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rinterSettings/printerSettings1.bin" ContentType="application/vnd.openxmlformats-officedocument.spreadsheetml.printerSettings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rinterSettings/printerSettings2.bin" ContentType="application/vnd.openxmlformats-officedocument.spreadsheetml.printerSettings"/>
  <Override PartName="/xl/drawings/drawing1.xml" ContentType="application/vnd.openxmlformats-officedocument.drawing+xml"/>
  <Override PartName="/xl/tables/table19.xml" ContentType="application/vnd.openxmlformats-officedocument.spreadsheetml.table+xml"/>
  <Override PartName="/xl/slicers/slicer1.xml" ContentType="application/vnd.ms-excel.slicer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pivotTables/pivotTable22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votorantimindustrial.sharepoint.com/teams/IndicadoresdeServicioLogsticaLTOTD/Documentos Compartilhados/General/Robot_RPA/00_Plantillas_Robot ( No tocar )/"/>
    </mc:Choice>
  </mc:AlternateContent>
  <xr:revisionPtr revIDLastSave="163" documentId="13_ncr:1_{7D2AE6DD-F5B0-4EB3-B584-91441129CDFA}" xr6:coauthVersionLast="47" xr6:coauthVersionMax="47" xr10:uidLastSave="{FDCD3231-046A-4FB6-A718-9581B9778C56}"/>
  <bookViews>
    <workbookView minimized="1" xWindow="2295" yWindow="2295" windowWidth="21600" windowHeight="11385" firstSheet="10" activeTab="20" xr2:uid="{00000000-000D-0000-FFFF-FFFF00000000}"/>
  </bookViews>
  <sheets>
    <sheet name="Hoja2" sheetId="71" state="hidden" r:id="rId1"/>
    <sheet name="Hoja1" sheetId="72" state="hidden" r:id="rId2"/>
    <sheet name="Hoja3" sheetId="73" state="hidden" r:id="rId3"/>
    <sheet name="Hoja4" sheetId="74" state="hidden" r:id="rId4"/>
    <sheet name="Hoja5" sheetId="80" state="hidden" r:id="rId5"/>
    <sheet name="Hoja6" sheetId="81" state="hidden" r:id="rId6"/>
    <sheet name="Hoja7" sheetId="82" state="hidden" r:id="rId7"/>
    <sheet name="Hoja8" sheetId="83" state="hidden" r:id="rId8"/>
    <sheet name="Hoja9" sheetId="84" state="hidden" r:id="rId9"/>
    <sheet name="Tabla HORAS CAMION" sheetId="88" state="hidden" r:id="rId10"/>
    <sheet name="Pedidos imposibles" sheetId="105" r:id="rId11"/>
    <sheet name="Datos" sheetId="1" r:id="rId12"/>
    <sheet name="Hoja10" sheetId="100" state="hidden" r:id="rId13"/>
    <sheet name="Hoja13" sheetId="104" state="hidden" r:id="rId14"/>
    <sheet name="Hoja11" sheetId="106" r:id="rId15"/>
    <sheet name="Hoja12" sheetId="107" r:id="rId16"/>
    <sheet name="Hoja14" sheetId="108" r:id="rId17"/>
    <sheet name="Hoja15" sheetId="109" r:id="rId18"/>
    <sheet name="Hoja16" sheetId="110" r:id="rId19"/>
    <sheet name="Hoja17" sheetId="111" r:id="rId20"/>
    <sheet name="Dashboard" sheetId="2" r:id="rId21"/>
    <sheet name="Soporte" sheetId="3" r:id="rId22"/>
    <sheet name="Entrega-Pedido" sheetId="56" r:id="rId23"/>
  </sheets>
  <definedNames>
    <definedName name="___thinkcell3SFAAAAAAAAAAAYAAAAB5RDBYYGHNPSEXHCKT5KSCYGUI" localSheetId="10" hidden="1">'Pedidos imposibles'!$A$18:$B$22</definedName>
    <definedName name="___thinkcell3SFAAAAAAAAAAAYAAAAHC2RUR2HM5J2MTELITOSQLO7PI" localSheetId="10" hidden="1">'Pedidos imposibles'!$G$17:$H$21</definedName>
    <definedName name="___thinkcell3SFAAAABAAAAAAAAAAAINTNQILCBAMSIQ7HFEEIXKFG5A" localSheetId="10" hidden="1">'Pedidos imposibles'!$G$25:$I$26</definedName>
    <definedName name="___thinkcell3SFAAAABAAAAAAAAAAALFM75RAHZ272GUIED5X2V5ZIDA" localSheetId="10" hidden="1">'Pedidos imposibles'!$A$25:$C$26</definedName>
    <definedName name="___thinkcell4KEQAAABAAAAAAAAAAAF6422N4CD4DKPSRUMAXRE4O4GC" localSheetId="20" hidden="1">Dashboard!$CM$10:$CO$20</definedName>
    <definedName name="___thinkcell4KEQAAABAAAAAAAAAAAIFB3XVPVDLOKCQB623ZCZNZMKY" localSheetId="20" hidden="1">Dashboard!$DC$10:$DE$18</definedName>
    <definedName name="___thinkcell4KEQAAABAAAAAAAAAAAIMVCX76KVDHKCUYSY5GUSZV57S" localSheetId="20" hidden="1">Dashboard!$CY$10:$DA$19</definedName>
    <definedName name="___thinkcell4KEQAAABAAAAAAAAAAAJRRI4ELX7HX2ETTZQXWM4JI4LI" localSheetId="20" hidden="1">Dashboard!$CU$10:$CW$19</definedName>
    <definedName name="___thinkcell4KEQAAABAAAAAAAAAAAK4UCCBBJKSLSAT6L2SKLHAQNWU" localSheetId="20" hidden="1">Dashboard!$DG$10:$DI$18</definedName>
    <definedName name="___thinkcell4KEQAAABAAAAAAAAAAAOSSQ7OMGXFNSFTAAAIAL4OMSEQ" localSheetId="20" hidden="1">Dashboard!$CQ$10:$CS$20</definedName>
    <definedName name="___thinkcellCCFQAAABAAAAAAAAAAABEERNKEAT24SPUXWUZBV54YRCW" localSheetId="20" hidden="1">Dashboard!$V$54:$X$64</definedName>
    <definedName name="___thinkcellDKAQAAABAAAAAAAAAAABKQN3RXGYWUCITPDSAIZU4BVRE" localSheetId="20" hidden="1">Dashboard!$AV$56:$AZ$67</definedName>
    <definedName name="___thinkcellDKAQAAABAAAAAAAAAAAEY27XGDBISPCDQRXR4HFBAGBB6" localSheetId="20" hidden="1">Dashboard!$BB$56:$BF$67</definedName>
    <definedName name="___thinkcellH2AQAAAAAAAAAAAAAAAC6D3FMCCZ2BKKXD5KH556FKKBQ" localSheetId="20" hidden="1">Dashboard!$J$146:$O$148</definedName>
    <definedName name="___thinkcellJCAQAAABAAAAAAAAAAAJSDGUUAFOFRSPXYPV4D64G6VJU" localSheetId="20" hidden="1">Dashboard!$AL$21:$AO$31</definedName>
    <definedName name="___thinkcellJCAQAAABAAAAAAAAAAAL5P4JETLAPACEUSFUSHEP7UKTI" localSheetId="20" hidden="1">Dashboard!$AL$85:$AN$92</definedName>
    <definedName name="___thinkcellJCAQAAABAAAAAAAAAAAL7UOZ77ESJ7CHVXREBDHPWIGDU" localSheetId="20" hidden="1">Dashboard!$V$85:$X$92</definedName>
    <definedName name="___thinkcellL2AQAAABAAAAAAAAAAAN27KP4N7JBH2EVMASY76W6GLQC" localSheetId="20" hidden="1">Dashboard!$AL$55:$AN$62</definedName>
    <definedName name="___thinkcellMSAQAAABAAAAAAAAAAAMPJDDNDNHJZCKQISJKZUJ23QM4" localSheetId="20" hidden="1">Dashboard!$V$21:$X$32</definedName>
    <definedName name="SegmentaciónDeDatos_Agrupado">#N/A</definedName>
    <definedName name="SegmentaciónDeDatos_Día">#N/A</definedName>
    <definedName name="SegmentaciónDeDatos_semana">#N/A</definedName>
    <definedName name="Slicer_Mes">#N/A</definedName>
  </definedNames>
  <calcPr calcId="191028"/>
  <pivotCaches>
    <pivotCache cacheId="121" r:id="rId24"/>
  </pivotCaches>
  <extLs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92" i="2" l="1"/>
  <c r="I114" i="2"/>
  <c r="X64" i="2"/>
  <c r="X55" i="2"/>
  <c r="I113" i="2" s="1"/>
  <c r="X56" i="2"/>
  <c r="X57" i="2"/>
  <c r="X58" i="2"/>
  <c r="X59" i="2"/>
  <c r="X60" i="2"/>
  <c r="X61" i="2"/>
  <c r="X62" i="2"/>
  <c r="X63" i="2"/>
  <c r="AB58" i="2"/>
  <c r="AP9" i="2"/>
  <c r="AP10" i="2"/>
  <c r="CQ10" i="2"/>
  <c r="CY10" i="2"/>
  <c r="CZ10" i="2"/>
  <c r="DG10" i="2"/>
  <c r="DH10" i="2"/>
  <c r="AP11" i="2"/>
  <c r="BP11" i="2"/>
  <c r="CA11" i="2"/>
  <c r="DE11" i="2" s="1"/>
  <c r="CJ11" i="2"/>
  <c r="CO11" i="2" s="1"/>
  <c r="CM11" i="2"/>
  <c r="CQ11" i="2" s="1"/>
  <c r="CS11" i="2"/>
  <c r="CU11" i="2"/>
  <c r="CW11" i="2"/>
  <c r="CY11" i="2"/>
  <c r="DA11" i="2"/>
  <c r="DC11" i="2"/>
  <c r="DG11" i="2" s="1"/>
  <c r="DI11" i="2"/>
  <c r="AP12" i="2"/>
  <c r="BP12" i="2"/>
  <c r="CW12" i="2" s="1"/>
  <c r="CA12" i="2"/>
  <c r="CJ12" i="2"/>
  <c r="CO12" i="2" s="1"/>
  <c r="CM12" i="2"/>
  <c r="CQ12" i="2" s="1"/>
  <c r="CS12" i="2"/>
  <c r="CU12" i="2"/>
  <c r="CY12" i="2"/>
  <c r="DA12" i="2"/>
  <c r="DC12" i="2"/>
  <c r="DE12" i="2"/>
  <c r="DG12" i="2"/>
  <c r="DI12" i="2"/>
  <c r="AP13" i="2"/>
  <c r="BP13" i="2"/>
  <c r="CW13" i="2" s="1"/>
  <c r="CA13" i="2"/>
  <c r="CJ13" i="2"/>
  <c r="CM13" i="2"/>
  <c r="CO13" i="2"/>
  <c r="CQ13" i="2"/>
  <c r="CS13" i="2"/>
  <c r="CU13" i="2"/>
  <c r="CY13" i="2" s="1"/>
  <c r="DA13" i="2"/>
  <c r="DC13" i="2"/>
  <c r="DE13" i="2"/>
  <c r="DG13" i="2"/>
  <c r="DI13" i="2"/>
  <c r="AP14" i="2"/>
  <c r="BP14" i="2"/>
  <c r="CW14" i="2" s="1"/>
  <c r="CA14" i="2"/>
  <c r="DE14" i="2" s="1"/>
  <c r="CJ14" i="2"/>
  <c r="CO14" i="2" s="1"/>
  <c r="CM14" i="2"/>
  <c r="CQ14" i="2" s="1"/>
  <c r="CS14" i="2"/>
  <c r="CU14" i="2"/>
  <c r="CY14" i="2"/>
  <c r="DA14" i="2"/>
  <c r="DC14" i="2"/>
  <c r="DG14" i="2" s="1"/>
  <c r="DI14" i="2"/>
  <c r="AP15" i="2"/>
  <c r="BP15" i="2"/>
  <c r="CW15" i="2" s="1"/>
  <c r="CA15" i="2"/>
  <c r="DE15" i="2" s="1"/>
  <c r="CJ15" i="2"/>
  <c r="CM15" i="2"/>
  <c r="CO15" i="2"/>
  <c r="CQ15" i="2"/>
  <c r="CS15" i="2"/>
  <c r="CU15" i="2"/>
  <c r="CY15" i="2" s="1"/>
  <c r="DA15" i="2"/>
  <c r="DC15" i="2"/>
  <c r="DG15" i="2"/>
  <c r="DI15" i="2"/>
  <c r="AP16" i="2"/>
  <c r="BP16" i="2"/>
  <c r="CA16" i="2"/>
  <c r="DE16" i="2" s="1"/>
  <c r="CJ16" i="2"/>
  <c r="CO16" i="2" s="1"/>
  <c r="CM16" i="2"/>
  <c r="CQ16" i="2"/>
  <c r="CS16" i="2"/>
  <c r="CU16" i="2"/>
  <c r="CW16" i="2"/>
  <c r="CY16" i="2"/>
  <c r="DA16" i="2"/>
  <c r="DC16" i="2"/>
  <c r="DG16" i="2" s="1"/>
  <c r="DI16" i="2"/>
  <c r="AP17" i="2"/>
  <c r="BP17" i="2"/>
  <c r="CW17" i="2" s="1"/>
  <c r="CA17" i="2"/>
  <c r="CJ17" i="2"/>
  <c r="CO17" i="2" s="1"/>
  <c r="CM17" i="2"/>
  <c r="CQ17" i="2" s="1"/>
  <c r="CS17" i="2"/>
  <c r="CU17" i="2"/>
  <c r="CY17" i="2"/>
  <c r="DA17" i="2"/>
  <c r="DC17" i="2"/>
  <c r="DE17" i="2"/>
  <c r="DG17" i="2"/>
  <c r="DI17" i="2"/>
  <c r="BP18" i="2"/>
  <c r="CW18" i="2" s="1"/>
  <c r="CA18" i="2"/>
  <c r="CJ18" i="2"/>
  <c r="CM18" i="2"/>
  <c r="CO18" i="2"/>
  <c r="CQ18" i="2"/>
  <c r="CS18" i="2"/>
  <c r="CU18" i="2"/>
  <c r="CY18" i="2" s="1"/>
  <c r="DA18" i="2"/>
  <c r="DE18" i="2"/>
  <c r="DG18" i="2"/>
  <c r="DI18" i="2"/>
  <c r="BP19" i="2"/>
  <c r="CJ19" i="2"/>
  <c r="CM19" i="2"/>
  <c r="CO19" i="2"/>
  <c r="CQ19" i="2"/>
  <c r="CS19" i="2"/>
  <c r="CW19" i="2"/>
  <c r="CY19" i="2"/>
  <c r="DA19" i="2"/>
  <c r="CJ20" i="2"/>
  <c r="CO20" i="2" s="1"/>
  <c r="CQ20" i="2"/>
  <c r="CS20" i="2"/>
  <c r="X22" i="2"/>
  <c r="AN22" i="2"/>
  <c r="Y22" i="2" s="1"/>
  <c r="X23" i="2"/>
  <c r="AN23" i="2"/>
  <c r="Y23" i="2" s="1"/>
  <c r="X24" i="2"/>
  <c r="AN24" i="2"/>
  <c r="Y24" i="2" s="1"/>
  <c r="X25" i="2"/>
  <c r="AN25" i="2"/>
  <c r="X26" i="2"/>
  <c r="AN26" i="2"/>
  <c r="Y26" i="2" s="1"/>
  <c r="X27" i="2"/>
  <c r="AN27" i="2"/>
  <c r="Y27" i="2" s="1"/>
  <c r="X28" i="2"/>
  <c r="AN28" i="2"/>
  <c r="Y28" i="2" s="1"/>
  <c r="X29" i="2"/>
  <c r="AN29" i="2"/>
  <c r="Y29" i="2" s="1"/>
  <c r="X30" i="2"/>
  <c r="AN30" i="2"/>
  <c r="Y30" i="2" s="1"/>
  <c r="U32" i="2"/>
  <c r="X31" i="2" s="1"/>
  <c r="AB57" i="2"/>
  <c r="AN56" i="2"/>
  <c r="AN57" i="2"/>
  <c r="AX57" i="2"/>
  <c r="AY57" i="2"/>
  <c r="AZ57" i="2"/>
  <c r="BD57" i="2"/>
  <c r="BE57" i="2"/>
  <c r="BF57" i="2"/>
  <c r="AN58" i="2"/>
  <c r="AX58" i="2"/>
  <c r="AY58" i="2"/>
  <c r="AZ58" i="2"/>
  <c r="BD58" i="2"/>
  <c r="BE58" i="2"/>
  <c r="BF58" i="2"/>
  <c r="AB59" i="2"/>
  <c r="AN59" i="2"/>
  <c r="AX59" i="2"/>
  <c r="AY59" i="2"/>
  <c r="AZ59" i="2"/>
  <c r="BD59" i="2"/>
  <c r="BE59" i="2"/>
  <c r="BF59" i="2"/>
  <c r="AN60" i="2"/>
  <c r="AX60" i="2"/>
  <c r="AY60" i="2"/>
  <c r="AZ60" i="2"/>
  <c r="BD60" i="2"/>
  <c r="BE60" i="2"/>
  <c r="BF60" i="2"/>
  <c r="AB61" i="2"/>
  <c r="AN61" i="2"/>
  <c r="AX61" i="2"/>
  <c r="AY61" i="2"/>
  <c r="AZ61" i="2"/>
  <c r="BD61" i="2"/>
  <c r="BE61" i="2"/>
  <c r="BF61" i="2"/>
  <c r="AB60" i="2"/>
  <c r="AN62" i="2"/>
  <c r="AX62" i="2"/>
  <c r="AY62" i="2"/>
  <c r="AZ62" i="2"/>
  <c r="BD62" i="2"/>
  <c r="BE62" i="2"/>
  <c r="BF62" i="2"/>
  <c r="AN63" i="2"/>
  <c r="AX63" i="2"/>
  <c r="AY63" i="2"/>
  <c r="AZ63" i="2"/>
  <c r="BD63" i="2"/>
  <c r="BE63" i="2"/>
  <c r="BF63" i="2"/>
  <c r="AN64" i="2"/>
  <c r="AX64" i="2"/>
  <c r="AY64" i="2"/>
  <c r="AZ64" i="2"/>
  <c r="BD64" i="2"/>
  <c r="BE64" i="2"/>
  <c r="BF64" i="2"/>
  <c r="AN65" i="2"/>
  <c r="AX65" i="2"/>
  <c r="AY65" i="2"/>
  <c r="AZ65" i="2"/>
  <c r="BD65" i="2"/>
  <c r="BE65" i="2"/>
  <c r="BF65" i="2"/>
  <c r="X67" i="2"/>
  <c r="AX67" i="2"/>
  <c r="AY67" i="2"/>
  <c r="AZ67" i="2"/>
  <c r="BD67" i="2"/>
  <c r="BE67" i="2"/>
  <c r="BF67" i="2"/>
  <c r="P79" i="2"/>
  <c r="X86" i="2"/>
  <c r="AA90" i="2" s="1"/>
  <c r="AB86" i="2"/>
  <c r="AN86" i="2"/>
  <c r="X87" i="2"/>
  <c r="AA87" i="2" s="1"/>
  <c r="AN87" i="2"/>
  <c r="X88" i="2"/>
  <c r="AA89" i="2" s="1"/>
  <c r="AN88" i="2"/>
  <c r="X89" i="2"/>
  <c r="AN89" i="2"/>
  <c r="X90" i="2"/>
  <c r="AA86" i="2" s="1"/>
  <c r="AN90" i="2"/>
  <c r="X91" i="2"/>
  <c r="AA88" i="2" s="1"/>
  <c r="AN91" i="2"/>
  <c r="AN92" i="2"/>
  <c r="X93" i="2"/>
  <c r="AN93" i="2"/>
  <c r="X94" i="2"/>
  <c r="AN94" i="2"/>
  <c r="X95" i="2"/>
  <c r="AN95" i="2"/>
  <c r="Q109" i="2"/>
  <c r="Q110" i="2"/>
  <c r="M113" i="2" s="1"/>
  <c r="R110" i="2"/>
  <c r="G26" i="105"/>
  <c r="A26" i="105"/>
  <c r="G19" i="105"/>
  <c r="G20" i="105"/>
  <c r="G21" i="105"/>
  <c r="G18" i="105"/>
  <c r="A20" i="105"/>
  <c r="A21" i="105"/>
  <c r="A22" i="105"/>
  <c r="A19" i="105"/>
  <c r="J13" i="105"/>
  <c r="D14" i="105"/>
  <c r="J12" i="105"/>
  <c r="J11" i="105"/>
  <c r="J10" i="105"/>
  <c r="I26" i="105" s="1"/>
  <c r="J9" i="105"/>
  <c r="H21" i="105" s="1"/>
  <c r="J8" i="105"/>
  <c r="H20" i="105" s="1"/>
  <c r="J7" i="105"/>
  <c r="H19" i="105" s="1"/>
  <c r="J6" i="105"/>
  <c r="H18" i="105" s="1"/>
  <c r="J5" i="105"/>
  <c r="D5" i="105"/>
  <c r="D6" i="105"/>
  <c r="B19" i="105" s="1"/>
  <c r="D7" i="105"/>
  <c r="B20" i="105" s="1"/>
  <c r="D8" i="105"/>
  <c r="B21" i="105" s="1"/>
  <c r="D9" i="105"/>
  <c r="B22" i="105" s="1"/>
  <c r="D10" i="105"/>
  <c r="D11" i="105"/>
  <c r="C26" i="105" s="1"/>
  <c r="D12" i="105"/>
  <c r="D13" i="105"/>
  <c r="P113" i="2" l="1"/>
  <c r="M114" i="2"/>
  <c r="AN31" i="2"/>
  <c r="Y31" i="2" s="1"/>
  <c r="Q111" i="2"/>
  <c r="S122" i="2" s="1"/>
  <c r="O146" i="2" s="1"/>
  <c r="N146" i="2" s="1"/>
  <c r="Q114" i="2"/>
  <c r="Q113" i="2"/>
  <c r="Y25" i="2"/>
  <c r="AD5" i="1"/>
  <c r="AC5" i="1"/>
  <c r="AF5" i="1"/>
  <c r="AQ5" i="1" s="1"/>
  <c r="AG5" i="1"/>
  <c r="AT5" i="1" s="1"/>
  <c r="AM5" i="1"/>
  <c r="AN5" i="1"/>
  <c r="AP5" i="1"/>
  <c r="AS5" i="1"/>
  <c r="O114" i="2" l="1"/>
  <c r="P114" i="2"/>
  <c r="Q122" i="2"/>
  <c r="O122" i="2" s="1"/>
  <c r="S121" i="2"/>
  <c r="S131" i="2" s="1"/>
  <c r="O113" i="2"/>
  <c r="M146" i="2"/>
  <c r="AE5" i="1"/>
  <c r="AU5" i="1" s="1"/>
  <c r="AR5" i="1"/>
  <c r="AH5" i="1"/>
  <c r="AJ5" i="1" s="1"/>
  <c r="AO5" i="1" s="1"/>
  <c r="Q121" i="2" l="1"/>
  <c r="Q125" i="2" s="1"/>
  <c r="S129" i="2"/>
  <c r="S125" i="2"/>
  <c r="S127" i="2"/>
  <c r="L146" i="2"/>
  <c r="O121" i="2"/>
  <c r="M122" i="2"/>
  <c r="AA5" i="1"/>
  <c r="AY5" i="1" s="1"/>
  <c r="AB5" i="1"/>
  <c r="Q127" i="2" l="1"/>
  <c r="Q131" i="2"/>
  <c r="Q129" i="2"/>
  <c r="O127" i="2"/>
  <c r="O129" i="2"/>
  <c r="O125" i="2"/>
  <c r="O131" i="2"/>
  <c r="M121" i="2"/>
  <c r="K122" i="2"/>
  <c r="K146" i="2"/>
  <c r="AV5" i="1" a="1"/>
  <c r="AV5" i="1" s="1"/>
  <c r="AW5" i="1" s="1"/>
  <c r="AX5" i="1" s="1"/>
  <c r="K121" i="2" l="1"/>
  <c r="I122" i="2"/>
  <c r="M125" i="2"/>
  <c r="M131" i="2"/>
  <c r="M129" i="2"/>
  <c r="M127" i="2"/>
  <c r="C38" i="88"/>
  <c r="D38" i="88"/>
  <c r="E38" i="88"/>
  <c r="F38" i="88"/>
  <c r="G38" i="88"/>
  <c r="H38" i="88"/>
  <c r="I38" i="88"/>
  <c r="J38" i="88"/>
  <c r="K38" i="88"/>
  <c r="L38" i="88"/>
  <c r="M38" i="88"/>
  <c r="N38" i="88"/>
  <c r="O38" i="88"/>
  <c r="P38" i="88"/>
  <c r="Q38" i="88"/>
  <c r="R38" i="88"/>
  <c r="S38" i="88"/>
  <c r="T38" i="88"/>
  <c r="U38" i="88"/>
  <c r="V38" i="88"/>
  <c r="W38" i="88"/>
  <c r="X38" i="88"/>
  <c r="C39" i="88"/>
  <c r="D39" i="88"/>
  <c r="E39" i="88"/>
  <c r="F39" i="88"/>
  <c r="G39" i="88"/>
  <c r="H39" i="88"/>
  <c r="I39" i="88"/>
  <c r="J39" i="88"/>
  <c r="K39" i="88"/>
  <c r="L39" i="88"/>
  <c r="M39" i="88"/>
  <c r="N39" i="88"/>
  <c r="O39" i="88"/>
  <c r="P39" i="88"/>
  <c r="Q39" i="88"/>
  <c r="R39" i="88"/>
  <c r="S39" i="88"/>
  <c r="T39" i="88"/>
  <c r="U39" i="88"/>
  <c r="V39" i="88"/>
  <c r="W39" i="88"/>
  <c r="X39" i="88"/>
  <c r="C40" i="88"/>
  <c r="D40" i="88"/>
  <c r="E40" i="88"/>
  <c r="F40" i="88"/>
  <c r="G40" i="88"/>
  <c r="H40" i="88"/>
  <c r="I40" i="88"/>
  <c r="J40" i="88"/>
  <c r="K40" i="88"/>
  <c r="L40" i="88"/>
  <c r="M40" i="88"/>
  <c r="N40" i="88"/>
  <c r="O40" i="88"/>
  <c r="P40" i="88"/>
  <c r="Q40" i="88"/>
  <c r="R40" i="88"/>
  <c r="S40" i="88"/>
  <c r="T40" i="88"/>
  <c r="U40" i="88"/>
  <c r="V40" i="88"/>
  <c r="W40" i="88"/>
  <c r="X40" i="88"/>
  <c r="C41" i="88"/>
  <c r="D41" i="88"/>
  <c r="E41" i="88"/>
  <c r="F41" i="88"/>
  <c r="G41" i="88"/>
  <c r="H41" i="88"/>
  <c r="I41" i="88"/>
  <c r="J41" i="88"/>
  <c r="K41" i="88"/>
  <c r="L41" i="88"/>
  <c r="M41" i="88"/>
  <c r="N41" i="88"/>
  <c r="O41" i="88"/>
  <c r="P41" i="88"/>
  <c r="Q41" i="88"/>
  <c r="R41" i="88"/>
  <c r="S41" i="88"/>
  <c r="T41" i="88"/>
  <c r="U41" i="88"/>
  <c r="V41" i="88"/>
  <c r="W41" i="88"/>
  <c r="X41" i="88"/>
  <c r="C42" i="88"/>
  <c r="D42" i="88"/>
  <c r="E42" i="88"/>
  <c r="F42" i="88"/>
  <c r="G42" i="88"/>
  <c r="H42" i="88"/>
  <c r="I42" i="88"/>
  <c r="J42" i="88"/>
  <c r="K42" i="88"/>
  <c r="L42" i="88"/>
  <c r="M42" i="88"/>
  <c r="N42" i="88"/>
  <c r="O42" i="88"/>
  <c r="P42" i="88"/>
  <c r="Q42" i="88"/>
  <c r="R42" i="88"/>
  <c r="S42" i="88"/>
  <c r="T42" i="88"/>
  <c r="U42" i="88"/>
  <c r="V42" i="88"/>
  <c r="W42" i="88"/>
  <c r="X42" i="88"/>
  <c r="C43" i="88"/>
  <c r="D43" i="88"/>
  <c r="E43" i="88"/>
  <c r="F43" i="88"/>
  <c r="G43" i="88"/>
  <c r="H43" i="88"/>
  <c r="I43" i="88"/>
  <c r="J43" i="88"/>
  <c r="K43" i="88"/>
  <c r="L43" i="88"/>
  <c r="M43" i="88"/>
  <c r="N43" i="88"/>
  <c r="O43" i="88"/>
  <c r="P43" i="88"/>
  <c r="Q43" i="88"/>
  <c r="R43" i="88"/>
  <c r="S43" i="88"/>
  <c r="T43" i="88"/>
  <c r="U43" i="88"/>
  <c r="V43" i="88"/>
  <c r="W43" i="88"/>
  <c r="X43" i="88"/>
  <c r="C44" i="88"/>
  <c r="D44" i="88"/>
  <c r="E44" i="88"/>
  <c r="F44" i="88"/>
  <c r="G44" i="88"/>
  <c r="H44" i="88"/>
  <c r="I44" i="88"/>
  <c r="J44" i="88"/>
  <c r="K44" i="88"/>
  <c r="L44" i="88"/>
  <c r="M44" i="88"/>
  <c r="N44" i="88"/>
  <c r="O44" i="88"/>
  <c r="P44" i="88"/>
  <c r="Q44" i="88"/>
  <c r="R44" i="88"/>
  <c r="S44" i="88"/>
  <c r="T44" i="88"/>
  <c r="U44" i="88"/>
  <c r="V44" i="88"/>
  <c r="W44" i="88"/>
  <c r="X44" i="88"/>
  <c r="C45" i="88"/>
  <c r="D45" i="88"/>
  <c r="E45" i="88"/>
  <c r="F45" i="88"/>
  <c r="G45" i="88"/>
  <c r="H45" i="88"/>
  <c r="I45" i="88"/>
  <c r="J45" i="88"/>
  <c r="K45" i="88"/>
  <c r="L45" i="88"/>
  <c r="M45" i="88"/>
  <c r="N45" i="88"/>
  <c r="O45" i="88"/>
  <c r="P45" i="88"/>
  <c r="Q45" i="88"/>
  <c r="R45" i="88"/>
  <c r="S45" i="88"/>
  <c r="T45" i="88"/>
  <c r="U45" i="88"/>
  <c r="V45" i="88"/>
  <c r="W45" i="88"/>
  <c r="X45" i="88"/>
  <c r="C46" i="88"/>
  <c r="D46" i="88"/>
  <c r="E46" i="88"/>
  <c r="F46" i="88"/>
  <c r="G46" i="88"/>
  <c r="H46" i="88"/>
  <c r="I46" i="88"/>
  <c r="J46" i="88"/>
  <c r="K46" i="88"/>
  <c r="L46" i="88"/>
  <c r="M46" i="88"/>
  <c r="N46" i="88"/>
  <c r="O46" i="88"/>
  <c r="P46" i="88"/>
  <c r="Q46" i="88"/>
  <c r="R46" i="88"/>
  <c r="S46" i="88"/>
  <c r="T46" i="88"/>
  <c r="U46" i="88"/>
  <c r="V46" i="88"/>
  <c r="W46" i="88"/>
  <c r="X46" i="88"/>
  <c r="C47" i="88"/>
  <c r="D47" i="88"/>
  <c r="E47" i="88"/>
  <c r="F47" i="88"/>
  <c r="G47" i="88"/>
  <c r="H47" i="88"/>
  <c r="I47" i="88"/>
  <c r="J47" i="88"/>
  <c r="K47" i="88"/>
  <c r="L47" i="88"/>
  <c r="M47" i="88"/>
  <c r="N47" i="88"/>
  <c r="O47" i="88"/>
  <c r="P47" i="88"/>
  <c r="Q47" i="88"/>
  <c r="R47" i="88"/>
  <c r="S47" i="88"/>
  <c r="T47" i="88"/>
  <c r="U47" i="88"/>
  <c r="V47" i="88"/>
  <c r="W47" i="88"/>
  <c r="X47" i="88"/>
  <c r="C48" i="88"/>
  <c r="D48" i="88"/>
  <c r="E48" i="88"/>
  <c r="F48" i="88"/>
  <c r="G48" i="88"/>
  <c r="H48" i="88"/>
  <c r="I48" i="88"/>
  <c r="J48" i="88"/>
  <c r="K48" i="88"/>
  <c r="L48" i="88"/>
  <c r="M48" i="88"/>
  <c r="N48" i="88"/>
  <c r="O48" i="88"/>
  <c r="P48" i="88"/>
  <c r="Q48" i="88"/>
  <c r="R48" i="88"/>
  <c r="S48" i="88"/>
  <c r="T48" i="88"/>
  <c r="U48" i="88"/>
  <c r="V48" i="88"/>
  <c r="W48" i="88"/>
  <c r="X48" i="88"/>
  <c r="C49" i="88"/>
  <c r="D49" i="88"/>
  <c r="E49" i="88"/>
  <c r="F49" i="88"/>
  <c r="G49" i="88"/>
  <c r="H49" i="88"/>
  <c r="I49" i="88"/>
  <c r="J49" i="88"/>
  <c r="K49" i="88"/>
  <c r="L49" i="88"/>
  <c r="M49" i="88"/>
  <c r="N49" i="88"/>
  <c r="O49" i="88"/>
  <c r="P49" i="88"/>
  <c r="Q49" i="88"/>
  <c r="R49" i="88"/>
  <c r="S49" i="88"/>
  <c r="T49" i="88"/>
  <c r="U49" i="88"/>
  <c r="V49" i="88"/>
  <c r="W49" i="88"/>
  <c r="X49" i="88"/>
  <c r="C50" i="88"/>
  <c r="D50" i="88"/>
  <c r="E50" i="88"/>
  <c r="F50" i="88"/>
  <c r="G50" i="88"/>
  <c r="H50" i="88"/>
  <c r="I50" i="88"/>
  <c r="J50" i="88"/>
  <c r="K50" i="88"/>
  <c r="L50" i="88"/>
  <c r="M50" i="88"/>
  <c r="N50" i="88"/>
  <c r="O50" i="88"/>
  <c r="P50" i="88"/>
  <c r="Q50" i="88"/>
  <c r="R50" i="88"/>
  <c r="S50" i="88"/>
  <c r="T50" i="88"/>
  <c r="U50" i="88"/>
  <c r="V50" i="88"/>
  <c r="W50" i="88"/>
  <c r="X50" i="88"/>
  <c r="C51" i="88"/>
  <c r="D51" i="88"/>
  <c r="E51" i="88"/>
  <c r="F51" i="88"/>
  <c r="G51" i="88"/>
  <c r="H51" i="88"/>
  <c r="I51" i="88"/>
  <c r="J51" i="88"/>
  <c r="K51" i="88"/>
  <c r="L51" i="88"/>
  <c r="M51" i="88"/>
  <c r="N51" i="88"/>
  <c r="O51" i="88"/>
  <c r="P51" i="88"/>
  <c r="Q51" i="88"/>
  <c r="R51" i="88"/>
  <c r="S51" i="88"/>
  <c r="T51" i="88"/>
  <c r="U51" i="88"/>
  <c r="V51" i="88"/>
  <c r="W51" i="88"/>
  <c r="X51" i="88"/>
  <c r="C52" i="88"/>
  <c r="D52" i="88"/>
  <c r="E52" i="88"/>
  <c r="F52" i="88"/>
  <c r="G52" i="88"/>
  <c r="H52" i="88"/>
  <c r="I52" i="88"/>
  <c r="J52" i="88"/>
  <c r="K52" i="88"/>
  <c r="L52" i="88"/>
  <c r="M52" i="88"/>
  <c r="N52" i="88"/>
  <c r="O52" i="88"/>
  <c r="P52" i="88"/>
  <c r="Q52" i="88"/>
  <c r="R52" i="88"/>
  <c r="S52" i="88"/>
  <c r="T52" i="88"/>
  <c r="U52" i="88"/>
  <c r="V52" i="88"/>
  <c r="W52" i="88"/>
  <c r="X52" i="88"/>
  <c r="C53" i="88"/>
  <c r="D53" i="88"/>
  <c r="E53" i="88"/>
  <c r="F53" i="88"/>
  <c r="G53" i="88"/>
  <c r="H53" i="88"/>
  <c r="I53" i="88"/>
  <c r="J53" i="88"/>
  <c r="K53" i="88"/>
  <c r="L53" i="88"/>
  <c r="M53" i="88"/>
  <c r="N53" i="88"/>
  <c r="O53" i="88"/>
  <c r="P53" i="88"/>
  <c r="Q53" i="88"/>
  <c r="R53" i="88"/>
  <c r="S53" i="88"/>
  <c r="T53" i="88"/>
  <c r="U53" i="88"/>
  <c r="V53" i="88"/>
  <c r="W53" i="88"/>
  <c r="X53" i="88"/>
  <c r="C54" i="88"/>
  <c r="D54" i="88"/>
  <c r="E54" i="88"/>
  <c r="F54" i="88"/>
  <c r="G54" i="88"/>
  <c r="H54" i="88"/>
  <c r="I54" i="88"/>
  <c r="J54" i="88"/>
  <c r="K54" i="88"/>
  <c r="L54" i="88"/>
  <c r="M54" i="88"/>
  <c r="N54" i="88"/>
  <c r="O54" i="88"/>
  <c r="P54" i="88"/>
  <c r="Q54" i="88"/>
  <c r="R54" i="88"/>
  <c r="S54" i="88"/>
  <c r="T54" i="88"/>
  <c r="U54" i="88"/>
  <c r="V54" i="88"/>
  <c r="W54" i="88"/>
  <c r="X54" i="88"/>
  <c r="C55" i="88"/>
  <c r="D55" i="88"/>
  <c r="E55" i="88"/>
  <c r="F55" i="88"/>
  <c r="G55" i="88"/>
  <c r="H55" i="88"/>
  <c r="I55" i="88"/>
  <c r="J55" i="88"/>
  <c r="K55" i="88"/>
  <c r="L55" i="88"/>
  <c r="M55" i="88"/>
  <c r="N55" i="88"/>
  <c r="O55" i="88"/>
  <c r="P55" i="88"/>
  <c r="Q55" i="88"/>
  <c r="R55" i="88"/>
  <c r="S55" i="88"/>
  <c r="T55" i="88"/>
  <c r="U55" i="88"/>
  <c r="V55" i="88"/>
  <c r="W55" i="88"/>
  <c r="X55" i="88"/>
  <c r="C56" i="88"/>
  <c r="D56" i="88"/>
  <c r="E56" i="88"/>
  <c r="F56" i="88"/>
  <c r="G56" i="88"/>
  <c r="H56" i="88"/>
  <c r="I56" i="88"/>
  <c r="J56" i="88"/>
  <c r="K56" i="88"/>
  <c r="L56" i="88"/>
  <c r="M56" i="88"/>
  <c r="N56" i="88"/>
  <c r="O56" i="88"/>
  <c r="P56" i="88"/>
  <c r="Q56" i="88"/>
  <c r="R56" i="88"/>
  <c r="S56" i="88"/>
  <c r="T56" i="88"/>
  <c r="U56" i="88"/>
  <c r="V56" i="88"/>
  <c r="W56" i="88"/>
  <c r="X56" i="88"/>
  <c r="C57" i="88"/>
  <c r="D57" i="88"/>
  <c r="E57" i="88"/>
  <c r="F57" i="88"/>
  <c r="G57" i="88"/>
  <c r="H57" i="88"/>
  <c r="I57" i="88"/>
  <c r="J57" i="88"/>
  <c r="K57" i="88"/>
  <c r="L57" i="88"/>
  <c r="M57" i="88"/>
  <c r="N57" i="88"/>
  <c r="O57" i="88"/>
  <c r="P57" i="88"/>
  <c r="Q57" i="88"/>
  <c r="R57" i="88"/>
  <c r="S57" i="88"/>
  <c r="T57" i="88"/>
  <c r="U57" i="88"/>
  <c r="V57" i="88"/>
  <c r="W57" i="88"/>
  <c r="X57" i="88"/>
  <c r="C58" i="88"/>
  <c r="D58" i="88"/>
  <c r="E58" i="88"/>
  <c r="F58" i="88"/>
  <c r="G58" i="88"/>
  <c r="H58" i="88"/>
  <c r="I58" i="88"/>
  <c r="J58" i="88"/>
  <c r="K58" i="88"/>
  <c r="L58" i="88"/>
  <c r="M58" i="88"/>
  <c r="N58" i="88"/>
  <c r="O58" i="88"/>
  <c r="P58" i="88"/>
  <c r="Q58" i="88"/>
  <c r="R58" i="88"/>
  <c r="S58" i="88"/>
  <c r="T58" i="88"/>
  <c r="U58" i="88"/>
  <c r="V58" i="88"/>
  <c r="W58" i="88"/>
  <c r="X58" i="88"/>
  <c r="C59" i="88"/>
  <c r="D59" i="88"/>
  <c r="E59" i="88"/>
  <c r="F59" i="88"/>
  <c r="G59" i="88"/>
  <c r="H59" i="88"/>
  <c r="I59" i="88"/>
  <c r="J59" i="88"/>
  <c r="K59" i="88"/>
  <c r="L59" i="88"/>
  <c r="M59" i="88"/>
  <c r="N59" i="88"/>
  <c r="O59" i="88"/>
  <c r="P59" i="88"/>
  <c r="Q59" i="88"/>
  <c r="R59" i="88"/>
  <c r="S59" i="88"/>
  <c r="T59" i="88"/>
  <c r="U59" i="88"/>
  <c r="V59" i="88"/>
  <c r="W59" i="88"/>
  <c r="X59" i="88"/>
  <c r="C60" i="88"/>
  <c r="D60" i="88"/>
  <c r="E60" i="88"/>
  <c r="F60" i="88"/>
  <c r="G60" i="88"/>
  <c r="H60" i="88"/>
  <c r="I60" i="88"/>
  <c r="J60" i="88"/>
  <c r="K60" i="88"/>
  <c r="L60" i="88"/>
  <c r="M60" i="88"/>
  <c r="N60" i="88"/>
  <c r="O60" i="88"/>
  <c r="P60" i="88"/>
  <c r="Q60" i="88"/>
  <c r="R60" i="88"/>
  <c r="S60" i="88"/>
  <c r="T60" i="88"/>
  <c r="U60" i="88"/>
  <c r="V60" i="88"/>
  <c r="W60" i="88"/>
  <c r="X60" i="88"/>
  <c r="C61" i="88"/>
  <c r="D61" i="88"/>
  <c r="E61" i="88"/>
  <c r="F61" i="88"/>
  <c r="G61" i="88"/>
  <c r="H61" i="88"/>
  <c r="I61" i="88"/>
  <c r="J61" i="88"/>
  <c r="K61" i="88"/>
  <c r="L61" i="88"/>
  <c r="M61" i="88"/>
  <c r="N61" i="88"/>
  <c r="O61" i="88"/>
  <c r="P61" i="88"/>
  <c r="Q61" i="88"/>
  <c r="R61" i="88"/>
  <c r="S61" i="88"/>
  <c r="T61" i="88"/>
  <c r="U61" i="88"/>
  <c r="V61" i="88"/>
  <c r="W61" i="88"/>
  <c r="X61" i="88"/>
  <c r="C62" i="88"/>
  <c r="D62" i="88"/>
  <c r="E62" i="88"/>
  <c r="F62" i="88"/>
  <c r="G62" i="88"/>
  <c r="H62" i="88"/>
  <c r="I62" i="88"/>
  <c r="J62" i="88"/>
  <c r="K62" i="88"/>
  <c r="L62" i="88"/>
  <c r="M62" i="88"/>
  <c r="N62" i="88"/>
  <c r="O62" i="88"/>
  <c r="P62" i="88"/>
  <c r="Q62" i="88"/>
  <c r="R62" i="88"/>
  <c r="S62" i="88"/>
  <c r="T62" i="88"/>
  <c r="U62" i="88"/>
  <c r="V62" i="88"/>
  <c r="W62" i="88"/>
  <c r="X62" i="88"/>
  <c r="C63" i="88"/>
  <c r="D63" i="88"/>
  <c r="E63" i="88"/>
  <c r="F63" i="88"/>
  <c r="G63" i="88"/>
  <c r="H63" i="88"/>
  <c r="I63" i="88"/>
  <c r="J63" i="88"/>
  <c r="K63" i="88"/>
  <c r="L63" i="88"/>
  <c r="M63" i="88"/>
  <c r="N63" i="88"/>
  <c r="O63" i="88"/>
  <c r="P63" i="88"/>
  <c r="Q63" i="88"/>
  <c r="R63" i="88"/>
  <c r="S63" i="88"/>
  <c r="T63" i="88"/>
  <c r="U63" i="88"/>
  <c r="V63" i="88"/>
  <c r="W63" i="88"/>
  <c r="X63" i="88"/>
  <c r="C64" i="88"/>
  <c r="D64" i="88"/>
  <c r="E64" i="88"/>
  <c r="F64" i="88"/>
  <c r="G64" i="88"/>
  <c r="H64" i="88"/>
  <c r="I64" i="88"/>
  <c r="J64" i="88"/>
  <c r="K64" i="88"/>
  <c r="L64" i="88"/>
  <c r="M64" i="88"/>
  <c r="N64" i="88"/>
  <c r="O64" i="88"/>
  <c r="P64" i="88"/>
  <c r="Q64" i="88"/>
  <c r="R64" i="88"/>
  <c r="S64" i="88"/>
  <c r="T64" i="88"/>
  <c r="U64" i="88"/>
  <c r="V64" i="88"/>
  <c r="W64" i="88"/>
  <c r="X64" i="88"/>
  <c r="C65" i="88"/>
  <c r="D65" i="88"/>
  <c r="E65" i="88"/>
  <c r="F65" i="88"/>
  <c r="G65" i="88"/>
  <c r="H65" i="88"/>
  <c r="I65" i="88"/>
  <c r="J65" i="88"/>
  <c r="K65" i="88"/>
  <c r="L65" i="88"/>
  <c r="M65" i="88"/>
  <c r="N65" i="88"/>
  <c r="O65" i="88"/>
  <c r="P65" i="88"/>
  <c r="Q65" i="88"/>
  <c r="R65" i="88"/>
  <c r="S65" i="88"/>
  <c r="T65" i="88"/>
  <c r="U65" i="88"/>
  <c r="V65" i="88"/>
  <c r="W65" i="88"/>
  <c r="X65" i="88"/>
  <c r="C66" i="88"/>
  <c r="D66" i="88"/>
  <c r="E66" i="88"/>
  <c r="F66" i="88"/>
  <c r="G66" i="88"/>
  <c r="H66" i="88"/>
  <c r="I66" i="88"/>
  <c r="J66" i="88"/>
  <c r="K66" i="88"/>
  <c r="L66" i="88"/>
  <c r="M66" i="88"/>
  <c r="N66" i="88"/>
  <c r="O66" i="88"/>
  <c r="P66" i="88"/>
  <c r="Q66" i="88"/>
  <c r="R66" i="88"/>
  <c r="S66" i="88"/>
  <c r="T66" i="88"/>
  <c r="U66" i="88"/>
  <c r="V66" i="88"/>
  <c r="W66" i="88"/>
  <c r="X66" i="88"/>
  <c r="B38" i="88"/>
  <c r="B39" i="88"/>
  <c r="B40" i="88"/>
  <c r="B41" i="88"/>
  <c r="B42" i="88"/>
  <c r="B43" i="88"/>
  <c r="B44" i="88"/>
  <c r="B45" i="88"/>
  <c r="B46" i="88"/>
  <c r="B47" i="88"/>
  <c r="B48" i="88"/>
  <c r="B49" i="88"/>
  <c r="B50" i="88"/>
  <c r="B51" i="88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I121" i="2" l="1"/>
  <c r="G122" i="2"/>
  <c r="K125" i="2"/>
  <c r="K127" i="2"/>
  <c r="K131" i="2"/>
  <c r="K129" i="2"/>
  <c r="T69" i="88"/>
  <c r="T72" i="88" s="1"/>
  <c r="T75" i="88" s="1"/>
  <c r="H69" i="88"/>
  <c r="H72" i="88" s="1"/>
  <c r="H75" i="88" s="1"/>
  <c r="G69" i="88"/>
  <c r="G72" i="88" s="1"/>
  <c r="G75" i="88" s="1"/>
  <c r="B69" i="88"/>
  <c r="B72" i="88" s="1"/>
  <c r="B75" i="88" s="1"/>
  <c r="S69" i="88"/>
  <c r="S72" i="88" s="1"/>
  <c r="S75" i="88" s="1"/>
  <c r="R69" i="88"/>
  <c r="R72" i="88" s="1"/>
  <c r="R75" i="88" s="1"/>
  <c r="F69" i="88"/>
  <c r="F72" i="88" s="1"/>
  <c r="F75" i="88" s="1"/>
  <c r="N69" i="88"/>
  <c r="N72" i="88" s="1"/>
  <c r="N75" i="88" s="1"/>
  <c r="X69" i="88"/>
  <c r="X72" i="88" s="1"/>
  <c r="X75" i="88" s="1"/>
  <c r="L69" i="88"/>
  <c r="L72" i="88" s="1"/>
  <c r="L75" i="88" s="1"/>
  <c r="V69" i="88"/>
  <c r="V72" i="88" s="1"/>
  <c r="V75" i="88" s="1"/>
  <c r="J69" i="88"/>
  <c r="J72" i="88" s="1"/>
  <c r="J75" i="88" s="1"/>
  <c r="Q69" i="88"/>
  <c r="Q72" i="88" s="1"/>
  <c r="Q75" i="88" s="1"/>
  <c r="E69" i="88"/>
  <c r="E72" i="88" s="1"/>
  <c r="E75" i="88" s="1"/>
  <c r="O69" i="88"/>
  <c r="O72" i="88" s="1"/>
  <c r="O75" i="88" s="1"/>
  <c r="C69" i="88"/>
  <c r="C72" i="88" s="1"/>
  <c r="C75" i="88" s="1"/>
  <c r="M69" i="88"/>
  <c r="M72" i="88" s="1"/>
  <c r="M75" i="88" s="1"/>
  <c r="W69" i="88"/>
  <c r="W72" i="88" s="1"/>
  <c r="W75" i="88" s="1"/>
  <c r="K69" i="88"/>
  <c r="K72" i="88" s="1"/>
  <c r="K75" i="88" s="1"/>
  <c r="U69" i="88"/>
  <c r="U72" i="88" s="1"/>
  <c r="U75" i="88" s="1"/>
  <c r="I69" i="88"/>
  <c r="I72" i="88" s="1"/>
  <c r="I75" i="88" s="1"/>
  <c r="P69" i="88"/>
  <c r="P72" i="88" s="1"/>
  <c r="P75" i="88" s="1"/>
  <c r="D69" i="88"/>
  <c r="D72" i="88" s="1"/>
  <c r="D75" i="88" s="1"/>
  <c r="G121" i="2" l="1"/>
  <c r="O148" i="2"/>
  <c r="N148" i="2"/>
  <c r="M148" i="2"/>
  <c r="L148" i="2"/>
  <c r="K148" i="2"/>
  <c r="I131" i="2"/>
  <c r="I127" i="2"/>
  <c r="I125" i="2"/>
  <c r="I129" i="2"/>
  <c r="G127" i="2" l="1"/>
  <c r="G131" i="2"/>
  <c r="G129" i="2"/>
  <c r="G12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E18F84-C3B7-4E65-9AF4-A4CFBB468426}" keepAlive="1" name="Query - Datos_OTD" description="Connection to the 'Datos_OTD' query in the workbook." type="5" refreshedVersion="8" background="1" saveData="1">
    <dbPr connection="Provider=Microsoft.Mashup.OleDb.1;Data Source=$Workbook$;Location=Datos_OTD;Extended Properties=&quot;&quot;" command="SELECT * FROM [Datos_OT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<sst xmlns="http://schemas.openxmlformats.org/spreadsheetml/2006/main" count="14271" uniqueCount="2263">
  <si>
    <t>Comp.</t>
  </si>
  <si>
    <t>OV</t>
  </si>
  <si>
    <t>Sales Document</t>
  </si>
  <si>
    <t>GP</t>
  </si>
  <si>
    <t>Cdis</t>
  </si>
  <si>
    <t>Cliente</t>
  </si>
  <si>
    <t>Nombre Cliente</t>
  </si>
  <si>
    <t>Obra</t>
  </si>
  <si>
    <t>Nombre Obra</t>
  </si>
  <si>
    <t>Material Number</t>
  </si>
  <si>
    <t>Material Description</t>
  </si>
  <si>
    <t>Creation Date</t>
  </si>
  <si>
    <t>Creation Time</t>
  </si>
  <si>
    <t>Customer Purchase Or</t>
  </si>
  <si>
    <t>Schedule Line Date</t>
  </si>
  <si>
    <t>Arrival Time</t>
  </si>
  <si>
    <t>Plant</t>
  </si>
  <si>
    <t>Subsequent Sales and</t>
  </si>
  <si>
    <t>Date on Which Record</t>
  </si>
  <si>
    <t>Entry Time</t>
  </si>
  <si>
    <t>Distance</t>
  </si>
  <si>
    <t>Route</t>
  </si>
  <si>
    <t>Route Description</t>
  </si>
  <si>
    <t>Licen.plate Vehicle</t>
  </si>
  <si>
    <t>Sales Document Item</t>
  </si>
  <si>
    <t>Sales Document Item2</t>
  </si>
  <si>
    <t>Agrupado</t>
  </si>
  <si>
    <t>Sales Document Item3</t>
  </si>
  <si>
    <t>Creación Pedido</t>
  </si>
  <si>
    <t>Solicitud Pedido</t>
  </si>
  <si>
    <t>Verificación</t>
  </si>
  <si>
    <t>Salida Carga Pedido</t>
  </si>
  <si>
    <t>Tiempo Porte</t>
  </si>
  <si>
    <t>Llegada Estimada</t>
  </si>
  <si>
    <t>Indicador Servicio</t>
  </si>
  <si>
    <t>Grupo</t>
  </si>
  <si>
    <t>Motivo</t>
  </si>
  <si>
    <t>Revisado</t>
  </si>
  <si>
    <t>Mes</t>
  </si>
  <si>
    <t>Día</t>
  </si>
  <si>
    <t>Atraso</t>
  </si>
  <si>
    <t>semana</t>
  </si>
  <si>
    <t>hora</t>
  </si>
  <si>
    <t>Diasemana</t>
  </si>
  <si>
    <t>E077</t>
  </si>
  <si>
    <t>EO53</t>
  </si>
  <si>
    <t>0233006559</t>
  </si>
  <si>
    <t>CE</t>
  </si>
  <si>
    <t>E3</t>
  </si>
  <si>
    <t>0100057968</t>
  </si>
  <si>
    <t>LOZAC OBRAS Y SERVICIOS, S.L.</t>
  </si>
  <si>
    <t>0088000040</t>
  </si>
  <si>
    <t>PLANTA DE PUERTO REAL</t>
  </si>
  <si>
    <t>000000000000003268</t>
  </si>
  <si>
    <t>CEM IV/A(V) 42,5 R-SR  GRANEL</t>
  </si>
  <si>
    <t>23/05 10:00h</t>
  </si>
  <si>
    <t>CMAL</t>
  </si>
  <si>
    <t>2713008485</t>
  </si>
  <si>
    <t>E00232</t>
  </si>
  <si>
    <t>RUTA KMS.232</t>
  </si>
  <si>
    <t>ESE07849R</t>
  </si>
  <si>
    <t>TAN</t>
  </si>
  <si>
    <t>10</t>
  </si>
  <si>
    <t>F. MALAGA</t>
  </si>
  <si>
    <t>Granel</t>
  </si>
  <si>
    <t>Late</t>
  </si>
  <si>
    <t>B</t>
  </si>
  <si>
    <t>0233006619</t>
  </si>
  <si>
    <t>0100058399</t>
  </si>
  <si>
    <t>HORMIGONES ESTEBBUNA, S.L.</t>
  </si>
  <si>
    <t>0088000110</t>
  </si>
  <si>
    <t>PLANTA ESTEPONA</t>
  </si>
  <si>
    <t>000000000000003264</t>
  </si>
  <si>
    <t>CEM II/A-M (P-L) 42,5 R GRANEL</t>
  </si>
  <si>
    <t>23/05 11:00h</t>
  </si>
  <si>
    <t>2713008508</t>
  </si>
  <si>
    <t>E00110</t>
  </si>
  <si>
    <t>RUTA KMS.110</t>
  </si>
  <si>
    <t>ER6007BBG</t>
  </si>
  <si>
    <t>0233006590</t>
  </si>
  <si>
    <t>0088000111</t>
  </si>
  <si>
    <t>PLANTA MARBELLA</t>
  </si>
  <si>
    <t>23/05 12h</t>
  </si>
  <si>
    <t>2713008524</t>
  </si>
  <si>
    <t>E00076</t>
  </si>
  <si>
    <t>RUTA KMS.076</t>
  </si>
  <si>
    <t>ER9154BBC</t>
  </si>
  <si>
    <t>0233006596</t>
  </si>
  <si>
    <t>0432000110</t>
  </si>
  <si>
    <t>PREBETONG HORMIGONES, S.A.</t>
  </si>
  <si>
    <t>0088000159</t>
  </si>
  <si>
    <t>CORDOBA (LAS QUEMADILLAS)</t>
  </si>
  <si>
    <t>23/05 13:00h</t>
  </si>
  <si>
    <t>2713008514</t>
  </si>
  <si>
    <t>E00170</t>
  </si>
  <si>
    <t>RUTA KMS.170</t>
  </si>
  <si>
    <t>ER2341BBC</t>
  </si>
  <si>
    <t>A</t>
  </si>
  <si>
    <t>0233006609</t>
  </si>
  <si>
    <t>0100043691</t>
  </si>
  <si>
    <t>PAVESUR DERIVADOS, S.A.</t>
  </si>
  <si>
    <t>0088000025</t>
  </si>
  <si>
    <t>PLANTA ALHAURIN</t>
  </si>
  <si>
    <t>23/05 12:00h</t>
  </si>
  <si>
    <t>2713008528</t>
  </si>
  <si>
    <t>E00035</t>
  </si>
  <si>
    <t>RUTA KMS.035</t>
  </si>
  <si>
    <t>ER4758BBH</t>
  </si>
  <si>
    <t>0233006650</t>
  </si>
  <si>
    <t>0100055849</t>
  </si>
  <si>
    <t>HORMECO S.L.</t>
  </si>
  <si>
    <t>0088000100</t>
  </si>
  <si>
    <t>SUMIN CEMENTO SILO FYM - MELILLA</t>
  </si>
  <si>
    <t>23/05 1 viaje</t>
  </si>
  <si>
    <t>2713008572</t>
  </si>
  <si>
    <t>E00264</t>
  </si>
  <si>
    <t>RUTA KMS.264</t>
  </si>
  <si>
    <t>EMA00628R</t>
  </si>
  <si>
    <t>0233006683</t>
  </si>
  <si>
    <t>0088000026</t>
  </si>
  <si>
    <t>PLANTA OJEN</t>
  </si>
  <si>
    <t>24/05 13:00h</t>
  </si>
  <si>
    <t>2713008660</t>
  </si>
  <si>
    <t>E00068</t>
  </si>
  <si>
    <t>RUTA KMS.068</t>
  </si>
  <si>
    <t>ER8141BBG</t>
  </si>
  <si>
    <t>0233006682</t>
  </si>
  <si>
    <t>24/05 10:00h</t>
  </si>
  <si>
    <t>2713008629</t>
  </si>
  <si>
    <t>0233006649</t>
  </si>
  <si>
    <t>24/05 11:00h</t>
  </si>
  <si>
    <t>2713008627</t>
  </si>
  <si>
    <t>ER8110BCC</t>
  </si>
  <si>
    <t>0233006778</t>
  </si>
  <si>
    <t>0100058131</t>
  </si>
  <si>
    <t>UTE UR ZAL SAN ROQUE DRAGADOS-HELIO</t>
  </si>
  <si>
    <t>0088000153</t>
  </si>
  <si>
    <t>PLANTA DE SAN ROQUE</t>
  </si>
  <si>
    <t>25/05 10:00h</t>
  </si>
  <si>
    <t>2713008708</t>
  </si>
  <si>
    <t>E00143</t>
  </si>
  <si>
    <t>RUTA KMS.143</t>
  </si>
  <si>
    <t>ER2524BBY</t>
  </si>
  <si>
    <t>On Time</t>
  </si>
  <si>
    <t/>
  </si>
  <si>
    <t>0233006742</t>
  </si>
  <si>
    <t>25/05 09:00h</t>
  </si>
  <si>
    <t>2713008709</t>
  </si>
  <si>
    <t>ER9916BCV</t>
  </si>
  <si>
    <t>0233006763</t>
  </si>
  <si>
    <t>0100057966</t>
  </si>
  <si>
    <t>HORPRESOL, SRL</t>
  </si>
  <si>
    <t>0088000034</t>
  </si>
  <si>
    <t>PTA RISCOS NEGROS-VELEZ BENAUDALLA</t>
  </si>
  <si>
    <t>25/05 11:00h</t>
  </si>
  <si>
    <t>2713008705</t>
  </si>
  <si>
    <t>E00088</t>
  </si>
  <si>
    <t>RUTA KMS.088</t>
  </si>
  <si>
    <t>ER0208BBV</t>
  </si>
  <si>
    <t>0233006733</t>
  </si>
  <si>
    <t>0100052034</t>
  </si>
  <si>
    <t>GRUPO PUMA ESPAÑA S.L.</t>
  </si>
  <si>
    <t>0088000126</t>
  </si>
  <si>
    <t>FABRICA - GRANADA</t>
  </si>
  <si>
    <t>25/05 07:00h</t>
  </si>
  <si>
    <t>2713008706</t>
  </si>
  <si>
    <t>E00132</t>
  </si>
  <si>
    <t>RUTA KMS.132</t>
  </si>
  <si>
    <t>ER5019BBT</t>
  </si>
  <si>
    <t>0233006787</t>
  </si>
  <si>
    <t>25/05 08:00h</t>
  </si>
  <si>
    <t>2713008698</t>
  </si>
  <si>
    <t>ER1030BBJ</t>
  </si>
  <si>
    <t>0233006751</t>
  </si>
  <si>
    <t>0088000036</t>
  </si>
  <si>
    <t>PLANTA ALMERIA</t>
  </si>
  <si>
    <t>000000000000003269</t>
  </si>
  <si>
    <t>CEM IV/A(V) 42,5 R  GRANEL</t>
  </si>
  <si>
    <t>2713008700</t>
  </si>
  <si>
    <t>E00195</t>
  </si>
  <si>
    <t>RUTA KMS.195</t>
  </si>
  <si>
    <t>ER2965BBS</t>
  </si>
  <si>
    <t>0233006743</t>
  </si>
  <si>
    <t>2713008704</t>
  </si>
  <si>
    <t>ER2352BBS</t>
  </si>
  <si>
    <t>0233006737</t>
  </si>
  <si>
    <t>0100045043</t>
  </si>
  <si>
    <t>HORMIGONES GUADARRANQUE, S.L.</t>
  </si>
  <si>
    <t>0088000098</t>
  </si>
  <si>
    <t>000000000000003260</t>
  </si>
  <si>
    <t>CEM I 42,5 R  Granel</t>
  </si>
  <si>
    <t>2713008703</t>
  </si>
  <si>
    <t>E00144</t>
  </si>
  <si>
    <t>RUTA KMS.144</t>
  </si>
  <si>
    <t>ELU02071R</t>
  </si>
  <si>
    <t>0233006736</t>
  </si>
  <si>
    <t>0100043682</t>
  </si>
  <si>
    <t>HORMIGONES ALMANZORA S.A.</t>
  </si>
  <si>
    <t>0088000010</t>
  </si>
  <si>
    <t>PLANTA POZO ALCON</t>
  </si>
  <si>
    <t>25/05 08:00h dejar c</t>
  </si>
  <si>
    <t>2713008702</t>
  </si>
  <si>
    <t>E00261</t>
  </si>
  <si>
    <t>RUTA KMS.261</t>
  </si>
  <si>
    <t>ER3631BBH</t>
  </si>
  <si>
    <t>0233006499</t>
  </si>
  <si>
    <t>0100018624</t>
  </si>
  <si>
    <t>VIPRELUC, S.L.</t>
  </si>
  <si>
    <t>0088000165</t>
  </si>
  <si>
    <t>OBRA PUENTE GENIL</t>
  </si>
  <si>
    <t>2713008699</t>
  </si>
  <si>
    <t>E00127</t>
  </si>
  <si>
    <t>RUTA KMS.127</t>
  </si>
  <si>
    <t>ETO01801R</t>
  </si>
  <si>
    <t>0233006794</t>
  </si>
  <si>
    <t>0100058036</t>
  </si>
  <si>
    <t>HORMI CONTADO, S.L.</t>
  </si>
  <si>
    <t>0088000112</t>
  </si>
  <si>
    <t>PLANTA DE MANILVA E/O 56</t>
  </si>
  <si>
    <t>2713008693</t>
  </si>
  <si>
    <t>E00118</t>
  </si>
  <si>
    <t>RUTA KMS.118</t>
  </si>
  <si>
    <t>ER3520BBL</t>
  </si>
  <si>
    <t>0233006758</t>
  </si>
  <si>
    <t>0088000029</t>
  </si>
  <si>
    <t>PLANTA MALAGA</t>
  </si>
  <si>
    <t>2713008695</t>
  </si>
  <si>
    <t>E00024</t>
  </si>
  <si>
    <t>RUTA KMS.024</t>
  </si>
  <si>
    <t>0233006729</t>
  </si>
  <si>
    <t>0100043697</t>
  </si>
  <si>
    <t>FORZA HORMIGONES, S.L.</t>
  </si>
  <si>
    <t>0088000137</t>
  </si>
  <si>
    <t>PLANTA ALOZAINA</t>
  </si>
  <si>
    <t>2713008694</t>
  </si>
  <si>
    <t>E00067</t>
  </si>
  <si>
    <t>RUTA KMS.067</t>
  </si>
  <si>
    <t>ER2071BBY</t>
  </si>
  <si>
    <t>0233006795</t>
  </si>
  <si>
    <t>2713008691</t>
  </si>
  <si>
    <t>0233006718</t>
  </si>
  <si>
    <t>0100058383</t>
  </si>
  <si>
    <t>PREFABRICADOS Y MORTEROS SUR, S.L.</t>
  </si>
  <si>
    <t>0088000105</t>
  </si>
  <si>
    <t>PTA PREF - LA RODA ANDALUCIA</t>
  </si>
  <si>
    <t>2713008689</t>
  </si>
  <si>
    <t>E00090</t>
  </si>
  <si>
    <t>RUTA KMS.090</t>
  </si>
  <si>
    <t>ER4533BBP</t>
  </si>
  <si>
    <t>0233006672</t>
  </si>
  <si>
    <t>24/05 GESTRARNS</t>
  </si>
  <si>
    <t>2713008690</t>
  </si>
  <si>
    <t>ER0272BBT</t>
  </si>
  <si>
    <t>0233006777</t>
  </si>
  <si>
    <t>2713008681</t>
  </si>
  <si>
    <t>0233006669</t>
  </si>
  <si>
    <t>2713008679</t>
  </si>
  <si>
    <t>ER0576BBJ</t>
  </si>
  <si>
    <t>0233006745</t>
  </si>
  <si>
    <t>2713008677</t>
  </si>
  <si>
    <t>ER7811BBV</t>
  </si>
  <si>
    <t>0233006740</t>
  </si>
  <si>
    <t>0088000041</t>
  </si>
  <si>
    <t>PLANTA PUERTO SANTA MARIA</t>
  </si>
  <si>
    <t>2713008676</t>
  </si>
  <si>
    <t>E00254</t>
  </si>
  <si>
    <t>RUTA KMS.254</t>
  </si>
  <si>
    <t>ER3035BDJ</t>
  </si>
  <si>
    <t>0233006675</t>
  </si>
  <si>
    <t>24/05 15:00h</t>
  </si>
  <si>
    <t>2713008675</t>
  </si>
  <si>
    <t>ER2077BBY</t>
  </si>
  <si>
    <t>0233006773</t>
  </si>
  <si>
    <t>24/05 Antes de 17:00</t>
  </si>
  <si>
    <t>2713008668</t>
  </si>
  <si>
    <t>ER2191BBD</t>
  </si>
  <si>
    <t>0233006766</t>
  </si>
  <si>
    <t>0100033645</t>
  </si>
  <si>
    <t>HORMIALIA 2007 S.L.</t>
  </si>
  <si>
    <t>0088000043</t>
  </si>
  <si>
    <t>MANILVA</t>
  </si>
  <si>
    <t>000000000000003262</t>
  </si>
  <si>
    <t>CEM I 52,5 R  GRANEL</t>
  </si>
  <si>
    <t>25/05 10:00h puntual</t>
  </si>
  <si>
    <t>2713008669</t>
  </si>
  <si>
    <t>EVA02467R</t>
  </si>
  <si>
    <t>0233006722</t>
  </si>
  <si>
    <t>25/05 08:00h 2º pedi</t>
  </si>
  <si>
    <t>2713008670</t>
  </si>
  <si>
    <t>0233006711</t>
  </si>
  <si>
    <t>2713008667</t>
  </si>
  <si>
    <t>0233006671</t>
  </si>
  <si>
    <t>0088000035</t>
  </si>
  <si>
    <t>PLANTA FUENGIROLA</t>
  </si>
  <si>
    <t>2713008666</t>
  </si>
  <si>
    <t>E00057</t>
  </si>
  <si>
    <t>RUTA KMS.057</t>
  </si>
  <si>
    <t>0233006668</t>
  </si>
  <si>
    <t>0088000031</t>
  </si>
  <si>
    <t>PLANTA RIO GUI-TORROX COSTA</t>
  </si>
  <si>
    <t>2713008662</t>
  </si>
  <si>
    <t>E00040</t>
  </si>
  <si>
    <t>RUTA KMS.040</t>
  </si>
  <si>
    <t>0233006721</t>
  </si>
  <si>
    <t>0100035012</t>
  </si>
  <si>
    <t>HORMIGONES DE COIN, S.L.</t>
  </si>
  <si>
    <t>0088000109</t>
  </si>
  <si>
    <t>PLANTA COIN</t>
  </si>
  <si>
    <t>24/05  a partir 15:0</t>
  </si>
  <si>
    <t>2713008657</t>
  </si>
  <si>
    <t>E00058</t>
  </si>
  <si>
    <t>RUTA KMS.058</t>
  </si>
  <si>
    <t>0233006726</t>
  </si>
  <si>
    <t>0088000157</t>
  </si>
  <si>
    <t>PLANTA ALHAURIN MORTERO SECO</t>
  </si>
  <si>
    <t>2713008654</t>
  </si>
  <si>
    <t>0233006696</t>
  </si>
  <si>
    <t>0100050987</t>
  </si>
  <si>
    <t>XIMOR MORTEROS, S.L.</t>
  </si>
  <si>
    <t>0088000209</t>
  </si>
  <si>
    <t>FUENTES DE ANDALUCIA</t>
  </si>
  <si>
    <t>2713008648</t>
  </si>
  <si>
    <t>E00165</t>
  </si>
  <si>
    <t>RUTA KMS.165</t>
  </si>
  <si>
    <t>EMA03008R</t>
  </si>
  <si>
    <t>0233006694</t>
  </si>
  <si>
    <t>24/05 14:00h</t>
  </si>
  <si>
    <t>2713008649</t>
  </si>
  <si>
    <t>ER4619BBY</t>
  </si>
  <si>
    <t>0233006641</t>
  </si>
  <si>
    <t>0100058426</t>
  </si>
  <si>
    <t>GRUAS MEDITERRANEO, S.A.</t>
  </si>
  <si>
    <t>0088000142</t>
  </si>
  <si>
    <t>PLANTA MÁLAGA</t>
  </si>
  <si>
    <t>24/05 14:30h</t>
  </si>
  <si>
    <t>2713008653</t>
  </si>
  <si>
    <t>ER2068BBY</t>
  </si>
  <si>
    <t>0233006685</t>
  </si>
  <si>
    <t>24/05 12:00h</t>
  </si>
  <si>
    <t>2713008643</t>
  </si>
  <si>
    <t>0233006679</t>
  </si>
  <si>
    <t>2713008644</t>
  </si>
  <si>
    <t>0233006714</t>
  </si>
  <si>
    <t>0100018412</t>
  </si>
  <si>
    <t>HERMANOS CHAFINO LOPEZ, S.L.</t>
  </si>
  <si>
    <t>0088000175</t>
  </si>
  <si>
    <t>BUJALANCE</t>
  </si>
  <si>
    <t>2713008640</t>
  </si>
  <si>
    <t>E00175</t>
  </si>
  <si>
    <t>RUTA KMS.175</t>
  </si>
  <si>
    <t>ER9329BBT</t>
  </si>
  <si>
    <t>0233006719</t>
  </si>
  <si>
    <t>0100052254</t>
  </si>
  <si>
    <t>COTUBO PREFABRICADOS S.L.U.</t>
  </si>
  <si>
    <t>0088000178</t>
  </si>
  <si>
    <t>LA CARLOTA</t>
  </si>
  <si>
    <t>000000000000003263</t>
  </si>
  <si>
    <t>CEM I 52,5 R-SR 5 GRANEL</t>
  </si>
  <si>
    <t>2713008638</t>
  </si>
  <si>
    <t>E00167</t>
  </si>
  <si>
    <t>RUTA KMS.167</t>
  </si>
  <si>
    <t>ER0933BCD</t>
  </si>
  <si>
    <t>0233006723</t>
  </si>
  <si>
    <t>0088000113</t>
  </si>
  <si>
    <t>PLANTA DE LA LINEA</t>
  </si>
  <si>
    <t>2713008637</t>
  </si>
  <si>
    <t>0233006715</t>
  </si>
  <si>
    <t>0100018390</t>
  </si>
  <si>
    <t>FORJADOS TOR S.L.</t>
  </si>
  <si>
    <t>0088000167</t>
  </si>
  <si>
    <t>VILLANUEVA DEL TRABUCO</t>
  </si>
  <si>
    <t>2713008631</t>
  </si>
  <si>
    <t>E00062</t>
  </si>
  <si>
    <t>RUTA KMS.062</t>
  </si>
  <si>
    <t>0233006670</t>
  </si>
  <si>
    <t>2713008630</t>
  </si>
  <si>
    <t>0233006667</t>
  </si>
  <si>
    <t>2713008628</t>
  </si>
  <si>
    <t>0233006678</t>
  </si>
  <si>
    <t>0088000158</t>
  </si>
  <si>
    <t>PLANTA MORTERO SECO MANILVA</t>
  </si>
  <si>
    <t>24/05 lo antes posib</t>
  </si>
  <si>
    <t>2713008624</t>
  </si>
  <si>
    <t>ER0860BBM</t>
  </si>
  <si>
    <t>0233006693</t>
  </si>
  <si>
    <t>2713008620</t>
  </si>
  <si>
    <t>0233006640</t>
  </si>
  <si>
    <t>24/05 11:30h</t>
  </si>
  <si>
    <t>2713008618</t>
  </si>
  <si>
    <t>EO54</t>
  </si>
  <si>
    <t>0234000018</t>
  </si>
  <si>
    <t>0100058154</t>
  </si>
  <si>
    <t>BASEWELL Ltd</t>
  </si>
  <si>
    <t>0088000129</t>
  </si>
  <si>
    <t>GIBRALTAR</t>
  </si>
  <si>
    <t>2713008617</t>
  </si>
  <si>
    <t>E00153</t>
  </si>
  <si>
    <t>RUTA KMS.153</t>
  </si>
  <si>
    <t>EMA02414R</t>
  </si>
  <si>
    <t>0233006698</t>
  </si>
  <si>
    <t>2713008616</t>
  </si>
  <si>
    <t>0233006658</t>
  </si>
  <si>
    <t>0088000049</t>
  </si>
  <si>
    <t>2713008614</t>
  </si>
  <si>
    <t>0233006676</t>
  </si>
  <si>
    <t>0100057843</t>
  </si>
  <si>
    <t>ANDOSER OBRAS Y SERVICIOS S.L.</t>
  </si>
  <si>
    <t>0088000169</t>
  </si>
  <si>
    <t>RUTE</t>
  </si>
  <si>
    <t>2713008610</t>
  </si>
  <si>
    <t>E00101</t>
  </si>
  <si>
    <t>RUTA KMS.101</t>
  </si>
  <si>
    <t>0233006697</t>
  </si>
  <si>
    <t>2713008609</t>
  </si>
  <si>
    <t>EO05818R</t>
  </si>
  <si>
    <t>0233006638</t>
  </si>
  <si>
    <t>0088000118</t>
  </si>
  <si>
    <t>FABRICA DE SEVILLA</t>
  </si>
  <si>
    <t>24/05 12:00h Sevilla</t>
  </si>
  <si>
    <t>2713008607</t>
  </si>
  <si>
    <t>E00222</t>
  </si>
  <si>
    <t>RUTA KMS.222</t>
  </si>
  <si>
    <t>ER0898BBG</t>
  </si>
  <si>
    <t>0233006659</t>
  </si>
  <si>
    <t>0088000051</t>
  </si>
  <si>
    <t>24/05 08:00h</t>
  </si>
  <si>
    <t>2713008601</t>
  </si>
  <si>
    <t>E00054</t>
  </si>
  <si>
    <t>RUTA KMS.054</t>
  </si>
  <si>
    <t>0233006643</t>
  </si>
  <si>
    <t>0100018311</t>
  </si>
  <si>
    <t>ANDALUZA DE MORTEROS, SA (ANDEMOSA)</t>
  </si>
  <si>
    <t>0088000024</t>
  </si>
  <si>
    <t>PLANTA VILLA ROSA (CON TTE) MALAGA</t>
  </si>
  <si>
    <t>2713008605</t>
  </si>
  <si>
    <t>0233006657</t>
  </si>
  <si>
    <t>2713008595</t>
  </si>
  <si>
    <t>0233006639</t>
  </si>
  <si>
    <t>24/05 08:30h</t>
  </si>
  <si>
    <t>2713008598</t>
  </si>
  <si>
    <t>0233006746</t>
  </si>
  <si>
    <t>25/05 1100h</t>
  </si>
  <si>
    <t>2713008807</t>
  </si>
  <si>
    <t>0233006754</t>
  </si>
  <si>
    <t>2713008759</t>
  </si>
  <si>
    <t>0233006816</t>
  </si>
  <si>
    <t>25/05 12:00h</t>
  </si>
  <si>
    <t>2713008788</t>
  </si>
  <si>
    <t>EB10320R</t>
  </si>
  <si>
    <t>0233006762</t>
  </si>
  <si>
    <t>0088000028</t>
  </si>
  <si>
    <t>PLANTA JUNCARIL - FYM -ALBOLOTE</t>
  </si>
  <si>
    <t>2713008747</t>
  </si>
  <si>
    <t>E00141</t>
  </si>
  <si>
    <t>RUTA KMS.141</t>
  </si>
  <si>
    <t>ECS02812R</t>
  </si>
  <si>
    <t>0233006806</t>
  </si>
  <si>
    <t>0100018456</t>
  </si>
  <si>
    <t>HORMIGONES PREBESUR S.A.</t>
  </si>
  <si>
    <t>0088000012</t>
  </si>
  <si>
    <t>CORDOBA</t>
  </si>
  <si>
    <t>2713008728</t>
  </si>
  <si>
    <t>ER8271BBD</t>
  </si>
  <si>
    <t>0233006807</t>
  </si>
  <si>
    <t>2713008740</t>
  </si>
  <si>
    <t>ECO02801R</t>
  </si>
  <si>
    <t>0233006827</t>
  </si>
  <si>
    <t>25/05 Lo antes posib</t>
  </si>
  <si>
    <t>2713008825</t>
  </si>
  <si>
    <t>0233006765</t>
  </si>
  <si>
    <t>2713008765</t>
  </si>
  <si>
    <t>0233006756</t>
  </si>
  <si>
    <t>25/05 13:00h</t>
  </si>
  <si>
    <t>2713008810</t>
  </si>
  <si>
    <t>0233006797</t>
  </si>
  <si>
    <t>2713008766</t>
  </si>
  <si>
    <t>0233006812</t>
  </si>
  <si>
    <t>0088000143</t>
  </si>
  <si>
    <t>PLANTA PURCHIL</t>
  </si>
  <si>
    <t>2713008726</t>
  </si>
  <si>
    <t>0233006713</t>
  </si>
  <si>
    <t>0100018535</t>
  </si>
  <si>
    <t>PAVIMENTOS DEL GENIL S.A.</t>
  </si>
  <si>
    <t>0088000013</t>
  </si>
  <si>
    <t>PTE. GENIL-PREFABRICADOS</t>
  </si>
  <si>
    <t>2713008776</t>
  </si>
  <si>
    <t>ER9645BBZ</t>
  </si>
  <si>
    <t>0233007069</t>
  </si>
  <si>
    <t>30/05 12:00 Sevilla</t>
  </si>
  <si>
    <t>2713009227</t>
  </si>
  <si>
    <t>ER6929BBR</t>
  </si>
  <si>
    <t>C</t>
  </si>
  <si>
    <t>0233007134</t>
  </si>
  <si>
    <t>0100049685</t>
  </si>
  <si>
    <t>HORMIGONES CASTRO DEL RIO, S. L.</t>
  </si>
  <si>
    <t>0088000198</t>
  </si>
  <si>
    <t>CASTRO DEL RIO</t>
  </si>
  <si>
    <t>30/05 13:00h</t>
  </si>
  <si>
    <t>2713009239</t>
  </si>
  <si>
    <t>E00149</t>
  </si>
  <si>
    <t>RUTA KMS.149</t>
  </si>
  <si>
    <t>ER2559BBJ</t>
  </si>
  <si>
    <t>0233007059</t>
  </si>
  <si>
    <t>30/05 09:00h</t>
  </si>
  <si>
    <t>2713009166</t>
  </si>
  <si>
    <t>ER2400BCC</t>
  </si>
  <si>
    <t>0233007053</t>
  </si>
  <si>
    <t>0088000120</t>
  </si>
  <si>
    <t>FABRICA - ALICANTE</t>
  </si>
  <si>
    <t>30/05 Por la mañana</t>
  </si>
  <si>
    <t>2713009154</t>
  </si>
  <si>
    <t>E00463</t>
  </si>
  <si>
    <t>RUTA KMS.463</t>
  </si>
  <si>
    <t>ER9016BBY</t>
  </si>
  <si>
    <t>0233007086</t>
  </si>
  <si>
    <t>30/05 11:00h</t>
  </si>
  <si>
    <t>2713009205</t>
  </si>
  <si>
    <t>ER7400BBF</t>
  </si>
  <si>
    <t>0233007150</t>
  </si>
  <si>
    <t>2713009233</t>
  </si>
  <si>
    <t>0233007113</t>
  </si>
  <si>
    <t>30/05 12:00h</t>
  </si>
  <si>
    <t>2713009221</t>
  </si>
  <si>
    <t>0233007186</t>
  </si>
  <si>
    <t>0088000033</t>
  </si>
  <si>
    <t>PLANTA LA RIOJA</t>
  </si>
  <si>
    <t>31/05 10:00h</t>
  </si>
  <si>
    <t>2713009344</t>
  </si>
  <si>
    <t>E00211</t>
  </si>
  <si>
    <t>RUTA KMS.211</t>
  </si>
  <si>
    <t>0233007211</t>
  </si>
  <si>
    <t>31/05 11:00h</t>
  </si>
  <si>
    <t>2713009355</t>
  </si>
  <si>
    <t>0233007201</t>
  </si>
  <si>
    <t>31/05 08:00h</t>
  </si>
  <si>
    <t>2713009307</t>
  </si>
  <si>
    <t>E002</t>
  </si>
  <si>
    <t>EO21</t>
  </si>
  <si>
    <t>0210041991</t>
  </si>
  <si>
    <t>E4</t>
  </si>
  <si>
    <t>0100047898</t>
  </si>
  <si>
    <t>OLIVEIRA DOLORES JOSE CARDOSO</t>
  </si>
  <si>
    <t>0019000814</t>
  </si>
  <si>
    <t>CHAVES</t>
  </si>
  <si>
    <t>000000000000002906</t>
  </si>
  <si>
    <t>CEM II/B-M (V-L) 32,5 N FARDO 71 SACOS</t>
  </si>
  <si>
    <t>11/05 C.DOLORES -CHA</t>
  </si>
  <si>
    <t>CTOR</t>
  </si>
  <si>
    <t>1322296977</t>
  </si>
  <si>
    <t>E00146</t>
  </si>
  <si>
    <t>RUTA KMS.146</t>
  </si>
  <si>
    <t>E3643HHC</t>
  </si>
  <si>
    <t>F. TORAL</t>
  </si>
  <si>
    <t>Ensacado</t>
  </si>
  <si>
    <t>0210041948</t>
  </si>
  <si>
    <t>0019000904</t>
  </si>
  <si>
    <t>ALIJÓ</t>
  </si>
  <si>
    <t>09/05 CIALCHÀ</t>
  </si>
  <si>
    <t>1322296873</t>
  </si>
  <si>
    <t>E00239</t>
  </si>
  <si>
    <t>RUTA KMS.239</t>
  </si>
  <si>
    <t>0210041821</t>
  </si>
  <si>
    <t>0019000813</t>
  </si>
  <si>
    <t>MIRANDELA</t>
  </si>
  <si>
    <t>04/05 MIRANDELA 32,5</t>
  </si>
  <si>
    <t>1322296739</t>
  </si>
  <si>
    <t>E00196</t>
  </si>
  <si>
    <t>RUTA KMS.196</t>
  </si>
  <si>
    <t>E9055JGZ</t>
  </si>
  <si>
    <t>EO57</t>
  </si>
  <si>
    <t>6004017403</t>
  </si>
  <si>
    <t>0100054118</t>
  </si>
  <si>
    <t>MARRERO SANCHEZ, PRISCILA</t>
  </si>
  <si>
    <t>0068002101</t>
  </si>
  <si>
    <t>FERRETERIA LAS LUAS</t>
  </si>
  <si>
    <t>000000000000003208</t>
  </si>
  <si>
    <t>CEM IV/B (P) 32,5 N-SR envasado</t>
  </si>
  <si>
    <t>25/05</t>
  </si>
  <si>
    <t>CCTF</t>
  </si>
  <si>
    <t>0507085107</t>
  </si>
  <si>
    <t>E0053R</t>
  </si>
  <si>
    <t>Guimar</t>
  </si>
  <si>
    <t>ETF02294R</t>
  </si>
  <si>
    <t>20</t>
  </si>
  <si>
    <t>M. TENERIFE</t>
  </si>
  <si>
    <t>000000000000002693</t>
  </si>
  <si>
    <t>IV/A (P) 42,5 R/MR envasado</t>
  </si>
  <si>
    <t>6004016791</t>
  </si>
  <si>
    <t>0100037338</t>
  </si>
  <si>
    <t>FERRETERÍA JACA, S.L.</t>
  </si>
  <si>
    <t>0068000055</t>
  </si>
  <si>
    <t>ALMACEN-LOS SILOS</t>
  </si>
  <si>
    <t>10705   URGE</t>
  </si>
  <si>
    <t>0507084568</t>
  </si>
  <si>
    <t>E0052W</t>
  </si>
  <si>
    <t>Buenavista del Norte</t>
  </si>
  <si>
    <t>ER6741BBR</t>
  </si>
  <si>
    <t>0233006805</t>
  </si>
  <si>
    <t>0100058409</t>
  </si>
  <si>
    <t>HAGALO, S.A.</t>
  </si>
  <si>
    <t>0089000211</t>
  </si>
  <si>
    <t>CENTRO MALAGA 805</t>
  </si>
  <si>
    <t>000000000000003283</t>
  </si>
  <si>
    <t>CEM II/B-L 32,5 N S/25 KG COSMOS</t>
  </si>
  <si>
    <t>29/05 07:00h 1037458</t>
  </si>
  <si>
    <t>2713009025</t>
  </si>
  <si>
    <t>ER5124BCC</t>
  </si>
  <si>
    <t>0233006438</t>
  </si>
  <si>
    <t>0100058375</t>
  </si>
  <si>
    <t>SANEAMIENTOS PUYA, S.L.</t>
  </si>
  <si>
    <t>0089000159</t>
  </si>
  <si>
    <t>ALMACEN-S.PEDRO ALCANTARA</t>
  </si>
  <si>
    <t>000000000000003282</t>
  </si>
  <si>
    <t>CEM I 42,5 R-SR 5 S/25 KG COSMOS</t>
  </si>
  <si>
    <t>2713008663</t>
  </si>
  <si>
    <t>E00084</t>
  </si>
  <si>
    <t>RUTA KMS.084</t>
  </si>
  <si>
    <t>ER4551BBJ</t>
  </si>
  <si>
    <t>0233006140</t>
  </si>
  <si>
    <t>0100058376</t>
  </si>
  <si>
    <t>TRANSP.Y MAT.CONS.ALEJUL, S.L.</t>
  </si>
  <si>
    <t>0089000162</t>
  </si>
  <si>
    <t>ALMACEN-VILLANUEVA TRABUCO</t>
  </si>
  <si>
    <t>17/05 08:00h</t>
  </si>
  <si>
    <t>2713007737</t>
  </si>
  <si>
    <t>EJ02544R</t>
  </si>
  <si>
    <t>0233005772</t>
  </si>
  <si>
    <t>16/05 13:00h</t>
  </si>
  <si>
    <t>2713007665</t>
  </si>
  <si>
    <t>0233005601</t>
  </si>
  <si>
    <t>0100056817</t>
  </si>
  <si>
    <t>ALMACENES MELENDO, S.L.</t>
  </si>
  <si>
    <t>0089000345</t>
  </si>
  <si>
    <t>ALMACEN - AVDA. CHINALES - CORDOBA</t>
  </si>
  <si>
    <t>11/05</t>
  </si>
  <si>
    <t>2713007259</t>
  </si>
  <si>
    <t>E00166</t>
  </si>
  <si>
    <t>RUTA KMS.166</t>
  </si>
  <si>
    <t>ER8715BBN</t>
  </si>
  <si>
    <t>0233005454</t>
  </si>
  <si>
    <t>0100058440</t>
  </si>
  <si>
    <t>ARIHORPRE, S.L.</t>
  </si>
  <si>
    <t>0089000322</t>
  </si>
  <si>
    <t>ANDPIL - MALAGA</t>
  </si>
  <si>
    <t>10/05 08:30h</t>
  </si>
  <si>
    <t>2713007056</t>
  </si>
  <si>
    <t>0233005377</t>
  </si>
  <si>
    <t>0100028278</t>
  </si>
  <si>
    <t>CEFERINO CERVERA E HIJOS,S.L.</t>
  </si>
  <si>
    <t>0089000320</t>
  </si>
  <si>
    <t>ALMACEN HUÉTOR TÁJAR</t>
  </si>
  <si>
    <t>09/05 antes de 13:00</t>
  </si>
  <si>
    <t>2713006970</t>
  </si>
  <si>
    <t>E00096</t>
  </si>
  <si>
    <t>RUTA KMS.096</t>
  </si>
  <si>
    <t>0233005328</t>
  </si>
  <si>
    <t>0100019487</t>
  </si>
  <si>
    <t>PEREZ LUPION, S.L.</t>
  </si>
  <si>
    <t>0089000170</t>
  </si>
  <si>
    <t>ALMACEN-MIJAS COSTA  (MÁLAGA)</t>
  </si>
  <si>
    <t>08/05 Lo antes que s</t>
  </si>
  <si>
    <t>2713006907</t>
  </si>
  <si>
    <t>0233004766</t>
  </si>
  <si>
    <t>04/05 13:00h</t>
  </si>
  <si>
    <t>2713006548</t>
  </si>
  <si>
    <t>EO65</t>
  </si>
  <si>
    <t>8031115497</t>
  </si>
  <si>
    <t>0100057842</t>
  </si>
  <si>
    <t>TPTES DE CEMENTOS LA CELESTINA, SL</t>
  </si>
  <si>
    <t>0084000143</t>
  </si>
  <si>
    <t>VILLAVICIOSA ODON-SUM.VILLAVICIOSA</t>
  </si>
  <si>
    <t>000000000000003230</t>
  </si>
  <si>
    <t>CEM II/B-L 32,5 N S/25 KG PAL _ COSMOS</t>
  </si>
  <si>
    <t>26/05 pal56s</t>
  </si>
  <si>
    <t>CCAL</t>
  </si>
  <si>
    <t>8043218443</t>
  </si>
  <si>
    <t>E00400</t>
  </si>
  <si>
    <t>RUTA KMS.400</t>
  </si>
  <si>
    <t>ECR04008R</t>
  </si>
  <si>
    <t>F. ALCONERA</t>
  </si>
  <si>
    <t>8031115130</t>
  </si>
  <si>
    <t>0100057845</t>
  </si>
  <si>
    <t>INVERSIONES SEGURA SARRIA, S.L.</t>
  </si>
  <si>
    <t>0084000019</t>
  </si>
  <si>
    <t>ARROYOMOLINOS</t>
  </si>
  <si>
    <t>000000000000003231</t>
  </si>
  <si>
    <t>CEM II/B-L 32,5 N S/25 KG PAL _ BALBOA</t>
  </si>
  <si>
    <t>23/05 64s</t>
  </si>
  <si>
    <t>8043218100</t>
  </si>
  <si>
    <t>E00391</t>
  </si>
  <si>
    <t>RUTA KMS.391</t>
  </si>
  <si>
    <t>ER7269BCJ</t>
  </si>
  <si>
    <t>8031115058</t>
  </si>
  <si>
    <t>0084000169</t>
  </si>
  <si>
    <t>RETUERTA BUYAQUE-ENRIQUE MANCHADO</t>
  </si>
  <si>
    <t>22/05</t>
  </si>
  <si>
    <t>8043218014</t>
  </si>
  <si>
    <t>E00306</t>
  </si>
  <si>
    <t>RUTA KMS.306</t>
  </si>
  <si>
    <t>ER8689BDK</t>
  </si>
  <si>
    <t>8031114022</t>
  </si>
  <si>
    <t>0100057805</t>
  </si>
  <si>
    <t>TPTES. Y EXCAV. PERELLO, SL</t>
  </si>
  <si>
    <t>0084000139</t>
  </si>
  <si>
    <t>CARRASCALEJO</t>
  </si>
  <si>
    <t>08/05 8:00 recog. pa</t>
  </si>
  <si>
    <t>8043217043</t>
  </si>
  <si>
    <t>E00278</t>
  </si>
  <si>
    <t>RUTA KMS.278</t>
  </si>
  <si>
    <t>ECR03220R</t>
  </si>
  <si>
    <t>8031114015</t>
  </si>
  <si>
    <t>0100057848</t>
  </si>
  <si>
    <t>MATERIALES SAUCEDILLA, S.L.</t>
  </si>
  <si>
    <t>0084000151</t>
  </si>
  <si>
    <t>SAUCEDILLA</t>
  </si>
  <si>
    <t>08/05 recog. palets</t>
  </si>
  <si>
    <t>8043217046</t>
  </si>
  <si>
    <t>E00219</t>
  </si>
  <si>
    <t>RUTA KMS.219</t>
  </si>
  <si>
    <t>ER1428BBX</t>
  </si>
  <si>
    <t>8031113904</t>
  </si>
  <si>
    <t>0084000097</t>
  </si>
  <si>
    <t>PAVIEX CACERES</t>
  </si>
  <si>
    <t>05/05 C/Huerta del C</t>
  </si>
  <si>
    <t>8043216956</t>
  </si>
  <si>
    <t>E00147</t>
  </si>
  <si>
    <t>RUTA KMS.147</t>
  </si>
  <si>
    <t>8031113800</t>
  </si>
  <si>
    <t>0100057862</t>
  </si>
  <si>
    <t>DAVID SILVA DURAN</t>
  </si>
  <si>
    <t>0084000310</t>
  </si>
  <si>
    <t>VALVERDE DE LEGANES</t>
  </si>
  <si>
    <t>03/05 08:00h</t>
  </si>
  <si>
    <t>8043216762</t>
  </si>
  <si>
    <t>ER3339BBB</t>
  </si>
  <si>
    <t>0233006326</t>
  </si>
  <si>
    <t>0100058437</t>
  </si>
  <si>
    <t>SANEAMIENTOS GRANAMAX, SL</t>
  </si>
  <si>
    <t>0089000319</t>
  </si>
  <si>
    <t>ALMACEN EN PELIGROS</t>
  </si>
  <si>
    <t>24/05 en el dia</t>
  </si>
  <si>
    <t>CMGR</t>
  </si>
  <si>
    <t>2739000241</t>
  </si>
  <si>
    <t>E00002</t>
  </si>
  <si>
    <t>RUTA KMS.0002</t>
  </si>
  <si>
    <t>ER2854BBV</t>
  </si>
  <si>
    <t>P. SUR</t>
  </si>
  <si>
    <t>0233006068</t>
  </si>
  <si>
    <t>0100058419</t>
  </si>
  <si>
    <t>MAT. CONST EL MOLINO, S.L.</t>
  </si>
  <si>
    <t>0089000252</t>
  </si>
  <si>
    <t>ALMACEN-ALHENDIN</t>
  </si>
  <si>
    <t>17/05 en la mañana</t>
  </si>
  <si>
    <t>2739000220</t>
  </si>
  <si>
    <t>E00028</t>
  </si>
  <si>
    <t>RUTA KMS.028</t>
  </si>
  <si>
    <t>ER2718BDG</t>
  </si>
  <si>
    <t>6004017553</t>
  </si>
  <si>
    <t>0100044618</t>
  </si>
  <si>
    <t>DELGADO GOMEZ JUAN</t>
  </si>
  <si>
    <t>0068001210</t>
  </si>
  <si>
    <t>EL TABLADO</t>
  </si>
  <si>
    <t>Mas 1p pbh    01/06</t>
  </si>
  <si>
    <t>0507085238</t>
  </si>
  <si>
    <t>E026</t>
  </si>
  <si>
    <t>EO79</t>
  </si>
  <si>
    <t>0907263859</t>
  </si>
  <si>
    <t>0433000279</t>
  </si>
  <si>
    <t>CEMENTOS DE GRANADILLA, S.L.</t>
  </si>
  <si>
    <t>0068001793</t>
  </si>
  <si>
    <t>POLIGONO</t>
  </si>
  <si>
    <t>000000000000003209</t>
  </si>
  <si>
    <t>CEM IV/B (P) 32,5 N-SR Cráter</t>
  </si>
  <si>
    <t>PEDIDO 31/05 ENSACAD</t>
  </si>
  <si>
    <t>CTTC</t>
  </si>
  <si>
    <t>7004120761</t>
  </si>
  <si>
    <t>E0053G</t>
  </si>
  <si>
    <t>Entorno Fábrica</t>
  </si>
  <si>
    <t>0907263858</t>
  </si>
  <si>
    <t>7004120760</t>
  </si>
  <si>
    <t>6004017510</t>
  </si>
  <si>
    <t>0100037361</t>
  </si>
  <si>
    <t>COMERCIAL PESTANO, S.L.</t>
  </si>
  <si>
    <t>0068000129</t>
  </si>
  <si>
    <t>EN  EL SOBRADILLO</t>
  </si>
  <si>
    <t>31/05</t>
  </si>
  <si>
    <t>0507085224</t>
  </si>
  <si>
    <t>E0055C</t>
  </si>
  <si>
    <t>El Sobradillo</t>
  </si>
  <si>
    <t>ER8816BBS</t>
  </si>
  <si>
    <t>0907263857</t>
  </si>
  <si>
    <t>7004120759</t>
  </si>
  <si>
    <t>6004017520</t>
  </si>
  <si>
    <t>0100037399</t>
  </si>
  <si>
    <t>FRTRIA. LOS BALDIOS, S.L.  L.</t>
  </si>
  <si>
    <t>0068002615</t>
  </si>
  <si>
    <t>ALMACEN LOS BALDIOS</t>
  </si>
  <si>
    <t>31/05 3 pal recoger</t>
  </si>
  <si>
    <t>0507085222</t>
  </si>
  <si>
    <t>E00LGG</t>
  </si>
  <si>
    <t>La Laguna</t>
  </si>
  <si>
    <t>ER8437BBF</t>
  </si>
  <si>
    <t>6004017534</t>
  </si>
  <si>
    <t>0100037392</t>
  </si>
  <si>
    <t>FERRET. PREFAB. ARAYA, S.L.</t>
  </si>
  <si>
    <t>0068000195</t>
  </si>
  <si>
    <t>EN CANDELARIA</t>
  </si>
  <si>
    <t>rec.pal. y 1pal PBH</t>
  </si>
  <si>
    <t>0507085220</t>
  </si>
  <si>
    <t>E0053A</t>
  </si>
  <si>
    <t>Candelaria</t>
  </si>
  <si>
    <t>ER6743BBR</t>
  </si>
  <si>
    <t>6004017530</t>
  </si>
  <si>
    <t>0100038677</t>
  </si>
  <si>
    <t>AGRO Y FERRET ACENTEJO SL</t>
  </si>
  <si>
    <t>0068002449</t>
  </si>
  <si>
    <t>PARQUE RECREATIVO LA VICTORIA</t>
  </si>
  <si>
    <t>31/05 URGE</t>
  </si>
  <si>
    <t>0507085217</t>
  </si>
  <si>
    <t>E0054M</t>
  </si>
  <si>
    <t>La Victoria de Acentejo</t>
  </si>
  <si>
    <t>0907263856</t>
  </si>
  <si>
    <t>7004120756</t>
  </si>
  <si>
    <t>0907263855</t>
  </si>
  <si>
    <t>7004120653</t>
  </si>
  <si>
    <t>0907263854</t>
  </si>
  <si>
    <t>7004120650</t>
  </si>
  <si>
    <t>6004017455</t>
  </si>
  <si>
    <t>0100057173</t>
  </si>
  <si>
    <t>COLECTORES MEDIANIA UTE</t>
  </si>
  <si>
    <t>0068002636</t>
  </si>
  <si>
    <t>COLECTORES MEDIANIAS UTE</t>
  </si>
  <si>
    <t>31/05 T1 15:00h</t>
  </si>
  <si>
    <t>0507085206</t>
  </si>
  <si>
    <t>E0055D</t>
  </si>
  <si>
    <t>San Isidro</t>
  </si>
  <si>
    <t>6004017492</t>
  </si>
  <si>
    <t>0100053586</t>
  </si>
  <si>
    <t>ASIR OBRAS Y SERVICIOS S.L.</t>
  </si>
  <si>
    <t>0068002593</t>
  </si>
  <si>
    <t>NAVE LLANO DEL CAMELLO</t>
  </si>
  <si>
    <t>31/05 16pal</t>
  </si>
  <si>
    <t>0507085201</t>
  </si>
  <si>
    <t>E00SMG</t>
  </si>
  <si>
    <t>San Miguel</t>
  </si>
  <si>
    <t>6004017507</t>
  </si>
  <si>
    <t>0100037324</t>
  </si>
  <si>
    <t>FERRETERIA SAN ISIDRO, S.L.</t>
  </si>
  <si>
    <t>0068000045</t>
  </si>
  <si>
    <t>LOS REALEJOS</t>
  </si>
  <si>
    <t>29/05 16pal nº03328</t>
  </si>
  <si>
    <t>0507085192</t>
  </si>
  <si>
    <t>E00LSE</t>
  </si>
  <si>
    <t>Los Realejos</t>
  </si>
  <si>
    <t>6004017453</t>
  </si>
  <si>
    <t>0100037258</t>
  </si>
  <si>
    <t>LUIS FARIÑA, S.L.</t>
  </si>
  <si>
    <t>0068001556</t>
  </si>
  <si>
    <t>ALMACEN CHARCO DEL PINO</t>
  </si>
  <si>
    <t>29/05</t>
  </si>
  <si>
    <t>0507085193</t>
  </si>
  <si>
    <t>6004017502</t>
  </si>
  <si>
    <t>0100037436</t>
  </si>
  <si>
    <t>FRTRIA. ALMONTE S.L.</t>
  </si>
  <si>
    <t>0068000085</t>
  </si>
  <si>
    <t>EN CR.LAS MERCEDES LAS CANTERAS</t>
  </si>
  <si>
    <t>29/05 SERVIR 16 PALE</t>
  </si>
  <si>
    <t>0507085189</t>
  </si>
  <si>
    <t>E00LSN</t>
  </si>
  <si>
    <t>Naranjeros</t>
  </si>
  <si>
    <t>ER0260BCH</t>
  </si>
  <si>
    <t>6004017496</t>
  </si>
  <si>
    <t>0100049137</t>
  </si>
  <si>
    <t>MORALES DIAZ, YONATHAN MAKEY</t>
  </si>
  <si>
    <t>0068001633</t>
  </si>
  <si>
    <t>ALMACEN-ARICO</t>
  </si>
  <si>
    <t>31/05 CTO + MORTERO</t>
  </si>
  <si>
    <t>0507085190</t>
  </si>
  <si>
    <t>E00ARI</t>
  </si>
  <si>
    <t>Arico</t>
  </si>
  <si>
    <t>6004017462</t>
  </si>
  <si>
    <t>0100037239</t>
  </si>
  <si>
    <t>SUMINISTROS Y CONSTRUCCIONES SANTAN</t>
  </si>
  <si>
    <t>0068001885</t>
  </si>
  <si>
    <t>PLANCHA EL CHORRILLO</t>
  </si>
  <si>
    <t>29/05 CTO + MORTERO</t>
  </si>
  <si>
    <t>0507085188</t>
  </si>
  <si>
    <t>E0053E</t>
  </si>
  <si>
    <t>El Chorrillo</t>
  </si>
  <si>
    <t>6004017497</t>
  </si>
  <si>
    <t>29/05 Llamar antes</t>
  </si>
  <si>
    <t>0507085183</t>
  </si>
  <si>
    <t>6004017461</t>
  </si>
  <si>
    <t>0100057177</t>
  </si>
  <si>
    <t>ATLANTIDA NAYDARA S.L.</t>
  </si>
  <si>
    <t>0068002554</t>
  </si>
  <si>
    <t>AMARILLA GOLF</t>
  </si>
  <si>
    <t>29/05 T1 10:00h</t>
  </si>
  <si>
    <t>0507085180</t>
  </si>
  <si>
    <t>E0054I</t>
  </si>
  <si>
    <t>Las Galletas</t>
  </si>
  <si>
    <t>6004017428</t>
  </si>
  <si>
    <t>0100037129</t>
  </si>
  <si>
    <t>FERRETERIA PADILLA, S.L.</t>
  </si>
  <si>
    <t>0068001900</t>
  </si>
  <si>
    <t>PLANCHA GRANDE TACO</t>
  </si>
  <si>
    <t>26/05</t>
  </si>
  <si>
    <t>0507085181</t>
  </si>
  <si>
    <t>E0055I</t>
  </si>
  <si>
    <t>6004017491</t>
  </si>
  <si>
    <t>0100037335</t>
  </si>
  <si>
    <t>PREFABRICADOS REALEJOS, S.A.</t>
  </si>
  <si>
    <t>0068000500</t>
  </si>
  <si>
    <t>29/05 servir</t>
  </si>
  <si>
    <t>0507085175</t>
  </si>
  <si>
    <t>6004017473</t>
  </si>
  <si>
    <t>0068002601</t>
  </si>
  <si>
    <t>ALMACEN GUIA DE ISORA</t>
  </si>
  <si>
    <t>PEDIDO 2023-11-00168</t>
  </si>
  <si>
    <t>0507085178</t>
  </si>
  <si>
    <t>E00GIU</t>
  </si>
  <si>
    <t>Guía de Isora</t>
  </si>
  <si>
    <t>6004017457</t>
  </si>
  <si>
    <t>0100058325</t>
  </si>
  <si>
    <t>UTE LA CAMPANA</t>
  </si>
  <si>
    <t>0068002709</t>
  </si>
  <si>
    <t>POLÍGONO DE LA CAMPANA</t>
  </si>
  <si>
    <t>0507085155</t>
  </si>
  <si>
    <t>6004017459</t>
  </si>
  <si>
    <t>0100047344</t>
  </si>
  <si>
    <t>SUAHER SERVICIOS S.L.</t>
  </si>
  <si>
    <t>0068001474</t>
  </si>
  <si>
    <t>CANDELARIA</t>
  </si>
  <si>
    <t>entrega palet</t>
  </si>
  <si>
    <t>0507085152</t>
  </si>
  <si>
    <t>6004017448</t>
  </si>
  <si>
    <t>0100037192</t>
  </si>
  <si>
    <t>PISCINAS 7 ISLAS S.L.U.</t>
  </si>
  <si>
    <t>0068001850</t>
  </si>
  <si>
    <t>PLANCHA - CHAFIRAS</t>
  </si>
  <si>
    <t>26/05 Entrega palet</t>
  </si>
  <si>
    <t>0507085126</t>
  </si>
  <si>
    <t>E0054F</t>
  </si>
  <si>
    <t>Las Chafiras</t>
  </si>
  <si>
    <t>6004017460</t>
  </si>
  <si>
    <t>0100037349</t>
  </si>
  <si>
    <t>DELGADO GUERRA HERMOGENES</t>
  </si>
  <si>
    <t>0068000004</t>
  </si>
  <si>
    <t>EN LOS REALEJOS</t>
  </si>
  <si>
    <t>26/05 CTO + MORTERO</t>
  </si>
  <si>
    <t>0507085141</t>
  </si>
  <si>
    <t>6004017447</t>
  </si>
  <si>
    <t>0100046319</t>
  </si>
  <si>
    <t>ALAN CANARIAS 2010 S.L.</t>
  </si>
  <si>
    <t>0068001376</t>
  </si>
  <si>
    <t>GÜIMAR</t>
  </si>
  <si>
    <t>0507085133</t>
  </si>
  <si>
    <t>E0054Q</t>
  </si>
  <si>
    <t>Polig.Industrial de Guimar</t>
  </si>
  <si>
    <t>0907263833</t>
  </si>
  <si>
    <t>000000000000003145</t>
  </si>
  <si>
    <t>IV/A (P) 42,5 R/MR Oceano</t>
  </si>
  <si>
    <t>PEDIDO 26/05 ENSACAD</t>
  </si>
  <si>
    <t>7004120591</t>
  </si>
  <si>
    <t>0907263832</t>
  </si>
  <si>
    <t>7004120590</t>
  </si>
  <si>
    <t>0907263831</t>
  </si>
  <si>
    <t>7004120589</t>
  </si>
  <si>
    <t>6004016971</t>
  </si>
  <si>
    <t>0100037401</t>
  </si>
  <si>
    <t>FRTRIA. HNOS. LOPEZ ARVELO, S.L.U.</t>
  </si>
  <si>
    <t>0068000124</t>
  </si>
  <si>
    <t>TACORONTE - TENERIFE</t>
  </si>
  <si>
    <t>HASTA 13:00 PM---365</t>
  </si>
  <si>
    <t>0507085129</t>
  </si>
  <si>
    <t>E00TAC</t>
  </si>
  <si>
    <t>Tacoronte</t>
  </si>
  <si>
    <t>6004017409</t>
  </si>
  <si>
    <t>0100029594</t>
  </si>
  <si>
    <t>SONDEOS, INYEC. Y TRAB. ESPEC., S.A</t>
  </si>
  <si>
    <t>0068002735</t>
  </si>
  <si>
    <t>OB/0502/23 HOTEL TAHORO PUERTO DE L</t>
  </si>
  <si>
    <t>0507085103</t>
  </si>
  <si>
    <t>6004017395</t>
  </si>
  <si>
    <t>25/05 cem+mort 4pal</t>
  </si>
  <si>
    <t>0507085106</t>
  </si>
  <si>
    <t>6004017227</t>
  </si>
  <si>
    <t>0100037437</t>
  </si>
  <si>
    <t>FERRETERIA  GOYO E HIJOS, S.L.</t>
  </si>
  <si>
    <t>0068000134</t>
  </si>
  <si>
    <t>EN ARMEÑIME - ADEJE</t>
  </si>
  <si>
    <t>25/05 12h</t>
  </si>
  <si>
    <t>0507085095</t>
  </si>
  <si>
    <t>E00ADE</t>
  </si>
  <si>
    <t>Adeje</t>
  </si>
  <si>
    <t>6004017407</t>
  </si>
  <si>
    <t>0100037232</t>
  </si>
  <si>
    <t>FERRETERIA LA VILLA, S.L.</t>
  </si>
  <si>
    <t>0068002152</t>
  </si>
  <si>
    <t>LA OROTAVA-PLANCHA GRANDE</t>
  </si>
  <si>
    <t>0507085084</t>
  </si>
  <si>
    <t>E00LOR</t>
  </si>
  <si>
    <t>La Orotava</t>
  </si>
  <si>
    <t>6004017308</t>
  </si>
  <si>
    <t>0100037408</t>
  </si>
  <si>
    <t>C.B.FERRETERIA RUIZ</t>
  </si>
  <si>
    <t>0068000139</t>
  </si>
  <si>
    <t>EN  LA MATANZA - TENERIFE</t>
  </si>
  <si>
    <t>23/05</t>
  </si>
  <si>
    <t>0507085080</t>
  </si>
  <si>
    <t>E00LMZ</t>
  </si>
  <si>
    <t>La Matanza</t>
  </si>
  <si>
    <t>6004017357</t>
  </si>
  <si>
    <t>0100037366</t>
  </si>
  <si>
    <t>CONSTRUCCIONES PEDRO PEREZ</t>
  </si>
  <si>
    <t>0068002565</t>
  </si>
  <si>
    <t>LA GARVORANA-LOS REALEJOS</t>
  </si>
  <si>
    <t>25/05a partir 12h -g</t>
  </si>
  <si>
    <t>0507085079</t>
  </si>
  <si>
    <t>6004017300</t>
  </si>
  <si>
    <t>0100000975</t>
  </si>
  <si>
    <t>FERROVIAL CONSTRUCCION, S.A.</t>
  </si>
  <si>
    <t>0068002473</t>
  </si>
  <si>
    <t>C91Q-CONDUCC. CALLAO SALVAJE ADEJE</t>
  </si>
  <si>
    <t>23/05 1 PALET PBH</t>
  </si>
  <si>
    <t>0507085078</t>
  </si>
  <si>
    <t>E0056X</t>
  </si>
  <si>
    <t>Callao Salvaje</t>
  </si>
  <si>
    <t>6004017375</t>
  </si>
  <si>
    <t>24/05</t>
  </si>
  <si>
    <t>0507085076</t>
  </si>
  <si>
    <t>6004017322</t>
  </si>
  <si>
    <t>0507085077</t>
  </si>
  <si>
    <t>6004017297</t>
  </si>
  <si>
    <t>0100037382</t>
  </si>
  <si>
    <t>CHINYERO, S.L.</t>
  </si>
  <si>
    <t>0068000923</t>
  </si>
  <si>
    <t>SANTIAGO DEL TEIDE ENSACADO</t>
  </si>
  <si>
    <t>A primera hora  24/0</t>
  </si>
  <si>
    <t>0507085075</t>
  </si>
  <si>
    <t>E002ST</t>
  </si>
  <si>
    <t>Santiago del Teide</t>
  </si>
  <si>
    <t>6004017380</t>
  </si>
  <si>
    <t>PEDIDO 2023-11-00164</t>
  </si>
  <si>
    <t>0507085073</t>
  </si>
  <si>
    <t>6004017349</t>
  </si>
  <si>
    <t>Mas 1p de 6b gold</t>
  </si>
  <si>
    <t>0507085056</t>
  </si>
  <si>
    <t>0907263518</t>
  </si>
  <si>
    <t>PEDIDO 24/05 ENSACAD</t>
  </si>
  <si>
    <t>7004120576</t>
  </si>
  <si>
    <t>0907263517</t>
  </si>
  <si>
    <t>7004120575</t>
  </si>
  <si>
    <t>6004017324</t>
  </si>
  <si>
    <t>0100050448</t>
  </si>
  <si>
    <t>FERRETERIA TAMAIDE S.L.</t>
  </si>
  <si>
    <t>0068001726</t>
  </si>
  <si>
    <t>SAN MIGUEL</t>
  </si>
  <si>
    <t>Devolución palet  24</t>
  </si>
  <si>
    <t>0507085050</t>
  </si>
  <si>
    <t>0907263516</t>
  </si>
  <si>
    <t>7004120573</t>
  </si>
  <si>
    <t>6004017369</t>
  </si>
  <si>
    <t>PDD-2023-01-03229  2</t>
  </si>
  <si>
    <t>0507085046</t>
  </si>
  <si>
    <t>0907263515</t>
  </si>
  <si>
    <t>7004120572</t>
  </si>
  <si>
    <t>6004017350</t>
  </si>
  <si>
    <t>0507085040</t>
  </si>
  <si>
    <t>0907263514</t>
  </si>
  <si>
    <t>7004120520</t>
  </si>
  <si>
    <t>6004017358</t>
  </si>
  <si>
    <t>0100051624</t>
  </si>
  <si>
    <t>DE LEON CRUZ, CARLOS</t>
  </si>
  <si>
    <t>0068001855</t>
  </si>
  <si>
    <t>TACORONTE</t>
  </si>
  <si>
    <t>24/05 20:00h</t>
  </si>
  <si>
    <t>0507085036</t>
  </si>
  <si>
    <t>6004017360</t>
  </si>
  <si>
    <t>0507085029</t>
  </si>
  <si>
    <t>0907263513</t>
  </si>
  <si>
    <t>7004120374</t>
  </si>
  <si>
    <t>0907263512</t>
  </si>
  <si>
    <t>7004120372</t>
  </si>
  <si>
    <t>0907263511</t>
  </si>
  <si>
    <t>7004120366</t>
  </si>
  <si>
    <t>0907263510</t>
  </si>
  <si>
    <t>7004120318</t>
  </si>
  <si>
    <t>6004017282</t>
  </si>
  <si>
    <t>24/05 12+4pal</t>
  </si>
  <si>
    <t>0507085021</t>
  </si>
  <si>
    <t>0907263509</t>
  </si>
  <si>
    <t>7004120271</t>
  </si>
  <si>
    <t>6004017320</t>
  </si>
  <si>
    <t>0100037319</t>
  </si>
  <si>
    <t>COM. BNES. FTERIA. GUANIPA</t>
  </si>
  <si>
    <t>0068000092</t>
  </si>
  <si>
    <t>ALMACEN-ICOD DE LOS VINOS</t>
  </si>
  <si>
    <t>0507085016</t>
  </si>
  <si>
    <t>E0053T</t>
  </si>
  <si>
    <t>Icod de Los Vinos</t>
  </si>
  <si>
    <t>6004017275</t>
  </si>
  <si>
    <t>0100037218</t>
  </si>
  <si>
    <t>MESA GONZALEZ, JOSE MANUEL</t>
  </si>
  <si>
    <t>0068002556</t>
  </si>
  <si>
    <t>ICOD EL ALTO</t>
  </si>
  <si>
    <t>0507085015</t>
  </si>
  <si>
    <t>E0055E</t>
  </si>
  <si>
    <t>San Juan de la Rambla</t>
  </si>
  <si>
    <t>6004017304</t>
  </si>
  <si>
    <t>0100037185</t>
  </si>
  <si>
    <t>FERRETERIA CABO BLANCO, S.L.</t>
  </si>
  <si>
    <t>0068000171</t>
  </si>
  <si>
    <t>ARONA SUR</t>
  </si>
  <si>
    <t>0507085010</t>
  </si>
  <si>
    <t>E0052U</t>
  </si>
  <si>
    <t>Arona</t>
  </si>
  <si>
    <t>6004017298</t>
  </si>
  <si>
    <t>0100042676</t>
  </si>
  <si>
    <t>AVANTE PROYECTOS E INVERSIONES, S.A</t>
  </si>
  <si>
    <t>0068002114</t>
  </si>
  <si>
    <t>VIVIENDAS ARONA</t>
  </si>
  <si>
    <t>0507085011</t>
  </si>
  <si>
    <t>6004017307</t>
  </si>
  <si>
    <t>0100037340</t>
  </si>
  <si>
    <t>FRTRIA. LOS DOS CAMINOS, S.L. L.</t>
  </si>
  <si>
    <t>0068000058</t>
  </si>
  <si>
    <t>ICOD CTRA. EL AMPARO KM. 2</t>
  </si>
  <si>
    <t>23/05 +CEMENTO GRIS</t>
  </si>
  <si>
    <t>0507085004</t>
  </si>
  <si>
    <t>6004017303</t>
  </si>
  <si>
    <t>0100045862</t>
  </si>
  <si>
    <t>FERRETERIA CASTRO DELGADO S.L.</t>
  </si>
  <si>
    <t>0068001328</t>
  </si>
  <si>
    <t>EL CHORRILLO</t>
  </si>
  <si>
    <t>HORARIO 7:30-15:30</t>
  </si>
  <si>
    <t>0507085005</t>
  </si>
  <si>
    <t>6004017292</t>
  </si>
  <si>
    <t>0100037182</t>
  </si>
  <si>
    <t>FERRETERIA HERMALAY, S.L</t>
  </si>
  <si>
    <t>0068000169</t>
  </si>
  <si>
    <t>LA CAMELLA-ARONA</t>
  </si>
  <si>
    <t>Entrega palet 23/05</t>
  </si>
  <si>
    <t>0507085003</t>
  </si>
  <si>
    <t>6004017281</t>
  </si>
  <si>
    <t>23/05 3 pal cem+mort</t>
  </si>
  <si>
    <t>0507084994</t>
  </si>
  <si>
    <t>6004017271</t>
  </si>
  <si>
    <t>23/05  7PAL</t>
  </si>
  <si>
    <t>0507084993</t>
  </si>
  <si>
    <t>6004017251</t>
  </si>
  <si>
    <t>0507084986</t>
  </si>
  <si>
    <t>6004017270</t>
  </si>
  <si>
    <t>0100037187</t>
  </si>
  <si>
    <t>CONRADA S.L</t>
  </si>
  <si>
    <t>0068000174</t>
  </si>
  <si>
    <t>EN SANTIAGO DEL TEIDE-TAMAIMO</t>
  </si>
  <si>
    <t>Mas 1p de pg</t>
  </si>
  <si>
    <t>0507084978</t>
  </si>
  <si>
    <t>6004017226</t>
  </si>
  <si>
    <t>0100042241</t>
  </si>
  <si>
    <t>CB ALAYON E HIJOS TENERIFE</t>
  </si>
  <si>
    <t>0068001238</t>
  </si>
  <si>
    <t>ALMACEN-GUIA DE ISORA</t>
  </si>
  <si>
    <t>23/05   9h</t>
  </si>
  <si>
    <t>0507084979</t>
  </si>
  <si>
    <t>6004017230</t>
  </si>
  <si>
    <t>0100037344</t>
  </si>
  <si>
    <t>FERRETERIA CASAGRANDE JOCAR,S.L.</t>
  </si>
  <si>
    <t>0068000127</t>
  </si>
  <si>
    <t>ICOD DE LOS VINOS</t>
  </si>
  <si>
    <t>SUMINISTRAR 1ªH.</t>
  </si>
  <si>
    <t>0507084976</t>
  </si>
  <si>
    <t>6004017249</t>
  </si>
  <si>
    <t>0100037402</t>
  </si>
  <si>
    <t>FERREDAYRO, S.L.</t>
  </si>
  <si>
    <t>0068002515</t>
  </si>
  <si>
    <t>PLANCHA GRANDE SANTA URSULA</t>
  </si>
  <si>
    <t>22/05---16</t>
  </si>
  <si>
    <t>0507084970</t>
  </si>
  <si>
    <t>E00SUN</t>
  </si>
  <si>
    <t>Santa Ursula</t>
  </si>
  <si>
    <t>6004017232</t>
  </si>
  <si>
    <t>0100044469</t>
  </si>
  <si>
    <t>OBRAS Y EXCAVACIONES JULUBER S.L.</t>
  </si>
  <si>
    <t>0068002241</t>
  </si>
  <si>
    <t>MERCADONA GUIMAR</t>
  </si>
  <si>
    <t>22/05 17:00h</t>
  </si>
  <si>
    <t>0507084958</t>
  </si>
  <si>
    <t>6004017224</t>
  </si>
  <si>
    <t>0100037388</t>
  </si>
  <si>
    <t>PREF. CARENO, S.L.</t>
  </si>
  <si>
    <t>0068000064</t>
  </si>
  <si>
    <t>GUIMAR</t>
  </si>
  <si>
    <t>0507084955</t>
  </si>
  <si>
    <t>6004017189</t>
  </si>
  <si>
    <t>0100046276</t>
  </si>
  <si>
    <t>FERGRES S.L.</t>
  </si>
  <si>
    <t>0068001364</t>
  </si>
  <si>
    <t>ALMACEN GUAZA</t>
  </si>
  <si>
    <t>22/05 16PAL</t>
  </si>
  <si>
    <t>0507084957</t>
  </si>
  <si>
    <t>E0053B</t>
  </si>
  <si>
    <t>Costa del silencio</t>
  </si>
  <si>
    <t>6004017235</t>
  </si>
  <si>
    <t>0100037255</t>
  </si>
  <si>
    <t>CIAL. FERRETERIA VALLE SUR,S.L</t>
  </si>
  <si>
    <t>0068001928</t>
  </si>
  <si>
    <t>PLANCHA GRANDE GÜIMAR</t>
  </si>
  <si>
    <t>0507084954</t>
  </si>
  <si>
    <t>6004017233</t>
  </si>
  <si>
    <t>Cem+Dev.pal</t>
  </si>
  <si>
    <t>0507084943</t>
  </si>
  <si>
    <t>6004017198</t>
  </si>
  <si>
    <t>0100018885</t>
  </si>
  <si>
    <t>KELLER CIMENTACIONES S.L.</t>
  </si>
  <si>
    <t>0068002740</t>
  </si>
  <si>
    <t>450097143&amp;NºEXP2300067 VIV ALCALA</t>
  </si>
  <si>
    <t>22/05 12pal 1ºhora</t>
  </si>
  <si>
    <t>0507084934</t>
  </si>
  <si>
    <t>6004017188</t>
  </si>
  <si>
    <t>PDD-2023-01-03128  2</t>
  </si>
  <si>
    <t>0507084938</t>
  </si>
  <si>
    <t>6004017223</t>
  </si>
  <si>
    <t>0507084932</t>
  </si>
  <si>
    <t>6004017187</t>
  </si>
  <si>
    <t>SUMINISTRAR 1ªH.  22</t>
  </si>
  <si>
    <t>0507084930</t>
  </si>
  <si>
    <t>6004016996</t>
  </si>
  <si>
    <t>0100043341</t>
  </si>
  <si>
    <t>ARANSA CONSTRUCCIONES Y OBRAS</t>
  </si>
  <si>
    <t>0068002693</t>
  </si>
  <si>
    <t>RESIDENCIAL LAJARA</t>
  </si>
  <si>
    <t>22/05 20:00h</t>
  </si>
  <si>
    <t>0507084925</t>
  </si>
  <si>
    <t>6004017184</t>
  </si>
  <si>
    <t>0507084923</t>
  </si>
  <si>
    <t>6004017100</t>
  </si>
  <si>
    <t>0100050210</t>
  </si>
  <si>
    <t>FERRETERIA CONPE S.L.</t>
  </si>
  <si>
    <t>0068001697</t>
  </si>
  <si>
    <t>FERRETERIA CONPE SAN ISIDRO</t>
  </si>
  <si>
    <t>entrega palet--18/05</t>
  </si>
  <si>
    <t>0507084915</t>
  </si>
  <si>
    <t>6004017193</t>
  </si>
  <si>
    <t>19/05</t>
  </si>
  <si>
    <t>0507084901</t>
  </si>
  <si>
    <t>6004017172</t>
  </si>
  <si>
    <t>2p 32.5 3p 42.5   19</t>
  </si>
  <si>
    <t>0507084899</t>
  </si>
  <si>
    <t>6004017127</t>
  </si>
  <si>
    <t>0100050531</t>
  </si>
  <si>
    <t>SOLUCIONES CONSTRUCTIVAS MEDANO S.L</t>
  </si>
  <si>
    <t>0068001997</t>
  </si>
  <si>
    <t>EL MEDANO</t>
  </si>
  <si>
    <t>Barranco del rey</t>
  </si>
  <si>
    <t>0507084895</t>
  </si>
  <si>
    <t>E0053H</t>
  </si>
  <si>
    <t>El Médano</t>
  </si>
  <si>
    <t>6004017190</t>
  </si>
  <si>
    <t>0100052515</t>
  </si>
  <si>
    <t>FERRETERIA LOS ALISIOS, S. L.</t>
  </si>
  <si>
    <t>0068001932</t>
  </si>
  <si>
    <t>LOS ALISIOS</t>
  </si>
  <si>
    <t>Entrega palet  19/05</t>
  </si>
  <si>
    <t>0507084897</t>
  </si>
  <si>
    <t>E0055F</t>
  </si>
  <si>
    <t>Santa María del Mar</t>
  </si>
  <si>
    <t>6004017182</t>
  </si>
  <si>
    <t>Mas 1p de pb</t>
  </si>
  <si>
    <t>0507084896</t>
  </si>
  <si>
    <t>0907263488</t>
  </si>
  <si>
    <t>PEDIDO 19/05 ENSACAD</t>
  </si>
  <si>
    <t>7004120249</t>
  </si>
  <si>
    <t>6004017125</t>
  </si>
  <si>
    <t>0100041535</t>
  </si>
  <si>
    <t>FERRETERIA LA FUENTITA S.L.</t>
  </si>
  <si>
    <t>0068000972</t>
  </si>
  <si>
    <t>LA FUENTITA</t>
  </si>
  <si>
    <t>18/05 + mor 12 pal</t>
  </si>
  <si>
    <t>0507084893</t>
  </si>
  <si>
    <t>0907263487</t>
  </si>
  <si>
    <t>7004120247</t>
  </si>
  <si>
    <t>0907263486</t>
  </si>
  <si>
    <t>7004120245</t>
  </si>
  <si>
    <t>6004017183</t>
  </si>
  <si>
    <t>0100041930</t>
  </si>
  <si>
    <t>OBRAS GEOTECNICAS DE CANARIAS S.L.</t>
  </si>
  <si>
    <t>0068002436</t>
  </si>
  <si>
    <t>REMODELACIÓN PLAZA DOMINGO CRUZ</t>
  </si>
  <si>
    <t>0507084887</t>
  </si>
  <si>
    <t>6004017099</t>
  </si>
  <si>
    <t>entrega palet---17/0</t>
  </si>
  <si>
    <t>0507084886</t>
  </si>
  <si>
    <t>6004017161</t>
  </si>
  <si>
    <t>0100044839</t>
  </si>
  <si>
    <t>CALES CANARIAS S.A.</t>
  </si>
  <si>
    <t>0068001229</t>
  </si>
  <si>
    <t>ALMACEN EL TABLERO</t>
  </si>
  <si>
    <t>18/05</t>
  </si>
  <si>
    <t>0507084885</t>
  </si>
  <si>
    <t>6004017152</t>
  </si>
  <si>
    <t>Entrega palet 18/05</t>
  </si>
  <si>
    <t>0507084875</t>
  </si>
  <si>
    <t>6004017147</t>
  </si>
  <si>
    <t>entrega palets vacio</t>
  </si>
  <si>
    <t>0507084873</t>
  </si>
  <si>
    <t>6004017145</t>
  </si>
  <si>
    <t>recoger palet</t>
  </si>
  <si>
    <t>0507084859</t>
  </si>
  <si>
    <t>6004017070</t>
  </si>
  <si>
    <t>0100037274</t>
  </si>
  <si>
    <t>PREFABRICADOS TEIDE S.L.</t>
  </si>
  <si>
    <t>0068000430</t>
  </si>
  <si>
    <t>GS FABRICA LAS ERAS</t>
  </si>
  <si>
    <t>17/05</t>
  </si>
  <si>
    <t>0507084857</t>
  </si>
  <si>
    <t>E00AZF</t>
  </si>
  <si>
    <t>Las Eras</t>
  </si>
  <si>
    <t>6004017141</t>
  </si>
  <si>
    <t>0507084851</t>
  </si>
  <si>
    <t>6004017102</t>
  </si>
  <si>
    <t>0100052871</t>
  </si>
  <si>
    <t>FERRETERIA Y EFECTOS NAVALES, S. L.</t>
  </si>
  <si>
    <t>0068002065</t>
  </si>
  <si>
    <t>FRTRIA MIRAES LOS CRISTIANOS</t>
  </si>
  <si>
    <t>17/05 + mor</t>
  </si>
  <si>
    <t>0507084841</t>
  </si>
  <si>
    <t>E0054C</t>
  </si>
  <si>
    <t>Los Cristianos</t>
  </si>
  <si>
    <t>6004017101</t>
  </si>
  <si>
    <t>0100056955</t>
  </si>
  <si>
    <t>AIDILTEN S.L.U</t>
  </si>
  <si>
    <t>0068002508</t>
  </si>
  <si>
    <t>VIVIENDAS ADEJE</t>
  </si>
  <si>
    <t>Cemento + Mortero</t>
  </si>
  <si>
    <t>0507084839</t>
  </si>
  <si>
    <t>6004017112</t>
  </si>
  <si>
    <t>18/05 16 pal</t>
  </si>
  <si>
    <t>0507084836</t>
  </si>
  <si>
    <t>6004017040</t>
  </si>
  <si>
    <t>16/05 SERVIR 6 PALET</t>
  </si>
  <si>
    <t>0507084822</t>
  </si>
  <si>
    <t>6004017034</t>
  </si>
  <si>
    <t>0100055348</t>
  </si>
  <si>
    <t>FERRETERIA EL TANQUE S.C.</t>
  </si>
  <si>
    <t>0068002286</t>
  </si>
  <si>
    <t>EL TANQUE</t>
  </si>
  <si>
    <t>17/05 SERVIR 6 PALET</t>
  </si>
  <si>
    <t>0507084823</t>
  </si>
  <si>
    <t>6004017107</t>
  </si>
  <si>
    <t>PEDIDO 2023-11-00155</t>
  </si>
  <si>
    <t>0507084821</t>
  </si>
  <si>
    <t>ER9284BDK</t>
  </si>
  <si>
    <t>6004017120</t>
  </si>
  <si>
    <t>0507084820</t>
  </si>
  <si>
    <t>0907263470</t>
  </si>
  <si>
    <t>PEDIDO 17/05 ENSACAD</t>
  </si>
  <si>
    <t>7004120232</t>
  </si>
  <si>
    <t>0907263469</t>
  </si>
  <si>
    <t>7004120231</t>
  </si>
  <si>
    <t>6004017097</t>
  </si>
  <si>
    <t>RECOGER PALET VACIO-</t>
  </si>
  <si>
    <t>0507084806</t>
  </si>
  <si>
    <t>6004017094</t>
  </si>
  <si>
    <t>0100037535</t>
  </si>
  <si>
    <t>SATOCAN, S.A.</t>
  </si>
  <si>
    <t>0068002647</t>
  </si>
  <si>
    <t>SAT -0576 HOTEL COYA CORALES</t>
  </si>
  <si>
    <t>0507084807</t>
  </si>
  <si>
    <t>6004017017</t>
  </si>
  <si>
    <t>16/05</t>
  </si>
  <si>
    <t>0507084805</t>
  </si>
  <si>
    <t>0907263468</t>
  </si>
  <si>
    <t>7004120230</t>
  </si>
  <si>
    <t>0907263467</t>
  </si>
  <si>
    <t>7004120229</t>
  </si>
  <si>
    <t>6004017104</t>
  </si>
  <si>
    <t>0100058184</t>
  </si>
  <si>
    <t>SEGISMUNDO DELGADO ALEJANDRO SERGIO</t>
  </si>
  <si>
    <t>0068002695</t>
  </si>
  <si>
    <t>HIPERDINO GUIMAR</t>
  </si>
  <si>
    <t>0507084801</t>
  </si>
  <si>
    <t>0907263466</t>
  </si>
  <si>
    <t>7004120227</t>
  </si>
  <si>
    <t>0907263465</t>
  </si>
  <si>
    <t>7004120225</t>
  </si>
  <si>
    <t>6004016982</t>
  </si>
  <si>
    <t>0100056716</t>
  </si>
  <si>
    <t>UTE LAS CHUMBERAS</t>
  </si>
  <si>
    <t>0068002480</t>
  </si>
  <si>
    <t>VIVIENDAS LAS CHUMBERAS</t>
  </si>
  <si>
    <t>0507084797</t>
  </si>
  <si>
    <t>0907263464</t>
  </si>
  <si>
    <t>7004120224</t>
  </si>
  <si>
    <t>0907263463</t>
  </si>
  <si>
    <t>7004120222</t>
  </si>
  <si>
    <t>0907263462</t>
  </si>
  <si>
    <t>7004120221</t>
  </si>
  <si>
    <t>0907263461</t>
  </si>
  <si>
    <t>7004120220</t>
  </si>
  <si>
    <t>6004017041</t>
  </si>
  <si>
    <t>17/05 16pal 1ªhora</t>
  </si>
  <si>
    <t>0507084784</t>
  </si>
  <si>
    <t>6004017073</t>
  </si>
  <si>
    <t>0100046312</t>
  </si>
  <si>
    <t>FERROISORA, S.L.U.</t>
  </si>
  <si>
    <t>0068001366</t>
  </si>
  <si>
    <t>ALMACEN GUIA</t>
  </si>
  <si>
    <t>Entrega palet   17/0</t>
  </si>
  <si>
    <t>0507084771</t>
  </si>
  <si>
    <t>6004016984</t>
  </si>
  <si>
    <t>15/05</t>
  </si>
  <si>
    <t>0507084763</t>
  </si>
  <si>
    <t>6004017038</t>
  </si>
  <si>
    <t>URGE</t>
  </si>
  <si>
    <t>0507084761</t>
  </si>
  <si>
    <t>6004016981</t>
  </si>
  <si>
    <t>0100056186</t>
  </si>
  <si>
    <t>MARTÍN RODRÍGUEZ MARÍA MILAGROS</t>
  </si>
  <si>
    <t>0068002399</t>
  </si>
  <si>
    <t>entrega palet    16/</t>
  </si>
  <si>
    <t>0507084760</t>
  </si>
  <si>
    <t>6004016995</t>
  </si>
  <si>
    <t>0100037384</t>
  </si>
  <si>
    <t>ALEJO MARRERO, S.L.</t>
  </si>
  <si>
    <t>0068000061</t>
  </si>
  <si>
    <t>TEGUESTE</t>
  </si>
  <si>
    <t>15/05 1ª HORA</t>
  </si>
  <si>
    <t>0507084754</t>
  </si>
  <si>
    <t>E0055J</t>
  </si>
  <si>
    <t>Taco</t>
  </si>
  <si>
    <t>6004017033</t>
  </si>
  <si>
    <t>PDD-2023-01-03018-.-</t>
  </si>
  <si>
    <t>0507084752</t>
  </si>
  <si>
    <t>6004017010</t>
  </si>
  <si>
    <t>Mas 4p de pbh   16/0</t>
  </si>
  <si>
    <t>0507084751</t>
  </si>
  <si>
    <t>6004017026</t>
  </si>
  <si>
    <t>0100037325</t>
  </si>
  <si>
    <t>MATERIALES SAN JOSE, S.L.</t>
  </si>
  <si>
    <t>0068000059</t>
  </si>
  <si>
    <t>EN SAN JUAN DE LA RAMBLA</t>
  </si>
  <si>
    <t>12 PALETS DE CEMENTO</t>
  </si>
  <si>
    <t>0507084750</t>
  </si>
  <si>
    <t>6004017023</t>
  </si>
  <si>
    <t>0100052926</t>
  </si>
  <si>
    <t>ELRON INFRAESTRUCTURAS, S.L.U</t>
  </si>
  <si>
    <t>0068001967</t>
  </si>
  <si>
    <t>BARRANCO DEL INGLES ADEJE</t>
  </si>
  <si>
    <t>16/05  A1ª HORA (TIE</t>
  </si>
  <si>
    <t>0507084742</t>
  </si>
  <si>
    <t>6004016944</t>
  </si>
  <si>
    <t>0100049540</t>
  </si>
  <si>
    <t>C. B. FERRETERIA HNOS. GONZALEZ</t>
  </si>
  <si>
    <t>0068001662</t>
  </si>
  <si>
    <t>TEJINA</t>
  </si>
  <si>
    <t>ENTREGAR EL MARTES 1</t>
  </si>
  <si>
    <t>0507084738</t>
  </si>
  <si>
    <t>E0055K</t>
  </si>
  <si>
    <t>Tegueste</t>
  </si>
  <si>
    <t>6004016983</t>
  </si>
  <si>
    <t>0100037214</t>
  </si>
  <si>
    <t>COOP. AGRICOLA NTRA. SRA. ABONA</t>
  </si>
  <si>
    <t>0068001820</t>
  </si>
  <si>
    <t>GRANADILLA DE ABONA</t>
  </si>
  <si>
    <t>DEVOLVEMOS PALET 15/</t>
  </si>
  <si>
    <t>0507084730</t>
  </si>
  <si>
    <t>6004016972</t>
  </si>
  <si>
    <t>0100056516</t>
  </si>
  <si>
    <t>NIVARIA AGRICULTURA S.L.</t>
  </si>
  <si>
    <t>0068002466</t>
  </si>
  <si>
    <t>LAS ERAS</t>
  </si>
  <si>
    <t>15.05 entre-pal</t>
  </si>
  <si>
    <t>0507084729</t>
  </si>
  <si>
    <t>6004016876</t>
  </si>
  <si>
    <t>0507084727</t>
  </si>
  <si>
    <t>6004016990</t>
  </si>
  <si>
    <t>0507084724</t>
  </si>
  <si>
    <t>6004016975</t>
  </si>
  <si>
    <t>0100037386</t>
  </si>
  <si>
    <t>ANTONIO AFONSO, S.L.</t>
  </si>
  <si>
    <t>0068000062</t>
  </si>
  <si>
    <t>ICOD</t>
  </si>
  <si>
    <t>0507084723</t>
  </si>
  <si>
    <t>6004016976</t>
  </si>
  <si>
    <t>0507084704</t>
  </si>
  <si>
    <t>6004016843</t>
  </si>
  <si>
    <t>0100057618</t>
  </si>
  <si>
    <t>UTE MARTIN CASILLAS-DALTRE, VALLE</t>
  </si>
  <si>
    <t>0068002707</t>
  </si>
  <si>
    <t>UTE VALLE DE LA OROTAVA</t>
  </si>
  <si>
    <t>15/05 20:00h</t>
  </si>
  <si>
    <t>0507084702</t>
  </si>
  <si>
    <t>6004016960</t>
  </si>
  <si>
    <t>0100046495</t>
  </si>
  <si>
    <t>BRITOS Y GUTIERREZ GRUAS</t>
  </si>
  <si>
    <t>0068001858</t>
  </si>
  <si>
    <t>ALMACEN CLIENTE</t>
  </si>
  <si>
    <t>0507084700</t>
  </si>
  <si>
    <t>6004016951</t>
  </si>
  <si>
    <t>0100054036</t>
  </si>
  <si>
    <t>LEMOS MACHADO, DAVID</t>
  </si>
  <si>
    <t>0068002094</t>
  </si>
  <si>
    <t>FRTRIA.DALUIS SANTIAGO DEL TEIDE</t>
  </si>
  <si>
    <t>Sus medios</t>
  </si>
  <si>
    <t>0507084699</t>
  </si>
  <si>
    <t>6004016957</t>
  </si>
  <si>
    <t>PDD-2023-01-02966---</t>
  </si>
  <si>
    <t>0507084693</t>
  </si>
  <si>
    <t>6004016950</t>
  </si>
  <si>
    <t>12/05 SERVIR 10 PALE</t>
  </si>
  <si>
    <t>0507084696</t>
  </si>
  <si>
    <t>6004016825</t>
  </si>
  <si>
    <t>recoger palet-----11</t>
  </si>
  <si>
    <t>0507084697</t>
  </si>
  <si>
    <t>6004016935</t>
  </si>
  <si>
    <t>12/05 URGE</t>
  </si>
  <si>
    <t>0507084688</t>
  </si>
  <si>
    <t>6004016894</t>
  </si>
  <si>
    <t>12/05 2pal</t>
  </si>
  <si>
    <t>0507084687</t>
  </si>
  <si>
    <t>6004016937</t>
  </si>
  <si>
    <t>12/05   7:30-15:30</t>
  </si>
  <si>
    <t>0507084678</t>
  </si>
  <si>
    <t>6004016889</t>
  </si>
  <si>
    <t>0100058283</t>
  </si>
  <si>
    <t>CONST ELFIDIO PEREZ GEOCAN LAS ROSA</t>
  </si>
  <si>
    <t>0068002701</t>
  </si>
  <si>
    <t>RED ALCANTARILLADO EL ROSARIO</t>
  </si>
  <si>
    <t>12/05 4 palet</t>
  </si>
  <si>
    <t>0507084672</t>
  </si>
  <si>
    <t>6004016757</t>
  </si>
  <si>
    <t>0100037212</t>
  </si>
  <si>
    <t>CONST. Y PROMOCIONES MENIREY, S.L.U</t>
  </si>
  <si>
    <t>0068002355</t>
  </si>
  <si>
    <t>EDIFICIO LA LAGUNA</t>
  </si>
  <si>
    <t>12/05 SERVIR 5 PALET</t>
  </si>
  <si>
    <t>0507084671</t>
  </si>
  <si>
    <t>0907263147</t>
  </si>
  <si>
    <t>PEDIDO 12/05 ENSACAD</t>
  </si>
  <si>
    <t>7004119908</t>
  </si>
  <si>
    <t>6004016877</t>
  </si>
  <si>
    <t>3 pal. PBH.(devol. P</t>
  </si>
  <si>
    <t>0507084664</t>
  </si>
  <si>
    <t>0907263146</t>
  </si>
  <si>
    <t>7004119906</t>
  </si>
  <si>
    <t>0907263145</t>
  </si>
  <si>
    <t>7004119905</t>
  </si>
  <si>
    <t>6004016882</t>
  </si>
  <si>
    <t>1p de pb 10sac de 3B</t>
  </si>
  <si>
    <t>0507084659</t>
  </si>
  <si>
    <t>6004016879</t>
  </si>
  <si>
    <t>RECOGER PALET VACIO</t>
  </si>
  <si>
    <t>0507084658</t>
  </si>
  <si>
    <t>6004016887</t>
  </si>
  <si>
    <t>12/05 20:00h</t>
  </si>
  <si>
    <t>0507084655</t>
  </si>
  <si>
    <t>0907263144</t>
  </si>
  <si>
    <t>7004119904</t>
  </si>
  <si>
    <t>6004016872</t>
  </si>
  <si>
    <t>0507084638</t>
  </si>
  <si>
    <t>6004016888</t>
  </si>
  <si>
    <t>11/05 6 PAL</t>
  </si>
  <si>
    <t>0507084633</t>
  </si>
  <si>
    <t>6004016884</t>
  </si>
  <si>
    <t>0100053983</t>
  </si>
  <si>
    <t>CONSTRUCCIONES GORDISOL, S. L.</t>
  </si>
  <si>
    <t>0068002089</t>
  </si>
  <si>
    <t>LOCETAS GORDISOL</t>
  </si>
  <si>
    <t>11/05 dev pal 2 cem</t>
  </si>
  <si>
    <t>0507084634</t>
  </si>
  <si>
    <t>6004016880</t>
  </si>
  <si>
    <t>0100039618</t>
  </si>
  <si>
    <t>AUTO GRUAS CABELLO S.L.</t>
  </si>
  <si>
    <t>0068002157</t>
  </si>
  <si>
    <t>LOS BALDIOS</t>
  </si>
  <si>
    <t>12/05</t>
  </si>
  <si>
    <t>0507084632</t>
  </si>
  <si>
    <t>6004016866</t>
  </si>
  <si>
    <t>PDD-2023-01-02911</t>
  </si>
  <si>
    <t>0507084624</t>
  </si>
  <si>
    <t>6004016839</t>
  </si>
  <si>
    <t>Entrega palet  ---11</t>
  </si>
  <si>
    <t>0507084626</t>
  </si>
  <si>
    <t>6004016862</t>
  </si>
  <si>
    <t>.</t>
  </si>
  <si>
    <t>0507084614</t>
  </si>
  <si>
    <t>6004016859</t>
  </si>
  <si>
    <t>0100058536</t>
  </si>
  <si>
    <t>CERRAJERIA ORLANDO S.L.</t>
  </si>
  <si>
    <t>0068002720</t>
  </si>
  <si>
    <t>NAVE ICOD</t>
  </si>
  <si>
    <t>0507084613</t>
  </si>
  <si>
    <t>6004016832</t>
  </si>
  <si>
    <t>0507084612</t>
  </si>
  <si>
    <t>6004016818</t>
  </si>
  <si>
    <t>11/05 18 palets</t>
  </si>
  <si>
    <t>0507084608</t>
  </si>
  <si>
    <t>6004016819</t>
  </si>
  <si>
    <t>11/05 10 paltes</t>
  </si>
  <si>
    <t>0507084600</t>
  </si>
  <si>
    <t>6004016806</t>
  </si>
  <si>
    <t>Mas 3p de pbh</t>
  </si>
  <si>
    <t>0507084585</t>
  </si>
  <si>
    <t>6004016783</t>
  </si>
  <si>
    <t>9/5</t>
  </si>
  <si>
    <t>0507084586</t>
  </si>
  <si>
    <t>6004016784</t>
  </si>
  <si>
    <t>0100037332</t>
  </si>
  <si>
    <t>FERRETERIA GUTIERREZ, S.L.</t>
  </si>
  <si>
    <t>0068001687</t>
  </si>
  <si>
    <t>TACORONTE II</t>
  </si>
  <si>
    <t>09/05 8 palets</t>
  </si>
  <si>
    <t>0507084580</t>
  </si>
  <si>
    <t>6004016773</t>
  </si>
  <si>
    <t>0507084579</t>
  </si>
  <si>
    <t>6004016833</t>
  </si>
  <si>
    <t>0100001010</t>
  </si>
  <si>
    <t>PROYECON GALICIA S.A.</t>
  </si>
  <si>
    <t>0068002112</t>
  </si>
  <si>
    <t>PCSU 18/0199 I.E.S.PARQUE REINA</t>
  </si>
  <si>
    <t>10/05 1 palet</t>
  </si>
  <si>
    <t>0507084577</t>
  </si>
  <si>
    <t>6004016821</t>
  </si>
  <si>
    <t>10/05  t2</t>
  </si>
  <si>
    <t>0507084576</t>
  </si>
  <si>
    <t>6004016817</t>
  </si>
  <si>
    <t>0100052166</t>
  </si>
  <si>
    <t>UTE CONSERVACION TENERIFE SUR</t>
  </si>
  <si>
    <t>0068001895</t>
  </si>
  <si>
    <t>CONSERVACION SUR POL GRANADILLA</t>
  </si>
  <si>
    <t>10/05 2 palets</t>
  </si>
  <si>
    <t>0507084575</t>
  </si>
  <si>
    <t>6004016750</t>
  </si>
  <si>
    <t>09/05</t>
  </si>
  <si>
    <t>0507084574</t>
  </si>
  <si>
    <t>6004016782</t>
  </si>
  <si>
    <t>09/05 y 1pal PBH bla</t>
  </si>
  <si>
    <t>0507084570</t>
  </si>
  <si>
    <t>6004016789</t>
  </si>
  <si>
    <t>0068000125</t>
  </si>
  <si>
    <t>EN SANTA URSULA</t>
  </si>
  <si>
    <t>0507084565</t>
  </si>
  <si>
    <t>6004016777</t>
  </si>
  <si>
    <t>09/05 16 palets</t>
  </si>
  <si>
    <t>0507084561</t>
  </si>
  <si>
    <t>6004016765</t>
  </si>
  <si>
    <t>0100037168</t>
  </si>
  <si>
    <t>FERRETERIA MONJE, S.L.</t>
  </si>
  <si>
    <t>0068000149</t>
  </si>
  <si>
    <t>ALMACEN SANTA URSULA</t>
  </si>
  <si>
    <t>09/05 15:00h</t>
  </si>
  <si>
    <t>0507084555</t>
  </si>
  <si>
    <t>6004016766</t>
  </si>
  <si>
    <t>0507084540</t>
  </si>
  <si>
    <t>6004016740</t>
  </si>
  <si>
    <t>Mas 1p de pbh   8/05</t>
  </si>
  <si>
    <t>0507084541</t>
  </si>
  <si>
    <t>6004016753</t>
  </si>
  <si>
    <t>9/5  8h</t>
  </si>
  <si>
    <t>0507084532</t>
  </si>
  <si>
    <t>6004016751</t>
  </si>
  <si>
    <t>0100043249</t>
  </si>
  <si>
    <t>ALAYON NAVARRO ROSIBEL</t>
  </si>
  <si>
    <t>0068001837</t>
  </si>
  <si>
    <t>PLAYA LA ARENA</t>
  </si>
  <si>
    <t>09/05 servir 3 palet</t>
  </si>
  <si>
    <t>0507084533</t>
  </si>
  <si>
    <t>6004016736</t>
  </si>
  <si>
    <t>08/05 servir 1 palet</t>
  </si>
  <si>
    <t>0507084530</t>
  </si>
  <si>
    <t>6004016739</t>
  </si>
  <si>
    <t>08/05</t>
  </si>
  <si>
    <t>0507084527</t>
  </si>
  <si>
    <t>6004016729</t>
  </si>
  <si>
    <t>0068001375</t>
  </si>
  <si>
    <t>LA GOMERA</t>
  </si>
  <si>
    <t>08/05 servir güimar</t>
  </si>
  <si>
    <t>0507084525</t>
  </si>
  <si>
    <t>6004016728</t>
  </si>
  <si>
    <t>08/05 servir</t>
  </si>
  <si>
    <t>0507084526</t>
  </si>
  <si>
    <t>6004016723</t>
  </si>
  <si>
    <t>08/05 servir 8 palet</t>
  </si>
  <si>
    <t>0507084523</t>
  </si>
  <si>
    <t>6004016669</t>
  </si>
  <si>
    <t>0100037440</t>
  </si>
  <si>
    <t>FERRETERIA HERNANDEZ, S.L.</t>
  </si>
  <si>
    <t>0068000086</t>
  </si>
  <si>
    <t>ALMACEN-LA GUANCHA</t>
  </si>
  <si>
    <t>08/05 SERVIR 6 PALET</t>
  </si>
  <si>
    <t>0507084524</t>
  </si>
  <si>
    <t>E0054K</t>
  </si>
  <si>
    <t>La Guancha</t>
  </si>
  <si>
    <t>6004016774</t>
  </si>
  <si>
    <t>0507084520</t>
  </si>
  <si>
    <t>6004016752</t>
  </si>
  <si>
    <t>09/05 12:00h</t>
  </si>
  <si>
    <t>0507084517</t>
  </si>
  <si>
    <t>6004016748</t>
  </si>
  <si>
    <t>7:30-13:00/14:00:-16</t>
  </si>
  <si>
    <t>0507084507</t>
  </si>
  <si>
    <t>6004016713</t>
  </si>
  <si>
    <t>Recoger palets vacío</t>
  </si>
  <si>
    <t>0507084506</t>
  </si>
  <si>
    <t>6004016741</t>
  </si>
  <si>
    <t>PDD-2023-01-02839---</t>
  </si>
  <si>
    <t>0507084503</t>
  </si>
  <si>
    <t>6004016724</t>
  </si>
  <si>
    <t>0100057322</t>
  </si>
  <si>
    <t>ANAMBRA DEL VALLE. S.L.</t>
  </si>
  <si>
    <t>0068002581</t>
  </si>
  <si>
    <t>LA OROTAVA</t>
  </si>
  <si>
    <t>09/05 08:00h</t>
  </si>
  <si>
    <t>0507084499</t>
  </si>
  <si>
    <t>6004016649</t>
  </si>
  <si>
    <t>0100046250</t>
  </si>
  <si>
    <t>INVERSIONES SAUCE 99, S. L.</t>
  </si>
  <si>
    <t>0068002197</t>
  </si>
  <si>
    <t>OROTAVA PLANCHA GRANDE</t>
  </si>
  <si>
    <t>08/05 1T</t>
  </si>
  <si>
    <t>0507084477</t>
  </si>
  <si>
    <t>6004016718</t>
  </si>
  <si>
    <t>mas morteros.</t>
  </si>
  <si>
    <t>0507084471</t>
  </si>
  <si>
    <t>6004016678</t>
  </si>
  <si>
    <t>0507084463</t>
  </si>
  <si>
    <t>6004016666</t>
  </si>
  <si>
    <t>0100001006</t>
  </si>
  <si>
    <t>CNES. J. VIQUEIRA LAGO S.A.</t>
  </si>
  <si>
    <t>0068002404</t>
  </si>
  <si>
    <t>VIVIENDAS EL MEDANO</t>
  </si>
  <si>
    <t>0507084464</t>
  </si>
  <si>
    <t>6004016694</t>
  </si>
  <si>
    <t>08/05 URGE primer vi</t>
  </si>
  <si>
    <t>0507084460</t>
  </si>
  <si>
    <t>6004016665</t>
  </si>
  <si>
    <t>05/05</t>
  </si>
  <si>
    <t>0507084452</t>
  </si>
  <si>
    <t>6004016646</t>
  </si>
  <si>
    <t>05/05 16pal</t>
  </si>
  <si>
    <t>0507084445</t>
  </si>
  <si>
    <t>0907262908</t>
  </si>
  <si>
    <t>05/05 ENSACADO océan</t>
  </si>
  <si>
    <t>7004119734</t>
  </si>
  <si>
    <t>0907262907</t>
  </si>
  <si>
    <t>PEDIDO 05/05 ENSACAD</t>
  </si>
  <si>
    <t>7004119671</t>
  </si>
  <si>
    <t>6004016668</t>
  </si>
  <si>
    <t>0507084432</t>
  </si>
  <si>
    <t>6004016590</t>
  </si>
  <si>
    <t>Horario de 8 a 1 y d</t>
  </si>
  <si>
    <t>0507084431</t>
  </si>
  <si>
    <t>6004016647</t>
  </si>
  <si>
    <t>0100037282</t>
  </si>
  <si>
    <t>FERRETERIA F.SANCHEZ TRUJILLO,S.L.</t>
  </si>
  <si>
    <t>0068002082</t>
  </si>
  <si>
    <t>FERRETERIA EL CHORRILLO</t>
  </si>
  <si>
    <t>05/05 4 pal recoger</t>
  </si>
  <si>
    <t>0507084427</t>
  </si>
  <si>
    <t>6004016648</t>
  </si>
  <si>
    <t>0100056042</t>
  </si>
  <si>
    <t>PEREZ SANTANA ISABEL</t>
  </si>
  <si>
    <t>0068002382</t>
  </si>
  <si>
    <t>ESTRELLA DEL SUR - ARONA</t>
  </si>
  <si>
    <t>05/05 12p entregar p</t>
  </si>
  <si>
    <t>0507084421</t>
  </si>
  <si>
    <t>6004016614</t>
  </si>
  <si>
    <t>04/05</t>
  </si>
  <si>
    <t>0507084419</t>
  </si>
  <si>
    <t>6004016583</t>
  </si>
  <si>
    <t>0507084416</t>
  </si>
  <si>
    <t>ETF02594R</t>
  </si>
  <si>
    <t>6004016621</t>
  </si>
  <si>
    <t>05/05 16 PAL RECOGER</t>
  </si>
  <si>
    <t>0507084413</t>
  </si>
  <si>
    <t>6004016627</t>
  </si>
  <si>
    <t>05/05 8 palets</t>
  </si>
  <si>
    <t>0507084409</t>
  </si>
  <si>
    <t>6004016605</t>
  </si>
  <si>
    <t>0507084390</t>
  </si>
  <si>
    <t>6004016576</t>
  </si>
  <si>
    <t>Entrega palet 04/05</t>
  </si>
  <si>
    <t>0507084387</t>
  </si>
  <si>
    <t>6004016603</t>
  </si>
  <si>
    <t>0507084383</t>
  </si>
  <si>
    <t>6004016581</t>
  </si>
  <si>
    <t>04/05 RECOGER PALET</t>
  </si>
  <si>
    <t>0507084380</t>
  </si>
  <si>
    <t>6004016509</t>
  </si>
  <si>
    <t>02/05 6 pal + 1 3g</t>
  </si>
  <si>
    <t>0507084379</t>
  </si>
  <si>
    <t>0907262886</t>
  </si>
  <si>
    <t>PEDIDO 04/05 ENSACAD</t>
  </si>
  <si>
    <t>7004119659</t>
  </si>
  <si>
    <t>6004016510</t>
  </si>
  <si>
    <t>02/05 13 pal caleta</t>
  </si>
  <si>
    <t>0507084377</t>
  </si>
  <si>
    <t>6004016609</t>
  </si>
  <si>
    <t>PDD-2023-01-02749</t>
  </si>
  <si>
    <t>0507084375</t>
  </si>
  <si>
    <t>0907262885</t>
  </si>
  <si>
    <t>7004119657</t>
  </si>
  <si>
    <t>6004016584</t>
  </si>
  <si>
    <t>04/05 3 PAL URGE</t>
  </si>
  <si>
    <t>0507084371</t>
  </si>
  <si>
    <t>6004016578</t>
  </si>
  <si>
    <t>04/05 urge 6 pal</t>
  </si>
  <si>
    <t>0507084373</t>
  </si>
  <si>
    <t>0907262884</t>
  </si>
  <si>
    <t>7004119655</t>
  </si>
  <si>
    <t>6004016599</t>
  </si>
  <si>
    <t>0507084362</t>
  </si>
  <si>
    <t>6004016582</t>
  </si>
  <si>
    <t>04/05   entrega pale</t>
  </si>
  <si>
    <t>0507084361</t>
  </si>
  <si>
    <t>0907262883</t>
  </si>
  <si>
    <t>7004119654</t>
  </si>
  <si>
    <t>0907262882</t>
  </si>
  <si>
    <t>7004119653</t>
  </si>
  <si>
    <t>6004016577</t>
  </si>
  <si>
    <t>04/05 dev pal</t>
  </si>
  <si>
    <t>0507084353</t>
  </si>
  <si>
    <t>0907262881</t>
  </si>
  <si>
    <t>7004119650</t>
  </si>
  <si>
    <t>0907262880</t>
  </si>
  <si>
    <t>7004119649</t>
  </si>
  <si>
    <t>6004016580</t>
  </si>
  <si>
    <t>04/05 4 PAL + MOR</t>
  </si>
  <si>
    <t>0507084347</t>
  </si>
  <si>
    <t>6004016575</t>
  </si>
  <si>
    <t>04/05  7:30-15:30h</t>
  </si>
  <si>
    <t>0507084338</t>
  </si>
  <si>
    <t>0907262879</t>
  </si>
  <si>
    <t>7004119647</t>
  </si>
  <si>
    <t>6004016565</t>
  </si>
  <si>
    <t>04/05 4 pal</t>
  </si>
  <si>
    <t>0507084328</t>
  </si>
  <si>
    <t>6004016551</t>
  </si>
  <si>
    <t>03/05 16P</t>
  </si>
  <si>
    <t>0507084319</t>
  </si>
  <si>
    <t>6004016538</t>
  </si>
  <si>
    <t>02/05 4 pal</t>
  </si>
  <si>
    <t>0507084314</t>
  </si>
  <si>
    <t>6004016537</t>
  </si>
  <si>
    <t>02/05 recoger palets</t>
  </si>
  <si>
    <t>0507084310</t>
  </si>
  <si>
    <t>6004016468</t>
  </si>
  <si>
    <t>02/05 después 12:00h</t>
  </si>
  <si>
    <t>0507084306</t>
  </si>
  <si>
    <t>6004016528</t>
  </si>
  <si>
    <t>0068002665</t>
  </si>
  <si>
    <t>4500473956&amp;EXP2200046&amp;S_4 PASARELA</t>
  </si>
  <si>
    <t>02/05 Servir 12 pale</t>
  </si>
  <si>
    <t>0507084299</t>
  </si>
  <si>
    <t>6004016463</t>
  </si>
  <si>
    <t>02/05 12:00h</t>
  </si>
  <si>
    <t>0507084296</t>
  </si>
  <si>
    <t>6004016513</t>
  </si>
  <si>
    <t>0507084292</t>
  </si>
  <si>
    <t>6004016490</t>
  </si>
  <si>
    <t>02/05 Servir 4 palet</t>
  </si>
  <si>
    <t>0507084291</t>
  </si>
  <si>
    <t>6004016478</t>
  </si>
  <si>
    <t>02/05  4 PAL</t>
  </si>
  <si>
    <t>0507084290</t>
  </si>
  <si>
    <t>6004016515</t>
  </si>
  <si>
    <t>0100037264</t>
  </si>
  <si>
    <t>ESTUDIO LEYVI'S, S.L.</t>
  </si>
  <si>
    <t>0068002080</t>
  </si>
  <si>
    <t>PARQUE EOLICO ARICO</t>
  </si>
  <si>
    <t>02/05 6 palets</t>
  </si>
  <si>
    <t>0507084282</t>
  </si>
  <si>
    <t>6004016483</t>
  </si>
  <si>
    <t>02/05 8 PAL recoger</t>
  </si>
  <si>
    <t>0507084284</t>
  </si>
  <si>
    <t>6004016457</t>
  </si>
  <si>
    <t>04/05 x el día</t>
  </si>
  <si>
    <t>0507084279</t>
  </si>
  <si>
    <t>6004016414</t>
  </si>
  <si>
    <t>02/05  SUMINISTRAR 1</t>
  </si>
  <si>
    <t>0507084275</t>
  </si>
  <si>
    <t>0233007472</t>
  </si>
  <si>
    <t>02/06 De 8 a 13</t>
  </si>
  <si>
    <t>2713009706</t>
  </si>
  <si>
    <t>0233007456</t>
  </si>
  <si>
    <t>02/06 12:00h</t>
  </si>
  <si>
    <t>2713009682</t>
  </si>
  <si>
    <t>0233007480</t>
  </si>
  <si>
    <t>0100048069</t>
  </si>
  <si>
    <t>HORMIGONES SAN PEDRO, S.A.</t>
  </si>
  <si>
    <t>0088000018</t>
  </si>
  <si>
    <t>PLANTA SAN PEDRO DE ALCANTARA</t>
  </si>
  <si>
    <t>02/06 10:00h</t>
  </si>
  <si>
    <t>2713009663</t>
  </si>
  <si>
    <t>0233006974</t>
  </si>
  <si>
    <t>02/06 08:00h</t>
  </si>
  <si>
    <t>2713009637</t>
  </si>
  <si>
    <t>ER0119BBW</t>
  </si>
  <si>
    <t>0233007406</t>
  </si>
  <si>
    <t>02/06 15:00h</t>
  </si>
  <si>
    <t>2713009712</t>
  </si>
  <si>
    <t>ER3443BBT</t>
  </si>
  <si>
    <t>0233007435</t>
  </si>
  <si>
    <t>02/06 11:00h</t>
  </si>
  <si>
    <t>2713009687</t>
  </si>
  <si>
    <t>ER8381BBJ</t>
  </si>
  <si>
    <t>0233007488</t>
  </si>
  <si>
    <t>2713009664</t>
  </si>
  <si>
    <t>0233007486</t>
  </si>
  <si>
    <t>2713009651</t>
  </si>
  <si>
    <t>0233007482</t>
  </si>
  <si>
    <t>2713009672</t>
  </si>
  <si>
    <t>0233007457</t>
  </si>
  <si>
    <t>2713009686</t>
  </si>
  <si>
    <t>0233007413</t>
  </si>
  <si>
    <t>2713009673</t>
  </si>
  <si>
    <t>Suma de HORAS CAMION CONDUCCION</t>
  </si>
  <si>
    <t>Etiquetas de columna</t>
  </si>
  <si>
    <t>Etiquetas de fila</t>
  </si>
  <si>
    <t>Total general</t>
  </si>
  <si>
    <t>ER8797BBS</t>
  </si>
  <si>
    <t>ER8800BBS</t>
  </si>
  <si>
    <t>(Varios elementos)</t>
  </si>
  <si>
    <t>TABLA NO TOCAR</t>
  </si>
  <si>
    <t>(Todas)</t>
  </si>
  <si>
    <t>F. OURAL</t>
  </si>
  <si>
    <t>NORTE</t>
  </si>
  <si>
    <t>Cuenta de Sales Document</t>
  </si>
  <si>
    <t>Suma de Posible?</t>
  </si>
  <si>
    <t>CENTRO</t>
  </si>
  <si>
    <t>P. NORTE</t>
  </si>
  <si>
    <t>SUR</t>
  </si>
  <si>
    <t>F. CORDOBA</t>
  </si>
  <si>
    <t>TENERIFE</t>
  </si>
  <si>
    <t>#N/D</t>
  </si>
  <si>
    <t>F. NIEBLA</t>
  </si>
  <si>
    <t>Transportista</t>
  </si>
  <si>
    <t>Tiempo de porte en Horas</t>
  </si>
  <si>
    <t>Tiempo de margen real contando las noches</t>
  </si>
  <si>
    <t>Tiempo que es de noche</t>
  </si>
  <si>
    <t>Tiempo de margen real</t>
  </si>
  <si>
    <t>Posible?</t>
  </si>
  <si>
    <t>ZONA</t>
  </si>
  <si>
    <t>EO11</t>
  </si>
  <si>
    <t>LA GRELA</t>
  </si>
  <si>
    <t>CEM I 52,5 N-SR 5 GRANEL Toral</t>
  </si>
  <si>
    <t>02/09 URGE</t>
  </si>
  <si>
    <t>ER4667BBH</t>
  </si>
  <si>
    <t>=([@[Solicitud Pedido]][@[Llegada Estimada]])*24</t>
  </si>
  <si>
    <t>6004032531</t>
  </si>
  <si>
    <t>0100037162</t>
  </si>
  <si>
    <t>FERRETERIA LA LUZ, S.L.</t>
  </si>
  <si>
    <t>0068000143</t>
  </si>
  <si>
    <t>EN LA LUZ</t>
  </si>
  <si>
    <t>03/09 16p Cerrado 13</t>
  </si>
  <si>
    <t>0507098959</t>
  </si>
  <si>
    <t>ER8173BDN</t>
  </si>
  <si>
    <t>6004032520</t>
  </si>
  <si>
    <t>0100000637</t>
  </si>
  <si>
    <t>DRAGADOS, S.A.</t>
  </si>
  <si>
    <t>0068002856</t>
  </si>
  <si>
    <t>HOTEL TAORO PUERTO DE LA CRUZ</t>
  </si>
  <si>
    <t>03/09 CEM+3 MORT</t>
  </si>
  <si>
    <t>0507098961</t>
  </si>
  <si>
    <t>E0054V</t>
  </si>
  <si>
    <t>Puerto de la Cruz</t>
  </si>
  <si>
    <t>EO55</t>
  </si>
  <si>
    <t>6002199055</t>
  </si>
  <si>
    <t>0046005172</t>
  </si>
  <si>
    <t>12:00</t>
  </si>
  <si>
    <t>CSMA</t>
  </si>
  <si>
    <t>7022030329</t>
  </si>
  <si>
    <t>ER6822BBF</t>
  </si>
  <si>
    <t>6002199028</t>
  </si>
  <si>
    <t>0046005100</t>
  </si>
  <si>
    <t>19/09 12:00h</t>
  </si>
  <si>
    <t>7022030351</t>
  </si>
  <si>
    <t>EM26119R</t>
  </si>
  <si>
    <t>6002199027</t>
  </si>
  <si>
    <t>19/09 10h</t>
  </si>
  <si>
    <t>7022030315</t>
  </si>
  <si>
    <t>6002199017</t>
  </si>
  <si>
    <t>0046004248</t>
  </si>
  <si>
    <t>19/09 8h-9h</t>
  </si>
  <si>
    <t>7022030278</t>
  </si>
  <si>
    <t>ER4687BBY</t>
  </si>
  <si>
    <t>6002198970</t>
  </si>
  <si>
    <t>0046004326</t>
  </si>
  <si>
    <t>19/09 08:00h</t>
  </si>
  <si>
    <t>7022030266</t>
  </si>
  <si>
    <t>E00158</t>
  </si>
  <si>
    <t>RUTA KMS.158</t>
  </si>
  <si>
    <t>6002198963</t>
  </si>
  <si>
    <t>0046005111</t>
  </si>
  <si>
    <t>votorantim 12:00</t>
  </si>
  <si>
    <t>7022030353</t>
  </si>
  <si>
    <t>6002198960</t>
  </si>
  <si>
    <t>votorantim 10:00</t>
  </si>
  <si>
    <t>7022030311</t>
  </si>
  <si>
    <t>6002198947</t>
  </si>
  <si>
    <t>0100051174</t>
  </si>
  <si>
    <t>HORMIGONES CONO, SL</t>
  </si>
  <si>
    <t>0046005922</t>
  </si>
  <si>
    <t>VILLANUEVA DE CORDOBA</t>
  </si>
  <si>
    <t>7022030259</t>
  </si>
  <si>
    <t>E00234</t>
  </si>
  <si>
    <t>RUTA KMS.234</t>
  </si>
  <si>
    <t>ER9981BDP</t>
  </si>
  <si>
    <t>6002198863</t>
  </si>
  <si>
    <t>0046005927</t>
  </si>
  <si>
    <t>POZOBLANCO-DEPURADORA</t>
  </si>
  <si>
    <t>7022030271</t>
  </si>
  <si>
    <t>E00259</t>
  </si>
  <si>
    <t>RUTA KMS.259</t>
  </si>
  <si>
    <t>ER0013BBX</t>
  </si>
  <si>
    <t>6002199218</t>
  </si>
  <si>
    <t>0100018445</t>
  </si>
  <si>
    <t>HORMIGONES ESTEPA, S.A.</t>
  </si>
  <si>
    <t>0046000354</t>
  </si>
  <si>
    <t>ESTEPA</t>
  </si>
  <si>
    <t>20/09 08:00h</t>
  </si>
  <si>
    <t>7022030433</t>
  </si>
  <si>
    <t>E00104</t>
  </si>
  <si>
    <t>RUTA KMS.104</t>
  </si>
  <si>
    <t>UTE AVE CASATEJADA TORIL</t>
  </si>
  <si>
    <t>CEM II/A-L 42,5 R ALCONERA GRANEL</t>
  </si>
  <si>
    <t>RUTA KMS.233</t>
  </si>
  <si>
    <t>EM22753R</t>
  </si>
  <si>
    <t>HORMIGONES Y CONTENEDORES JARA</t>
  </si>
  <si>
    <t>CEM II/B-L 32,5 N S/25 KG PALET</t>
  </si>
  <si>
    <t>RUTA KMS.124</t>
  </si>
  <si>
    <t>ECS04211R</t>
  </si>
  <si>
    <t>TABLA FRAN</t>
  </si>
  <si>
    <t>TABLA UNAI OTD NO TOCAR</t>
  </si>
  <si>
    <t>GRANEL</t>
  </si>
  <si>
    <t>SACOS</t>
  </si>
  <si>
    <t>MIXTO</t>
  </si>
  <si>
    <t>Count of Sales Document</t>
  </si>
  <si>
    <t>NO TOCAR TABLAS THINK CELL REPORT</t>
  </si>
  <si>
    <t>PROMEDIO VOTORANTIM</t>
  </si>
  <si>
    <t>Fábrica</t>
  </si>
  <si>
    <t>% ON TIME</t>
  </si>
  <si>
    <t>Nº Entregas</t>
  </si>
  <si>
    <t>% On Time</t>
  </si>
  <si>
    <t>Sacos</t>
  </si>
  <si>
    <t>TOTAL</t>
  </si>
  <si>
    <t>On Time (%)</t>
  </si>
  <si>
    <t>Numero entregas</t>
  </si>
  <si>
    <t xml:space="preserve"> </t>
  </si>
  <si>
    <t>TOTAL SEPTIEMBRE</t>
  </si>
  <si>
    <t>YTD</t>
  </si>
  <si>
    <t>Categoria</t>
  </si>
  <si>
    <t>ONTIME</t>
  </si>
  <si>
    <t>PROMEDIO</t>
  </si>
  <si>
    <t>Instalación</t>
  </si>
  <si>
    <t>Columna1</t>
  </si>
  <si>
    <t>Columna2</t>
  </si>
  <si>
    <t>Columna3</t>
  </si>
  <si>
    <t>Granel min</t>
  </si>
  <si>
    <t>Ensacado min</t>
  </si>
  <si>
    <t>Acumulado min</t>
  </si>
  <si>
    <t>Tabla de % de cumplimiento Granel</t>
  </si>
  <si>
    <t>Total General</t>
  </si>
  <si>
    <t>OTD ( Grado de cumplimiento de las entregas)</t>
  </si>
  <si>
    <t>TIPO</t>
  </si>
  <si>
    <t>Ac. Mes Actual</t>
  </si>
  <si>
    <t>DIA</t>
  </si>
  <si>
    <t>Evolución semanal del nivel de cumplimiento en las entregas.</t>
  </si>
  <si>
    <t>Evolución por tipo / dia</t>
  </si>
  <si>
    <t>OTD
GRANEL</t>
  </si>
  <si>
    <t>Cargas CE</t>
  </si>
  <si>
    <t>OTD 
ENSACADO</t>
  </si>
  <si>
    <t>OTD</t>
  </si>
  <si>
    <t>Agr.</t>
  </si>
  <si>
    <t>Matricula</t>
  </si>
  <si>
    <t>Nombre del transportista</t>
  </si>
  <si>
    <t>ANTF</t>
  </si>
  <si>
    <t>VILLAR CHAMIZO JUAN Mª</t>
  </si>
  <si>
    <t>ER1696BCF</t>
  </si>
  <si>
    <t>HIBURSANFRE, S.L.U.</t>
  </si>
  <si>
    <t>CCRÑ</t>
  </si>
  <si>
    <t>ER6871BCC</t>
  </si>
  <si>
    <t>ER4838BBS</t>
  </si>
  <si>
    <t>ER8801BBS</t>
  </si>
  <si>
    <t>CNTC</t>
  </si>
  <si>
    <t>ER8802BBS</t>
  </si>
  <si>
    <t>CORE</t>
  </si>
  <si>
    <t>ER9926BCC</t>
  </si>
  <si>
    <t>COUR</t>
  </si>
  <si>
    <t>ESE08009R</t>
  </si>
  <si>
    <t>CPRR</t>
  </si>
  <si>
    <t>ER8806BBS</t>
  </si>
  <si>
    <t>CSBB</t>
  </si>
  <si>
    <t>ER3686BCF</t>
  </si>
  <si>
    <t>TTES COOPERATIVOS ARAGONES S COOP</t>
  </si>
  <si>
    <t>CSCB</t>
  </si>
  <si>
    <t>ER6677BBW</t>
  </si>
  <si>
    <t>CSNB</t>
  </si>
  <si>
    <t>CSUS</t>
  </si>
  <si>
    <t>ER6871BBR</t>
  </si>
  <si>
    <t>CISTERCEX. S.L.L.</t>
  </si>
  <si>
    <t>COCE</t>
  </si>
  <si>
    <t>ER8804BBS</t>
  </si>
  <si>
    <t>ER0509BBW</t>
  </si>
  <si>
    <t>CMPM</t>
  </si>
  <si>
    <t>PUERTO. M.</t>
  </si>
  <si>
    <t>ECC01635R</t>
  </si>
  <si>
    <t>CSGR</t>
  </si>
  <si>
    <t>ER2070BBY</t>
  </si>
  <si>
    <t>CSPM</t>
  </si>
  <si>
    <t>ER1058BBJ</t>
  </si>
  <si>
    <t>ER0181BBV</t>
  </si>
  <si>
    <t>ER9753BBP</t>
  </si>
  <si>
    <t>ER7275BBY</t>
  </si>
  <si>
    <t>ER7455BBP</t>
  </si>
  <si>
    <t>ER3908BBW</t>
  </si>
  <si>
    <t>ER4777BBM</t>
  </si>
  <si>
    <t>ER8459BBS</t>
  </si>
  <si>
    <t>ER8803BBS</t>
  </si>
  <si>
    <t>MARTINEZ RODRIGUEZ FRANCISCO JAVIER</t>
  </si>
  <si>
    <t>ER1200BBL</t>
  </si>
  <si>
    <t>ER2638BBV</t>
  </si>
  <si>
    <t>ER2347BBR</t>
  </si>
  <si>
    <t>LOGISTICA GALVEZ MARIN, S.L.</t>
  </si>
  <si>
    <t>EM22799R</t>
  </si>
  <si>
    <t>ER3105BBY</t>
  </si>
  <si>
    <t>EC03550R</t>
  </si>
  <si>
    <t>ER9015BCD</t>
  </si>
  <si>
    <t>LOGISTICA Y CEM. HIDALGO, S.L.</t>
  </si>
  <si>
    <t>ER8017BDB</t>
  </si>
  <si>
    <t>ER1250BBY</t>
  </si>
  <si>
    <t>ER8009BDB</t>
  </si>
  <si>
    <t>ER0100BDB</t>
  </si>
  <si>
    <t>ER1486BBS</t>
  </si>
  <si>
    <t>ER5597BCG</t>
  </si>
  <si>
    <t>ER2316BBD</t>
  </si>
  <si>
    <t>ER3768BCB</t>
  </si>
  <si>
    <t>ER2637BBV</t>
  </si>
  <si>
    <t>ER9017BCD</t>
  </si>
  <si>
    <t>ER0229BBR</t>
  </si>
  <si>
    <t>TRANSPORTES FRANCISCO CASTILLA E HI</t>
  </si>
  <si>
    <t>ER8167BCF</t>
  </si>
  <si>
    <t>ER0236BBT</t>
  </si>
  <si>
    <t>ER5456BBC</t>
  </si>
  <si>
    <t>ER9403BBD</t>
  </si>
  <si>
    <t>ER9608BBY</t>
  </si>
  <si>
    <t>ER8593BBV</t>
  </si>
  <si>
    <t>ER9108BBX</t>
  </si>
  <si>
    <t>ER1760BDB</t>
  </si>
  <si>
    <t>ER3706BCF</t>
  </si>
  <si>
    <t>ER9858BBY</t>
  </si>
  <si>
    <t>ER5600BBW</t>
  </si>
  <si>
    <t>ER2310BBX</t>
  </si>
  <si>
    <t>ER8609BDH</t>
  </si>
  <si>
    <t>ER0298BBY</t>
  </si>
  <si>
    <t>ER9252BBJ</t>
  </si>
  <si>
    <t>ER9755BBK</t>
  </si>
  <si>
    <t>EC03523R</t>
  </si>
  <si>
    <t>ER9053BCB</t>
  </si>
  <si>
    <t>ER0598BBT</t>
  </si>
  <si>
    <t>ER6006BBN</t>
  </si>
  <si>
    <t>EC03636R</t>
  </si>
  <si>
    <t>VAZQUEZ COTANO, FCO. JAVIER</t>
  </si>
  <si>
    <t>ER9020BBK</t>
  </si>
  <si>
    <t>ORETANA LOGISTICA Y S. INT. S.L</t>
  </si>
  <si>
    <t>ER8722BCS</t>
  </si>
  <si>
    <t>ALMACENES SAN BLAS CORTEGANA, S.L.</t>
  </si>
  <si>
    <t>ER7831BCS</t>
  </si>
  <si>
    <t>ER0838BDB</t>
  </si>
  <si>
    <t>EXA132GY</t>
  </si>
  <si>
    <t>ER3038BBT</t>
  </si>
  <si>
    <t>ER3759BDM</t>
  </si>
  <si>
    <t>EXA392GX</t>
  </si>
  <si>
    <t>ER9145BCN</t>
  </si>
  <si>
    <t>ER8342BBP</t>
  </si>
  <si>
    <t>ER8478BCH</t>
  </si>
  <si>
    <t>ER8071BDH</t>
  </si>
  <si>
    <t>ER9701BCC</t>
  </si>
  <si>
    <t>EXA434EP</t>
  </si>
  <si>
    <t>ER6999BCX</t>
  </si>
  <si>
    <t>ER7038BDL</t>
  </si>
  <si>
    <t>ER8447BDG</t>
  </si>
  <si>
    <t>ER0564BBL</t>
  </si>
  <si>
    <t>ER4111BDC</t>
  </si>
  <si>
    <t>EH01729R</t>
  </si>
  <si>
    <t>ER2771BBW</t>
  </si>
  <si>
    <t>ER8794BCY</t>
  </si>
  <si>
    <t>ER0029BCH</t>
  </si>
  <si>
    <t>ER3768BCY</t>
  </si>
  <si>
    <t>ER5781BBR</t>
  </si>
  <si>
    <t>GUILLERMO CARDEÑA SA</t>
  </si>
  <si>
    <t>ER7489BCC</t>
  </si>
  <si>
    <t>ER2377BCF</t>
  </si>
  <si>
    <t>ER9216BBB</t>
  </si>
  <si>
    <t>ER1075BCY</t>
  </si>
  <si>
    <t>EXA718DN</t>
  </si>
  <si>
    <t>EXA718DL</t>
  </si>
  <si>
    <t>ER0633BBK</t>
  </si>
  <si>
    <t>ER3904BDF</t>
  </si>
  <si>
    <t>ER8822BBW</t>
  </si>
  <si>
    <t>ER4542BBZ</t>
  </si>
  <si>
    <t>ER8167BDM</t>
  </si>
  <si>
    <t>ER7470BCR</t>
  </si>
  <si>
    <t>ER4813BDB</t>
  </si>
  <si>
    <t>ER5666BCY</t>
  </si>
  <si>
    <t>ER3764BBR</t>
  </si>
  <si>
    <t>ER9607BCG</t>
  </si>
  <si>
    <t>ER2841BBY</t>
  </si>
  <si>
    <t>ER6317BDK</t>
  </si>
  <si>
    <t>ECC01578R</t>
  </si>
  <si>
    <t>EHU01339R</t>
  </si>
  <si>
    <t>ER8814BDG</t>
  </si>
  <si>
    <t>EXA192HS</t>
  </si>
  <si>
    <t>ER3763BBR</t>
  </si>
  <si>
    <t>EXA975EX</t>
  </si>
  <si>
    <t>EAF73237</t>
  </si>
  <si>
    <t>EXA985DK</t>
  </si>
  <si>
    <t>EXA839CM</t>
  </si>
  <si>
    <t>ER0528BDC</t>
  </si>
  <si>
    <t>ER1245BDM</t>
  </si>
  <si>
    <t>ER7916BDC</t>
  </si>
  <si>
    <t>ER7671BCW</t>
  </si>
  <si>
    <t>ER1658BBM</t>
  </si>
  <si>
    <t>ER6587BDF</t>
  </si>
  <si>
    <t>ER3515BCM</t>
  </si>
  <si>
    <t>ER3465BBM</t>
  </si>
  <si>
    <t>ER0322BCC</t>
  </si>
  <si>
    <t>ER6457BDL</t>
  </si>
  <si>
    <t>ER3505BCS</t>
  </si>
  <si>
    <t>ER5227BCB</t>
  </si>
  <si>
    <t>ER2139BDB</t>
  </si>
  <si>
    <t>EAE47562</t>
  </si>
  <si>
    <t>EXA498FY</t>
  </si>
  <si>
    <t>ER7401BCZ</t>
  </si>
  <si>
    <t>ER4517BCY</t>
  </si>
  <si>
    <t>ER6888BCL</t>
  </si>
  <si>
    <t>EXA250CL</t>
  </si>
  <si>
    <t>EXA837CM</t>
  </si>
  <si>
    <t>ER3323BDF</t>
  </si>
  <si>
    <t>ER6004BCW</t>
  </si>
  <si>
    <t>ER0987BDK</t>
  </si>
  <si>
    <t>EXA487FY</t>
  </si>
  <si>
    <t>ER2231DHK</t>
  </si>
  <si>
    <t>ER3015BCH</t>
  </si>
  <si>
    <t>MNSU</t>
  </si>
  <si>
    <t>MOR. SUSAN.</t>
  </si>
  <si>
    <t>MNCO</t>
  </si>
  <si>
    <t>MOR. CORUÑA</t>
  </si>
  <si>
    <t>MNAL</t>
  </si>
  <si>
    <t>MOR. ALCON.</t>
  </si>
  <si>
    <t>MNTO</t>
  </si>
  <si>
    <t>MORT. TORAL</t>
  </si>
  <si>
    <t>MNOS</t>
  </si>
  <si>
    <t>MORT. OREN.</t>
  </si>
  <si>
    <t>MOR. NOR.</t>
  </si>
  <si>
    <t>MOR. CEN.</t>
  </si>
  <si>
    <t>Column Labels</t>
  </si>
  <si>
    <t>Row Labels</t>
  </si>
  <si>
    <t>(All)</t>
  </si>
  <si>
    <t>(Multiple Items)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</si>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</sst>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[$-F400]h:mm:ss\ AM/PM"/>
    <numFmt numFmtId="165" formatCode="#,##0.000"/>
    <numFmt numFmtId="166" formatCode="0.0"/>
    <numFmt numFmtId="167" formatCode="h:mm;@"/>
    <numFmt numFmtId="168" formatCode="0.0%"/>
    <numFmt numFmtId="169" formatCode="dd/mm/yy\ h:mm"/>
    <numFmt numFmtId="170" formatCode="0.00000"/>
    <numFmt numFmtId="171" formatCode="0.000"/>
    <numFmt numFmtId="172" formatCode="General\ &quot;Cargas&quot;"/>
    <numFmt numFmtId="173" formatCode="[$-C0A]d\-mmm;@"/>
    <numFmt numFmtId="174" formatCode="0.0000"/>
    <numFmt numFmtId="175" formatCode="_-* #,##0_-;\-* #,##0_-;_-* &quot;-&quot;??_-;_-@_-"/>
    <numFmt numFmtId="176" formatCode="dd/mm/yy"/>
  </numFmts>
  <fonts count="22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sz val="9"/>
      <color rgb="FF3F3F76"/>
      <name val="Calibri"/>
      <family val="2"/>
      <scheme val="minor"/>
    </font>
    <font>
      <sz val="10"/>
      <color theme="0"/>
      <name val="Arial"/>
      <family val="2"/>
    </font>
    <font>
      <b/>
      <sz val="16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theme="0"/>
      <name val="Verdana"/>
      <family val="2"/>
    </font>
    <font>
      <sz val="10"/>
      <name val="Arial"/>
      <family val="2"/>
    </font>
    <font>
      <b/>
      <sz val="10"/>
      <name val="Arial"/>
      <family val="2"/>
    </font>
    <font>
      <b/>
      <sz val="2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rgb="FF7F7F7F"/>
      </top>
      <bottom/>
      <diagonal/>
    </border>
    <border>
      <left/>
      <right/>
      <top/>
      <bottom style="thin">
        <color rgb="FF7F7F7F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9" fontId="3" fillId="0" borderId="0" applyFont="0" applyFill="0" applyBorder="0" applyAlignment="0" applyProtection="0"/>
    <xf numFmtId="0" fontId="4" fillId="5" borderId="0" applyNumberFormat="0" applyBorder="0" applyAlignment="0" applyProtection="0"/>
    <xf numFmtId="0" fontId="5" fillId="6" borderId="0" applyNumberFormat="0" applyBorder="0" applyAlignment="0" applyProtection="0"/>
    <xf numFmtId="0" fontId="6" fillId="7" borderId="1" applyNumberFormat="0" applyAlignment="0" applyProtection="0"/>
    <xf numFmtId="0" fontId="7" fillId="8" borderId="1" applyNumberFormat="0" applyAlignment="0" applyProtection="0"/>
    <xf numFmtId="0" fontId="16" fillId="0" borderId="0"/>
    <xf numFmtId="43" fontId="19" fillId="0" borderId="0" applyFont="0" applyFill="0" applyBorder="0" applyAlignment="0" applyProtection="0"/>
  </cellStyleXfs>
  <cellXfs count="151">
    <xf numFmtId="0" fontId="0" fillId="0" borderId="0" xfId="0" applyAlignment="1">
      <alignment vertical="top"/>
    </xf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168" fontId="0" fillId="0" borderId="0" xfId="0" applyNumberFormat="1" applyAlignment="1">
      <alignment vertical="top"/>
    </xf>
    <xf numFmtId="0" fontId="0" fillId="0" borderId="0" xfId="0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/>
    </xf>
    <xf numFmtId="166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center" wrapText="1"/>
    </xf>
    <xf numFmtId="22" fontId="0" fillId="0" borderId="0" xfId="0" applyNumberFormat="1" applyAlignment="1">
      <alignment vertical="top"/>
    </xf>
    <xf numFmtId="10" fontId="0" fillId="0" borderId="0" xfId="0" applyNumberFormat="1" applyAlignment="1">
      <alignment vertical="top"/>
    </xf>
    <xf numFmtId="170" fontId="0" fillId="0" borderId="0" xfId="0" applyNumberFormat="1" applyAlignment="1">
      <alignment vertical="top"/>
    </xf>
    <xf numFmtId="0" fontId="2" fillId="3" borderId="0" xfId="0" applyFont="1" applyFill="1" applyAlignment="1">
      <alignment vertical="center" wrapText="1"/>
    </xf>
    <xf numFmtId="9" fontId="0" fillId="0" borderId="0" xfId="1" applyFont="1" applyAlignment="1">
      <alignment vertical="top"/>
    </xf>
    <xf numFmtId="1" fontId="0" fillId="0" borderId="0" xfId="1" applyNumberFormat="1" applyFont="1" applyAlignment="1">
      <alignment vertical="top"/>
    </xf>
    <xf numFmtId="2" fontId="0" fillId="0" borderId="0" xfId="0" applyNumberFormat="1" applyAlignment="1">
      <alignment vertical="top"/>
    </xf>
    <xf numFmtId="14" fontId="0" fillId="0" borderId="0" xfId="0" applyNumberFormat="1" applyAlignment="1">
      <alignment vertical="top"/>
    </xf>
    <xf numFmtId="21" fontId="0" fillId="0" borderId="0" xfId="0" applyNumberFormat="1" applyAlignment="1">
      <alignment vertical="top"/>
    </xf>
    <xf numFmtId="0" fontId="0" fillId="4" borderId="0" xfId="0" applyFill="1" applyAlignment="1">
      <alignment vertical="top"/>
    </xf>
    <xf numFmtId="0" fontId="0" fillId="0" borderId="0" xfId="0" pivotButton="1" applyAlignment="1">
      <alignment vertical="top" wrapText="1"/>
    </xf>
    <xf numFmtId="171" fontId="0" fillId="0" borderId="0" xfId="0" applyNumberFormat="1" applyAlignment="1">
      <alignment vertical="top"/>
    </xf>
    <xf numFmtId="9" fontId="10" fillId="0" borderId="14" xfId="1" applyFont="1" applyBorder="1" applyAlignment="1">
      <alignment horizontal="left" vertical="top"/>
    </xf>
    <xf numFmtId="0" fontId="10" fillId="0" borderId="0" xfId="0" applyFont="1" applyAlignment="1">
      <alignment vertical="top"/>
    </xf>
    <xf numFmtId="0" fontId="0" fillId="0" borderId="6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1" fillId="0" borderId="0" xfId="0" applyFont="1" applyAlignment="1">
      <alignment horizontal="right" vertical="top"/>
    </xf>
    <xf numFmtId="20" fontId="6" fillId="7" borderId="1" xfId="4" applyNumberFormat="1" applyAlignment="1">
      <alignment vertical="top"/>
    </xf>
    <xf numFmtId="164" fontId="0" fillId="0" borderId="0" xfId="0" applyNumberFormat="1" applyAlignment="1">
      <alignment vertical="top"/>
    </xf>
    <xf numFmtId="1" fontId="10" fillId="0" borderId="26" xfId="0" applyNumberFormat="1" applyFont="1" applyBorder="1" applyAlignment="1">
      <alignment horizontal="right" vertical="top"/>
    </xf>
    <xf numFmtId="9" fontId="10" fillId="0" borderId="9" xfId="1" applyFont="1" applyBorder="1" applyAlignment="1">
      <alignment horizontal="left" vertical="top"/>
    </xf>
    <xf numFmtId="168" fontId="12" fillId="7" borderId="1" xfId="4" applyNumberFormat="1" applyFont="1" applyAlignment="1">
      <alignment horizontal="center" vertical="top"/>
    </xf>
    <xf numFmtId="174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165" fontId="0" fillId="0" borderId="0" xfId="0" applyNumberFormat="1" applyAlignment="1">
      <alignment horizontal="right" vertical="top"/>
    </xf>
    <xf numFmtId="1" fontId="0" fillId="0" borderId="0" xfId="0" applyNumberFormat="1" applyAlignment="1">
      <alignment horizontal="left" vertical="top"/>
    </xf>
    <xf numFmtId="0" fontId="13" fillId="0" borderId="0" xfId="0" applyFont="1" applyAlignment="1">
      <alignment vertical="top"/>
    </xf>
    <xf numFmtId="173" fontId="0" fillId="0" borderId="0" xfId="0" applyNumberFormat="1" applyAlignment="1">
      <alignment vertical="top"/>
    </xf>
    <xf numFmtId="168" fontId="0" fillId="0" borderId="0" xfId="1" applyNumberFormat="1" applyFont="1" applyAlignment="1">
      <alignment vertical="top"/>
    </xf>
    <xf numFmtId="0" fontId="0" fillId="0" borderId="0" xfId="0" applyAlignment="1">
      <alignment vertical="center" textRotation="90" wrapText="1"/>
    </xf>
    <xf numFmtId="0" fontId="15" fillId="0" borderId="0" xfId="0" applyFont="1" applyAlignment="1">
      <alignment vertical="top"/>
    </xf>
    <xf numFmtId="0" fontId="17" fillId="11" borderId="29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4" fillId="0" borderId="0" xfId="0" applyFont="1" applyAlignment="1">
      <alignment vertical="center" textRotation="90"/>
    </xf>
    <xf numFmtId="0" fontId="0" fillId="0" borderId="7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4" xfId="0" pivotButton="1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34" xfId="0" pivotButton="1" applyBorder="1" applyAlignment="1">
      <alignment vertical="top"/>
    </xf>
    <xf numFmtId="0" fontId="0" fillId="0" borderId="34" xfId="0" applyBorder="1" applyAlignment="1">
      <alignment horizontal="left" vertical="top"/>
    </xf>
    <xf numFmtId="0" fontId="0" fillId="0" borderId="34" xfId="0" applyBorder="1" applyAlignment="1">
      <alignment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vertical="top"/>
    </xf>
    <xf numFmtId="0" fontId="20" fillId="3" borderId="16" xfId="0" applyFont="1" applyFill="1" applyBorder="1" applyAlignment="1">
      <alignment vertical="top"/>
    </xf>
    <xf numFmtId="0" fontId="1" fillId="0" borderId="16" xfId="0" applyFont="1" applyBorder="1" applyAlignment="1">
      <alignment vertical="top"/>
    </xf>
    <xf numFmtId="175" fontId="0" fillId="0" borderId="0" xfId="7" applyNumberFormat="1" applyFont="1" applyBorder="1" applyAlignment="1">
      <alignment vertical="top"/>
    </xf>
    <xf numFmtId="168" fontId="0" fillId="0" borderId="0" xfId="1" applyNumberFormat="1" applyFont="1" applyBorder="1" applyAlignment="1">
      <alignment vertical="top"/>
    </xf>
    <xf numFmtId="168" fontId="0" fillId="0" borderId="23" xfId="1" applyNumberFormat="1" applyFont="1" applyBorder="1" applyAlignment="1">
      <alignment vertical="top"/>
    </xf>
    <xf numFmtId="175" fontId="1" fillId="0" borderId="0" xfId="7" applyNumberFormat="1" applyFont="1" applyBorder="1" applyAlignment="1">
      <alignment vertical="top"/>
    </xf>
    <xf numFmtId="10" fontId="0" fillId="0" borderId="0" xfId="1" applyNumberFormat="1" applyFont="1" applyAlignment="1">
      <alignment vertical="top"/>
    </xf>
    <xf numFmtId="169" fontId="0" fillId="0" borderId="0" xfId="0" applyNumberFormat="1" applyAlignment="1">
      <alignment vertical="center"/>
    </xf>
    <xf numFmtId="0" fontId="13" fillId="10" borderId="0" xfId="0" applyFont="1" applyFill="1" applyAlignment="1">
      <alignment vertical="top"/>
    </xf>
    <xf numFmtId="0" fontId="0" fillId="3" borderId="0" xfId="0" applyFill="1" applyAlignment="1">
      <alignment horizontal="left" vertical="top"/>
    </xf>
    <xf numFmtId="10" fontId="0" fillId="3" borderId="0" xfId="0" applyNumberFormat="1" applyFill="1" applyAlignment="1">
      <alignment vertical="top"/>
    </xf>
    <xf numFmtId="176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4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1" fontId="0" fillId="0" borderId="0" xfId="0" applyNumberFormat="1" applyAlignment="1">
      <alignment vertical="center"/>
    </xf>
    <xf numFmtId="1" fontId="0" fillId="0" borderId="0" xfId="0" applyNumberFormat="1" applyAlignment="1">
      <alignment vertical="center" wrapText="1"/>
    </xf>
    <xf numFmtId="1" fontId="1" fillId="0" borderId="0" xfId="0" applyNumberFormat="1" applyFont="1" applyAlignment="1">
      <alignment vertical="top"/>
    </xf>
    <xf numFmtId="1" fontId="0" fillId="0" borderId="0" xfId="0" applyNumberFormat="1" applyAlignment="1">
      <alignment vertical="top"/>
    </xf>
    <xf numFmtId="0" fontId="0" fillId="0" borderId="0" xfId="0" applyNumberFormat="1" applyAlignment="1">
      <alignment vertical="top"/>
    </xf>
    <xf numFmtId="173" fontId="7" fillId="8" borderId="18" xfId="5" applyNumberFormat="1" applyBorder="1" applyAlignment="1">
      <alignment horizontal="center" vertical="center"/>
    </xf>
    <xf numFmtId="173" fontId="7" fillId="8" borderId="19" xfId="5" applyNumberFormat="1" applyBorder="1" applyAlignment="1">
      <alignment horizontal="center" vertical="center"/>
    </xf>
    <xf numFmtId="173" fontId="7" fillId="8" borderId="20" xfId="5" applyNumberFormat="1" applyBorder="1" applyAlignment="1">
      <alignment horizontal="center" vertical="center"/>
    </xf>
    <xf numFmtId="173" fontId="7" fillId="8" borderId="21" xfId="5" applyNumberFormat="1" applyBorder="1" applyAlignment="1">
      <alignment horizontal="center" vertical="center"/>
    </xf>
    <xf numFmtId="1" fontId="10" fillId="0" borderId="4" xfId="0" applyNumberFormat="1" applyFont="1" applyBorder="1" applyAlignment="1">
      <alignment horizontal="center" vertical="top"/>
    </xf>
    <xf numFmtId="1" fontId="10" fillId="0" borderId="3" xfId="0" applyNumberFormat="1" applyFont="1" applyBorder="1" applyAlignment="1">
      <alignment horizontal="center" vertical="top"/>
    </xf>
    <xf numFmtId="1" fontId="10" fillId="0" borderId="5" xfId="0" applyNumberFormat="1" applyFont="1" applyBorder="1" applyAlignment="1">
      <alignment horizontal="center" vertical="top"/>
    </xf>
    <xf numFmtId="14" fontId="9" fillId="6" borderId="4" xfId="3" applyNumberFormat="1" applyFont="1" applyBorder="1" applyAlignment="1">
      <alignment horizontal="center" vertical="top"/>
    </xf>
    <xf numFmtId="14" fontId="9" fillId="6" borderId="3" xfId="3" applyNumberFormat="1" applyFont="1" applyBorder="1" applyAlignment="1">
      <alignment horizontal="center" vertical="top"/>
    </xf>
    <xf numFmtId="14" fontId="9" fillId="6" borderId="5" xfId="3" applyNumberFormat="1" applyFont="1" applyBorder="1" applyAlignment="1">
      <alignment horizontal="center" vertical="top"/>
    </xf>
    <xf numFmtId="0" fontId="7" fillId="8" borderId="4" xfId="5" applyBorder="1" applyAlignment="1">
      <alignment horizontal="left" vertical="top"/>
    </xf>
    <xf numFmtId="0" fontId="7" fillId="8" borderId="3" xfId="5" applyBorder="1" applyAlignment="1">
      <alignment horizontal="left" vertical="top"/>
    </xf>
    <xf numFmtId="0" fontId="7" fillId="8" borderId="5" xfId="5" applyBorder="1" applyAlignment="1">
      <alignment horizontal="left" vertical="top"/>
    </xf>
    <xf numFmtId="0" fontId="10" fillId="0" borderId="4" xfId="0" applyFont="1" applyBorder="1" applyAlignment="1">
      <alignment horizontal="center" vertical="top"/>
    </xf>
    <xf numFmtId="0" fontId="10" fillId="0" borderId="3" xfId="0" applyFont="1" applyBorder="1" applyAlignment="1">
      <alignment horizontal="center" vertical="top"/>
    </xf>
    <xf numFmtId="0" fontId="10" fillId="0" borderId="5" xfId="0" applyFont="1" applyBorder="1" applyAlignment="1">
      <alignment horizontal="center" vertical="top"/>
    </xf>
    <xf numFmtId="172" fontId="10" fillId="0" borderId="8" xfId="0" applyNumberFormat="1" applyFont="1" applyBorder="1" applyAlignment="1">
      <alignment horizontal="center" vertical="top"/>
    </xf>
    <xf numFmtId="172" fontId="10" fillId="0" borderId="9" xfId="0" applyNumberFormat="1" applyFont="1" applyBorder="1" applyAlignment="1">
      <alignment horizontal="center" vertical="top"/>
    </xf>
    <xf numFmtId="172" fontId="10" fillId="0" borderId="10" xfId="0" applyNumberFormat="1" applyFont="1" applyBorder="1" applyAlignment="1">
      <alignment horizontal="center" vertical="top"/>
    </xf>
    <xf numFmtId="172" fontId="10" fillId="0" borderId="13" xfId="0" applyNumberFormat="1" applyFont="1" applyBorder="1" applyAlignment="1">
      <alignment horizontal="center" vertical="top"/>
    </xf>
    <xf numFmtId="172" fontId="10" fillId="0" borderId="14" xfId="0" applyNumberFormat="1" applyFont="1" applyBorder="1" applyAlignment="1">
      <alignment horizontal="center" vertical="top"/>
    </xf>
    <xf numFmtId="172" fontId="10" fillId="0" borderId="15" xfId="0" applyNumberFormat="1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9" fontId="9" fillId="10" borderId="6" xfId="1" applyFont="1" applyFill="1" applyBorder="1" applyAlignment="1">
      <alignment horizontal="right" vertical="center"/>
    </xf>
    <xf numFmtId="9" fontId="9" fillId="10" borderId="7" xfId="1" applyFont="1" applyFill="1" applyBorder="1" applyAlignment="1">
      <alignment horizontal="right" vertical="center"/>
    </xf>
    <xf numFmtId="9" fontId="9" fillId="10" borderId="12" xfId="1" applyFont="1" applyFill="1" applyBorder="1" applyAlignment="1">
      <alignment horizontal="right" vertical="center"/>
    </xf>
    <xf numFmtId="9" fontId="9" fillId="10" borderId="25" xfId="1" applyFont="1" applyFill="1" applyBorder="1" applyAlignment="1">
      <alignment horizontal="right" vertical="center"/>
    </xf>
    <xf numFmtId="9" fontId="9" fillId="6" borderId="8" xfId="1" applyFont="1" applyFill="1" applyBorder="1" applyAlignment="1">
      <alignment horizontal="center" vertical="top"/>
    </xf>
    <xf numFmtId="9" fontId="9" fillId="6" borderId="9" xfId="1" applyFont="1" applyFill="1" applyBorder="1" applyAlignment="1">
      <alignment horizontal="center" vertical="top"/>
    </xf>
    <xf numFmtId="9" fontId="9" fillId="6" borderId="11" xfId="1" applyFont="1" applyFill="1" applyBorder="1" applyAlignment="1">
      <alignment horizontal="center" vertical="top"/>
    </xf>
    <xf numFmtId="9" fontId="9" fillId="6" borderId="4" xfId="1" applyFont="1" applyFill="1" applyBorder="1" applyAlignment="1">
      <alignment horizontal="center" vertical="top"/>
    </xf>
    <xf numFmtId="9" fontId="9" fillId="6" borderId="3" xfId="1" applyFont="1" applyFill="1" applyBorder="1" applyAlignment="1">
      <alignment horizontal="center" vertical="top"/>
    </xf>
    <xf numFmtId="9" fontId="9" fillId="6" borderId="33" xfId="1" applyFont="1" applyFill="1" applyBorder="1" applyAlignment="1">
      <alignment horizontal="center" vertical="top"/>
    </xf>
    <xf numFmtId="1" fontId="4" fillId="5" borderId="30" xfId="2" applyNumberFormat="1" applyBorder="1" applyAlignment="1">
      <alignment horizontal="center" vertical="top"/>
    </xf>
    <xf numFmtId="1" fontId="4" fillId="5" borderId="31" xfId="2" applyNumberForma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0" fillId="0" borderId="24" xfId="0" applyFont="1" applyBorder="1" applyAlignment="1">
      <alignment horizontal="center" vertical="top"/>
    </xf>
    <xf numFmtId="173" fontId="7" fillId="8" borderId="27" xfId="5" applyNumberFormat="1" applyBorder="1" applyAlignment="1">
      <alignment horizontal="center" vertical="center"/>
    </xf>
    <xf numFmtId="173" fontId="7" fillId="8" borderId="28" xfId="5" applyNumberFormat="1" applyBorder="1" applyAlignment="1">
      <alignment horizontal="center" vertical="center"/>
    </xf>
    <xf numFmtId="0" fontId="10" fillId="0" borderId="6" xfId="0" applyFont="1" applyBorder="1" applyAlignment="1">
      <alignment horizontal="center" vertical="top"/>
    </xf>
    <xf numFmtId="0" fontId="10" fillId="0" borderId="17" xfId="0" applyFont="1" applyBorder="1" applyAlignment="1">
      <alignment horizontal="center" vertical="top"/>
    </xf>
    <xf numFmtId="0" fontId="10" fillId="0" borderId="7" xfId="0" applyFont="1" applyBorder="1" applyAlignment="1">
      <alignment horizontal="center" vertical="top"/>
    </xf>
    <xf numFmtId="0" fontId="10" fillId="0" borderId="12" xfId="0" applyFont="1" applyBorder="1" applyAlignment="1">
      <alignment horizontal="center" vertical="top"/>
    </xf>
    <xf numFmtId="0" fontId="10" fillId="0" borderId="32" xfId="0" applyFont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24" xfId="0" applyBorder="1" applyAlignment="1">
      <alignment horizontal="center" vertical="top"/>
    </xf>
    <xf numFmtId="0" fontId="8" fillId="9" borderId="2" xfId="0" applyFont="1" applyFill="1" applyBorder="1" applyAlignment="1">
      <alignment horizontal="center" vertical="top"/>
    </xf>
    <xf numFmtId="0" fontId="8" fillId="9" borderId="0" xfId="0" applyFont="1" applyFill="1" applyBorder="1" applyAlignment="1">
      <alignment horizontal="center" vertical="top"/>
    </xf>
    <xf numFmtId="9" fontId="9" fillId="6" borderId="35" xfId="1" applyFont="1" applyFill="1" applyBorder="1" applyAlignment="1">
      <alignment horizontal="right" vertical="top"/>
    </xf>
    <xf numFmtId="9" fontId="9" fillId="6" borderId="5" xfId="1" applyFont="1" applyFill="1" applyBorder="1" applyAlignment="1">
      <alignment horizontal="right" vertical="top"/>
    </xf>
    <xf numFmtId="9" fontId="9" fillId="6" borderId="26" xfId="1" applyFont="1" applyFill="1" applyBorder="1" applyAlignment="1">
      <alignment horizontal="right" vertical="top"/>
    </xf>
    <xf numFmtId="9" fontId="9" fillId="6" borderId="10" xfId="1" applyFont="1" applyFill="1" applyBorder="1" applyAlignment="1">
      <alignment horizontal="right" vertical="top"/>
    </xf>
    <xf numFmtId="0" fontId="21" fillId="3" borderId="6" xfId="0" applyFont="1" applyFill="1" applyBorder="1" applyAlignment="1">
      <alignment horizontal="center" vertical="top"/>
    </xf>
    <xf numFmtId="0" fontId="21" fillId="3" borderId="17" xfId="0" applyFont="1" applyFill="1" applyBorder="1" applyAlignment="1">
      <alignment horizontal="center" vertical="top"/>
    </xf>
    <xf numFmtId="0" fontId="21" fillId="3" borderId="7" xfId="0" applyFont="1" applyFill="1" applyBorder="1" applyAlignment="1">
      <alignment horizontal="center" vertical="top"/>
    </xf>
    <xf numFmtId="0" fontId="21" fillId="3" borderId="2" xfId="0" applyFont="1" applyFill="1" applyBorder="1" applyAlignment="1">
      <alignment horizontal="center" vertical="top"/>
    </xf>
    <xf numFmtId="0" fontId="21" fillId="3" borderId="0" xfId="0" applyFont="1" applyFill="1" applyBorder="1" applyAlignment="1">
      <alignment horizontal="center" vertical="top"/>
    </xf>
    <xf numFmtId="0" fontId="21" fillId="3" borderId="16" xfId="0" applyFont="1" applyFill="1" applyBorder="1" applyAlignment="1">
      <alignment horizontal="center" vertical="top"/>
    </xf>
    <xf numFmtId="0" fontId="14" fillId="3" borderId="6" xfId="0" applyFont="1" applyFill="1" applyBorder="1" applyAlignment="1">
      <alignment horizontal="center" vertical="center" textRotation="90"/>
    </xf>
    <xf numFmtId="0" fontId="14" fillId="3" borderId="2" xfId="0" applyFont="1" applyFill="1" applyBorder="1" applyAlignment="1">
      <alignment horizontal="center" vertical="center" textRotation="90"/>
    </xf>
    <xf numFmtId="0" fontId="14" fillId="3" borderId="22" xfId="0" applyFont="1" applyFill="1" applyBorder="1" applyAlignment="1">
      <alignment horizontal="center" vertical="center" textRotation="90"/>
    </xf>
    <xf numFmtId="0" fontId="14" fillId="3" borderId="17" xfId="0" applyFont="1" applyFill="1" applyBorder="1" applyAlignment="1">
      <alignment horizontal="center" vertical="center" textRotation="90"/>
    </xf>
    <xf numFmtId="0" fontId="14" fillId="3" borderId="0" xfId="0" applyFont="1" applyFill="1" applyBorder="1" applyAlignment="1">
      <alignment horizontal="center" vertical="center" textRotation="90"/>
    </xf>
    <xf numFmtId="0" fontId="14" fillId="3" borderId="23" xfId="0" applyFont="1" applyFill="1" applyBorder="1" applyAlignment="1">
      <alignment horizontal="center" vertical="center" textRotation="90"/>
    </xf>
    <xf numFmtId="0" fontId="14" fillId="3" borderId="0" xfId="0" applyFont="1" applyFill="1" applyAlignment="1">
      <alignment horizontal="center" vertical="center" textRotation="90"/>
    </xf>
  </cellXfs>
  <cellStyles count="8">
    <cellStyle name="Calculation" xfId="5" builtinId="22"/>
    <cellStyle name="Comma" xfId="7" builtinId="3"/>
    <cellStyle name="Good" xfId="2" builtinId="26"/>
    <cellStyle name="Input" xfId="4" builtinId="20"/>
    <cellStyle name="Neutral" xfId="3" builtinId="28"/>
    <cellStyle name="Normal" xfId="0" builtinId="0"/>
    <cellStyle name="Normal 2" xfId="6" xr:uid="{A9C1EC48-BC07-4728-9AAC-87C08BB32B85}"/>
    <cellStyle name="Percent" xfId="1" builtinId="5"/>
  </cellStyles>
  <dxfs count="321">
    <dxf>
      <numFmt numFmtId="14" formatCode="0.00%"/>
    </dxf>
    <dxf>
      <numFmt numFmtId="168" formatCode="0.0%"/>
    </dxf>
    <dxf>
      <numFmt numFmtId="0" formatCode="General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left style="thin">
          <color rgb="FF7F7F7F"/>
        </left>
        <right style="thin">
          <color rgb="FF7F7F7F"/>
        </right>
      </border>
    </dxf>
    <dxf>
      <font>
        <strike val="0"/>
        <outline val="0"/>
        <shadow val="0"/>
        <u val="none"/>
        <vertAlign val="baseline"/>
        <sz val="9"/>
        <color rgb="FF3F3F76"/>
        <name val="Calibri"/>
        <family val="2"/>
        <scheme val="minor"/>
      </font>
      <numFmt numFmtId="168" formatCode="0.0%"/>
      <alignment horizontal="center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  <border outline="0">
        <right style="thin">
          <color rgb="FF7F7F7F"/>
        </right>
      </border>
    </dxf>
    <dxf>
      <numFmt numFmtId="164" formatCode="[$-F400]h:mm:ss\ AM/PM"/>
      <alignment horizontal="general" vertical="top" textRotation="0" wrapText="0" indent="0" justifyLastLine="0" shrinkToFit="0" readingOrder="0"/>
    </dxf>
    <dxf>
      <numFmt numFmtId="164" formatCode="[$-F400]h:mm:ss\ AM/PM"/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numFmt numFmtId="0" formatCode="General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0" formatCode="General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fill>
        <patternFill patternType="solid">
          <bgColor rgb="FFFFFF00"/>
        </patternFill>
      </fill>
    </dxf>
    <dxf>
      <numFmt numFmtId="14" formatCode="0.00%"/>
    </dxf>
    <dxf>
      <numFmt numFmtId="168" formatCode="0.0%"/>
    </dxf>
    <dxf>
      <numFmt numFmtId="0" formatCode="General"/>
    </dxf>
    <dxf>
      <fill>
        <patternFill patternType="solid">
          <bgColor rgb="FFFFFF00"/>
        </patternFill>
      </fill>
    </dxf>
    <dxf>
      <numFmt numFmtId="168" formatCode="0.0%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9" formatCode="dd/mm/yyyy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7" formatCode="h:mm;@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6" formatCode="0.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169" formatCode="dd/mm/yy\ h:mm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5" formatCode="#,##0.0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numFmt numFmtId="164" formatCode="[$-F400]h:mm:ss\ AM/PM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9" formatCode="dd/mm/yyyy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</dxf>
    <dxf>
      <font>
        <b val="0"/>
        <family val="2"/>
      </font>
      <numFmt numFmtId="176" formatCode="dd/mm/yy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family val="2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4" formatCode="0.0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171" formatCode="0.0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" formatCode="0.0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7" formatCode="dd/mm/yyyy\ h:mm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  <dxf>
      <numFmt numFmtId="26" formatCode="h:mm:ss"/>
      <alignment horizontal="general" vertical="top" textRotation="0" wrapText="0" indent="0" justifyLastLine="0" shrinkToFit="0" readingOrder="0"/>
    </dxf>
    <dxf>
      <numFmt numFmtId="19" formatCode="dd/mm/yyyy"/>
      <alignment horizontal="general" vertical="top" textRotation="0" wrapText="0" indent="0" justifyLastLine="0" shrinkToFit="0" readingOrder="0"/>
    </dxf>
  </dxfs>
  <tableStyles count="0" defaultTableStyle="TableStyleMedium9" defaultPivotStyle="PivotStyleLight16"/>
  <colors>
    <mruColors>
      <color rgb="FF99FF99"/>
      <color rgb="FF00FFFF"/>
      <color rgb="FF90D1D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2.xml"/><Relationship Id="rId39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1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07/relationships/slicerCache" Target="slicerCaches/slicerCache4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07/relationships/slicerCache" Target="slicerCaches/slicerCache3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93277</xdr:colOff>
      <xdr:row>88</xdr:row>
      <xdr:rowOff>1991</xdr:rowOff>
    </xdr:from>
    <xdr:to>
      <xdr:col>6</xdr:col>
      <xdr:colOff>91441</xdr:colOff>
      <xdr:row>93</xdr:row>
      <xdr:rowOff>17690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>
              <a:extLst>
                <a:ext uri="{FF2B5EF4-FFF2-40B4-BE49-F238E27FC236}">
                  <a16:creationId xmlns:a16="http://schemas.microsoft.com/office/drawing/2014/main" id="{045D1C7A-D2EB-9238-3674-F7BD1DDBE4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384" y="15133134"/>
              <a:ext cx="2383224" cy="8416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136731</xdr:colOff>
      <xdr:row>128</xdr:row>
      <xdr:rowOff>74189</xdr:rowOff>
    </xdr:from>
    <xdr:to>
      <xdr:col>2</xdr:col>
      <xdr:colOff>341282</xdr:colOff>
      <xdr:row>130</xdr:row>
      <xdr:rowOff>79583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B47195-34FB-4263-8393-385A14E2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731" y="21114354"/>
          <a:ext cx="804626" cy="34605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124</xdr:row>
      <xdr:rowOff>148167</xdr:rowOff>
    </xdr:from>
    <xdr:to>
      <xdr:col>3</xdr:col>
      <xdr:colOff>187750</xdr:colOff>
      <xdr:row>126</xdr:row>
      <xdr:rowOff>56853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90F64A-85FF-4A10-BCD4-DA12F565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727" y="20732750"/>
          <a:ext cx="1485690" cy="229996"/>
        </a:xfrm>
        <a:prstGeom prst="rect">
          <a:avLst/>
        </a:prstGeom>
      </xdr:spPr>
    </xdr:pic>
    <xdr:clientData/>
  </xdr:twoCellAnchor>
  <xdr:twoCellAnchor editAs="oneCell">
    <xdr:from>
      <xdr:col>1</xdr:col>
      <xdr:colOff>46380</xdr:colOff>
      <xdr:row>94</xdr:row>
      <xdr:rowOff>28693</xdr:rowOff>
    </xdr:from>
    <xdr:to>
      <xdr:col>6</xdr:col>
      <xdr:colOff>135703</xdr:colOff>
      <xdr:row>105</xdr:row>
      <xdr:rowOff>148616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">
              <a:extLst>
                <a:ext uri="{FF2B5EF4-FFF2-40B4-BE49-F238E27FC236}">
                  <a16:creationId xmlns:a16="http://schemas.microsoft.com/office/drawing/2014/main" id="{AB3DA8C6-335D-4302-8E56-F3E0E81E02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693" y="16268818"/>
              <a:ext cx="1793557" cy="195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155988</xdr:colOff>
      <xdr:row>90</xdr:row>
      <xdr:rowOff>25697</xdr:rowOff>
    </xdr:from>
    <xdr:to>
      <xdr:col>20</xdr:col>
      <xdr:colOff>287927</xdr:colOff>
      <xdr:row>103</xdr:row>
      <xdr:rowOff>92480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semana">
              <a:extLst>
                <a:ext uri="{FF2B5EF4-FFF2-40B4-BE49-F238E27FC236}">
                  <a16:creationId xmlns:a16="http://schemas.microsoft.com/office/drawing/2014/main" id="{5B03E98A-DF1A-4158-99A7-C83230A09A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3667" y="15483411"/>
              <a:ext cx="2388547" cy="220909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108857</xdr:colOff>
      <xdr:row>81</xdr:row>
      <xdr:rowOff>68035</xdr:rowOff>
    </xdr:from>
    <xdr:to>
      <xdr:col>20</xdr:col>
      <xdr:colOff>322762</xdr:colOff>
      <xdr:row>87</xdr:row>
      <xdr:rowOff>22152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grupado 1">
              <a:extLst>
                <a:ext uri="{FF2B5EF4-FFF2-40B4-BE49-F238E27FC236}">
                  <a16:creationId xmlns:a16="http://schemas.microsoft.com/office/drawing/2014/main" id="{E4B98DEB-8A71-413B-A4DA-109907920C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rup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3964" y="14056178"/>
              <a:ext cx="8885465" cy="9376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tilia Asensio Ortiz" refreshedDate="45561.600955902781" createdVersion="7" refreshedVersion="8" minRefreshableVersion="3" recordCount="7749" xr:uid="{93AEE589-B86B-40FA-911D-2A6B55FF0011}">
  <cacheSource type="worksheet">
    <worksheetSource name="Table1"/>
  </cacheSource>
  <cacheFields count="52">
    <cacheField name="Comp." numFmtId="0">
      <sharedItems containsBlank="1"/>
    </cacheField>
    <cacheField name="OV" numFmtId="0">
      <sharedItems containsBlank="1"/>
    </cacheField>
    <cacheField name="Sales Document" numFmtId="0">
      <sharedItems containsBlank="1" containsMixedTypes="1" containsNumber="1" containsInteger="1" minValue="209899341" maxValue="8900000007" count="8000">
        <n v="209900749"/>
        <n v="209900750"/>
        <n v="209900751"/>
        <n v="209900753"/>
        <n v="209900754"/>
        <n v="209900755"/>
        <n v="209900756"/>
        <n v="209900757"/>
        <n v="209900759"/>
        <n v="209900760"/>
        <n v="209900761"/>
        <n v="209900764"/>
        <n v="209900765"/>
        <n v="209900767"/>
        <n v="209900768"/>
        <n v="209900769"/>
        <n v="209900745"/>
        <n v="209900744"/>
        <n v="209900743"/>
        <n v="209900742"/>
        <n v="209900740"/>
        <n v="209900739"/>
        <n v="209900738"/>
        <n v="209900734"/>
        <n v="209900728"/>
        <n v="209900724"/>
        <n v="209900723"/>
        <n v="209900721"/>
        <n v="209900718"/>
        <n v="209900716"/>
        <n v="209900715"/>
        <n v="209900714"/>
        <n v="209900687"/>
        <n v="209900666"/>
        <n v="209900634"/>
        <n v="209900632"/>
        <n v="209900611"/>
        <n v="209899341"/>
        <n v="209899342"/>
        <n v="209899343"/>
        <n v="209900777"/>
        <n v="209900778"/>
        <n v="209900780"/>
        <n v="209900781"/>
        <n v="209900782"/>
        <n v="209900787"/>
        <n v="209900789"/>
        <n v="209900795"/>
        <n v="209900803"/>
        <n v="209900804"/>
        <n v="209900806"/>
        <n v="209900807"/>
        <n v="209900808"/>
        <n v="209900809"/>
        <n v="209900810"/>
        <n v="209900811"/>
        <n v="209900813"/>
        <n v="209900814"/>
        <n v="209900816"/>
        <n v="209900817"/>
        <n v="209900818"/>
        <n v="209900819"/>
        <n v="209900820"/>
        <n v="209900821"/>
        <n v="209900823"/>
        <n v="209900824"/>
        <n v="209900825"/>
        <n v="209900828"/>
        <n v="209900830"/>
        <n v="209900831"/>
        <n v="209900832"/>
        <n v="209900833"/>
        <n v="209900834"/>
        <n v="209900835"/>
        <n v="209900836"/>
        <n v="209900837"/>
        <n v="209900838"/>
        <n v="209900839"/>
        <n v="209900840"/>
        <n v="209900841"/>
        <n v="209900842"/>
        <n v="209900844"/>
        <n v="209900845"/>
        <n v="209900846"/>
        <n v="209900847"/>
        <n v="209900852"/>
        <n v="209900853"/>
        <n v="209900854"/>
        <n v="209900855"/>
        <n v="209900856"/>
        <n v="209900857"/>
        <n v="209900858"/>
        <n v="209900859"/>
        <n v="209900860"/>
        <n v="209900861"/>
        <n v="209900891"/>
        <n v="209900897"/>
        <n v="209900898"/>
        <n v="209900899"/>
        <n v="209900900"/>
        <n v="209900901"/>
        <n v="209900902"/>
        <n v="209900903"/>
        <n v="209900904"/>
        <n v="209900905"/>
        <n v="209900907"/>
        <n v="209900910"/>
        <n v="209900912"/>
        <n v="209900914"/>
        <n v="209900915"/>
        <n v="209900916"/>
        <n v="209900918"/>
        <n v="209900919"/>
        <n v="209900941"/>
        <n v="209900943"/>
        <n v="209900947"/>
        <n v="209900948"/>
        <n v="209900954"/>
        <n v="209900956"/>
        <n v="209900960"/>
        <n v="209900961"/>
        <n v="209900963"/>
        <n v="209900972"/>
        <n v="209900974"/>
        <n v="209900975"/>
        <n v="209900976"/>
        <n v="209900940"/>
        <n v="209900939"/>
        <n v="209900938"/>
        <n v="209900937"/>
        <n v="209900936"/>
        <n v="209900935"/>
        <n v="209900933"/>
        <n v="209900932"/>
        <n v="209900930"/>
        <n v="209900928"/>
        <n v="209900927"/>
        <n v="209900924"/>
        <n v="209900923"/>
        <n v="209900922"/>
        <n v="209900921"/>
        <n v="209900890"/>
        <n v="209900889"/>
        <n v="209900888"/>
        <n v="209900887"/>
        <n v="209900885"/>
        <n v="209900883"/>
        <n v="209900882"/>
        <n v="209900880"/>
        <n v="209900879"/>
        <n v="209900875"/>
        <n v="209900874"/>
        <n v="209900865"/>
        <n v="209900864"/>
        <n v="209900862"/>
        <n v="209900978"/>
        <n v="209900986"/>
        <n v="209900987"/>
        <n v="210048037"/>
        <n v="210048038"/>
        <n v="210048043"/>
        <n v="210048056"/>
        <n v="210048057"/>
        <n v="210048058"/>
        <n v="907281114"/>
        <n v="907281113"/>
        <n v="907281107"/>
        <n v="5035273697"/>
        <n v="5035273707"/>
        <n v="5035273709"/>
        <n v="5035273731"/>
        <n v="5035273739"/>
        <n v="5035273766"/>
        <n v="5035273770"/>
        <n v="5035273772"/>
        <n v="5035273776"/>
        <n v="5035273790"/>
        <n v="5035273807"/>
        <n v="5035273812"/>
        <n v="5035273825"/>
        <n v="5035273838"/>
        <n v="5035273846"/>
        <n v="5035273850"/>
        <n v="5035273874"/>
        <n v="6002190994"/>
        <n v="6002194957"/>
        <n v="6002196438"/>
        <n v="6002196440"/>
        <n v="6002196441"/>
        <n v="6002196547"/>
        <n v="6002196548"/>
        <n v="6002196553"/>
        <n v="6002196554"/>
        <n v="6002196568"/>
        <n v="6002196569"/>
        <n v="6002196570"/>
        <n v="6002196574"/>
        <n v="6002196588"/>
        <n v="6002196594"/>
        <n v="6002196595"/>
        <n v="6002196596"/>
        <n v="6002196598"/>
        <n v="6002196600"/>
        <n v="6002196601"/>
        <n v="6002196602"/>
        <n v="6002196604"/>
        <n v="6002196609"/>
        <n v="6002196612"/>
        <n v="6002196613"/>
        <n v="6002196617"/>
        <n v="6002196618"/>
        <n v="6002196619"/>
        <n v="6002196620"/>
        <n v="6002196621"/>
        <n v="6002196624"/>
        <n v="6002196629"/>
        <n v="6002196631"/>
        <n v="6002196632"/>
        <n v="6002196634"/>
        <n v="6002196635"/>
        <n v="6002196636"/>
        <n v="6002196638"/>
        <n v="6002196650"/>
        <n v="6002196652"/>
        <n v="6002196655"/>
        <n v="6002196656"/>
        <n v="6002196657"/>
        <n v="6002196658"/>
        <n v="6002196669"/>
        <n v="6002196678"/>
        <n v="6002196680"/>
        <n v="6002196683"/>
        <n v="6002196687"/>
        <n v="6002196689"/>
        <n v="6002196690"/>
        <n v="6002196691"/>
        <n v="6002196692"/>
        <n v="6002196693"/>
        <n v="6002196694"/>
        <n v="6002196695"/>
        <n v="6002196698"/>
        <n v="6002196709"/>
        <n v="6002196710"/>
        <n v="6002196714"/>
        <n v="6002196716"/>
        <n v="6002196717"/>
        <n v="6002196722"/>
        <n v="6002196723"/>
        <n v="6002196724"/>
        <n v="6002196725"/>
        <n v="6002196727"/>
        <n v="6002196728"/>
        <n v="6002196729"/>
        <n v="6002196732"/>
        <n v="6002196733"/>
        <n v="6002196735"/>
        <n v="6002196738"/>
        <n v="6002196740"/>
        <n v="6002196748"/>
        <n v="6002196749"/>
        <n v="6002196750"/>
        <n v="6002196755"/>
        <n v="6002196757"/>
        <n v="6002196758"/>
        <n v="6002196763"/>
        <n v="6002196768"/>
        <n v="6002196769"/>
        <n v="6002196770"/>
        <n v="6002196771"/>
        <n v="6002196772"/>
        <n v="6002196773"/>
        <n v="6002196777"/>
        <n v="6002196778"/>
        <n v="6002196784"/>
        <n v="6002196789"/>
        <n v="6002196790"/>
        <n v="6002196800"/>
        <n v="6002196801"/>
        <n v="6002196802"/>
        <n v="6002196803"/>
        <n v="6002196804"/>
        <n v="6002196806"/>
        <n v="6002196808"/>
        <n v="6002196809"/>
        <n v="6002196810"/>
        <n v="6002196811"/>
        <n v="6002196812"/>
        <n v="6002196813"/>
        <n v="6002196814"/>
        <n v="6002196817"/>
        <n v="6002196818"/>
        <n v="6002196821"/>
        <n v="6002196822"/>
        <n v="6002196823"/>
        <n v="6002196824"/>
        <n v="6002196825"/>
        <n v="6002196826"/>
        <n v="6002196827"/>
        <n v="6002196828"/>
        <n v="6002196829"/>
        <n v="6002196830"/>
        <n v="6002196831"/>
        <n v="6002196832"/>
        <n v="6002196833"/>
        <n v="6002196834"/>
        <n v="6002196835"/>
        <n v="6002196836"/>
        <n v="6002196837"/>
        <n v="6002196838"/>
        <n v="6002196839"/>
        <n v="6002196840"/>
        <n v="6002196841"/>
        <n v="6002196843"/>
        <n v="6002196844"/>
        <n v="6002196845"/>
        <n v="6002196846"/>
        <n v="6002196852"/>
        <n v="6002196853"/>
        <n v="6002196854"/>
        <n v="6002196859"/>
        <n v="6002196860"/>
        <n v="6002196862"/>
        <n v="6002196863"/>
        <n v="6002196865"/>
        <n v="6002196866"/>
        <n v="6002196867"/>
        <n v="6002196868"/>
        <n v="6002196869"/>
        <n v="6002196873"/>
        <n v="6002196879"/>
        <n v="6002196880"/>
        <n v="6002196881"/>
        <n v="6002196884"/>
        <n v="6002196886"/>
        <n v="6002196887"/>
        <n v="6002196888"/>
        <n v="6002196889"/>
        <n v="6002196891"/>
        <n v="6002196892"/>
        <n v="6002196893"/>
        <n v="6002196895"/>
        <n v="6002196896"/>
        <n v="6002196897"/>
        <n v="6002196898"/>
        <n v="6002196899"/>
        <n v="6002196900"/>
        <n v="6002196901"/>
        <n v="6002196902"/>
        <n v="6002196903"/>
        <n v="6002196904"/>
        <n v="6002196905"/>
        <n v="6002196906"/>
        <n v="6002196908"/>
        <n v="6002196909"/>
        <n v="6002196910"/>
        <n v="6002196911"/>
        <n v="6002196915"/>
        <n v="6002196923"/>
        <n v="6002196925"/>
        <n v="6002196926"/>
        <n v="6002196927"/>
        <n v="6002196928"/>
        <n v="6002196929"/>
        <n v="6002196931"/>
        <n v="6002196932"/>
        <n v="6002196933"/>
        <n v="6002196934"/>
        <n v="6002196935"/>
        <n v="6002196936"/>
        <n v="6002196937"/>
        <n v="6002196938"/>
        <n v="6002196939"/>
        <n v="6002196940"/>
        <n v="6002196942"/>
        <n v="6002196943"/>
        <n v="6002196944"/>
        <n v="6002196945"/>
        <n v="6002196946"/>
        <n v="6002196948"/>
        <n v="6002196951"/>
        <n v="6002196952"/>
        <n v="6002196954"/>
        <n v="6002196955"/>
        <n v="6002196956"/>
        <n v="6002196959"/>
        <n v="6002196960"/>
        <n v="6002196961"/>
        <n v="6002196962"/>
        <n v="6002196963"/>
        <n v="6002196964"/>
        <n v="6002196965"/>
        <n v="6002196966"/>
        <n v="6002196967"/>
        <n v="6002196968"/>
        <n v="6002196969"/>
        <n v="6002196970"/>
        <n v="6002196971"/>
        <n v="6002196972"/>
        <n v="6002196973"/>
        <n v="6002196974"/>
        <n v="6002196978"/>
        <n v="6002196979"/>
        <n v="6002196980"/>
        <n v="6002196986"/>
        <n v="6002196987"/>
        <n v="6002196989"/>
        <n v="6002196990"/>
        <n v="6002196991"/>
        <n v="6002196992"/>
        <n v="6002197000"/>
        <n v="6002197001"/>
        <n v="6002197002"/>
        <n v="6002197011"/>
        <n v="6002197022"/>
        <n v="6002197042"/>
        <n v="6003002941"/>
        <n v="6004032313"/>
        <n v="6004032363"/>
        <n v="6004032372"/>
        <n v="6004032373"/>
        <n v="6004032399"/>
        <n v="6004032416"/>
        <n v="6004032424"/>
        <n v="6004032426"/>
        <n v="6004032430"/>
        <n v="6004032432"/>
        <n v="6004032439"/>
        <n v="6004032443"/>
        <n v="6004032444"/>
        <n v="6004032445"/>
        <n v="6004032448"/>
        <n v="6004031748"/>
        <n v="6004032449"/>
        <n v="6004032456"/>
        <n v="6004032457"/>
        <n v="6004032460"/>
        <n v="6004032461"/>
        <n v="6004032463"/>
        <n v="6004032465"/>
        <n v="6004032469"/>
        <n v="6004032470"/>
        <n v="6004032471"/>
        <n v="6004032472"/>
        <n v="6004032473"/>
        <n v="6004032476"/>
        <n v="6004032478"/>
        <n v="6004032479"/>
        <n v="6004032481"/>
        <n v="6004032483"/>
        <n v="6004032485"/>
        <n v="6004032492"/>
        <n v="6004032493"/>
        <n v="6004032494"/>
        <n v="6004032495"/>
        <n v="6004032497"/>
        <n v="6004032498"/>
        <n v="6004032499"/>
        <n v="6004032514"/>
        <n v="6004032515"/>
        <n v="6004032516"/>
        <n v="6004032518"/>
        <n v="6004032520"/>
        <n v="6004032521"/>
        <n v="6004032522"/>
        <n v="6004032523"/>
        <n v="6004032524"/>
        <n v="6004032527"/>
        <n v="6004032528"/>
        <n v="6004032529"/>
        <n v="6004032531"/>
        <n v="6004032533"/>
        <n v="6004032540"/>
        <n v="6004032545"/>
        <n v="6004032549"/>
        <n v="6004032550"/>
        <n v="6004032551"/>
        <n v="6004032556"/>
        <n v="8031140269"/>
        <n v="8031140417"/>
        <n v="8031140421"/>
        <n v="8031140454"/>
        <n v="8031140472"/>
        <n v="8031140473"/>
        <n v="8031140474"/>
        <n v="8031140479"/>
        <n v="8031140487"/>
        <n v="8031140488"/>
        <n v="8031140502"/>
        <n v="8031140504"/>
        <n v="8031140505"/>
        <n v="8031140510"/>
        <n v="8031140511"/>
        <n v="8031140512"/>
        <n v="8031140513"/>
        <n v="8031140518"/>
        <n v="8031140519"/>
        <n v="8031140526"/>
        <n v="8031140527"/>
        <n v="8031140529"/>
        <n v="8031140531"/>
        <n v="8031140532"/>
        <n v="8031140533"/>
        <n v="8031140534"/>
        <n v="8031140535"/>
        <n v="8031140536"/>
        <n v="8031140537"/>
        <n v="8031140547"/>
        <n v="8031140548"/>
        <n v="8031140561"/>
        <n v="8031140562"/>
        <n v="8031140563"/>
        <n v="8031140564"/>
        <n v="8031140565"/>
        <n v="8031140567"/>
        <n v="8031140569"/>
        <n v="8031140570"/>
        <n v="8031140571"/>
        <n v="8031140575"/>
        <n v="8031140577"/>
        <n v="8031140578"/>
        <n v="8031140580"/>
        <n v="8031140581"/>
        <n v="8031140582"/>
        <n v="8031140584"/>
        <n v="8031140585"/>
        <n v="8031140586"/>
        <n v="8031140588"/>
        <n v="8031140589"/>
        <n v="8031140591"/>
        <n v="8031140593"/>
        <n v="8031140594"/>
        <n v="8031140595"/>
        <n v="8031140596"/>
        <n v="8031140597"/>
        <n v="8031140598"/>
        <n v="8031140599"/>
        <n v="8031140600"/>
        <n v="8031140604"/>
        <n v="8031140606"/>
        <n v="8031140607"/>
        <n v="8031140615"/>
        <n v="8031140616"/>
        <n v="8031140617"/>
        <n v="8031140620"/>
        <n v="8031140621"/>
        <n v="8031140622"/>
        <n v="8031140626"/>
        <n v="8031140628"/>
        <n v="8031140633"/>
        <n v="8031140636"/>
        <n v="8031140637"/>
        <n v="8031140640"/>
        <n v="8031140648"/>
        <n v="8031140655"/>
        <n v="8031140656"/>
        <n v="8031140658"/>
        <n v="8031140659"/>
        <n v="8031140660"/>
        <n v="8031140661"/>
        <n v="8031140662"/>
        <n v="8031140664"/>
        <n v="8031140667"/>
        <n v="8031140674"/>
        <n v="8031140675"/>
        <n v="8031140676"/>
        <n v="8031140677"/>
        <n v="8031140678"/>
        <n v="8031140679"/>
        <n v="8031140680"/>
        <n v="8031140682"/>
        <n v="8031140684"/>
        <n v="8031140687"/>
        <n v="8031140690"/>
        <n v="8031140691"/>
        <n v="8031140694"/>
        <n v="8031140706"/>
        <n v="8031140708"/>
        <n v="8031140710"/>
        <n v="8031140711"/>
        <n v="8031140712"/>
        <n v="8031140713"/>
        <n v="8031140714"/>
        <n v="8031140718"/>
        <n v="8031140720"/>
        <n v="8031140721"/>
        <n v="8031140723"/>
        <n v="8031140732"/>
        <n v="8031140743"/>
        <n v="8040213428"/>
        <n v="8040213429"/>
        <n v="8040213446"/>
        <n v="209899344"/>
        <n v="209899345"/>
        <n v="209900906"/>
        <n v="209900908"/>
        <n v="209900925"/>
        <n v="209900926"/>
        <n v="209900931"/>
        <n v="209900934"/>
        <n v="209900942"/>
        <n v="209900944"/>
        <n v="209900945"/>
        <n v="209900955"/>
        <n v="209900962"/>
        <n v="209900964"/>
        <n v="209900979"/>
        <n v="209900981"/>
        <n v="209900982"/>
        <n v="209900983"/>
        <n v="209900989"/>
        <n v="209900990"/>
        <n v="209900994"/>
        <n v="209900996"/>
        <n v="209900997"/>
        <n v="209901002"/>
        <n v="209901003"/>
        <n v="209901004"/>
        <n v="209901005"/>
        <n v="209901009"/>
        <n v="209901010"/>
        <n v="209901011"/>
        <n v="209901012"/>
        <n v="209901014"/>
        <n v="209901015"/>
        <n v="209901017"/>
        <n v="209901018"/>
        <n v="209901019"/>
        <n v="209901023"/>
        <n v="209901024"/>
        <n v="209901025"/>
        <n v="209901026"/>
        <n v="209901027"/>
        <n v="209901028"/>
        <n v="209901030"/>
        <n v="209901032"/>
        <n v="209901034"/>
        <n v="209901035"/>
        <n v="209901036"/>
        <n v="209901039"/>
        <n v="209901040"/>
        <n v="209901043"/>
        <n v="209901044"/>
        <n v="209901045"/>
        <n v="209901046"/>
        <n v="209901047"/>
        <n v="209901048"/>
        <n v="209901051"/>
        <n v="209901052"/>
        <n v="209901053"/>
        <n v="209901054"/>
        <n v="209901055"/>
        <n v="209901056"/>
        <n v="209901057"/>
        <n v="209901058"/>
        <n v="209901060"/>
        <n v="209901061"/>
        <n v="209901062"/>
        <n v="209901063"/>
        <n v="209901068"/>
        <n v="209901070"/>
        <n v="209901072"/>
        <n v="209901073"/>
        <n v="209901074"/>
        <n v="209901075"/>
        <n v="209901076"/>
        <n v="209901077"/>
        <n v="209901080"/>
        <n v="209901081"/>
        <n v="209901082"/>
        <n v="209901083"/>
        <n v="209901084"/>
        <n v="209901085"/>
        <n v="209901086"/>
        <n v="209901087"/>
        <n v="209901089"/>
        <n v="209901091"/>
        <n v="209901093"/>
        <n v="209901094"/>
        <n v="209901095"/>
        <n v="209901096"/>
        <n v="209901097"/>
        <n v="209901099"/>
        <n v="209901108"/>
        <n v="209901109"/>
        <n v="209901110"/>
        <n v="209901111"/>
        <n v="209901113"/>
        <n v="209901114"/>
        <n v="209901117"/>
        <n v="209901119"/>
        <n v="209901120"/>
        <n v="209901121"/>
        <n v="209901124"/>
        <n v="209901125"/>
        <n v="209901126"/>
        <n v="209901127"/>
        <n v="209901128"/>
        <n v="209901129"/>
        <n v="209901130"/>
        <n v="209901131"/>
        <n v="209901132"/>
        <n v="209901133"/>
        <n v="209901134"/>
        <n v="209901135"/>
        <n v="209901136"/>
        <n v="209901137"/>
        <n v="209901140"/>
        <n v="209901143"/>
        <n v="209901145"/>
        <n v="209901146"/>
        <n v="209901147"/>
        <n v="209901148"/>
        <n v="209901150"/>
        <n v="209901151"/>
        <n v="209901152"/>
        <n v="209901153"/>
        <n v="209901154"/>
        <n v="209901157"/>
        <n v="209901158"/>
        <n v="209901162"/>
        <n v="209901167"/>
        <n v="209901169"/>
        <n v="209901170"/>
        <n v="209901172"/>
        <n v="209901173"/>
        <n v="209901174"/>
        <n v="209901175"/>
        <n v="209901176"/>
        <n v="209901177"/>
        <n v="209901180"/>
        <n v="209901183"/>
        <n v="209901185"/>
        <n v="209901187"/>
        <n v="209901188"/>
        <n v="209901189"/>
        <n v="209901190"/>
        <n v="209901193"/>
        <n v="209901195"/>
        <n v="209901204"/>
        <n v="209901207"/>
        <n v="209901208"/>
        <n v="209901209"/>
        <n v="209901211"/>
        <n v="209901215"/>
        <n v="209901218"/>
        <n v="209901221"/>
        <n v="209901225"/>
        <n v="209901226"/>
        <n v="209901227"/>
        <n v="209901230"/>
        <n v="209901231"/>
        <n v="209901233"/>
        <n v="209901241"/>
        <n v="210048070"/>
        <n v="210048071"/>
        <n v="210048094"/>
        <n v="210048095"/>
        <n v="210048097"/>
        <n v="210048098"/>
        <n v="907281345"/>
        <n v="5035273814"/>
        <n v="5035273831"/>
        <n v="5035273836"/>
        <n v="5035273839"/>
        <n v="5035273844"/>
        <n v="5035273855"/>
        <n v="5035273875"/>
        <n v="5035273881"/>
        <n v="5035273888"/>
        <n v="5035273891"/>
        <n v="5035273901"/>
        <n v="5035273907"/>
        <n v="5035273914"/>
        <n v="5035273932"/>
        <n v="5035273934"/>
        <n v="5035273950"/>
        <n v="5035273952"/>
        <n v="5035273975"/>
        <n v="6002196439"/>
        <n v="6002196442"/>
        <n v="6002196614"/>
        <n v="6002196615"/>
        <n v="6002196760"/>
        <n v="6002196779"/>
        <n v="6002196861"/>
        <n v="6002196947"/>
        <n v="6002196950"/>
        <n v="6002196976"/>
        <n v="6002196977"/>
        <n v="6002197007"/>
        <n v="6002197012"/>
        <n v="6002197013"/>
        <n v="6002197014"/>
        <n v="6002197016"/>
        <n v="6002197017"/>
        <n v="6002197021"/>
        <n v="6002197024"/>
        <n v="6002197025"/>
        <n v="6002197026"/>
        <n v="6002197027"/>
        <n v="6002197033"/>
        <n v="6002197035"/>
        <n v="6002197036"/>
        <n v="6002197037"/>
        <n v="6002197043"/>
        <n v="6002197044"/>
        <n v="6002197045"/>
        <n v="6002197046"/>
        <n v="6002197047"/>
        <n v="6002197050"/>
        <n v="6002197053"/>
        <n v="6002197055"/>
        <n v="6002197056"/>
        <n v="6002197065"/>
        <n v="6002197068"/>
        <n v="6002197071"/>
        <n v="6002197072"/>
        <n v="6002197075"/>
        <n v="6002197076"/>
        <n v="6002197077"/>
        <n v="6002197078"/>
        <n v="6002197079"/>
        <n v="6002197081"/>
        <n v="6002197082"/>
        <n v="6002197083"/>
        <n v="6002197086"/>
        <n v="6002197087"/>
        <n v="6002197088"/>
        <n v="6002197089"/>
        <n v="6002197091"/>
        <n v="6002197092"/>
        <n v="6002197093"/>
        <n v="6002197094"/>
        <n v="6002197095"/>
        <n v="6002197096"/>
        <n v="6002197097"/>
        <n v="6002197098"/>
        <n v="6002197099"/>
        <n v="6002197100"/>
        <n v="6002197101"/>
        <n v="6002197102"/>
        <n v="6002197103"/>
        <n v="6002197106"/>
        <n v="6002197107"/>
        <n v="6002197108"/>
        <n v="6002197109"/>
        <n v="6002197110"/>
        <n v="6002197111"/>
        <n v="6002197112"/>
        <n v="6002197113"/>
        <n v="6002197114"/>
        <n v="6002197115"/>
        <n v="6002197116"/>
        <n v="6002197117"/>
        <n v="6002197118"/>
        <n v="6002197119"/>
        <n v="6002197120"/>
        <n v="6002197125"/>
        <n v="6002197126"/>
        <n v="6002197127"/>
        <n v="6002197128"/>
        <n v="6002197129"/>
        <n v="6002197130"/>
        <n v="6002197131"/>
        <n v="6002197132"/>
        <n v="6002197133"/>
        <n v="6002197134"/>
        <n v="6002197135"/>
        <n v="6002197136"/>
        <n v="6002197137"/>
        <n v="6002197138"/>
        <n v="6002197139"/>
        <n v="6002197140"/>
        <n v="6002197141"/>
        <n v="6002197142"/>
        <n v="6002197143"/>
        <n v="6002197144"/>
        <n v="6002197145"/>
        <n v="6002197146"/>
        <n v="6002197147"/>
        <n v="6002197148"/>
        <n v="6002197149"/>
        <n v="6002197150"/>
        <n v="6002197151"/>
        <n v="6002197152"/>
        <n v="6002197153"/>
        <n v="6002197154"/>
        <n v="6002197155"/>
        <n v="6002197156"/>
        <n v="6002197158"/>
        <n v="6002197168"/>
        <n v="6002197170"/>
        <n v="6002197173"/>
        <n v="6002197174"/>
        <n v="6002197177"/>
        <n v="6002197178"/>
        <n v="6002197180"/>
        <n v="6002197181"/>
        <n v="6002197184"/>
        <n v="6002197185"/>
        <n v="6002197186"/>
        <n v="6002197189"/>
        <n v="6002197190"/>
        <n v="6002197191"/>
        <n v="6002197196"/>
        <n v="6002197197"/>
        <n v="6002197199"/>
        <n v="6002197200"/>
        <n v="6002197202"/>
        <n v="6002197203"/>
        <n v="6002197206"/>
        <n v="6002197208"/>
        <n v="6002197212"/>
        <n v="6002197213"/>
        <n v="6002197214"/>
        <n v="6002197216"/>
        <n v="6002197217"/>
        <n v="6002197221"/>
        <n v="6002197222"/>
        <n v="6002197224"/>
        <n v="6002197225"/>
        <n v="6002197226"/>
        <n v="6002197227"/>
        <n v="6002197231"/>
        <n v="6002197232"/>
        <n v="6002197242"/>
        <n v="6002197243"/>
        <n v="6002197244"/>
        <n v="6002197245"/>
        <n v="6002197253"/>
        <n v="6002197255"/>
        <n v="6002197257"/>
        <n v="6002197258"/>
        <n v="6002197259"/>
        <n v="6002197261"/>
        <n v="6002197269"/>
        <n v="6002197270"/>
        <n v="6002197271"/>
        <n v="6002197272"/>
        <n v="6002197273"/>
        <n v="6002197274"/>
        <n v="6002197275"/>
        <n v="6002197276"/>
        <n v="6002197277"/>
        <n v="6002197278"/>
        <n v="6002197280"/>
        <n v="6002197282"/>
        <n v="6002197283"/>
        <n v="6002197284"/>
        <n v="6002197285"/>
        <n v="6002197286"/>
        <n v="6002197287"/>
        <n v="6002197290"/>
        <n v="6002197292"/>
        <n v="6002197293"/>
        <n v="6002197294"/>
        <n v="6002197295"/>
        <n v="6002197296"/>
        <n v="6002197297"/>
        <n v="6002197298"/>
        <n v="6002197299"/>
        <n v="6002197300"/>
        <n v="6002197301"/>
        <n v="6002197302"/>
        <n v="6002197303"/>
        <n v="6002197304"/>
        <n v="6002197305"/>
        <n v="6002197306"/>
        <n v="6002197307"/>
        <n v="6002197309"/>
        <n v="6002197310"/>
        <n v="6002197311"/>
        <n v="6002197313"/>
        <n v="6002197314"/>
        <n v="6002197316"/>
        <n v="6002197318"/>
        <n v="6002197320"/>
        <n v="6002197321"/>
        <n v="6002197323"/>
        <n v="6002197335"/>
        <n v="6002197336"/>
        <n v="6002197350"/>
        <n v="6002197360"/>
        <n v="6002197362"/>
        <n v="6002197363"/>
        <n v="6002197404"/>
        <n v="6002197407"/>
        <n v="6002197409"/>
        <n v="6002197423"/>
        <n v="6002197424"/>
        <n v="6002197471"/>
        <n v="6002197488"/>
        <n v="6002197499"/>
        <n v="6003002952"/>
        <n v="6004032374"/>
        <n v="6004032511"/>
        <n v="6004032517"/>
        <n v="6004032526"/>
        <n v="6004032534"/>
        <n v="6004032535"/>
        <n v="6004032546"/>
        <n v="6004032547"/>
        <n v="6004032548"/>
        <n v="6004032552"/>
        <n v="6004032555"/>
        <n v="6004032557"/>
        <n v="6004032558"/>
        <n v="6004032559"/>
        <n v="6004032560"/>
        <n v="6004032561"/>
        <n v="6004032562"/>
        <n v="6004032563"/>
        <n v="6004032565"/>
        <n v="6004032571"/>
        <n v="6004032572"/>
        <n v="6004032576"/>
        <n v="6004032578"/>
        <n v="6004032582"/>
        <n v="6004032583"/>
        <n v="6004032588"/>
        <n v="6004032589"/>
        <n v="6004032598"/>
        <n v="6004032599"/>
        <n v="6004032600"/>
        <n v="6004032601"/>
        <n v="6004032603"/>
        <n v="6004032604"/>
        <n v="6004032608"/>
        <n v="6004032609"/>
        <n v="6004032610"/>
        <n v="6004032611"/>
        <n v="6004032612"/>
        <n v="6004032613"/>
        <n v="6004032617"/>
        <n v="6004032619"/>
        <n v="6004032626"/>
        <n v="6004032634"/>
        <n v="6004032635"/>
        <n v="6004032645"/>
        <n v="6004032646"/>
        <n v="6004032647"/>
        <n v="8031140538"/>
        <n v="8031140539"/>
        <n v="8031140540"/>
        <n v="8031140541"/>
        <n v="8031140542"/>
        <n v="8031140543"/>
        <n v="8031140544"/>
        <n v="8031140670"/>
        <n v="8031140704"/>
        <n v="8031140715"/>
        <n v="8031140716"/>
        <n v="8031140727"/>
        <n v="8031140742"/>
        <n v="8031140744"/>
        <n v="8031140747"/>
        <n v="8031140748"/>
        <n v="8031140749"/>
        <n v="8031140754"/>
        <n v="8031140763"/>
        <n v="8031140766"/>
        <n v="8031140767"/>
        <n v="8031140768"/>
        <n v="8031140769"/>
        <n v="8031140770"/>
        <n v="8031140772"/>
        <n v="8031140773"/>
        <n v="8031140776"/>
        <n v="8031140777"/>
        <n v="8031140778"/>
        <n v="8031140779"/>
        <n v="8031140781"/>
        <n v="8031140782"/>
        <n v="8031140783"/>
        <n v="8031140784"/>
        <n v="8031140785"/>
        <n v="8031140787"/>
        <n v="8031140788"/>
        <n v="8031140790"/>
        <n v="8031140791"/>
        <n v="8031140792"/>
        <n v="8031140793"/>
        <n v="8031140794"/>
        <n v="8031140795"/>
        <n v="8031140800"/>
        <n v="8031140804"/>
        <n v="8031140805"/>
        <n v="8031140806"/>
        <n v="8031140807"/>
        <n v="8031140808"/>
        <n v="8031140809"/>
        <n v="8031140815"/>
        <n v="8031140819"/>
        <n v="8031140822"/>
        <n v="8031140824"/>
        <n v="8031140829"/>
        <n v="8031140830"/>
        <n v="8031140831"/>
        <n v="8031140832"/>
        <n v="8031140833"/>
        <n v="8031140836"/>
        <n v="8031140837"/>
        <n v="8031140838"/>
        <n v="8031140841"/>
        <n v="8031140843"/>
        <n v="8031140848"/>
        <n v="8031140849"/>
        <n v="8031140850"/>
        <n v="8031140852"/>
        <n v="8031140853"/>
        <n v="8031140855"/>
        <n v="8031140862"/>
        <n v="8031140863"/>
        <n v="8031140864"/>
        <n v="8031140868"/>
        <n v="8031140871"/>
        <n v="8031140872"/>
        <n v="8031140873"/>
        <n v="8031140875"/>
        <n v="8031140878"/>
        <n v="8031140881"/>
        <n v="8031140893"/>
        <n v="8031140894"/>
        <n v="8031140908"/>
        <n v="8031140909"/>
        <n v="8031140911"/>
        <n v="8031140916"/>
        <n v="8031140917"/>
        <n v="8031140921"/>
        <n v="8031140922"/>
        <n v="8031140929"/>
        <n v="8031140930"/>
        <n v="8031140932"/>
        <n v="8031140940"/>
        <n v="8040213447"/>
        <n v="8040213478"/>
        <n v="209901123"/>
        <n v="209901163"/>
        <n v="209901164"/>
        <n v="209901165"/>
        <n v="209901166"/>
        <n v="209901171"/>
        <n v="209901178"/>
        <n v="209901179"/>
        <n v="209901184"/>
        <n v="209901186"/>
        <n v="209901200"/>
        <n v="209901203"/>
        <n v="209901214"/>
        <n v="209901216"/>
        <n v="209901219"/>
        <n v="209901222"/>
        <n v="209901223"/>
        <n v="209901224"/>
        <n v="209901228"/>
        <n v="209901246"/>
        <n v="209901248"/>
        <n v="209901249"/>
        <n v="209901250"/>
        <n v="209901251"/>
        <n v="209901252"/>
        <n v="209901253"/>
        <n v="209901254"/>
        <n v="209901259"/>
        <n v="209901260"/>
        <n v="209901261"/>
        <n v="209901262"/>
        <n v="209901263"/>
        <n v="209901264"/>
        <n v="209901265"/>
        <n v="209901266"/>
        <n v="209901267"/>
        <n v="209901268"/>
        <n v="209901269"/>
        <n v="209901270"/>
        <n v="209901271"/>
        <n v="209901272"/>
        <n v="209901273"/>
        <n v="209901274"/>
        <n v="209901277"/>
        <n v="209901281"/>
        <n v="209901283"/>
        <n v="209901285"/>
        <n v="209901288"/>
        <n v="209901290"/>
        <n v="209901291"/>
        <n v="209901293"/>
        <n v="209901294"/>
        <n v="209901298"/>
        <n v="209901299"/>
        <n v="209901300"/>
        <n v="209901302"/>
        <n v="209901303"/>
        <n v="209901304"/>
        <n v="209901307"/>
        <n v="209901308"/>
        <n v="209901309"/>
        <n v="209901310"/>
        <n v="209901311"/>
        <n v="209901312"/>
        <n v="209901313"/>
        <n v="209901316"/>
        <n v="209901317"/>
        <n v="209901318"/>
        <n v="209901321"/>
        <n v="209901323"/>
        <n v="209901324"/>
        <n v="209901326"/>
        <n v="209901327"/>
        <n v="209901328"/>
        <n v="209901329"/>
        <n v="209901330"/>
        <n v="209901334"/>
        <n v="209901335"/>
        <n v="209901337"/>
        <n v="209901338"/>
        <n v="209901339"/>
        <n v="209901340"/>
        <n v="209901341"/>
        <n v="209901343"/>
        <n v="209901346"/>
        <n v="209901347"/>
        <n v="209901350"/>
        <n v="209901351"/>
        <n v="209901352"/>
        <n v="209901353"/>
        <n v="209901354"/>
        <n v="209901355"/>
        <n v="209901356"/>
        <n v="209901357"/>
        <n v="209901359"/>
        <n v="209901363"/>
        <n v="209901364"/>
        <n v="209901365"/>
        <n v="209901366"/>
        <n v="209901367"/>
        <n v="209901368"/>
        <n v="209901371"/>
        <n v="209901372"/>
        <n v="209901381"/>
        <n v="209901382"/>
        <n v="209901383"/>
        <n v="209901384"/>
        <n v="209901385"/>
        <n v="209901387"/>
        <n v="209901388"/>
        <n v="209901390"/>
        <n v="209901392"/>
        <n v="209901393"/>
        <n v="209901394"/>
        <n v="209901395"/>
        <n v="209901396"/>
        <n v="209901397"/>
        <n v="209901400"/>
        <n v="209901402"/>
        <n v="209901404"/>
        <n v="209901405"/>
        <n v="209901406"/>
        <n v="209901410"/>
        <n v="209901411"/>
        <n v="209901412"/>
        <n v="209901413"/>
        <n v="209901416"/>
        <n v="209901417"/>
        <n v="209901418"/>
        <n v="209901420"/>
        <n v="209901422"/>
        <n v="209901430"/>
        <n v="209901433"/>
        <n v="209901436"/>
        <n v="209901437"/>
        <n v="209901438"/>
        <n v="209901439"/>
        <n v="209901440"/>
        <n v="209901441"/>
        <n v="209901442"/>
        <n v="209901443"/>
        <n v="209901444"/>
        <n v="209901445"/>
        <n v="209901447"/>
        <n v="209901448"/>
        <n v="209901451"/>
        <n v="209901453"/>
        <n v="209901454"/>
        <n v="209901456"/>
        <n v="209901458"/>
        <n v="209901459"/>
        <n v="209901460"/>
        <n v="209901463"/>
        <n v="209901464"/>
        <n v="209901465"/>
        <n v="209901467"/>
        <n v="209901469"/>
        <n v="209901471"/>
        <n v="209901474"/>
        <n v="209901475"/>
        <n v="209901476"/>
        <n v="209901477"/>
        <n v="209901480"/>
        <n v="209901489"/>
        <n v="209901491"/>
        <n v="209901493"/>
        <n v="209901496"/>
        <n v="209901502"/>
        <n v="209901522"/>
        <n v="210048113"/>
        <n v="210048114"/>
        <n v="210048118"/>
        <n v="210048119"/>
        <n v="210048133"/>
        <n v="210048135"/>
        <n v="907281346"/>
        <n v="907281347"/>
        <n v="907281348"/>
        <n v="907281369"/>
        <n v="907281370"/>
        <n v="907281371"/>
        <n v="907281470"/>
        <n v="907281477"/>
        <n v="907281485"/>
        <n v="907281488"/>
        <n v="5035273809"/>
        <n v="5035273939"/>
        <n v="5035273970"/>
        <n v="5035274002"/>
        <n v="5035274003"/>
        <n v="5035274013"/>
        <n v="5035274015"/>
        <n v="5035274017"/>
        <n v="5035274018"/>
        <n v="5035274020"/>
        <n v="5035274032"/>
        <n v="5035274037"/>
        <n v="5035274042"/>
        <n v="5035274052"/>
        <n v="5035274061"/>
        <n v="5035274063"/>
        <n v="5035274066"/>
        <n v="5035274069"/>
        <n v="5035274078"/>
        <n v="5035274082"/>
        <n v="5035274096"/>
        <n v="5035274097"/>
        <n v="5035274099"/>
        <n v="6002197233"/>
        <n v="6002197260"/>
        <n v="6002197262"/>
        <n v="6002197317"/>
        <n v="6002197326"/>
        <n v="6002197333"/>
        <n v="6002197341"/>
        <n v="6002197342"/>
        <n v="6002197351"/>
        <n v="6002197352"/>
        <n v="6002197361"/>
        <n v="6002197365"/>
        <n v="6002197371"/>
        <n v="6002197372"/>
        <n v="6002197373"/>
        <n v="6002197374"/>
        <n v="6002197375"/>
        <n v="6002197377"/>
        <n v="6002197378"/>
        <n v="6002197379"/>
        <n v="6002197381"/>
        <n v="6002197382"/>
        <n v="6002197383"/>
        <n v="6002197386"/>
        <n v="6002197388"/>
        <n v="6002197389"/>
        <n v="6002197391"/>
        <n v="6002197392"/>
        <n v="6002197393"/>
        <n v="6002197394"/>
        <n v="6002197395"/>
        <n v="6002197396"/>
        <n v="6002197397"/>
        <n v="6002197399"/>
        <n v="6002197401"/>
        <n v="6002197405"/>
        <n v="6002197408"/>
        <n v="6002197410"/>
        <n v="6002197411"/>
        <n v="6002197412"/>
        <n v="6002197413"/>
        <n v="6002197414"/>
        <n v="6002197416"/>
        <n v="6002197421"/>
        <n v="6002197432"/>
        <n v="6002197433"/>
        <n v="6002197434"/>
        <n v="6002197435"/>
        <n v="6002197437"/>
        <n v="6002197450"/>
        <n v="6002197451"/>
        <n v="6002197452"/>
        <n v="6002197453"/>
        <n v="6002197454"/>
        <n v="6002197455"/>
        <n v="6002197456"/>
        <n v="6002197466"/>
        <n v="6002197469"/>
        <n v="6002197470"/>
        <n v="6002197472"/>
        <n v="6002197473"/>
        <n v="6002197474"/>
        <n v="6002197475"/>
        <n v="6002197476"/>
        <n v="6002197477"/>
        <n v="6002197478"/>
        <n v="6002197480"/>
        <n v="6002197481"/>
        <n v="6002197482"/>
        <n v="6002197483"/>
        <n v="6002197484"/>
        <n v="6002197485"/>
        <n v="6002197486"/>
        <n v="6002197489"/>
        <n v="6002197493"/>
        <n v="6002197494"/>
        <n v="6002197495"/>
        <n v="6002197496"/>
        <n v="6002197497"/>
        <n v="6002197498"/>
        <n v="6002197500"/>
        <n v="6002197501"/>
        <n v="6002197502"/>
        <n v="6002197503"/>
        <n v="6002197504"/>
        <n v="6002197505"/>
        <n v="6002197506"/>
        <n v="6002197507"/>
        <n v="6002197510"/>
        <n v="6002197511"/>
        <n v="6002197518"/>
        <n v="6002197519"/>
        <n v="6002197520"/>
        <n v="6002197521"/>
        <n v="6002197522"/>
        <n v="6002197524"/>
        <n v="6002197525"/>
        <n v="6002197526"/>
        <n v="6002197527"/>
        <n v="6002197528"/>
        <n v="6002197530"/>
        <n v="6002197535"/>
        <n v="6002197536"/>
        <n v="6002197537"/>
        <n v="6002197538"/>
        <n v="6002197539"/>
        <n v="6002197541"/>
        <n v="6002197542"/>
        <n v="6002197543"/>
        <n v="6002197544"/>
        <n v="6002197545"/>
        <n v="6002197546"/>
        <n v="6002197547"/>
        <n v="6002197552"/>
        <n v="6002197560"/>
        <n v="6002197564"/>
        <n v="6002197566"/>
        <n v="6002197567"/>
        <n v="6002197572"/>
        <n v="6002197574"/>
        <n v="6002197580"/>
        <n v="6002197581"/>
        <n v="6002197582"/>
        <n v="6002197584"/>
        <n v="6002197593"/>
        <n v="6002197596"/>
        <n v="6002197597"/>
        <n v="6002197598"/>
        <n v="6002197605"/>
        <n v="6002197606"/>
        <n v="6002197607"/>
        <n v="6002197608"/>
        <n v="6002197610"/>
        <n v="6002197615"/>
        <n v="6002197616"/>
        <n v="6002197618"/>
        <n v="6002197623"/>
        <n v="6002197627"/>
        <n v="6002197629"/>
        <n v="6002197630"/>
        <n v="6002197631"/>
        <n v="6002197632"/>
        <n v="6002197633"/>
        <n v="6002197634"/>
        <n v="6002197635"/>
        <n v="6002197636"/>
        <n v="6002197637"/>
        <n v="6002197638"/>
        <n v="6002197639"/>
        <n v="6002197640"/>
        <n v="6002197641"/>
        <n v="6002197642"/>
        <n v="6002197645"/>
        <n v="6002197646"/>
        <n v="6002197648"/>
        <n v="6002197649"/>
        <n v="6002197650"/>
        <n v="6002197651"/>
        <n v="6002197652"/>
        <n v="6002197653"/>
        <n v="6002197655"/>
        <n v="6002197656"/>
        <n v="6002197657"/>
        <n v="6002197658"/>
        <n v="6002197659"/>
        <n v="6002197660"/>
        <n v="6002197661"/>
        <n v="6002197665"/>
        <n v="6002197666"/>
        <n v="6002197667"/>
        <n v="6002197668"/>
        <n v="6002197670"/>
        <n v="6002197671"/>
        <n v="6002197674"/>
        <n v="6002197678"/>
        <n v="6002197689"/>
        <n v="6002197690"/>
        <n v="6002197691"/>
        <n v="6002197692"/>
        <n v="6002197693"/>
        <n v="6002197711"/>
        <n v="6002197714"/>
        <n v="6002197716"/>
        <n v="6002197722"/>
        <n v="6002197723"/>
        <n v="6002197724"/>
        <n v="6002197726"/>
        <n v="6002197727"/>
        <n v="6002197728"/>
        <n v="6002197730"/>
        <n v="6002197731"/>
        <n v="6002197733"/>
        <n v="6002197734"/>
        <n v="6002197735"/>
        <n v="6002197739"/>
        <n v="6002197740"/>
        <n v="6002197741"/>
        <n v="6002197742"/>
        <n v="6002197743"/>
        <n v="6002197745"/>
        <n v="6002197746"/>
        <n v="6002197748"/>
        <n v="6002197753"/>
        <n v="6002197768"/>
        <n v="6002197769"/>
        <n v="6002197772"/>
        <n v="6002197773"/>
        <n v="6002197774"/>
        <n v="6002197775"/>
        <n v="6002197777"/>
        <n v="6002197779"/>
        <n v="6002197780"/>
        <n v="6002197781"/>
        <n v="6002197782"/>
        <n v="6002197784"/>
        <n v="6002197786"/>
        <n v="6002197788"/>
        <n v="6002197789"/>
        <n v="6002197791"/>
        <n v="6002197792"/>
        <n v="6002197793"/>
        <n v="6002197795"/>
        <n v="6002197798"/>
        <n v="6002197807"/>
        <n v="6002197808"/>
        <n v="6002197809"/>
        <n v="6002197811"/>
        <n v="6002197812"/>
        <n v="6002197814"/>
        <n v="6002197815"/>
        <n v="6002197816"/>
        <n v="6002197817"/>
        <n v="6002197819"/>
        <n v="6002197820"/>
        <n v="6002197824"/>
        <n v="6002197825"/>
        <n v="6002197826"/>
        <n v="6002197829"/>
        <n v="6002197830"/>
        <n v="6002197831"/>
        <n v="6002197832"/>
        <n v="6002197834"/>
        <n v="6002197835"/>
        <n v="6002197837"/>
        <n v="6002197838"/>
        <n v="6002197841"/>
        <n v="6002197843"/>
        <n v="6002197844"/>
        <n v="6002197861"/>
        <n v="6002197881"/>
        <n v="6002197886"/>
        <n v="6004032630"/>
        <n v="6004032631"/>
        <n v="6004032633"/>
        <n v="6004032639"/>
        <n v="6004032644"/>
        <n v="6004032649"/>
        <n v="6004032650"/>
        <n v="6004032652"/>
        <n v="6004032655"/>
        <n v="6004032656"/>
        <n v="6004032663"/>
        <n v="6004032665"/>
        <n v="6004032666"/>
        <n v="6004032669"/>
        <n v="6004032671"/>
        <n v="6004032672"/>
        <n v="6004032673"/>
        <n v="6004032675"/>
        <n v="6004032676"/>
        <n v="6004032678"/>
        <n v="6004032679"/>
        <n v="6004032680"/>
        <n v="6004032681"/>
        <n v="6004032683"/>
        <n v="6004032684"/>
        <n v="6004032685"/>
        <n v="6004032686"/>
        <n v="6004032690"/>
        <n v="6004032691"/>
        <n v="6004032696"/>
        <n v="6004032698"/>
        <n v="6004032699"/>
        <n v="6004032701"/>
        <n v="6004032702"/>
        <n v="6004032703"/>
        <n v="6004032704"/>
        <n v="6004032709"/>
        <n v="6004032710"/>
        <n v="6004032712"/>
        <n v="6004032713"/>
        <n v="6004032714"/>
        <n v="6004032717"/>
        <n v="6004032719"/>
        <n v="6004032721"/>
        <n v="6004032722"/>
        <n v="6004032723"/>
        <n v="6004032724"/>
        <n v="6004032725"/>
        <n v="6004032727"/>
        <n v="6004032728"/>
        <n v="6004032732"/>
        <n v="6004032734"/>
        <n v="6004032740"/>
        <n v="6004032741"/>
        <n v="6004032742"/>
        <n v="6004032744"/>
        <n v="6004032745"/>
        <n v="6004032747"/>
        <n v="6004032756"/>
        <n v="6004032758"/>
        <n v="6004032769"/>
        <n v="6004032772"/>
        <n v="8031140758"/>
        <n v="8031140759"/>
        <n v="8031140760"/>
        <n v="8031140761"/>
        <n v="8031140845"/>
        <n v="8031140858"/>
        <n v="8031140879"/>
        <n v="8031140895"/>
        <n v="8031140896"/>
        <n v="8031140898"/>
        <n v="8031140899"/>
        <n v="8031140918"/>
        <n v="8031140919"/>
        <n v="8031140928"/>
        <n v="8031140937"/>
        <n v="8031140938"/>
        <n v="8031140939"/>
        <n v="8031140941"/>
        <n v="8031140943"/>
        <n v="8031140950"/>
        <n v="8031140951"/>
        <n v="8031140957"/>
        <n v="8031140961"/>
        <n v="8031140962"/>
        <n v="8031140963"/>
        <n v="8031140964"/>
        <n v="8031140965"/>
        <n v="8031140966"/>
        <n v="8031140968"/>
        <n v="8031140970"/>
        <n v="8031140971"/>
        <n v="8031140973"/>
        <n v="8031140978"/>
        <n v="8031140979"/>
        <n v="8031140980"/>
        <n v="8031140983"/>
        <n v="8031140984"/>
        <n v="8031140985"/>
        <n v="8031140986"/>
        <n v="8031140988"/>
        <n v="8031140989"/>
        <n v="8031140990"/>
        <n v="8031140991"/>
        <n v="8031140992"/>
        <n v="8031140993"/>
        <n v="8031140994"/>
        <n v="8031140995"/>
        <n v="8031140996"/>
        <n v="8031141002"/>
        <n v="8031141003"/>
        <n v="8031141005"/>
        <n v="8031141006"/>
        <n v="8031141007"/>
        <n v="8031141008"/>
        <n v="8031141013"/>
        <n v="8031141014"/>
        <n v="8031141015"/>
        <n v="8031141016"/>
        <n v="8031141017"/>
        <n v="8031141019"/>
        <n v="8031141022"/>
        <n v="8031141023"/>
        <n v="8031141024"/>
        <n v="8031141027"/>
        <n v="8031141028"/>
        <n v="8031141030"/>
        <n v="8031141032"/>
        <n v="8031141037"/>
        <n v="8031141041"/>
        <n v="8031141042"/>
        <n v="8031141045"/>
        <n v="8031141046"/>
        <n v="8031141047"/>
        <n v="8031141048"/>
        <n v="8031141051"/>
        <n v="8031141052"/>
        <n v="8031141053"/>
        <n v="8031141054"/>
        <n v="8031141057"/>
        <n v="8031141058"/>
        <n v="8031141059"/>
        <n v="8031141062"/>
        <n v="8031141063"/>
        <n v="8031141065"/>
        <n v="8031141066"/>
        <n v="8031141067"/>
        <n v="8031141068"/>
        <n v="8031141069"/>
        <n v="8031141070"/>
        <n v="8031141071"/>
        <n v="8031141076"/>
        <n v="8031141079"/>
        <n v="8031141080"/>
        <n v="8031141086"/>
        <n v="8031141087"/>
        <n v="8031141090"/>
        <n v="8031141092"/>
        <n v="8040213556"/>
        <n v="8040213557"/>
        <n v="8040213636"/>
        <n v="209901201"/>
        <n v="209901407"/>
        <n v="209901414"/>
        <n v="209901426"/>
        <n v="209901427"/>
        <n v="209901432"/>
        <n v="209901434"/>
        <n v="209901435"/>
        <n v="209901449"/>
        <n v="209901450"/>
        <n v="209901452"/>
        <n v="209901455"/>
        <n v="209901461"/>
        <n v="209901468"/>
        <n v="209901478"/>
        <n v="209901479"/>
        <n v="209901481"/>
        <n v="209901490"/>
        <n v="209901492"/>
        <n v="209901494"/>
        <n v="209901495"/>
        <n v="209901497"/>
        <n v="209901498"/>
        <n v="209901499"/>
        <n v="209901500"/>
        <n v="209901501"/>
        <n v="209901503"/>
        <n v="209901505"/>
        <n v="209901508"/>
        <n v="209901509"/>
        <n v="209901510"/>
        <n v="209901511"/>
        <n v="209901512"/>
        <n v="209901513"/>
        <n v="209901514"/>
        <n v="209901515"/>
        <n v="209901516"/>
        <n v="209901517"/>
        <n v="209901518"/>
        <n v="209901520"/>
        <n v="209901521"/>
        <n v="209901523"/>
        <n v="209901524"/>
        <n v="209901528"/>
        <n v="209901532"/>
        <n v="209901533"/>
        <n v="209901536"/>
        <n v="209901537"/>
        <n v="209901538"/>
        <n v="209901541"/>
        <n v="209901546"/>
        <n v="209901547"/>
        <n v="209901548"/>
        <n v="209901549"/>
        <n v="209901550"/>
        <n v="209901551"/>
        <n v="209901554"/>
        <n v="209901555"/>
        <n v="209901556"/>
        <n v="209901557"/>
        <n v="209901558"/>
        <n v="209901559"/>
        <n v="209901562"/>
        <n v="209901563"/>
        <n v="209901564"/>
        <n v="209901565"/>
        <n v="209901566"/>
        <n v="209901567"/>
        <n v="209901569"/>
        <n v="209901570"/>
        <n v="209901571"/>
        <n v="209901572"/>
        <n v="209901573"/>
        <n v="209901575"/>
        <n v="209901576"/>
        <n v="209901578"/>
        <n v="209901579"/>
        <n v="209901581"/>
        <n v="209901584"/>
        <n v="209901585"/>
        <n v="209901593"/>
        <n v="209901594"/>
        <n v="209901595"/>
        <n v="209901596"/>
        <n v="209901597"/>
        <n v="209901598"/>
        <n v="209901599"/>
        <n v="209901600"/>
        <n v="209901601"/>
        <n v="209901602"/>
        <n v="209901603"/>
        <n v="209901610"/>
        <n v="209901612"/>
        <n v="209901613"/>
        <n v="209901614"/>
        <n v="209901615"/>
        <n v="209901616"/>
        <n v="209901619"/>
        <n v="209901620"/>
        <n v="209901621"/>
        <n v="209901623"/>
        <n v="209901624"/>
        <n v="209901625"/>
        <n v="209901628"/>
        <n v="209901629"/>
        <n v="209901635"/>
        <n v="209901636"/>
        <n v="209901638"/>
        <n v="209901639"/>
        <n v="209901640"/>
        <n v="209901641"/>
        <n v="209901642"/>
        <n v="209901646"/>
        <n v="209901647"/>
        <n v="209901648"/>
        <n v="209901649"/>
        <n v="209901650"/>
        <n v="209901651"/>
        <n v="209901652"/>
        <n v="209901653"/>
        <n v="209901654"/>
        <n v="209901657"/>
        <n v="209901658"/>
        <n v="209901662"/>
        <n v="209901663"/>
        <n v="209901665"/>
        <n v="209901666"/>
        <n v="209901668"/>
        <n v="209901669"/>
        <n v="209901670"/>
        <n v="209901671"/>
        <n v="209901674"/>
        <n v="209901675"/>
        <n v="209901677"/>
        <n v="209901678"/>
        <n v="209901679"/>
        <n v="209901680"/>
        <n v="209901681"/>
        <n v="209901684"/>
        <n v="209901685"/>
        <n v="209901687"/>
        <n v="209901688"/>
        <n v="209901690"/>
        <n v="209901691"/>
        <n v="209901692"/>
        <n v="209901693"/>
        <n v="209901697"/>
        <n v="209901698"/>
        <n v="209901699"/>
        <n v="209901701"/>
        <n v="209901702"/>
        <n v="209901704"/>
        <n v="209901705"/>
        <n v="209901706"/>
        <n v="209901708"/>
        <n v="209901710"/>
        <n v="209901711"/>
        <n v="209901712"/>
        <n v="209901716"/>
        <n v="209901719"/>
        <n v="209901720"/>
        <n v="209901722"/>
        <n v="209901730"/>
        <n v="209901739"/>
        <n v="209901756"/>
        <n v="209901757"/>
        <n v="209901758"/>
        <n v="210048134"/>
        <n v="210048146"/>
        <n v="210048147"/>
        <n v="210048148"/>
        <n v="210048149"/>
        <n v="210048164"/>
        <n v="210048165"/>
        <n v="210048166"/>
        <n v="210048180"/>
        <n v="907281613"/>
        <n v="5035274139"/>
        <n v="5035274149"/>
        <n v="5035274153"/>
        <n v="5035274180"/>
        <n v="5035274192"/>
        <n v="5035274200"/>
        <n v="5035274216"/>
        <n v="5035274220"/>
        <n v="5035274226"/>
        <n v="6002197353"/>
        <n v="6002197355"/>
        <n v="6002197357"/>
        <n v="6002197654"/>
        <n v="6002197712"/>
        <n v="6002197713"/>
        <n v="6002197725"/>
        <n v="6002197732"/>
        <n v="6002197747"/>
        <n v="6002197771"/>
        <n v="6002197778"/>
        <n v="6002197783"/>
        <n v="6002197785"/>
        <n v="6002197787"/>
        <n v="6002197794"/>
        <n v="6002197796"/>
        <n v="6002197803"/>
        <n v="6002197804"/>
        <n v="6002197805"/>
        <n v="6002197806"/>
        <n v="6002197813"/>
        <n v="6002197818"/>
        <n v="6002197821"/>
        <n v="6002197827"/>
        <n v="6002197828"/>
        <n v="6002197833"/>
        <n v="6002197845"/>
        <n v="6002197846"/>
        <n v="6002197868"/>
        <n v="6002197870"/>
        <n v="6002197871"/>
        <n v="6002197872"/>
        <n v="6002197873"/>
        <n v="6002197875"/>
        <n v="6002197878"/>
        <n v="6002197885"/>
        <n v="6002197887"/>
        <n v="6002197888"/>
        <n v="6002197889"/>
        <n v="6002197890"/>
        <n v="6002197891"/>
        <n v="6002197892"/>
        <n v="6002197897"/>
        <n v="6002197898"/>
        <n v="6002197900"/>
        <n v="6002197904"/>
        <n v="6002197905"/>
        <n v="6002197906"/>
        <n v="6002197910"/>
        <n v="6002197911"/>
        <n v="6002197912"/>
        <n v="6002197915"/>
        <n v="6002197916"/>
        <n v="6002197917"/>
        <n v="6002197918"/>
        <n v="6002197920"/>
        <n v="6002197922"/>
        <n v="6002197924"/>
        <n v="6002197925"/>
        <n v="6002197927"/>
        <n v="6002197928"/>
        <n v="6002197929"/>
        <n v="6002197936"/>
        <n v="6002197941"/>
        <n v="6002197942"/>
        <n v="6002197943"/>
        <n v="6002197944"/>
        <n v="6002197945"/>
        <n v="6002197946"/>
        <n v="6002197947"/>
        <n v="6002197948"/>
        <n v="6002197949"/>
        <n v="6002197950"/>
        <n v="6002197951"/>
        <n v="6002197952"/>
        <n v="6002197953"/>
        <n v="6002197954"/>
        <n v="6002197955"/>
        <n v="6002197956"/>
        <n v="6002197957"/>
        <n v="6002197958"/>
        <n v="6002197959"/>
        <n v="6002197962"/>
        <n v="6002197963"/>
        <n v="6002197964"/>
        <n v="6002197965"/>
        <n v="6002197966"/>
        <n v="6002197967"/>
        <n v="6002197968"/>
        <n v="6002197969"/>
        <n v="6002197970"/>
        <n v="6002197973"/>
        <n v="6002197974"/>
        <n v="6002197975"/>
        <n v="6002197977"/>
        <n v="6002197978"/>
        <n v="6002197979"/>
        <n v="6002197981"/>
        <n v="6002197982"/>
        <n v="6002197984"/>
        <n v="6002197985"/>
        <n v="6002197986"/>
        <n v="6002197987"/>
        <n v="6002197989"/>
        <n v="6002197990"/>
        <n v="6002197992"/>
        <n v="6002197994"/>
        <n v="6002197995"/>
        <n v="6002197996"/>
        <n v="6002197997"/>
        <n v="6002197998"/>
        <n v="6002197999"/>
        <n v="6002198000"/>
        <n v="6002198001"/>
        <n v="6002198002"/>
        <n v="6002198008"/>
        <n v="6002198009"/>
        <n v="6002198010"/>
        <n v="6002198011"/>
        <n v="6002198012"/>
        <n v="6002198013"/>
        <n v="6002198014"/>
        <n v="6002198015"/>
        <n v="6002198016"/>
        <n v="6002198023"/>
        <n v="6002198024"/>
        <n v="6002198025"/>
        <n v="6002198026"/>
        <n v="6002198027"/>
        <n v="6002198028"/>
        <n v="6002198029"/>
        <n v="6002198030"/>
        <n v="6002198031"/>
        <n v="6002198032"/>
        <n v="6002198033"/>
        <n v="6002198034"/>
        <n v="6002198035"/>
        <n v="6002198036"/>
        <n v="6002198037"/>
        <n v="6002198038"/>
        <n v="6002198039"/>
        <n v="6002198040"/>
        <n v="6002198041"/>
        <n v="6002198042"/>
        <n v="6002198043"/>
        <n v="6002198044"/>
        <n v="6002198045"/>
        <n v="6002198046"/>
        <n v="6002198047"/>
        <n v="6002198048"/>
        <n v="6002198049"/>
        <n v="6002198052"/>
        <n v="6002198061"/>
        <n v="6002198063"/>
        <n v="6002198065"/>
        <n v="6002198072"/>
        <n v="6002198073"/>
        <n v="6002198074"/>
        <n v="6002198075"/>
        <n v="6002198077"/>
        <n v="6002198081"/>
        <n v="6002198082"/>
        <n v="6002198083"/>
        <n v="6002198084"/>
        <n v="6002198086"/>
        <n v="6002198087"/>
        <n v="6002198091"/>
        <n v="6002198094"/>
        <n v="6002198096"/>
        <n v="6002198098"/>
        <n v="6002198102"/>
        <n v="6002198104"/>
        <n v="6002198105"/>
        <n v="6002198107"/>
        <n v="6002198108"/>
        <n v="6002198109"/>
        <n v="6002198111"/>
        <n v="6002198113"/>
        <n v="6002198115"/>
        <n v="6002198132"/>
        <n v="6002198133"/>
        <n v="6002198134"/>
        <n v="6002198137"/>
        <n v="6002198138"/>
        <n v="6002198139"/>
        <n v="6002198140"/>
        <n v="6002198141"/>
        <n v="6002198142"/>
        <n v="6002198143"/>
        <n v="6002198144"/>
        <n v="6002198145"/>
        <n v="6002198149"/>
        <n v="6002198150"/>
        <n v="6002198151"/>
        <n v="6002198152"/>
        <n v="6002198153"/>
        <n v="6002198154"/>
        <n v="6002198155"/>
        <n v="6002198156"/>
        <n v="6002198157"/>
        <n v="6002198160"/>
        <n v="6002198162"/>
        <n v="6002198164"/>
        <n v="6002198165"/>
        <n v="6002198166"/>
        <n v="6002198167"/>
        <n v="6002198168"/>
        <n v="6002198169"/>
        <n v="6002198172"/>
        <n v="6002198173"/>
        <n v="6002198174"/>
        <n v="6002198175"/>
        <n v="6002198177"/>
        <n v="6002198178"/>
        <n v="6002198179"/>
        <n v="6002198181"/>
        <n v="6002198182"/>
        <n v="6002198183"/>
        <n v="6002198184"/>
        <n v="6002198185"/>
        <n v="6002198187"/>
        <n v="6002198188"/>
        <n v="6002198189"/>
        <n v="6002198190"/>
        <n v="6002198191"/>
        <n v="6002198192"/>
        <n v="6002198194"/>
        <n v="6002198195"/>
        <n v="6002198196"/>
        <n v="6002198197"/>
        <n v="6002198207"/>
        <n v="6002198208"/>
        <n v="6002198209"/>
        <n v="6002198210"/>
        <n v="6002198211"/>
        <n v="6002198217"/>
        <n v="6002198218"/>
        <n v="6002198219"/>
        <n v="6002198220"/>
        <n v="6002198221"/>
        <n v="6002198222"/>
        <n v="6002198226"/>
        <n v="6002198227"/>
        <n v="6002198228"/>
        <n v="6002198229"/>
        <n v="6002198231"/>
        <n v="6002198232"/>
        <n v="6002198233"/>
        <n v="6002198234"/>
        <n v="6002198235"/>
        <n v="6002198238"/>
        <n v="6002198240"/>
        <n v="6002198241"/>
        <n v="6002198242"/>
        <n v="6002198243"/>
        <n v="6002198244"/>
        <n v="6002198246"/>
        <n v="6002198248"/>
        <n v="6002198253"/>
        <n v="6002198262"/>
        <n v="6002198263"/>
        <n v="6002198264"/>
        <n v="6002198286"/>
        <n v="6002198298"/>
        <n v="6002198325"/>
        <n v="6002198337"/>
        <n v="6002198347"/>
        <n v="6003002988"/>
        <n v="6004032657"/>
        <n v="6004032682"/>
        <n v="6004032687"/>
        <n v="6004032711"/>
        <n v="6004032735"/>
        <n v="6004032746"/>
        <n v="6004032750"/>
        <n v="6004032762"/>
        <n v="6004032763"/>
        <n v="6004032765"/>
        <n v="6004032766"/>
        <n v="6004032768"/>
        <n v="6004032770"/>
        <n v="6004032771"/>
        <n v="6004032773"/>
        <n v="6004032775"/>
        <n v="6004032777"/>
        <n v="6004032780"/>
        <n v="6004032781"/>
        <n v="6004032783"/>
        <n v="6004032784"/>
        <n v="6004032785"/>
        <n v="6004032786"/>
        <n v="6004032787"/>
        <n v="6004032794"/>
        <n v="6004032796"/>
        <n v="6004032797"/>
        <n v="6004032802"/>
        <n v="6004032810"/>
        <n v="6004032811"/>
        <n v="6004032813"/>
        <n v="6004032815"/>
        <n v="6004032817"/>
        <n v="6004032818"/>
        <n v="6004032821"/>
        <n v="6004032824"/>
        <n v="6004032825"/>
        <n v="6004032826"/>
        <n v="6004032829"/>
        <n v="6004032830"/>
        <n v="6004032833"/>
        <n v="6004032834"/>
        <n v="6004032835"/>
        <n v="6004032837"/>
        <n v="6004032838"/>
        <n v="6004032841"/>
        <n v="6004032845"/>
        <n v="6004032846"/>
        <n v="6004032847"/>
        <n v="6004032849"/>
        <n v="6004032851"/>
        <n v="6004032855"/>
        <n v="6004032856"/>
        <n v="6004032869"/>
        <n v="6004032875"/>
        <n v="6004032877"/>
        <n v="6004032878"/>
        <n v="6004032890"/>
        <n v="6004032899"/>
        <n v="8031140901"/>
        <n v="8031140902"/>
        <n v="8031140903"/>
        <n v="8031140904"/>
        <n v="8031140905"/>
        <n v="8031140906"/>
        <n v="8031140907"/>
        <n v="8031141018"/>
        <n v="8031141020"/>
        <n v="8031141021"/>
        <n v="8031141049"/>
        <n v="8031141075"/>
        <n v="8031141081"/>
        <n v="8031141083"/>
        <n v="8031141088"/>
        <n v="8031141089"/>
        <n v="8031141095"/>
        <n v="8031141096"/>
        <n v="8031141100"/>
        <n v="8031141103"/>
        <n v="8031141105"/>
        <n v="8031141115"/>
        <n v="8031141124"/>
        <n v="8031141125"/>
        <n v="8031141126"/>
        <n v="8031141127"/>
        <n v="8031141128"/>
        <n v="8031141131"/>
        <n v="8031141132"/>
        <n v="8031141133"/>
        <n v="8031141134"/>
        <n v="8031141135"/>
        <n v="8031141136"/>
        <n v="8031141137"/>
        <n v="8031141139"/>
        <n v="8031141140"/>
        <n v="8031141141"/>
        <n v="8031141144"/>
        <n v="8031141147"/>
        <n v="8031141151"/>
        <n v="8031141154"/>
        <n v="8031141155"/>
        <n v="8031141156"/>
        <n v="8031141157"/>
        <n v="8031141164"/>
        <n v="8031141168"/>
        <n v="8031141170"/>
        <n v="8031141172"/>
        <n v="8031141173"/>
        <n v="8031141175"/>
        <n v="8031141176"/>
        <n v="8031141178"/>
        <n v="8031141181"/>
        <n v="8031141185"/>
        <n v="8031141190"/>
        <n v="8031141193"/>
        <n v="8031141194"/>
        <n v="8031141199"/>
        <n v="8031141200"/>
        <n v="8031141201"/>
        <n v="8031141202"/>
        <n v="8031141205"/>
        <n v="8031141207"/>
        <n v="8031141208"/>
        <n v="8031141209"/>
        <n v="8031141211"/>
        <n v="8031141212"/>
        <n v="8031141213"/>
        <n v="8031141214"/>
        <n v="8031141215"/>
        <n v="8031141217"/>
        <n v="8031141218"/>
        <n v="8031141219"/>
        <n v="8031141220"/>
        <n v="8031141221"/>
        <n v="8031141224"/>
        <n v="8031141226"/>
        <n v="8031141227"/>
        <n v="8031141228"/>
        <n v="8031141229"/>
        <n v="8031141233"/>
        <n v="8031141235"/>
        <n v="8031141236"/>
        <n v="8031141242"/>
        <n v="8031141244"/>
        <n v="8031141247"/>
        <n v="8031141249"/>
        <n v="8031141252"/>
        <n v="8031141253"/>
        <n v="8031141254"/>
        <n v="8031141257"/>
        <n v="8031141278"/>
        <n v="8031141279"/>
        <n v="8031141288"/>
        <n v="8031141289"/>
        <n v="8031141307"/>
        <n v="8031141310"/>
        <n v="8031141317"/>
        <n v="8031141318"/>
        <n v="8040213637"/>
        <n v="8040213638"/>
        <n v="8040213642"/>
        <n v="8040213643"/>
        <n v="8040213665"/>
        <n v="209901634"/>
        <n v="209901664"/>
        <n v="209901667"/>
        <n v="209901672"/>
        <n v="209901676"/>
        <n v="209901682"/>
        <n v="209901683"/>
        <n v="209901686"/>
        <n v="209901689"/>
        <n v="209901696"/>
        <n v="209901709"/>
        <n v="209901713"/>
        <n v="209901717"/>
        <n v="209901726"/>
        <n v="209901735"/>
        <n v="209901736"/>
        <n v="209901737"/>
        <n v="209901738"/>
        <n v="209901741"/>
        <n v="209901742"/>
        <n v="209901743"/>
        <n v="209901745"/>
        <n v="209901746"/>
        <n v="209901747"/>
        <n v="209901748"/>
        <n v="209901752"/>
        <n v="209901753"/>
        <n v="209901755"/>
        <n v="209901759"/>
        <n v="209901761"/>
        <n v="209901763"/>
        <n v="209901764"/>
        <n v="209901765"/>
        <n v="209901766"/>
        <n v="209901775"/>
        <n v="209901777"/>
        <n v="209901781"/>
        <n v="209901782"/>
        <n v="209901783"/>
        <n v="209901784"/>
        <n v="209901785"/>
        <n v="209901786"/>
        <n v="209901787"/>
        <n v="209901788"/>
        <n v="209901789"/>
        <n v="209901790"/>
        <n v="209901791"/>
        <n v="209901793"/>
        <n v="209901794"/>
        <n v="209901795"/>
        <n v="209901796"/>
        <n v="209901797"/>
        <n v="209901798"/>
        <n v="209901799"/>
        <n v="209901801"/>
        <n v="209901802"/>
        <n v="209901803"/>
        <n v="209901804"/>
        <n v="209901805"/>
        <n v="209901806"/>
        <n v="209901807"/>
        <n v="209901812"/>
        <n v="209901813"/>
        <n v="209901817"/>
        <n v="209901820"/>
        <n v="209901822"/>
        <n v="209901823"/>
        <n v="209901824"/>
        <n v="209901826"/>
        <n v="209901827"/>
        <n v="209901828"/>
        <n v="209901830"/>
        <n v="209901831"/>
        <n v="209901833"/>
        <n v="209901835"/>
        <n v="209901838"/>
        <n v="209901839"/>
        <n v="209901840"/>
        <n v="209901849"/>
        <n v="209901850"/>
        <n v="209901851"/>
        <n v="209901852"/>
        <n v="209901855"/>
        <n v="209901856"/>
        <n v="209901858"/>
        <n v="209901859"/>
        <n v="209901860"/>
        <n v="209901863"/>
        <n v="209901864"/>
        <n v="209901866"/>
        <n v="209901873"/>
        <n v="209901874"/>
        <n v="209901875"/>
        <n v="209901876"/>
        <n v="209901877"/>
        <n v="209901878"/>
        <n v="209901879"/>
        <n v="209901886"/>
        <n v="209901891"/>
        <n v="209901892"/>
        <n v="209901893"/>
        <n v="209901894"/>
        <n v="209901896"/>
        <n v="209901900"/>
        <n v="209901901"/>
        <n v="209901903"/>
        <n v="209901904"/>
        <n v="209901905"/>
        <n v="209901906"/>
        <n v="209901907"/>
        <n v="209901908"/>
        <n v="209901909"/>
        <n v="209901910"/>
        <n v="209901911"/>
        <n v="209901912"/>
        <n v="209901913"/>
        <n v="209901914"/>
        <n v="209901915"/>
        <n v="209901916"/>
        <n v="209901917"/>
        <n v="209901918"/>
        <n v="209901919"/>
        <n v="209901920"/>
        <n v="209901921"/>
        <n v="209901922"/>
        <n v="209901923"/>
        <n v="209901926"/>
        <n v="209901928"/>
        <n v="209901932"/>
        <n v="209901933"/>
        <n v="209901934"/>
        <n v="209901935"/>
        <n v="209901936"/>
        <n v="209901937"/>
        <n v="209901938"/>
        <n v="209901939"/>
        <n v="209901940"/>
        <n v="209901941"/>
        <n v="209901942"/>
        <n v="209901943"/>
        <n v="209901944"/>
        <n v="209901945"/>
        <n v="209901946"/>
        <n v="209901949"/>
        <n v="209901950"/>
        <n v="209901952"/>
        <n v="209901958"/>
        <n v="209901961"/>
        <n v="209901963"/>
        <n v="209901970"/>
        <n v="209901972"/>
        <n v="209901975"/>
        <n v="209901976"/>
        <n v="209901977"/>
        <n v="209901978"/>
        <n v="209901979"/>
        <n v="209901980"/>
        <n v="209901981"/>
        <n v="209901982"/>
        <n v="209901983"/>
        <n v="209901985"/>
        <n v="209901999"/>
        <n v="209902001"/>
        <n v="209902002"/>
        <n v="209902003"/>
        <n v="209902004"/>
        <n v="209902007"/>
        <n v="210048198"/>
        <n v="210048201"/>
        <n v="210048202"/>
        <n v="210048226"/>
        <n v="210048227"/>
        <n v="210048228"/>
        <n v="210048244"/>
        <n v="210048246"/>
        <n v="907281853"/>
        <n v="907281854"/>
        <n v="5035273159"/>
        <n v="5035273997"/>
        <n v="5035273999"/>
        <n v="5035274021"/>
        <n v="5035274049"/>
        <n v="5035274050"/>
        <n v="5035274064"/>
        <n v="5035274109"/>
        <n v="5035274206"/>
        <n v="5035274207"/>
        <n v="5035274221"/>
        <n v="5035274223"/>
        <n v="5035274230"/>
        <n v="5035274250"/>
        <n v="5035274262"/>
        <n v="5035274266"/>
        <n v="5035274270"/>
        <n v="5035274274"/>
        <n v="5035274279"/>
        <n v="5035274280"/>
        <n v="5035274289"/>
        <n v="5035274293"/>
        <n v="5035274304"/>
        <n v="5035274328"/>
        <n v="5035274340"/>
        <n v="5035274348"/>
        <n v="5035274352"/>
        <n v="5035274356"/>
        <n v="5035274359"/>
        <n v="5035274366"/>
        <n v="5035274394"/>
        <n v="5035274395"/>
        <n v="5035274402"/>
        <n v="6002197561"/>
        <n v="6002197699"/>
        <n v="6002197901"/>
        <n v="6002197902"/>
        <n v="6002198099"/>
        <n v="6002198100"/>
        <n v="6002198127"/>
        <n v="6002198147"/>
        <n v="6002198159"/>
        <n v="6002198161"/>
        <n v="6002198176"/>
        <n v="6002198198"/>
        <n v="6002198236"/>
        <n v="6002198237"/>
        <n v="6002198239"/>
        <n v="6002198245"/>
        <n v="6002198252"/>
        <n v="6002198255"/>
        <n v="6002198256"/>
        <n v="6002198259"/>
        <n v="6002198260"/>
        <n v="6002198277"/>
        <n v="6002198280"/>
        <n v="6002198281"/>
        <n v="6002198292"/>
        <n v="6002198293"/>
        <n v="6002198296"/>
        <n v="6002198297"/>
        <n v="6002198301"/>
        <n v="6002198302"/>
        <n v="6002198303"/>
        <n v="6002198304"/>
        <n v="6002198305"/>
        <n v="6002198306"/>
        <n v="6002198309"/>
        <n v="6002198310"/>
        <n v="6002198311"/>
        <n v="6002198312"/>
        <n v="6002198314"/>
        <n v="6002198316"/>
        <n v="6002198317"/>
        <n v="6002198319"/>
        <n v="6002198320"/>
        <n v="6002198321"/>
        <n v="6002198322"/>
        <n v="6002198324"/>
        <n v="6002198334"/>
        <n v="6002198335"/>
        <n v="6002198336"/>
        <n v="6002198339"/>
        <n v="6002198340"/>
        <n v="6002198341"/>
        <n v="6002198342"/>
        <n v="6002198343"/>
        <n v="6002198344"/>
        <n v="6002198345"/>
        <n v="6002198346"/>
        <n v="6002198349"/>
        <n v="6002198350"/>
        <n v="6002198352"/>
        <n v="6002198353"/>
        <n v="6002198354"/>
        <n v="6002198357"/>
        <n v="6002198360"/>
        <n v="6002198361"/>
        <n v="6002198362"/>
        <n v="6002198363"/>
        <n v="6002198364"/>
        <n v="6002198365"/>
        <n v="6002198366"/>
        <n v="6002198367"/>
        <n v="6002198368"/>
        <n v="6002198369"/>
        <n v="6002198370"/>
        <n v="6002198371"/>
        <n v="6002198372"/>
        <n v="6002198373"/>
        <n v="6002198374"/>
        <n v="6002198375"/>
        <n v="6002198376"/>
        <n v="6002198377"/>
        <n v="6002198378"/>
        <n v="6002198379"/>
        <n v="6002198380"/>
        <n v="6002198381"/>
        <n v="6002198382"/>
        <n v="6002198383"/>
        <n v="6002198384"/>
        <n v="6002198385"/>
        <n v="6002198386"/>
        <n v="6002198387"/>
        <n v="6002198388"/>
        <n v="6002198389"/>
        <n v="6002198390"/>
        <n v="6002198391"/>
        <n v="6002198392"/>
        <n v="6002198393"/>
        <n v="6002198395"/>
        <n v="6002198396"/>
        <n v="6002198397"/>
        <n v="6002198398"/>
        <n v="6002198401"/>
        <n v="6002198402"/>
        <n v="6002198403"/>
        <n v="6002198404"/>
        <n v="6002198405"/>
        <n v="6002198406"/>
        <n v="6002198407"/>
        <n v="6002198408"/>
        <n v="6002198409"/>
        <n v="6002198410"/>
        <n v="6002198411"/>
        <n v="6002198412"/>
        <n v="6002198413"/>
        <n v="6002198414"/>
        <n v="6002198416"/>
        <n v="6002198418"/>
        <n v="6002198419"/>
        <n v="6002198420"/>
        <n v="6002198421"/>
        <n v="6002198422"/>
        <n v="6002198423"/>
        <n v="6002198424"/>
        <n v="6002198425"/>
        <n v="6002198426"/>
        <n v="6002198428"/>
        <n v="6002198429"/>
        <n v="6002198430"/>
        <n v="6002198432"/>
        <n v="6002198433"/>
        <n v="6002198434"/>
        <n v="6002198435"/>
        <n v="6002198436"/>
        <n v="6002198439"/>
        <n v="6002198440"/>
        <n v="6002198441"/>
        <n v="6002198442"/>
        <n v="6002198443"/>
        <n v="6002198444"/>
        <n v="6002198445"/>
        <n v="6002198446"/>
        <n v="6002198447"/>
        <n v="6002198449"/>
        <n v="6002198450"/>
        <n v="6002198451"/>
        <n v="6002198452"/>
        <n v="6002198454"/>
        <n v="6002198456"/>
        <n v="6002198458"/>
        <n v="6002198459"/>
        <n v="6002198460"/>
        <n v="6002198461"/>
        <n v="6002198475"/>
        <n v="6002198476"/>
        <n v="6002198482"/>
        <n v="6002198492"/>
        <n v="6002198494"/>
        <n v="6002198495"/>
        <n v="6002198496"/>
        <n v="6002198497"/>
        <n v="6002198498"/>
        <n v="6002198499"/>
        <n v="6002198500"/>
        <n v="6002198504"/>
        <n v="6002198505"/>
        <n v="6002198506"/>
        <n v="6002198507"/>
        <n v="6002198508"/>
        <n v="6002198514"/>
        <n v="6002198515"/>
        <n v="6002198516"/>
        <n v="6002198519"/>
        <n v="6002198520"/>
        <n v="6002198537"/>
        <n v="6002198540"/>
        <n v="6002198541"/>
        <n v="6002198542"/>
        <n v="6002198550"/>
        <n v="6002198552"/>
        <n v="6002198554"/>
        <n v="6002198555"/>
        <n v="6002198557"/>
        <n v="6002198558"/>
        <n v="6002198559"/>
        <n v="6002198560"/>
        <n v="6002198561"/>
        <n v="6002198563"/>
        <n v="6002198565"/>
        <n v="6002198566"/>
        <n v="6002198568"/>
        <n v="6002198569"/>
        <n v="6002198576"/>
        <n v="6002198577"/>
        <n v="6002198578"/>
        <n v="6002198579"/>
        <n v="6002198580"/>
        <n v="6002198581"/>
        <n v="6002198582"/>
        <n v="6002198583"/>
        <n v="6002198584"/>
        <n v="6002198585"/>
        <n v="6002198587"/>
        <n v="6002198589"/>
        <n v="6002198590"/>
        <n v="6002198592"/>
        <n v="6002198593"/>
        <n v="6002198595"/>
        <n v="6002198596"/>
        <n v="6002198597"/>
        <n v="6002198598"/>
        <n v="6002198599"/>
        <n v="6002198600"/>
        <n v="6002198601"/>
        <n v="6002198602"/>
        <n v="6002198603"/>
        <n v="6002198605"/>
        <n v="6002198610"/>
        <n v="6002198611"/>
        <n v="6002198612"/>
        <n v="6002198613"/>
        <n v="6002198614"/>
        <n v="6002198615"/>
        <n v="6002198616"/>
        <n v="6002198617"/>
        <n v="6002198618"/>
        <n v="6002198619"/>
        <n v="6002198620"/>
        <n v="6002198621"/>
        <n v="6002198622"/>
        <n v="6002198623"/>
        <n v="6002198624"/>
        <n v="6002198625"/>
        <n v="6002198626"/>
        <n v="6002198627"/>
        <n v="6002198630"/>
        <n v="6002198631"/>
        <n v="6002198632"/>
        <n v="6002198633"/>
        <n v="6002198634"/>
        <n v="6002198642"/>
        <n v="6002198643"/>
        <n v="6002198645"/>
        <n v="6002198657"/>
        <n v="6002198658"/>
        <n v="6002198659"/>
        <n v="6002198660"/>
        <n v="6002198662"/>
        <n v="6002198664"/>
        <n v="6002198665"/>
        <n v="6002198667"/>
        <n v="6002198669"/>
        <n v="6002198671"/>
        <n v="6002198673"/>
        <n v="6002198677"/>
        <n v="6002198679"/>
        <n v="6002198684"/>
        <n v="6002198685"/>
        <n v="6002198686"/>
        <n v="6002198689"/>
        <n v="6002198690"/>
        <n v="6002198694"/>
        <n v="6002198702"/>
        <n v="6002198705"/>
        <n v="6002198720"/>
        <n v="6002198726"/>
        <n v="6002198734"/>
        <n v="6002198736"/>
        <n v="6002198739"/>
        <n v="6002198741"/>
        <n v="6002198742"/>
        <n v="6002198744"/>
        <n v="6002198749"/>
        <n v="6002198750"/>
        <n v="6002198760"/>
        <n v="6002198781"/>
        <n v="6002198784"/>
        <n v="6002198787"/>
        <n v="6002198799"/>
        <n v="6002198802"/>
        <n v="6002198803"/>
        <n v="6002198820"/>
        <n v="6002198831"/>
        <n v="6002198839"/>
        <n v="6004032730"/>
        <n v="6004032823"/>
        <n v="6004032848"/>
        <n v="6004032857"/>
        <n v="6004032862"/>
        <n v="6004032870"/>
        <n v="6004032872"/>
        <n v="6004032874"/>
        <n v="6004032876"/>
        <n v="6004032879"/>
        <n v="6004032884"/>
        <n v="6004032887"/>
        <n v="6004032888"/>
        <n v="6004032889"/>
        <n v="6004032907"/>
        <n v="6004032908"/>
        <n v="6004032909"/>
        <n v="6004032910"/>
        <n v="6004032916"/>
        <n v="6004032917"/>
        <n v="6004032923"/>
        <n v="6004032924"/>
        <n v="6004032925"/>
        <n v="6004032926"/>
        <n v="6004032928"/>
        <n v="6004032929"/>
        <n v="6004032930"/>
        <n v="6004032933"/>
        <n v="6004032934"/>
        <n v="6004032936"/>
        <n v="6004032937"/>
        <n v="6004032938"/>
        <n v="6004032939"/>
        <n v="6004032940"/>
        <n v="6004032944"/>
        <n v="6004032946"/>
        <n v="6004032947"/>
        <n v="6004032948"/>
        <n v="6004032950"/>
        <n v="6004032952"/>
        <n v="6004032960"/>
        <n v="6004032962"/>
        <n v="6004032966"/>
        <n v="6004032967"/>
        <n v="6004032968"/>
        <n v="6004032969"/>
        <n v="6004032970"/>
        <n v="6004032973"/>
        <n v="6004032974"/>
        <n v="6004032979"/>
        <n v="6004032982"/>
        <n v="6004032983"/>
        <n v="6004032986"/>
        <n v="6004032989"/>
        <n v="6004032990"/>
        <n v="6004032992"/>
        <n v="8031141259"/>
        <n v="8031141260"/>
        <n v="8031141267"/>
        <n v="8031141268"/>
        <n v="8031141269"/>
        <n v="8031141273"/>
        <n v="8031141274"/>
        <n v="8031141280"/>
        <n v="8031141282"/>
        <n v="8031141283"/>
        <n v="8031141284"/>
        <n v="8031141286"/>
        <n v="8031141287"/>
        <n v="8031141291"/>
        <n v="8031141293"/>
        <n v="8031141294"/>
        <n v="8031141295"/>
        <n v="8031141296"/>
        <n v="8031141297"/>
        <n v="8031141303"/>
        <n v="8031141309"/>
        <n v="8031141311"/>
        <n v="8031141312"/>
        <n v="8031141313"/>
        <n v="8031141314"/>
        <n v="8031141320"/>
        <n v="8031141321"/>
        <n v="8031141325"/>
        <n v="8031141326"/>
        <n v="8031141327"/>
        <n v="8031141329"/>
        <n v="8031141330"/>
        <n v="8031141331"/>
        <n v="8031141342"/>
        <n v="8031141343"/>
        <n v="8031141344"/>
        <n v="8031141349"/>
        <n v="8031141350"/>
        <n v="8031141352"/>
        <n v="8031141354"/>
        <n v="8031141355"/>
        <n v="8031141357"/>
        <n v="8031141358"/>
        <n v="8031141359"/>
        <n v="8031141360"/>
        <n v="8031141365"/>
        <n v="8031141366"/>
        <n v="8031141368"/>
        <n v="8031141369"/>
        <n v="8031141370"/>
        <n v="8031141371"/>
        <n v="8031141372"/>
        <n v="8031141373"/>
        <n v="8031141374"/>
        <n v="8031141375"/>
        <n v="8031141376"/>
        <n v="8031141377"/>
        <n v="8031141381"/>
        <n v="8031141384"/>
        <n v="8031141387"/>
        <n v="8031141388"/>
        <n v="8031141392"/>
        <n v="8031141394"/>
        <n v="8031141400"/>
        <n v="8031141401"/>
        <n v="8031141402"/>
        <n v="8031141403"/>
        <n v="8031141407"/>
        <n v="8031141411"/>
        <n v="8031141412"/>
        <n v="8031141414"/>
        <n v="8031141425"/>
        <n v="8031141426"/>
        <n v="8031141428"/>
        <n v="8031141432"/>
        <n v="8031141433"/>
        <n v="8031141434"/>
        <n v="8031141437"/>
        <n v="8031141442"/>
        <n v="8031141443"/>
        <n v="8031141450"/>
        <n v="8031141455"/>
        <n v="8031141463"/>
        <n v="8031141464"/>
        <n v="8031141477"/>
        <n v="8031141486"/>
        <n v="8040213691"/>
        <n v="8040213696"/>
        <n v="209901953"/>
        <n v="209901956"/>
        <n v="209901965"/>
        <n v="209901966"/>
        <n v="209901967"/>
        <n v="209901968"/>
        <n v="209901990"/>
        <n v="209901992"/>
        <n v="209901996"/>
        <n v="209901997"/>
        <n v="209901998"/>
        <n v="209902000"/>
        <n v="209902005"/>
        <n v="209902008"/>
        <n v="209902009"/>
        <n v="209902010"/>
        <n v="209902011"/>
        <n v="209902012"/>
        <n v="209902014"/>
        <n v="209902015"/>
        <n v="209902018"/>
        <n v="209902019"/>
        <n v="209902020"/>
        <n v="209902021"/>
        <n v="209902022"/>
        <n v="209902023"/>
        <n v="209902024"/>
        <n v="209902026"/>
        <n v="209902027"/>
        <n v="209902028"/>
        <n v="209902029"/>
        <n v="209902030"/>
        <n v="209902031"/>
        <n v="209902032"/>
        <n v="209902033"/>
        <n v="209902034"/>
        <n v="209902035"/>
        <n v="209902036"/>
        <n v="209902037"/>
        <n v="209902038"/>
        <n v="209902039"/>
        <n v="209902040"/>
        <n v="209902041"/>
        <n v="209902042"/>
        <n v="209902043"/>
        <n v="209902045"/>
        <n v="209902047"/>
        <n v="209902049"/>
        <n v="209902051"/>
        <n v="209902053"/>
        <n v="209902054"/>
        <n v="209902056"/>
        <n v="209902057"/>
        <n v="209902058"/>
        <n v="209902059"/>
        <n v="209902061"/>
        <n v="209902062"/>
        <n v="209902063"/>
        <n v="209902065"/>
        <n v="209902067"/>
        <n v="209902068"/>
        <n v="209902073"/>
        <n v="209902074"/>
        <n v="209902075"/>
        <n v="209902076"/>
        <n v="209902077"/>
        <n v="209902078"/>
        <n v="209902079"/>
        <n v="209902080"/>
        <n v="209902081"/>
        <n v="209902082"/>
        <n v="209902083"/>
        <n v="209902086"/>
        <n v="209902089"/>
        <n v="209902093"/>
        <n v="209902098"/>
        <n v="209902099"/>
        <n v="209902101"/>
        <n v="209902106"/>
        <n v="209902107"/>
        <n v="209902108"/>
        <n v="209902109"/>
        <n v="209902112"/>
        <n v="209902113"/>
        <n v="209902114"/>
        <n v="209902115"/>
        <n v="209902116"/>
        <n v="209902120"/>
        <n v="209902121"/>
        <n v="209902122"/>
        <n v="209902124"/>
        <n v="209902125"/>
        <n v="209902126"/>
        <n v="209902127"/>
        <n v="209902128"/>
        <n v="209902129"/>
        <n v="209902131"/>
        <n v="209902132"/>
        <n v="209902133"/>
        <n v="209902134"/>
        <n v="209902135"/>
        <n v="209902138"/>
        <n v="209902139"/>
        <n v="209902140"/>
        <n v="209902143"/>
        <n v="209902144"/>
        <n v="209902145"/>
        <n v="209902146"/>
        <n v="209902147"/>
        <n v="209902148"/>
        <n v="209902149"/>
        <n v="209902151"/>
        <n v="209902152"/>
        <n v="209902153"/>
        <n v="209902154"/>
        <n v="209902159"/>
        <n v="209902160"/>
        <n v="209902161"/>
        <n v="209902162"/>
        <n v="209902163"/>
        <n v="209902164"/>
        <n v="209902165"/>
        <n v="209902166"/>
        <n v="209902167"/>
        <n v="209902168"/>
        <n v="209902169"/>
        <n v="209902170"/>
        <n v="209902171"/>
        <n v="209902172"/>
        <n v="209902173"/>
        <n v="209902179"/>
        <n v="209902180"/>
        <n v="209902182"/>
        <n v="209902183"/>
        <n v="209902184"/>
        <n v="209902186"/>
        <n v="209902191"/>
        <n v="209902194"/>
        <n v="209902195"/>
        <n v="209902196"/>
        <n v="209902198"/>
        <n v="209902204"/>
        <n v="209902205"/>
        <n v="209902209"/>
        <n v="209902210"/>
        <n v="209902211"/>
        <n v="209902212"/>
        <n v="209902215"/>
        <n v="209902218"/>
        <n v="209902219"/>
        <n v="209902220"/>
        <n v="209902225"/>
        <n v="209902226"/>
        <n v="209902228"/>
        <n v="209902229"/>
        <n v="209902232"/>
        <n v="209902233"/>
        <n v="209902236"/>
        <n v="209902237"/>
        <n v="209902238"/>
        <n v="209902240"/>
        <n v="209902241"/>
        <n v="209902248"/>
        <n v="209902251"/>
        <n v="209902252"/>
        <n v="209902256"/>
        <n v="209902263"/>
        <n v="209902265"/>
        <n v="209902266"/>
        <n v="209902268"/>
        <n v="209902269"/>
        <n v="209902270"/>
        <n v="209902271"/>
        <n v="209902272"/>
        <n v="209902279"/>
        <n v="209902281"/>
        <n v="209902283"/>
        <n v="209902284"/>
        <n v="209902285"/>
        <n v="209902289"/>
        <n v="209902306"/>
        <n v="210048245"/>
        <n v="210048247"/>
        <n v="210048256"/>
        <n v="210048257"/>
        <n v="210048258"/>
        <n v="210048259"/>
        <n v="210048289"/>
        <n v="907281897"/>
        <n v="907281898"/>
        <n v="907281899"/>
        <n v="907281900"/>
        <n v="907281901"/>
        <n v="907281902"/>
        <n v="907281903"/>
        <n v="907281904"/>
        <n v="907281905"/>
        <n v="907281906"/>
        <n v="907281907"/>
        <n v="5035274299"/>
        <n v="5035274381"/>
        <n v="5035274392"/>
        <n v="5035274393"/>
        <n v="5035274430"/>
        <n v="5035274443"/>
        <n v="5035274445"/>
        <n v="5035274447"/>
        <n v="5035274449"/>
        <n v="5035274452"/>
        <n v="5035274460"/>
        <n v="5035274465"/>
        <n v="5035274479"/>
        <n v="5035274486"/>
        <n v="5035274491"/>
        <n v="5035274515"/>
        <n v="5035274521"/>
        <n v="5035274552"/>
        <n v="6002197701"/>
        <n v="6002197702"/>
        <n v="6002198493"/>
        <n v="6002198503"/>
        <n v="6002198646"/>
        <n v="6002198670"/>
        <n v="6002198674"/>
        <n v="6002198676"/>
        <n v="6002198678"/>
        <n v="6002198687"/>
        <n v="6002198691"/>
        <n v="6002198692"/>
        <n v="6002198693"/>
        <n v="6002198695"/>
        <n v="6002198696"/>
        <n v="6002198698"/>
        <n v="6002198703"/>
        <n v="6002198707"/>
        <n v="6002198709"/>
        <n v="6002198711"/>
        <n v="6002198721"/>
        <n v="6002198722"/>
        <n v="6002198723"/>
        <n v="6002198724"/>
        <n v="6002198725"/>
        <n v="6002198730"/>
        <n v="6002198731"/>
        <n v="6002198735"/>
        <n v="6002198740"/>
        <n v="6002198743"/>
        <n v="6002198745"/>
        <n v="6002198746"/>
        <n v="6002198747"/>
        <n v="6002198748"/>
        <n v="6002198751"/>
        <n v="6002198752"/>
        <n v="6002198753"/>
        <n v="6002198754"/>
        <n v="6002198755"/>
        <n v="6002198756"/>
        <n v="6002198757"/>
        <n v="6002198758"/>
        <n v="6002198759"/>
        <n v="6002198761"/>
        <n v="6002198772"/>
        <n v="6002198773"/>
        <n v="6002198774"/>
        <n v="6002198775"/>
        <n v="6002198776"/>
        <n v="6002198779"/>
        <n v="6002198780"/>
        <n v="6002198782"/>
        <n v="6002198783"/>
        <n v="6002198785"/>
        <n v="6002198788"/>
        <n v="6002198789"/>
        <n v="6002198790"/>
        <n v="6002198791"/>
        <n v="6002198792"/>
        <n v="6002198793"/>
        <n v="6002198794"/>
        <n v="6002198795"/>
        <n v="6002198800"/>
        <n v="6002198801"/>
        <n v="6002198804"/>
        <n v="6002198805"/>
        <n v="6002198806"/>
        <n v="6002198807"/>
        <n v="6002198808"/>
        <n v="6002198809"/>
        <n v="6002198810"/>
        <n v="6002198811"/>
        <n v="6002198812"/>
        <n v="6002198813"/>
        <n v="6002198814"/>
        <n v="6002198816"/>
        <n v="6002198817"/>
        <n v="6002198819"/>
        <n v="6002198824"/>
        <n v="6002198835"/>
        <n v="6002198838"/>
        <n v="6002198840"/>
        <n v="6002198841"/>
        <n v="6002198842"/>
        <n v="6002198853"/>
        <n v="6002198856"/>
        <n v="6002198857"/>
        <n v="6002198858"/>
        <n v="6002198859"/>
        <n v="6002198860"/>
        <n v="6002198861"/>
        <n v="6002198862"/>
        <n v="6002198863"/>
        <n v="6002198864"/>
        <n v="6002198865"/>
        <n v="6002198871"/>
        <n v="6002198873"/>
        <n v="6002198874"/>
        <n v="6002198875"/>
        <n v="6002198878"/>
        <n v="6002198881"/>
        <n v="6002198883"/>
        <n v="6002198887"/>
        <n v="6002198888"/>
        <n v="6002198890"/>
        <n v="6002198892"/>
        <n v="6002198893"/>
        <n v="6002198895"/>
        <n v="6002198897"/>
        <n v="6002198898"/>
        <n v="6002198904"/>
        <n v="6002198906"/>
        <n v="6002198907"/>
        <n v="6002198908"/>
        <n v="6002198909"/>
        <n v="6002198911"/>
        <n v="6002198912"/>
        <n v="6002198913"/>
        <n v="6002198915"/>
        <n v="6002198916"/>
        <n v="6002198917"/>
        <n v="6002198922"/>
        <n v="6002198923"/>
        <n v="6002198928"/>
        <n v="6002198933"/>
        <n v="6002198934"/>
        <n v="6002198935"/>
        <n v="6002198936"/>
        <n v="6002198938"/>
        <n v="6002198939"/>
        <n v="6002198940"/>
        <n v="6002198942"/>
        <n v="6002198944"/>
        <n v="6002198946"/>
        <n v="6002198947"/>
        <n v="6002198948"/>
        <n v="6002198949"/>
        <n v="6002198950"/>
        <n v="6002198951"/>
        <n v="6002198952"/>
        <n v="6002198953"/>
        <n v="6002198954"/>
        <n v="6002198955"/>
        <n v="6002198956"/>
        <n v="6002198957"/>
        <n v="6002198958"/>
        <n v="6002198959"/>
        <n v="6002198960"/>
        <n v="6002198961"/>
        <n v="6002198962"/>
        <n v="6002198963"/>
        <n v="6002198964"/>
        <n v="6002198965"/>
        <n v="6002198966"/>
        <n v="6002198970"/>
        <n v="6002198971"/>
        <n v="6002198972"/>
        <n v="6002198973"/>
        <n v="6002198974"/>
        <n v="6002198975"/>
        <n v="6002198976"/>
        <n v="6002198977"/>
        <n v="6002198978"/>
        <n v="6002198980"/>
        <n v="6002198981"/>
        <n v="6002198983"/>
        <n v="6002198984"/>
        <n v="6002198985"/>
        <n v="6002198986"/>
        <n v="6002198987"/>
        <n v="6002198990"/>
        <n v="6002198991"/>
        <n v="6002198992"/>
        <n v="6002198993"/>
        <n v="6002198994"/>
        <n v="6002198996"/>
        <n v="6002198998"/>
        <n v="6002198999"/>
        <n v="6002199000"/>
        <n v="6002199003"/>
        <n v="6002199004"/>
        <n v="6002199005"/>
        <n v="6002199006"/>
        <n v="6002199007"/>
        <n v="6002199008"/>
        <n v="6002199010"/>
        <n v="6002199011"/>
        <n v="6002199015"/>
        <n v="6002199016"/>
        <n v="6002199017"/>
        <n v="6002199025"/>
        <n v="6002199026"/>
        <n v="6002199027"/>
        <n v="6002199028"/>
        <n v="6002199029"/>
        <n v="6002199030"/>
        <n v="6002199031"/>
        <n v="6002199032"/>
        <n v="6002199033"/>
        <n v="6002199034"/>
        <n v="6002199035"/>
        <n v="6002199044"/>
        <n v="6002199045"/>
        <n v="6002199048"/>
        <n v="6002199053"/>
        <n v="6002199055"/>
        <n v="6002199056"/>
        <n v="6002199057"/>
        <n v="6002199058"/>
        <n v="6002199060"/>
        <n v="6002199061"/>
        <n v="6002199062"/>
        <n v="6002199063"/>
        <n v="6002199072"/>
        <n v="6002199073"/>
        <n v="6002199074"/>
        <n v="6002199076"/>
        <n v="6002199084"/>
        <n v="6002199087"/>
        <n v="6002199088"/>
        <n v="6002199091"/>
        <n v="6002199092"/>
        <n v="6002199093"/>
        <n v="6002199094"/>
        <n v="6002199096"/>
        <n v="6002199104"/>
        <n v="6002199105"/>
        <n v="6002199106"/>
        <n v="6002199108"/>
        <n v="6002199109"/>
        <n v="6002199110"/>
        <n v="6002199115"/>
        <n v="6002199116"/>
        <n v="6002199118"/>
        <n v="6002199119"/>
        <n v="6002199127"/>
        <n v="6002199128"/>
        <n v="6002199132"/>
        <n v="6002199133"/>
        <n v="6002199142"/>
        <n v="6002199150"/>
        <n v="6002199152"/>
        <n v="6002199153"/>
        <n v="6002199154"/>
        <n v="6002199155"/>
        <n v="6002199156"/>
        <n v="6002199157"/>
        <n v="6002199164"/>
        <n v="6002199165"/>
        <n v="6002199166"/>
        <n v="6002199167"/>
        <n v="6002199170"/>
        <n v="6002199171"/>
        <n v="6002199172"/>
        <n v="6002199175"/>
        <n v="6002199176"/>
        <n v="6002199178"/>
        <n v="6002199186"/>
        <n v="6002199187"/>
        <n v="6002199190"/>
        <n v="6002199191"/>
        <n v="6002199195"/>
        <n v="6002199196"/>
        <n v="6002199200"/>
        <n v="6002199202"/>
        <n v="6002199203"/>
        <n v="6002199215"/>
        <n v="6002199218"/>
        <n v="6002199220"/>
        <n v="6002199221"/>
        <n v="6002199222"/>
        <n v="6003003001"/>
        <n v="6004032881"/>
        <n v="6004032932"/>
        <n v="6004032953"/>
        <n v="6004032964"/>
        <n v="6004032965"/>
        <n v="6004032975"/>
        <n v="6004032976"/>
        <n v="6004032985"/>
        <n v="6004032987"/>
        <n v="6004032994"/>
        <n v="6004032996"/>
        <n v="6004032997"/>
        <n v="6004032998"/>
        <n v="6004033000"/>
        <n v="6004033002"/>
        <n v="6004033003"/>
        <n v="6004033009"/>
        <n v="6004033013"/>
        <n v="6004033015"/>
        <n v="6004033016"/>
        <n v="6004033017"/>
        <n v="6004033018"/>
        <n v="6004033019"/>
        <n v="6004033020"/>
        <n v="6004033022"/>
        <n v="6004033025"/>
        <n v="6004033029"/>
        <n v="6004033030"/>
        <n v="6004033031"/>
        <n v="6004033032"/>
        <n v="6004033034"/>
        <n v="6004033035"/>
        <n v="6004033038"/>
        <n v="6004033039"/>
        <n v="6004033040"/>
        <n v="6004033042"/>
        <n v="6004033044"/>
        <n v="6004033046"/>
        <n v="6004033047"/>
        <n v="6004033052"/>
        <n v="6004033053"/>
        <n v="6004033054"/>
        <n v="6004033056"/>
        <n v="6004033058"/>
        <n v="6004033061"/>
        <n v="6004033062"/>
        <n v="6004033064"/>
        <n v="6004033065"/>
        <n v="6004033066"/>
        <n v="6004033069"/>
        <n v="6004033070"/>
        <n v="6004033073"/>
        <n v="6004033074"/>
        <n v="6004033076"/>
        <n v="6004033102"/>
        <n v="6004033115"/>
        <n v="8031141298"/>
        <n v="8031141299"/>
        <n v="8031141304"/>
        <n v="8031141404"/>
        <n v="8031141431"/>
        <n v="8031141435"/>
        <n v="8031141436"/>
        <n v="8031141438"/>
        <n v="8031141447"/>
        <n v="8031141454"/>
        <n v="8031141456"/>
        <n v="8031141457"/>
        <n v="8031141458"/>
        <n v="8031141459"/>
        <n v="8031141460"/>
        <n v="8031141461"/>
        <n v="8031141465"/>
        <n v="8031141467"/>
        <n v="8031141468"/>
        <n v="8031141469"/>
        <n v="8031141480"/>
        <n v="8031141481"/>
        <n v="8031141483"/>
        <n v="8031141484"/>
        <n v="8031141485"/>
        <n v="8031141487"/>
        <n v="8031141489"/>
        <n v="8031141492"/>
        <n v="8031141493"/>
        <n v="8031141507"/>
        <n v="8031141508"/>
        <n v="8031141509"/>
        <n v="8031141510"/>
        <n v="8031141511"/>
        <n v="8031141514"/>
        <n v="8031141516"/>
        <n v="8031141517"/>
        <n v="8031141520"/>
        <n v="8031141522"/>
        <n v="8031141523"/>
        <n v="8031141524"/>
        <n v="8031141525"/>
        <n v="8031141526"/>
        <n v="8031141527"/>
        <n v="8031141529"/>
        <n v="8031141530"/>
        <n v="8031141534"/>
        <n v="8031141535"/>
        <n v="8031141540"/>
        <n v="8031141541"/>
        <n v="8031141542"/>
        <n v="8031141543"/>
        <n v="8031141544"/>
        <n v="8031141546"/>
        <n v="8031141547"/>
        <n v="8031141548"/>
        <n v="8031141549"/>
        <n v="8031141554"/>
        <n v="8031141558"/>
        <n v="8031141560"/>
        <n v="8031141561"/>
        <n v="8031141562"/>
        <n v="8031141564"/>
        <n v="8031141566"/>
        <n v="8031141568"/>
        <n v="8031141571"/>
        <n v="8031141576"/>
        <n v="8031141577"/>
        <n v="8031141586"/>
        <n v="8031141590"/>
        <n v="8031141591"/>
        <n v="8031141592"/>
        <n v="8031141593"/>
        <n v="8031141597"/>
        <n v="8031141599"/>
        <n v="8031141600"/>
        <n v="8031141601"/>
        <n v="8031141602"/>
        <n v="8031141603"/>
        <n v="8031141604"/>
        <n v="8031141606"/>
        <n v="8031141610"/>
        <n v="8031141612"/>
        <n v="8031141615"/>
        <n v="8031141624"/>
        <n v="8031141633"/>
        <n v="8040213697"/>
        <n v="8040213800"/>
        <n v="209901969"/>
        <n v="209902096"/>
        <n v="209902207"/>
        <n v="209902208"/>
        <n v="209902227"/>
        <n v="209902230"/>
        <n v="209902253"/>
        <n v="209902254"/>
        <n v="209902255"/>
        <n v="209902257"/>
        <n v="209902258"/>
        <n v="209902259"/>
        <n v="209902261"/>
        <n v="209902262"/>
        <n v="209902282"/>
        <n v="209902286"/>
        <n v="209902291"/>
        <n v="209902293"/>
        <n v="209902294"/>
        <n v="209902300"/>
        <n v="209902301"/>
        <n v="209902305"/>
        <n v="209902307"/>
        <n v="209902309"/>
        <n v="209902310"/>
        <n v="209902311"/>
        <n v="209902312"/>
        <n v="209902313"/>
        <n v="209902314"/>
        <n v="209902317"/>
        <n v="209902323"/>
        <n v="209902325"/>
        <n v="209902326"/>
        <n v="209902327"/>
        <n v="209902328"/>
        <n v="209902329"/>
        <n v="209902331"/>
        <n v="209902332"/>
        <n v="209902333"/>
        <n v="209902334"/>
        <n v="209902335"/>
        <n v="209902336"/>
        <n v="209902338"/>
        <n v="209902341"/>
        <n v="209902344"/>
        <n v="209902345"/>
        <n v="209902348"/>
        <n v="209902349"/>
        <n v="209902350"/>
        <n v="209902351"/>
        <n v="209902352"/>
        <n v="209902353"/>
        <n v="209902354"/>
        <n v="209902355"/>
        <n v="209902356"/>
        <n v="209902357"/>
        <n v="209902358"/>
        <n v="209902362"/>
        <n v="209902363"/>
        <n v="209902364"/>
        <n v="209902365"/>
        <n v="209902366"/>
        <n v="209902370"/>
        <n v="209902372"/>
        <n v="209902373"/>
        <n v="209902374"/>
        <n v="209902375"/>
        <n v="209902378"/>
        <n v="209902379"/>
        <n v="209902380"/>
        <n v="209902381"/>
        <n v="209902382"/>
        <n v="209902385"/>
        <n v="209902386"/>
        <n v="209902387"/>
        <n v="209902391"/>
        <n v="209902393"/>
        <n v="209902394"/>
        <n v="209902396"/>
        <n v="209902397"/>
        <n v="209902400"/>
        <n v="209902401"/>
        <n v="209902402"/>
        <n v="209902406"/>
        <n v="209902407"/>
        <n v="209902409"/>
        <n v="209902410"/>
        <n v="209902414"/>
        <n v="209902415"/>
        <n v="209902416"/>
        <n v="209902422"/>
        <n v="209902427"/>
        <n v="209902428"/>
        <n v="209902429"/>
        <n v="209902430"/>
        <n v="209902431"/>
        <n v="209902432"/>
        <n v="209902433"/>
        <n v="209902435"/>
        <n v="209902437"/>
        <n v="209902440"/>
        <n v="209902442"/>
        <n v="209902444"/>
        <n v="209902451"/>
        <n v="209902455"/>
        <n v="209902460"/>
        <n v="209902461"/>
        <n v="209902462"/>
        <n v="209902463"/>
        <n v="209902467"/>
        <n v="209902469"/>
        <n v="209902470"/>
        <n v="209902471"/>
        <n v="209902475"/>
        <n v="209902476"/>
        <n v="209902479"/>
        <n v="209902484"/>
        <n v="209902487"/>
        <n v="209902490"/>
        <n v="209902491"/>
        <n v="209902492"/>
        <n v="209902493"/>
        <n v="209902494"/>
        <n v="209902495"/>
        <n v="209902496"/>
        <n v="209902498"/>
        <n v="209902499"/>
        <n v="209902500"/>
        <n v="209902502"/>
        <n v="209902503"/>
        <n v="209902504"/>
        <n v="209902505"/>
        <n v="209902506"/>
        <n v="209902508"/>
        <n v="209902509"/>
        <n v="209902512"/>
        <n v="209902515"/>
        <n v="209902524"/>
        <n v="209902533"/>
        <n v="209902536"/>
        <n v="209902541"/>
        <n v="209902547"/>
        <n v="210048290"/>
        <n v="210048291"/>
        <n v="210048305"/>
        <n v="210048306"/>
        <n v="210048307"/>
        <n v="210048309"/>
        <n v="210048325"/>
        <n v="210048326"/>
        <n v="210048327"/>
        <n v="210048337"/>
        <n v="907281908"/>
        <n v="907281960"/>
        <n v="5035274431"/>
        <n v="5035274454"/>
        <n v="5035274508"/>
        <n v="5035274514"/>
        <n v="5035274554"/>
        <n v="5035274566"/>
        <n v="5035274576"/>
        <n v="5035274583"/>
        <n v="5035274587"/>
        <n v="5035274595"/>
        <n v="5035274596"/>
        <n v="5035274600"/>
        <n v="5035274605"/>
        <n v="5035274607"/>
        <n v="5035274632"/>
        <n v="5035274638"/>
        <n v="5035274642"/>
        <n v="5035274644"/>
        <n v="5035274647"/>
        <n v="5035274656"/>
        <n v="5035274658"/>
        <n v="6002197703"/>
        <n v="6002198551"/>
        <n v="6002198688"/>
        <n v="6002198914"/>
        <n v="6002199059"/>
        <n v="6002199075"/>
        <n v="6002199083"/>
        <n v="6002199120"/>
        <n v="6002199125"/>
        <n v="6002199134"/>
        <n v="6002199151"/>
        <n v="6002199158"/>
        <n v="6002199159"/>
        <n v="6002199160"/>
        <n v="6002199161"/>
        <n v="6002199162"/>
        <n v="6002199163"/>
        <n v="6002199168"/>
        <n v="6002199169"/>
        <n v="6002199173"/>
        <n v="6002199177"/>
        <n v="6002199181"/>
        <n v="6002199189"/>
        <n v="6002199193"/>
        <n v="6002199197"/>
        <n v="6002199198"/>
        <n v="6002199201"/>
        <n v="6002199214"/>
        <n v="6002199217"/>
        <n v="6002199219"/>
        <n v="6002199223"/>
        <n v="6002199226"/>
        <n v="6002199227"/>
        <n v="6002199234"/>
        <n v="6002199236"/>
        <n v="6002199237"/>
        <n v="6002199238"/>
        <n v="6002199239"/>
        <n v="6002199240"/>
        <n v="6002199241"/>
        <n v="6002199242"/>
        <n v="6002199243"/>
        <n v="6002199244"/>
        <n v="6002199245"/>
        <n v="6002199246"/>
        <n v="6002199247"/>
        <n v="6002199248"/>
        <n v="6002199249"/>
        <n v="6002199251"/>
        <n v="6002199252"/>
        <n v="6002199267"/>
        <n v="6002199268"/>
        <n v="6002199270"/>
        <n v="6002199277"/>
        <n v="6002199279"/>
        <n v="6002199280"/>
        <n v="6002199281"/>
        <n v="6002199282"/>
        <n v="6002199284"/>
        <n v="6002199285"/>
        <n v="6002199286"/>
        <n v="6002199287"/>
        <n v="6002199289"/>
        <n v="6002199291"/>
        <n v="6002199292"/>
        <n v="6002199294"/>
        <n v="6002199295"/>
        <n v="6002199296"/>
        <n v="6002199298"/>
        <n v="6002199299"/>
        <n v="6002199300"/>
        <n v="6002199301"/>
        <n v="6002199302"/>
        <n v="6002199303"/>
        <n v="6002199305"/>
        <n v="6002199306"/>
        <n v="6002199307"/>
        <n v="6002199308"/>
        <n v="6002199309"/>
        <n v="6002199310"/>
        <n v="6002199311"/>
        <n v="6002199312"/>
        <n v="6002199314"/>
        <n v="6002199315"/>
        <n v="6002199317"/>
        <n v="6002199320"/>
        <n v="6002199321"/>
        <n v="6002199322"/>
        <n v="6002199323"/>
        <n v="6002199324"/>
        <n v="6002199325"/>
        <n v="6002199326"/>
        <n v="6002199327"/>
        <n v="6002199328"/>
        <n v="6002199329"/>
        <n v="6002199345"/>
        <n v="6002199348"/>
        <n v="6002199349"/>
        <n v="6002199350"/>
        <n v="6002199351"/>
        <n v="6002199353"/>
        <n v="6002199354"/>
        <n v="6002199357"/>
        <n v="6002199358"/>
        <n v="6002199359"/>
        <n v="6002199360"/>
        <n v="6002199361"/>
        <n v="6002199362"/>
        <n v="6002199363"/>
        <n v="6002199364"/>
        <n v="6002199365"/>
        <n v="6002199366"/>
        <n v="6002199367"/>
        <n v="6002199368"/>
        <n v="6002199369"/>
        <n v="6002199373"/>
        <n v="6002199374"/>
        <n v="6002199375"/>
        <n v="6002199376"/>
        <n v="6002199377"/>
        <n v="6002199378"/>
        <n v="6002199379"/>
        <n v="6002199382"/>
        <n v="6002199385"/>
        <n v="6002199386"/>
        <n v="6002199387"/>
        <n v="6002199388"/>
        <n v="6002199389"/>
        <n v="6002199390"/>
        <n v="6002199391"/>
        <n v="6002199392"/>
        <n v="6002199393"/>
        <n v="6002199394"/>
        <n v="6002199395"/>
        <n v="6002199396"/>
        <n v="6002199397"/>
        <n v="6002199398"/>
        <n v="6002199399"/>
        <n v="6002199400"/>
        <n v="6002199402"/>
        <n v="6002199404"/>
        <n v="6002199405"/>
        <n v="6002199407"/>
        <n v="6002199408"/>
        <n v="6002199412"/>
        <n v="6002199413"/>
        <n v="6002199414"/>
        <n v="6002199415"/>
        <n v="6002199416"/>
        <n v="6002199417"/>
        <n v="6002199418"/>
        <n v="6002199420"/>
        <n v="6002199421"/>
        <n v="6002199422"/>
        <n v="6002199423"/>
        <n v="6002199424"/>
        <n v="6002199426"/>
        <n v="6002199428"/>
        <n v="6002199429"/>
        <n v="6002199430"/>
        <n v="6002199431"/>
        <n v="6002199432"/>
        <n v="6002199433"/>
        <n v="6002199435"/>
        <n v="6002199436"/>
        <n v="6002199437"/>
        <n v="6002199438"/>
        <n v="6002199439"/>
        <n v="6002199440"/>
        <n v="6002199441"/>
        <n v="6002199442"/>
        <n v="6002199443"/>
        <n v="6002199444"/>
        <n v="6002199445"/>
        <n v="6002199446"/>
        <n v="6002199447"/>
        <n v="6002199448"/>
        <n v="6002199449"/>
        <n v="6002199450"/>
        <n v="6002199451"/>
        <n v="6002199453"/>
        <n v="6002199455"/>
        <n v="6002199458"/>
        <n v="6002199459"/>
        <n v="6002199460"/>
        <n v="6002199461"/>
        <n v="6002199462"/>
        <n v="6002199463"/>
        <n v="6002199464"/>
        <n v="6002199465"/>
        <n v="6002199466"/>
        <n v="6002199467"/>
        <n v="6002199468"/>
        <n v="6002199469"/>
        <n v="6002199470"/>
        <n v="6002199471"/>
        <n v="6002199472"/>
        <n v="6002199473"/>
        <n v="6002199475"/>
        <n v="6002199476"/>
        <n v="6002199477"/>
        <n v="6002199479"/>
        <n v="6002199481"/>
        <n v="6002199495"/>
        <n v="6002199496"/>
        <n v="6002199497"/>
        <n v="6002199498"/>
        <n v="6002199499"/>
        <n v="6002199500"/>
        <n v="6002199501"/>
        <n v="6002199505"/>
        <n v="6002199506"/>
        <n v="6002199507"/>
        <n v="6002199513"/>
        <n v="6002199516"/>
        <n v="6002199528"/>
        <n v="6002199529"/>
        <n v="6002199530"/>
        <n v="6002199532"/>
        <n v="6002199538"/>
        <n v="6002199539"/>
        <n v="6002199541"/>
        <n v="6002199542"/>
        <n v="6002199547"/>
        <n v="6002199552"/>
        <n v="6002199554"/>
        <n v="6002199558"/>
        <n v="6002199566"/>
        <n v="6002199567"/>
        <n v="6002199571"/>
        <n v="6002199572"/>
        <n v="6002199574"/>
        <n v="6002199581"/>
        <n v="6002199584"/>
        <n v="6002199586"/>
        <n v="6002199587"/>
        <n v="6002199590"/>
        <n v="6002199592"/>
        <n v="6002199593"/>
        <n v="6002199596"/>
        <n v="6002199599"/>
        <n v="6002199602"/>
        <n v="6002199604"/>
        <n v="6002199608"/>
        <n v="6002199609"/>
        <n v="6002199611"/>
        <n v="6002199612"/>
        <n v="6002199614"/>
        <n v="6002199615"/>
        <n v="6002199616"/>
        <n v="6002199620"/>
        <n v="6002199621"/>
        <n v="6002199622"/>
        <n v="6002199625"/>
        <n v="6002199626"/>
        <n v="6002199627"/>
        <n v="6002199632"/>
        <n v="6002199634"/>
        <n v="6002199635"/>
        <n v="6002199638"/>
        <n v="6002199639"/>
        <n v="6002199641"/>
        <n v="6002199643"/>
        <n v="6002199644"/>
        <n v="6002199645"/>
        <n v="6002199647"/>
        <n v="6002199648"/>
        <n v="6002199652"/>
        <n v="6002199665"/>
        <n v="6002199670"/>
        <n v="6002199671"/>
        <n v="6002199672"/>
        <n v="6002199675"/>
        <n v="6002199682"/>
        <n v="6002199684"/>
        <n v="6002199688"/>
        <n v="6002199716"/>
        <n v="6004033048"/>
        <n v="6004033063"/>
        <n v="6004033081"/>
        <n v="6004033082"/>
        <n v="6004033103"/>
        <n v="6004033104"/>
        <n v="6004033110"/>
        <n v="6004033111"/>
        <n v="6004033112"/>
        <n v="6004033113"/>
        <n v="6004033116"/>
        <n v="6004033118"/>
        <n v="6004033120"/>
        <n v="6004033122"/>
        <n v="6004033123"/>
        <n v="6004033124"/>
        <n v="6004033126"/>
        <n v="6004033129"/>
        <n v="6004033133"/>
        <n v="6004033134"/>
        <n v="6004033137"/>
        <n v="6004033138"/>
        <n v="6004033139"/>
        <n v="6004033140"/>
        <n v="6004033141"/>
        <n v="6004033143"/>
        <n v="6004033144"/>
        <n v="6004033145"/>
        <n v="6004033147"/>
        <n v="6004033153"/>
        <n v="6004033154"/>
        <n v="6004033156"/>
        <n v="6004033164"/>
        <n v="6004033165"/>
        <n v="6004033168"/>
        <n v="6004033169"/>
        <n v="6004033171"/>
        <n v="6004033175"/>
        <n v="6004033177"/>
        <n v="6004033182"/>
        <n v="6004033184"/>
        <n v="6004033186"/>
        <n v="6004033193"/>
        <n v="6004033198"/>
        <n v="6004033204"/>
        <n v="6004033211"/>
        <n v="6004033213"/>
        <n v="6004033214"/>
        <n v="8031141626"/>
        <n v="8031141629"/>
        <n v="8031141634"/>
        <n v="8031141635"/>
        <n v="8031141636"/>
        <n v="8031141647"/>
        <n v="8031141649"/>
        <n v="8031141651"/>
        <n v="8031141652"/>
        <n v="8031141654"/>
        <n v="8031141655"/>
        <n v="8031141656"/>
        <n v="8031141657"/>
        <n v="8031141658"/>
        <n v="8031141659"/>
        <n v="8031141660"/>
        <n v="8031141661"/>
        <n v="8031141662"/>
        <n v="8031141663"/>
        <n v="8031141664"/>
        <n v="8031141665"/>
        <n v="8031141666"/>
        <n v="8031141667"/>
        <n v="8031141668"/>
        <n v="8031141669"/>
        <n v="8031141670"/>
        <n v="8031141673"/>
        <n v="8031141675"/>
        <n v="8031141677"/>
        <n v="8031141684"/>
        <n v="8031141685"/>
        <n v="8031141686"/>
        <n v="8031141687"/>
        <n v="8031141688"/>
        <n v="8031141690"/>
        <n v="8031141691"/>
        <n v="8031141698"/>
        <n v="8031141700"/>
        <n v="8031141701"/>
        <n v="8031141702"/>
        <n v="8031141704"/>
        <n v="8031141708"/>
        <n v="8031141709"/>
        <n v="8031141711"/>
        <n v="8031141718"/>
        <n v="8031141722"/>
        <n v="8031141723"/>
        <n v="8031141728"/>
        <n v="8031141729"/>
        <n v="8031141730"/>
        <n v="8031141734"/>
        <n v="8031141735"/>
        <n v="8031141743"/>
        <n v="8031141744"/>
        <n v="8031141748"/>
        <n v="8031141749"/>
        <n v="8031141750"/>
        <n v="8031141751"/>
        <n v="8031141752"/>
        <n v="8031141753"/>
        <n v="8031141754"/>
        <n v="8031141755"/>
        <n v="8031141756"/>
        <n v="8031141758"/>
        <n v="8031141759"/>
        <n v="8031141760"/>
        <n v="8031141761"/>
        <n v="8031141771"/>
        <n v="8031141772"/>
        <n v="8031141773"/>
        <n v="8031141775"/>
        <n v="8031141782"/>
        <n v="8031141787"/>
        <n v="8031141793"/>
        <n v="8031141794"/>
        <n v="8031141795"/>
        <n v="8031141796"/>
        <n v="8031141797"/>
        <n v="8031141798"/>
        <n v="8031141804"/>
        <n v="8031141806"/>
        <n v="8031141810"/>
        <n v="8031141811"/>
        <n v="8040213803"/>
        <n v="8040213847"/>
        <n v="209902290"/>
        <n v="209902302"/>
        <n v="209902303"/>
        <n v="209902304"/>
        <n v="209902412"/>
        <n v="209902417"/>
        <n v="209902468"/>
        <n v="209902480"/>
        <n v="209902483"/>
        <n v="209902486"/>
        <n v="209902501"/>
        <n v="209902507"/>
        <n v="209902510"/>
        <n v="209902511"/>
        <n v="209902513"/>
        <n v="209902517"/>
        <n v="209902518"/>
        <n v="209902519"/>
        <n v="209902520"/>
        <n v="209902521"/>
        <n v="209902525"/>
        <n v="209902526"/>
        <n v="209902528"/>
        <n v="209902530"/>
        <n v="209902534"/>
        <n v="209902535"/>
        <n v="209902537"/>
        <n v="209902538"/>
        <n v="209902539"/>
        <n v="209902542"/>
        <n v="209902545"/>
        <n v="209902549"/>
        <n v="209902550"/>
        <n v="209902552"/>
        <n v="209902554"/>
        <n v="209902555"/>
        <n v="209902556"/>
        <n v="209902557"/>
        <n v="209902558"/>
        <n v="209902560"/>
        <n v="209902561"/>
        <n v="209902569"/>
        <n v="209902573"/>
        <n v="209902576"/>
        <n v="209902581"/>
        <n v="209902586"/>
        <n v="209902587"/>
        <n v="209902588"/>
        <n v="209902589"/>
        <n v="209902590"/>
        <n v="209902592"/>
        <n v="209902593"/>
        <n v="209902596"/>
        <n v="209902602"/>
        <n v="209902603"/>
        <n v="209902604"/>
        <n v="209902607"/>
        <n v="209902608"/>
        <n v="209902610"/>
        <n v="209902611"/>
        <n v="209902612"/>
        <n v="209902614"/>
        <n v="209902615"/>
        <n v="209902617"/>
        <n v="209902618"/>
        <n v="209902619"/>
        <n v="209902620"/>
        <n v="209902621"/>
        <n v="209902622"/>
        <n v="209902623"/>
        <n v="209902624"/>
        <n v="209902628"/>
        <n v="209902629"/>
        <n v="209902630"/>
        <n v="209902635"/>
        <n v="209902638"/>
        <n v="209902640"/>
        <n v="209902645"/>
        <n v="209902646"/>
        <n v="209902653"/>
        <n v="209902659"/>
        <n v="209902661"/>
        <n v="209902662"/>
        <n v="209902668"/>
        <n v="209902669"/>
        <n v="209902670"/>
        <n v="209902671"/>
        <n v="209902672"/>
        <n v="209902678"/>
        <n v="209902679"/>
        <n v="209902680"/>
        <n v="209902682"/>
        <n v="209902683"/>
        <n v="209902685"/>
        <n v="209902686"/>
        <n v="209902687"/>
        <n v="209902688"/>
        <n v="209902689"/>
        <n v="209902691"/>
        <n v="209902703"/>
        <n v="209902706"/>
        <n v="209902707"/>
        <n v="209902721"/>
        <n v="209902730"/>
        <n v="210048328"/>
        <n v="210048329"/>
        <n v="210048330"/>
        <n v="210048331"/>
        <n v="210048332"/>
        <n v="210048333"/>
        <n v="210048338"/>
        <n v="210048356"/>
        <n v="210048357"/>
        <n v="210048379"/>
        <n v="210048385"/>
        <n v="210048386"/>
        <n v="907281961"/>
        <n v="907281962"/>
        <n v="907282229"/>
        <n v="907282230"/>
        <n v="907282231"/>
        <n v="907282232"/>
        <n v="907282233"/>
        <n v="5035274383"/>
        <n v="5035274384"/>
        <n v="5035274547"/>
        <n v="5035274601"/>
        <n v="5035274616"/>
        <n v="5035274640"/>
        <n v="5035274661"/>
        <n v="5035274664"/>
        <n v="5035274673"/>
        <n v="5035274694"/>
        <n v="5035274705"/>
        <n v="5035274708"/>
        <n v="5035274718"/>
        <n v="5035274720"/>
        <n v="5035274723"/>
        <n v="5035274727"/>
        <n v="5035274739"/>
        <n v="5035274743"/>
        <n v="5035274762"/>
        <n v="5035274774"/>
        <n v="5035274779"/>
        <n v="5035274781"/>
        <n v="5035274795"/>
        <n v="6002198680"/>
        <n v="6002199099"/>
        <n v="6002199194"/>
        <n v="6002199380"/>
        <n v="6002199411"/>
        <n v="6002199488"/>
        <n v="6002199509"/>
        <n v="6002199523"/>
        <n v="6002199533"/>
        <n v="6002199534"/>
        <n v="6002199535"/>
        <n v="6002199543"/>
        <n v="6002199544"/>
        <n v="6002199548"/>
        <n v="6002199549"/>
        <n v="6002199555"/>
        <n v="6002199559"/>
        <n v="6002199560"/>
        <n v="6002199565"/>
        <n v="6002199568"/>
        <n v="6002199577"/>
        <n v="6002199579"/>
        <n v="6002199582"/>
        <n v="6002199585"/>
        <n v="6002199588"/>
        <n v="6002199589"/>
        <n v="6002199594"/>
        <n v="6002199600"/>
        <n v="6002199601"/>
        <n v="6002199603"/>
        <n v="6002199605"/>
        <n v="6002199606"/>
        <n v="6002199607"/>
        <n v="6002199610"/>
        <n v="6002199617"/>
        <n v="6002199618"/>
        <n v="6002199623"/>
        <n v="6002199628"/>
        <n v="6002199629"/>
        <n v="6002199633"/>
        <n v="6002199636"/>
        <n v="6002199640"/>
        <n v="6002199642"/>
        <n v="6002199646"/>
        <n v="6002199655"/>
        <n v="6002199656"/>
        <n v="6002199673"/>
        <n v="6002199674"/>
        <n v="6002199677"/>
        <n v="6002199678"/>
        <n v="6002199683"/>
        <n v="6002199692"/>
        <n v="6002199695"/>
        <n v="6002199700"/>
        <n v="6002199706"/>
        <n v="6002199708"/>
        <n v="6002199709"/>
        <n v="6002199710"/>
        <n v="6002199711"/>
        <n v="6002199714"/>
        <n v="6002199717"/>
        <n v="6002199718"/>
        <n v="6002199719"/>
        <n v="6002199720"/>
        <n v="6002199721"/>
        <n v="6002199723"/>
        <n v="6002199726"/>
        <n v="6002199727"/>
        <n v="6002199728"/>
        <n v="6002199729"/>
        <n v="6002199730"/>
        <n v="6002199731"/>
        <n v="6002199732"/>
        <n v="6002199733"/>
        <n v="6002199734"/>
        <n v="6002199741"/>
        <n v="6002199742"/>
        <n v="6002199743"/>
        <n v="6002199744"/>
        <n v="6002199750"/>
        <n v="6002199751"/>
        <n v="6002199752"/>
        <n v="6002199753"/>
        <n v="6002199754"/>
        <n v="6002199755"/>
        <n v="6002199757"/>
        <n v="6002199758"/>
        <n v="6002199760"/>
        <n v="6002199761"/>
        <n v="6002199764"/>
        <n v="6002199767"/>
        <n v="6002199769"/>
        <n v="6002199776"/>
        <n v="6002199780"/>
        <n v="6002199783"/>
        <n v="6002199784"/>
        <n v="6002199785"/>
        <n v="6002199786"/>
        <n v="6002199787"/>
        <n v="6002199788"/>
        <n v="6002199790"/>
        <n v="6002199791"/>
        <n v="6002199792"/>
        <n v="6002199793"/>
        <n v="6002199795"/>
        <n v="6002199797"/>
        <n v="6002199798"/>
        <n v="6002199799"/>
        <n v="6002199800"/>
        <n v="6002199801"/>
        <n v="6002199802"/>
        <n v="6002199803"/>
        <n v="6002199804"/>
        <n v="6002199805"/>
        <n v="6002199806"/>
        <n v="6002199808"/>
        <n v="6002199809"/>
        <n v="6002199810"/>
        <n v="6002199811"/>
        <n v="6002199812"/>
        <n v="6002199813"/>
        <n v="6002199814"/>
        <n v="6002199815"/>
        <n v="6002199816"/>
        <n v="6002199817"/>
        <n v="6002199818"/>
        <n v="6002199819"/>
        <n v="6002199820"/>
        <n v="6002199821"/>
        <n v="6002199822"/>
        <n v="6002199823"/>
        <n v="6002199824"/>
        <n v="6002199825"/>
        <n v="6002199827"/>
        <n v="6002199831"/>
        <n v="6002199832"/>
        <n v="6002199833"/>
        <n v="6002199839"/>
        <n v="6002199840"/>
        <n v="6002199841"/>
        <n v="6002199842"/>
        <n v="6002199844"/>
        <n v="6002199847"/>
        <n v="6002199848"/>
        <n v="6002199850"/>
        <n v="6002199851"/>
        <n v="6002199852"/>
        <n v="6002199853"/>
        <n v="6002199855"/>
        <n v="6002199857"/>
        <n v="6002199858"/>
        <n v="6002199859"/>
        <n v="6002199860"/>
        <n v="6002199861"/>
        <n v="6002199862"/>
        <n v="6002199863"/>
        <n v="6002199864"/>
        <n v="6002199865"/>
        <n v="6002199866"/>
        <n v="6002199867"/>
        <n v="6002199868"/>
        <n v="6002199872"/>
        <n v="6002199873"/>
        <n v="6002199874"/>
        <n v="6002199875"/>
        <n v="6002199876"/>
        <n v="6002199877"/>
        <n v="6002199878"/>
        <n v="6002199886"/>
        <n v="6002199887"/>
        <n v="6002199888"/>
        <n v="6002199894"/>
        <n v="6002199900"/>
        <n v="6002199905"/>
        <n v="6002199909"/>
        <n v="6002199910"/>
        <n v="6002199912"/>
        <n v="6002199914"/>
        <n v="6002199916"/>
        <n v="6002199917"/>
        <n v="6002199919"/>
        <n v="6002199920"/>
        <n v="6002199922"/>
        <n v="6002199924"/>
        <n v="6002199932"/>
        <n v="6002199936"/>
        <n v="6002199942"/>
        <n v="6002199946"/>
        <n v="6002199947"/>
        <n v="6002199953"/>
        <n v="6002199966"/>
        <n v="6002199972"/>
        <n v="6002199975"/>
        <n v="6002199982"/>
        <n v="6002199983"/>
        <n v="6002199986"/>
        <n v="6002199987"/>
        <n v="6002199995"/>
        <n v="6002199996"/>
        <n v="6002199999"/>
        <n v="6002200001"/>
        <n v="6002200004"/>
        <n v="6002200013"/>
        <n v="6002200020"/>
        <n v="6002200030"/>
        <n v="6002200031"/>
        <n v="6002200032"/>
        <n v="6002200043"/>
        <n v="6002200045"/>
        <n v="6002200059"/>
        <n v="6002200060"/>
        <n v="6002200110"/>
        <n v="6003003008"/>
        <n v="6004033130"/>
        <n v="6004033146"/>
        <n v="6004033155"/>
        <n v="6004033176"/>
        <n v="6004033185"/>
        <n v="6004033188"/>
        <n v="6004033196"/>
        <n v="6004033202"/>
        <n v="6004033205"/>
        <n v="6004033206"/>
        <n v="6004033207"/>
        <n v="6004033208"/>
        <n v="6004033209"/>
        <n v="6004033210"/>
        <n v="6004033215"/>
        <n v="6004033216"/>
        <n v="6004033218"/>
        <n v="6004033219"/>
        <n v="6004033221"/>
        <n v="6004033223"/>
        <n v="6004033224"/>
        <n v="6004033225"/>
        <n v="6004033226"/>
        <n v="6004033227"/>
        <n v="6004033239"/>
        <n v="6004033240"/>
        <n v="6004033248"/>
        <n v="6004033250"/>
        <n v="6004033251"/>
        <n v="6004033252"/>
        <n v="6004033253"/>
        <n v="6004033258"/>
        <n v="6004033259"/>
        <n v="6004033266"/>
        <n v="6004033269"/>
        <n v="6004033276"/>
        <n v="6004033277"/>
        <n v="6004033284"/>
        <n v="6004033304"/>
        <n v="8031141676"/>
        <n v="8031141703"/>
        <n v="8031141732"/>
        <n v="8031141733"/>
        <n v="8031141736"/>
        <n v="8031141745"/>
        <n v="8031141776"/>
        <n v="8031141784"/>
        <n v="8031141785"/>
        <n v="8031141790"/>
        <n v="8031141808"/>
        <n v="8031141817"/>
        <n v="8031141826"/>
        <n v="8031141831"/>
        <n v="8031141833"/>
        <n v="8031141835"/>
        <n v="8031141836"/>
        <n v="8031141840"/>
        <n v="8031141842"/>
        <n v="8031141843"/>
        <n v="8031141846"/>
        <n v="8031141847"/>
        <n v="8031141848"/>
        <n v="8031141849"/>
        <n v="8031141850"/>
        <n v="8031141852"/>
        <n v="8031141853"/>
        <n v="8031141863"/>
        <n v="8031141864"/>
        <n v="8031141867"/>
        <n v="8031141868"/>
        <n v="8031141870"/>
        <n v="8031141871"/>
        <n v="8031141873"/>
        <n v="8031141875"/>
        <n v="8031141878"/>
        <n v="8031141879"/>
        <n v="8031141882"/>
        <n v="8031141883"/>
        <n v="8031141884"/>
        <n v="8031141887"/>
        <n v="8031141893"/>
        <n v="8031141894"/>
        <n v="8031141895"/>
        <n v="8031141896"/>
        <n v="8031141897"/>
        <n v="8031141898"/>
        <n v="8031141902"/>
        <n v="8031141905"/>
        <n v="8031141908"/>
        <n v="8031141909"/>
        <n v="8031141917"/>
        <n v="8031141918"/>
        <n v="8031141919"/>
        <n v="8031141927"/>
        <n v="8031141928"/>
        <n v="8031141930"/>
        <n v="8031141931"/>
        <n v="8031141933"/>
        <n v="8031141937"/>
        <n v="8031141939"/>
        <n v="8031141940"/>
        <n v="8031141941"/>
        <n v="8031141943"/>
        <n v="8031141944"/>
        <n v="8031141945"/>
        <n v="8031141948"/>
        <n v="8031141950"/>
        <n v="8031141952"/>
        <n v="8031141955"/>
        <n v="8031141959"/>
        <n v="8031141960"/>
        <n v="8031141962"/>
        <n v="8031141965"/>
        <n v="8031141966"/>
        <n v="8031141973"/>
        <n v="8031141974"/>
        <n v="8031141975"/>
        <n v="8031141985"/>
        <n v="8031141988"/>
        <n v="8031141989"/>
        <n v="8040213804"/>
        <n v="8900000006"/>
        <n v="8900000007"/>
        <m/>
        <s v="0210047775" u="1"/>
        <s v="0210047777" u="1"/>
        <s v="0209899634" u="1"/>
        <s v="0209899626" u="1"/>
        <s v="0209899613" u="1"/>
        <s v="0209899592" u="1"/>
        <s v="0209899591" u="1"/>
        <s v="0209899589" u="1"/>
        <s v="0209899588" u="1"/>
        <s v="0209899587" u="1"/>
        <s v="0209899586" u="1"/>
        <s v="0209899585" u="1"/>
        <s v="0209899584" u="1"/>
        <s v="0209899583" u="1"/>
        <s v="0210047737" u="1"/>
        <s v="0210047753" u="1"/>
        <s v="0210047754" u="1"/>
        <s v="0210047755" u="1"/>
        <s v="0210047756" u="1"/>
        <s v="0210047757" u="1"/>
        <s v="0210047774" u="1"/>
        <s v="0210047772" u="1"/>
        <s v="0210047771" u="1"/>
        <s v="0210047770" u="1"/>
        <s v="0209899582" u="1"/>
        <s v="0209899581" u="1"/>
        <s v="0209899580" u="1"/>
        <s v="0209899579" u="1"/>
        <s v="0209899578" u="1"/>
        <s v="0209899575" u="1"/>
        <s v="0209899573" u="1"/>
        <s v="0209899570" u="1"/>
        <s v="0209899569" u="1"/>
        <s v="0209899568" u="1"/>
        <s v="0209899566" u="1"/>
        <s v="0209899565" u="1"/>
        <s v="0209899564" u="1"/>
        <s v="0209899562" u="1"/>
        <s v="0209899561" u="1"/>
        <s v="0209899554" u="1"/>
        <s v="0209899552" u="1"/>
        <s v="0209899551" u="1"/>
        <s v="0209899550" u="1"/>
        <s v="0209899549" u="1"/>
        <s v="0209899548" u="1"/>
        <s v="0209899546" u="1"/>
        <s v="0209899541" u="1"/>
        <s v="0209899540" u="1"/>
        <s v="0209899536" u="1"/>
        <s v="0209899534" u="1"/>
        <s v="0209899533" u="1"/>
        <s v="0209899532" u="1"/>
        <s v="0209899529" u="1"/>
        <s v="0209899527" u="1"/>
        <s v="0209899526" u="1"/>
        <s v="0209899525" u="1"/>
        <s v="0209899524" u="1"/>
        <s v="0209899523" u="1"/>
        <s v="0209899522" u="1"/>
        <s v="0209899521" u="1"/>
        <s v="0209899519" u="1"/>
        <s v="0209899514" u="1"/>
        <s v="0209899511" u="1"/>
        <s v="0209899509" u="1"/>
        <s v="0209899508" u="1"/>
        <s v="0209899507" u="1"/>
        <s v="0209899506" u="1"/>
        <s v="0209899504" u="1"/>
        <s v="0209899503" u="1"/>
        <s v="0209899502" u="1"/>
        <s v="0209899501" u="1"/>
        <s v="0209899500" u="1"/>
        <s v="0209899499" u="1"/>
        <s v="0209899498" u="1"/>
        <s v="0209899495" u="1"/>
        <s v="0209899493" u="1"/>
        <s v="0209899492" u="1"/>
        <s v="0209899491" u="1"/>
        <s v="0209899488" u="1"/>
        <s v="0209899487" u="1"/>
        <s v="0209899486" u="1"/>
        <s v="0209899485" u="1"/>
        <s v="0209899484" u="1"/>
        <s v="0209899481" u="1"/>
        <s v="0209899480" u="1"/>
        <s v="0209899479" u="1"/>
        <s v="0209899476" u="1"/>
        <s v="0209899473" u="1"/>
        <s v="0209899472" u="1"/>
        <s v="0209899471" u="1"/>
        <s v="0209899470" u="1"/>
        <s v="0209899469" u="1"/>
        <s v="0209899468" u="1"/>
        <s v="0209899467" u="1"/>
        <s v="0209899466" u="1"/>
        <s v="0209899465" u="1"/>
        <s v="0209899464" u="1"/>
        <s v="0209899463" u="1"/>
        <s v="0209899462" u="1"/>
        <s v="0209899461" u="1"/>
        <s v="0209899460" u="1"/>
        <s v="0209899459" u="1"/>
        <s v="0209899458" u="1"/>
        <s v="0209899457" u="1"/>
        <s v="0209899454" u="1"/>
        <s v="0209899453" u="1"/>
        <s v="0209899450" u="1"/>
        <s v="0209899448" u="1"/>
        <s v="0209899447" u="1"/>
        <s v="0209899444" u="1"/>
        <s v="0209899443" u="1"/>
        <s v="0209899442" u="1"/>
        <s v="0209899417" u="1"/>
        <s v="0209899415" u="1"/>
        <s v="0209899414" u="1"/>
        <s v="0209899413" u="1"/>
        <s v="0209899411" u="1"/>
        <s v="0209899410" u="1"/>
        <s v="0209899396" u="1"/>
        <s v="0209899394" u="1"/>
        <s v="0209899393" u="1"/>
        <s v="0209899390" u="1"/>
        <s v="0209899389" u="1"/>
        <s v="0209899387" u="1"/>
        <s v="0209899386" u="1"/>
        <s v="0209899385" u="1"/>
        <s v="0209899384" u="1"/>
        <s v="0209899383" u="1"/>
        <s v="0209899382" u="1"/>
        <s v="0209899381" u="1"/>
        <s v="0209899315" u="1"/>
        <s v="0210047794" u="1"/>
        <s v="0210047787" u="1"/>
        <s v="0209899605" u="1"/>
        <s v="0209899600" u="1"/>
        <s v="0209899596" u="1"/>
        <s v="0209899593" u="1"/>
        <s v="0209899441" u="1"/>
        <s v="0209899440" u="1"/>
        <s v="0209899439" u="1"/>
        <s v="0209899436" u="1"/>
        <s v="0209899435" u="1"/>
        <s v="0209899434" u="1"/>
        <s v="0209899433" u="1"/>
        <s v="0209899432" u="1"/>
        <s v="0209899430" u="1"/>
        <s v="0209899429" u="1"/>
        <s v="0209899428" u="1"/>
        <s v="0209899427" u="1"/>
        <s v="0209899425" u="1"/>
        <s v="0209899424" u="1"/>
        <s v="0209899422" u="1"/>
        <s v="0209899377" u="1"/>
        <s v="0209899376" u="1"/>
        <s v="0209899375" u="1"/>
        <s v="0209899374" u="1"/>
        <s v="0209899371" u="1"/>
        <s v="0209899370" u="1"/>
        <s v="0209899369" u="1"/>
        <s v="0209899368" u="1"/>
        <s v="0209899367" u="1"/>
        <s v="0209899366" u="1"/>
        <s v="0209899358" u="1"/>
        <s v="0209899357" u="1"/>
        <s v="0209899356" u="1"/>
        <s v="0209899355" u="1"/>
        <s v="0209899354" u="1"/>
        <s v="0209899349" u="1"/>
        <s v="0209899348" u="1"/>
        <s v="0209899347" u="1"/>
        <s v="0209899340" u="1"/>
        <s v="0209899339" u="1"/>
        <s v="0209899338" u="1"/>
        <s v="0209899202" u="1"/>
        <s v="0907280615" u="1"/>
        <s v="0907280614" u="1"/>
        <s v="0907280613" u="1"/>
        <s v="0907280612" u="1"/>
        <s v="0907280611" u="1"/>
        <s v="0907280610" u="1"/>
        <s v="0907280609" u="1"/>
        <s v="0907280608" u="1"/>
        <s v="0907280607" u="1"/>
        <s v="5035272725" u="1"/>
        <s v="5035272850" u="1"/>
        <s v="5035272851" u="1"/>
        <s v="5035272871" u="1"/>
        <s v="5035272923" u="1"/>
        <s v="5035272634" u="1"/>
        <s v="5035272924" u="1"/>
        <s v="5035272930" u="1"/>
        <s v="5035272798" u="1"/>
        <s v="5035272947" u="1"/>
        <s v="5035272952" u="1"/>
        <s v="5035272426" u="1"/>
        <s v="5035272961" u="1"/>
        <s v="5035272973" u="1"/>
        <s v="5035272974" u="1"/>
        <s v="5035272976" u="1"/>
        <s v="5035272981" u="1"/>
        <s v="5035272987" u="1"/>
        <s v="5035272992" u="1"/>
        <s v="5035273003" u="1"/>
        <s v="5035273009" u="1"/>
        <s v="5035273011" u="1"/>
        <s v="5035273015" u="1"/>
        <s v="5035273016" u="1"/>
        <s v="5035273031" u="1"/>
        <s v="5035273044" u="1"/>
        <s v="5035273065" u="1"/>
        <s v="6002190994" u="1"/>
        <s v="6002193699" u="1"/>
        <s v="6002194202" u="1"/>
        <s v="6002194324" u="1"/>
        <s v="6002194340" u="1"/>
        <s v="6002194437" u="1"/>
        <s v="6002194438" u="1"/>
        <s v="6002194440" u="1"/>
        <s v="6002194446" u="1"/>
        <s v="6002194447" u="1"/>
        <s v="6002194448" u="1"/>
        <s v="6002194455" u="1"/>
        <s v="6002194459" u="1"/>
        <s v="6002194460" u="1"/>
        <s v="6002194461" u="1"/>
        <s v="6002194462" u="1"/>
        <s v="6002194470" u="1"/>
        <s v="6002194471" u="1"/>
        <s v="6002194474" u="1"/>
        <s v="6002194475" u="1"/>
        <s v="6002194481" u="1"/>
        <s v="6002194489" u="1"/>
        <s v="6002194503" u="1"/>
        <s v="6002194504" u="1"/>
        <s v="6002194511" u="1"/>
        <s v="6002194512" u="1"/>
        <s v="6002194516" u="1"/>
        <s v="6002194517" u="1"/>
        <s v="6002194518" u="1"/>
        <s v="6002194519" u="1"/>
        <s v="6002194522" u="1"/>
        <s v="6002194523" u="1"/>
        <s v="6002194524" u="1"/>
        <s v="6002194526" u="1"/>
        <s v="6002194529" u="1"/>
        <s v="6002194530" u="1"/>
        <s v="6002194531" u="1"/>
        <s v="6002194533" u="1"/>
        <s v="6002194534" u="1"/>
        <s v="6002194535" u="1"/>
        <s v="6002194537" u="1"/>
        <s v="6002194538" u="1"/>
        <s v="6002194539" u="1"/>
        <s v="6002194540" u="1"/>
        <s v="6002194541" u="1"/>
        <s v="6002194542" u="1"/>
        <s v="6002194543" u="1"/>
        <s v="6002194544" u="1"/>
        <s v="6002194545" u="1"/>
        <s v="6002194548" u="1"/>
        <s v="6002194549" u="1"/>
        <s v="6002194551" u="1"/>
        <s v="6002194552" u="1"/>
        <s v="6002194553" u="1"/>
        <s v="6002194555" u="1"/>
        <s v="6002194558" u="1"/>
        <s v="6002194570" u="1"/>
        <s v="6002194573" u="1"/>
        <s v="6002194575" u="1"/>
        <s v="6002194590" u="1"/>
        <s v="6002194593" u="1"/>
        <s v="6002194595" u="1"/>
        <s v="6002194596" u="1"/>
        <s v="6002194597" u="1"/>
        <s v="6002194598" u="1"/>
        <s v="6002194599" u="1"/>
        <s v="6002194600" u="1"/>
        <s v="6002194601" u="1"/>
        <s v="6002194602" u="1"/>
        <s v="6002194603" u="1"/>
        <s v="6002194606" u="1"/>
        <s v="6002194607" u="1"/>
        <s v="6002194608" u="1"/>
        <s v="6002194610" u="1"/>
        <s v="6002194611" u="1"/>
        <s v="6002194612" u="1"/>
        <s v="6002194614" u="1"/>
        <s v="6002194615" u="1"/>
        <s v="6002194616" u="1"/>
        <s v="6002194617" u="1"/>
        <s v="6002194618" u="1"/>
        <s v="6002194619" u="1"/>
        <s v="6002194621" u="1"/>
        <s v="6002194642" u="1"/>
        <s v="6002194644" u="1"/>
        <s v="6002194648" u="1"/>
        <s v="6002194649" u="1"/>
        <s v="6002194650" u="1"/>
        <s v="6002194651" u="1"/>
        <s v="6002194652" u="1"/>
        <s v="6002194661" u="1"/>
        <s v="6002194664" u="1"/>
        <s v="6002194665" u="1"/>
        <s v="6002194666" u="1"/>
        <s v="6002194667" u="1"/>
        <s v="6002194669" u="1"/>
        <s v="6002194670" u="1"/>
        <s v="6002194671" u="1"/>
        <s v="6002194672" u="1"/>
        <s v="6002194674" u="1"/>
        <s v="6002194676" u="1"/>
        <s v="6002194677" u="1"/>
        <s v="6002194679" u="1"/>
        <s v="6002194680" u="1"/>
        <s v="6002194681" u="1"/>
        <s v="6002194682" u="1"/>
        <s v="6002194683" u="1"/>
        <s v="6002194685" u="1"/>
        <s v="6002194689" u="1"/>
        <s v="6002194690" u="1"/>
        <s v="6002194691" u="1"/>
        <s v="6002194692" u="1"/>
        <s v="6002194706" u="1"/>
        <s v="6002194707" u="1"/>
        <s v="6002194708" u="1"/>
        <s v="6002194709" u="1"/>
        <s v="6002194710" u="1"/>
        <s v="6002194711" u="1"/>
        <s v="6002194712" u="1"/>
        <s v="6002194719" u="1"/>
        <s v="6002194720" u="1"/>
        <s v="6002194721" u="1"/>
        <s v="6002194729" u="1"/>
        <s v="6002194730" u="1"/>
        <s v="6002194731" u="1"/>
        <s v="6002194732" u="1"/>
        <s v="6002194733" u="1"/>
        <s v="6002194734" u="1"/>
        <s v="6002194735" u="1"/>
        <s v="6002194737" u="1"/>
        <s v="6002194738" u="1"/>
        <s v="6002194739" u="1"/>
        <s v="6002194740" u="1"/>
        <s v="6002194741" u="1"/>
        <s v="6002194742" u="1"/>
        <s v="6002194745" u="1"/>
        <s v="6002194746" u="1"/>
        <s v="6002194750" u="1"/>
        <s v="6002194751" u="1"/>
        <s v="6002194752" u="1"/>
        <s v="6002194753" u="1"/>
        <s v="6002194754" u="1"/>
        <s v="6002194755" u="1"/>
        <s v="6002194756" u="1"/>
        <s v="6002194757" u="1"/>
        <s v="6002194761" u="1"/>
        <s v="6002194762" u="1"/>
        <s v="6002194763" u="1"/>
        <s v="6002194764" u="1"/>
        <s v="6002194766" u="1"/>
        <s v="6002194767" u="1"/>
        <s v="6002194768" u="1"/>
        <s v="6002194770" u="1"/>
        <s v="6002194783" u="1"/>
        <s v="6002194784" u="1"/>
        <s v="6002194785" u="1"/>
        <s v="6002194786" u="1"/>
        <s v="6002194787" u="1"/>
        <s v="6002194788" u="1"/>
        <s v="6002194789" u="1"/>
        <s v="6002194792" u="1"/>
        <s v="6002194793" u="1"/>
        <s v="6002194801" u="1"/>
        <s v="6002194802" u="1"/>
        <s v="6002194803" u="1"/>
        <s v="6002194804" u="1"/>
        <s v="6002194810" u="1"/>
        <s v="6002194813" u="1"/>
        <s v="6002194817" u="1"/>
        <s v="6002194819" u="1"/>
        <s v="6002194820" u="1"/>
        <s v="6002194821" u="1"/>
        <s v="6002194822" u="1"/>
        <s v="6002194823" u="1"/>
        <s v="6002194824" u="1"/>
        <s v="6002194830" u="1"/>
        <s v="6002194834" u="1"/>
        <s v="6002194835" u="1"/>
        <s v="6002194836" u="1"/>
        <s v="6002194837" u="1"/>
        <s v="6002194838" u="1"/>
        <s v="6002194840" u="1"/>
        <s v="6002194842" u="1"/>
        <s v="6002194843" u="1"/>
        <s v="6002194844" u="1"/>
        <s v="6002194846" u="1"/>
        <s v="6002194847" u="1"/>
        <s v="6002194850" u="1"/>
        <s v="6002194851" u="1"/>
        <s v="6002194864" u="1"/>
        <s v="6002194865" u="1"/>
        <s v="6002194869" u="1"/>
        <s v="6002194871" u="1"/>
        <s v="6002194872" u="1"/>
        <s v="6002194874" u="1"/>
        <s v="6002194875" u="1"/>
        <s v="6002194876" u="1"/>
        <s v="6002194877" u="1"/>
        <s v="6002194878" u="1"/>
        <s v="6002194879" u="1"/>
        <s v="6002194882" u="1"/>
        <s v="6002194883" u="1"/>
        <s v="6002194885" u="1"/>
        <s v="6002194886" u="1"/>
        <s v="6002194894" u="1"/>
        <s v="6002194895" u="1"/>
        <s v="6002194898" u="1"/>
        <s v="6002194899" u="1"/>
        <s v="6002194902" u="1"/>
        <s v="6002194903" u="1"/>
        <s v="6002194904" u="1"/>
        <s v="6002194905" u="1"/>
        <s v="6002194906" u="1"/>
        <s v="6002194907" u="1"/>
        <s v="6002194908" u="1"/>
        <s v="6002194909" u="1"/>
        <s v="6002194911" u="1"/>
        <s v="6002194912" u="1"/>
        <s v="6002194917" u="1"/>
        <s v="6002194918" u="1"/>
        <s v="6002194919" u="1"/>
        <s v="6002194922" u="1"/>
        <s v="6002194923" u="1"/>
        <s v="6002194932" u="1"/>
        <s v="6002194933" u="1"/>
        <s v="6002194944" u="1"/>
        <s v="6002194967" u="1"/>
        <s v="6002194975" u="1"/>
        <s v="6002194976" u="1"/>
        <s v="6002194985" u="1"/>
        <s v="6003002881" u="1"/>
        <s v="6003002882" u="1"/>
        <s v="6004031841" u="1"/>
        <s v="6004031867" u="1"/>
        <s v="6004031871" u="1"/>
        <s v="6004031872" u="1"/>
        <s v="6004031873" u="1"/>
        <s v="6004031876" u="1"/>
        <s v="6004031877" u="1"/>
        <s v="6004031878" u="1"/>
        <s v="6004031879" u="1"/>
        <s v="6004031880" u="1"/>
        <s v="6004031882" u="1"/>
        <s v="6004031900" u="1"/>
        <s v="6004031901" u="1"/>
        <s v="6004031903" u="1"/>
        <s v="6004031907" u="1"/>
        <s v="6004031908" u="1"/>
        <s v="6004031910" u="1"/>
        <s v="6004031911" u="1"/>
        <s v="6004031912" u="1"/>
        <s v="6004031888" u="1"/>
        <s v="6004031886" u="1"/>
        <s v="6004031884" u="1"/>
        <s v="6004031883" u="1"/>
        <s v="6004031915" u="1"/>
        <s v="6004031916" u="1"/>
        <s v="6004031917" u="1"/>
        <s v="6004031918" u="1"/>
        <s v="6004031919" u="1"/>
        <s v="6004031920" u="1"/>
        <s v="6004031921" u="1"/>
        <s v="6004031925" u="1"/>
        <s v="6004031927" u="1"/>
        <s v="6004031930" u="1"/>
        <s v="6004031931" u="1"/>
        <s v="6004031933" u="1"/>
        <s v="6004031934" u="1"/>
        <s v="6004031935" u="1"/>
        <s v="6004031938" u="1"/>
        <s v="6004031939" u="1"/>
        <s v="6004031941" u="1"/>
        <s v="6004031942" u="1"/>
        <s v="6004031943" u="1"/>
        <s v="6004031944" u="1"/>
        <s v="6004031945" u="1"/>
        <s v="6004031946" u="1"/>
        <s v="6004031947" u="1"/>
        <s v="6004031950" u="1"/>
        <s v="6004031951" u="1"/>
        <s v="6004031953" u="1"/>
        <s v="6004031957" u="1"/>
        <s v="6004031964" u="1"/>
        <s v="6004031967" u="1"/>
        <s v="6004031970" u="1"/>
        <s v="6004031975" u="1"/>
        <s v="6004031976" u="1"/>
        <s v="6004031981" u="1"/>
        <s v="6004031983" u="1"/>
        <s v="6004031991" u="1"/>
        <s v="6004031992" u="1"/>
        <s v="6004031996" u="1"/>
        <s v="6004031997" u="1"/>
        <s v="6004032004" u="1"/>
        <s v="8031139530" u="1"/>
        <s v="8031139549" u="1"/>
        <s v="8031139564" u="1"/>
        <s v="8031139570" u="1"/>
        <s v="8031139581" u="1"/>
        <s v="8031139582" u="1"/>
        <s v="8031139584" u="1"/>
        <s v="8031139585" u="1"/>
        <s v="8031139586" u="1"/>
        <s v="8031139587" u="1"/>
        <s v="8031139588" u="1"/>
        <s v="8031139598" u="1"/>
        <s v="8031139600" u="1"/>
        <s v="8031139602" u="1"/>
        <s v="8031139603" u="1"/>
        <s v="8031139604" u="1"/>
        <s v="8031139621" u="1"/>
        <s v="8031139629" u="1"/>
        <s v="8031139631" u="1"/>
        <s v="8031139632" u="1"/>
        <s v="8031139635" u="1"/>
        <s v="8031139636" u="1"/>
        <s v="8031139638" u="1"/>
        <s v="8031139645" u="1"/>
        <s v="8031139647" u="1"/>
        <s v="8031139648" u="1"/>
        <s v="8031139649" u="1"/>
        <s v="8031139650" u="1"/>
        <s v="8031139654" u="1"/>
        <s v="8031139657" u="1"/>
        <s v="8031139658" u="1"/>
        <s v="8031139659" u="1"/>
        <s v="8031139660" u="1"/>
        <s v="8031139661" u="1"/>
        <s v="8031139662" u="1"/>
        <s v="8031139663" u="1"/>
        <s v="8031139665" u="1"/>
        <s v="8031139670" u="1"/>
        <s v="8031139673" u="1"/>
        <s v="8031139674" u="1"/>
        <s v="8031139675" u="1"/>
        <s v="8031139676" u="1"/>
        <s v="8031139677" u="1"/>
        <s v="8031139678" u="1"/>
        <s v="8031139679" u="1"/>
        <s v="8031139680" u="1"/>
        <s v="8031139685" u="1"/>
        <s v="8031139686" u="1"/>
        <s v="8031139689" u="1"/>
        <s v="8031139690" u="1"/>
        <s v="8031139691" u="1"/>
        <s v="8031139692" u="1"/>
        <s v="8031139693" u="1"/>
        <s v="8031139696" u="1"/>
        <s v="8031139697" u="1"/>
        <s v="8031139701" u="1"/>
        <s v="8031139702" u="1"/>
        <s v="8031139703" u="1"/>
        <s v="8031139705" u="1"/>
        <s v="8031139706" u="1"/>
        <s v="8031139707" u="1"/>
        <s v="8031139708" u="1"/>
        <s v="8031139718" u="1"/>
        <s v="8031139719" u="1"/>
        <s v="8031139720" u="1"/>
        <s v="8031139721" u="1"/>
        <s v="8031139722" u="1"/>
        <s v="8031139723" u="1"/>
        <s v="8031139724" u="1"/>
        <s v="8031139726" u="1"/>
        <s v="8031139727" u="1"/>
        <s v="8031139728" u="1"/>
        <s v="8031139729" u="1"/>
        <s v="8031139732" u="1"/>
        <s v="8031139734" u="1"/>
        <s v="8031139736" u="1"/>
        <s v="8031139737" u="1"/>
        <s v="8031139740" u="1"/>
        <s v="8031139741" u="1"/>
        <s v="8031139742" u="1"/>
        <s v="8031139744" u="1"/>
        <s v="8031139745" u="1"/>
        <s v="8031139746" u="1"/>
        <s v="8031139747" u="1"/>
        <s v="8031139749" u="1"/>
        <s v="8031139750" u="1"/>
        <s v="8031139753" u="1"/>
        <s v="8031139761" u="1"/>
        <s v="8031139762" u="1"/>
        <s v="8031139766" u="1"/>
        <s v="8031139773" u="1"/>
        <s v="8040213128" u="1"/>
        <s v="8040213129" u="1"/>
        <s v="8040213153" u="1"/>
        <s v="0209899329" u="1"/>
        <s v="0209899505" u="1"/>
        <s v="0209899547" u="1"/>
        <s v="0209899572" u="1"/>
        <s v="0209899576" u="1"/>
        <s v="0209899590" u="1"/>
        <s v="0209899595" u="1"/>
        <s v="0209899599" u="1"/>
        <s v="0209899601" u="1"/>
        <s v="0209899603" u="1"/>
        <s v="0209899604" u="1"/>
        <s v="0209899606" u="1"/>
        <s v="0209899608" u="1"/>
        <s v="0209899610" u="1"/>
        <s v="0209899612" u="1"/>
        <s v="0209899620" u="1"/>
        <s v="0209899621" u="1"/>
        <s v="0209899623" u="1"/>
        <s v="0209899625" u="1"/>
        <s v="0209899628" u="1"/>
        <s v="0209899629" u="1"/>
        <s v="0209899631" u="1"/>
        <s v="0209899632" u="1"/>
        <s v="0209899633" u="1"/>
        <s v="0209899635" u="1"/>
        <s v="0209899636" u="1"/>
        <s v="0209899640" u="1"/>
        <s v="0209899641" u="1"/>
        <s v="0209899642" u="1"/>
        <s v="0209899643" u="1"/>
        <s v="0209899646" u="1"/>
        <s v="0209899649" u="1"/>
        <s v="0209899652" u="1"/>
        <s v="0209899654" u="1"/>
        <s v="0209899655" u="1"/>
        <s v="0209899656" u="1"/>
        <s v="0209899657" u="1"/>
        <s v="0209899659" u="1"/>
        <s v="0209899661" u="1"/>
        <s v="0209899662" u="1"/>
        <s v="0209899663" u="1"/>
        <s v="0209899664" u="1"/>
        <s v="0209899665" u="1"/>
        <s v="0209899667" u="1"/>
        <s v="0209899671" u="1"/>
        <s v="0209899672" u="1"/>
        <s v="0209899673" u="1"/>
        <s v="0209899678" u="1"/>
        <s v="0209899681" u="1"/>
        <s v="0209899682" u="1"/>
        <s v="0209899688" u="1"/>
        <s v="0209899690" u="1"/>
        <s v="0209899691" u="1"/>
        <s v="0209899697" u="1"/>
        <s v="0209899703" u="1"/>
        <s v="0209899705" u="1"/>
        <s v="0209899710" u="1"/>
        <s v="0209899712" u="1"/>
        <s v="0209899713" u="1"/>
        <s v="0209899714" u="1"/>
        <s v="0209899717" u="1"/>
        <s v="0209899718" u="1"/>
        <s v="0209899720" u="1"/>
        <s v="0209899721" u="1"/>
        <s v="0209899722" u="1"/>
        <s v="0209899730" u="1"/>
        <s v="0209899731" u="1"/>
        <s v="0209899732" u="1"/>
        <s v="0209899733" u="1"/>
        <s v="0209899734" u="1"/>
        <s v="0209899735" u="1"/>
        <s v="0209899736" u="1"/>
        <s v="0209899739" u="1"/>
        <s v="0209899740" u="1"/>
        <s v="0209899746" u="1"/>
        <s v="0209899747" u="1"/>
        <s v="0209899750" u="1"/>
        <s v="0209899751" u="1"/>
        <s v="0209899752" u="1"/>
        <s v="0209899753" u="1"/>
        <s v="0209899756" u="1"/>
        <s v="0209899765" u="1"/>
        <s v="0209899768" u="1"/>
        <s v="0209899769" u="1"/>
        <s v="0209899774" u="1"/>
        <s v="0209899775" u="1"/>
        <s v="0209899776" u="1"/>
        <s v="0209899777" u="1"/>
        <s v="0209899778" u="1"/>
        <s v="0209899779" u="1"/>
        <s v="0209899780" u="1"/>
        <s v="0209899781" u="1"/>
        <s v="0209899783" u="1"/>
        <s v="0209899784" u="1"/>
        <s v="0209899785" u="1"/>
        <s v="0209899786" u="1"/>
        <s v="0209899791" u="1"/>
        <s v="0209899792" u="1"/>
        <s v="0209899797" u="1"/>
        <s v="0209899800" u="1"/>
        <s v="0209899806" u="1"/>
        <s v="0209899807" u="1"/>
        <s v="0209899808" u="1"/>
        <s v="0209899811" u="1"/>
        <s v="0209899812" u="1"/>
        <s v="0209899813" u="1"/>
        <s v="0209899814" u="1"/>
        <s v="0209899815" u="1"/>
        <s v="0209899818" u="1"/>
        <s v="0209899821" u="1"/>
        <s v="0209899824" u="1"/>
        <s v="0209899825" u="1"/>
        <s v="0209899826" u="1"/>
        <s v="0209899827" u="1"/>
        <s v="0209899831" u="1"/>
        <s v="0209899832" u="1"/>
        <s v="0209899833" u="1"/>
        <s v="0209899834" u="1"/>
        <s v="0209899835" u="1"/>
        <s v="0209899836" u="1"/>
        <s v="0209899837" u="1"/>
        <s v="0209899838" u="1"/>
        <s v="0209899839" u="1"/>
        <s v="0209899843" u="1"/>
        <s v="0209899847" u="1"/>
        <s v="0209899849" u="1"/>
        <s v="0209899850" u="1"/>
        <s v="0209899854" u="1"/>
        <s v="0209899856" u="1"/>
        <s v="0209899857" u="1"/>
        <s v="0209899858" u="1"/>
        <s v="0209899884" u="1"/>
        <s v="0209899891" u="1"/>
        <s v="0209899892" u="1"/>
        <s v="0209899893" u="1"/>
        <s v="0209899895" u="1"/>
        <s v="0209899896" u="1"/>
        <s v="0209899897" u="1"/>
        <s v="0209899899" u="1"/>
        <s v="0209899900" u="1"/>
        <s v="0209899901" u="1"/>
        <s v="0209899902" u="1"/>
        <s v="0210047795" u="1"/>
        <s v="0210047811" u="1"/>
        <s v="0210047812" u="1"/>
        <s v="0210047820" u="1"/>
        <s v="0210047827" u="1"/>
        <s v="0209899916" u="1"/>
        <s v="0209899914" u="1"/>
        <s v="0209899909" u="1"/>
        <s v="0209899907" u="1"/>
        <s v="0209899906" u="1"/>
        <s v="0209899924" u="1"/>
        <s v="0209899883" u="1"/>
        <s v="0209899880" u="1"/>
        <s v="0209899879" u="1"/>
        <s v="0209899876" u="1"/>
        <s v="0209899871" u="1"/>
        <s v="0209899870" u="1"/>
        <s v="0209899865" u="1"/>
        <s v="0209899864" u="1"/>
        <s v="0209899862" u="1"/>
        <s v="0210047837" u="1"/>
        <s v="0210047856" u="1"/>
        <s v="0210047870" u="1"/>
        <s v="0210047871" u="1"/>
        <s v="0907280605" u="1"/>
        <s v="0907280606" u="1"/>
        <s v="0907280691" u="1"/>
        <s v="5035272857" u="1"/>
        <s v="5035273008" u="1"/>
        <s v="5035273051" u="1"/>
        <s v="5035273094" u="1"/>
        <s v="5035273100" u="1"/>
        <s v="5035273104" u="1"/>
        <s v="5035273105" u="1"/>
        <s v="5035273106" u="1"/>
        <s v="5035273107" u="1"/>
        <s v="5035273111" u="1"/>
        <s v="5035273116" u="1"/>
        <s v="5035273120" u="1"/>
        <s v="5035273121" u="1"/>
        <s v="5035273143" u="1"/>
        <s v="5035273158" u="1"/>
        <s v="5035273162" u="1"/>
        <s v="5035273163" u="1"/>
        <s v="5035273172" u="1"/>
        <s v="5035273189" u="1"/>
        <s v="5035273205" u="1"/>
        <s v="5035273209" u="1"/>
        <s v="5035273212" u="1"/>
        <s v="5035273214" u="1"/>
        <s v="5035273242" u="1"/>
        <s v="6002194326" u="1"/>
        <s v="6002194645" u="1"/>
        <s v="6002194655" u="1"/>
        <s v="6002194791" u="1"/>
        <s v="6002194798" u="1"/>
        <s v="6002194809" u="1"/>
        <s v="6002194826" u="1"/>
        <s v="6002194845" u="1"/>
        <s v="6002194884" u="1"/>
        <s v="6002194900" u="1"/>
        <s v="6002194910" u="1"/>
        <s v="6002194920" u="1"/>
        <s v="6002194921" u="1"/>
        <s v="6002194936" u="1"/>
        <s v="6002194939" u="1"/>
        <s v="6002194941" u="1"/>
        <s v="6002194942" u="1"/>
        <s v="6002194943" u="1"/>
        <s v="6002194953" u="1"/>
        <s v="6002194955" u="1"/>
        <s v="6002194956" u="1"/>
        <s v="6002194958" u="1"/>
        <s v="6002194959" u="1"/>
        <s v="6002194968" u="1"/>
        <s v="6002194972" u="1"/>
        <s v="6002194977" u="1"/>
        <s v="6002194979" u="1"/>
        <s v="6002194983" u="1"/>
        <s v="6002194984" u="1"/>
        <s v="6002194987" u="1"/>
        <s v="6002194989" u="1"/>
        <s v="6002194991" u="1"/>
        <s v="6002194994" u="1"/>
        <s v="6002194995" u="1"/>
        <s v="6002194996" u="1"/>
        <s v="6002194997" u="1"/>
        <s v="6002195001" u="1"/>
        <s v="6002195005" u="1"/>
        <s v="6002195006" u="1"/>
        <s v="6002195008" u="1"/>
        <s v="6002195009" u="1"/>
        <s v="6002195011" u="1"/>
        <s v="6002195012" u="1"/>
        <s v="6002195013" u="1"/>
        <s v="6002195017" u="1"/>
        <s v="6002195018" u="1"/>
        <s v="6002195019" u="1"/>
        <s v="6002195020" u="1"/>
        <s v="6002195021" u="1"/>
        <s v="6002195026" u="1"/>
        <s v="6002195028" u="1"/>
        <s v="6002195029" u="1"/>
        <s v="6002195034" u="1"/>
        <s v="6002195035" u="1"/>
        <s v="6002195036" u="1"/>
        <s v="6002195038" u="1"/>
        <s v="6002195040" u="1"/>
        <s v="6002195041" u="1"/>
        <s v="6002195047" u="1"/>
        <s v="6002195048" u="1"/>
        <s v="6002195049" u="1"/>
        <s v="6002195050" u="1"/>
        <s v="6002195051" u="1"/>
        <s v="6002195052" u="1"/>
        <s v="6002195053" u="1"/>
        <s v="6002195054" u="1"/>
        <s v="6002195058" u="1"/>
        <s v="6002195059" u="1"/>
        <s v="6002195060" u="1"/>
        <s v="6002195061" u="1"/>
        <s v="6002195062" u="1"/>
        <s v="6002195063" u="1"/>
        <s v="6002195064" u="1"/>
        <s v="6002195065" u="1"/>
        <s v="6002195066" u="1"/>
        <s v="6002195067" u="1"/>
        <s v="6002195069" u="1"/>
        <s v="6002195070" u="1"/>
        <s v="6002195082" u="1"/>
        <s v="6002195083" u="1"/>
        <s v="6002195084" u="1"/>
        <s v="6002195086" u="1"/>
        <s v="6002195087" u="1"/>
        <s v="6002195090" u="1"/>
        <s v="6002195093" u="1"/>
        <s v="6002195094" u="1"/>
        <s v="6002195095" u="1"/>
        <s v="6002195096" u="1"/>
        <s v="6002195097" u="1"/>
        <s v="6002195098" u="1"/>
        <s v="6002195101" u="1"/>
        <s v="6002195102" u="1"/>
        <s v="6002195103" u="1"/>
        <s v="6002195107" u="1"/>
        <s v="6002195109" u="1"/>
        <s v="6002195115" u="1"/>
        <s v="6002195117" u="1"/>
        <s v="6002195118" u="1"/>
        <s v="6002195126" u="1"/>
        <s v="6002195127" u="1"/>
        <s v="6002195131" u="1"/>
        <s v="6002195132" u="1"/>
        <s v="6002195133" u="1"/>
        <s v="6002195134" u="1"/>
        <s v="6002195138" u="1"/>
        <s v="6002195139" u="1"/>
        <s v="6002195140" u="1"/>
        <s v="6002195142" u="1"/>
        <s v="6002195143" u="1"/>
        <s v="6002195144" u="1"/>
        <s v="6002195145" u="1"/>
        <s v="6002195149" u="1"/>
        <s v="6002195151" u="1"/>
        <s v="6002195152" u="1"/>
        <s v="6002195153" u="1"/>
        <s v="6002195154" u="1"/>
        <s v="6002195155" u="1"/>
        <s v="6002195156" u="1"/>
        <s v="6002195157" u="1"/>
        <s v="6002195158" u="1"/>
        <s v="6002195159" u="1"/>
        <s v="6002195160" u="1"/>
        <s v="6002195161" u="1"/>
        <s v="6002195162" u="1"/>
        <s v="6002195163" u="1"/>
        <s v="6002195164" u="1"/>
        <s v="6002195165" u="1"/>
        <s v="6002195166" u="1"/>
        <s v="6002195167" u="1"/>
        <s v="6002195168" u="1"/>
        <s v="6002195169" u="1"/>
        <s v="6002195170" u="1"/>
        <s v="6002195174" u="1"/>
        <s v="6002195175" u="1"/>
        <s v="6002195176" u="1"/>
        <s v="6002195177" u="1"/>
        <s v="6002195183" u="1"/>
        <s v="6002195185" u="1"/>
        <s v="6002195186" u="1"/>
        <s v="6002195187" u="1"/>
        <s v="6002195188" u="1"/>
        <s v="6002195189" u="1"/>
        <s v="6002195192" u="1"/>
        <s v="6002195193" u="1"/>
        <s v="6002195195" u="1"/>
        <s v="6002195196" u="1"/>
        <s v="6002195199" u="1"/>
        <s v="6002195203" u="1"/>
        <s v="6002195209" u="1"/>
        <s v="6002195210" u="1"/>
        <s v="6002195213" u="1"/>
        <s v="6002195214" u="1"/>
        <s v="6002195215" u="1"/>
        <s v="6002195222" u="1"/>
        <s v="6002195223" u="1"/>
        <s v="6002195224" u="1"/>
        <s v="6002195229" u="1"/>
        <s v="6002195230" u="1"/>
        <s v="6002195231" u="1"/>
        <s v="6002195239" u="1"/>
        <s v="6002195240" u="1"/>
        <s v="6002195243" u="1"/>
        <s v="6002195244" u="1"/>
        <s v="6002195245" u="1"/>
        <s v="6002195246" u="1"/>
        <s v="6002195247" u="1"/>
        <s v="6002195248" u="1"/>
        <s v="6002195249" u="1"/>
        <s v="6002195250" u="1"/>
        <s v="6002195251" u="1"/>
        <s v="6002195252" u="1"/>
        <s v="6002195253" u="1"/>
        <s v="6002195254" u="1"/>
        <s v="6002195255" u="1"/>
        <s v="6002195256" u="1"/>
        <s v="6002195257" u="1"/>
        <s v="6002195259" u="1"/>
        <s v="6002195260" u="1"/>
        <s v="6002195261" u="1"/>
        <s v="6002195264" u="1"/>
        <s v="6002195265" u="1"/>
        <s v="6002195266" u="1"/>
        <s v="6002195267" u="1"/>
        <s v="6002195268" u="1"/>
        <s v="6002195269" u="1"/>
        <s v="6002195270" u="1"/>
        <s v="6002195271" u="1"/>
        <s v="6002195273" u="1"/>
        <s v="6002195274" u="1"/>
        <s v="6002195275" u="1"/>
        <s v="6002195277" u="1"/>
        <s v="6002195278" u="1"/>
        <s v="6002195280" u="1"/>
        <s v="6002195281" u="1"/>
        <s v="6002195282" u="1"/>
        <s v="6002195289" u="1"/>
        <s v="6002195294" u="1"/>
        <s v="6002195296" u="1"/>
        <s v="6002195297" u="1"/>
        <s v="6002195299" u="1"/>
        <s v="6002195303" u="1"/>
        <s v="6002195304" u="1"/>
        <s v="6002195305" u="1"/>
        <s v="6002195306" u="1"/>
        <s v="6002195311" u="1"/>
        <s v="6002195317" u="1"/>
        <s v="6002195318" u="1"/>
        <s v="6002195320" u="1"/>
        <s v="6002195322" u="1"/>
        <s v="6002195323" u="1"/>
        <s v="6002195324" u="1"/>
        <s v="6002195325" u="1"/>
        <s v="6002195326" u="1"/>
        <s v="6002195328" u="1"/>
        <s v="6002195330" u="1"/>
        <s v="6002195331" u="1"/>
        <s v="6002195332" u="1"/>
        <s v="6002195333" u="1"/>
        <s v="6002195334" u="1"/>
        <s v="6002195336" u="1"/>
        <s v="6002195337" u="1"/>
        <s v="6002195339" u="1"/>
        <s v="6002195340" u="1"/>
        <s v="6002195341" u="1"/>
        <s v="6002195348" u="1"/>
        <s v="6002195349" u="1"/>
        <s v="6002195351" u="1"/>
        <s v="6002195353" u="1"/>
        <s v="6002195355" u="1"/>
        <s v="6002195358" u="1"/>
        <s v="6002195360" u="1"/>
        <s v="6002195361" u="1"/>
        <s v="6002195362" u="1"/>
        <s v="6002195363" u="1"/>
        <s v="6002195365" u="1"/>
        <s v="6002195375" u="1"/>
        <s v="6002195379" u="1"/>
        <s v="6002195381" u="1"/>
        <s v="6002195385" u="1"/>
        <s v="6002195386" u="1"/>
        <s v="6002195389" u="1"/>
        <s v="6002195395" u="1"/>
        <s v="6002195397" u="1"/>
        <s v="6002195402" u="1"/>
        <s v="6002195403" u="1"/>
        <s v="6002195404" u="1"/>
        <s v="6003002885" u="1"/>
        <s v="6003002888" u="1"/>
        <s v="6003002891" u="1"/>
        <s v="6004031971" u="1"/>
        <s v="6004031973" u="1"/>
        <s v="6004031974" u="1"/>
        <s v="6004031977" u="1"/>
        <s v="6004031982" u="1"/>
        <s v="6004031984" u="1"/>
        <s v="6004031985" u="1"/>
        <s v="6004031990" u="1"/>
        <s v="6004031993" u="1"/>
        <s v="6004031994" u="1"/>
        <s v="6004031995" u="1"/>
        <s v="6004031998" u="1"/>
        <s v="6004031999" u="1"/>
        <s v="6004032007" u="1"/>
        <s v="6004032008" u="1"/>
        <s v="6004032009" u="1"/>
        <s v="6004032016" u="1"/>
        <s v="6004032023" u="1"/>
        <s v="6004032024" u="1"/>
        <s v="6004032025" u="1"/>
        <s v="6004032026" u="1"/>
        <s v="6004032027" u="1"/>
        <s v="6004032028" u="1"/>
        <s v="6004032029" u="1"/>
        <s v="6004032037" u="1"/>
        <s v="6004032040" u="1"/>
        <s v="6004032045" u="1"/>
        <s v="6004032048" u="1"/>
        <s v="6004032052" u="1"/>
        <s v="6004032054" u="1"/>
        <s v="6004032055" u="1"/>
        <s v="6004032056" u="1"/>
        <s v="6004032057" u="1"/>
        <s v="6004032063" u="1"/>
        <s v="6004032064" u="1"/>
        <s v="6004032072" u="1"/>
        <s v="6004032073" u="1"/>
        <s v="6004032074" u="1"/>
        <s v="6004032075" u="1"/>
        <s v="6004032076" u="1"/>
        <s v="6004032078" u="1"/>
        <s v="6004032079" u="1"/>
        <s v="6004032080" u="1"/>
        <s v="6004032081" u="1"/>
        <s v="6004032082" u="1"/>
        <s v="6004032083" u="1"/>
        <s v="6004032087" u="1"/>
        <s v="6004032088" u="1"/>
        <s v="6004032090" u="1"/>
        <s v="6004032091" u="1"/>
        <s v="6004032093" u="1"/>
        <s v="6004032094" u="1"/>
        <s v="6004032095" u="1"/>
        <s v="6004032096" u="1"/>
        <s v="6004032106" u="1"/>
        <s v="6004032115" u="1"/>
        <s v="6004032125" u="1"/>
        <s v="8031139516" u="1"/>
        <s v="8031139759" u="1"/>
        <s v="8031139774" u="1"/>
        <s v="8031139775" u="1"/>
        <s v="8031139776" u="1"/>
        <s v="8031139778" u="1"/>
        <s v="8031139779" u="1"/>
        <s v="8031139780" u="1"/>
        <s v="8031139781" u="1"/>
        <s v="8031139782" u="1"/>
        <s v="8031139783" u="1"/>
        <s v="8031139786" u="1"/>
        <s v="8031139787" u="1"/>
        <s v="8031139788" u="1"/>
        <s v="8031139793" u="1"/>
        <s v="8031139794" u="1"/>
        <s v="8031139796" u="1"/>
        <s v="8031139797" u="1"/>
        <s v="8031139798" u="1"/>
        <s v="8031139801" u="1"/>
        <s v="8031139803" u="1"/>
        <s v="8031139804" u="1"/>
        <s v="8031139806" u="1"/>
        <s v="8031139807" u="1"/>
        <s v="8031139808" u="1"/>
        <s v="8031139809" u="1"/>
        <s v="8031139810" u="1"/>
        <s v="8031139811" u="1"/>
        <s v="8031139812" u="1"/>
        <s v="8031139813" u="1"/>
        <s v="8031139814" u="1"/>
        <s v="8031139815" u="1"/>
        <s v="8031139816" u="1"/>
        <s v="8031139819" u="1"/>
        <s v="8031139820" u="1"/>
        <s v="8031139821" u="1"/>
        <s v="8031139823" u="1"/>
        <s v="8031139825" u="1"/>
        <s v="8031139826" u="1"/>
        <s v="8031139827" u="1"/>
        <s v="8031139828" u="1"/>
        <s v="8031139829" u="1"/>
        <s v="8031139830" u="1"/>
        <s v="8031139831" u="1"/>
        <s v="8031139842" u="1"/>
        <s v="8031139845" u="1"/>
        <s v="8031139853" u="1"/>
        <s v="8031139861" u="1"/>
        <s v="8031139862" u="1"/>
        <s v="8031139874" u="1"/>
        <s v="8031139876" u="1"/>
        <s v="8031139879" u="1"/>
        <s v="8031139880" u="1"/>
        <s v="8031139881" u="1"/>
        <s v="8031139884" u="1"/>
        <s v="8031139887" u="1"/>
        <s v="8031139889" u="1"/>
        <s v="8031139890" u="1"/>
        <s v="8031139891" u="1"/>
        <s v="8031139892" u="1"/>
        <s v="8031139893" u="1"/>
        <s v="8031139894" u="1"/>
        <s v="8031139895" u="1"/>
        <s v="8031139896" u="1"/>
        <s v="8031139898" u="1"/>
        <s v="8031139905" u="1"/>
        <s v="8031139906" u="1"/>
        <s v="8031139907" u="1"/>
        <s v="8031139908" u="1"/>
        <s v="8031139909" u="1"/>
        <s v="8031139910" u="1"/>
        <s v="8031139912" u="1"/>
        <s v="8031139914" u="1"/>
        <s v="8031139915" u="1"/>
        <s v="8031139917" u="1"/>
        <s v="8031139918" u="1"/>
        <s v="8031139920" u="1"/>
        <s v="8031139927" u="1"/>
        <s v="8031139928" u="1"/>
        <s v="8031139932" u="1"/>
        <s v="8031139933" u="1"/>
        <s v="8031139935" u="1"/>
        <s v="8031139937" u="1"/>
        <s v="8031139941" u="1"/>
        <s v="8031139942" u="1"/>
        <s v="8031139945" u="1"/>
        <s v="8031139953" u="1"/>
        <s v="8031139954" u="1"/>
        <s v="8031139955" u="1"/>
        <s v="8031139956" u="1"/>
        <s v="8031139959" u="1"/>
        <s v="8031139960" u="1"/>
        <s v="8031139966" u="1"/>
        <s v="8031139972" u="1"/>
        <s v="8031139975" u="1"/>
        <s v="8031139976" u="1"/>
        <s v="8031139980" u="1"/>
        <s v="8031139982" u="1"/>
        <s v="8040213249" u="1"/>
        <s v="0209899761" u="1"/>
        <s v="0209899793" u="1"/>
        <s v="0209899794" u="1"/>
        <s v="0209899829" u="1"/>
        <s v="0209899830" u="1"/>
        <s v="0209899860" u="1"/>
        <s v="0209899863" u="1"/>
        <s v="0209899866" u="1"/>
        <s v="0209899867" u="1"/>
        <s v="0209899877" u="1"/>
        <s v="0209899878" u="1"/>
        <s v="0209899881" u="1"/>
        <s v="0209899882" u="1"/>
        <s v="0209899885" u="1"/>
        <s v="0209899886" u="1"/>
        <s v="0209899903" u="1"/>
        <s v="0209899908" u="1"/>
        <s v="0209899917" u="1"/>
        <s v="0209899918" u="1"/>
        <s v="0209899919" u="1"/>
        <s v="0209899920" u="1"/>
        <s v="0209899921" u="1"/>
        <s v="0209899922" u="1"/>
        <s v="0209899923" u="1"/>
        <s v="0209899926" u="1"/>
        <s v="0209899927" u="1"/>
        <s v="0209899930" u="1"/>
        <s v="0209899931" u="1"/>
        <s v="0209899932" u="1"/>
        <s v="0209899933" u="1"/>
        <s v="0209899934" u="1"/>
        <s v="0209899938" u="1"/>
        <s v="0209899939" u="1"/>
        <s v="0209899941" u="1"/>
        <s v="0209899942" u="1"/>
        <s v="0209899944" u="1"/>
        <s v="0209899945" u="1"/>
        <s v="0209899946" u="1"/>
        <s v="0209899949" u="1"/>
        <s v="0209899950" u="1"/>
        <s v="0209899951" u="1"/>
        <s v="0209899952" u="1"/>
        <s v="0209899953" u="1"/>
        <s v="0209899954" u="1"/>
        <s v="0209899958" u="1"/>
        <s v="0209899959" u="1"/>
        <s v="0209899962" u="1"/>
        <s v="0209899963" u="1"/>
        <s v="0209899964" u="1"/>
        <s v="0209899965" u="1"/>
        <s v="0209899967" u="1"/>
        <s v="0209899969" u="1"/>
        <s v="0209899970" u="1"/>
        <s v="0209899971" u="1"/>
        <s v="0209899977" u="1"/>
        <s v="0209899979" u="1"/>
        <s v="0209899981" u="1"/>
        <s v="0209899982" u="1"/>
        <s v="0209899983" u="1"/>
        <s v="0209899986" u="1"/>
        <s v="0209899999" u="1"/>
        <s v="0209900000" u="1"/>
        <s v="0209900001" u="1"/>
        <s v="0209900002" u="1"/>
        <s v="0209900003" u="1"/>
        <s v="0209900005" u="1"/>
        <s v="0209900006" u="1"/>
        <s v="0209900008" u="1"/>
        <s v="0209900009" u="1"/>
        <s v="0209900010" u="1"/>
        <s v="0209900011" u="1"/>
        <s v="0209900012" u="1"/>
        <s v="0209900013" u="1"/>
        <s v="0209900015" u="1"/>
        <s v="0209900016" u="1"/>
        <s v="0209900017" u="1"/>
        <s v="0209900018" u="1"/>
        <s v="0209900019" u="1"/>
        <s v="0209900022" u="1"/>
        <s v="0209900024" u="1"/>
        <s v="0209900026" u="1"/>
        <s v="0209900027" u="1"/>
        <s v="0209899998" u="1"/>
        <s v="0209899997" u="1"/>
        <s v="0209899996" u="1"/>
        <s v="0209899995" u="1"/>
        <s v="0209899994" u="1"/>
        <s v="0209899992" u="1"/>
        <s v="0209899990" u="1"/>
        <s v="0209899989" u="1"/>
        <s v="0209899988" u="1"/>
        <s v="0209900028" u="1"/>
        <s v="0209900029" u="1"/>
        <s v="0209900030" u="1"/>
        <s v="0209900031" u="1"/>
        <s v="0209900032" u="1"/>
        <s v="0209900036" u="1"/>
        <s v="0209900038" u="1"/>
        <s v="0209900040" u="1"/>
        <s v="0209900041" u="1"/>
        <s v="0209900043" u="1"/>
        <s v="0209900046" u="1"/>
        <s v="0209900048" u="1"/>
        <s v="0209900049" u="1"/>
        <s v="0209900120" u="1"/>
        <s v="0209900122" u="1"/>
        <s v="0209900123" u="1"/>
        <s v="0209900124" u="1"/>
        <s v="0209900125" u="1"/>
        <s v="0209900133" u="1"/>
        <s v="0209900138" u="1"/>
        <s v="0209900139" u="1"/>
        <s v="0209900140" u="1"/>
        <s v="0209900141" u="1"/>
        <s v="0209900142" u="1"/>
        <s v="0209900143" u="1"/>
        <s v="0209900144" u="1"/>
        <s v="0209900147" u="1"/>
        <s v="0209900151" u="1"/>
        <s v="0209900154" u="1"/>
        <s v="0209900157" u="1"/>
        <s v="0209900119" u="1"/>
        <s v="0209900118" u="1"/>
        <s v="0209900117" u="1"/>
        <s v="0209900116" u="1"/>
        <s v="0209900115" u="1"/>
        <s v="0209900111" u="1"/>
        <s v="0209900110" u="1"/>
        <s v="0209900109" u="1"/>
        <s v="0209900108" u="1"/>
        <s v="0209900107" u="1"/>
        <s v="0209900106" u="1"/>
        <s v="0209900103" u="1"/>
        <s v="0209900102" u="1"/>
        <s v="0209900101" u="1"/>
        <s v="0209900100" u="1"/>
        <s v="0209900099" u="1"/>
        <s v="0209900097" u="1"/>
        <s v="0209900095" u="1"/>
        <s v="0209900093" u="1"/>
        <s v="0209900092" u="1"/>
        <s v="0209900091" u="1"/>
        <s v="0209900090" u="1"/>
        <s v="0209900089" u="1"/>
        <s v="0209900088" u="1"/>
        <s v="0209900087" u="1"/>
        <s v="0209900086" u="1"/>
        <s v="0209900060" u="1"/>
        <s v="0209900059" u="1"/>
        <s v="0209900058" u="1"/>
        <s v="0209900056" u="1"/>
        <s v="0209900055" u="1"/>
        <s v="0209900053" u="1"/>
        <s v="0209900052" u="1"/>
        <s v="0209900051" u="1"/>
        <s v="0209900083" u="1"/>
        <s v="0209900082" u="1"/>
        <s v="0209900077" u="1"/>
        <s v="0209900076" u="1"/>
        <s v="0209900075" u="1"/>
        <s v="0209900072" u="1"/>
        <s v="0209900071" u="1"/>
        <s v="0209900068" u="1"/>
        <s v="0209900067" u="1"/>
        <s v="0209900066" u="1"/>
        <s v="0209900065" u="1"/>
        <s v="0209900064" u="1"/>
        <s v="0209900062" u="1"/>
        <s v="0209900161" u="1"/>
        <s v="0209900169" u="1"/>
        <s v="0209900171" u="1"/>
        <s v="0209900172" u="1"/>
        <s v="0209900174" u="1"/>
        <s v="0209900185" u="1"/>
        <s v="0209900189" u="1"/>
        <s v="0210047889" u="1"/>
        <s v="0210047890" u="1"/>
        <s v="0210047891" u="1"/>
        <s v="0209900206" u="1"/>
        <s v="0209900199" u="1"/>
        <s v="0209900198" u="1"/>
        <s v="0209900195" u="1"/>
        <s v="0209900194" u="1"/>
        <s v="0210047915" u="1"/>
        <s v="0907280856" u="1"/>
        <s v="0907280858" u="1"/>
        <s v="0907280860" u="1"/>
        <s v="0907280861" u="1"/>
        <s v="0907280862" u="1"/>
        <s v="0907280863" u="1"/>
        <s v="5035273098" u="1"/>
        <s v="5035273176" u="1"/>
        <s v="5035273185" u="1"/>
        <s v="5035273190" u="1"/>
        <s v="5035273201" u="1"/>
        <s v="5035273240" u="1"/>
        <s v="5035273243" u="1"/>
        <s v="5035273248" u="1"/>
        <s v="5035273263" u="1"/>
        <s v="5035273266" u="1"/>
        <s v="5035273269" u="1"/>
        <s v="5035273270" u="1"/>
        <s v="5035273273" u="1"/>
        <s v="5035273275" u="1"/>
        <s v="5035273280" u="1"/>
        <s v="5035273292" u="1"/>
        <s v="5035273303" u="1"/>
        <s v="5035273319" u="1"/>
        <s v="5035273341" u="1"/>
        <s v="5035273356" u="1"/>
        <s v="5035273362" u="1"/>
        <s v="5035273366" u="1"/>
        <s v="5035273388" u="1"/>
        <s v="5035273392" u="1"/>
        <s v="5035273407" u="1"/>
        <s v="6002194359" u="1"/>
        <s v="6002194971" u="1"/>
        <s v="6002195116" u="1"/>
        <s v="6002195221" u="1"/>
        <s v="6002195301" u="1"/>
        <s v="6002195310" u="1"/>
        <s v="6002195313" u="1"/>
        <s v="6002195314" u="1"/>
        <s v="6002195321" u="1"/>
        <s v="6002195335" u="1"/>
        <s v="6002195338" u="1"/>
        <s v="6002195342" u="1"/>
        <s v="6002195350" u="1"/>
        <s v="6002195352" u="1"/>
        <s v="6002195354" u="1"/>
        <s v="6002195359" u="1"/>
        <s v="6002195364" u="1"/>
        <s v="6002195366" u="1"/>
        <s v="6002195367" u="1"/>
        <s v="6002195368" u="1"/>
        <s v="6002195370" u="1"/>
        <s v="6002195371" u="1"/>
        <s v="6002195372" u="1"/>
        <s v="6002195373" u="1"/>
        <s v="6002195376" u="1"/>
        <s v="6002195382" u="1"/>
        <s v="6002195390" u="1"/>
        <s v="6002195396" u="1"/>
        <s v="6002195398" u="1"/>
        <s v="6002195399" u="1"/>
        <s v="6002195400" u="1"/>
        <s v="6002195401" u="1"/>
        <s v="6002195405" u="1"/>
        <s v="6002195406" u="1"/>
        <s v="6002195407" u="1"/>
        <s v="6002195408" u="1"/>
        <s v="6002195409" u="1"/>
        <s v="6002195410" u="1"/>
        <s v="6002195416" u="1"/>
        <s v="6002195419" u="1"/>
        <s v="6002195420" u="1"/>
        <s v="6002195421" u="1"/>
        <s v="6002195422" u="1"/>
        <s v="6002195424" u="1"/>
        <s v="6002195425" u="1"/>
        <s v="6002195428" u="1"/>
        <s v="6002195429" u="1"/>
        <s v="6002195430" u="1"/>
        <s v="6002195431" u="1"/>
        <s v="6002195432" u="1"/>
        <s v="6002195433" u="1"/>
        <s v="6002195434" u="1"/>
        <s v="6002195435" u="1"/>
        <s v="6002195436" u="1"/>
        <s v="6002195438" u="1"/>
        <s v="6002195439" u="1"/>
        <s v="6002195440" u="1"/>
        <s v="6002195441" u="1"/>
        <s v="6002195443" u="1"/>
        <s v="6002195448" u="1"/>
        <s v="6002195451" u="1"/>
        <s v="6002195452" u="1"/>
        <s v="6002195453" u="1"/>
        <s v="6002195454" u="1"/>
        <s v="6002195456" u="1"/>
        <s v="6002195461" u="1"/>
        <s v="6002195462" u="1"/>
        <s v="6002195463" u="1"/>
        <s v="6002195464" u="1"/>
        <s v="6002195465" u="1"/>
        <s v="6002195469" u="1"/>
        <s v="6002195470" u="1"/>
        <s v="6002195471" u="1"/>
        <s v="6002195472" u="1"/>
        <s v="6002195475" u="1"/>
        <s v="6002195476" u="1"/>
        <s v="6002195478" u="1"/>
        <s v="6002195479" u="1"/>
        <s v="6002195480" u="1"/>
        <s v="6002195482" u="1"/>
        <s v="6002195483" u="1"/>
        <s v="6002195484" u="1"/>
        <s v="6002195489" u="1"/>
        <s v="6002195490" u="1"/>
        <s v="6002195491" u="1"/>
        <s v="6002195493" u="1"/>
        <s v="6002195494" u="1"/>
        <s v="6002195495" u="1"/>
        <s v="6002195496" u="1"/>
        <s v="6002195497" u="1"/>
        <s v="6002195498" u="1"/>
        <s v="6002195499" u="1"/>
        <s v="6002195500" u="1"/>
        <s v="6002195501" u="1"/>
        <s v="6002195502" u="1"/>
        <s v="6002195503" u="1"/>
        <s v="6002195504" u="1"/>
        <s v="6002195505" u="1"/>
        <s v="6002195506" u="1"/>
        <s v="6002195507" u="1"/>
        <s v="6002195508" u="1"/>
        <s v="6002195509" u="1"/>
        <s v="6002195511" u="1"/>
        <s v="6002195512" u="1"/>
        <s v="6002195513" u="1"/>
        <s v="6002195514" u="1"/>
        <s v="6002195515" u="1"/>
        <s v="6002195516" u="1"/>
        <s v="6002195517" u="1"/>
        <s v="6002195519" u="1"/>
        <s v="6002195520" u="1"/>
        <s v="6002195521" u="1"/>
        <s v="6002195522" u="1"/>
        <s v="6002195523" u="1"/>
        <s v="6002195524" u="1"/>
        <s v="6002195525" u="1"/>
        <s v="6002195531" u="1"/>
        <s v="6002195534" u="1"/>
        <s v="6002195536" u="1"/>
        <s v="6002195537" u="1"/>
        <s v="6002195538" u="1"/>
        <s v="6002195539" u="1"/>
        <s v="6002195540" u="1"/>
        <s v="6002195541" u="1"/>
        <s v="6002195542" u="1"/>
        <s v="6002195543" u="1"/>
        <s v="6002195544" u="1"/>
        <s v="6002195545" u="1"/>
        <s v="6002195546" u="1"/>
        <s v="6002195547" u="1"/>
        <s v="6002195548" u="1"/>
        <s v="6002195549" u="1"/>
        <s v="6002195550" u="1"/>
        <s v="6002195551" u="1"/>
        <s v="6002195552" u="1"/>
        <s v="6002195564" u="1"/>
        <s v="6002195566" u="1"/>
        <s v="6002195567" u="1"/>
        <s v="6002195569" u="1"/>
        <s v="6002195570" u="1"/>
        <s v="6002195574" u="1"/>
        <s v="6002195580" u="1"/>
        <s v="6002195581" u="1"/>
        <s v="6002195583" u="1"/>
        <s v="6002195592" u="1"/>
        <s v="6002195594" u="1"/>
        <s v="6002195596" u="1"/>
        <s v="6002195597" u="1"/>
        <s v="6002195602" u="1"/>
        <s v="6002195604" u="1"/>
        <s v="6002195606" u="1"/>
        <s v="6002195608" u="1"/>
        <s v="6002195609" u="1"/>
        <s v="6002195610" u="1"/>
        <s v="6002195611" u="1"/>
        <s v="6002195612" u="1"/>
        <s v="6002195613" u="1"/>
        <s v="6002195614" u="1"/>
        <s v="6002195622" u="1"/>
        <s v="6002195623" u="1"/>
        <s v="6002195624" u="1"/>
        <s v="6002195625" u="1"/>
        <s v="6002195626" u="1"/>
        <s v="6002195630" u="1"/>
        <s v="6002195631" u="1"/>
        <s v="6002195632" u="1"/>
        <s v="6002195635" u="1"/>
        <s v="6002195636" u="1"/>
        <s v="6002195637" u="1"/>
        <s v="6002195638" u="1"/>
        <s v="6002195641" u="1"/>
        <s v="6002195642" u="1"/>
        <s v="6002195643" u="1"/>
        <s v="6002195647" u="1"/>
        <s v="6002195650" u="1"/>
        <s v="6002195651" u="1"/>
        <s v="6002195654" u="1"/>
        <s v="6002195657" u="1"/>
        <s v="6002195666" u="1"/>
        <s v="6002195668" u="1"/>
        <s v="6002195670" u="1"/>
        <s v="6002195671" u="1"/>
        <s v="6002195672" u="1"/>
        <s v="6002195674" u="1"/>
        <s v="6002195675" u="1"/>
        <s v="6002195676" u="1"/>
        <s v="6002195677" u="1"/>
        <s v="6002195681" u="1"/>
        <s v="6002195682" u="1"/>
        <s v="6002195683" u="1"/>
        <s v="6002195684" u="1"/>
        <s v="6002195685" u="1"/>
        <s v="6002195686" u="1"/>
        <s v="6002195687" u="1"/>
        <s v="6002195689" u="1"/>
        <s v="6002195690" u="1"/>
        <s v="6002195691" u="1"/>
        <s v="6002195693" u="1"/>
        <s v="6002195694" u="1"/>
        <s v="6002195695" u="1"/>
        <s v="6002195696" u="1"/>
        <s v="6002195697" u="1"/>
        <s v="6002195698" u="1"/>
        <s v="6002195699" u="1"/>
        <s v="6002195700" u="1"/>
        <s v="6002195701" u="1"/>
        <s v="6002195702" u="1"/>
        <s v="6002195703" u="1"/>
        <s v="6002195704" u="1"/>
        <s v="6002195716" u="1"/>
        <s v="6002195717" u="1"/>
        <s v="6002195718" u="1"/>
        <s v="6002195735" u="1"/>
        <s v="6002195750" u="1"/>
        <s v="6002195752" u="1"/>
        <s v="6002195754" u="1"/>
        <s v="6002195757" u="1"/>
        <s v="6002195768" u="1"/>
        <s v="6002195773" u="1"/>
        <s v="6002195790" u="1"/>
        <s v="6002195792" u="1"/>
        <s v="6002195799" u="1"/>
        <s v="6002195814" u="1"/>
        <s v="6002195728" u="1"/>
        <s v="6002195724" u="1"/>
        <s v="6002195721" u="1"/>
        <s v="6003002909" u="1"/>
        <s v="6003002913" u="1"/>
        <s v="6004032000" u="1"/>
        <s v="6004032077" u="1"/>
        <s v="6004032089" u="1"/>
        <s v="6004032104" u="1"/>
        <s v="6004032107" u="1"/>
        <s v="6004032108" u="1"/>
        <s v="6004032109" u="1"/>
        <s v="6004032110" u="1"/>
        <s v="6004032111" u="1"/>
        <s v="6004032112" u="1"/>
        <s v="6004032114" u="1"/>
        <s v="6004032116" u="1"/>
        <s v="6004032124" u="1"/>
        <s v="6004032126" u="1"/>
        <s v="6004032127" u="1"/>
        <s v="6004032128" u="1"/>
        <s v="6004032129" u="1"/>
        <s v="6004032130" u="1"/>
        <s v="6004032132" u="1"/>
        <s v="6004032133" u="1"/>
        <s v="6004032135" u="1"/>
        <s v="6004032138" u="1"/>
        <s v="6004032139" u="1"/>
        <s v="6004032140" u="1"/>
        <s v="6004032143" u="1"/>
        <s v="6004032145" u="1"/>
        <s v="6004032148" u="1"/>
        <s v="6004032150" u="1"/>
        <s v="6004032153" u="1"/>
        <s v="6004032154" u="1"/>
        <s v="6004032157" u="1"/>
        <s v="6004032158" u="1"/>
        <s v="6004032160" u="1"/>
        <s v="6004032161" u="1"/>
        <s v="6004032162" u="1"/>
        <s v="6004032163" u="1"/>
        <s v="6004032164" u="1"/>
        <s v="6004032165" u="1"/>
        <s v="6004032166" u="1"/>
        <s v="6004032167" u="1"/>
        <s v="6004032168" u="1"/>
        <s v="6004032169" u="1"/>
        <s v="6004032171" u="1"/>
        <s v="6004032172" u="1"/>
        <s v="6004032173" u="1"/>
        <s v="6004032177" u="1"/>
        <s v="6004032179" u="1"/>
        <s v="6004032180" u="1"/>
        <s v="6004032184" u="1"/>
        <s v="6004032185" u="1"/>
        <s v="6004032186" u="1"/>
        <s v="6004032189" u="1"/>
        <s v="6004032192" u="1"/>
        <s v="6004032193" u="1"/>
        <s v="6004032200" u="1"/>
        <s v="6004032201" u="1"/>
        <s v="6004032205" u="1"/>
        <s v="6004032207" u="1"/>
        <s v="6004032210" u="1"/>
        <s v="6004032220" u="1"/>
        <s v="6004032223" u="1"/>
        <s v="8031139832" u="1"/>
        <s v="8031139833" u="1"/>
        <s v="8031139834" u="1"/>
        <s v="8031139835" u="1"/>
        <s v="8031139836" u="1"/>
        <s v="8031139837" u="1"/>
        <s v="8031139838" u="1"/>
        <s v="8031139839" u="1"/>
        <s v="8031139840" u="1"/>
        <s v="8031139841" u="1"/>
        <s v="8031139885" u="1"/>
        <s v="8031139886" u="1"/>
        <s v="8031139934" u="1"/>
        <s v="8031139936" u="1"/>
        <s v="8031139939" u="1"/>
        <s v="8031139940" u="1"/>
        <s v="8031139943" u="1"/>
        <s v="8031139951" u="1"/>
        <s v="8031139973" u="1"/>
        <s v="8031139974" u="1"/>
        <s v="8031139978" u="1"/>
        <s v="8031139979" u="1"/>
        <s v="8031139984" u="1"/>
        <s v="8031139987" u="1"/>
        <s v="8031139989" u="1"/>
        <s v="8031139991" u="1"/>
        <s v="8031139994" u="1"/>
        <s v="8031139996" u="1"/>
        <s v="8031139997" u="1"/>
        <s v="8031140003" u="1"/>
        <s v="8031140004" u="1"/>
        <s v="8031140008" u="1"/>
        <s v="8031140009" u="1"/>
        <s v="8031140010" u="1"/>
        <s v="8031140014" u="1"/>
        <s v="8031140015" u="1"/>
        <s v="8031140016" u="1"/>
        <s v="8031140017" u="1"/>
        <s v="8031140018" u="1"/>
        <s v="8031140020" u="1"/>
        <s v="8031140021" u="1"/>
        <s v="8031140022" u="1"/>
        <s v="8031140023" u="1"/>
        <s v="8031140024" u="1"/>
        <s v="8031140025" u="1"/>
        <s v="8031140030" u="1"/>
        <s v="8031140031" u="1"/>
        <s v="8031140034" u="1"/>
        <s v="8031140035" u="1"/>
        <s v="8031140036" u="1"/>
        <s v="8031140042" u="1"/>
        <s v="8031140043" u="1"/>
        <s v="8031140044" u="1"/>
        <s v="8031140045" u="1"/>
        <s v="8031140046" u="1"/>
        <s v="8031140048" u="1"/>
        <s v="8031140049" u="1"/>
        <s v="8031140057" u="1"/>
        <s v="8031140061" u="1"/>
        <s v="8031140064" u="1"/>
        <s v="8031140065" u="1"/>
        <s v="8031140066" u="1"/>
        <s v="8031140067" u="1"/>
        <s v="8031140068" u="1"/>
        <s v="8031140070" u="1"/>
        <s v="8031140071" u="1"/>
        <s v="8031140072" u="1"/>
        <s v="8031140073" u="1"/>
        <s v="8031140074" u="1"/>
        <s v="8031140075" u="1"/>
        <s v="8031140076" u="1"/>
        <s v="8031140077" u="1"/>
        <s v="8031140078" u="1"/>
        <s v="8031140079" u="1"/>
        <s v="8031140081" u="1"/>
        <s v="8031140082" u="1"/>
        <s v="8031140083" u="1"/>
        <s v="8031140086" u="1"/>
        <s v="8031140090" u="1"/>
        <s v="8031140093" u="1"/>
        <s v="8031140095" u="1"/>
        <s v="8031140096" u="1"/>
        <s v="8031140100" u="1"/>
        <s v="8031140101" u="1"/>
        <s v="8031140119" u="1"/>
        <s v="8031140122" u="1"/>
        <s v="8031140123" u="1"/>
        <s v="8031140125" u="1"/>
        <s v="8031140145" u="1"/>
        <s v="8031140146" u="1"/>
        <s v="8031140147" u="1"/>
        <s v="8031140148" u="1"/>
        <s v="8031140152" u="1"/>
        <s v="8031140165" u="1"/>
        <s v="8031140166" u="1"/>
        <s v="8031140177" u="1"/>
        <s v="8040213282" u="1"/>
        <s v="8040213283" u="1"/>
        <s v="8040213294" u="1"/>
        <s v="8040213296" u="1"/>
        <s v="0209899966" u="1"/>
        <s v="0209900148" u="1"/>
        <s v="0209900149" u="1"/>
        <s v="0209900150" u="1"/>
        <s v="0209900155" u="1"/>
        <s v="0209900163" u="1"/>
        <s v="0209900164" u="1"/>
        <s v="0209900167" u="1"/>
        <s v="0209900173" u="1"/>
        <s v="0209900175" u="1"/>
        <s v="0209900183" u="1"/>
        <s v="0209900184" u="1"/>
        <s v="0209900186" u="1"/>
        <s v="0209900187" u="1"/>
        <s v="0209900188" u="1"/>
        <s v="0209900190" u="1"/>
        <s v="0209900191" u="1"/>
        <s v="0209900192" u="1"/>
        <s v="0209900193" u="1"/>
        <s v="0209900197" u="1"/>
        <s v="0209900201" u="1"/>
        <s v="0209900202" u="1"/>
        <s v="0209900203" u="1"/>
        <s v="0209900204" u="1"/>
        <s v="0209900205" u="1"/>
        <s v="0209900208" u="1"/>
        <s v="0209900209" u="1"/>
        <s v="0209900210" u="1"/>
        <s v="0209900212" u="1"/>
        <s v="0209900213" u="1"/>
        <s v="0209900214" u="1"/>
        <s v="0209900217" u="1"/>
        <s v="0209900222" u="1"/>
        <s v="0209900223" u="1"/>
        <s v="0209900224" u="1"/>
        <s v="0209900225" u="1"/>
        <s v="0209900226" u="1"/>
        <s v="0209900227" u="1"/>
        <s v="0209900233" u="1"/>
        <s v="0209900235" u="1"/>
        <s v="0209900239" u="1"/>
        <s v="0209900240" u="1"/>
        <s v="0209900244" u="1"/>
        <s v="0209900247" u="1"/>
        <s v="0209900251" u="1"/>
        <s v="0209900252" u="1"/>
        <s v="0209900254" u="1"/>
        <s v="0209900256" u="1"/>
        <s v="0209900257" u="1"/>
        <s v="0209900259" u="1"/>
        <s v="0209900262" u="1"/>
        <s v="0209900263" u="1"/>
        <s v="0209900264" u="1"/>
        <s v="0209900267" u="1"/>
        <s v="0209900268" u="1"/>
        <s v="0209900269" u="1"/>
        <s v="0209900274" u="1"/>
        <s v="0209900275" u="1"/>
        <s v="0209900276" u="1"/>
        <s v="0209900280" u="1"/>
        <s v="0209900283" u="1"/>
        <s v="0209900284" u="1"/>
        <s v="0209900285" u="1"/>
        <s v="0209900286" u="1"/>
        <s v="0209900289" u="1"/>
        <s v="0209900290" u="1"/>
        <s v="0209900291" u="1"/>
        <s v="0209900293" u="1"/>
        <s v="0209900294" u="1"/>
        <s v="0209900295" u="1"/>
        <s v="0209900296" u="1"/>
        <s v="0209900300" u="1"/>
        <s v="0209900301" u="1"/>
        <s v="0209900302" u="1"/>
        <s v="0209900303" u="1"/>
        <s v="0209900304" u="1"/>
        <s v="0209900305" u="1"/>
        <s v="0209900306" u="1"/>
        <s v="0209900307" u="1"/>
        <s v="0209900308" u="1"/>
        <s v="0209900311" u="1"/>
        <s v="0209900312" u="1"/>
        <s v="0209900314" u="1"/>
        <s v="0209900316" u="1"/>
        <s v="0209900317" u="1"/>
        <s v="0209900318" u="1"/>
        <s v="0209900319" u="1"/>
        <s v="0209900320" u="1"/>
        <s v="0209900321" u="1"/>
        <s v="0209900324" u="1"/>
        <s v="0209900327" u="1"/>
        <s v="0209900328" u="1"/>
        <s v="0209900329" u="1"/>
        <s v="0209900331" u="1"/>
        <s v="0209900332" u="1"/>
        <s v="0209900334" u="1"/>
        <s v="0209900337" u="1"/>
        <s v="0209900338" u="1"/>
        <s v="0209900339" u="1"/>
        <s v="0209900342" u="1"/>
        <s v="0209900343" u="1"/>
        <s v="0209900344" u="1"/>
        <s v="0209900345" u="1"/>
        <s v="0209900346" u="1"/>
        <s v="0209900347" u="1"/>
        <s v="0209900348" u="1"/>
        <s v="0209900349" u="1"/>
        <s v="0209900350" u="1"/>
        <s v="0209900358" u="1"/>
        <s v="0209900359" u="1"/>
        <s v="0209900360" u="1"/>
        <s v="0209900363" u="1"/>
        <s v="0209900364" u="1"/>
        <s v="0209900365" u="1"/>
        <s v="0209900366" u="1"/>
        <s v="0209900370" u="1"/>
        <s v="0209900376" u="1"/>
        <s v="0209900377" u="1"/>
        <s v="0209900380" u="1"/>
        <s v="0209900381" u="1"/>
        <s v="0209900382" u="1"/>
        <s v="0209900383" u="1"/>
        <s v="0209900384" u="1"/>
        <s v="0209900385" u="1"/>
        <s v="0209900386" u="1"/>
        <s v="0209900387" u="1"/>
        <s v="0209900388" u="1"/>
        <s v="0209900389" u="1"/>
        <s v="0209900390" u="1"/>
        <s v="0209900391" u="1"/>
        <s v="0209900392" u="1"/>
        <s v="0209900393" u="1"/>
        <s v="0209900394" u="1"/>
        <s v="0209900401" u="1"/>
        <s v="0209900402" u="1"/>
        <s v="0209900404" u="1"/>
        <s v="0209900405" u="1"/>
        <s v="0209900406" u="1"/>
        <s v="0209900407" u="1"/>
        <s v="0209900409" u="1"/>
        <s v="0209900410" u="1"/>
        <s v="0209900411" u="1"/>
        <s v="0210047947" u="1"/>
        <s v="0209900400" u="1"/>
        <s v="0209900397" u="1"/>
        <s v="0209900396" u="1"/>
        <s v="0210047957" u="1"/>
        <s v="0210047956" u="1"/>
        <s v="0210047955" u="1"/>
        <s v="0209900456" u="1"/>
        <s v="0209900438" u="1"/>
        <s v="0209900437" u="1"/>
        <s v="0209900435" u="1"/>
        <s v="0209900433" u="1"/>
        <s v="0209900432" u="1"/>
        <s v="0209900431" u="1"/>
        <s v="0209900424" u="1"/>
        <s v="0209900423" u="1"/>
        <s v="0209900421" u="1"/>
        <s v="0209900420" u="1"/>
        <s v="0209900419" u="1"/>
        <s v="0209900417" u="1"/>
        <s v="0907280857" u="1"/>
        <s v="0907280859" u="1"/>
        <s v="0907280864" u="1"/>
        <s v="0907280865" u="1"/>
        <s v="0907281105" u="1"/>
        <s v="0907281106" u="1"/>
        <s v="5035272933" u="1"/>
        <s v="5035273204" u="1"/>
        <s v="5035273285" u="1"/>
        <s v="5035273296" u="1"/>
        <s v="5035273348" u="1"/>
        <s v="5035273374" u="1"/>
        <s v="5035273385" u="1"/>
        <s v="5035273405" u="1"/>
        <s v="5035273411" u="1"/>
        <s v="5035273429" u="1"/>
        <s v="5035273432" u="1"/>
        <s v="5035273444" u="1"/>
        <s v="5035273445" u="1"/>
        <s v="5035273446" u="1"/>
        <s v="5035273458" u="1"/>
        <s v="5035273459" u="1"/>
        <s v="5035273468" u="1"/>
        <s v="5035273473" u="1"/>
        <s v="5035273480" u="1"/>
        <s v="5035273486" u="1"/>
        <s v="5035273493" u="1"/>
        <s v="5035273503" u="1"/>
        <s v="5035273508" u="1"/>
        <s v="5035273513" u="1"/>
        <s v="5035273520" u="1"/>
        <s v="5035273532" u="1"/>
        <s v="5035273540" u="1"/>
        <s v="5035273563" u="1"/>
        <s v="5035273565" u="1"/>
        <s v="5035273566" u="1"/>
        <s v="5035273582" u="1"/>
        <s v="5035273590" u="1"/>
        <s v="6002193700" u="1"/>
        <s v="6002195423" u="1"/>
        <s v="6002195442" u="1"/>
        <s v="6002195572" u="1"/>
        <s v="6002195573" u="1"/>
        <s v="6002195615" u="1"/>
        <s v="6002195616" u="1"/>
        <s v="6002195617" u="1"/>
        <s v="6002195639" u="1"/>
        <s v="6002195640" u="1"/>
        <s v="6002195658" u="1"/>
        <s v="6002195660" u="1"/>
        <s v="6002195673" u="1"/>
        <s v="6002195692" u="1"/>
        <s v="6002195715" u="1"/>
        <s v="6002195719" u="1"/>
        <s v="6002195729" u="1"/>
        <s v="6002195732" u="1"/>
        <s v="6002195733" u="1"/>
        <s v="6002195736" u="1"/>
        <s v="6002195737" u="1"/>
        <s v="6002195739" u="1"/>
        <s v="6002195740" u="1"/>
        <s v="6002195741" u="1"/>
        <s v="6002195742" u="1"/>
        <s v="6002195743" u="1"/>
        <s v="6002195744" u="1"/>
        <s v="6002195745" u="1"/>
        <s v="6002195746" u="1"/>
        <s v="6002195749" u="1"/>
        <s v="6002195762" u="1"/>
        <s v="6002195763" u="1"/>
        <s v="6002195764" u="1"/>
        <s v="6002195765" u="1"/>
        <s v="6002195771" u="1"/>
        <s v="6002195772" u="1"/>
        <s v="6002195774" u="1"/>
        <s v="6002195775" u="1"/>
        <s v="6002195776" u="1"/>
        <s v="6002195777" u="1"/>
        <s v="6002195778" u="1"/>
        <s v="6002195779" u="1"/>
        <s v="6002195780" u="1"/>
        <s v="6002195781" u="1"/>
        <s v="6002195782" u="1"/>
        <s v="6002195784" u="1"/>
        <s v="6002195785" u="1"/>
        <s v="6002195786" u="1"/>
        <s v="6002195789" u="1"/>
        <s v="6002195791" u="1"/>
        <s v="6002195793" u="1"/>
        <s v="6002195794" u="1"/>
        <s v="6002195795" u="1"/>
        <s v="6002195796" u="1"/>
        <s v="6002195798" u="1"/>
        <s v="6002195800" u="1"/>
        <s v="6002195805" u="1"/>
        <s v="6002195806" u="1"/>
        <s v="6002195807" u="1"/>
        <s v="6002195808" u="1"/>
        <s v="6002195811" u="1"/>
        <s v="6002195815" u="1"/>
        <s v="6002195816" u="1"/>
        <s v="6002195817" u="1"/>
        <s v="6002195818" u="1"/>
        <s v="6002195819" u="1"/>
        <s v="6002195820" u="1"/>
        <s v="6002195821" u="1"/>
        <s v="6002195822" u="1"/>
        <s v="6002195823" u="1"/>
        <s v="6002195824" u="1"/>
        <s v="6002195825" u="1"/>
        <s v="6002195826" u="1"/>
        <s v="6002195827" u="1"/>
        <s v="6002195828" u="1"/>
        <s v="6002195829" u="1"/>
        <s v="6002195830" u="1"/>
        <s v="6002195831" u="1"/>
        <s v="6002195832" u="1"/>
        <s v="6002195833" u="1"/>
        <s v="6002195834" u="1"/>
        <s v="6002195835" u="1"/>
        <s v="6002195836" u="1"/>
        <s v="6002195837" u="1"/>
        <s v="6002195838" u="1"/>
        <s v="6002195839" u="1"/>
        <s v="6002195840" u="1"/>
        <s v="6002195841" u="1"/>
        <s v="6002195842" u="1"/>
        <s v="6002195843" u="1"/>
        <s v="6002195844" u="1"/>
        <s v="6002195845" u="1"/>
        <s v="6002195846" u="1"/>
        <s v="6002195847" u="1"/>
        <s v="6002195848" u="1"/>
        <s v="6002195849" u="1"/>
        <s v="6002195850" u="1"/>
        <s v="6002195851" u="1"/>
        <s v="6002195852" u="1"/>
        <s v="6002195853" u="1"/>
        <s v="6002195854" u="1"/>
        <s v="6002195855" u="1"/>
        <s v="6002195856" u="1"/>
        <s v="6002195857" u="1"/>
        <s v="6002195858" u="1"/>
        <s v="6002195859" u="1"/>
        <s v="6002195860" u="1"/>
        <s v="6002195861" u="1"/>
        <s v="6002195862" u="1"/>
        <s v="6002195863" u="1"/>
        <s v="6002195864" u="1"/>
        <s v="6002195865" u="1"/>
        <s v="6002195867" u="1"/>
        <s v="6002195868" u="1"/>
        <s v="6002195869" u="1"/>
        <s v="6002195870" u="1"/>
        <s v="6002195871" u="1"/>
        <s v="6002195872" u="1"/>
        <s v="6002195873" u="1"/>
        <s v="6002195874" u="1"/>
        <s v="6002195875" u="1"/>
        <s v="6002195876" u="1"/>
        <s v="6002195877" u="1"/>
        <s v="6002195878" u="1"/>
        <s v="6002195879" u="1"/>
        <s v="6002195880" u="1"/>
        <s v="6002195881" u="1"/>
        <s v="6002195882" u="1"/>
        <s v="6002195890" u="1"/>
        <s v="6002195893" u="1"/>
        <s v="6002195894" u="1"/>
        <s v="6002195895" u="1"/>
        <s v="6002195896" u="1"/>
        <s v="6002195899" u="1"/>
        <s v="6002195900" u="1"/>
        <s v="6002195901" u="1"/>
        <s v="6002195904" u="1"/>
        <s v="6002195907" u="1"/>
        <s v="6002195919" u="1"/>
        <s v="6002195920" u="1"/>
        <s v="6002195921" u="1"/>
        <s v="6002195922" u="1"/>
        <s v="6002195924" u="1"/>
        <s v="6002195925" u="1"/>
        <s v="6002195926" u="1"/>
        <s v="6002195930" u="1"/>
        <s v="6002195932" u="1"/>
        <s v="6002195933" u="1"/>
        <s v="6002195936" u="1"/>
        <s v="6002195943" u="1"/>
        <s v="6002195944" u="1"/>
        <s v="6002195947" u="1"/>
        <s v="6002195950" u="1"/>
        <s v="6002195951" u="1"/>
        <s v="6002195952" u="1"/>
        <s v="6002195954" u="1"/>
        <s v="6002195955" u="1"/>
        <s v="6002195967" u="1"/>
        <s v="6002195968" u="1"/>
        <s v="6002195969" u="1"/>
        <s v="6002195971" u="1"/>
        <s v="6002195972" u="1"/>
        <s v="6002195973" u="1"/>
        <s v="6002195974" u="1"/>
        <s v="6002195975" u="1"/>
        <s v="6002195976" u="1"/>
        <s v="6002195977" u="1"/>
        <s v="6002195978" u="1"/>
        <s v="6002195979" u="1"/>
        <s v="6002195980" u="1"/>
        <s v="6002195981" u="1"/>
        <s v="6002195982" u="1"/>
        <s v="6002195984" u="1"/>
        <s v="6002195985" u="1"/>
        <s v="6002195986" u="1"/>
        <s v="6002195987" u="1"/>
        <s v="6002195988" u="1"/>
        <s v="6002195989" u="1"/>
        <s v="6002195993" u="1"/>
        <s v="6002195995" u="1"/>
        <s v="6002195999" u="1"/>
        <s v="6002196000" u="1"/>
        <s v="6002196001" u="1"/>
        <s v="6002196005" u="1"/>
        <s v="6002196006" u="1"/>
        <s v="6002196007" u="1"/>
        <s v="6002196008" u="1"/>
        <s v="6002196009" u="1"/>
        <s v="6002196010" u="1"/>
        <s v="6002196012" u="1"/>
        <s v="6002196013" u="1"/>
        <s v="6002196014" u="1"/>
        <s v="6002196018" u="1"/>
        <s v="6002196019" u="1"/>
        <s v="6002196021" u="1"/>
        <s v="6002196022" u="1"/>
        <s v="6002196034" u="1"/>
        <s v="6002196035" u="1"/>
        <s v="6002196036" u="1"/>
        <s v="6002196037" u="1"/>
        <s v="6002196038" u="1"/>
        <s v="6002196039" u="1"/>
        <s v="6002196040" u="1"/>
        <s v="6002196041" u="1"/>
        <s v="6002196042" u="1"/>
        <s v="6002196043" u="1"/>
        <s v="6002196044" u="1"/>
        <s v="6002196045" u="1"/>
        <s v="6002196046" u="1"/>
        <s v="6002196047" u="1"/>
        <s v="6002196048" u="1"/>
        <s v="6002196049" u="1"/>
        <s v="6002196050" u="1"/>
        <s v="6002196051" u="1"/>
        <s v="6002196052" u="1"/>
        <s v="6002196053" u="1"/>
        <s v="6002196055" u="1"/>
        <s v="6002196056" u="1"/>
        <s v="6002196065" u="1"/>
        <s v="6002196066" u="1"/>
        <s v="6002196069" u="1"/>
        <s v="6002196072" u="1"/>
        <s v="6002196079" u="1"/>
        <s v="6002196086" u="1"/>
        <s v="6002196089" u="1"/>
        <s v="6002196098" u="1"/>
        <s v="6002196099" u="1"/>
        <s v="6002196106" u="1"/>
        <s v="6002196107" u="1"/>
        <s v="6002196108" u="1"/>
        <s v="6002196113" u="1"/>
        <s v="6002196114" u="1"/>
        <s v="6002196115" u="1"/>
        <s v="6002196116" u="1"/>
        <s v="6002196117" u="1"/>
        <s v="6002196122" u="1"/>
        <s v="6002196123" u="1"/>
        <s v="6002196124" u="1"/>
        <s v="6002196126" u="1"/>
        <s v="6002196129" u="1"/>
        <s v="6002196130" u="1"/>
        <s v="6002196131" u="1"/>
        <s v="6002196132" u="1"/>
        <s v="6002196133" u="1"/>
        <s v="6002196134" u="1"/>
        <s v="6002196135" u="1"/>
        <s v="6002196136" u="1"/>
        <s v="6002196138" u="1"/>
        <s v="6002196143" u="1"/>
        <s v="6002196145" u="1"/>
        <s v="6002196146" u="1"/>
        <s v="6002196147" u="1"/>
        <s v="6002196148" u="1"/>
        <s v="6002196149" u="1"/>
        <s v="6002196150" u="1"/>
        <s v="6002196151" u="1"/>
        <s v="6002196152" u="1"/>
        <s v="6002196153" u="1"/>
        <s v="6002196155" u="1"/>
        <s v="6002196156" u="1"/>
        <s v="6002196157" u="1"/>
        <s v="6002196158" u="1"/>
        <s v="6002196159" u="1"/>
        <s v="6002196160" u="1"/>
        <s v="6002196161" u="1"/>
        <s v="6002196162" u="1"/>
        <s v="6002196163" u="1"/>
        <s v="6002196164" u="1"/>
        <s v="6002196165" u="1"/>
        <s v="6002196166" u="1"/>
        <s v="6002196167" u="1"/>
        <s v="6002196168" u="1"/>
        <s v="6002196169" u="1"/>
        <s v="6002196171" u="1"/>
        <s v="6002196173" u="1"/>
        <s v="6002196174" u="1"/>
        <s v="6002196176" u="1"/>
        <s v="6002196177" u="1"/>
        <s v="6002196178" u="1"/>
        <s v="6002196179" u="1"/>
        <s v="6002196180" u="1"/>
        <s v="6002196181" u="1"/>
        <s v="6002196182" u="1"/>
        <s v="6002196183" u="1"/>
        <s v="6002196184" u="1"/>
        <s v="6002196185" u="1"/>
        <s v="6002196186" u="1"/>
        <s v="6002196187" u="1"/>
        <s v="6002196188" u="1"/>
        <s v="6002196193" u="1"/>
        <s v="6002196194" u="1"/>
        <s v="6002196195" u="1"/>
        <s v="6002196197" u="1"/>
        <s v="6002196198" u="1"/>
        <s v="6002196199" u="1"/>
        <s v="6002196201" u="1"/>
        <s v="6002196202" u="1"/>
        <s v="6002196204" u="1"/>
        <s v="6002196205" u="1"/>
        <s v="6002196206" u="1"/>
        <s v="6002196209" u="1"/>
        <s v="6002196211" u="1"/>
        <s v="6002196216" u="1"/>
        <s v="6002196217" u="1"/>
        <s v="6002196218" u="1"/>
        <s v="6002196221" u="1"/>
        <s v="6002196228" u="1"/>
        <s v="6003002918" u="1"/>
        <s v="6003002927" u="1"/>
        <s v="6004032155" u="1"/>
        <s v="6004032183" u="1"/>
        <s v="6004032206" u="1"/>
        <s v="6004032213" u="1"/>
        <s v="6004032214" u="1"/>
        <s v="6004032215" u="1"/>
        <s v="6004032217" u="1"/>
        <s v="6004032218" u="1"/>
        <s v="6004032221" u="1"/>
        <s v="6004032227" u="1"/>
        <s v="6004032228" u="1"/>
        <s v="6004032232" u="1"/>
        <s v="6004032233" u="1"/>
        <s v="6004032235" u="1"/>
        <s v="6004032236" u="1"/>
        <s v="6004032240" u="1"/>
        <s v="6004032241" u="1"/>
        <s v="6004032246" u="1"/>
        <s v="6004032247" u="1"/>
        <s v="6004032248" u="1"/>
        <s v="6004032250" u="1"/>
        <s v="6004032254" u="1"/>
        <s v="6004032257" u="1"/>
        <s v="6004032259" u="1"/>
        <s v="6004032260" u="1"/>
        <s v="6004032261" u="1"/>
        <s v="6004032264" u="1"/>
        <s v="6004032265" u="1"/>
        <s v="6004032266" u="1"/>
        <s v="6004032268" u="1"/>
        <s v="6004032272" u="1"/>
        <s v="6004032274" u="1"/>
        <s v="6004032275" u="1"/>
        <s v="6004032278" u="1"/>
        <s v="6004032279" u="1"/>
        <s v="6004032280" u="1"/>
        <s v="6004032281" u="1"/>
        <s v="6004032283" u="1"/>
        <s v="6004032285" u="1"/>
        <s v="6004032286" u="1"/>
        <s v="6004032291" u="1"/>
        <s v="6004032292" u="1"/>
        <s v="6004032293" u="1"/>
        <s v="6004032294" u="1"/>
        <s v="6004032295" u="1"/>
        <s v="6004032296" u="1"/>
        <s v="6004032304" u="1"/>
        <s v="6004032305" u="1"/>
        <s v="6004032306" u="1"/>
        <s v="6004032312" u="1"/>
        <s v="6004032316" u="1"/>
        <s v="6004032321" u="1"/>
        <s v="6004032322" u="1"/>
        <s v="6004032324" u="1"/>
        <s v="6004032332" u="1"/>
        <s v="6004032334" u="1"/>
        <s v="6004032336" u="1"/>
        <s v="8031140094" u="1"/>
        <s v="8031140098" u="1"/>
        <s v="8031140126" u="1"/>
        <s v="8031140128" u="1"/>
        <s v="8031140129" u="1"/>
        <s v="8031140130" u="1"/>
        <s v="8031140131" u="1"/>
        <s v="8031140132" u="1"/>
        <s v="8031140133" u="1"/>
        <s v="8031140134" u="1"/>
        <s v="8031140135" u="1"/>
        <s v="8031140149" u="1"/>
        <s v="8031140150" u="1"/>
        <s v="8031140151" u="1"/>
        <s v="8031140154" u="1"/>
        <s v="8031140157" u="1"/>
        <s v="8031140158" u="1"/>
        <s v="8031140159" u="1"/>
        <s v="8031140162" u="1"/>
        <s v="8031140169" u="1"/>
        <s v="8031140171" u="1"/>
        <s v="8031140176" u="1"/>
        <s v="8031140178" u="1"/>
        <s v="8031140179" u="1"/>
        <s v="8031140180" u="1"/>
        <s v="8031140182" u="1"/>
        <s v="8031140183" u="1"/>
        <s v="8031140188" u="1"/>
        <s v="8031140197" u="1"/>
        <s v="8031140202" u="1"/>
        <s v="8031140203" u="1"/>
        <s v="8031140205" u="1"/>
        <s v="8031140206" u="1"/>
        <s v="8031140207" u="1"/>
        <s v="8031140208" u="1"/>
        <s v="8031140209" u="1"/>
        <s v="8031140211" u="1"/>
        <s v="8031140212" u="1"/>
        <s v="8031140213" u="1"/>
        <s v="8031140215" u="1"/>
        <s v="8031140216" u="1"/>
        <s v="8031140217" u="1"/>
        <s v="8031140218" u="1"/>
        <s v="8031140219" u="1"/>
        <s v="8031140220" u="1"/>
        <s v="8031140223" u="1"/>
        <s v="8031140224" u="1"/>
        <s v="8031140225" u="1"/>
        <s v="8031140229" u="1"/>
        <s v="8031140231" u="1"/>
        <s v="8031140232" u="1"/>
        <s v="8031140233" u="1"/>
        <s v="8031140234" u="1"/>
        <s v="8031140241" u="1"/>
        <s v="8031140242" u="1"/>
        <s v="8031140244" u="1"/>
        <s v="8031140245" u="1"/>
        <s v="8031140247" u="1"/>
        <s v="8031140248" u="1"/>
        <s v="8031140249" u="1"/>
        <s v="8031140258" u="1"/>
        <s v="8031140263" u="1"/>
        <s v="8031140270" u="1"/>
        <s v="8031140271" u="1"/>
        <s v="8031140272" u="1"/>
        <s v="8031140273" u="1"/>
        <s v="8031140274" u="1"/>
        <s v="8031140275" u="1"/>
        <s v="8031140276" u="1"/>
        <s v="8031140277" u="1"/>
        <s v="8031140278" u="1"/>
        <s v="8031140279" u="1"/>
        <s v="8031140280" u="1"/>
        <s v="8031140281" u="1"/>
        <s v="8031140282" u="1"/>
        <s v="8031140283" u="1"/>
        <s v="8031140287" u="1"/>
        <s v="8031140288" u="1"/>
        <s v="8031140291" u="1"/>
        <s v="8031140292" u="1"/>
        <s v="8031140293" u="1"/>
        <s v="8031140294" u="1"/>
        <s v="8031140300" u="1"/>
        <s v="8031140301" u="1"/>
        <s v="8031140302" u="1"/>
        <s v="8031140308" u="1"/>
        <s v="8031140310" u="1"/>
        <s v="8031140311" u="1"/>
        <s v="8031140312" u="1"/>
        <s v="8031140316" u="1"/>
        <s v="8040213271" u="1"/>
        <s v="0209900211" u="1"/>
        <s v="0209900378" u="1"/>
        <s v="0209900379" u="1"/>
        <s v="0209900403" u="1"/>
        <s v="0209900414" u="1"/>
        <s v="0209900415" u="1"/>
        <s v="0209900418" u="1"/>
        <s v="0209900422" u="1"/>
        <s v="0209900425" u="1"/>
        <s v="0209900427" u="1"/>
        <s v="0209900436" u="1"/>
        <s v="0209900439" u="1"/>
        <s v="0209900440" u="1"/>
        <s v="0209900442" u="1"/>
        <s v="0209900446" u="1"/>
        <s v="0209900447" u="1"/>
        <s v="0209900460" u="1"/>
        <s v="0209900462" u="1"/>
        <s v="0209900463" u="1"/>
        <s v="0209900467" u="1"/>
        <s v="0209900469" u="1"/>
        <s v="0209900470" u="1"/>
        <s v="0209900474" u="1"/>
        <s v="0209900475" u="1"/>
        <s v="0209900477" u="1"/>
        <s v="0209900480" u="1"/>
        <s v="0209900481" u="1"/>
        <s v="0209900484" u="1"/>
        <s v="0209900486" u="1"/>
        <s v="0209900487" u="1"/>
        <s v="0209900488" u="1"/>
        <s v="0209900489" u="1"/>
        <s v="0209900491" u="1"/>
        <s v="0209900493" u="1"/>
        <s v="0209900494" u="1"/>
        <s v="0209900495" u="1"/>
        <s v="0209900496" u="1"/>
        <s v="0209900497" u="1"/>
        <s v="0209900498" u="1"/>
        <s v="0209900503" u="1"/>
        <s v="0209900504" u="1"/>
        <s v="0209900505" u="1"/>
        <s v="0209900507" u="1"/>
        <s v="0209900510" u="1"/>
        <s v="0209900515" u="1"/>
        <s v="0209900518" u="1"/>
        <s v="0209900520" u="1"/>
        <s v="0209900521" u="1"/>
        <s v="0209900522" u="1"/>
        <s v="0209900523" u="1"/>
        <s v="0209900524" u="1"/>
        <s v="0209900525" u="1"/>
        <s v="0209900526" u="1"/>
        <s v="0209900527" u="1"/>
        <s v="0209900528" u="1"/>
        <s v="0209900529" u="1"/>
        <s v="0209900530" u="1"/>
        <s v="0209900531" u="1"/>
        <s v="0209900535" u="1"/>
        <s v="0209900536" u="1"/>
        <s v="0209900537" u="1"/>
        <s v="0209900538" u="1"/>
        <s v="0209900539" u="1"/>
        <s v="0209900540" u="1"/>
        <s v="0209900547" u="1"/>
        <s v="0209900548" u="1"/>
        <s v="0209900550" u="1"/>
        <s v="0209900551" u="1"/>
        <s v="0209900552" u="1"/>
        <s v="0209900553" u="1"/>
        <s v="0209900555" u="1"/>
        <s v="0209900556" u="1"/>
        <s v="0209900557" u="1"/>
        <s v="0209900558" u="1"/>
        <s v="0209900559" u="1"/>
        <s v="0209900561" u="1"/>
        <s v="0209900562" u="1"/>
        <s v="0209900563" u="1"/>
        <s v="0209900567" u="1"/>
        <s v="0209900568" u="1"/>
        <s v="0209900569" u="1"/>
        <s v="0209900570" u="1"/>
        <s v="0209900571" u="1"/>
        <s v="0209900572" u="1"/>
        <s v="0209900573" u="1"/>
        <s v="0209900574" u="1"/>
        <s v="0209900575" u="1"/>
        <s v="0209900576" u="1"/>
        <s v="0209900577" u="1"/>
        <s v="0209900578" u="1"/>
        <s v="0209900580" u="1"/>
        <s v="0209900584" u="1"/>
        <s v="0209900585" u="1"/>
        <s v="0209900586" u="1"/>
        <s v="0209900589" u="1"/>
        <s v="0209900590" u="1"/>
        <s v="0209900591" u="1"/>
        <s v="0209900594" u="1"/>
        <s v="0209900596" u="1"/>
        <s v="0209900600" u="1"/>
        <s v="0209900602" u="1"/>
        <s v="0209900603" u="1"/>
        <s v="0209900604" u="1"/>
        <s v="0209900606" u="1"/>
        <s v="0209900607" u="1"/>
        <s v="0209900608" u="1"/>
        <s v="0209900609" u="1"/>
        <s v="0209900610" u="1"/>
        <s v="0209900612" u="1"/>
        <s v="0209900613" u="1"/>
        <s v="0209900614" u="1"/>
        <s v="0209900615" u="1"/>
        <s v="0209900616" u="1"/>
        <s v="0209900617" u="1"/>
        <s v="0209900619" u="1"/>
        <s v="0209900620" u="1"/>
        <s v="0209900621" u="1"/>
        <s v="0209900622" u="1"/>
        <s v="0209900623" u="1"/>
        <s v="0209900624" u="1"/>
        <s v="0209900627" u="1"/>
        <s v="0209900628" u="1"/>
        <s v="0209900630" u="1"/>
        <s v="0209900631" u="1"/>
        <s v="0209900633" u="1"/>
        <s v="0209900635" u="1"/>
        <s v="0209900636" u="1"/>
        <s v="0209900639" u="1"/>
        <s v="0209900641" u="1"/>
        <s v="0209900642" u="1"/>
        <s v="0209900643" u="1"/>
        <s v="0209900647" u="1"/>
        <s v="0209900648" u="1"/>
        <s v="0209900650" u="1"/>
        <s v="0209900651" u="1"/>
        <s v="0209900652" u="1"/>
        <s v="0209900653" u="1"/>
        <s v="0209900654" u="1"/>
        <s v="0209900655" u="1"/>
        <s v="0209900656" u="1"/>
        <s v="0209900657" u="1"/>
        <s v="0209900658" u="1"/>
        <s v="0209900659" u="1"/>
        <s v="0209900660" u="1"/>
        <s v="0209900661" u="1"/>
        <s v="0209900664" u="1"/>
        <s v="0209900665" u="1"/>
        <s v="0209900666" u="1"/>
        <s v="0209900670" u="1"/>
        <s v="0209900671" u="1"/>
        <s v="0209900672" u="1"/>
        <s v="0209900673" u="1"/>
        <s v="0209900675" u="1"/>
        <s v="0209900678" u="1"/>
        <s v="0209900679" u="1"/>
        <s v="0209900685" u="1"/>
        <s v="0209900688" u="1"/>
        <s v="0209900692" u="1"/>
        <s v="0209900698" u="1"/>
        <s v="0209900699" u="1"/>
        <s v="0209900701" u="1"/>
        <s v="0209900702" u="1"/>
        <s v="0209900703" u="1"/>
        <s v="0209900709" u="1"/>
        <s v="0209900710" u="1"/>
        <s v="0209900711" u="1"/>
        <s v="0209900713" u="1"/>
        <s v="0209900717" u="1"/>
        <s v="0209900719" u="1"/>
        <s v="0209900725" u="1"/>
        <s v="0209900726" u="1"/>
        <s v="0209900730" u="1"/>
        <s v="0209900731" u="1"/>
        <s v="0209900732" u="1"/>
        <s v="0209900734" u="1"/>
        <s v="0209900736" u="1"/>
        <s v="0209900737" u="1"/>
        <s v="0209900739" u="1"/>
        <s v="0209900749" u="1"/>
        <s v="0210047935" u="1"/>
        <s v="0210047972" u="1"/>
        <s v="0210047973" u="1"/>
        <s v="0210047974" u="1"/>
        <s v="0210048011" u="1"/>
        <s v="0210048012" u="1"/>
        <s v="0210048013" u="1"/>
        <s v="0210048030" u="1"/>
        <s v="0907281107" u="1"/>
        <s v="0907281108" u="1"/>
        <s v="0907281109" u="1"/>
        <s v="0907281110" u="1"/>
        <s v="0907281111" u="1"/>
        <s v="0907281112" u="1"/>
        <s v="5035273272" u="1"/>
        <s v="5035273560" u="1"/>
        <s v="5035273564" u="1"/>
        <s v="5035273571" u="1"/>
        <s v="5035273587" u="1"/>
        <s v="5035273596" u="1"/>
        <s v="5035273599" u="1"/>
        <s v="5035273606" u="1"/>
        <s v="5035273615" u="1"/>
        <s v="5035273616" u="1"/>
        <s v="5035273617" u="1"/>
        <s v="5035273623" u="1"/>
        <s v="5035273627" u="1"/>
        <s v="5035273643" u="1"/>
        <s v="5035273651" u="1"/>
        <s v="5035273663" u="1"/>
        <s v="5035273686" u="1"/>
        <s v="5035273688" u="1"/>
        <s v="5035273697" u="1"/>
        <s v="5035273707" u="1"/>
        <s v="5035273711" u="1"/>
        <s v="5035273722" u="1"/>
        <s v="6002194957" u="1"/>
        <s v="6002195575" u="1"/>
        <s v="6002195576" u="1"/>
        <s v="6002195577" u="1"/>
        <s v="6002195738" u="1"/>
        <s v="6002196002" u="1"/>
        <s v="6002196003" u="1"/>
        <s v="6002196087" u="1"/>
        <s v="6002196091" u="1"/>
        <s v="6002196144" u="1"/>
        <s v="6002196154" u="1"/>
        <s v="6002196170" u="1"/>
        <s v="6002196175" u="1"/>
        <s v="6002196191" u="1"/>
        <s v="6002196192" u="1"/>
        <s v="6002196196" u="1"/>
        <s v="6002196200" u="1"/>
        <s v="6002196203" u="1"/>
        <s v="6002196207" u="1"/>
        <s v="6002196208" u="1"/>
        <s v="6002196210" u="1"/>
        <s v="6002196212" u="1"/>
        <s v="6002196219" u="1"/>
        <s v="6002196220" u="1"/>
        <s v="6002196227" u="1"/>
        <s v="6002196229" u="1"/>
        <s v="6002196234" u="1"/>
        <s v="6002196235" u="1"/>
        <s v="6002196239" u="1"/>
        <s v="6002196240" u="1"/>
        <s v="6002196241" u="1"/>
        <s v="6002196242" u="1"/>
        <s v="6002196243" u="1"/>
        <s v="6002196244" u="1"/>
        <s v="6002196246" u="1"/>
        <s v="6002196248" u="1"/>
        <s v="6002196249" u="1"/>
        <s v="6002196257" u="1"/>
        <s v="6002196258" u="1"/>
        <s v="6002196259" u="1"/>
        <s v="6002196260" u="1"/>
        <s v="6002196265" u="1"/>
        <s v="6002196266" u="1"/>
        <s v="6002196267" u="1"/>
        <s v="6002196268" u="1"/>
        <s v="6002196271" u="1"/>
        <s v="6002196277" u="1"/>
        <s v="6002196279" u="1"/>
        <s v="6002196280" u="1"/>
        <s v="6002196282" u="1"/>
        <s v="6002196284" u="1"/>
        <s v="6002196285" u="1"/>
        <s v="6002196289" u="1"/>
        <s v="6002196295" u="1"/>
        <s v="6002196296" u="1"/>
        <s v="6002196297" u="1"/>
        <s v="6002196298" u="1"/>
        <s v="6002196301" u="1"/>
        <s v="6002196302" u="1"/>
        <s v="6002196303" u="1"/>
        <s v="6002196304" u="1"/>
        <s v="6002196305" u="1"/>
        <s v="6002196308" u="1"/>
        <s v="6002196309" u="1"/>
        <s v="6002196310" u="1"/>
        <s v="6002196311" u="1"/>
        <s v="6002196312" u="1"/>
        <s v="6002196313" u="1"/>
        <s v="6002196315" u="1"/>
        <s v="6002196316" u="1"/>
        <s v="6002196317" u="1"/>
        <s v="6002196319" u="1"/>
        <s v="6002196320" u="1"/>
        <s v="6002196321" u="1"/>
        <s v="6002196323" u="1"/>
        <s v="6002196324" u="1"/>
        <s v="6002196325" u="1"/>
        <s v="6002196326" u="1"/>
        <s v="6002196329" u="1"/>
        <s v="6002196330" u="1"/>
        <s v="6002196331" u="1"/>
        <s v="6002196332" u="1"/>
        <s v="6002196333" u="1"/>
        <s v="6002196334" u="1"/>
        <s v="6002196335" u="1"/>
        <s v="6002196336" u="1"/>
        <s v="6002196337" u="1"/>
        <s v="6002196338" u="1"/>
        <s v="6002196341" u="1"/>
        <s v="6002196342" u="1"/>
        <s v="6002196343" u="1"/>
        <s v="6002196346" u="1"/>
        <s v="6002196347" u="1"/>
        <s v="6002196348" u="1"/>
        <s v="6002196349" u="1"/>
        <s v="6002196350" u="1"/>
        <s v="6002196351" u="1"/>
        <s v="6002196352" u="1"/>
        <s v="6002196353" u="1"/>
        <s v="6002196354" u="1"/>
        <s v="6002196355" u="1"/>
        <s v="6002196356" u="1"/>
        <s v="6002196357" u="1"/>
        <s v="6002196358" u="1"/>
        <s v="6002196359" u="1"/>
        <s v="6002196360" u="1"/>
        <s v="6002196361" u="1"/>
        <s v="6002196362" u="1"/>
        <s v="6002196363" u="1"/>
        <s v="6002196364" u="1"/>
        <s v="6002196365" u="1"/>
        <s v="6002196366" u="1"/>
        <s v="6002196367" u="1"/>
        <s v="6002196372" u="1"/>
        <s v="6002196374" u="1"/>
        <s v="6002196375" u="1"/>
        <s v="6002196385" u="1"/>
        <s v="6002196393" u="1"/>
        <s v="6002196394" u="1"/>
        <s v="6002196395" u="1"/>
        <s v="6002196400" u="1"/>
        <s v="6002196402" u="1"/>
        <s v="6002196409" u="1"/>
        <s v="6002196410" u="1"/>
        <s v="6002196413" u="1"/>
        <s v="6002196418" u="1"/>
        <s v="6002196419" u="1"/>
        <s v="6002196420" u="1"/>
        <s v="6002196421" u="1"/>
        <s v="6002196424" u="1"/>
        <s v="6002196427" u="1"/>
        <s v="6002196436" u="1"/>
        <s v="6002196437" u="1"/>
        <s v="6002196443" u="1"/>
        <s v="6002196444" u="1"/>
        <s v="6002196445" u="1"/>
        <s v="6002196446" u="1"/>
        <s v="6002196447" u="1"/>
        <s v="6002196448" u="1"/>
        <s v="6002196449" u="1"/>
        <s v="6002196450" u="1"/>
        <s v="6002196451" u="1"/>
        <s v="6002196452" u="1"/>
        <s v="6002196453" u="1"/>
        <s v="6002196455" u="1"/>
        <s v="6002196456" u="1"/>
        <s v="6002196457" u="1"/>
        <s v="6002196458" u="1"/>
        <s v="6002196459" u="1"/>
        <s v="6002196460" u="1"/>
        <s v="6002196461" u="1"/>
        <s v="6002196462" u="1"/>
        <s v="6002196464" u="1"/>
        <s v="6002196465" u="1"/>
        <s v="6002196466" u="1"/>
        <s v="6002196467" u="1"/>
        <s v="6002196468" u="1"/>
        <s v="6002196469" u="1"/>
        <s v="6002196470" u="1"/>
        <s v="6002196473" u="1"/>
        <s v="6002196474" u="1"/>
        <s v="6002196475" u="1"/>
        <s v="6002196476" u="1"/>
        <s v="6002196477" u="1"/>
        <s v="6002196478" u="1"/>
        <s v="6002196479" u="1"/>
        <s v="6002196480" u="1"/>
        <s v="6002196481" u="1"/>
        <s v="6002196482" u="1"/>
        <s v="6002196484" u="1"/>
        <s v="6002196486" u="1"/>
        <s v="6002196487" u="1"/>
        <s v="6002196488" u="1"/>
        <s v="6002196489" u="1"/>
        <s v="6002196493" u="1"/>
        <s v="6002196494" u="1"/>
        <s v="6002196495" u="1"/>
        <s v="6002196496" u="1"/>
        <s v="6002196498" u="1"/>
        <s v="6002196499" u="1"/>
        <s v="6002196500" u="1"/>
        <s v="6002196501" u="1"/>
        <s v="6002196502" u="1"/>
        <s v="6002196503" u="1"/>
        <s v="6002196504" u="1"/>
        <s v="6002196506" u="1"/>
        <s v="6002196507" u="1"/>
        <s v="6002196508" u="1"/>
        <s v="6002196509" u="1"/>
        <s v="6002196510" u="1"/>
        <s v="6002196511" u="1"/>
        <s v="6002196512" u="1"/>
        <s v="6002196513" u="1"/>
        <s v="6002196514" u="1"/>
        <s v="6002196517" u="1"/>
        <s v="6002196521" u="1"/>
        <s v="6002196522" u="1"/>
        <s v="6002196523" u="1"/>
        <s v="6002196524" u="1"/>
        <s v="6002196525" u="1"/>
        <s v="6002196526" u="1"/>
        <s v="6002196534" u="1"/>
        <s v="6002196543" u="1"/>
        <s v="6002196545" u="1"/>
        <s v="6002196549" u="1"/>
        <s v="6002196550" u="1"/>
        <s v="6002196551" u="1"/>
        <s v="6002196552" u="1"/>
        <s v="6002196553" u="1"/>
        <s v="6002196554" u="1"/>
        <s v="6002196556" u="1"/>
        <s v="6002196563" u="1"/>
        <s v="6002196564" u="1"/>
        <s v="6002196565" u="1"/>
        <s v="6002196568" u="1"/>
        <s v="6002196569" u="1"/>
        <s v="6002196589" u="1"/>
        <s v="6002196592" u="1"/>
        <s v="6002196594" u="1"/>
        <s v="6002196595" u="1"/>
        <s v="6002196599" u="1"/>
        <s v="6002196601" u="1"/>
        <s v="6002196603" u="1"/>
        <s v="6002196609" u="1"/>
        <s v="6002196610" u="1"/>
        <s v="6002196612" u="1"/>
        <s v="6002196616" u="1"/>
        <s v="6002196617" u="1"/>
        <s v="6002196622" u="1"/>
        <s v="6002196623" u="1"/>
        <s v="6002196624" u="1"/>
        <s v="6002196625" u="1"/>
        <s v="6002196626" u="1"/>
        <s v="6002196627" u="1"/>
        <s v="6002196631" u="1"/>
        <s v="6002196633" u="1"/>
        <s v="6002196638" u="1"/>
        <s v="6002196588" u="1"/>
        <s v="6002196577" u="1"/>
        <s v="6002196574" u="1"/>
        <s v="6002196572" u="1"/>
        <s v="6002196641" u="1"/>
        <s v="6002196642" u="1"/>
        <s v="6002196643" u="1"/>
        <s v="6002196644" u="1"/>
        <s v="6002196645" u="1"/>
        <s v="6002196646" u="1"/>
        <s v="6002196647" u="1"/>
        <s v="6002196648" u="1"/>
        <s v="6002196649" u="1"/>
        <s v="6002196650" u="1"/>
        <s v="6002196651" u="1"/>
        <s v="6002196652" u="1"/>
        <s v="6002196653" u="1"/>
        <s v="6002196654" u="1"/>
        <s v="6002196655" u="1"/>
        <s v="6002196656" u="1"/>
        <s v="6002196657" u="1"/>
        <s v="6002196658" u="1"/>
        <s v="6002196659" u="1"/>
        <s v="6002196660" u="1"/>
        <s v="6002196661" u="1"/>
        <s v="6002196662" u="1"/>
        <s v="6002196663" u="1"/>
        <s v="6002196668" u="1"/>
        <s v="6002196669" u="1"/>
        <s v="6002196672" u="1"/>
        <s v="6002196678" u="1"/>
        <s v="6002196679" u="1"/>
        <s v="6002196680" u="1"/>
        <s v="6002196683" u="1"/>
        <s v="6002196688" u="1"/>
        <s v="6002196689" u="1"/>
        <s v="6002196695" u="1"/>
        <s v="6002196698" u="1"/>
        <s v="6003002941" u="1"/>
        <s v="6004032156" u="1"/>
        <s v="6004032273" u="1"/>
        <s v="6004032307" u="1"/>
        <s v="6004032308" u="1"/>
        <s v="6004032325" u="1"/>
        <s v="6004032335" u="1"/>
        <s v="6004032338" u="1"/>
        <s v="6004032339" u="1"/>
        <s v="6004032340" u="1"/>
        <s v="6004032343" u="1"/>
        <s v="6004032346" u="1"/>
        <s v="6004032348" u="1"/>
        <s v="6004032349" u="1"/>
        <s v="6004032351" u="1"/>
        <s v="6004032352" u="1"/>
        <s v="6004032353" u="1"/>
        <s v="6004032357" u="1"/>
        <s v="6004032358" u="1"/>
        <s v="6004032359" u="1"/>
        <s v="6004032362" u="1"/>
        <s v="6004032364" u="1"/>
        <s v="6004032365" u="1"/>
        <s v="6004032367" u="1"/>
        <s v="6004032368" u="1"/>
        <s v="6004032369" u="1"/>
        <s v="6004032370" u="1"/>
        <s v="6004032371" u="1"/>
        <s v="6004032375" u="1"/>
        <s v="6004032381" u="1"/>
        <s v="6004032384" u="1"/>
        <s v="6004032385" u="1"/>
        <s v="6004032386" u="1"/>
        <s v="6004032390" u="1"/>
        <s v="6004032394" u="1"/>
        <s v="6004032396" u="1"/>
        <s v="6004032397" u="1"/>
        <s v="6004032400" u="1"/>
        <s v="6004032403" u="1"/>
        <s v="6004032404" u="1"/>
        <s v="6004032406" u="1"/>
        <s v="6004032407" u="1"/>
        <s v="6004032408" u="1"/>
        <s v="6004032415" u="1"/>
        <s v="6004032416" u="1"/>
        <s v="6004032417" u="1"/>
        <s v="6004032420" u="1"/>
        <s v="6004032421" u="1"/>
        <s v="6004032422" u="1"/>
        <s v="6004032426" u="1"/>
        <s v="6004032427" u="1"/>
        <s v="6004032428" u="1"/>
        <s v="6004032429" u="1"/>
        <s v="6004032430" u="1"/>
        <s v="6004032432" u="1"/>
        <s v="6004032433" u="1"/>
        <s v="6004032448" u="1"/>
        <s v="6004032457" u="1"/>
        <s v="8031140137" u="1"/>
        <s v="8031140140" u="1"/>
        <s v="8031140141" u="1"/>
        <s v="8031140143" u="1"/>
        <s v="8031140144" u="1"/>
        <s v="8031140285" u="1"/>
        <s v="8031140326" u="1"/>
        <s v="8031140338" u="1"/>
        <s v="8031140339" u="1"/>
        <s v="8031140341" u="1"/>
        <s v="8031140343" u="1"/>
        <s v="8031140344" u="1"/>
        <s v="8031140345" u="1"/>
        <s v="8031140346" u="1"/>
        <s v="8031140347" u="1"/>
        <s v="8031140348" u="1"/>
        <s v="8031140349" u="1"/>
        <s v="8031140350" u="1"/>
        <s v="8031140351" u="1"/>
        <s v="8031140355" u="1"/>
        <s v="8031140357" u="1"/>
        <s v="8031140358" u="1"/>
        <s v="8031140360" u="1"/>
        <s v="8031140361" u="1"/>
        <s v="8031140362" u="1"/>
        <s v="8031140375" u="1"/>
        <s v="8031140377" u="1"/>
        <s v="8031140378" u="1"/>
        <s v="8031140379" u="1"/>
        <s v="8031140382" u="1"/>
        <s v="8031140384" u="1"/>
        <s v="8031140387" u="1"/>
        <s v="8031140388" u="1"/>
        <s v="8031140390" u="1"/>
        <s v="8031140394" u="1"/>
        <s v="8031140395" u="1"/>
        <s v="8031140399" u="1"/>
        <s v="8031140401" u="1"/>
        <s v="8031140402" u="1"/>
        <s v="8031140406" u="1"/>
        <s v="8031140407" u="1"/>
        <s v="8031140415" u="1"/>
        <s v="8031140416" u="1"/>
        <s v="8031140417" u="1"/>
        <s v="8031140418" u="1"/>
        <s v="8031140419" u="1"/>
        <s v="8031140420" u="1"/>
        <s v="8031140422" u="1"/>
        <s v="8031140423" u="1"/>
        <s v="8031140425" u="1"/>
        <s v="8031140426" u="1"/>
        <s v="8031140427" u="1"/>
        <s v="8031140428" u="1"/>
        <s v="8031140431" u="1"/>
        <s v="8031140434" u="1"/>
        <s v="8031140436" u="1"/>
        <s v="8031140437" u="1"/>
        <s v="8031140438" u="1"/>
        <s v="8031140439" u="1"/>
        <s v="8031140441" u="1"/>
        <s v="8031140443" u="1"/>
        <s v="8031140444" u="1"/>
        <s v="8031140447" u="1"/>
        <s v="8031140448" u="1"/>
        <s v="8031140449" u="1"/>
        <s v="8031140451" u="1"/>
        <s v="8031140452" u="1"/>
        <s v="8031140453" u="1"/>
        <s v="8031140456" u="1"/>
        <s v="8031140458" u="1"/>
        <s v="8031140459" u="1"/>
        <s v="8031140460" u="1"/>
        <s v="8031140463" u="1"/>
        <s v="8031140464" u="1"/>
        <s v="8031140472" u="1"/>
        <s v="8031140475" u="1"/>
        <s v="8031140478" u="1"/>
        <s v="8031140481" u="1"/>
        <s v="8031140482" u="1"/>
        <s v="8031140484" u="1"/>
        <s v="8031140485" u="1"/>
        <s v="8031140486" u="1"/>
        <s v="8031140487" u="1"/>
        <s v="8031140488" u="1"/>
        <s v="8031140493" u="1"/>
        <s v="8031140494" u="1"/>
        <s v="8031140495" u="1"/>
        <s v="8031140500" u="1"/>
        <s v="8031140506" u="1"/>
        <s v="8031140507" u="1"/>
        <s v="8031140509" u="1"/>
        <s v="8031140516" u="1"/>
        <s v="8031140519" u="1"/>
        <s v="8031140520" u="1"/>
        <s v="8031140525" u="1"/>
        <s v="8031140545" u="1"/>
        <s v="8031140548" u="1"/>
        <s v="8040213342" u="1"/>
        <s v="0209899341" u="1"/>
        <s v="0209899342" u="1"/>
        <s v="0209899343" u="1"/>
        <s v="0209900611" u="1"/>
        <s v="0209900632" u="1"/>
        <s v="0209900634" u="1"/>
        <s v="0209900687" u="1"/>
        <s v="0209900714" u="1"/>
        <s v="0209900715" u="1"/>
        <s v="0209900716" u="1"/>
        <s v="0209900718" u="1"/>
        <s v="0209900721" u="1"/>
        <s v="0209900723" u="1"/>
        <s v="0209900724" u="1"/>
        <s v="0209900728" u="1"/>
        <s v="0209900738" u="1"/>
        <s v="0209900740" u="1"/>
        <s v="0209900742" u="1"/>
        <s v="0209900743" u="1"/>
        <s v="0209900744" u="1"/>
        <s v="0209900745" u="1"/>
        <s v="0209900750" u="1"/>
        <s v="0209900751" u="1"/>
        <s v="0209900753" u="1"/>
        <s v="0209900754" u="1"/>
        <s v="0209900755" u="1"/>
        <s v="0209900756" u="1"/>
        <s v="0209900757" u="1"/>
        <s v="0209900759" u="1"/>
        <s v="0209900760" u="1"/>
        <s v="0209900761" u="1"/>
        <s v="0209900764" u="1"/>
        <s v="0209900765" u="1"/>
        <s v="0209900767" u="1"/>
        <s v="0209900768" u="1"/>
        <s v="0209900769" u="1"/>
        <s v="0209900777" u="1"/>
        <s v="0209900778" u="1"/>
        <s v="0209900780" u="1"/>
        <s v="0209900781" u="1"/>
        <s v="0209900782" u="1"/>
        <s v="0209900787" u="1"/>
        <s v="0209900789" u="1"/>
        <s v="0209900795" u="1"/>
        <s v="0209900803" u="1"/>
        <s v="0209900804" u="1"/>
        <s v="0209900806" u="1"/>
        <s v="0209900807" u="1"/>
        <s v="0209900808" u="1"/>
        <s v="0209900809" u="1"/>
        <s v="0209900810" u="1"/>
        <s v="0209900811" u="1"/>
        <s v="0209900813" u="1"/>
        <s v="0209900814" u="1"/>
        <s v="0209900816" u="1"/>
        <s v="0209900817" u="1"/>
        <s v="0209900818" u="1"/>
        <s v="0209900819" u="1"/>
        <s v="0209900820" u="1"/>
        <s v="0209900821" u="1"/>
        <s v="0209900823" u="1"/>
        <s v="0209900824" u="1"/>
        <s v="0209900825" u="1"/>
        <s v="0209900828" u="1"/>
        <s v="0209900830" u="1"/>
        <s v="0209900831" u="1"/>
        <s v="0209900832" u="1"/>
        <s v="0209900833" u="1"/>
        <s v="0209900834" u="1"/>
        <s v="0209900835" u="1"/>
        <s v="0209900836" u="1"/>
        <s v="0209900837" u="1"/>
        <s v="0209900838" u="1"/>
        <s v="0209900839" u="1"/>
        <s v="0209900840" u="1"/>
        <s v="0209900841" u="1"/>
        <s v="0209900842" u="1"/>
        <s v="0209900844" u="1"/>
        <s v="0209900845" u="1"/>
        <s v="0209900846" u="1"/>
        <s v="0209900847" u="1"/>
        <s v="0209900852" u="1"/>
        <s v="0209900853" u="1"/>
        <s v="0209900854" u="1"/>
        <s v="0209900855" u="1"/>
        <s v="0209900856" u="1"/>
        <s v="0209900857" u="1"/>
        <s v="0209900858" u="1"/>
        <s v="0209900859" u="1"/>
        <s v="0209900860" u="1"/>
        <s v="0209900861" u="1"/>
        <s v="0209900862" u="1"/>
        <s v="0209900864" u="1"/>
        <s v="0209900865" u="1"/>
        <s v="0209900874" u="1"/>
        <s v="0209900875" u="1"/>
        <s v="0209900879" u="1"/>
        <s v="0209900880" u="1"/>
        <s v="0209900882" u="1"/>
        <s v="0209900883" u="1"/>
        <s v="0209900885" u="1"/>
        <s v="0209900887" u="1"/>
        <s v="0209900888" u="1"/>
        <s v="0209900889" u="1"/>
        <s v="0209900890" u="1"/>
        <s v="0209900891" u="1"/>
        <s v="0209900897" u="1"/>
        <s v="0209900898" u="1"/>
        <s v="0209900899" u="1"/>
        <s v="0209900900" u="1"/>
        <s v="0209900901" u="1"/>
        <s v="0209900902" u="1"/>
        <s v="0209900903" u="1"/>
        <s v="0209900904" u="1"/>
        <s v="0209900905" u="1"/>
        <s v="0209900906" u="1"/>
        <s v="0209900907" u="1"/>
        <s v="0209900910" u="1"/>
        <s v="0209900912" u="1"/>
        <s v="0209900914" u="1"/>
        <s v="0209900915" u="1"/>
        <s v="0209900916" u="1"/>
        <s v="0209900918" u="1"/>
        <s v="0209900919" u="1"/>
        <s v="0209900921" u="1"/>
        <s v="0209900922" u="1"/>
        <s v="0209900923" u="1"/>
        <s v="0209900924" u="1"/>
        <s v="0209900927" u="1"/>
        <s v="0209900928" u="1"/>
        <s v="0209900930" u="1"/>
        <s v="0209900932" u="1"/>
        <s v="0209900933" u="1"/>
        <s v="0209900934" u="1"/>
        <s v="0209900935" u="1"/>
        <s v="0209900936" u="1"/>
        <s v="0209900937" u="1"/>
        <s v="0209900938" u="1"/>
        <s v="0209900939" u="1"/>
        <s v="0209900940" u="1"/>
        <s v="0209900941" u="1"/>
        <s v="0209900943" u="1"/>
        <s v="0209900945" u="1"/>
        <s v="0209900947" u="1"/>
        <s v="0209900948" u="1"/>
        <s v="0209900954" u="1"/>
        <s v="0209900956" u="1"/>
        <s v="0209900960" u="1"/>
        <s v="0209900961" u="1"/>
        <s v="0209900963" u="1"/>
        <s v="0209900972" u="1"/>
        <s v="0209900974" u="1"/>
        <s v="0209900975" u="1"/>
        <s v="0209900976" u="1"/>
        <s v="0209900978" u="1"/>
        <s v="0209900979" u="1"/>
        <s v="0209900986" u="1"/>
        <s v="0209900987" u="1"/>
        <s v="0209901002" u="1"/>
        <s v="0209901003" u="1"/>
        <s v="0209901005" u="1"/>
        <s v="0209901010" u="1"/>
        <s v="0210048037" u="1"/>
        <s v="0210048038" u="1"/>
        <s v="0210048043" u="1"/>
        <s v="0210048056" u="1"/>
        <s v="0210048057" u="1"/>
        <s v="0210048058" u="1"/>
        <s v="0907281113" u="1"/>
        <s v="0907281114" u="1"/>
        <s v="5035273709" u="1"/>
        <s v="5035273731" u="1"/>
        <s v="5035273739" u="1"/>
        <s v="5035273766" u="1"/>
        <s v="5035273770" u="1"/>
        <s v="5035273772" u="1"/>
        <s v="5035273776" u="1"/>
        <s v="5035273790" u="1"/>
        <s v="5035273807" u="1"/>
        <s v="5035273812" u="1"/>
        <s v="5035273825" u="1"/>
        <s v="5035273838" u="1"/>
        <s v="5035273846" u="1"/>
        <s v="5035273850" u="1"/>
        <s v="5035273874" u="1"/>
      </sharedItems>
    </cacheField>
    <cacheField name="GP" numFmtId="0">
      <sharedItems containsBlank="1" count="2">
        <s v="CE"/>
        <m/>
      </sharedItems>
    </cacheField>
    <cacheField name="Cdis" numFmtId="0">
      <sharedItems containsBlank="1"/>
    </cacheField>
    <cacheField name="Cliente" numFmtId="0">
      <sharedItems containsString="0" containsBlank="1" containsNumber="1" containsInteger="1" minValue="1999999" maxValue="433000279"/>
    </cacheField>
    <cacheField name="Nombre Cliente" numFmtId="0">
      <sharedItems containsBlank="1"/>
    </cacheField>
    <cacheField name="Obra" numFmtId="0">
      <sharedItems containsString="0" containsBlank="1" containsNumber="1" containsInteger="1" minValue="1999999" maxValue="85000605"/>
    </cacheField>
    <cacheField name="Nombre Obra" numFmtId="0">
      <sharedItems containsBlank="1"/>
    </cacheField>
    <cacheField name="Material Number" numFmtId="0">
      <sharedItems containsString="0" containsBlank="1" containsNumber="1" containsInteger="1" minValue="55" maxValue="8000943"/>
    </cacheField>
    <cacheField name="Material Description" numFmtId="0">
      <sharedItems containsNonDate="0" containsBlank="1" count="265">
        <s v="CEM I 52,5 N-SR 5 GRANEL Toral"/>
        <s v="CEM II/A-M (V-L) 42,5 R  GRANEL"/>
        <s v="CEM IV/A(V) 42,5 R-SR  GRANEL"/>
        <s v="CEM II/B-M (V-L) 32,5 N FAR.BIGMAT 71 SC"/>
        <s v="CEM I 52.5 R  GRANEL"/>
        <s v="CEM II/A-V 52,5 R Toral Granel"/>
        <s v="CEM I 52.5 R  GRANEL (B.A)"/>
        <s v="CEM II/B-M (V-L) 32,5 N  PLT/PLST 64 SAC"/>
        <s v="CEM II/B-M (V-L) 32,5 N FARDO 71 SACOS"/>
        <s v="CEM II/B-M (V-L) 42,5 R FAR.71 SAC."/>
        <s v="CEM I 52,5 N-SR 5  FARDO 71 SACOS"/>
        <s v="CEM II/B-M (V-L) 32,5 N GRANEL"/>
        <s v="CEM IV/B (P) 32,5 N-SR Cráter"/>
        <s v="PULMOR RVBH  SACO DE 25 KG."/>
        <s v="PULMOR RVB  SACO DE 25 KG."/>
        <s v="PULMOR MPG SACO DE 25 KG."/>
        <s v="PULMOR NV 80  SACO DE 25 KG."/>
        <s v="PULMOR PG SACO DE 25 KG."/>
        <s v="PULMOR PBH–FIBRAS SACO DE 25 KG"/>
        <s v="PULMOR PBH SACO DE 25 KG."/>
        <s v="PULMOR EP1H SACO DE 25 KG."/>
        <s v="PULMOR EP2H SACO DE 25 KG."/>
        <s v="PULMOR PRONTO SACO DE 25 KG."/>
        <s v="PULMOR - MP3 GRANEL"/>
        <s v="PULMOR HS-25 SACO DE 30 KG."/>
        <s v="PULMOR ABHB SACO DE 25 KG."/>
        <s v="PULMOR ABHC SACO DE 25 KG."/>
        <s v="PULMOR RVG SACO DE 25 KG."/>
        <s v="PULMOR STR SACO DE 25 KG."/>
        <s v="PULMOR ECH1 SACO DE 25 KG."/>
        <s v="COLAS 5B FLEXIBLE GEL BLANCO 25 KG"/>
        <s v="COLAS 5G FLEXIBLE GEL GRIS 25 KG"/>
        <s v="PULMOR RVGH SACO DE 25 KG."/>
        <s v="PULMOR - MP2 GRANEL"/>
        <s v="PULMOR PB  SACO DE 25 KG."/>
        <s v="PULMOR BL II/B-LL 42,5 R (blanco) 25 kg"/>
        <s v="PULMOR MRF SACO DE 25 KG."/>
        <s v="CLINKER NORMAL"/>
        <s v="CEM I 52,5 R  GRANEL"/>
        <s v="CEM I 42,5 R-SR 5 S/25 KG COSMOS"/>
        <s v="CEM II/B-L 32,5 N S/25 KG COSMOS"/>
        <s v="CEM II/A-L 42,5R (AF MATSA) Granel"/>
        <s v="CEM II/A-L 42,5R NIEBLA"/>
        <s v="CEM II/A-M (P-L) 42,5 R GRANEL"/>
        <s v="CEM II/B-L 32,5 N  PUMA PALET 64 SACOS"/>
        <s v="CEM IV/A(V) 42,5 R  GRANEL"/>
        <s v="CEM I 52,5 N-SR 5"/>
        <s v="CEM I 52,5 R-SR 5 GRANEL"/>
        <s v="CEM I 52,5 N-SR 5 PLT/PLST S/25KG"/>
        <s v="CEM II/B-L 32,5N  NIEBLA S/25 PAL 64 SAC"/>
        <s v="CEM II/B-L 32,5N  NIEBLA S/25 PAL 32 SAC"/>
        <s v="CEM II/B-L 32,5N NIEBLA GRANEL"/>
        <s v="CEM I 42,5 R  Granel"/>
        <s v="HRB E4"/>
        <s v="CEM IV/A (P) 42,5 R"/>
        <s v="CEM IV/B (P) 32,5 N-SR envasado"/>
        <s v="IV/A (P) 42,5 R/MR envasado"/>
        <s v="CEM I  52,5 N"/>
        <s v="IV/A (P) 42,5 R/MR"/>
        <s v="CEM II/B-L 32,5 N S/25 KG PALET"/>
        <s v="CEM II/B-M (P-L) 42,5R  ALCONERA GRANEL"/>
        <s v="CEM II/A-L 42,5 R ALCONERA GRANEL"/>
        <s v="CEM II/B-L 32,5N ALCONERA GRANEL"/>
        <s v="CEM I 52,5 R ALCONERA GRANEL"/>
        <s v="III/A 42,5 N/SRC"/>
        <s v="IV/A (P) 42,5 R/MR Oceano"/>
        <s v="PULMOR PGH SACO DE 25 KG."/>
        <s v="ALCONGAL Extra Gris 25 KG (C1TE)"/>
        <s v="ALCONGAL Extra Blanco 25 KG (C1TE)"/>
        <s v="ALCONGAL Porcelánico Blanco 25 KG (C2TE)"/>
        <s v="PULMOR 1B Convencional Blanco 25 KG (ZA)"/>
        <s v="PULMOR GEL Junta Ancha Color Plata 5 KG"/>
        <s v="PULMOR GEL Junta Ancha Color Nogal 5 KG"/>
        <s v="PULMOR GEL Junta Ancha Chocolate-2 5 KG"/>
        <s v="PULMOR GEL Junta Ancha Color Gris 5 KG"/>
        <s v="PULMOR GEL Junta Ancha Color Cemento 5KG"/>
        <s v="PULMOR GEL Junta Fina Color Plata 5 KG"/>
        <s v="PULMOR GEL Junta Fina Color Gris 5 KG"/>
        <s v="PULMOR GEL Junta Fina Color Blanco 5 KG"/>
        <s v="PULMOR MPGH SACO DE 25 KG."/>
        <s v="PULMOR PG 2 SACO DE 25 KG."/>
        <s v="ALCONGAL Flexible Gel Gris 25KG(C2TE S1)"/>
        <s v="ALCONGAL Flexib.Gel Blanco 25KG(C2TE S1)"/>
        <s v="PULMOR MRF PACK 5 KG."/>
        <s v="PULMOR PBH-TEJA SACO DE 25 KG."/>
        <s v="PULMOR MCH SACO DE 25 KG."/>
        <s v="CEM II/B-L 32,5 N S/25 KG PAL _ BALBOA"/>
        <s v="CEM II/B-L 32,5 N  GRANEL"/>
        <s v="CEM II/A-L 42,5 R CORDOBA Granel"/>
        <s v="CEM IV/B (P) 32,5 N-SR"/>
        <s v="CEM II/B-L 32,5 N S/25 KG PAL _ MATTERIA"/>
        <s v="PULMOR 3G   Super  Gris  25  KG  (C1TE)"/>
        <s v="PULMOR 3B  Súper Blanco 25 KG   (C1TE)"/>
        <s v="BIGMAT REVOQUE GRIS SACO DE 25 KG."/>
        <s v="BIGMAT M10 SACO DE 25 KG."/>
        <s v="PULMOR HIDROFUGANTE Garrafa 20Kg"/>
        <s v="PULMOR HIDROFUGANTE Garrafa 5Kg"/>
        <s v="CAL HIDRÁULICA HL5 SAC 25 KG"/>
        <s v="ALCONGAL Porcelánico Gris 25 KG (C2TE)"/>
        <s v="PULMOR - RVTERM FIBRAS GRIS SACO 25 KG."/>
        <s v="PULMOR - STR GRANEL"/>
        <s v="PULMOR - RVTERM GRIS PLUS SACO 25 KG."/>
        <s v="PULMOR GEL Junta Fina Color Beige 5 KG"/>
        <s v="PULMOR GEL Junta Fina Color Nogal 5 KG"/>
        <s v="PULMOR - PG 2 GRANEL"/>
        <s v="PULMOR MGF SACO DE 25 KG."/>
        <s v="PULMOR R2 SACO DE 25 KG"/>
        <s v="PULMOR 4G  Porcelánico Gris 25 KG(C2TE)"/>
        <s v="PULMOR - ABHB GRANEL"/>
        <s v="PULMOR IP SACO DE 25 KG."/>
        <s v="PULMOR EPS 06 PLANCHA POLIES.100X050X006"/>
        <s v="PULMOR MALLA PLUS 1,10 AISL.TERM. (50m.)"/>
        <s v="PULMOR PERFIL GOTERON OCULTO C/ALA 4 MM."/>
        <s v="PULMORTHERM H3 115"/>
        <s v="PULMOR CANTONERA 8X12 ML. PVC (2,5 m.)"/>
        <s v="PULMOR RCH  SACO DE 25 KG."/>
        <s v="PULMOR CAL HIDRATADA CL-90-S SACOS 20 KG"/>
        <s v="PULMOR NV 10  SACO DE 25 KG."/>
        <s v="PULMOR NV 30  SACO DE 25 KG."/>
        <s v="PULMOR GEL Junta Ancha Color Negro 5 KG"/>
        <s v="PULMOR GEL Junta Ancha Color Marrón 5 KG"/>
        <s v="PULMOR 4B Porcelánico Blanco 25 KG(C2TE)"/>
        <s v="PULMOR EPS 05 PLANCHA POLIES.100X050X005"/>
        <s v="PULMOR ECH2 SACO DE 25 KG."/>
        <s v="PULMOR 5B GEL PACK 5 KG"/>
        <s v="PULMOR CAL VIVA CL-90-Q SACOS 15 KG"/>
        <s v="PULMOR PGH–FIBRAS SACO DE 25 KG"/>
        <s v="PULMOR GEL Junta Fina Color Cemento 5 KG"/>
        <s v="PULMOR 1G Convencional Gris 25 KG (ZA)"/>
        <s v="PULMOR GEL Junta Fina Color Negro 5 KG"/>
        <s v="PULMOR GEL Junta Fina Color Marrón 5 KG"/>
        <s v="PULMOR PERFIL JUNTA DILAT. PLANO(2,5 m.)"/>
        <s v="CEM II/B-L 32,5 N S/25 KG PAL _ OBRAMAT"/>
        <s v="PULMOR EPS 08 PLANCHA POLIES.100X050X008"/>
        <s v="PULMOR PERFIL ARRANQUE 60 ML. (2,5 m.)"/>
        <s v="PULMOR XPS 06 PLANCHA POLIES.125X060X006"/>
        <s v="PULMORTHERM H2 115 ANCLAJE"/>
        <s v="PULMOR GROUT SACO DE 25 KG."/>
        <s v="PULMOR - PG GRANEL"/>
        <s v="PULMOR IP - RL Garrafa 5Kg"/>
        <s v="PULMOR EPS 12 GRAFITO 100X050X012"/>
        <s v="PULMORTHERM H2 175 ANCLAJE"/>
        <s v="PULMOR CANTONERA 10X15 ML. PVC (2,5 m.)"/>
        <s v="PULMOR PERFIL ARRANQUE 120 ML. (2,5 m.)"/>
        <s v="PULMOR PERFIL CLIP ARRANQUE (2,5 M.)"/>
        <s v="PULMOR SET MONTAJE 6X40"/>
        <s v="PULMOR REVESCRIL SC 10 BLANCO BOTE 25 KG"/>
        <s v="PULMOR PRIMERCRIL BLANCO BOTE 15 L"/>
        <s v="PULMOR XPS 12 PLANCHA POLIES.125X060X012"/>
        <s v="PULMORTHERM H2 135 ANCLAJE"/>
        <s v="PULMORTHERM H3 075"/>
        <s v="PULMOR PERFIL ARRANQUE 80 ML. (2,5 m.)"/>
        <s v="PULMOR REVESCRIL 10 BLANCO BOTE 25 KG"/>
        <s v="PULMOR XPS 08 PLANCHA POLIES.125X060X008"/>
        <m/>
        <s v="PULMOR GEL Junta Fina Color Seda 5 KG" u="1"/>
        <s v="IBRICKS FLEXIBLE BLANCO SACO DE 25 KG." u="1"/>
        <s v="PULMOR - PGH GRANEL" u="1"/>
        <s v="PULMOR REVESCRIL 10 GRIS CRD 1126 25 KG" u="1"/>
        <s v="PULMOR PBH-CREMA SACO DE 25 KG." u="1"/>
        <s v="PULMOR - MP2-H GRANEL" u="1"/>
        <s v="PULMOR REVESCRIL SC 15 BLANCO BOTE 25 KG" u="1"/>
        <s v="PULMOR FINO DE ACABADO SACO 12 KG." u="1"/>
        <s v="PULMOR 6B SUPERFLEXIBLE GEL BLANCO 25 KG" u="1"/>
        <s v="PULMOR - PBH GRANEL" u="1"/>
        <s v="PULMOR EPS 02 GRAFITO 100X050X002" u="1"/>
        <s v="PULMOR EPS 06 GRAFITO 100X050X006" u="1"/>
        <s v="PULMOR EPS 08 GRAFITO 100X050X008" u="1"/>
        <s v="PULMOR EPS 09 GRAFITO 100X050X009" u="1"/>
        <s v="IBRICKS EXTRA GRIS SACO DE 25 KG." u="1"/>
        <s v="IBRICKS EXTRA BLANCO SACO DE 25 KG." u="1"/>
        <s v="PULMOR GEL Junta Fina Color Caramelo 5KG" u="1"/>
        <s v="PULMOR GEL Junta Fina Chocolate-2 5 KG" u="1"/>
        <s v="PULMOR GEL Junta Ancha Color Musgo-2 5KG" u="1"/>
        <s v="PULMOR PRIMER NV GARRAFA DE 5 L." u="1"/>
        <s v="PULMOR PERFIL JUNTA DILAT. 2D 6 (2,5 m.)" u="1"/>
        <s v="PULMOR - RVTERM BLANCO PLUS SACO 25 KG." u="1"/>
        <s v="PULMOR REVESCRIL SC 15 ARENA BOTE 25 KG" u="1"/>
        <s v="PULMOR REVESCRIL SC 10 COLOR A BOTE 25KG" u="1"/>
        <s v="CAL HIDRÁULICA NHL5 NATURAL SAC. 25 KG." u="1"/>
        <s v="PULMOR PRONTO PACK 5 KG." u="1"/>
        <s v="PULMOR XPS 10 PLANCHA POLIES.125X060X010" u="1"/>
        <s v="PULMOR GEL Junta Ancha Terracota-2 5KG" u="1"/>
        <s v="PULMOR EPS 02 PLANCHA POLIES.100X050X002" u="1"/>
        <s v="PULMOR EPS 03 PLANCHA POLIES.100X050X003" u="1"/>
        <s v="PULMOR EPS 04 PLANCHA POLIES.100X050X004" u="1"/>
        <s v="PULMOR REVESCRIL SC 10 VAINILLA 25 KG." u="1"/>
        <s v="PULMOR GEL Junta Fina Color Piedra 5 KG" u="1"/>
        <s v="PULMOR GEL Junta Fina Color Grafito 5 KG" u="1"/>
        <s v="CEM II/A-M (V-L) 42,5 R FAR.71 SAC." u="1"/>
        <s v="PULMOR 5B Flexible Blanco 25KG (C2TE S1)" u="1"/>
        <s v="PULMOR IMP SACO DE 25 KG" u="1"/>
        <s v="PULMOR REVESCRIL 15 BLANCO BOTE 25 KG" u="1"/>
        <s v="PULMOR MALLA M² AISLAM. TÉRMICO (50m.)" u="1"/>
        <s v="CEM II/A-L 42,5 R (af) CORDOBA Granel" u="1"/>
        <s v="PULMOR 2B   Pro  Blanco  25  KG  (C1T)" u="1"/>
        <s v="PULMOR PERFIL ARRANQUE 40 ML. (2,5 m.)" u="1"/>
        <s v="PULMOR REVESCRIL SC 15 COLOR A BOTE 25KG" u="1"/>
        <s v="PULMOR EPS 01 PLANCHA POLIES.100X050X001" u="1"/>
        <s v="PULMOR GLASS SACO DE 25 KG." u="1"/>
        <s v="PULMOR MPBHE SACO DE 25 KG." u="1"/>
        <s v="PULMOR REVESCRIL 10 GRIS PIEDRA BOTE 25" u="1"/>
        <s v="PULMOR 1GG GRIS SACO DE 25 KG" u="1"/>
        <s v="CEM II/B-L 32,5 N S/25 KG PUMA" u="1"/>
        <s v="PULMOR CANTONERA PVC ÁNGULO VARIABLE" u="1"/>
        <s v="CEM II/A-L 42,5R (af) NIEBLA Granel" u="1"/>
        <s v="PULMOR GEL Junta Fina Color Marfil 5 KG" u="1"/>
        <s v="PULMOR PRIMERCRIL VERDE OSCURO BOTE 15 L" u="1"/>
        <s v="PULMOR GEL Junta Fina Terracota-2 5 KG" u="1"/>
        <s v="PULMOR GEL Junta Ancha Color Beige 5 KG" u="1"/>
        <s v="PULMOR GEL Junta Ancha Color Jazmín 5 KG" u="1"/>
        <s v="PULMOR MPCH-E SACO DE 25 KG." u="1"/>
        <s v="PULMOR - RVTERM FIBRAS BLANCO SACO 25 KG" u="1"/>
        <s v="PULMOR GEL Junta Fina Color Wengué 5 KG" u="1"/>
        <s v="PULMOR 6B Gold Súper F Bl 25 KG C2TE S2" u="1"/>
        <s v="CEM II/B-L 32,5 N S/25 KG ULTIPRO" u="1"/>
        <s v="PULMOR REVESCRIL 10 GRIS SUAVE BOTE 25 K" u="1"/>
        <s v="CLINKER SR NIEBLA" u="1"/>
        <s v="PULMOR GEL Junta Ancha Color Grafito 5KG" u="1"/>
        <s v="PULMOR PRIMERCRIL GRIS SUAVE BOTE 15 L" u="1"/>
        <s v="PULMOR PERFIL MARCO VENTANA FLEX 6 MM" u="1"/>
        <s v="CEM II/B-L 32,5 N  PUMA PALET 56  SACOS." u="1"/>
        <s v="PULMOR PRIMERCRIL VAINILLA BOTE 15 L" u="1"/>
        <s v="PULMOR GEL Junta Ancha Color Blanco 5 KG" u="1"/>
        <s v="PULMOR 2G   Pro  Gris  25  KG  (C1T)" u="1"/>
        <s v="PULMOR PERFIL MARCO VENTANA 6 MM." u="1"/>
        <s v="CEM I 42,5 R-SR 5 GRANEL" u="1"/>
        <s v="PULMOR HS-30-SR SACO DE 30 KG." u="1"/>
        <s v="PULMOR - PB GRANEL" u="1"/>
        <s v="PULMOR GEL Junta Ancha Color Marfil 5 KG" u="1"/>
        <s v="PULMOR - CVGH GRANEL" u="1"/>
        <s v="PULMOR -RVTERM GRIS (SIN FIBRAS) SACO 25" u="1"/>
        <s v="PULMOR MW 08 PLANCHA LANA MINERAL" u="1"/>
        <s v="PULMOR PRIMERCRIL CRD 1126 15 L" u="1"/>
        <s v="PULMOR EPS 12 PLANCHA POLIES.100X050X012" u="1"/>
        <s v="PULMOR REVESCRIL 05 COLOR A BOTE 25 KG" u="1"/>
        <s v="PULMOR REVESCRIL 10 COLOR B BOTE 25 KG" u="1"/>
        <s v="PULMOR REVESCRIL 15 COLOR A BOTE 25 KG" u="1"/>
        <s v="PULMOR GEL Junta Ancha C. Chocolate 5 KG" u="1"/>
        <s v="PULMOR R3 SACO DE 25 KG" u="1"/>
        <s v="PULMOR GEL Junta Fina Clr Terracota 5 KG" u="1"/>
        <s v="PULMOR ABHS SACO DE 25 KG." u="1"/>
        <s v="PULMOR CANTONERA 10X10 ML. C/ALA 3 MM." u="1"/>
        <s v="PULMOR GEL Junta Fina Color Crema 5 KG" u="1"/>
        <s v="PULMOR LATEX Garrafa 5Kg" u="1"/>
        <s v="CEM II/B-M (V-L) 32,5N  GRANEL" u="1"/>
        <s v="PULMOR PRIMERCRIL BLANCO ROTO BOTE 15 L" u="1"/>
        <s v="PULMOR XPS 04 PLANCHA POLIES.125X060X004" u="1"/>
        <s v="PULMOR PRIMERCRIL COLOR A BOTE 15 L." u="1"/>
        <s v="PULMOR PRIMERCRIL SIENA BOTE 15 L" u="1"/>
        <s v="ESPECIAL ASFALTO" u="1"/>
        <s v="PULMOR EPS 09 PLANCHA POLIES.100X050X009" u="1"/>
        <s v="PULMORTHERM H3 135" u="1"/>
        <s v="PULMOR GEL Junta Ancha Col. Caramelo 5KG" u="1"/>
        <s v="PALET DE MORTERO" u="1"/>
        <s v="CEM II/A-L 42.5 R  &quot;Bobadilla&quot;" u="1"/>
        <s v="Cenizas Volantes Secas" u="1"/>
        <s v="PULMOR PERFIL ARRANQUE 100 ML. (2,5 m.)" u="1"/>
        <s v="CEM II A-V 52,5 N   Toral Granel" u="1"/>
        <s v="PULMOR 5G Flexible Gris 25KG (C2TE S1)" u="1"/>
        <s v="PULMOR EPS 10 PLANCHA POLIES.100X050X010" u="1"/>
        <s v="PULMOR GEL Junta Fina Color Jazmín 5 KG" u="1"/>
        <s v="PULMORTHERM H2 095 ANCLAJE" u="1"/>
        <s v="PULMORTHERM H2 155 ANCLAJE" u="1"/>
        <s v="CEM II/B-L 32,5N  NIEBLA S/25 PAL/PLAST." u="1"/>
      </sharedItems>
    </cacheField>
    <cacheField name="Creation Date" numFmtId="14">
      <sharedItems containsNonDate="0" containsDate="1" containsString="0" containsBlank="1" minDate="2024-07-11T00:00:00" maxDate="2024-09-26T00:00:00"/>
    </cacheField>
    <cacheField name="Creation Time" numFmtId="164">
      <sharedItems containsNonDate="0" containsDate="1" containsString="0" containsBlank="1" minDate="1899-12-30T07:31:18" maxDate="1899-12-30T20:14:57"/>
    </cacheField>
    <cacheField name="Customer Purchase Or" numFmtId="0">
      <sharedItems containsDate="1" containsBlank="1" containsMixedTypes="1" minDate="1899-12-30T07:00:00" maxDate="2024-12-10T00:00:00"/>
    </cacheField>
    <cacheField name="Schedule Line Date" numFmtId="14">
      <sharedItems containsNonDate="0" containsDate="1" containsString="0" containsBlank="1" minDate="2024-07-22T00:00:00" maxDate="2024-10-01T00:00:00"/>
    </cacheField>
    <cacheField name="Arrival Time" numFmtId="164">
      <sharedItems containsNonDate="0" containsDate="1" containsString="0" containsBlank="1" minDate="1899-12-30T00:00:00" maxDate="1899-12-30T23:59:00" count="87">
        <d v="1899-12-30T13:00:00"/>
        <d v="1899-12-30T17:00:00"/>
        <d v="1899-12-30T14:30:00"/>
        <d v="1899-12-30T14:00:00"/>
        <d v="1899-12-30T15:00:00"/>
        <d v="1899-12-30T17:30:00"/>
        <d v="1899-12-30T16:00:00"/>
        <d v="1899-12-30T18:00:00"/>
        <d v="1899-12-30T12:30:00"/>
        <d v="1899-12-30T20:00:00"/>
        <d v="1899-12-30T13:30:00"/>
        <d v="1899-12-30T10:00:00"/>
        <d v="1899-12-30T11:00:00"/>
        <d v="1899-12-30T08:00:00"/>
        <d v="1899-12-30T11:30:00"/>
        <d v="1899-12-30T16:30:00"/>
        <d v="1899-12-30T15:30:00"/>
        <d v="1899-12-30T12:00:00"/>
        <d v="1899-12-30T09:00:00"/>
        <d v="1899-12-30T08:30:00"/>
        <d v="1899-12-30T18:30:00"/>
        <d v="1899-12-30T10:30:00"/>
        <d v="1899-12-30T20:30:00"/>
        <d v="1899-12-30T09:30:00"/>
        <d v="1899-12-30T22:00:00"/>
        <d v="1899-12-30T19:00:00"/>
        <d v="1899-12-30T19:30:00"/>
        <d v="1899-12-30T07:00:00"/>
        <d v="1899-12-30T07:30:00"/>
        <d v="1899-12-30T06:00:00"/>
        <d v="1899-12-30T00:00:00"/>
        <d v="1899-12-30T18:07:30"/>
        <d v="1899-12-30T07:45:00"/>
        <d v="1899-12-30T11:45:00"/>
        <d v="1899-12-30T12:15:00"/>
        <d v="1899-12-30T23:00:00"/>
        <d v="1899-12-30T06:30:00"/>
        <m/>
        <d v="1899-12-30T16:45:00" u="1"/>
        <d v="1899-12-30T13:15:00" u="1"/>
        <d v="1899-12-30T22:30:00" u="1"/>
        <d v="1899-12-30T16:50:00" u="1"/>
        <d v="1899-12-30T21:00:00" u="1"/>
        <d v="1899-12-30T18:45:00" u="1"/>
        <d v="1899-12-30T09:15:00" u="1"/>
        <d v="1899-12-30T20:52:30" u="1"/>
        <d v="1899-12-30T15:29:24" u="1"/>
        <d v="1899-12-30T20:01:00" u="1"/>
        <d v="1899-12-30T20:26:27" u="1"/>
        <d v="1899-12-30T16:24:19" u="1"/>
        <d v="1899-12-30T09:58:00" u="1"/>
        <d v="1899-12-30T20:51:24" u="1"/>
        <d v="1899-12-30T18:55:43" u="1"/>
        <d v="1899-12-30T12:10:00" u="1"/>
        <d v="1899-12-30T08:45:00" u="1"/>
        <d v="1899-12-30T16:10:00" u="1"/>
        <d v="1899-12-30T12:50:08" u="1"/>
        <d v="1899-12-30T20:07:03" u="1"/>
        <d v="1899-12-30T01:00:00" u="1"/>
        <d v="1899-12-30T02:00:00" u="1"/>
        <d v="1899-12-30T03:00:00" u="1"/>
        <d v="1899-12-30T05:00:00" u="1"/>
        <d v="1899-12-30T20:21:48" u="1"/>
        <d v="1899-12-30T19:33:02" u="1"/>
        <d v="1899-12-30T12:00:23" u="1"/>
        <d v="1899-12-30T11:14:35" u="1"/>
        <d v="1899-12-30T15:16:59" u="1"/>
        <d v="1899-12-30T10:44:33" u="1"/>
        <d v="1899-12-30T10:15:00" u="1"/>
        <d v="1899-12-30T09:50:00" u="1"/>
        <d v="1899-12-30T11:50:00" u="1"/>
        <d v="1899-12-30T18:23:38" u="1"/>
        <d v="1899-12-30T09:05:20" u="1"/>
        <d v="1899-12-30T11:40:00" u="1"/>
        <d v="1899-12-30T20:05:00" u="1"/>
        <d v="1899-12-30T20:48:15" u="1"/>
        <d v="1899-12-30T17:40:00" u="1"/>
        <d v="1899-12-30T23:59:00" u="1"/>
        <d v="1899-12-30T00:30:00" u="1"/>
        <d v="1899-12-30T01:30:00" u="1"/>
        <d v="1899-12-30T03:30:00" u="1"/>
        <d v="1899-12-30T10:30:30" u="1"/>
        <d v="1899-12-30T18:00:28" u="1"/>
        <d v="1899-12-30T21:30:00" u="1"/>
        <d v="1899-12-30T18:50:59" u="1"/>
        <d v="1899-12-30T23:30:00" u="1"/>
        <d v="1899-12-30T18:30:33" u="1"/>
      </sharedItems>
    </cacheField>
    <cacheField name="Plant" numFmtId="0">
      <sharedItems containsBlank="1" count="28">
        <s v="CTOR"/>
        <s v="CORE"/>
        <s v="CSUS"/>
        <s v="CCRÑ"/>
        <s v="CPRR"/>
        <s v="COUR"/>
        <s v="CTTC"/>
        <s v="MNSU"/>
        <s v="MNTO"/>
        <s v="CSMA"/>
        <s v="CSNB"/>
        <s v="CSGR"/>
        <s v="CCTF"/>
        <s v="CCAL"/>
        <s v="COCE"/>
        <s v="CSCB"/>
        <s v="MNOU"/>
        <m/>
        <s v="MNPR" u="1"/>
        <s v="MNCO" u="1"/>
        <s v="CMPM" u="1"/>
        <s v="CSPM" u="1"/>
        <s v="MNOS" u="1"/>
        <s v="CMGR" u="1"/>
        <s v="MNAL" u="1"/>
        <s v="MNVG" u="1"/>
        <s v="CMAL" u="1"/>
        <s v="CSBB" u="1"/>
      </sharedItems>
    </cacheField>
    <cacheField name="Subsequent Sales and" numFmtId="0">
      <sharedItems containsBlank="1" containsMixedTypes="1" containsNumber="1" containsInteger="1" minValue="507098854" maxValue="8800000004" count="8000">
        <n v="1322310907"/>
        <n v="1322310910"/>
        <n v="1322310921"/>
        <n v="1324081775"/>
        <n v="1322310917"/>
        <n v="1322310909"/>
        <n v="1324081783"/>
        <n v="1322310927"/>
        <n v="1322310911"/>
        <n v="1322310931"/>
        <n v="1322310913"/>
        <n v="1328131638"/>
        <n v="1323101997"/>
        <n v="1324081776"/>
        <n v="1324081781"/>
        <n v="1322310923"/>
        <n v="1328131640"/>
        <n v="1328131635"/>
        <n v="1328131647"/>
        <n v="1328131644"/>
        <n v="1323102000"/>
        <n v="1323101993"/>
        <n v="1323101994"/>
        <n v="1328131634"/>
        <n v="1327139010"/>
        <n v="1323102002"/>
        <n v="1323101998"/>
        <n v="1323101995"/>
        <n v="1322310928"/>
        <n v="1323102004"/>
        <n v="1323101999"/>
        <n v="1323102003"/>
        <n v="1327139015"/>
        <n v="1324081774"/>
        <n v="1327139007"/>
        <n v="1323101996"/>
        <n v="1327139011"/>
        <n v="1321300762"/>
        <n v="1321300764"/>
        <n v="1321300767"/>
        <n v="1327139018"/>
        <n v="1322310925"/>
        <n v="1324081779"/>
        <n v="1324081786"/>
        <n v="1328131656"/>
        <n v="1322310941"/>
        <n v="1322310926"/>
        <n v="1322310953"/>
        <n v="1322310933"/>
        <n v="1324081782"/>
        <n v="1328131652"/>
        <n v="1328131650"/>
        <n v="1322310944"/>
        <n v="1322310934"/>
        <n v="1327139020"/>
        <n v="1322310929"/>
        <n v="1328131641"/>
        <n v="1328131648"/>
        <n v="1322310935"/>
        <n v="1322310938"/>
        <n v="1322310936"/>
        <n v="1322310937"/>
        <n v="1323102006"/>
        <n v="1327139030"/>
        <n v="1322310964"/>
        <n v="1327139039"/>
        <n v="1327139031"/>
        <n v="1322310942"/>
        <n v="1322310949"/>
        <n v="1323102016"/>
        <n v="1323102008"/>
        <n v="1322310943"/>
        <n v="1322310946"/>
        <n v="1324081787"/>
        <n v="1324081790"/>
        <n v="1322310976"/>
        <n v="1328131662"/>
        <n v="1328131651"/>
        <n v="1323102007"/>
        <n v="1328131659"/>
        <n v="1322310947"/>
        <n v="1323102014"/>
        <n v="1322310957"/>
        <n v="1322310959"/>
        <n v="1324081791"/>
        <n v="1323102009"/>
        <n v="1323102017"/>
        <n v="1322310967"/>
        <n v="1322310955"/>
        <n v="1322310972"/>
        <n v="1322310951"/>
        <n v="1322310950"/>
        <n v="1327139047"/>
        <n v="1327139045"/>
        <n v="1327139043"/>
        <n v="1322310970"/>
        <n v="1324081796"/>
        <n v="1328131667"/>
        <n v="1323102018"/>
        <n v="1323102021"/>
        <n v="1323102020"/>
        <n v="1322310962"/>
        <n v="1323102023"/>
        <n v="1323102025"/>
        <n v="1323102033"/>
        <n v="1323102019"/>
        <n v="1322310986"/>
        <n v="1322310977"/>
        <n v="1327139052"/>
        <n v="1327139054"/>
        <n v="1322311000"/>
        <n v="1328131669"/>
        <n v="1322310973"/>
        <n v="1323102027"/>
        <n v="1327139066"/>
        <n v="1322310982"/>
        <n v="1324081800"/>
        <n v="1323102030"/>
        <n v="1322310995"/>
        <n v="1328131670"/>
        <n v="1322310996"/>
        <n v="1327139061"/>
        <n v="1322310998"/>
        <n v="1328131672"/>
        <n v="1322311004"/>
        <n v="1322311001"/>
        <n v="1328131668"/>
        <n v="1322310994"/>
        <n v="1322310984"/>
        <n v="1328131666"/>
        <n v="1323102037"/>
        <n v="1323102026"/>
        <n v="1322310989"/>
        <n v="1323102024"/>
        <n v="1322310981"/>
        <n v="1328131664"/>
        <n v="1322310983"/>
        <n v="1323102022"/>
        <n v="1322310993"/>
        <n v="1324081795"/>
        <n v="1322310971"/>
        <n v="1322310975"/>
        <n v="1322310987"/>
        <n v="1322310974"/>
        <n v="1322310968"/>
        <n v="1324081794"/>
        <n v="1322311002"/>
        <n v="1327139055"/>
        <n v="1327139053"/>
        <n v="1327139046"/>
        <n v="1322310965"/>
        <n v="1322310969"/>
        <n v="1328131661"/>
        <n v="1322310956"/>
        <n v="1328131657"/>
        <n v="1324081798"/>
        <n v="1322311003"/>
        <n v="1323102035"/>
        <n v="1327139027"/>
        <n v="1327139036"/>
        <n v="1322310952"/>
        <n v="1322310966"/>
        <n v="1327139062"/>
        <n v="1327139056"/>
        <n v="7004138134"/>
        <n v="7004138133"/>
        <n v="7004138132"/>
        <n v="1436552749"/>
        <n v="1436552750"/>
        <n v="1436552768"/>
        <n v="1436552758"/>
        <n v="1436552755"/>
        <n v="1436552777"/>
        <n v="1436552773"/>
        <n v="1436552767"/>
        <n v="1436552783"/>
        <n v="1436552776"/>
        <n v="1337025460"/>
        <n v="1436552789"/>
        <n v="1436552791"/>
        <n v="1436552799"/>
        <n v="1436552798"/>
        <n v="1436552797"/>
        <n v="1436552800"/>
        <n v="7022028709"/>
        <n v="7022028727"/>
        <n v="7022028733"/>
        <n v="7022028742"/>
        <n v="7022028745"/>
        <n v="7022028751"/>
        <n v="7022028759"/>
        <n v="7022028772"/>
        <n v="7022028775"/>
        <n v="7022028782"/>
        <n v="7022028785"/>
        <n v="7022028832"/>
        <n v="7022028857"/>
        <n v="7022028860"/>
        <n v="7022028869"/>
        <n v="7022028873"/>
        <n v="7022028889"/>
        <n v="7022028907"/>
        <n v="7022028924"/>
        <n v="7022028938"/>
        <n v="7022028956"/>
        <n v="7022028720"/>
        <n v="7022028752"/>
        <n v="7022028825"/>
        <n v="7022028918"/>
        <n v="7001175284"/>
        <n v="7001175294"/>
        <n v="7001175251"/>
        <n v="7001175259"/>
        <n v="7001175258"/>
        <n v="7022028712"/>
        <n v="7022028792"/>
        <n v="7022028721"/>
        <n v="7022028715"/>
        <n v="7001175275"/>
        <n v="7001175260"/>
        <n v="7001175313"/>
        <n v="7022028737"/>
        <n v="7022028731"/>
        <n v="7001175264"/>
        <n v="7022028784"/>
        <n v="7022028739"/>
        <n v="7001175266"/>
        <n v="7022028710"/>
        <n v="7022028888"/>
        <n v="7022028713"/>
        <n v="7022028763"/>
        <n v="7022028732"/>
        <n v="7022028777"/>
        <n v="7022028743"/>
        <n v="7022028719"/>
        <n v="7022028750"/>
        <n v="7022028717"/>
        <n v="7022028765"/>
        <n v="7022028769"/>
        <n v="7022028738"/>
        <n v="7022028770"/>
        <n v="7022028708"/>
        <n v="7001175252"/>
        <n v="7001175256"/>
        <n v="7001175254"/>
        <n v="7001175255"/>
        <n v="7001175253"/>
        <n v="7001175257"/>
        <n v="7001175250"/>
        <n v="7001175261"/>
        <n v="7001175265"/>
        <n v="7001175268"/>
        <n v="7001175300"/>
        <n v="7001175262"/>
        <n v="7001175304"/>
        <n v="7001175280"/>
        <n v="7001175286"/>
        <n v="7001175289"/>
        <n v="7001175353"/>
        <n v="7022028714"/>
        <n v="7022028718"/>
        <n v="7022028746"/>
        <n v="7001175299"/>
        <n v="7022028740"/>
        <n v="7001175311"/>
        <n v="7022028760"/>
        <n v="7022028790"/>
        <n v="7001175334"/>
        <n v="7022028791"/>
        <n v="7022028758"/>
        <n v="7022028803"/>
        <n v="7022028781"/>
        <n v="7022028853"/>
        <n v="7001175343"/>
        <n v="7022028788"/>
        <n v="7001175309"/>
        <n v="7001175333"/>
        <n v="7001175342"/>
        <n v="7001175381"/>
        <n v="7001175385"/>
        <n v="7022028757"/>
        <n v="7022028851"/>
        <n v="7022028779"/>
        <n v="7022028795"/>
        <n v="7001175348"/>
        <n v="7022028897"/>
        <n v="7022028892"/>
        <n v="7022028776"/>
        <n v="7001175387"/>
        <n v="7022028812"/>
        <n v="7022028823"/>
        <n v="7022028800"/>
        <n v="7022028826"/>
        <n v="7022028778"/>
        <n v="7022028766"/>
        <n v="7001175371"/>
        <n v="7001175370"/>
        <n v="7022028813"/>
        <n v="7001175354"/>
        <n v="7022028780"/>
        <n v="7022028837"/>
        <n v="7022028843"/>
        <n v="7022028858"/>
        <n v="7022028840"/>
        <n v="7022028799"/>
        <n v="7022028838"/>
        <n v="7022028821"/>
        <n v="7022028816"/>
        <n v="7022028833"/>
        <n v="7001175336"/>
        <n v="7001175408"/>
        <n v="7001175368"/>
        <n v="7022028818"/>
        <n v="7022028798"/>
        <n v="7022028848"/>
        <n v="7022028824"/>
        <n v="7001175341"/>
        <n v="7022028820"/>
        <n v="7022028783"/>
        <n v="7022028834"/>
        <n v="7001175360"/>
        <n v="7001175367"/>
        <n v="7001175358"/>
        <n v="7001175399"/>
        <n v="7001175403"/>
        <n v="7001175438"/>
        <n v="7001175453"/>
        <n v="7001175406"/>
        <n v="7001175394"/>
        <n v="7001175388"/>
        <n v="7001175375"/>
        <n v="7001175413"/>
        <n v="7022028787"/>
        <n v="7022028817"/>
        <n v="7022028810"/>
        <n v="7022028789"/>
        <n v="7022028806"/>
        <n v="7022028794"/>
        <n v="7001175389"/>
        <n v="7022028836"/>
        <n v="7022028895"/>
        <n v="7001175384"/>
        <n v="7038000834"/>
        <n v="7001175437"/>
        <n v="7001175445"/>
        <n v="7001175410"/>
        <n v="7001175441"/>
        <n v="7022028827"/>
        <n v="7022028845"/>
        <n v="7022028855"/>
        <n v="7022028887"/>
        <n v="7022028846"/>
        <n v="7022028904"/>
        <n v="7022028861"/>
        <n v="7022028872"/>
        <n v="7022028862"/>
        <n v="7022028856"/>
        <n v="7001175450"/>
        <n v="7022028885"/>
        <n v="7038000835"/>
        <n v="7022028886"/>
        <n v="7001175479"/>
        <n v="7001175465"/>
        <n v="7022028914"/>
        <n v="7022028883"/>
        <n v="7022028891"/>
        <n v="7001175476"/>
        <n v="7001175466"/>
        <n v="7022028916"/>
        <n v="7022028884"/>
        <n v="7022028852"/>
        <n v="7022028871"/>
        <n v="7001175464"/>
        <n v="7001175487"/>
        <n v="7022028850"/>
        <n v="7022028868"/>
        <n v="7022028863"/>
        <n v="7022028896"/>
        <n v="7001175469"/>
        <n v="7022028926"/>
        <n v="7022028890"/>
        <n v="7022028854"/>
        <n v="7001175495"/>
        <n v="7022028859"/>
        <n v="7022028867"/>
        <n v="7022028905"/>
        <n v="7022028906"/>
        <n v="7022028864"/>
        <n v="7022028953"/>
        <n v="7022028922"/>
        <n v="7022028925"/>
        <n v="7022028865"/>
        <n v="7022028940"/>
        <n v="7022028900"/>
        <n v="7022028937"/>
        <n v="7022028939"/>
        <n v="7022028911"/>
        <n v="7022028877"/>
        <n v="7022028909"/>
        <n v="7022028917"/>
        <n v="7022028893"/>
        <n v="7001175486"/>
        <n v="7022028882"/>
        <n v="7001175467"/>
        <n v="7022028866"/>
        <n v="7022028875"/>
        <n v="7022028915"/>
        <n v="7022028943"/>
        <n v="7001175478"/>
        <n v="7001175473"/>
        <n v="7001175514"/>
        <n v="7001175470"/>
        <n v="7001175477"/>
        <n v="7001175499"/>
        <n v="7001175501"/>
        <n v="7001175475"/>
        <n v="7001175471"/>
        <n v="7001175509"/>
        <n v="7001175505"/>
        <n v="7001175503"/>
        <n v="7022028919"/>
        <n v="7022028931"/>
        <n v="7022028949"/>
        <n v="7022028920"/>
        <n v="7022028930"/>
        <n v="7022028933"/>
        <n v="7022028958"/>
        <n v="7022028927"/>
        <n v="7022028879"/>
        <n v="7022028951"/>
        <n v="7001175490"/>
        <n v="7001175502"/>
        <n v="7022028932"/>
        <n v="7022028941"/>
        <n v="7001175535"/>
        <n v="7022028725"/>
        <n v="507098937"/>
        <n v="507098872"/>
        <n v="507098941"/>
        <n v="507098893"/>
        <n v="507098884"/>
        <n v="507098858"/>
        <n v="507098870"/>
        <n v="507098859"/>
        <n v="507098857"/>
        <n v="507098854"/>
        <n v="507098905"/>
        <n v="507098906"/>
        <n v="507098874"/>
        <n v="507098890"/>
        <n v="507098860"/>
        <n v="507098943"/>
        <n v="507098887"/>
        <n v="507098867"/>
        <n v="507098855"/>
        <n v="507098873"/>
        <n v="507098888"/>
        <n v="507098900"/>
        <n v="507098891"/>
        <n v="507098864"/>
        <n v="507098863"/>
        <n v="507098904"/>
        <n v="507098914"/>
        <n v="507098921"/>
        <n v="507098903"/>
        <n v="507098871"/>
        <n v="507098922"/>
        <n v="507098907"/>
        <n v="507098880"/>
        <n v="507098894"/>
        <n v="507098895"/>
        <n v="507098910"/>
        <n v="507098935"/>
        <n v="507098902"/>
        <n v="507098908"/>
        <n v="507098926"/>
        <n v="507098925"/>
        <n v="507098952"/>
        <n v="507098915"/>
        <n v="507098958"/>
        <n v="507098916"/>
        <n v="507098961"/>
        <n v="507098946"/>
        <n v="507098942"/>
        <n v="507098947"/>
        <n v="507098955"/>
        <n v="507098923"/>
        <n v="507098951"/>
        <n v="507098939"/>
        <n v="507098959"/>
        <n v="507098940"/>
        <n v="507098960"/>
        <n v="507098948"/>
        <n v="507098963"/>
        <n v="507098949"/>
        <n v="507098956"/>
        <n v="507098964"/>
        <n v="8043245577"/>
        <n v="8043245562"/>
        <n v="8043245617"/>
        <n v="8043245567"/>
        <n v="8043245555"/>
        <n v="8043245568"/>
        <n v="8043245575"/>
        <n v="8043245608"/>
        <n v="8043245563"/>
        <n v="8043245556"/>
        <n v="8043245576"/>
        <n v="8043245589"/>
        <n v="8043245593"/>
        <n v="8043245569"/>
        <n v="8043245571"/>
        <n v="8043245590"/>
        <n v="8043245598"/>
        <n v="8043245620"/>
        <n v="8043245559"/>
        <n v="8043245565"/>
        <n v="8043245600"/>
        <n v="8043245632"/>
        <n v="8043245603"/>
        <n v="8043245614"/>
        <n v="8043245636"/>
        <n v="8043245668"/>
        <n v="8043245711"/>
        <n v="8043245717"/>
        <n v="8043245707"/>
        <n v="8043245574"/>
        <n v="8043245560"/>
        <n v="8043245660"/>
        <n v="8043245618"/>
        <n v="8043245585"/>
        <n v="8043245643"/>
        <n v="8043245641"/>
        <n v="8043245656"/>
        <n v="8043245587"/>
        <n v="8043245701"/>
        <n v="8043245697"/>
        <n v="8043245612"/>
        <n v="8043245670"/>
        <n v="8043245640"/>
        <n v="8043245610"/>
        <n v="8043245658"/>
        <n v="8043245653"/>
        <n v="8043245586"/>
        <n v="8043245619"/>
        <n v="8043245583"/>
        <n v="8043245594"/>
        <n v="8043245621"/>
        <n v="8043245627"/>
        <n v="8043245644"/>
        <n v="8043245634"/>
        <n v="8043245661"/>
        <n v="8043245648"/>
        <n v="8043245609"/>
        <n v="8043245655"/>
        <n v="8043245678"/>
        <n v="8043245663"/>
        <n v="8043245629"/>
        <n v="8043245613"/>
        <n v="8043245624"/>
        <n v="8043245680"/>
        <n v="8043245649"/>
        <n v="8043245687"/>
        <n v="8043245716"/>
        <n v="8043245718"/>
        <n v="8043245690"/>
        <n v="8043245628"/>
        <n v="8043245623"/>
        <n v="8043245657"/>
        <n v="8043245684"/>
        <n v="8043245666"/>
        <n v="8043245633"/>
        <n v="8043245712"/>
        <n v="8043245726"/>
        <n v="8043245744"/>
        <n v="8043245689"/>
        <n v="8043245714"/>
        <n v="8043245698"/>
        <n v="8043245671"/>
        <n v="8043245674"/>
        <n v="8043245679"/>
        <n v="8043245704"/>
        <n v="8043245747"/>
        <n v="8043245756"/>
        <n v="8043245706"/>
        <n v="8043245746"/>
        <n v="8043245685"/>
        <n v="8043245702"/>
        <n v="8043245682"/>
        <n v="8043245703"/>
        <n v="8043245683"/>
        <n v="8043245720"/>
        <n v="8043245715"/>
        <n v="8043245753"/>
        <n v="8043245734"/>
        <n v="8043245740"/>
        <n v="8043245743"/>
        <n v="8043245710"/>
        <n v="8043245749"/>
        <n v="8043245759"/>
        <n v="8043245739"/>
        <n v="8043245719"/>
        <n v="8043245730"/>
        <n v="8043245745"/>
        <n v="8043245709"/>
        <n v="8043245752"/>
        <n v="8043245729"/>
        <n v="8043245760"/>
        <n v="8045611676"/>
        <n v="8045611683"/>
        <n v="8045611659"/>
        <n v="1321300773"/>
        <n v="1321300776"/>
        <n v="1323102036"/>
        <n v="1323102041"/>
        <n v="1324081805"/>
        <n v="1324081810"/>
        <n v="1322311039"/>
        <n v="1323102039"/>
        <n v="1323102043"/>
        <n v="1327139070"/>
        <n v="1327139068"/>
        <n v="1323102046"/>
        <n v="1327139074"/>
        <n v="1322311024"/>
        <n v="1322311007"/>
        <n v="1328131676"/>
        <n v="1322311010"/>
        <n v="1322311028"/>
        <n v="1322311013"/>
        <n v="1322311022"/>
        <n v="1322311014"/>
        <n v="1327139073"/>
        <n v="1327139069"/>
        <n v="1323102038"/>
        <n v="1328131674"/>
        <n v="1328131679"/>
        <n v="1324081802"/>
        <n v="1322311021"/>
        <n v="1344003425"/>
        <n v="1322311017"/>
        <n v="1322311093"/>
        <n v="1324081811"/>
        <n v="1322311023"/>
        <n v="1323102044"/>
        <n v="1323102047"/>
        <n v="1344003426"/>
        <n v="1322311012"/>
        <n v="1327139075"/>
        <n v="1324081813"/>
        <n v="1328131682"/>
        <n v="1322311035"/>
        <n v="1322311041"/>
        <n v="1322311019"/>
        <n v="1321300774"/>
        <n v="1328131681"/>
        <n v="1322311032"/>
        <n v="1327139078"/>
        <n v="1322311020"/>
        <n v="1322311060"/>
        <n v="1327139080"/>
        <n v="1324081823"/>
        <n v="1324081824"/>
        <n v="1322311015"/>
        <n v="1322311030"/>
        <n v="1322311027"/>
        <n v="1328131685"/>
        <n v="1328131690"/>
        <n v="1322311025"/>
        <n v="1328131687"/>
        <n v="1324081817"/>
        <n v="1328131680"/>
        <n v="1328131688"/>
        <n v="1328131683"/>
        <n v="1328131684"/>
        <n v="1323102045"/>
        <n v="1323102054"/>
        <n v="1327139092"/>
        <n v="1322311029"/>
        <n v="1322311038"/>
        <n v="1323102052"/>
        <n v="1323102055"/>
        <n v="1322311053"/>
        <n v="1327139084"/>
        <n v="1322311043"/>
        <n v="1322311062"/>
        <n v="1323102048"/>
        <n v="1323102053"/>
        <n v="1322311046"/>
        <n v="1324081820"/>
        <n v="1324081815"/>
        <n v="1324081825"/>
        <n v="1322311045"/>
        <n v="1322311037"/>
        <n v="1322311048"/>
        <n v="1322311056"/>
        <n v="1328131698"/>
        <n v="1328131694"/>
        <n v="1322311054"/>
        <n v="1322311050"/>
        <n v="1322311069"/>
        <n v="1322311051"/>
        <n v="1327139085"/>
        <n v="1322311047"/>
        <n v="1323102056"/>
        <n v="1323102050"/>
        <n v="1322311064"/>
        <n v="1323102051"/>
        <n v="1322311063"/>
        <n v="1322311058"/>
        <n v="1327139090"/>
        <n v="1322311061"/>
        <n v="1322311068"/>
        <n v="1322311089"/>
        <n v="1328131700"/>
        <n v="1328131704"/>
        <n v="1328131707"/>
        <n v="1322311077"/>
        <n v="1322311075"/>
        <n v="1322311074"/>
        <n v="1322311078"/>
        <n v="1322311097"/>
        <n v="1322311066"/>
        <n v="1322311070"/>
        <n v="1322311085"/>
        <n v="1322311081"/>
        <n v="1324081819"/>
        <n v="1322311067"/>
        <n v="1322311084"/>
        <n v="1322311080"/>
        <n v="1323102058"/>
        <n v="1322311065"/>
        <n v="1328131696"/>
        <n v="1322311087"/>
        <n v="1322311073"/>
        <n v="1322311109"/>
        <n v="1327139096"/>
        <n v="1322311076"/>
        <n v="1322311072"/>
        <n v="1324081826"/>
        <n v="1323102059"/>
        <n v="1322311101"/>
        <n v="1324081830"/>
        <n v="1322311114"/>
        <n v="1327139107"/>
        <n v="1323102060"/>
        <n v="1323102063"/>
        <n v="1323102066"/>
        <n v="1323102068"/>
        <n v="1327139100"/>
        <n v="1327139111"/>
        <n v="1327139110"/>
        <n v="1322311103"/>
        <n v="1322311090"/>
        <n v="1328131702"/>
        <n v="1328131705"/>
        <n v="1322311105"/>
        <n v="1324081831"/>
        <n v="1322311111"/>
        <n v="1324081834"/>
        <n v="1322311107"/>
        <n v="1322311108"/>
        <n v="1327139105"/>
        <n v="1322311106"/>
        <n v="1324081832"/>
        <n v="1323102069"/>
        <n v="1322311115"/>
        <n v="1323102067"/>
        <n v="1327139114"/>
        <n v="1322311116"/>
        <n v="1322311119"/>
        <n v="1322311112"/>
        <n v="1323102070"/>
        <n v="1327139079"/>
        <n v="1322311011"/>
        <n v="1327139097"/>
        <n v="1327139104"/>
        <n v="1322311083"/>
        <n v="1322311094"/>
        <n v="7004138190"/>
        <n v="1436552813"/>
        <n v="1436552811"/>
        <n v="1436552819"/>
        <n v="1436552804"/>
        <n v="1436552805"/>
        <n v="1436552825"/>
        <n v="1436552806"/>
        <n v="1436552815"/>
        <n v="1337025461"/>
        <n v="1337025462"/>
        <n v="1436552828"/>
        <n v="1436552818"/>
        <n v="1436552817"/>
        <n v="1436552831"/>
        <n v="1436552832"/>
        <n v="1436552842"/>
        <n v="1436552834"/>
        <n v="1436552844"/>
        <n v="7022028970"/>
        <n v="7022028972"/>
        <n v="7022028981"/>
        <n v="7022028984"/>
        <n v="7022029005"/>
        <n v="7022029021"/>
        <n v="7022029029"/>
        <n v="7022029048"/>
        <n v="7022029068"/>
        <n v="7022029081"/>
        <n v="7022029093"/>
        <n v="7022029097"/>
        <n v="7022029109"/>
        <n v="7022029195"/>
        <n v="7022029054"/>
        <n v="7022029179"/>
        <n v="7022029006"/>
        <n v="7022029126"/>
        <n v="7022028995"/>
        <n v="7022029080"/>
        <n v="7022029105"/>
        <n v="7022028969"/>
        <n v="7001175647"/>
        <n v="7022028960"/>
        <n v="7022028963"/>
        <n v="7022028987"/>
        <n v="7022028978"/>
        <n v="7001175539"/>
        <n v="7001175536"/>
        <n v="7022029010"/>
        <n v="7022029042"/>
        <n v="7022028967"/>
        <n v="7022028996"/>
        <n v="7001175573"/>
        <n v="7022029013"/>
        <n v="7022028965"/>
        <n v="7022029124"/>
        <n v="7022028964"/>
        <n v="7022029007"/>
        <n v="7022029009"/>
        <n v="7022029040"/>
        <n v="7022028982"/>
        <n v="7022028992"/>
        <n v="7022028976"/>
        <n v="7022029008"/>
        <n v="7022029078"/>
        <n v="7001175596"/>
        <n v="7022029018"/>
        <n v="7022029056"/>
        <n v="7022028993"/>
        <n v="7022029074"/>
        <n v="7022029088"/>
        <n v="7001175548"/>
        <n v="7001175554"/>
        <n v="7001175589"/>
        <n v="7001175552"/>
        <n v="7022028988"/>
        <n v="7022029052"/>
        <n v="7001175568"/>
        <n v="7001175547"/>
        <n v="7001175642"/>
        <n v="7022028985"/>
        <n v="7022029089"/>
        <n v="7022028994"/>
        <n v="7022029031"/>
        <n v="7022028975"/>
        <n v="7001175582"/>
        <n v="7001175560"/>
        <n v="7022029022"/>
        <n v="7022028977"/>
        <n v="7022029090"/>
        <n v="7022028989"/>
        <n v="7022029069"/>
        <n v="7022029030"/>
        <n v="7022029017"/>
        <n v="7022029039"/>
        <n v="7022029070"/>
        <n v="7022029027"/>
        <n v="7022028974"/>
        <n v="7022028979"/>
        <n v="7022029026"/>
        <n v="7022029050"/>
        <n v="7022029032"/>
        <n v="7022029036"/>
        <n v="7022029047"/>
        <n v="7022029044"/>
        <n v="7022029024"/>
        <n v="7022028999"/>
        <n v="7022028983"/>
        <n v="7022028986"/>
        <n v="7022029051"/>
        <n v="7022029012"/>
        <n v="7022029041"/>
        <n v="7001175580"/>
        <n v="7001175606"/>
        <n v="7001175618"/>
        <n v="7001175626"/>
        <n v="7001175625"/>
        <n v="7001175632"/>
        <n v="7001175614"/>
        <n v="7001175571"/>
        <n v="7001175656"/>
        <n v="7001175576"/>
        <n v="7001175619"/>
        <n v="7001175579"/>
        <n v="7001175648"/>
        <n v="7001175645"/>
        <n v="7001175604"/>
        <n v="7001175641"/>
        <n v="7001175662"/>
        <n v="7001175659"/>
        <n v="7022029058"/>
        <n v="7022029067"/>
        <n v="7022029016"/>
        <n v="7022029004"/>
        <n v="7001175572"/>
        <n v="7001175601"/>
        <n v="7001175599"/>
        <n v="7001175594"/>
        <n v="7001175644"/>
        <n v="7001175652"/>
        <n v="7001175608"/>
        <n v="7022029060"/>
        <n v="7022029020"/>
        <n v="7022029043"/>
        <n v="7022029025"/>
        <n v="7001175581"/>
        <n v="7001175607"/>
        <n v="7022029033"/>
        <n v="7022029053"/>
        <n v="7022029061"/>
        <n v="7022029129"/>
        <n v="7001175610"/>
        <n v="7022029125"/>
        <n v="7001175665"/>
        <n v="7001175660"/>
        <n v="7022029122"/>
        <n v="7001175661"/>
        <n v="7001175677"/>
        <n v="7001175603"/>
        <n v="7003115810"/>
        <n v="7022029163"/>
        <n v="7022029174"/>
        <n v="7022029062"/>
        <n v="7022029187"/>
        <n v="7022029164"/>
        <n v="7001175674"/>
        <n v="7022029103"/>
        <n v="7022029065"/>
        <n v="7022029157"/>
        <n v="7001175690"/>
        <n v="7001175675"/>
        <n v="7001175715"/>
        <n v="7022029073"/>
        <n v="7022029184"/>
        <n v="7022029183"/>
        <n v="7001175683"/>
        <n v="7022029136"/>
        <n v="7022029099"/>
        <n v="7022029096"/>
        <n v="7022029117"/>
        <n v="7022029107"/>
        <n v="7022029100"/>
        <n v="7022029123"/>
        <n v="7001175673"/>
        <n v="7001175664"/>
        <n v="7001175692"/>
        <n v="7022029077"/>
        <n v="7001175693"/>
        <n v="7022029119"/>
        <n v="7001175689"/>
        <n v="7001175702"/>
        <n v="7001175699"/>
        <n v="7022029140"/>
        <n v="7022029181"/>
        <n v="7022029137"/>
        <n v="7022029160"/>
        <n v="7022029190"/>
        <n v="7022029118"/>
        <n v="7022029193"/>
        <n v="7022029191"/>
        <n v="7022029141"/>
        <n v="7022029150"/>
        <n v="7022029166"/>
        <n v="7022029111"/>
        <n v="7022029102"/>
        <n v="7022029101"/>
        <n v="7022029167"/>
        <n v="7022029104"/>
        <n v="7022029110"/>
        <n v="7022029149"/>
        <n v="7022029152"/>
        <n v="7022029131"/>
        <n v="7001175681"/>
        <n v="7001175672"/>
        <n v="7001175710"/>
        <n v="7001175738"/>
        <n v="7001175716"/>
        <n v="7001175743"/>
        <n v="7001175734"/>
        <n v="7001175745"/>
        <n v="7001175746"/>
        <n v="7001175705"/>
        <n v="7001175744"/>
        <n v="7001175707"/>
        <n v="7022029161"/>
        <n v="7022029139"/>
        <n v="7022029169"/>
        <n v="7022029133"/>
        <n v="7022029130"/>
        <n v="7038000839"/>
        <n v="7022029202"/>
        <n v="7022029146"/>
        <n v="7022029138"/>
        <n v="7022029135"/>
        <n v="7001175708"/>
        <n v="7001175706"/>
        <n v="7022029180"/>
        <n v="7022029156"/>
        <n v="7022029178"/>
        <n v="7022029170"/>
        <n v="7022029204"/>
        <n v="7022029196"/>
        <n v="7022029194"/>
        <n v="7022029197"/>
        <n v="7022029201"/>
        <n v="7022029200"/>
        <n v="7022029203"/>
        <n v="7022029205"/>
        <n v="7022029046"/>
        <n v="507098974"/>
        <n v="507099028"/>
        <n v="507098975"/>
        <n v="507098996"/>
        <n v="507098988"/>
        <n v="507098970"/>
        <n v="507098991"/>
        <n v="507099005"/>
        <n v="507098973"/>
        <n v="507098979"/>
        <n v="507098981"/>
        <n v="507098993"/>
        <n v="507098990"/>
        <n v="507098994"/>
        <n v="507098987"/>
        <n v="507099008"/>
        <n v="507098985"/>
        <n v="507098971"/>
        <n v="507098972"/>
        <n v="507099000"/>
        <n v="507099016"/>
        <n v="507099010"/>
        <n v="507098986"/>
        <n v="507098995"/>
        <n v="507099006"/>
        <n v="507098997"/>
        <n v="507099014"/>
        <n v="507099001"/>
        <n v="507099011"/>
        <n v="507098998"/>
        <n v="507099026"/>
        <n v="507099030"/>
        <n v="507099034"/>
        <n v="507099004"/>
        <n v="507099037"/>
        <n v="507099019"/>
        <n v="507099051"/>
        <n v="507099020"/>
        <n v="507099017"/>
        <n v="507099015"/>
        <n v="507099027"/>
        <n v="507099035"/>
        <n v="507099040"/>
        <n v="507099049"/>
        <n v="507099033"/>
        <n v="507099036"/>
        <n v="507099050"/>
        <n v="8043245777"/>
        <n v="8043245805"/>
        <n v="8043245791"/>
        <n v="8043245835"/>
        <n v="8043245864"/>
        <n v="8043245850"/>
        <n v="8043245875"/>
        <n v="8043245784"/>
        <n v="8043245779"/>
        <n v="8043245800"/>
        <n v="8043245797"/>
        <n v="8043245781"/>
        <n v="8043245793"/>
        <n v="8043245776"/>
        <n v="8043245818"/>
        <n v="8043245826"/>
        <n v="8043245823"/>
        <n v="8043245808"/>
        <n v="8043245811"/>
        <n v="8043245780"/>
        <n v="8043245804"/>
        <n v="8043245824"/>
        <n v="8043245774"/>
        <n v="8043245778"/>
        <n v="8043245827"/>
        <n v="8043245798"/>
        <n v="8043245769"/>
        <n v="8043245802"/>
        <n v="8043245785"/>
        <n v="8043245789"/>
        <n v="8043245766"/>
        <n v="8043245799"/>
        <n v="8043245822"/>
        <n v="8043245831"/>
        <n v="8043245790"/>
        <n v="8043245787"/>
        <n v="8043245783"/>
        <n v="8043245820"/>
        <n v="8043245815"/>
        <n v="8043245786"/>
        <n v="8043245830"/>
        <n v="8043245816"/>
        <n v="8043245841"/>
        <n v="8043245801"/>
        <n v="8043245844"/>
        <n v="8043245807"/>
        <n v="8043245788"/>
        <n v="8043245838"/>
        <n v="8043245836"/>
        <n v="8043245819"/>
        <n v="8043245877"/>
        <n v="8043245846"/>
        <n v="8043245817"/>
        <n v="8043245878"/>
        <n v="8043245889"/>
        <n v="8043245847"/>
        <n v="8043245925"/>
        <n v="8043245871"/>
        <n v="8043245884"/>
        <n v="8043245842"/>
        <n v="8043245845"/>
        <n v="8043245858"/>
        <n v="8043245856"/>
        <n v="8043245873"/>
        <n v="8043245857"/>
        <n v="8043245880"/>
        <n v="8043245870"/>
        <n v="8043245872"/>
        <n v="8043245869"/>
        <n v="8043245868"/>
        <n v="8043245862"/>
        <n v="8043245866"/>
        <n v="8043245902"/>
        <n v="8043245861"/>
        <n v="8043245886"/>
        <n v="8043245883"/>
        <n v="8043245874"/>
        <n v="8043245915"/>
        <n v="8043245899"/>
        <n v="8043245879"/>
        <n v="8043245904"/>
        <n v="8043245914"/>
        <n v="8043245913"/>
        <n v="8043245917"/>
        <n v="8043245919"/>
        <n v="8043245920"/>
        <n v="8043245922"/>
        <n v="8043245910"/>
        <n v="8043245916"/>
        <n v="8043245918"/>
        <n v="8043245926"/>
        <n v="8043245928"/>
        <n v="8043245927"/>
        <n v="8045611726"/>
        <n v="8045611736"/>
        <n v="1322311172"/>
        <n v="1322311177"/>
        <n v="1322311193"/>
        <n v="1322311198"/>
        <n v="1322311173"/>
        <n v="1324081835"/>
        <n v="1323102071"/>
        <n v="1322311121"/>
        <n v="1327139120"/>
        <n v="1327139117"/>
        <n v="1321300779"/>
        <n v="1322311182"/>
        <n v="1322311128"/>
        <n v="1322311120"/>
        <n v="1323102073"/>
        <n v="1323102072"/>
        <n v="1323102082"/>
        <n v="1323102086"/>
        <n v="1327139118"/>
        <n v="1324081838"/>
        <n v="1322311129"/>
        <n v="1322311136"/>
        <n v="1322311127"/>
        <n v="1322311125"/>
        <n v="1323102074"/>
        <n v="1322311123"/>
        <n v="1323102077"/>
        <n v="1327139126"/>
        <n v="1322311122"/>
        <n v="1324081840"/>
        <n v="1324081848"/>
        <n v="1324081839"/>
        <n v="1322311145"/>
        <n v="1328131712"/>
        <n v="1328131713"/>
        <n v="1322311144"/>
        <n v="1323102081"/>
        <n v="1323102076"/>
        <n v="1323102079"/>
        <n v="1323102084"/>
        <n v="1323102083"/>
        <n v="1323102087"/>
        <n v="1323102075"/>
        <n v="1328131710"/>
        <n v="1322311137"/>
        <n v="1322311140"/>
        <n v="1322311138"/>
        <n v="1324081837"/>
        <n v="1322311142"/>
        <n v="1324081842"/>
        <n v="1322311154"/>
        <n v="1324081843"/>
        <n v="1324081844"/>
        <n v="1324081845"/>
        <n v="1324081846"/>
        <n v="1322311190"/>
        <n v="1328131719"/>
        <n v="1327139130"/>
        <n v="1322311156"/>
        <n v="1322311161"/>
        <n v="1322311187"/>
        <n v="1322311162"/>
        <n v="1322311170"/>
        <n v="1322311141"/>
        <n v="1322311146"/>
        <n v="1323102090"/>
        <n v="1322311149"/>
        <n v="1322311175"/>
        <n v="1324081847"/>
        <n v="1328131714"/>
        <n v="1328131715"/>
        <n v="1328131718"/>
        <n v="1328131722"/>
        <n v="1323102088"/>
        <n v="1322311163"/>
        <n v="1322311207"/>
        <n v="1322311165"/>
        <n v="1327139133"/>
        <n v="1327139137"/>
        <n v="1322311171"/>
        <n v="1322311164"/>
        <n v="1322311158"/>
        <n v="1322311167"/>
        <n v="1322311176"/>
        <n v="1327139139"/>
        <n v="1323102093"/>
        <n v="1322311203"/>
        <n v="1323102091"/>
        <n v="1323102097"/>
        <n v="1323102089"/>
        <n v="1323102094"/>
        <n v="1324081862"/>
        <n v="1327139144"/>
        <n v="1324081857"/>
        <n v="1322311166"/>
        <n v="1324081850"/>
        <n v="1328131720"/>
        <n v="1324081853"/>
        <n v="1324081852"/>
        <n v="1322311195"/>
        <n v="1322311192"/>
        <n v="1322311208"/>
        <n v="1322311181"/>
        <n v="1322311205"/>
        <n v="1322311183"/>
        <n v="1323102092"/>
        <n v="1328131723"/>
        <n v="1322311189"/>
        <n v="1328131721"/>
        <n v="1322311174"/>
        <n v="1322311202"/>
        <n v="1322311197"/>
        <n v="1322311194"/>
        <n v="1322311199"/>
        <n v="1322311186"/>
        <n v="1322311219"/>
        <n v="1322311191"/>
        <n v="1322311178"/>
        <n v="1322311184"/>
        <n v="1327139150"/>
        <n v="1327139148"/>
        <n v="1322311231"/>
        <n v="1328131728"/>
        <n v="1328131733"/>
        <n v="1327139151"/>
        <n v="1324081860"/>
        <n v="1322311206"/>
        <n v="1324081856"/>
        <n v="1328131724"/>
        <n v="1322311224"/>
        <n v="1323102099"/>
        <n v="1324081861"/>
        <n v="1328131735"/>
        <n v="1328131737"/>
        <n v="1328131738"/>
        <n v="1322311229"/>
        <n v="1327139155"/>
        <n v="1323102103"/>
        <n v="1322311216"/>
        <n v="1321300786"/>
        <n v="1321300785"/>
        <n v="1328131734"/>
        <n v="1322311201"/>
        <n v="1321300781"/>
        <n v="1321300784"/>
        <n v="1322311210"/>
        <n v="1323102100"/>
        <n v="1323102106"/>
        <n v="1324081863"/>
        <n v="1327139162"/>
        <n v="1327139167"/>
        <n v="1322311227"/>
        <n v="1322311215"/>
        <n v="1324081864"/>
        <n v="1322311228"/>
        <n v="1322311211"/>
        <n v="1327139157"/>
        <n v="1323102102"/>
        <n v="1327139159"/>
        <n v="1323102101"/>
        <n v="1328131739"/>
        <n v="1322311218"/>
        <n v="1327139163"/>
        <n v="1323102105"/>
        <n v="1322311223"/>
        <n v="1322311225"/>
        <n v="1323102104"/>
        <n v="1327139164"/>
        <n v="1328131740"/>
        <n v="1327139121"/>
        <n v="1322311132"/>
        <n v="1327139132"/>
        <n v="1327139145"/>
        <n v="1327139168"/>
        <n v="1322311217"/>
        <n v="7004138424"/>
        <n v="7004138432"/>
        <n v="7004138435"/>
        <n v="7004138423"/>
        <n v="7004138425"/>
        <n v="7004138426"/>
        <n v="7004138438"/>
        <n v="7004138440"/>
        <n v="7004138447"/>
        <n v="7004138442"/>
        <n v="1436552851"/>
        <n v="1436552852"/>
        <n v="1436552896"/>
        <n v="1436552856"/>
        <n v="1436552887"/>
        <n v="1436552872"/>
        <n v="1436552863"/>
        <n v="1436552860"/>
        <n v="1436552864"/>
        <n v="1436552859"/>
        <n v="1436552865"/>
        <n v="1436552878"/>
        <n v="1436552866"/>
        <n v="1436552892"/>
        <n v="1436552877"/>
        <n v="1436552893"/>
        <n v="1436552886"/>
        <n v="1337025466"/>
        <n v="1436552894"/>
        <n v="1436552879"/>
        <n v="1436552898"/>
        <n v="1436552899"/>
        <n v="1436552889"/>
        <n v="7022029206"/>
        <n v="7022029207"/>
        <n v="7022029236"/>
        <n v="7022029247"/>
        <n v="7022029262"/>
        <n v="7022029274"/>
        <n v="7022029287"/>
        <n v="7022029290"/>
        <n v="7022029299"/>
        <n v="7022029302"/>
        <n v="7022029316"/>
        <n v="7022029320"/>
        <n v="7022029377"/>
        <n v="7022029395"/>
        <n v="7022029401"/>
        <n v="7022029414"/>
        <n v="7022029425"/>
        <n v="7022029439"/>
        <n v="7022029448"/>
        <n v="7022029465"/>
        <n v="7022029471"/>
        <n v="7022029480"/>
        <n v="7022029482"/>
        <n v="7022029495"/>
        <n v="7022029430"/>
        <n v="7022029240"/>
        <n v="7022029233"/>
        <n v="7022029222"/>
        <n v="7022029437"/>
        <n v="7022029291"/>
        <n v="7022029281"/>
        <n v="7001175871"/>
        <n v="7022029269"/>
        <n v="7022029397"/>
        <n v="7022029241"/>
        <n v="7022029333"/>
        <n v="7001175761"/>
        <n v="7022029248"/>
        <n v="7022029311"/>
        <n v="7022029352"/>
        <n v="7001175885"/>
        <n v="7001175768"/>
        <n v="7001175805"/>
        <n v="7001175809"/>
        <n v="7001175860"/>
        <n v="7001175764"/>
        <n v="7001175945"/>
        <n v="7022029219"/>
        <n v="7001175887"/>
        <n v="7001175826"/>
        <n v="7022029217"/>
        <n v="7001175968"/>
        <n v="7001175991"/>
        <n v="7001176020"/>
        <n v="7001176005"/>
        <n v="7001176039"/>
        <n v="7001176032"/>
        <n v="7022029225"/>
        <n v="7022029234"/>
        <n v="7022029212"/>
        <n v="7022029249"/>
        <n v="7022029227"/>
        <n v="7001175906"/>
        <n v="7001175807"/>
        <n v="7001175883"/>
        <n v="7022029256"/>
        <n v="7022029356"/>
        <n v="7001175869"/>
        <n v="7022029235"/>
        <n v="7001175888"/>
        <n v="7022029327"/>
        <n v="7022029224"/>
        <n v="7022029306"/>
        <n v="7001175893"/>
        <n v="7022029213"/>
        <n v="7022029261"/>
        <n v="7022029243"/>
        <n v="7022029280"/>
        <n v="7022029322"/>
        <n v="7022029296"/>
        <n v="7022029246"/>
        <n v="7022029253"/>
        <n v="7022029292"/>
        <n v="7022029268"/>
        <n v="7022029275"/>
        <n v="7001175973"/>
        <n v="7022029252"/>
        <n v="7022029324"/>
        <n v="7022029263"/>
        <n v="7022029305"/>
        <n v="7022029344"/>
        <n v="7022029244"/>
        <n v="7022029340"/>
        <n v="7022029242"/>
        <n v="7022029237"/>
        <n v="7022029272"/>
        <n v="7022029211"/>
        <n v="7001175900"/>
        <n v="7022029258"/>
        <n v="7022029254"/>
        <n v="7022029283"/>
        <n v="7022029215"/>
        <n v="7022029289"/>
        <n v="7022029230"/>
        <n v="7022029264"/>
        <n v="7022029294"/>
        <n v="7001175772"/>
        <n v="7001175762"/>
        <n v="7001175757"/>
        <n v="7001175784"/>
        <n v="7022029260"/>
        <n v="7001175859"/>
        <n v="7001175868"/>
        <n v="7001175867"/>
        <n v="7001175769"/>
        <n v="7001175866"/>
        <n v="7001175870"/>
        <n v="7001175908"/>
        <n v="7001175770"/>
        <n v="7001175931"/>
        <n v="7001175758"/>
        <n v="7001175765"/>
        <n v="7001175794"/>
        <n v="7001175786"/>
        <n v="7022029288"/>
        <n v="7022029220"/>
        <n v="7001175756"/>
        <n v="7001175766"/>
        <n v="7001175862"/>
        <n v="7001175861"/>
        <n v="7001175864"/>
        <n v="7001175774"/>
        <n v="7001175773"/>
        <n v="7001175823"/>
        <n v="7001175863"/>
        <n v="7001175865"/>
        <n v="7001175858"/>
        <n v="7022029367"/>
        <n v="7022029392"/>
        <n v="7022029310"/>
        <n v="7001175944"/>
        <n v="7022029365"/>
        <n v="7022029383"/>
        <n v="7022029386"/>
        <n v="7022029284"/>
        <n v="7022029403"/>
        <n v="7001175961"/>
        <n v="7022029354"/>
        <n v="7022029345"/>
        <n v="7001175977"/>
        <n v="7022029313"/>
        <n v="7022029328"/>
        <n v="7022029285"/>
        <n v="7022029421"/>
        <n v="7022029307"/>
        <n v="7001175956"/>
        <n v="7022029303"/>
        <n v="7022029409"/>
        <n v="7022029372"/>
        <n v="7022029339"/>
        <n v="7022029326"/>
        <n v="7022029360"/>
        <n v="7022029325"/>
        <n v="7022029391"/>
        <n v="7022029308"/>
        <n v="7022029361"/>
        <n v="7022029382"/>
        <n v="7022029315"/>
        <n v="7022029314"/>
        <n v="7022029384"/>
        <n v="7022029450"/>
        <n v="7022029337"/>
        <n v="7022029358"/>
        <n v="7022029385"/>
        <n v="7022029416"/>
        <n v="7022029364"/>
        <n v="7022029319"/>
        <n v="7001175970"/>
        <n v="7022029380"/>
        <n v="7022029398"/>
        <n v="7001175980"/>
        <n v="7001175971"/>
        <n v="7001176001"/>
        <n v="7001175978"/>
        <n v="7001175969"/>
        <n v="7001176000"/>
        <n v="7001175997"/>
        <n v="7022029346"/>
        <n v="7001175964"/>
        <n v="7001175994"/>
        <n v="7022029309"/>
        <n v="7022029442"/>
        <n v="7022029335"/>
        <n v="7022029350"/>
        <n v="7022029341"/>
        <n v="7022029343"/>
        <n v="7022029378"/>
        <n v="7022029363"/>
        <n v="7022029400"/>
        <n v="7022029408"/>
        <n v="7001176002"/>
        <n v="7001176047"/>
        <n v="7022029411"/>
        <n v="7022029366"/>
        <n v="7022029387"/>
        <n v="7001176041"/>
        <n v="7001176016"/>
        <n v="7022029379"/>
        <n v="7022029394"/>
        <n v="7001176038"/>
        <n v="7022029461"/>
        <n v="7001176094"/>
        <n v="7001176086"/>
        <n v="7022029432"/>
        <n v="7022029500"/>
        <n v="7022029429"/>
        <n v="7022029424"/>
        <n v="7022029467"/>
        <n v="7022029420"/>
        <n v="7022029487"/>
        <n v="7022029431"/>
        <n v="7022029451"/>
        <n v="7022029423"/>
        <n v="7022029422"/>
        <n v="7022029417"/>
        <n v="7022029458"/>
        <n v="7001176051"/>
        <n v="7022029496"/>
        <n v="7022029436"/>
        <n v="7001176037"/>
        <n v="7022029490"/>
        <n v="7022029468"/>
        <n v="7022029479"/>
        <n v="7022029457"/>
        <n v="7022029453"/>
        <n v="7022029449"/>
        <n v="7022029438"/>
        <n v="7022029493"/>
        <n v="7022029469"/>
        <n v="7022029434"/>
        <n v="7001176063"/>
        <n v="7022029443"/>
        <n v="7022029478"/>
        <n v="7022029445"/>
        <n v="7022029489"/>
        <n v="7022029463"/>
        <n v="7022029497"/>
        <n v="7022029477"/>
        <n v="7001176058"/>
        <n v="7022029492"/>
        <n v="7022029441"/>
        <n v="7022029476"/>
        <n v="7022029440"/>
        <n v="7022029472"/>
        <n v="7001176060"/>
        <n v="7022029444"/>
        <n v="7022029433"/>
        <n v="7022029459"/>
        <n v="7022029464"/>
        <n v="7001176072"/>
        <n v="7001176085"/>
        <n v="7001176061"/>
        <n v="7001176065"/>
        <n v="7001176077"/>
        <n v="7001176069"/>
        <n v="7001176091"/>
        <n v="7022029462"/>
        <n v="7022029488"/>
        <n v="7022029466"/>
        <n v="7038000849"/>
        <n v="7001176076"/>
        <n v="7022029486"/>
        <n v="7022029499"/>
        <n v="7022029485"/>
        <n v="7022029498"/>
        <n v="507099072"/>
        <n v="507099122"/>
        <n v="507099057"/>
        <n v="507099087"/>
        <n v="507099056"/>
        <n v="507099054"/>
        <n v="507099061"/>
        <n v="507099062"/>
        <n v="507099073"/>
        <n v="507099090"/>
        <n v="507099064"/>
        <n v="507099069"/>
        <n v="507099082"/>
        <n v="507099076"/>
        <n v="507099089"/>
        <n v="507099094"/>
        <n v="507099063"/>
        <n v="507099104"/>
        <n v="507099091"/>
        <n v="507099059"/>
        <n v="507099088"/>
        <n v="507099148"/>
        <n v="507099097"/>
        <n v="507099155"/>
        <n v="507099071"/>
        <n v="507099085"/>
        <n v="507099099"/>
        <n v="507099106"/>
        <n v="507099102"/>
        <n v="507099123"/>
        <n v="507099101"/>
        <n v="507099095"/>
        <n v="507099131"/>
        <n v="507099105"/>
        <n v="507099074"/>
        <n v="507099112"/>
        <n v="507099098"/>
        <n v="507099114"/>
        <n v="507099117"/>
        <n v="507099134"/>
        <n v="507099150"/>
        <n v="507099103"/>
        <n v="507099111"/>
        <n v="507099127"/>
        <n v="507099100"/>
        <n v="507099149"/>
        <n v="507099143"/>
        <n v="507099125"/>
        <n v="507099113"/>
        <n v="507099133"/>
        <n v="507099124"/>
        <n v="507099139"/>
        <n v="507099136"/>
        <n v="507099147"/>
        <n v="507099154"/>
        <n v="507099129"/>
        <n v="507099132"/>
        <n v="507099128"/>
        <n v="507099140"/>
        <n v="507099145"/>
        <n v="507099162"/>
        <n v="507099137"/>
        <n v="8043245981"/>
        <n v="8043245989"/>
        <n v="8043246001"/>
        <n v="8043245997"/>
        <n v="8043245959"/>
        <n v="8043245947"/>
        <n v="8043245942"/>
        <n v="8043245958"/>
        <n v="8043245992"/>
        <n v="8043246023"/>
        <n v="8043246038"/>
        <n v="8043245936"/>
        <n v="8043245932"/>
        <n v="8043245961"/>
        <n v="8043245953"/>
        <n v="8043245939"/>
        <n v="8043245933"/>
        <n v="8043245968"/>
        <n v="8043245967"/>
        <n v="8043245940"/>
        <n v="8043245935"/>
        <n v="8043246005"/>
        <n v="8043245954"/>
        <n v="8043245975"/>
        <n v="8043246020"/>
        <n v="8043245957"/>
        <n v="8043245956"/>
        <n v="8043246037"/>
        <n v="8043246009"/>
        <n v="8043246043"/>
        <n v="8043246061"/>
        <n v="8043246002"/>
        <n v="8043245991"/>
        <n v="8043245974"/>
        <n v="8043246022"/>
        <n v="8043245973"/>
        <n v="8043245964"/>
        <n v="8043245980"/>
        <n v="8043245984"/>
        <n v="8043246017"/>
        <n v="8043245998"/>
        <n v="8043245978"/>
        <n v="8043245982"/>
        <n v="8043245990"/>
        <n v="8043245988"/>
        <n v="8043246019"/>
        <n v="8043246024"/>
        <n v="8043246060"/>
        <n v="8043246008"/>
        <n v="8043245972"/>
        <n v="8043246062"/>
        <n v="8043246063"/>
        <n v="8043246000"/>
        <n v="8043246030"/>
        <n v="8043246051"/>
        <n v="8043246035"/>
        <n v="8043246033"/>
        <n v="8043246050"/>
        <n v="8043246045"/>
        <n v="8043246056"/>
        <n v="8043246057"/>
        <n v="8043246080"/>
        <n v="8043246046"/>
        <n v="8043246004"/>
        <n v="8043245996"/>
        <n v="8043246040"/>
        <n v="8043246027"/>
        <n v="8043246055"/>
        <n v="8043246079"/>
        <n v="8043246014"/>
        <n v="8043246068"/>
        <n v="8043246041"/>
        <n v="8043246084"/>
        <n v="8043246087"/>
        <n v="8043246091"/>
        <n v="8043246077"/>
        <n v="8043246052"/>
        <n v="8043246070"/>
        <n v="8043246094"/>
        <n v="8043246100"/>
        <n v="8043246081"/>
        <n v="8043246076"/>
        <n v="8043246049"/>
        <n v="8043246054"/>
        <n v="8043246036"/>
        <n v="8043246034"/>
        <n v="8043246065"/>
        <n v="8043246073"/>
        <n v="8043246064"/>
        <n v="8043246078"/>
        <n v="8043246058"/>
        <n v="8043246075"/>
        <n v="8043246102"/>
        <n v="8043246085"/>
        <n v="8043246101"/>
        <n v="8043246095"/>
        <n v="8043246069"/>
        <n v="8045611795"/>
        <n v="8045611780"/>
        <n v="8045611832"/>
        <n v="1321300792"/>
        <n v="1322311238"/>
        <n v="1327139170"/>
        <n v="1327139181"/>
        <n v="1327139175"/>
        <n v="1322311241"/>
        <n v="1322311243"/>
        <n v="1322311239"/>
        <n v="1321300788"/>
        <n v="1328131742"/>
        <n v="1322311236"/>
        <n v="1322311248"/>
        <n v="1322311260"/>
        <n v="1322311253"/>
        <n v="1322311237"/>
        <n v="1322311249"/>
        <n v="1322311245"/>
        <n v="1323102113"/>
        <n v="1322311242"/>
        <n v="1322311244"/>
        <n v="1322311252"/>
        <n v="1324081865"/>
        <n v="1324081870"/>
        <n v="1322311251"/>
        <n v="1322311270"/>
        <n v="1322311276"/>
        <n v="1328131745"/>
        <n v="1322311246"/>
        <n v="1327139179"/>
        <n v="1327139186"/>
        <n v="1327139172"/>
        <n v="1322311256"/>
        <n v="1328131750"/>
        <n v="1328131751"/>
        <n v="1328131746"/>
        <n v="1328131741"/>
        <n v="1322311235"/>
        <n v="1323102114"/>
        <n v="1322311268"/>
        <n v="1323102111"/>
        <n v="1324081869"/>
        <n v="1322311273"/>
        <n v="1322311266"/>
        <n v="1322311281"/>
        <n v="1324081871"/>
        <n v="1322311257"/>
        <n v="1322311259"/>
        <n v="1322311264"/>
        <n v="1322311300"/>
        <n v="1324081872"/>
        <n v="1323102125"/>
        <n v="1323102145"/>
        <n v="1328131754"/>
        <n v="1328131747"/>
        <n v="1322311262"/>
        <n v="1344003428"/>
        <n v="1322311298"/>
        <n v="1328131753"/>
        <n v="1322311263"/>
        <n v="1322311267"/>
        <n v="1323102115"/>
        <n v="1323102123"/>
        <n v="1323102117"/>
        <n v="1322311289"/>
        <n v="1322311286"/>
        <n v="1323102120"/>
        <n v="1322311307"/>
        <n v="1323102116"/>
        <n v="1322311271"/>
        <n v="1322311279"/>
        <n v="1322311275"/>
        <n v="1322311296"/>
        <n v="1322311301"/>
        <n v="1322311272"/>
        <n v="1328131761"/>
        <n v="1322311277"/>
        <n v="1322311278"/>
        <n v="1327139189"/>
        <n v="1322311269"/>
        <n v="1328131762"/>
        <n v="1322311284"/>
        <n v="1328131760"/>
        <n v="1328131764"/>
        <n v="1328131759"/>
        <n v="1328131756"/>
        <n v="1323102128"/>
        <n v="1328131758"/>
        <n v="1328131765"/>
        <n v="1322311293"/>
        <n v="1322311280"/>
        <n v="1322311294"/>
        <n v="1322311304"/>
        <n v="1323102131"/>
        <n v="1323102147"/>
        <n v="1323102127"/>
        <n v="1322311297"/>
        <n v="1322311306"/>
        <n v="1323102124"/>
        <n v="1322311299"/>
        <n v="1327139204"/>
        <n v="1327139197"/>
        <n v="1322311326"/>
        <n v="1322311295"/>
        <n v="1327139195"/>
        <n v="1327139202"/>
        <n v="1322311356"/>
        <n v="1322311312"/>
        <n v="1322311331"/>
        <n v="1322311292"/>
        <n v="1327139200"/>
        <n v="1327139207"/>
        <n v="1327139209"/>
        <n v="1322311323"/>
        <n v="1322311314"/>
        <n v="1323102139"/>
        <n v="1323102133"/>
        <n v="1322311311"/>
        <n v="1327139218"/>
        <n v="1322311324"/>
        <n v="1322311320"/>
        <n v="1323102129"/>
        <n v="1322311309"/>
        <n v="1322311308"/>
        <n v="1323102137"/>
        <n v="1322311327"/>
        <n v="1324081880"/>
        <n v="1322311329"/>
        <n v="1322311344"/>
        <n v="1322311334"/>
        <n v="1328131771"/>
        <n v="1322311352"/>
        <n v="1324081878"/>
        <n v="1322311346"/>
        <n v="1322311330"/>
        <n v="1322311362"/>
        <n v="1322311348"/>
        <n v="1323102132"/>
        <n v="1323102135"/>
        <n v="1323102141"/>
        <n v="1323102144"/>
        <n v="1322311316"/>
        <n v="1322311321"/>
        <n v="1328131776"/>
        <n v="1322311335"/>
        <n v="1328131772"/>
        <n v="1324081884"/>
        <n v="1323102143"/>
        <n v="1328131775"/>
        <n v="1328131770"/>
        <n v="1323102134"/>
        <n v="1322311345"/>
        <n v="1323102140"/>
        <n v="1323102146"/>
        <n v="1322311355"/>
        <n v="1323102138"/>
        <n v="1322311318"/>
        <n v="1322311354"/>
        <n v="1322311349"/>
        <n v="1322311351"/>
        <n v="1328131779"/>
        <n v="1328131777"/>
        <n v="1322311361"/>
        <n v="1324081883"/>
        <n v="1324081882"/>
        <n v="1322311360"/>
        <n v="1322311359"/>
        <n v="1322311358"/>
        <n v="1327139176"/>
        <n v="1322311315"/>
        <n v="1327139177"/>
        <n v="1327139190"/>
        <n v="1327139193"/>
        <n v="1327139208"/>
        <n v="1327139215"/>
        <n v="1327139221"/>
        <n v="1322311339"/>
        <n v="7004138454"/>
        <n v="1436552908"/>
        <n v="1436552919"/>
        <n v="1436552926"/>
        <n v="1436552943"/>
        <n v="1436552936"/>
        <n v="1436552938"/>
        <n v="1436552939"/>
        <n v="1436552950"/>
        <n v="1436552946"/>
        <n v="7022029506"/>
        <n v="7022029509"/>
        <n v="7022029517"/>
        <n v="7022029521"/>
        <n v="7022029666"/>
        <n v="7022029801"/>
        <n v="7001176007"/>
        <n v="7022029625"/>
        <n v="7022029774"/>
        <n v="7001176118"/>
        <n v="7022029524"/>
        <n v="7022029504"/>
        <n v="7022029552"/>
        <n v="7022029505"/>
        <n v="7022029542"/>
        <n v="7022029501"/>
        <n v="7022029525"/>
        <n v="7022029534"/>
        <n v="7022029536"/>
        <n v="7022029519"/>
        <n v="7022029513"/>
        <n v="7001176106"/>
        <n v="7001176137"/>
        <n v="7022029518"/>
        <n v="7001176102"/>
        <n v="7022029510"/>
        <n v="7001176107"/>
        <n v="7001176099"/>
        <n v="7001176103"/>
        <n v="7022029508"/>
        <n v="7022029539"/>
        <n v="7022029574"/>
        <n v="7001176123"/>
        <n v="7001176125"/>
        <n v="7001176120"/>
        <n v="7001176143"/>
        <n v="7022029535"/>
        <n v="7022029526"/>
        <n v="7001176124"/>
        <n v="7022029554"/>
        <n v="7001176104"/>
        <n v="7022029608"/>
        <n v="7022029516"/>
        <n v="7022029606"/>
        <n v="7022029533"/>
        <n v="7022029579"/>
        <n v="7022029645"/>
        <n v="7022029527"/>
        <n v="7022029560"/>
        <n v="7022029561"/>
        <n v="7022029544"/>
        <n v="7022029655"/>
        <n v="7022029553"/>
        <n v="7001176183"/>
        <n v="7022029613"/>
        <n v="7022029531"/>
        <n v="7022029532"/>
        <n v="7022029540"/>
        <n v="7022029556"/>
        <n v="7022029559"/>
        <n v="7022029570"/>
        <n v="7022029573"/>
        <n v="7022029597"/>
        <n v="7022029612"/>
        <n v="7022029632"/>
        <n v="7022029649"/>
        <n v="7022029654"/>
        <n v="7022029667"/>
        <n v="7022029674"/>
        <n v="7022029691"/>
        <n v="7022029698"/>
        <n v="7022029705"/>
        <n v="7022029708"/>
        <n v="7022029736"/>
        <n v="7022029753"/>
        <n v="7022029763"/>
        <n v="7022029788"/>
        <n v="7022029803"/>
        <n v="7022029807"/>
        <n v="7022029564"/>
        <n v="7022029562"/>
        <n v="7022029537"/>
        <n v="7022029543"/>
        <n v="7022029584"/>
        <n v="7022029557"/>
        <n v="7022029648"/>
        <n v="7022029566"/>
        <n v="7022029547"/>
        <n v="7022029569"/>
        <n v="7022029639"/>
        <n v="7022029638"/>
        <n v="7022029571"/>
        <n v="7022029558"/>
        <n v="7022029686"/>
        <n v="7022029637"/>
        <n v="7022029684"/>
        <n v="7022029568"/>
        <n v="7022029576"/>
        <n v="7022029681"/>
        <n v="7022029578"/>
        <n v="7022029641"/>
        <n v="7022029545"/>
        <n v="7022029555"/>
        <n v="7022029588"/>
        <n v="7022029640"/>
        <n v="7022029623"/>
        <n v="7022029587"/>
        <n v="7022029563"/>
        <n v="7001176145"/>
        <n v="7022029629"/>
        <n v="7022029689"/>
        <n v="7022029585"/>
        <n v="7022029662"/>
        <n v="7022029567"/>
        <n v="7038000854"/>
        <n v="7001176196"/>
        <n v="7022029591"/>
        <n v="7022029618"/>
        <n v="7001176180"/>
        <n v="7001176153"/>
        <n v="7001176228"/>
        <n v="7001176242"/>
        <n v="7001176249"/>
        <n v="7022029572"/>
        <n v="7022029661"/>
        <n v="7022029631"/>
        <n v="7022029692"/>
        <n v="7022029700"/>
        <n v="7022029687"/>
        <n v="7022029603"/>
        <n v="7001176161"/>
        <n v="7022029582"/>
        <n v="7022029609"/>
        <n v="7022029653"/>
        <n v="7022029664"/>
        <n v="7022029663"/>
        <n v="7022029594"/>
        <n v="7022029595"/>
        <n v="7022029652"/>
        <n v="7022029598"/>
        <n v="7022029600"/>
        <n v="7001176212"/>
        <n v="7001176182"/>
        <n v="7001176195"/>
        <n v="7022029636"/>
        <n v="7001176199"/>
        <n v="7001176169"/>
        <n v="7001176193"/>
        <n v="7001176216"/>
        <n v="7022029670"/>
        <n v="7022029577"/>
        <n v="7022029596"/>
        <n v="7022029611"/>
        <n v="7022029672"/>
        <n v="7022029599"/>
        <n v="7022029627"/>
        <n v="7001176172"/>
        <n v="7001176171"/>
        <n v="7001176173"/>
        <n v="7001176214"/>
        <n v="7001176221"/>
        <n v="7001176215"/>
        <n v="7001176175"/>
        <n v="7001176191"/>
        <n v="7001176177"/>
        <n v="7001176211"/>
        <n v="7001176248"/>
        <n v="7001176223"/>
        <n v="7022029673"/>
        <n v="7022029678"/>
        <n v="7022029693"/>
        <n v="7022029650"/>
        <n v="7022029607"/>
        <n v="7001176218"/>
        <n v="7001176185"/>
        <n v="7022029617"/>
        <n v="7022029659"/>
        <n v="7001176176"/>
        <n v="7022029616"/>
        <n v="7022029718"/>
        <n v="7022029660"/>
        <n v="7001176217"/>
        <n v="7001176245"/>
        <n v="7022029745"/>
        <n v="7022029685"/>
        <n v="7022029656"/>
        <n v="7022029738"/>
        <n v="7022029734"/>
        <n v="7022029775"/>
        <n v="7022029644"/>
        <n v="7022029647"/>
        <n v="7022029696"/>
        <n v="7022029740"/>
        <n v="7022029733"/>
        <n v="7022029726"/>
        <n v="7022029657"/>
        <n v="7022029668"/>
        <n v="7022029730"/>
        <n v="7001176266"/>
        <n v="7022029671"/>
        <n v="7022029677"/>
        <n v="7022029808"/>
        <n v="7001176291"/>
        <n v="7022029682"/>
        <n v="7022029707"/>
        <n v="7022029715"/>
        <n v="7001176283"/>
        <n v="7001176339"/>
        <n v="7022029703"/>
        <n v="7022029792"/>
        <n v="7022029709"/>
        <n v="7022029716"/>
        <n v="7022029737"/>
        <n v="7022029765"/>
        <n v="7022029800"/>
        <n v="7001176286"/>
        <n v="7022029714"/>
        <n v="7022029806"/>
        <n v="7022029773"/>
        <n v="7022029699"/>
        <n v="7022029771"/>
        <n v="7022029814"/>
        <n v="7022029779"/>
        <n v="7022029706"/>
        <n v="7001176261"/>
        <n v="7022029778"/>
        <n v="7001176268"/>
        <n v="7022029719"/>
        <n v="7022029767"/>
        <n v="7022029724"/>
        <n v="7022029725"/>
        <n v="7022029759"/>
        <n v="7001176297"/>
        <n v="7001176260"/>
        <n v="7022029729"/>
        <n v="7022029717"/>
        <n v="7022029791"/>
        <n v="7022029764"/>
        <n v="7022029758"/>
        <n v="7022029702"/>
        <n v="7001176272"/>
        <n v="7022029742"/>
        <n v="7022029732"/>
        <n v="7022029713"/>
        <n v="7022029793"/>
        <n v="7022029710"/>
        <n v="7001176275"/>
        <n v="7001176288"/>
        <n v="7001176274"/>
        <n v="7022029731"/>
        <n v="7022029789"/>
        <n v="7022029798"/>
        <n v="7022029741"/>
        <n v="7022029772"/>
        <n v="7001176321"/>
        <n v="7001176273"/>
        <n v="7001176276"/>
        <n v="7022029782"/>
        <n v="7022029728"/>
        <n v="7001176305"/>
        <n v="7022029750"/>
        <n v="7001176302"/>
        <n v="7022029747"/>
        <n v="7022029812"/>
        <n v="7022029769"/>
        <n v="7022029749"/>
        <n v="7022029757"/>
        <n v="7001176325"/>
        <n v="7022029805"/>
        <n v="7022029756"/>
        <n v="7001176285"/>
        <n v="7001176308"/>
        <n v="7001176287"/>
        <n v="7001176319"/>
        <n v="7001176322"/>
        <n v="7001176337"/>
        <n v="7001176327"/>
        <n v="7001176281"/>
        <n v="7001176342"/>
        <n v="7001176314"/>
        <n v="7001176317"/>
        <n v="7001176336"/>
        <n v="7022029815"/>
        <n v="7022029727"/>
        <n v="7001176280"/>
        <n v="7001176350"/>
        <n v="7001176332"/>
        <n v="7001176326"/>
        <n v="7022029795"/>
        <n v="7022029783"/>
        <n v="7022029804"/>
        <n v="7022029813"/>
        <n v="7001176334"/>
        <n v="7022029695"/>
        <n v="507099168"/>
        <n v="507099186"/>
        <n v="507099187"/>
        <n v="507099185"/>
        <n v="507099169"/>
        <n v="507099176"/>
        <n v="507099214"/>
        <n v="507099177"/>
        <n v="507099189"/>
        <n v="507099190"/>
        <n v="507099262"/>
        <n v="507099165"/>
        <n v="507099200"/>
        <n v="507099173"/>
        <n v="507099167"/>
        <n v="507099198"/>
        <n v="507099179"/>
        <n v="507099172"/>
        <n v="507099175"/>
        <n v="507099212"/>
        <n v="507099210"/>
        <n v="507099181"/>
        <n v="507099197"/>
        <n v="507099226"/>
        <n v="507099211"/>
        <n v="507099231"/>
        <n v="507099174"/>
        <n v="507099249"/>
        <n v="507099202"/>
        <n v="507099238"/>
        <n v="507099199"/>
        <n v="507099250"/>
        <n v="507099204"/>
        <n v="507099223"/>
        <n v="507099224"/>
        <n v="507099235"/>
        <n v="507099209"/>
        <n v="507099206"/>
        <n v="507099219"/>
        <n v="507099221"/>
        <n v="507099240"/>
        <n v="507099228"/>
        <n v="507099203"/>
        <n v="507099237"/>
        <n v="507099245"/>
        <n v="507099244"/>
        <n v="507099229"/>
        <n v="507099217"/>
        <n v="507099216"/>
        <n v="507099241"/>
        <n v="507099247"/>
        <n v="507099254"/>
        <n v="507099260"/>
        <n v="507099236"/>
        <n v="507099248"/>
        <n v="507099255"/>
        <n v="507099265"/>
        <n v="507099259"/>
        <n v="507099253"/>
        <n v="8043246110"/>
        <n v="8043246139"/>
        <n v="8043246177"/>
        <n v="8043246188"/>
        <n v="8043246234"/>
        <n v="8043246220"/>
        <n v="8043246241"/>
        <n v="8043246107"/>
        <n v="8043246132"/>
        <n v="8043246124"/>
        <n v="8043246105"/>
        <n v="8043246104"/>
        <n v="8043246111"/>
        <n v="8043246113"/>
        <n v="8043246127"/>
        <n v="8043246143"/>
        <n v="8043246155"/>
        <n v="8043246167"/>
        <n v="8043246112"/>
        <n v="8043246171"/>
        <n v="8043246115"/>
        <n v="8043246114"/>
        <n v="8043246131"/>
        <n v="8043246151"/>
        <n v="8043246192"/>
        <n v="8043246148"/>
        <n v="8043246168"/>
        <n v="8043246116"/>
        <n v="8043246128"/>
        <n v="8043246136"/>
        <n v="8043246137"/>
        <n v="8043246129"/>
        <n v="8043246118"/>
        <n v="8043246180"/>
        <n v="8043246162"/>
        <n v="8043246126"/>
        <n v="8043246133"/>
        <n v="8043246149"/>
        <n v="8043246196"/>
        <n v="8043246154"/>
        <n v="8043246145"/>
        <n v="8043246141"/>
        <n v="8043246130"/>
        <n v="8043246183"/>
        <n v="8043246191"/>
        <n v="8043246178"/>
        <n v="8043246152"/>
        <n v="8043246181"/>
        <n v="8043246150"/>
        <n v="8043246157"/>
        <n v="8043246163"/>
        <n v="8043246185"/>
        <n v="8043246207"/>
        <n v="8043246175"/>
        <n v="8043246182"/>
        <n v="8043246194"/>
        <n v="8043246197"/>
        <n v="8043246218"/>
        <n v="8043246238"/>
        <n v="8043246253"/>
        <n v="8043246204"/>
        <n v="8043246247"/>
        <n v="8043246235"/>
        <n v="8043246239"/>
        <n v="8043246232"/>
        <n v="8043246211"/>
        <n v="8043246198"/>
        <n v="8043246202"/>
        <n v="8043246222"/>
        <n v="8043246217"/>
        <n v="8043246223"/>
        <n v="8043246200"/>
        <n v="8043246210"/>
        <n v="8043246221"/>
        <n v="8043246199"/>
        <n v="8043246216"/>
        <n v="8043246213"/>
        <n v="8043246240"/>
        <n v="8043246225"/>
        <n v="8043246244"/>
        <n v="8043246250"/>
        <n v="8043246226"/>
        <n v="8043246224"/>
        <n v="8043246254"/>
        <n v="8043246229"/>
        <n v="8043246272"/>
        <n v="8043246236"/>
        <n v="8043246266"/>
        <n v="8043246261"/>
        <n v="8043246246"/>
        <n v="8043246251"/>
        <n v="8043246263"/>
        <n v="8043246276"/>
        <n v="8043246271"/>
        <n v="8043246275"/>
        <n v="8043246273"/>
        <n v="8043246267"/>
        <n v="8043246274"/>
        <n v="8043246278"/>
        <n v="8045611841"/>
        <n v="8045611843"/>
        <n v="8045611868"/>
        <n v="8045611883"/>
        <n v="8045611851"/>
        <n v="1322311400"/>
        <n v="1323102154"/>
        <n v="1321300795"/>
        <n v="1328131782"/>
        <n v="1322311367"/>
        <n v="1322311383"/>
        <n v="1323102150"/>
        <n v="1323102148"/>
        <n v="1322311382"/>
        <n v="1322311370"/>
        <n v="1327139226"/>
        <n v="1322311371"/>
        <n v="1322311380"/>
        <n v="1328131794"/>
        <n v="1322311398"/>
        <n v="1322311375"/>
        <n v="1322311390"/>
        <n v="1323102149"/>
        <n v="1322311366"/>
        <n v="1322311378"/>
        <n v="1322311397"/>
        <n v="1322311399"/>
        <n v="1322311414"/>
        <n v="1322311418"/>
        <n v="1322311365"/>
        <n v="1323102151"/>
        <n v="1322311377"/>
        <n v="1322311372"/>
        <n v="1322311373"/>
        <n v="1328131784"/>
        <n v="1327139227"/>
        <n v="1328131783"/>
        <n v="1322311395"/>
        <n v="1324081891"/>
        <n v="1322311404"/>
        <n v="1322311374"/>
        <n v="1323102153"/>
        <n v="1323102152"/>
        <n v="1322311381"/>
        <n v="1323102157"/>
        <n v="1322311407"/>
        <n v="1323102162"/>
        <n v="1322311412"/>
        <n v="1323102167"/>
        <n v="1322311392"/>
        <n v="1322311388"/>
        <n v="1327139229"/>
        <n v="1322311405"/>
        <n v="1322311413"/>
        <n v="1323102155"/>
        <n v="1322311403"/>
        <n v="1322311386"/>
        <n v="1323102156"/>
        <n v="1323102158"/>
        <n v="1322311391"/>
        <n v="1322311417"/>
        <n v="1322311385"/>
        <n v="1328131798"/>
        <n v="1328131791"/>
        <n v="1328131789"/>
        <n v="1322311389"/>
        <n v="1322311387"/>
        <n v="1324081890"/>
        <n v="1322311409"/>
        <n v="1322311416"/>
        <n v="1322311420"/>
        <n v="1322311411"/>
        <n v="1322311422"/>
        <n v="1324081886"/>
        <n v="1322311415"/>
        <n v="1321300798"/>
        <n v="1322311402"/>
        <n v="1322311437"/>
        <n v="1324081888"/>
        <n v="1322311433"/>
        <n v="1322311436"/>
        <n v="1323102174"/>
        <n v="1323102179"/>
        <n v="1328131799"/>
        <n v="1327139241"/>
        <n v="1327139260"/>
        <n v="1327139270"/>
        <n v="1323102161"/>
        <n v="1322311419"/>
        <n v="1323102168"/>
        <n v="1323102169"/>
        <n v="1322311430"/>
        <n v="1322311432"/>
        <n v="1327139240"/>
        <n v="1327139243"/>
        <n v="1324081897"/>
        <n v="1324081899"/>
        <n v="1322311434"/>
        <n v="1322311423"/>
        <n v="1322311451"/>
        <n v="1328131807"/>
        <n v="1322311442"/>
        <n v="1322311444"/>
        <n v="1322311441"/>
        <n v="1323102171"/>
        <n v="1323102172"/>
        <n v="1323102177"/>
        <n v="1327139250"/>
        <n v="1322311447"/>
        <n v="1323102175"/>
        <n v="1328131802"/>
        <n v="1323102186"/>
        <n v="1323102181"/>
        <n v="1328131805"/>
        <n v="1322311438"/>
        <n v="1327139265"/>
        <n v="1323102170"/>
        <n v="1322311446"/>
        <n v="1322311440"/>
        <n v="1323102173"/>
        <n v="1322311450"/>
        <n v="1327139249"/>
        <n v="1322311452"/>
        <n v="1322311439"/>
        <n v="1322311448"/>
        <n v="1322311453"/>
        <n v="1327139257"/>
        <n v="1322311458"/>
        <n v="1327139263"/>
        <n v="1322311462"/>
        <n v="1322311464"/>
        <n v="1322311465"/>
        <n v="1322311460"/>
        <n v="1328131819"/>
        <n v="1328131812"/>
        <n v="1322311472"/>
        <n v="1323102176"/>
        <n v="1328131817"/>
        <n v="1328131809"/>
        <n v="1322311454"/>
        <n v="1324081896"/>
        <n v="1328131811"/>
        <n v="1328131814"/>
        <n v="1324081904"/>
        <n v="1322311480"/>
        <n v="1327139252"/>
        <n v="1322311469"/>
        <n v="1322311456"/>
        <n v="1322311455"/>
        <n v="1324081894"/>
        <n v="1322311479"/>
        <n v="1322311474"/>
        <n v="1324081906"/>
        <n v="1322311482"/>
        <n v="1327139266"/>
        <n v="1322311461"/>
        <n v="1323102180"/>
        <n v="1324081900"/>
        <n v="1322311466"/>
        <n v="1322311478"/>
        <n v="1328131818"/>
        <n v="1328131822"/>
        <n v="1328131821"/>
        <n v="1324081902"/>
        <n v="1322311463"/>
        <n v="1322311476"/>
        <n v="1322311475"/>
        <n v="1322311470"/>
        <n v="1328131825"/>
        <n v="1328131823"/>
        <n v="1323102185"/>
        <n v="1327139273"/>
        <n v="1327139225"/>
        <n v="1327139230"/>
        <n v="1327139232"/>
        <n v="1322311443"/>
        <n v="1327139244"/>
        <n v="1327139254"/>
        <n v="1327139272"/>
        <n v="1327139264"/>
        <n v="7004138712"/>
        <n v="7004138713"/>
        <n v="1436552970"/>
        <n v="1436552994"/>
        <n v="1436552995"/>
        <n v="1436552963"/>
        <n v="1436552958"/>
        <n v="1436552959"/>
        <n v="1436552951"/>
        <n v="1436552952"/>
        <n v="1436552960"/>
        <n v="1436552955"/>
        <n v="1436552953"/>
        <n v="1436552985"/>
        <n v="1436552974"/>
        <n v="1436552982"/>
        <n v="1436552954"/>
        <n v="1436552969"/>
        <n v="1436553020"/>
        <n v="1436552975"/>
        <n v="1436552998"/>
        <n v="1436553003"/>
        <n v="1436553002"/>
        <n v="1337025470"/>
        <n v="1436553011"/>
        <n v="1436553006"/>
        <n v="1436553000"/>
        <n v="1436553026"/>
        <n v="1436553021"/>
        <n v="1436553004"/>
        <n v="1436553015"/>
        <n v="1436553022"/>
        <n v="1436553017"/>
        <n v="1436553019"/>
        <n v="1436553024"/>
        <n v="7022030069"/>
        <n v="7022029927"/>
        <n v="7022029824"/>
        <n v="7022029848"/>
        <n v="7022029845"/>
        <n v="7022029850"/>
        <n v="7022029851"/>
        <n v="7022029869"/>
        <n v="7022029891"/>
        <n v="7022029904"/>
        <n v="7022029922"/>
        <n v="7022029939"/>
        <n v="7022029946"/>
        <n v="7022029967"/>
        <n v="7022029982"/>
        <n v="7022029986"/>
        <n v="7022030041"/>
        <n v="7022030048"/>
        <n v="7022030065"/>
        <n v="7022030072"/>
        <n v="7022030091"/>
        <n v="7022030098"/>
        <n v="7022030105"/>
        <n v="7001176368"/>
        <n v="7001176364"/>
        <n v="7022029968"/>
        <n v="7022029838"/>
        <n v="7001176506"/>
        <n v="7022029931"/>
        <n v="7022029818"/>
        <n v="7001176484"/>
        <n v="7001176367"/>
        <n v="7001176354"/>
        <n v="7001176355"/>
        <n v="7001176361"/>
        <n v="7022029846"/>
        <n v="7022029844"/>
        <n v="7022029819"/>
        <n v="7022029951"/>
        <n v="7022029867"/>
        <n v="7022029864"/>
        <n v="7022029870"/>
        <n v="7022030008"/>
        <n v="7001176458"/>
        <n v="7022029910"/>
        <n v="7022029842"/>
        <n v="7022029911"/>
        <n v="7022029878"/>
        <n v="7001176529"/>
        <n v="7022029893"/>
        <n v="7001176482"/>
        <n v="7001176490"/>
        <n v="7022029834"/>
        <n v="7022029830"/>
        <n v="7022029833"/>
        <n v="7022029944"/>
        <n v="7022029915"/>
        <n v="7001176547"/>
        <n v="7022029829"/>
        <n v="7022029840"/>
        <n v="7022029821"/>
        <n v="7022029823"/>
        <n v="7001176487"/>
        <n v="7022029898"/>
        <n v="7022029822"/>
        <n v="7022029905"/>
        <n v="7001176540"/>
        <n v="7001176522"/>
        <n v="7022029817"/>
        <n v="7001176373"/>
        <n v="7001176500"/>
        <n v="7001176548"/>
        <n v="7001176412"/>
        <n v="7001176459"/>
        <n v="7001176510"/>
        <n v="7001176476"/>
        <n v="7022029835"/>
        <n v="7022029836"/>
        <n v="7022029828"/>
        <n v="7022029901"/>
        <n v="7001176445"/>
        <n v="7001176468"/>
        <n v="7001176477"/>
        <n v="7001176479"/>
        <n v="7001176481"/>
        <n v="7001176539"/>
        <n v="7001176356"/>
        <n v="7022029868"/>
        <n v="7022029884"/>
        <n v="7022029858"/>
        <n v="7022029837"/>
        <n v="7022029913"/>
        <n v="7022029880"/>
        <n v="7022029854"/>
        <n v="7022029831"/>
        <n v="7022029917"/>
        <n v="7022029964"/>
        <n v="7022029926"/>
        <n v="7022029958"/>
        <n v="7022029827"/>
        <n v="7022029899"/>
        <n v="7022029877"/>
        <n v="7022029938"/>
        <n v="7022029969"/>
        <n v="7022029914"/>
        <n v="7022029871"/>
        <n v="7022029872"/>
        <n v="7022029849"/>
        <n v="7022029907"/>
        <n v="7022029886"/>
        <n v="7022029866"/>
        <n v="7022029895"/>
        <n v="7022029923"/>
        <n v="7022029947"/>
        <n v="7022029918"/>
        <n v="7022029863"/>
        <n v="7022029873"/>
        <n v="7022029876"/>
        <n v="7022029887"/>
        <n v="7001176381"/>
        <n v="7022029909"/>
        <n v="7001176524"/>
        <n v="7001176521"/>
        <n v="7001176518"/>
        <n v="7001176384"/>
        <n v="7001176390"/>
        <n v="7001176383"/>
        <n v="7001176371"/>
        <n v="7001176424"/>
        <n v="7001176433"/>
        <n v="7001176408"/>
        <n v="7001176369"/>
        <n v="7001176379"/>
        <n v="7001176376"/>
        <n v="7001176389"/>
        <n v="7001176407"/>
        <n v="7001176417"/>
        <n v="7001176423"/>
        <n v="7001176438"/>
        <n v="7001176388"/>
        <n v="7001176391"/>
        <n v="7001176471"/>
        <n v="7022029932"/>
        <n v="7001176452"/>
        <n v="7001176497"/>
        <n v="7001176498"/>
        <n v="7001176503"/>
        <n v="7001176507"/>
        <n v="7001176509"/>
        <n v="7001176374"/>
        <n v="7001176386"/>
        <n v="7001176385"/>
        <n v="7001176501"/>
        <n v="7001176504"/>
        <n v="7001176478"/>
        <n v="7001176480"/>
        <n v="7022029881"/>
        <n v="7001176460"/>
        <n v="7001176511"/>
        <n v="7001176489"/>
        <n v="7001176525"/>
        <n v="7001176523"/>
        <n v="7001176546"/>
        <n v="7001176563"/>
        <n v="7001176554"/>
        <n v="7001176527"/>
        <n v="7001176483"/>
        <n v="7001176515"/>
        <n v="7001176538"/>
        <n v="7001176475"/>
        <n v="7001176488"/>
        <n v="7001176577"/>
        <n v="7001176526"/>
        <n v="7001176549"/>
        <n v="7001176544"/>
        <n v="7022029874"/>
        <n v="7022029875"/>
        <n v="7022029925"/>
        <n v="7001176495"/>
        <n v="7022029906"/>
        <n v="7022029966"/>
        <n v="7001176505"/>
        <n v="7001176580"/>
        <n v="7022029940"/>
        <n v="7022029953"/>
        <n v="7001176588"/>
        <n v="7022029945"/>
        <n v="7001176600"/>
        <n v="7001176585"/>
        <n v="7022029961"/>
        <n v="7022029977"/>
        <n v="7022029929"/>
        <n v="7022029972"/>
        <n v="7022029975"/>
        <n v="7022029934"/>
        <n v="7022030025"/>
        <n v="7022029954"/>
        <n v="7022030070"/>
        <n v="7022030037"/>
        <n v="7022029959"/>
        <n v="7022030050"/>
        <n v="7022029980"/>
        <n v="7022029963"/>
        <n v="7022030101"/>
        <n v="7001176590"/>
        <n v="7022029960"/>
        <n v="7022030014"/>
        <n v="7022030035"/>
        <n v="7022030007"/>
        <n v="7001176589"/>
        <n v="7022029965"/>
        <n v="7001176642"/>
        <n v="7022030033"/>
        <n v="7001176576"/>
        <n v="7022030066"/>
        <n v="7022029962"/>
        <n v="7022030006"/>
        <n v="7022030029"/>
        <n v="7022030063"/>
        <n v="7022030023"/>
        <n v="7022030093"/>
        <n v="7022030090"/>
        <n v="7022029991"/>
        <n v="7001176592"/>
        <n v="7022029984"/>
        <n v="7001176595"/>
        <n v="7001176594"/>
        <n v="7022030005"/>
        <n v="7022030042"/>
        <n v="7001176597"/>
        <n v="7001176571"/>
        <n v="7001176622"/>
        <n v="7022029976"/>
        <n v="7022029979"/>
        <n v="7022030010"/>
        <n v="7022030001"/>
        <n v="7022030026"/>
        <n v="7022030043"/>
        <n v="7022029981"/>
        <n v="7022030021"/>
        <n v="7022030044"/>
        <n v="7022029983"/>
        <n v="7022030040"/>
        <n v="7001176598"/>
        <n v="7001176631"/>
        <n v="7001176582"/>
        <n v="7001176605"/>
        <n v="7001176659"/>
        <n v="7001176637"/>
        <n v="7001176586"/>
        <n v="7001176629"/>
        <n v="7001176612"/>
        <n v="7001176616"/>
        <n v="7001176628"/>
        <n v="7001176621"/>
        <n v="7001176654"/>
        <n v="7001176625"/>
        <n v="7022030056"/>
        <n v="7022030015"/>
        <n v="7022030047"/>
        <n v="7022030067"/>
        <n v="7022029995"/>
        <n v="7022029998"/>
        <n v="7001176630"/>
        <n v="7022030024"/>
        <n v="7022030004"/>
        <n v="7022029997"/>
        <n v="7022030017"/>
        <n v="7022030013"/>
        <n v="7001176627"/>
        <n v="7022029992"/>
        <n v="7022030022"/>
        <n v="7038000862"/>
        <n v="7022030075"/>
        <n v="7022030052"/>
        <n v="7022030059"/>
        <n v="7022030068"/>
        <n v="7022030053"/>
        <n v="7022030089"/>
        <n v="7022030087"/>
        <n v="7001176644"/>
        <n v="7022030073"/>
        <n v="7022030097"/>
        <n v="7022030074"/>
        <n v="7001176669"/>
        <n v="7022030084"/>
        <n v="7022030094"/>
        <n v="7022030082"/>
        <n v="7022030078"/>
        <n v="7022030086"/>
        <n v="7022030095"/>
        <n v="7001176676"/>
        <n v="7022030076"/>
        <n v="7022030079"/>
        <n v="7022030106"/>
        <n v="7022030085"/>
        <n v="7022030083"/>
        <n v="7022030103"/>
        <n v="7022030100"/>
        <n v="7022030096"/>
        <n v="7001176671"/>
        <n v="7001176670"/>
        <n v="7001176675"/>
        <n v="7022030102"/>
        <n v="7022030099"/>
        <n v="7022030104"/>
        <n v="507099326"/>
        <n v="507099304"/>
        <n v="507099298"/>
        <n v="507099270"/>
        <n v="507099276"/>
        <n v="507099275"/>
        <n v="507099286"/>
        <n v="507099294"/>
        <n v="507099285"/>
        <n v="507099322"/>
        <n v="507099272"/>
        <n v="507099319"/>
        <n v="507099281"/>
        <n v="507099300"/>
        <n v="507099289"/>
        <n v="507099287"/>
        <n v="507099293"/>
        <n v="507099283"/>
        <n v="507099333"/>
        <n v="507099360"/>
        <n v="507099311"/>
        <n v="507099292"/>
        <n v="507099302"/>
        <n v="507099310"/>
        <n v="507099317"/>
        <n v="507099280"/>
        <n v="507099323"/>
        <n v="507099288"/>
        <n v="507099316"/>
        <n v="507099295"/>
        <n v="507099327"/>
        <n v="507099296"/>
        <n v="507099305"/>
        <n v="507099325"/>
        <n v="507099331"/>
        <n v="507099350"/>
        <n v="507099342"/>
        <n v="507099306"/>
        <n v="507099308"/>
        <n v="507099318"/>
        <n v="507099315"/>
        <n v="507099338"/>
        <n v="507099363"/>
        <n v="507099324"/>
        <n v="507099354"/>
        <n v="507099343"/>
        <n v="507099345"/>
        <n v="507099357"/>
        <n v="507099353"/>
        <n v="507099334"/>
        <n v="507099355"/>
        <n v="507099344"/>
        <n v="507099362"/>
        <n v="507099358"/>
        <n v="507099359"/>
        <n v="507099361"/>
        <n v="8043246312"/>
        <n v="8043246308"/>
        <n v="8043246318"/>
        <n v="8043246311"/>
        <n v="8043246327"/>
        <n v="8043246316"/>
        <n v="8043246320"/>
        <n v="8043246322"/>
        <n v="8043246290"/>
        <n v="8043246284"/>
        <n v="8043246279"/>
        <n v="8043246314"/>
        <n v="8043246302"/>
        <n v="8043246296"/>
        <n v="8043246347"/>
        <n v="8043246346"/>
        <n v="8043246369"/>
        <n v="8043246424"/>
        <n v="8043246414"/>
        <n v="8043246285"/>
        <n v="8043246280"/>
        <n v="8043246295"/>
        <n v="8043246288"/>
        <n v="8043246289"/>
        <n v="8043246287"/>
        <n v="8043246282"/>
        <n v="8043246378"/>
        <n v="8043246298"/>
        <n v="8043246291"/>
        <n v="8043246313"/>
        <n v="8043246293"/>
        <n v="8043246294"/>
        <n v="8043246306"/>
        <n v="8043246397"/>
        <n v="8043246326"/>
        <n v="8043246384"/>
        <n v="8043246416"/>
        <n v="8043246381"/>
        <n v="8043246351"/>
        <n v="8043246393"/>
        <n v="8043246357"/>
        <n v="8043246335"/>
        <n v="8043246371"/>
        <n v="8043246337"/>
        <n v="8043246355"/>
        <n v="8043246394"/>
        <n v="8043246338"/>
        <n v="8043246353"/>
        <n v="8043246389"/>
        <n v="8043246404"/>
        <n v="8043246342"/>
        <n v="8043246363"/>
        <n v="8043246336"/>
        <n v="8043246367"/>
        <n v="8043246344"/>
        <n v="8043246366"/>
        <n v="8043246345"/>
        <n v="8043246341"/>
        <n v="8043246368"/>
        <n v="8043246364"/>
        <n v="8043246379"/>
        <n v="8043246374"/>
        <n v="8043246354"/>
        <n v="8043246402"/>
        <n v="8043246396"/>
        <n v="8043246361"/>
        <n v="8043246409"/>
        <n v="8043246403"/>
        <n v="8043246375"/>
        <n v="8043246391"/>
        <n v="8043246400"/>
        <n v="8043246423"/>
        <n v="8043246436"/>
        <n v="8043246398"/>
        <n v="8043246415"/>
        <n v="8043246408"/>
        <n v="8043246420"/>
        <n v="8043246418"/>
        <n v="8043246425"/>
        <n v="8043246410"/>
        <n v="8043246431"/>
        <n v="8043246429"/>
        <n v="8043246428"/>
        <n v="8043246434"/>
        <n v="8043246438"/>
        <n v="8043246437"/>
        <n v="8045611903"/>
        <n v="8045611929"/>
        <n v="1322311495"/>
        <n v="1322311493"/>
        <n v="1322311490"/>
        <n v="1321300804"/>
        <n v="1321300806"/>
        <n v="1321300808"/>
        <n v="1322311518"/>
        <n v="1322311503"/>
        <n v="1324081916"/>
        <n v="1328131831"/>
        <n v="1328131830"/>
        <n v="1328131834"/>
        <n v="1323102187"/>
        <n v="1322311485"/>
        <n v="1322311494"/>
        <n v="1327139289"/>
        <n v="1327139292"/>
        <n v="1322311491"/>
        <n v="1322311487"/>
        <n v="1322311496"/>
        <n v="1324081908"/>
        <n v="1328131829"/>
        <n v="1327139285"/>
        <n v="1322311492"/>
        <n v="1322311541"/>
        <n v="1327139275"/>
        <n v="1322311499"/>
        <n v="1322311489"/>
        <n v="1322311517"/>
        <n v="1322311502"/>
        <n v="1323102189"/>
        <n v="1323102190"/>
        <n v="1323102197"/>
        <n v="1323102188"/>
        <n v="1324081914"/>
        <n v="1328131839"/>
        <n v="1328131832"/>
        <n v="1323102203"/>
        <n v="1328131836"/>
        <n v="1328131843"/>
        <n v="1323102199"/>
        <n v="1322311507"/>
        <n v="1327139276"/>
        <n v="1322311501"/>
        <n v="1324081907"/>
        <n v="1324081910"/>
        <n v="1328131835"/>
        <n v="1322311508"/>
        <n v="1322311530"/>
        <n v="1322311504"/>
        <n v="1322311528"/>
        <n v="1322311524"/>
        <n v="1324081929"/>
        <n v="1324081920"/>
        <n v="1324081917"/>
        <n v="1322311509"/>
        <n v="1323102191"/>
        <n v="1322311506"/>
        <n v="1322311535"/>
        <n v="1322311510"/>
        <n v="1324081913"/>
        <n v="1328131838"/>
        <n v="1327139281"/>
        <n v="1323102193"/>
        <n v="1323102202"/>
        <n v="1323102206"/>
        <n v="1323102213"/>
        <n v="1323102220"/>
        <n v="1322311513"/>
        <n v="1322311516"/>
        <n v="1322311532"/>
        <n v="1322311512"/>
        <n v="1328131841"/>
        <n v="1322311522"/>
        <n v="1323102201"/>
        <n v="1322311520"/>
        <n v="1327139295"/>
        <n v="1322311526"/>
        <n v="1322311531"/>
        <n v="1322311529"/>
        <n v="1322311561"/>
        <n v="1324081918"/>
        <n v="1322311553"/>
        <n v="1327139293"/>
        <n v="1327139303"/>
        <n v="1322311540"/>
        <n v="1322311554"/>
        <n v="1323102204"/>
        <n v="1323102205"/>
        <n v="1323102210"/>
        <n v="1323102215"/>
        <n v="1323102221"/>
        <n v="1322311538"/>
        <n v="1322311533"/>
        <n v="1322311539"/>
        <n v="1322311560"/>
        <n v="1328131845"/>
        <n v="1322311537"/>
        <n v="1322311568"/>
        <n v="1323102208"/>
        <n v="1323102212"/>
        <n v="1322311536"/>
        <n v="1322311558"/>
        <n v="1327139311"/>
        <n v="1324081923"/>
        <n v="1323102207"/>
        <n v="1323102209"/>
        <n v="1322311565"/>
        <n v="1323102228"/>
        <n v="1323102219"/>
        <n v="1322311542"/>
        <n v="1322311550"/>
        <n v="1322311576"/>
        <n v="1324081928"/>
        <n v="1324081933"/>
        <n v="1328131855"/>
        <n v="1322311555"/>
        <n v="1328131850"/>
        <n v="1328131858"/>
        <n v="1328131861"/>
        <n v="1328131851"/>
        <n v="1328131856"/>
        <n v="1322311544"/>
        <n v="1322311543"/>
        <n v="1322311564"/>
        <n v="1327139299"/>
        <n v="1322311549"/>
        <n v="1322311552"/>
        <n v="1322311546"/>
        <n v="1322311556"/>
        <n v="1327139313"/>
        <n v="1324081926"/>
        <n v="1322311559"/>
        <n v="1327139316"/>
        <n v="1327139307"/>
        <n v="1324081924"/>
        <n v="1322311578"/>
        <n v="1324081925"/>
        <n v="1322311581"/>
        <n v="1327139318"/>
        <n v="1322311575"/>
        <n v="1322311557"/>
        <n v="1323102218"/>
        <n v="1322311570"/>
        <n v="1322311571"/>
        <n v="1323102216"/>
        <n v="1324081932"/>
        <n v="1322311562"/>
        <n v="1322311573"/>
        <n v="1322311577"/>
        <n v="1327139314"/>
        <n v="1327139320"/>
        <n v="1328131865"/>
        <n v="1322311594"/>
        <n v="1328131859"/>
        <n v="1322311572"/>
        <n v="1322311567"/>
        <n v="1323102232"/>
        <n v="1328131860"/>
        <n v="1328131862"/>
        <n v="1322311582"/>
        <n v="1323102225"/>
        <n v="1322311585"/>
        <n v="1322311588"/>
        <n v="1322311584"/>
        <n v="1323102226"/>
        <n v="1322311591"/>
        <n v="1323102227"/>
        <n v="1322311583"/>
        <n v="1324081934"/>
        <n v="1322311590"/>
        <n v="1322311596"/>
        <n v="1322311595"/>
        <n v="1322311589"/>
        <n v="1327139324"/>
        <n v="1322311597"/>
        <n v="1322311593"/>
        <n v="1323102230"/>
        <n v="1328131867"/>
        <n v="1322311592"/>
        <n v="1322311598"/>
        <n v="1327139284"/>
        <n v="1322311500"/>
        <n v="1327139290"/>
        <n v="1327139298"/>
        <n v="1327139315"/>
        <n v="1327139296"/>
        <n v="1327139321"/>
        <n v="7004138729"/>
        <n v="7004138730"/>
        <n v="7004138736"/>
        <n v="7004138737"/>
        <n v="7004138739"/>
        <n v="7004138740"/>
        <n v="7004138742"/>
        <n v="7004138743"/>
        <n v="7004138744"/>
        <n v="7004138745"/>
        <n v="7004138747"/>
        <n v="1436553067"/>
        <n v="1436553029"/>
        <n v="1436553041"/>
        <n v="1436553053"/>
        <n v="1436553030"/>
        <n v="1436553055"/>
        <n v="1436553050"/>
        <n v="1436553044"/>
        <n v="1436553045"/>
        <n v="1337025473"/>
        <n v="1436553042"/>
        <n v="1436553072"/>
        <n v="1337025474"/>
        <n v="1436553073"/>
        <n v="1436553063"/>
        <n v="1436553058"/>
        <n v="1337025475"/>
        <n v="1436553070"/>
        <n v="1436553075"/>
        <n v="7022030199"/>
        <n v="7022030341"/>
        <n v="7022030119"/>
        <n v="7022030136"/>
        <n v="7022030154"/>
        <n v="7022030175"/>
        <n v="7022030183"/>
        <n v="7022030197"/>
        <n v="7022030227"/>
        <n v="7022030239"/>
        <n v="7022030262"/>
        <n v="7022030287"/>
        <n v="7022030300"/>
        <n v="7022030327"/>
        <n v="7022030342"/>
        <n v="7022030349"/>
        <n v="7022030355"/>
        <n v="7022030360"/>
        <n v="7022030374"/>
        <n v="7022030379"/>
        <n v="7022030391"/>
        <n v="7022030394"/>
        <n v="7022030423"/>
        <n v="7022030436"/>
        <n v="7022030245"/>
        <n v="7022030163"/>
        <n v="7022030109"/>
        <n v="7022030148"/>
        <n v="7022030111"/>
        <n v="7022030194"/>
        <n v="7022030124"/>
        <n v="7022030159"/>
        <n v="7001176699"/>
        <n v="7022030210"/>
        <n v="7022030204"/>
        <n v="7022030115"/>
        <n v="7022030141"/>
        <n v="7001176697"/>
        <n v="7001176744"/>
        <n v="7022030131"/>
        <n v="7022030249"/>
        <n v="7001176717"/>
        <n v="7022030147"/>
        <n v="7022030224"/>
        <n v="7022030125"/>
        <n v="7001176707"/>
        <n v="7022030172"/>
        <n v="7022030171"/>
        <n v="7001176682"/>
        <n v="7001176712"/>
        <n v="7022030190"/>
        <n v="7022030167"/>
        <n v="7001176680"/>
        <n v="7022030187"/>
        <n v="7022030134"/>
        <n v="7022030214"/>
        <n v="7022030127"/>
        <n v="7022030150"/>
        <n v="7022030189"/>
        <n v="7022030174"/>
        <n v="7022030130"/>
        <n v="7022030203"/>
        <n v="7022030165"/>
        <n v="7022030220"/>
        <n v="7022030118"/>
        <n v="7022030158"/>
        <n v="7022030120"/>
        <n v="7022030126"/>
        <n v="7022030257"/>
        <n v="7022030410"/>
        <n v="7022030152"/>
        <n v="7022030177"/>
        <n v="7022030168"/>
        <n v="7022030138"/>
        <n v="7022030133"/>
        <n v="7022030185"/>
        <n v="7022030116"/>
        <n v="7022030110"/>
        <n v="7001176705"/>
        <n v="7001176685"/>
        <n v="7001176700"/>
        <n v="7001176710"/>
        <n v="7001176696"/>
        <n v="7001176729"/>
        <n v="7022030114"/>
        <n v="7001176690"/>
        <n v="7001176719"/>
        <n v="7001176752"/>
        <n v="7001176722"/>
        <n v="7001176727"/>
        <n v="7001176733"/>
        <n v="7022030122"/>
        <n v="7022030179"/>
        <n v="7022030155"/>
        <n v="7022030143"/>
        <n v="7022030144"/>
        <n v="7022030201"/>
        <n v="7022030212"/>
        <n v="7022030186"/>
        <n v="7022030162"/>
        <n v="7038000865"/>
        <n v="7001176715"/>
        <n v="7001176708"/>
        <n v="7001176692"/>
        <n v="7001176698"/>
        <n v="7022030173"/>
        <n v="7022030279"/>
        <n v="7022030260"/>
        <n v="7001176753"/>
        <n v="7001176770"/>
        <n v="7001176755"/>
        <n v="7001176774"/>
        <n v="7001176726"/>
        <n v="7001176720"/>
        <n v="7022030271"/>
        <n v="7022030206"/>
        <n v="7001176732"/>
        <n v="7022030213"/>
        <n v="7022030178"/>
        <n v="7022030254"/>
        <n v="7022030347"/>
        <n v="7022030160"/>
        <n v="7022030188"/>
        <n v="7022030205"/>
        <n v="7022030258"/>
        <n v="7001176779"/>
        <n v="7022030223"/>
        <n v="7022030219"/>
        <n v="7022030230"/>
        <n v="7022030320"/>
        <n v="7022030198"/>
        <n v="7022030241"/>
        <n v="7022030211"/>
        <n v="7038000873"/>
        <n v="7001176775"/>
        <n v="7038000871"/>
        <n v="7022030268"/>
        <n v="7022030288"/>
        <n v="7022030240"/>
        <n v="7022030309"/>
        <n v="7022030273"/>
        <n v="7022030281"/>
        <n v="7022030364"/>
        <n v="7022030319"/>
        <n v="7022030237"/>
        <n v="7001176768"/>
        <n v="7022030225"/>
        <n v="7022030235"/>
        <n v="7022030295"/>
        <n v="7022030323"/>
        <n v="7022030202"/>
        <n v="7022030317"/>
        <n v="7022030337"/>
        <n v="7001176776"/>
        <n v="7022030352"/>
        <n v="7022030356"/>
        <n v="7022030259"/>
        <n v="7022030296"/>
        <n v="7022030217"/>
        <n v="7022030242"/>
        <n v="7022030290"/>
        <n v="7022030216"/>
        <n v="7022030283"/>
        <n v="7022030362"/>
        <n v="7022030229"/>
        <n v="7022030345"/>
        <n v="7022030305"/>
        <n v="7022030275"/>
        <n v="7022030380"/>
        <n v="7022030311"/>
        <n v="7022030334"/>
        <n v="7022030276"/>
        <n v="7022030353"/>
        <n v="7001176805"/>
        <n v="7022030263"/>
        <n v="7001176772"/>
        <n v="7022030266"/>
        <n v="7022030243"/>
        <n v="7022030308"/>
        <n v="7022030221"/>
        <n v="7022030285"/>
        <n v="7022030313"/>
        <n v="7022030265"/>
        <n v="7022030272"/>
        <n v="7022030357"/>
        <n v="7022030293"/>
        <n v="7022030261"/>
        <n v="7001176777"/>
        <n v="7022030232"/>
        <n v="7001176791"/>
        <n v="7001176787"/>
        <n v="7001176795"/>
        <n v="7001176782"/>
        <n v="7001176789"/>
        <n v="7001176780"/>
        <n v="7001176807"/>
        <n v="7022030222"/>
        <n v="7022030264"/>
        <n v="7022030303"/>
        <n v="7022030359"/>
        <n v="7022030294"/>
        <n v="7022030358"/>
        <n v="7001176790"/>
        <n v="7001176804"/>
        <n v="7001176818"/>
        <n v="7001176811"/>
        <n v="7001176825"/>
        <n v="7001176826"/>
        <n v="7001176816"/>
        <n v="7022030246"/>
        <n v="7022030330"/>
        <n v="7022030278"/>
        <n v="7022030269"/>
        <n v="7022030331"/>
        <n v="7022030315"/>
        <n v="7022030351"/>
        <n v="7022030344"/>
        <n v="7022030284"/>
        <n v="7001176801"/>
        <n v="7001176786"/>
        <n v="7001176788"/>
        <n v="7001176792"/>
        <n v="7001176814"/>
        <n v="7022030321"/>
        <n v="7022030270"/>
        <n v="7022030274"/>
        <n v="7022030340"/>
        <n v="7022030329"/>
        <n v="7022030324"/>
        <n v="7001176796"/>
        <n v="7022030412"/>
        <n v="7022030388"/>
        <n v="7022030318"/>
        <n v="7022030307"/>
        <n v="7022030338"/>
        <n v="7022030325"/>
        <n v="7022030335"/>
        <n v="7022030402"/>
        <n v="7022030397"/>
        <n v="7022030306"/>
        <n v="7022030415"/>
        <n v="7022030299"/>
        <n v="7022030369"/>
        <n v="7001176852"/>
        <n v="7001176847"/>
        <n v="7001176857"/>
        <n v="7022030354"/>
        <n v="7022030384"/>
        <n v="7022030381"/>
        <n v="7022030363"/>
        <n v="7022030382"/>
        <n v="7001176845"/>
        <n v="7001176854"/>
        <n v="7022030426"/>
        <n v="7022030399"/>
        <n v="7022030430"/>
        <n v="7001176849"/>
        <n v="7001176862"/>
        <n v="7022030422"/>
        <n v="7022030408"/>
        <n v="7022030414"/>
        <n v="7001176830"/>
        <n v="7022030398"/>
        <n v="7022030440"/>
        <n v="7022030401"/>
        <n v="7022030367"/>
        <n v="7022030438"/>
        <n v="7022030420"/>
        <n v="7022030419"/>
        <n v="7022030376"/>
        <n v="7022030393"/>
        <n v="7022030375"/>
        <n v="7022030431"/>
        <n v="7022030413"/>
        <n v="7022030372"/>
        <n v="7001176838"/>
        <n v="7001176859"/>
        <n v="7022030395"/>
        <n v="7022030389"/>
        <n v="7022030378"/>
        <n v="7022030390"/>
        <n v="7022030392"/>
        <n v="7001176855"/>
        <n v="7001176867"/>
        <n v="7022030405"/>
        <n v="7022030404"/>
        <n v="7001176858"/>
        <n v="7001176856"/>
        <n v="7022030434"/>
        <n v="7022030433"/>
        <n v="7001176864"/>
        <n v="7022030411"/>
        <n v="7022030439"/>
        <n v="7022030292"/>
        <n v="507099381"/>
        <n v="507099384"/>
        <n v="507099371"/>
        <n v="507099377"/>
        <n v="507099365"/>
        <n v="507099403"/>
        <n v="507099368"/>
        <n v="507099370"/>
        <n v="507099367"/>
        <n v="507099383"/>
        <n v="507099364"/>
        <n v="507099402"/>
        <n v="507099408"/>
        <n v="507099392"/>
        <n v="507099376"/>
        <n v="507099421"/>
        <n v="507099398"/>
        <n v="507099369"/>
        <n v="507099409"/>
        <n v="507099382"/>
        <n v="507099416"/>
        <n v="507099387"/>
        <n v="507099399"/>
        <n v="507099394"/>
        <n v="507099401"/>
        <n v="507099375"/>
        <n v="507099374"/>
        <n v="507099462"/>
        <n v="507099405"/>
        <n v="507099451"/>
        <n v="507099393"/>
        <n v="507099390"/>
        <n v="507099406"/>
        <n v="507099418"/>
        <n v="507099441"/>
        <n v="507099446"/>
        <n v="507099391"/>
        <n v="507099396"/>
        <n v="507099456"/>
        <n v="507099427"/>
        <n v="507099411"/>
        <n v="507099452"/>
        <n v="507099422"/>
        <n v="507099463"/>
        <n v="507099426"/>
        <n v="507099412"/>
        <n v="507099458"/>
        <n v="507099417"/>
        <n v="507099444"/>
        <n v="507099453"/>
        <n v="507099423"/>
        <n v="507099419"/>
        <n v="507099460"/>
        <n v="507099454"/>
        <n v="507099455"/>
        <n v="507099459"/>
        <n v="8043246481"/>
        <n v="8043246493"/>
        <n v="8043246567"/>
        <n v="8043246440"/>
        <n v="8043246453"/>
        <n v="8043246447"/>
        <n v="8043246469"/>
        <n v="8043246549"/>
        <n v="8043246461"/>
        <n v="8043246450"/>
        <n v="8043246479"/>
        <n v="8043246501"/>
        <n v="8043246441"/>
        <n v="8043246446"/>
        <n v="8043246445"/>
        <n v="8043246491"/>
        <n v="8043246475"/>
        <n v="8043246473"/>
        <n v="8043246477"/>
        <n v="8043246443"/>
        <n v="8043246470"/>
        <n v="8043246464"/>
        <n v="8043246444"/>
        <n v="8043246503"/>
        <n v="8043246600"/>
        <n v="8043246536"/>
        <n v="8043246472"/>
        <n v="8043246451"/>
        <n v="8043246452"/>
        <n v="8043246505"/>
        <n v="8043246498"/>
        <n v="8043246530"/>
        <n v="8043246522"/>
        <n v="8043246542"/>
        <n v="8043246511"/>
        <n v="8043246539"/>
        <n v="8043246559"/>
        <n v="8043246492"/>
        <n v="8043246497"/>
        <n v="8043246507"/>
        <n v="8043246517"/>
        <n v="8043246535"/>
        <n v="8043246555"/>
        <n v="8043246571"/>
        <n v="8043246485"/>
        <n v="8043246494"/>
        <n v="8043246489"/>
        <n v="8043246499"/>
        <n v="8043246518"/>
        <n v="8043246502"/>
        <n v="8043246515"/>
        <n v="8043246529"/>
        <n v="8043246574"/>
        <n v="8043246547"/>
        <n v="8043246553"/>
        <n v="8043246516"/>
        <n v="8043246519"/>
        <n v="8043246572"/>
        <n v="8043246534"/>
        <n v="8043246506"/>
        <n v="8043246525"/>
        <n v="8043246548"/>
        <n v="8043246512"/>
        <n v="8043246560"/>
        <n v="8043246524"/>
        <n v="8043246532"/>
        <n v="8043246595"/>
        <n v="8043246558"/>
        <n v="8043246575"/>
        <n v="8043246577"/>
        <n v="8043246605"/>
        <n v="8043246554"/>
        <n v="8043246603"/>
        <n v="8043246579"/>
        <n v="8043246568"/>
        <n v="8043246570"/>
        <n v="8043246576"/>
        <n v="8043246578"/>
        <n v="8043246607"/>
        <n v="8043246589"/>
        <n v="8043246611"/>
        <n v="8043246587"/>
        <n v="8043246582"/>
        <n v="8043246594"/>
        <n v="8043246597"/>
        <n v="8043246596"/>
        <n v="8045611972"/>
        <n v="8045611989"/>
        <n v="1321300810"/>
        <n v="1328131885"/>
        <n v="1322311631"/>
        <n v="1322311639"/>
        <n v="1328131869"/>
        <n v="1322311609"/>
        <n v="1323102243"/>
        <n v="1323102252"/>
        <n v="1323102233"/>
        <n v="1323102240"/>
        <n v="1323102239"/>
        <n v="1323102234"/>
        <n v="1323102254"/>
        <n v="1322311628"/>
        <n v="1322311602"/>
        <n v="1328131872"/>
        <n v="1322311610"/>
        <n v="1324081935"/>
        <n v="1324081937"/>
        <n v="1322311668"/>
        <n v="1322311665"/>
        <n v="1322311600"/>
        <n v="1323102237"/>
        <n v="1322311617"/>
        <n v="1322311634"/>
        <n v="1323102241"/>
        <n v="1323102242"/>
        <n v="1322311621"/>
        <n v="1322311603"/>
        <n v="1322311604"/>
        <n v="1322311624"/>
        <n v="1322311655"/>
        <n v="1321300813"/>
        <n v="1322311658"/>
        <n v="1322311612"/>
        <n v="1322311607"/>
        <n v="1322311629"/>
        <n v="1322311642"/>
        <n v="1322311647"/>
        <n v="1322311659"/>
        <n v="1322311667"/>
        <n v="1322311680"/>
        <n v="1322311649"/>
        <n v="1328131893"/>
        <n v="1322311615"/>
        <n v="1324081940"/>
        <n v="1322311622"/>
        <n v="1323102244"/>
        <n v="1327139332"/>
        <n v="1324081948"/>
        <n v="1324081955"/>
        <n v="1327139331"/>
        <n v="1327139337"/>
        <n v="1327139336"/>
        <n v="1327139344"/>
        <n v="1328131897"/>
        <n v="1328131883"/>
        <n v="1323102253"/>
        <n v="1323102263"/>
        <n v="1322311619"/>
        <n v="1322311651"/>
        <n v="1322311660"/>
        <n v="1327139346"/>
        <n v="1328131877"/>
        <n v="1322311662"/>
        <n v="1322311681"/>
        <n v="1322311696"/>
        <n v="1322311632"/>
        <n v="1323102256"/>
        <n v="1322311673"/>
        <n v="1324081952"/>
        <n v="1323102245"/>
        <n v="1322311644"/>
        <n v="1322311633"/>
        <n v="1324081947"/>
        <n v="1322311666"/>
        <n v="1322311638"/>
        <n v="1322311653"/>
        <n v="1322311640"/>
        <n v="1322311648"/>
        <n v="1323102247"/>
        <n v="1323102262"/>
        <n v="1322311687"/>
        <n v="1323102248"/>
        <n v="1328131884"/>
        <n v="1323102260"/>
        <n v="1328131896"/>
        <n v="1322311663"/>
        <n v="1322311670"/>
        <n v="1322311654"/>
        <n v="1322311669"/>
        <n v="1322311678"/>
        <n v="1328131888"/>
        <n v="1328131886"/>
        <n v="1322311695"/>
        <n v="1323102250"/>
        <n v="1322311693"/>
        <n v="1322311697"/>
        <n v="1324081951"/>
        <n v="1328131895"/>
        <n v="1327139353"/>
        <n v="1322311685"/>
        <n v="1322311700"/>
        <n v="1322311664"/>
        <n v="1328131898"/>
        <n v="1322311688"/>
        <n v="1323102261"/>
        <n v="1322311686"/>
        <n v="1322311691"/>
        <n v="1323102264"/>
        <n v="1322311694"/>
        <n v="1322311705"/>
        <n v="1322311713"/>
        <n v="1328131899"/>
        <n v="1322311698"/>
        <n v="1328131904"/>
        <n v="1322311707"/>
        <n v="1322311703"/>
        <n v="1322311704"/>
        <n v="1322311690"/>
        <n v="1322311719"/>
        <n v="1322311716"/>
        <n v="1322311718"/>
        <n v="1324081953"/>
        <n v="1328131901"/>
        <n v="1323102271"/>
        <n v="1323102272"/>
        <n v="1323102274"/>
        <n v="1323102275"/>
        <n v="1323102269"/>
        <n v="1322311722"/>
        <n v="1322311708"/>
        <n v="1322311712"/>
        <n v="1322311711"/>
        <n v="1322311725"/>
        <n v="1322311710"/>
        <n v="1327139352"/>
        <n v="1322311702"/>
        <n v="1323102273"/>
        <n v="1328131903"/>
        <n v="1322311720"/>
        <n v="1324081954"/>
        <n v="1327139325"/>
        <n v="1327139327"/>
        <n v="1322311635"/>
        <n v="1327139342"/>
        <n v="1322311645"/>
        <n v="1322311623"/>
        <n v="1322311692"/>
        <n v="1322311675"/>
        <n v="1322311684"/>
        <n v="1327139351"/>
        <n v="7004138753"/>
        <n v="7004138955"/>
        <n v="1436553098"/>
        <n v="1436553105"/>
        <n v="1436553062"/>
        <n v="1337025476"/>
        <n v="1436553092"/>
        <n v="1436553103"/>
        <n v="1436553114"/>
        <n v="1436553112"/>
        <n v="1436553108"/>
        <n v="1436553095"/>
        <n v="1436553096"/>
        <n v="1436553131"/>
        <n v="1436553101"/>
        <n v="1436553104"/>
        <n v="1436553128"/>
        <n v="1436553129"/>
        <n v="1436553122"/>
        <n v="1436553134"/>
        <n v="1436553127"/>
        <n v="1436553124"/>
        <n v="1436553130"/>
        <n v="7022030463"/>
        <n v="7022030480"/>
        <n v="7022030490"/>
        <n v="7022030510"/>
        <n v="7022030514"/>
        <n v="7022030540"/>
        <n v="7022030560"/>
        <n v="7022030576"/>
        <n v="7022030593"/>
        <n v="7022030616"/>
        <n v="7022030623"/>
        <n v="7022030637"/>
        <n v="7022030648"/>
        <n v="7022030673"/>
        <n v="7022030696"/>
        <n v="7022030698"/>
        <n v="7022030707"/>
        <n v="7022030710"/>
        <n v="7022030511"/>
        <n v="7022030615"/>
        <n v="7022030523"/>
        <n v="7022030536"/>
        <n v="7022030454"/>
        <n v="7022030499"/>
        <n v="7001176903"/>
        <n v="7022030476"/>
        <n v="7022030495"/>
        <n v="7022030442"/>
        <n v="7022030446"/>
        <n v="7022030473"/>
        <n v="7022030475"/>
        <n v="7022030485"/>
        <n v="7022030451"/>
        <n v="7022030493"/>
        <n v="7022030444"/>
        <n v="7022030443"/>
        <n v="7001176871"/>
        <n v="7022030441"/>
        <n v="7022030518"/>
        <n v="7022030452"/>
        <n v="7022030471"/>
        <n v="7022030450"/>
        <n v="7022030462"/>
        <n v="7022030470"/>
        <n v="7022030468"/>
        <n v="7001176879"/>
        <n v="7001176874"/>
        <n v="7022030461"/>
        <n v="7022030507"/>
        <n v="7022030478"/>
        <n v="7022030547"/>
        <n v="7001176878"/>
        <n v="7001176882"/>
        <n v="7001176877"/>
        <n v="7001176891"/>
        <n v="7001176900"/>
        <n v="7001176872"/>
        <n v="7001176886"/>
        <n v="7001176880"/>
        <n v="7001176909"/>
        <n v="7001176893"/>
        <n v="7022030491"/>
        <n v="7022030653"/>
        <n v="7022030624"/>
        <n v="7022030535"/>
        <n v="7001176881"/>
        <n v="7001176968"/>
        <n v="7022030455"/>
        <n v="7022030667"/>
        <n v="7001176971"/>
        <n v="7001176922"/>
        <n v="7022030479"/>
        <n v="7022030525"/>
        <n v="7022030484"/>
        <n v="7022030497"/>
        <n v="7022030548"/>
        <n v="7022030504"/>
        <n v="7001176888"/>
        <n v="7022030541"/>
        <n v="7001176982"/>
        <n v="7022030554"/>
        <n v="7022030563"/>
        <n v="7001176912"/>
        <n v="7022030599"/>
        <n v="7001176964"/>
        <n v="7022030609"/>
        <n v="7001176983"/>
        <n v="7001176924"/>
        <n v="7001176928"/>
        <n v="7001176942"/>
        <n v="7001176952"/>
        <n v="7001176915"/>
        <n v="7001177013"/>
        <n v="7022030534"/>
        <n v="7022030539"/>
        <n v="7022030558"/>
        <n v="7022030613"/>
        <n v="7001176972"/>
        <n v="7001176985"/>
        <n v="7022030533"/>
        <n v="7022030551"/>
        <n v="7022030607"/>
        <n v="7001176969"/>
        <n v="7022030628"/>
        <n v="7022030502"/>
        <n v="7022030584"/>
        <n v="7022030611"/>
        <n v="7022030513"/>
        <n v="7001176974"/>
        <n v="7001176929"/>
        <n v="7022030542"/>
        <n v="7022030676"/>
        <n v="7001176966"/>
        <n v="7022030487"/>
        <n v="7001176980"/>
        <n v="7022030500"/>
        <n v="7022030630"/>
        <n v="7022030586"/>
        <n v="7022030566"/>
        <n v="7022030555"/>
        <n v="7022030625"/>
        <n v="7022030522"/>
        <n v="7022030492"/>
        <n v="7022030570"/>
        <n v="7022030602"/>
        <n v="7022030587"/>
        <n v="7022030545"/>
        <n v="7022030571"/>
        <n v="7022030605"/>
        <n v="7001176910"/>
        <n v="7001176979"/>
        <n v="7022030635"/>
        <n v="7022030619"/>
        <n v="7022030589"/>
        <n v="7022030588"/>
        <n v="7022030494"/>
        <n v="7022030519"/>
        <n v="7022030543"/>
        <n v="7022030665"/>
        <n v="7022030592"/>
        <n v="7022030583"/>
        <n v="7022030544"/>
        <n v="7022030569"/>
        <n v="7022030627"/>
        <n v="7022030580"/>
        <n v="7022030506"/>
        <n v="7022030574"/>
        <n v="7022030503"/>
        <n v="7022030600"/>
        <n v="7022030524"/>
        <n v="7022030590"/>
        <n v="7022030512"/>
        <n v="7022030578"/>
        <n v="7022030572"/>
        <n v="7022030604"/>
        <n v="7022030517"/>
        <n v="7022030526"/>
        <n v="7001176906"/>
        <n v="7001176905"/>
        <n v="7022030550"/>
        <n v="7022030528"/>
        <n v="7001176921"/>
        <n v="7001176935"/>
        <n v="7001176933"/>
        <n v="7001176937"/>
        <n v="7001176939"/>
        <n v="7001176943"/>
        <n v="7001176941"/>
        <n v="7001176940"/>
        <n v="7001176948"/>
        <n v="7001176947"/>
        <n v="7001176918"/>
        <n v="7001176927"/>
        <n v="7001176920"/>
        <n v="7001176991"/>
        <n v="7001176994"/>
        <n v="7001176938"/>
        <n v="7001176989"/>
        <n v="7001176975"/>
        <n v="7001176978"/>
        <n v="7001177002"/>
        <n v="7001176949"/>
        <n v="7001176984"/>
        <n v="7001176997"/>
        <n v="7001177009"/>
        <n v="7001177010"/>
        <n v="7001176945"/>
        <n v="7001177008"/>
        <n v="7001176987"/>
        <n v="7001177007"/>
        <n v="7001177001"/>
        <n v="7001176926"/>
        <n v="7001176986"/>
        <n v="7001176998"/>
        <n v="7001177022"/>
        <n v="7001177024"/>
        <n v="7022030549"/>
        <n v="7001176932"/>
        <n v="7022030527"/>
        <n v="7001176955"/>
        <n v="7001176954"/>
        <n v="7001176951"/>
        <n v="7001176960"/>
        <n v="7001176956"/>
        <n v="7001176950"/>
        <n v="7001176934"/>
        <n v="7001176923"/>
        <n v="7001176936"/>
        <n v="7001176957"/>
        <n v="7001176961"/>
        <n v="7001176946"/>
        <n v="7001176962"/>
        <n v="7001176959"/>
        <n v="7001176958"/>
        <n v="7001176953"/>
        <n v="7022030537"/>
        <n v="7001176976"/>
        <n v="7001177003"/>
        <n v="7022030614"/>
        <n v="7022030641"/>
        <n v="7001176977"/>
        <n v="7001177016"/>
        <n v="7001177027"/>
        <n v="7001177006"/>
        <n v="7001177000"/>
        <n v="7001177030"/>
        <n v="7001176993"/>
        <n v="7001176992"/>
        <n v="7001177020"/>
        <n v="7001177025"/>
        <n v="7022030680"/>
        <n v="7001176981"/>
        <n v="7022030662"/>
        <n v="7022030697"/>
        <n v="7022030699"/>
        <n v="7001177036"/>
        <n v="7022030650"/>
        <n v="7022030634"/>
        <n v="7022030610"/>
        <n v="7022030629"/>
        <n v="7001177041"/>
        <n v="7001177018"/>
        <n v="7022030639"/>
        <n v="7022030695"/>
        <n v="7022030645"/>
        <n v="7022030675"/>
        <n v="7022030703"/>
        <n v="7022030642"/>
        <n v="7022030701"/>
        <n v="7001177045"/>
        <n v="7001177038"/>
        <n v="7022030686"/>
        <n v="7001177026"/>
        <n v="7001177029"/>
        <n v="7022030663"/>
        <n v="7022030692"/>
        <n v="7001177049"/>
        <n v="7022030651"/>
        <n v="7022030688"/>
        <n v="7022030700"/>
        <n v="7022030640"/>
        <n v="7022030647"/>
        <n v="7022030657"/>
        <n v="7001177035"/>
        <n v="7001177021"/>
        <n v="7001177051"/>
        <n v="7001177047"/>
        <n v="7001177031"/>
        <n v="7022030646"/>
        <n v="7022030690"/>
        <n v="7001177012"/>
        <n v="7022030712"/>
        <n v="7022030693"/>
        <n v="7022030679"/>
        <n v="7022030668"/>
        <n v="7022030706"/>
        <n v="7001177023"/>
        <n v="7022030672"/>
        <n v="7022030716"/>
        <n v="7022030649"/>
        <n v="7022030714"/>
        <n v="7022030684"/>
        <n v="7022030661"/>
        <n v="7022030681"/>
        <n v="7022030683"/>
        <n v="7001177034"/>
        <n v="7001177042"/>
        <n v="7001177039"/>
        <n v="7001177044"/>
        <n v="7022030655"/>
        <n v="7022030666"/>
        <n v="7022030677"/>
        <n v="7022030685"/>
        <n v="7001177046"/>
        <n v="507099465"/>
        <n v="507099495"/>
        <n v="507099466"/>
        <n v="507099478"/>
        <n v="507099471"/>
        <n v="507099479"/>
        <n v="507099490"/>
        <n v="507099472"/>
        <n v="507099489"/>
        <n v="507099473"/>
        <n v="507099468"/>
        <n v="507099470"/>
        <n v="507099492"/>
        <n v="507099469"/>
        <n v="507099503"/>
        <n v="507099464"/>
        <n v="507099508"/>
        <n v="507099531"/>
        <n v="507099475"/>
        <n v="507099477"/>
        <n v="507099533"/>
        <n v="507099491"/>
        <n v="507099509"/>
        <n v="507099527"/>
        <n v="507099524"/>
        <n v="507099528"/>
        <n v="507099522"/>
        <n v="507099517"/>
        <n v="507099496"/>
        <n v="507099500"/>
        <n v="507099488"/>
        <n v="507099494"/>
        <n v="507099523"/>
        <n v="507099506"/>
        <n v="507099493"/>
        <n v="507099497"/>
        <n v="507099544"/>
        <n v="507099510"/>
        <n v="507099514"/>
        <n v="507099520"/>
        <n v="507099511"/>
        <n v="507099534"/>
        <n v="507099538"/>
        <n v="507099537"/>
        <n v="507099546"/>
        <n v="507099540"/>
        <n v="507099536"/>
        <n v="507099541"/>
        <n v="8043246624"/>
        <n v="8043246619"/>
        <n v="8043246616"/>
        <n v="8043246662"/>
        <n v="8043246658"/>
        <n v="8043246621"/>
        <n v="8043246623"/>
        <n v="8043246632"/>
        <n v="8043246635"/>
        <n v="8043246659"/>
        <n v="8043246629"/>
        <n v="8043246684"/>
        <n v="8043246631"/>
        <n v="8043246676"/>
        <n v="8043246630"/>
        <n v="8043246650"/>
        <n v="8043246628"/>
        <n v="8043246640"/>
        <n v="8043246688"/>
        <n v="8043246670"/>
        <n v="8043246626"/>
        <n v="8043246637"/>
        <n v="8043246634"/>
        <n v="8043246644"/>
        <n v="8043246648"/>
        <n v="8043246627"/>
        <n v="8043246693"/>
        <n v="8043246641"/>
        <n v="8043246673"/>
        <n v="8043246661"/>
        <n v="8043246655"/>
        <n v="8043246701"/>
        <n v="8043246734"/>
        <n v="8043246649"/>
        <n v="8043246685"/>
        <n v="8043246715"/>
        <n v="8043246656"/>
        <n v="8043246679"/>
        <n v="8043246665"/>
        <n v="8043246727"/>
        <n v="8043246681"/>
        <n v="8043246663"/>
        <n v="8043246699"/>
        <n v="8043246720"/>
        <n v="8043246700"/>
        <n v="8043246691"/>
        <n v="8043246707"/>
        <n v="8043246725"/>
        <n v="8043246717"/>
        <n v="8043246777"/>
        <n v="8043246698"/>
        <n v="8043246718"/>
        <n v="8043246779"/>
        <n v="8043246798"/>
        <n v="8043246721"/>
        <n v="8043246794"/>
        <n v="8043246740"/>
        <n v="8043246760"/>
        <n v="8043246705"/>
        <n v="8043246706"/>
        <n v="8043246723"/>
        <n v="8043246790"/>
        <n v="8043246748"/>
        <n v="8043246736"/>
        <n v="8043246743"/>
        <n v="8043246786"/>
        <n v="8043246799"/>
        <n v="8043246712"/>
        <n v="8043246771"/>
        <n v="8043246754"/>
        <n v="8043246793"/>
        <n v="8043246745"/>
        <n v="8043246757"/>
        <n v="8043246783"/>
        <n v="8043246759"/>
        <n v="8043246756"/>
        <n v="8043246741"/>
        <n v="8043246763"/>
        <n v="8043246747"/>
        <n v="8043246765"/>
        <n v="8043246750"/>
        <n v="8043246769"/>
        <n v="8043246781"/>
        <n v="8045612021"/>
        <n v="8045612018"/>
        <n v="1322311781"/>
        <n v="1322311734"/>
        <n v="1322311729"/>
        <n v="1322311748"/>
        <n v="1322311730"/>
        <n v="1328131924"/>
        <n v="1323102278"/>
        <n v="1328131908"/>
        <n v="1322311780"/>
        <n v="1327139371"/>
        <n v="1323102283"/>
        <n v="1322311737"/>
        <n v="1322311749"/>
        <n v="1321300819"/>
        <n v="1322311732"/>
        <n v="1327139361"/>
        <n v="1322311757"/>
        <n v="1322311764"/>
        <n v="1327139366"/>
        <n v="1327139375"/>
        <n v="1327139379"/>
        <n v="1322311746"/>
        <n v="1322311738"/>
        <n v="1322311733"/>
        <n v="1328131906"/>
        <n v="1328131910"/>
        <n v="1328131907"/>
        <n v="1328131911"/>
        <n v="1322311731"/>
        <n v="1327139376"/>
        <n v="1327139369"/>
        <n v="1322311751"/>
        <n v="1322311762"/>
        <n v="1322311747"/>
        <n v="1322311754"/>
        <n v="1328131916"/>
        <n v="1322311758"/>
        <n v="1324081956"/>
        <n v="1322311750"/>
        <n v="1323102281"/>
        <n v="1322311741"/>
        <n v="1322311744"/>
        <n v="1322311777"/>
        <n v="1322311755"/>
        <n v="1328131909"/>
        <n v="1322311789"/>
        <n v="1322311814"/>
        <n v="1324081961"/>
        <n v="1328131913"/>
        <n v="1328131917"/>
        <n v="1322311793"/>
        <n v="1322311774"/>
        <n v="1322311770"/>
        <n v="1324081962"/>
        <n v="1322311779"/>
        <n v="1322311767"/>
        <n v="1322311784"/>
        <n v="1322311801"/>
        <n v="1322311792"/>
        <n v="1322311810"/>
        <n v="1322311778"/>
        <n v="1322311783"/>
        <n v="1328131925"/>
        <n v="1322311797"/>
        <n v="1322311782"/>
        <n v="1323102293"/>
        <n v="1323102288"/>
        <n v="1324081966"/>
        <n v="1324081963"/>
        <n v="1322311811"/>
        <n v="1322311813"/>
        <n v="1328131922"/>
        <n v="1328131930"/>
        <n v="1328131919"/>
        <n v="1322311805"/>
        <n v="1322311809"/>
        <n v="1327139383"/>
        <n v="1322311800"/>
        <n v="1321300821"/>
        <n v="1322311799"/>
        <n v="1322311803"/>
        <n v="1323102287"/>
        <n v="1323102289"/>
        <n v="1328131928"/>
        <n v="1323102292"/>
        <n v="1322311833"/>
        <n v="1323102290"/>
        <n v="1323102291"/>
        <n v="1323102294"/>
        <n v="1322311817"/>
        <n v="1322311823"/>
        <n v="1322311821"/>
        <n v="1322311824"/>
        <n v="1322311820"/>
        <n v="1322311825"/>
        <n v="1323102297"/>
        <n v="1322311831"/>
        <n v="1322311828"/>
        <n v="1322311827"/>
        <n v="1323102295"/>
        <n v="1327139389"/>
        <n v="1327139390"/>
        <n v="1322311830"/>
        <n v="1322311832"/>
        <n v="1322311766"/>
        <n v="1322311761"/>
        <n v="1322311785"/>
        <n v="1322311812"/>
        <n v="1322311829"/>
        <n v="1322311822"/>
        <n v="1327139374"/>
        <n v="1322311769"/>
        <n v="1327139382"/>
        <n v="1327139388"/>
        <n v="1322311818"/>
        <n v="1327139391"/>
        <n v="7004139038"/>
        <n v="7004139040"/>
        <n v="7004139045"/>
        <n v="7004139046"/>
        <n v="7004139048"/>
        <n v="7004139049"/>
        <n v="7004139051"/>
        <n v="1436553137"/>
        <n v="1436553191"/>
        <n v="1436553152"/>
        <n v="1436553133"/>
        <n v="1436553157"/>
        <n v="1436553142"/>
        <n v="1436553156"/>
        <n v="1436553144"/>
        <n v="1436553154"/>
        <n v="1436553146"/>
        <n v="1436553143"/>
        <n v="1436553140"/>
        <n v="1436553167"/>
        <n v="1436553151"/>
        <n v="1436553174"/>
        <n v="1337025478"/>
        <n v="1436553163"/>
        <n v="1436553153"/>
        <n v="1333038451"/>
        <n v="1436553190"/>
        <n v="1436553188"/>
        <n v="1436553187"/>
        <n v="1436553192"/>
        <n v="7022030722"/>
        <n v="7022030734"/>
        <n v="7022030741"/>
        <n v="7022030745"/>
        <n v="7022030751"/>
        <n v="7022030761"/>
        <n v="7022030765"/>
        <n v="7022030779"/>
        <n v="7022030787"/>
        <n v="7022030805"/>
        <n v="7022030808"/>
        <n v="7022030829"/>
        <n v="7022030841"/>
        <n v="7022030853"/>
        <n v="7022030857"/>
        <n v="7022030868"/>
        <n v="7022030869"/>
        <n v="7022030877"/>
        <n v="7022030889"/>
        <n v="7022030893"/>
        <n v="7022030912"/>
        <n v="7022030913"/>
        <n v="7022030925"/>
        <n v="7022030932"/>
        <n v="7022030939"/>
        <n v="7022030950"/>
        <n v="7022030952"/>
        <n v="7003115982"/>
        <n v="7022030773"/>
        <n v="7003115986"/>
        <n v="7022030827"/>
        <n v="7022030866"/>
        <n v="7022030778"/>
        <n v="7001177070"/>
        <n v="7022030798"/>
        <n v="7001177069"/>
        <n v="7022030789"/>
        <n v="7022030949"/>
        <n v="7022030735"/>
        <n v="7022030729"/>
        <n v="7022030803"/>
        <n v="7022030824"/>
        <n v="7022030718"/>
        <n v="7022030753"/>
        <n v="7022030767"/>
        <n v="7022030754"/>
        <n v="7022030725"/>
        <n v="7022030769"/>
        <n v="7022030762"/>
        <n v="7001177072"/>
        <n v="7001177052"/>
        <n v="7022030747"/>
        <n v="7022030743"/>
        <n v="7022030717"/>
        <n v="7022030766"/>
        <n v="7022030719"/>
        <n v="7022030724"/>
        <n v="7022030759"/>
        <n v="7022030776"/>
        <n v="7022030788"/>
        <n v="7022030750"/>
        <n v="7001177060"/>
        <n v="7001177068"/>
        <n v="7022030746"/>
        <n v="7022030770"/>
        <n v="7022030731"/>
        <n v="7022030742"/>
        <n v="7022030738"/>
        <n v="7022030785"/>
        <n v="7022030756"/>
        <n v="7022030730"/>
        <n v="7001177058"/>
        <n v="7022030763"/>
        <n v="7001177054"/>
        <n v="7001177077"/>
        <n v="7022030732"/>
        <n v="7022030816"/>
        <n v="7022030828"/>
        <n v="7022030752"/>
        <n v="7022030863"/>
        <n v="7022030771"/>
        <n v="7022030723"/>
        <n v="7022030737"/>
        <n v="7022030760"/>
        <n v="7022030774"/>
        <n v="7022030892"/>
        <n v="7022030800"/>
        <n v="7001177057"/>
        <n v="7001177062"/>
        <n v="7001177066"/>
        <n v="7022030825"/>
        <n v="7001177056"/>
        <n v="7022030876"/>
        <n v="7022030826"/>
        <n v="7022030764"/>
        <n v="7001177092"/>
        <n v="7022030755"/>
        <n v="7022030850"/>
        <n v="7001177055"/>
        <n v="7001177064"/>
        <n v="7001177088"/>
        <n v="7022030739"/>
        <n v="7022030926"/>
        <n v="7001177080"/>
        <n v="7001177084"/>
        <n v="7022030790"/>
        <n v="7022030895"/>
        <n v="7022030844"/>
        <n v="7022030781"/>
        <n v="7022030848"/>
        <n v="7022030914"/>
        <n v="7022030809"/>
        <n v="7022030819"/>
        <n v="7022030793"/>
        <n v="7001177111"/>
        <n v="7022030796"/>
        <n v="7001177105"/>
        <n v="7022030839"/>
        <n v="7022030794"/>
        <n v="7022030936"/>
        <n v="7001177091"/>
        <n v="7038000881"/>
        <n v="7022030775"/>
        <n v="7022030811"/>
        <n v="7022030815"/>
        <n v="7022030840"/>
        <n v="7022030899"/>
        <n v="7001177074"/>
        <n v="7001177078"/>
        <n v="7001177102"/>
        <n v="7001177108"/>
        <n v="7001177109"/>
        <n v="7001177073"/>
        <n v="7022030896"/>
        <n v="7022030882"/>
        <n v="7022030859"/>
        <n v="7022030818"/>
        <n v="7022030806"/>
        <n v="7022030911"/>
        <n v="7022030817"/>
        <n v="7022030885"/>
        <n v="7022030797"/>
        <n v="7022030849"/>
        <n v="7022030934"/>
        <n v="7022030920"/>
        <n v="7022030836"/>
        <n v="7022030870"/>
        <n v="7022030922"/>
        <n v="7022030944"/>
        <n v="7022030804"/>
        <n v="7022030858"/>
        <n v="7022030887"/>
        <n v="7022030924"/>
        <n v="7022030799"/>
        <n v="7022030894"/>
        <n v="7022030916"/>
        <n v="7022030871"/>
        <n v="7022030791"/>
        <n v="7022030802"/>
        <n v="7022030927"/>
        <n v="7001177076"/>
        <n v="7001177082"/>
        <n v="7001177085"/>
        <n v="7001177086"/>
        <n v="7001177116"/>
        <n v="7001177101"/>
        <n v="7001177113"/>
        <n v="7001177112"/>
        <n v="7001177104"/>
        <n v="7001177099"/>
        <n v="7001177115"/>
        <n v="7001177106"/>
        <n v="7022030842"/>
        <n v="7022030890"/>
        <n v="7022030843"/>
        <n v="7001177087"/>
        <n v="7022030879"/>
        <n v="7022030810"/>
        <n v="7022030878"/>
        <n v="7022030923"/>
        <n v="7022030855"/>
        <n v="7022030812"/>
        <n v="7022030835"/>
        <n v="7022030814"/>
        <n v="7022030902"/>
        <n v="7001177096"/>
        <n v="7001177107"/>
        <n v="7001177127"/>
        <n v="7022030852"/>
        <n v="7022030910"/>
        <n v="7022030838"/>
        <n v="7022030865"/>
        <n v="7022030937"/>
        <n v="7022030873"/>
        <n v="7022030903"/>
        <n v="7022030854"/>
        <n v="7022030891"/>
        <n v="7022030931"/>
        <n v="7001177103"/>
        <n v="7022030901"/>
        <n v="7022030898"/>
        <n v="7022030915"/>
        <n v="7022030967"/>
        <n v="7022030965"/>
        <n v="7001177137"/>
        <n v="7022030940"/>
        <n v="7001177118"/>
        <n v="7022030872"/>
        <n v="7022030928"/>
        <n v="7022030905"/>
        <n v="7022030897"/>
        <n v="7001177122"/>
        <n v="7001177119"/>
        <n v="7022030945"/>
        <n v="7022030935"/>
        <n v="7022030938"/>
        <n v="7022030961"/>
        <n v="7001177126"/>
        <n v="7001177129"/>
        <n v="7001177123"/>
        <n v="7022030962"/>
        <n v="7022030943"/>
        <n v="7022030956"/>
        <n v="7022030947"/>
        <n v="7022030960"/>
        <n v="7001177124"/>
        <n v="7022030942"/>
        <n v="7022030969"/>
        <n v="7022030966"/>
        <n v="7022030954"/>
        <n v="7001177133"/>
        <n v="7001177131"/>
        <n v="7001177136"/>
        <n v="7001177140"/>
        <n v="7022030963"/>
        <n v="7022030959"/>
        <n v="7022030964"/>
        <n v="7022030955"/>
        <n v="7022030968"/>
        <n v="7022030726"/>
        <n v="507099618"/>
        <n v="507099614"/>
        <n v="507099553"/>
        <n v="507099548"/>
        <n v="507099561"/>
        <n v="507099577"/>
        <n v="507099566"/>
        <n v="507099562"/>
        <n v="507099554"/>
        <n v="507099570"/>
        <n v="507099560"/>
        <n v="507099551"/>
        <n v="507099613"/>
        <n v="507099567"/>
        <n v="507099607"/>
        <n v="507099576"/>
        <n v="507099582"/>
        <n v="507099549"/>
        <n v="507099552"/>
        <n v="507099586"/>
        <n v="507099604"/>
        <n v="507099598"/>
        <n v="507099617"/>
        <n v="507099565"/>
        <n v="507099588"/>
        <n v="507099600"/>
        <n v="507099583"/>
        <n v="507099593"/>
        <n v="507099602"/>
        <n v="507099584"/>
        <n v="507099597"/>
        <n v="507099595"/>
        <n v="507099601"/>
        <n v="507099599"/>
        <n v="507099596"/>
        <n v="507099612"/>
        <n v="507099605"/>
        <n v="507099616"/>
        <n v="507099615"/>
        <n v="8043246809"/>
        <n v="8043246816"/>
        <n v="8043246896"/>
        <n v="8043246895"/>
        <n v="8043246892"/>
        <n v="8043246835"/>
        <n v="8043246800"/>
        <n v="8043246802"/>
        <n v="8043246836"/>
        <n v="8043246926"/>
        <n v="8043246807"/>
        <n v="8043246808"/>
        <n v="8043246824"/>
        <n v="8043246893"/>
        <n v="8043246935"/>
        <n v="8043246834"/>
        <n v="8043246821"/>
        <n v="8043246844"/>
        <n v="8043246846"/>
        <n v="8043246843"/>
        <n v="8043246869"/>
        <n v="8043246856"/>
        <n v="8043246838"/>
        <n v="8043246847"/>
        <n v="8043246845"/>
        <n v="8043246884"/>
        <n v="8043246855"/>
        <n v="8043246915"/>
        <n v="8043246853"/>
        <n v="8043246883"/>
        <n v="8043246859"/>
        <n v="8043246858"/>
        <n v="8043246871"/>
        <n v="8043246938"/>
        <n v="8043246952"/>
        <n v="8043246873"/>
        <n v="8043246870"/>
        <n v="8043246865"/>
        <n v="8043246901"/>
        <n v="8043246872"/>
        <n v="8043246879"/>
        <n v="8043246886"/>
        <n v="8043246891"/>
        <n v="8043246880"/>
        <n v="8043246897"/>
        <n v="8043246904"/>
        <n v="8043246960"/>
        <n v="8043246910"/>
        <n v="8043246881"/>
        <n v="8043246888"/>
        <n v="8043246957"/>
        <n v="8043246942"/>
        <n v="8043246947"/>
        <n v="8043246956"/>
        <n v="8043246983"/>
        <n v="8043246969"/>
        <n v="8043246912"/>
        <n v="8043246927"/>
        <n v="8043246916"/>
        <n v="8043246985"/>
        <n v="8043246955"/>
        <n v="8043246929"/>
        <n v="8043246958"/>
        <n v="8043246971"/>
        <n v="8043246928"/>
        <n v="8043246924"/>
        <n v="8043246995"/>
        <n v="8043246990"/>
        <n v="8043246934"/>
        <n v="8043246970"/>
        <n v="8043246981"/>
        <n v="8043246976"/>
        <n v="8043246954"/>
        <n v="8043246993"/>
        <n v="8043246988"/>
        <n v="8043246975"/>
        <n v="8043246967"/>
        <n v="8043246964"/>
        <n v="8043246997"/>
        <n v="8043246994"/>
        <n v="8043246991"/>
        <n v="8045612056"/>
        <n v="8800000004"/>
        <n v="8800000003"/>
        <m/>
        <s v="1322310309" u="1"/>
        <s v="1327138783" u="1"/>
        <s v="1327138787" u="1"/>
        <s v="1324081642" u="1"/>
        <s v="1324081644" u="1"/>
        <s v="1323101814" u="1"/>
        <s v="1323101805" u="1"/>
        <s v="1323101812" u="1"/>
        <s v="1323101808" u="1"/>
        <s v="1323101806" u="1"/>
        <s v="1323101813" u="1"/>
        <s v="1322310357" u="1"/>
        <s v="1322310343" u="1"/>
        <s v="1322310355" u="1"/>
        <s v="1327138751" u="1"/>
        <s v="1327138736" u="1"/>
        <s v="1327138734" u="1"/>
        <s v="1327138744" u="1"/>
        <s v="1327138745" u="1"/>
        <s v="1327138746" u="1"/>
        <s v="1327138762" u="1"/>
        <s v="1327138759" u="1"/>
        <s v="1322310288" u="1"/>
        <s v="1322310289" u="1"/>
        <s v="1322310350" u="1"/>
        <s v="1322310353" u="1"/>
        <s v="1322310338" u="1"/>
        <s v="1322310352" u="1"/>
        <s v="1322310348" u="1"/>
        <s v="1322310335" u="1"/>
        <s v="1322310340" u="1"/>
        <s v="1322310346" u="1"/>
        <s v="1322310370" u="1"/>
        <s v="1322310362" u="1"/>
        <s v="1322310333" u="1"/>
        <s v="1324081637" u="1"/>
        <s v="1327138772" u="1"/>
        <s v="1323101803" u="1"/>
        <s v="1322310327" u="1"/>
        <s v="1322310337" u="1"/>
        <s v="1322310378" u="1"/>
        <s v="1322310328" u="1"/>
        <s v="1322310326" u="1"/>
        <s v="1327138771" u="1"/>
        <s v="1327138776" u="1"/>
        <s v="1322310356" u="1"/>
        <s v="1322310376" u="1"/>
        <s v="1322310366" u="1"/>
        <s v="1327138781" u="1"/>
        <s v="1322310324" u="1"/>
        <s v="1323101798" u="1"/>
        <s v="1322310330" u="1"/>
        <s v="1322310317" u="1"/>
        <s v="1327138774" u="1"/>
        <s v="1324081636" u="1"/>
        <s v="1322310332" u="1"/>
        <s v="1322310314" u="1"/>
        <s v="1322310336" u="1"/>
        <s v="1323101795" u="1"/>
        <s v="1322310361" u="1"/>
        <s v="1322310339" u="1"/>
        <s v="1322310331" u="1"/>
        <s v="1324081633" u="1"/>
        <s v="1327138765" u="1"/>
        <s v="1322310313" u="1"/>
        <s v="1323101802" u="1"/>
        <s v="1322310360" u="1"/>
        <s v="1324081640" u="1"/>
        <s v="1327138760" u="1"/>
        <s v="1323101780" u="1"/>
        <s v="1322310303" u="1"/>
        <s v="1324081635" u="1"/>
        <s v="1322310310" u="1"/>
        <s v="1322310293" u="1"/>
        <s v="1322310321" u="1"/>
        <s v="1323101797" u="1"/>
        <s v="1322310302" u="1"/>
        <s v="1323101789" u="1"/>
        <s v="1323101794" u="1"/>
        <s v="1323101792" u="1"/>
        <s v="1322310299" u="1"/>
        <s v="1322310307" u="1"/>
        <s v="1324081632" u="1"/>
        <s v="1322310298" u="1"/>
        <s v="1323101784" u="1"/>
        <s v="1322310306" u="1"/>
        <s v="1327138755" u="1"/>
        <s v="1322310315" u="1"/>
        <s v="1322310300" u="1"/>
        <s v="1322310308" u="1"/>
        <s v="1323101804" u="1"/>
        <s v="1323101800" u="1"/>
        <s v="1323101799" u="1"/>
        <s v="1323101796" u="1"/>
        <s v="1323101793" u="1"/>
        <s v="1323101790" u="1"/>
        <s v="1323101783" u="1"/>
        <s v="1322310291" u="1"/>
        <s v="1322310301" u="1"/>
        <s v="1322310292" u="1"/>
        <s v="1327138756" u="1"/>
        <s v="1322310294" u="1"/>
        <s v="1322310312" u="1"/>
        <s v="1322310295" u="1"/>
        <s v="1328131469" u="1"/>
        <s v="1323101779" u="1"/>
        <s v="1322310304" u="1"/>
        <s v="1322310275" u="1"/>
        <s v="1323101775" u="1"/>
        <s v="1322310297" u="1"/>
        <s v="1322310286" u="1"/>
        <s v="1322310296" u="1"/>
        <s v="1327138753" u="1"/>
        <s v="1323101785" u="1"/>
        <s v="1323101772" u="1"/>
        <s v="1322310266" u="1"/>
        <s v="1322310269" u="1"/>
        <s v="1327138741" u="1"/>
        <s v="1323101760" u="1"/>
        <s v="1328131465" u="1"/>
        <s v="1328131458" u="1"/>
        <s v="1322310280" u="1"/>
        <s v="1322310263" u="1"/>
        <s v="1322310257" u="1"/>
        <s v="1322310281" u="1"/>
        <s v="1327138752" u="1"/>
        <s v="1327138743" u="1"/>
        <s v="1322310285" u="1"/>
        <s v="1328131461" u="1"/>
        <s v="1324081624" u="1"/>
        <s v="1324081623" u="1"/>
        <s v="1327138782" u="1"/>
        <s v="1322310341" u="1"/>
        <s v="1322310369" u="1"/>
        <s v="1322310367" u="1"/>
        <s v="1322310372" u="1"/>
        <s v="1328131481" u="1"/>
        <s v="1328131464" u="1"/>
        <s v="1324081627" u="1"/>
        <s v="1324081629" u="1"/>
        <s v="1322310287" u="1"/>
        <s v="1322310276" u="1"/>
        <s v="1327138749" u="1"/>
        <s v="1324081626" u="1"/>
        <s v="1327138747" u="1"/>
        <s v="1323101791" u="1"/>
        <s v="1323101781" u="1"/>
        <s v="1323101769" u="1"/>
        <s v="1322310270" u="1"/>
        <s v="1322310272" u="1"/>
        <s v="1323101771" u="1"/>
        <s v="1327138739" u="1"/>
        <s v="1322310265" u="1"/>
        <s v="1321300717" u="1"/>
        <s v="1321300718" u="1"/>
        <s v="1322310262" u="1"/>
        <s v="1323101778" u="1"/>
        <s v="1323101777" u="1"/>
        <s v="1323101773" u="1"/>
        <s v="1323101770" u="1"/>
        <s v="1323101763" u="1"/>
        <s v="1323101762" u="1"/>
        <s v="1324081631" u="1"/>
        <s v="1322310259" u="1"/>
        <s v="1322310258" u="1"/>
        <s v="1324081628" u="1"/>
        <s v="1322310268" u="1"/>
        <s v="1322310284" u="1"/>
        <s v="1328131459" u="1"/>
        <s v="1328131456" u="1"/>
        <s v="1323101774" u="1"/>
        <s v="1323101768" u="1"/>
        <s v="1323101764" u="1"/>
        <s v="1327138738" u="1"/>
        <s v="7004137616" u="1"/>
        <s v="7004137615" u="1"/>
        <s v="7004137614" u="1"/>
        <s v="7004137613" u="1"/>
        <s v="7004137526" u="1"/>
        <s v="7004137525" u="1"/>
        <s v="7004137523" u="1"/>
        <s v="7004137521" u="1"/>
        <s v="7004137520" u="1"/>
        <s v="1335062970" u="1"/>
        <s v="1436552414" u="1"/>
        <s v="1436552463" u="1"/>
        <s v="1436552410" u="1"/>
        <s v="1436552422" u="1"/>
        <s v="1436552419" u="1"/>
        <s v="1436552431" u="1"/>
        <s v="1436552412" u="1"/>
        <s v="1436552413" u="1"/>
        <s v="1436552425" u="1"/>
        <s v="1436552426" u="1"/>
        <s v="1436552440" u="1"/>
        <s v="1436552432" u="1"/>
        <s v="1436552427" u="1"/>
        <s v="1436552456" u="1"/>
        <s v="1436552453" u="1"/>
        <s v="1337025443" u="1"/>
        <s v="1436552444" u="1"/>
        <s v="1436552464" u="1"/>
        <s v="1436552436" u="1"/>
        <s v="1436552448" u="1"/>
        <s v="1436552439" u="1"/>
        <s v="1436552471" u="1"/>
        <s v="1436552441" u="1"/>
        <s v="1436552450" u="1"/>
        <s v="1436552454" u="1"/>
        <s v="1436552469" u="1"/>
        <s v="7022027391" u="1"/>
        <s v="7022027404" u="1"/>
        <s v="7022027415" u="1"/>
        <s v="7022027427" u="1"/>
        <s v="7022027441" u="1"/>
        <s v="7022027449" u="1"/>
        <s v="7022027455" u="1"/>
        <s v="7022027459" u="1"/>
        <s v="7022027470" u="1"/>
        <s v="7022027472" u="1"/>
        <s v="7022027494" u="1"/>
        <s v="7022027495" u="1"/>
        <s v="7022027503" u="1"/>
        <s v="7022027508" u="1"/>
        <s v="7022027515" u="1"/>
        <s v="7022027522" u="1"/>
        <s v="7022027529" u="1"/>
        <s v="7022027541" u="1"/>
        <s v="7022027547" u="1"/>
        <s v="7022027553" u="1"/>
        <s v="7022027562" u="1"/>
        <s v="7022027563" u="1"/>
        <s v="7022027588" u="1"/>
        <s v="7022027598" u="1"/>
        <s v="7022027604" u="1"/>
        <s v="7022027619" u="1"/>
        <s v="7022027627" u="1"/>
        <s v="7022027643" u="1"/>
        <s v="7022027660" u="1"/>
        <s v="7022027667" u="1"/>
        <s v="7022027469" u="1"/>
        <s v="7022027510" u="1"/>
        <s v="7022027540" u="1"/>
        <s v="7022027385" u="1"/>
        <s v="7001173983" u="1"/>
        <s v="7022027376" u="1"/>
        <s v="7001174008" u="1"/>
        <s v="7022027393" u="1"/>
        <s v="7001173996" u="1"/>
        <s v="7022027422" u="1"/>
        <s v="7022027490" u="1"/>
        <s v="7022027596" u="1"/>
        <s v="7022027367" u="1"/>
        <s v="7022027390" u="1"/>
        <s v="7022027428" u="1"/>
        <s v="7001173979" u="1"/>
        <s v="7001173982" u="1"/>
        <s v="7022027633" u="1"/>
        <s v="7022027456" u="1"/>
        <s v="7022027388" u="1"/>
        <s v="7022027383" u="1"/>
        <s v="7022027475" u="1"/>
        <s v="7022027446" u="1"/>
        <s v="7022027414" u="1"/>
        <s v="7001173999" u="1"/>
        <s v="7001174005" u="1"/>
        <s v="7001173977" u="1"/>
        <s v="7001173978" u="1"/>
        <s v="7001173980" u="1"/>
        <s v="7001173981" u="1"/>
        <s v="7022027398" u="1"/>
        <s v="7022027440" u="1"/>
        <s v="7022027396" u="1"/>
        <s v="7022027420" u="1"/>
        <s v="7022027437" u="1"/>
        <s v="7022027375" u="1"/>
        <s v="7022027481" u="1"/>
        <s v="7022027378" u="1"/>
        <s v="7022027400" u="1"/>
        <s v="7022027419" u="1"/>
        <s v="7022027453" u="1"/>
        <s v="7022027394" u="1"/>
        <s v="7022027408" u="1"/>
        <s v="7022027424" u="1"/>
        <s v="7022027380" u="1"/>
        <s v="7022027382" u="1"/>
        <s v="7022027403" u="1"/>
        <s v="7022027439" u="1"/>
        <s v="7022027387" u="1"/>
        <s v="7022027407" u="1"/>
        <s v="7022027432" u="1"/>
        <s v="7022027386" u="1"/>
        <s v="7022027454" u="1"/>
        <s v="7022027448" u="1"/>
        <s v="7022027377" u="1"/>
        <s v="7022027381" u="1"/>
        <s v="7022027416" u="1"/>
        <s v="7022027431" u="1"/>
        <s v="7022027373" u="1"/>
        <s v="7001173994" u="1"/>
        <s v="7022027443" u="1"/>
        <s v="7001173967" u="1"/>
        <s v="7001173969" u="1"/>
        <s v="7001173971" u="1"/>
        <s v="7001173973" u="1"/>
        <s v="7001174030" u="1"/>
        <s v="7001174016" u="1"/>
        <s v="7001174001" u="1"/>
        <s v="7001173974" u="1"/>
        <s v="7001174020" u="1"/>
        <s v="7001174023" u="1"/>
        <s v="7001174015" u="1"/>
        <s v="7001173984" u="1"/>
        <s v="7001173998" u="1"/>
        <s v="7001173992" u="1"/>
        <s v="7001174012" u="1"/>
        <s v="7001173988" u="1"/>
        <s v="7001174027" u="1"/>
        <s v="7001173966" u="1"/>
        <s v="7001173968" u="1"/>
        <s v="7001173970" u="1"/>
        <s v="7001173972" u="1"/>
        <s v="7001173976" u="1"/>
        <s v="7001173975" u="1"/>
        <s v="7022027423" u="1"/>
        <s v="7022027477" u="1"/>
        <s v="7022027564" u="1"/>
        <s v="7022027473" u="1"/>
        <s v="7001174045" u="1"/>
        <s v="7022027595" u="1"/>
        <s v="7022027434" u="1"/>
        <s v="7022027426" u="1"/>
        <s v="7022027405" u="1"/>
        <s v="7022027474" u="1"/>
        <s v="7022027516" u="1"/>
        <s v="7022027433" u="1"/>
        <s v="7001174057" u="1"/>
        <s v="7022027452" u="1"/>
        <s v="7022027497" u="1"/>
        <s v="7022027527" u="1"/>
        <s v="7022027429" u="1"/>
        <s v="7022027574" u="1"/>
        <s v="7038000795" u="1"/>
        <s v="7001174078" u="1"/>
        <s v="7022027462" u="1"/>
        <s v="7022027526" u="1"/>
        <s v="7022027471" u="1"/>
        <s v="7022027461" u="1"/>
        <s v="7022027447" u="1"/>
        <s v="7022027534" u="1"/>
        <s v="7001174038" u="1"/>
        <s v="7001174069" u="1"/>
        <s v="7001174077" u="1"/>
        <s v="7022027468" u="1"/>
        <s v="7001174051" u="1"/>
        <s v="7001174060" u="1"/>
        <s v="7001174049" u="1"/>
        <s v="7001174058" u="1"/>
        <s v="7001174033" u="1"/>
        <s v="7001174101" u="1"/>
        <s v="7022027498" u="1"/>
        <s v="7022027502" u="1"/>
        <s v="7022027528" u="1"/>
        <s v="7022027573" u="1"/>
        <s v="7022027496" u="1"/>
        <s v="7022027511" u="1"/>
        <s v="7022027561" u="1"/>
        <s v="7022027543" u="1"/>
        <s v="7022027556" u="1"/>
        <s v="7022027509" u="1"/>
        <s v="7022027565" u="1"/>
        <s v="7001174046" u="1"/>
        <s v="7001174039" u="1"/>
        <s v="7022027464" u="1"/>
        <s v="7022027505" u="1"/>
        <s v="7022027530" u="1"/>
        <s v="7022027492" u="1"/>
        <s v="7001174054" u="1"/>
        <s v="7001174061" u="1"/>
        <s v="7022027546" u="1"/>
        <s v="7001174070" u="1"/>
        <s v="7001174099" u="1"/>
        <s v="7022027486" u="1"/>
        <s v="7022027506" u="1"/>
        <s v="7022027517" u="1"/>
        <s v="7022027465" u="1"/>
        <s v="7022027532" u="1"/>
        <s v="7001174044" u="1"/>
        <s v="7022027466" u="1"/>
        <s v="7022027463" u="1"/>
        <s v="7022027536" u="1"/>
        <s v="7022027493" u="1"/>
        <s v="7022027531" u="1"/>
        <s v="7022027467" u="1"/>
        <s v="7022027513" u="1"/>
        <s v="7022027488" u="1"/>
        <s v="7001174052" u="1"/>
        <s v="7001174083" u="1"/>
        <s v="7001174067" u="1"/>
        <s v="7001174090" u="1"/>
        <s v="7001174103" u="1"/>
        <s v="7001174084" u="1"/>
        <s v="7022027551" u="1"/>
        <s v="7022027611" u="1"/>
        <s v="7001174082" u="1"/>
        <s v="7001174074" u="1"/>
        <s v="7001174081" u="1"/>
        <s v="7001174096" u="1"/>
        <s v="7022027649" u="1"/>
        <s v="7022027637" u="1"/>
        <s v="7022027545" u="1"/>
        <s v="7022027617" u="1"/>
        <s v="7022027578" u="1"/>
        <s v="7022027647" u="1"/>
        <s v="7022027582" u="1"/>
        <s v="7022027603" u="1"/>
        <s v="7022027577" u="1"/>
        <s v="7022027584" u="1"/>
        <s v="7001174120" u="1"/>
        <s v="7022027610" u="1"/>
        <s v="7022027572" u="1"/>
        <s v="7022027559" u="1"/>
        <s v="7001174097" u="1"/>
        <s v="7022027608" u="1"/>
        <s v="7001174140" u="1"/>
        <s v="7001174109" u="1"/>
        <s v="7001174119" u="1"/>
        <s v="7001174112" u="1"/>
        <s v="7001174121" u="1"/>
        <s v="7022027570" u="1"/>
        <s v="7022027576" u="1"/>
        <s v="7001174142" u="1"/>
        <s v="7001174132" u="1"/>
        <s v="7001174110" u="1"/>
        <s v="7001174122" u="1"/>
        <s v="7001174149" u="1"/>
        <s v="7022027571" u="1"/>
        <s v="7022027593" u="1"/>
        <s v="7022027609" u="1"/>
        <s v="7022027638" u="1"/>
        <s v="7022027631" u="1"/>
        <s v="7022027613" u="1"/>
        <s v="7022027620" u="1"/>
        <s v="7022027644" u="1"/>
        <s v="7022027587" u="1"/>
        <s v="7022027615" u="1"/>
        <s v="7022027607" u="1"/>
        <s v="7001174116" u="1"/>
        <s v="7022027656" u="1"/>
        <s v="7001174107" u="1"/>
        <s v="7022027629" u="1"/>
        <s v="7001174115" u="1"/>
        <s v="7022027645" u="1"/>
        <s v="7022027586" u="1"/>
        <s v="7022027625" u="1"/>
        <s v="7022027652" u="1"/>
        <s v="7022027657" u="1"/>
        <s v="7022027589" u="1"/>
        <s v="7022027592" u="1"/>
        <s v="7022027594" u="1"/>
        <s v="7001174124" u="1"/>
        <s v="7001174139" u="1"/>
        <s v="7001174144" u="1"/>
        <s v="7001174134" u="1"/>
        <s v="7001174147" u="1"/>
        <s v="7022027639" u="1"/>
        <s v="7022027614" u="1"/>
        <s v="7022027640" u="1"/>
        <s v="7022027654" u="1"/>
        <s v="7022027658" u="1"/>
        <s v="7022027662" u="1"/>
        <s v="7022027648" u="1"/>
        <s v="7022027621" u="1"/>
        <s v="7022027634" u="1"/>
        <s v="0507098345" u="1"/>
        <s v="0507098349" u="1"/>
        <s v="0507098353" u="1"/>
        <s v="0507098352" u="1"/>
        <s v="0507098355" u="1"/>
        <s v="0507098359" u="1"/>
        <s v="0507098360" u="1"/>
        <s v="0507098378" u="1"/>
        <s v="0507098382" u="1"/>
        <s v="0507098423" u="1"/>
        <s v="0507098356" u="1"/>
        <s v="0507098371" u="1"/>
        <s v="0507098426" u="1"/>
        <s v="0507098350" u="1"/>
        <s v="0507098346" u="1"/>
        <s v="0507098376" u="1"/>
        <s v="0507098377" u="1"/>
        <s v="0507098374" u="1"/>
        <s v="0507098365" u="1"/>
        <s v="0507098370" u="1"/>
        <s v="0507098361" u="1"/>
        <s v="0507098364" u="1"/>
        <s v="0507098348" u="1"/>
        <s v="0507098372" u="1"/>
        <s v="0507098362" u="1"/>
        <s v="0507098391" u="1"/>
        <s v="0507098389" u="1"/>
        <s v="0507098416" u="1"/>
        <s v="0507098367" u="1"/>
        <s v="0507098381" u="1"/>
        <s v="0507098413" u="1"/>
        <s v="0507098402" u="1"/>
        <s v="0507098445" u="1"/>
        <s v="0507098393" u="1"/>
        <s v="0507098409" u="1"/>
        <s v="0507098422" u="1"/>
        <s v="0507098404" u="1"/>
        <s v="0507098414" u="1"/>
        <s v="0507098408" u="1"/>
        <s v="0507098390" u="1"/>
        <s v="0507098385" u="1"/>
        <s v="0507098419" u="1"/>
        <s v="0507098407" u="1"/>
        <s v="0507098410" u="1"/>
        <s v="0507098394" u="1"/>
        <s v="0507098417" u="1"/>
        <s v="0507098392" u="1"/>
        <s v="0507098405" u="1"/>
        <s v="0507098441" u="1"/>
        <s v="0507098424" u="1"/>
        <s v="0507098420" u="1"/>
        <s v="0507098430" u="1"/>
        <s v="0507098442" u="1"/>
        <s v="0507098443" u="1"/>
        <s v="0507098428" u="1"/>
        <s v="0507098432" u="1"/>
        <s v="0507098440" u="1"/>
        <s v="0507098429" u="1"/>
        <s v="0507098439" u="1"/>
        <s v="0507098437" u="1"/>
        <s v="0507098448" u="1"/>
        <s v="0507098444" u="1"/>
        <s v="8043244716" u="1"/>
        <s v="8043244705" u="1"/>
        <s v="8043244717" u="1"/>
        <s v="8043244701" u="1"/>
        <s v="8043244720" u="1"/>
        <s v="8043244723" u="1"/>
        <s v="8043244725" u="1"/>
        <s v="8043244754" u="1"/>
        <s v="8043244741" u="1"/>
        <s v="8043244755" u="1"/>
        <s v="8043244708" u="1"/>
        <s v="8043244709" u="1"/>
        <s v="8043244712" u="1"/>
        <s v="8043244718" u="1"/>
        <s v="8043244751" u="1"/>
        <s v="8043244738" u="1"/>
        <s v="8043244721" u="1"/>
        <s v="8043244727" u="1"/>
        <s v="8043244737" u="1"/>
        <s v="8043244704" u="1"/>
        <s v="8043244748" u="1"/>
        <s v="8043244752" u="1"/>
        <s v="8043244699" u="1"/>
        <s v="8043244745" u="1"/>
        <s v="8043244743" u="1"/>
        <s v="8043244726" u="1"/>
        <s v="8043244749" u="1"/>
        <s v="8043244740" u="1"/>
        <s v="8043244757" u="1"/>
        <s v="8043244750" u="1"/>
        <s v="8043244774" u="1"/>
        <s v="8043244785" u="1"/>
        <s v="8043244728" u="1"/>
        <s v="8043244735" u="1"/>
        <s v="8043244722" u="1"/>
        <s v="8043244747" u="1"/>
        <s v="8043244739" u="1"/>
        <s v="8043244789" u="1"/>
        <s v="8043244768" u="1"/>
        <s v="8043244742" u="1"/>
        <s v="8043244746" u="1"/>
        <s v="8043244772" u="1"/>
        <s v="8043244790" u="1"/>
        <s v="8043244794" u="1"/>
        <s v="8043244807" u="1"/>
        <s v="8043244803" u="1"/>
        <s v="8043244770" u="1"/>
        <s v="8043244744" u="1"/>
        <s v="8043244784" u="1"/>
        <s v="8043244780" u="1"/>
        <s v="8043244766" u="1"/>
        <s v="8043244826" u="1"/>
        <s v="8043244804" u="1"/>
        <s v="8043244753" u="1"/>
        <s v="8043244758" u="1"/>
        <s v="8043244835" u="1"/>
        <s v="8043244769" u="1"/>
        <s v="8043244823" u="1"/>
        <s v="8043244822" u="1"/>
        <s v="8043244775" u="1"/>
        <s v="8043244782" u="1"/>
        <s v="8043244814" u="1"/>
        <s v="8043244818" u="1"/>
        <s v="8043244841" u="1"/>
        <s v="8043244825" u="1"/>
        <s v="8043244834" u="1"/>
        <s v="8043244844" u="1"/>
        <s v="8043244800" u="1"/>
        <s v="8043244806" u="1"/>
        <s v="8043244802" u="1"/>
        <s v="8043244796" u="1"/>
        <s v="8043244795" u="1"/>
        <s v="8043244792" u="1"/>
        <s v="8043244797" u="1"/>
        <s v="8043244805" u="1"/>
        <s v="8043244786" u="1"/>
        <s v="8043244798" u="1"/>
        <s v="8043244842" u="1"/>
        <s v="8043244815" u="1"/>
        <s v="8043244838" u="1"/>
        <s v="8043244819" u="1"/>
        <s v="8043244811" u="1"/>
        <s v="8043244827" u="1"/>
        <s v="8043244836" u="1"/>
        <s v="8043244846" u="1"/>
        <s v="8043244816" u="1"/>
        <s v="8043244830" u="1"/>
        <s v="8043244824" u="1"/>
        <s v="8043244847" u="1"/>
        <s v="8043244821" u="1"/>
        <s v="8043244845" u="1"/>
        <s v="8045611391" u="1"/>
        <s v="8045611433" u="1"/>
        <s v="8045611415" u="1"/>
        <s v="1322310430" u="1"/>
        <s v="1324081646" u="1"/>
        <s v="1322310391" u="1"/>
        <s v="1322310387" u="1"/>
        <s v="1322310394" u="1"/>
        <s v="1323101815" u="1"/>
        <s v="1324081648" u="1"/>
        <s v="1322310422" u="1"/>
        <s v="1322310381" u="1"/>
        <s v="1322310417" u="1"/>
        <s v="1322310392" u="1"/>
        <s v="1322310383" u="1"/>
        <s v="1322310403" u="1"/>
        <s v="1327138788" u="1"/>
        <s v="1322310379" u="1"/>
        <s v="1324081649" u="1"/>
        <s v="1324081651" u="1"/>
        <s v="1322310413" u="1"/>
        <s v="1327138792" u="1"/>
        <s v="1323101819" u="1"/>
        <s v="1322310402" u="1"/>
        <s v="1322310386" u="1"/>
        <s v="1322310427" u="1"/>
        <s v="1322310396" u="1"/>
        <s v="1322310409" u="1"/>
        <s v="1322310425" u="1"/>
        <s v="1322310419" u="1"/>
        <s v="1323101816" u="1"/>
        <s v="1324081645" u="1"/>
        <s v="1322310421" u="1"/>
        <s v="1322310432" u="1"/>
        <s v="1321300724" u="1"/>
        <s v="1327138821" u="1"/>
        <s v="1322310435" u="1"/>
        <s v="1322310423" u="1"/>
        <s v="1322310426" u="1"/>
        <s v="1322310428" u="1"/>
        <s v="1322310429" u="1"/>
        <s v="1321300725" u="1"/>
        <s v="1321300726" u="1"/>
        <s v="1323101823" u="1"/>
        <s v="1323101831" u="1"/>
        <s v="1322310424" u="1"/>
        <s v="1322310458" u="1"/>
        <s v="1323101820" u="1"/>
        <s v="1323101821" u="1"/>
        <s v="1323101825" u="1"/>
        <s v="1327138801" u="1"/>
        <s v="1324081652" u="1"/>
        <s v="1324081653" u="1"/>
        <s v="1322310420" u="1"/>
        <s v="1324081658" u="1"/>
        <s v="1324081667" u="1"/>
        <s v="1324081655" u="1"/>
        <s v="1322310434" u="1"/>
        <s v="1322310444" u="1"/>
        <s v="1322310436" u="1"/>
        <s v="1322310445" u="1"/>
        <s v="1327138804" u="1"/>
        <s v="1322310443" u="1"/>
        <s v="1322310446" u="1"/>
        <s v="1322310439" u="1"/>
        <s v="1322310449" u="1"/>
        <s v="1322310468" u="1"/>
        <s v="1322310440" u="1"/>
        <s v="1323101826" u="1"/>
        <s v="1327138810" u="1"/>
        <s v="1322310471" u="1"/>
        <s v="1321300728" u="1"/>
        <s v="1321300729" u="1"/>
        <s v="1321300733" u="1"/>
        <s v="1321300734" u="1"/>
        <s v="1322310447" u="1"/>
        <s v="1322310448" u="1"/>
        <s v="1322310451" u="1"/>
        <s v="1322310476" u="1"/>
        <s v="1323101839" u="1"/>
        <s v="1322310454" u="1"/>
        <s v="1323101833" u="1"/>
        <s v="1322310452" u="1"/>
        <s v="1322310463" u="1"/>
        <s v="1322310459" u="1"/>
        <s v="1323101835" u="1"/>
        <s v="1323101836" u="1"/>
        <s v="1322310477" u="1"/>
        <s v="1327138831" u="1"/>
        <s v="1322310466" u="1"/>
        <s v="1327138820" u="1"/>
        <s v="1324081662" u="1"/>
        <s v="1327138826" u="1"/>
        <s v="1322310464" u="1"/>
        <s v="1322310480" u="1"/>
        <s v="1322310473" u="1"/>
        <s v="1322310472" u="1"/>
        <s v="1322310475" u="1"/>
        <s v="1322310483" u="1"/>
        <s v="1323101841" u="1"/>
        <s v="1323101842" u="1"/>
        <s v="1322310470" u="1"/>
        <s v="1322310521" u="1"/>
        <s v="1328131494" u="1"/>
        <s v="1322310498" u="1"/>
        <s v="1322310474" u="1"/>
        <s v="1322310514" u="1"/>
        <s v="1322310479" u="1"/>
        <s v="1323101845" u="1"/>
        <s v="1322310485" u="1"/>
        <s v="1327138827" u="1"/>
        <s v="1322310493" u="1"/>
        <s v="1324081670" u="1"/>
        <s v="1322310533" u="1"/>
        <s v="1322310486" u="1"/>
        <s v="1322310499" u="1"/>
        <s v="1322310495" u="1"/>
        <s v="1322310490" u="1"/>
        <s v="1322310487" u="1"/>
        <s v="1322310512" u="1"/>
        <s v="1327138834" u="1"/>
        <s v="1322310504" u="1"/>
        <s v="1322310506" u="1"/>
        <s v="1322310500" u="1"/>
        <s v="1327138837" u="1"/>
        <s v="1322310524" u="1"/>
        <s v="1322310516" u="1"/>
        <s v="1322310523" u="1"/>
        <s v="1328131497" u="1"/>
        <s v="1322310488" u="1"/>
        <s v="1324081672" u="1"/>
        <s v="1323101846" u="1"/>
        <s v="1323101850" u="1"/>
        <s v="1323101852" u="1"/>
        <s v="1322310527" u="1"/>
        <s v="1324081674" u="1"/>
        <s v="1324081675" u="1"/>
        <s v="1327138844" u="1"/>
        <s v="1323101854" u="1"/>
        <s v="1322310519" u="1"/>
        <s v="1327138842" u="1"/>
        <s v="1322310525" u="1"/>
        <s v="1322310520" u="1"/>
        <s v="1322310529" u="1"/>
        <s v="1328131501" u="1"/>
        <s v="1327138790" u="1"/>
        <s v="1327138794" u="1"/>
        <s v="1327138795" u="1"/>
        <s v="1327138797" u="1"/>
        <s v="1322310400" u="1"/>
        <s v="1322310530" u="1"/>
        <s v="1322310532" u="1"/>
        <s v="1322310539" u="1"/>
        <s v="1322310531" u="1"/>
        <s v="1322310526" u="1"/>
        <s v="1322310537" u="1"/>
        <s v="1323101853" u="1"/>
        <s v="1324081671" u="1"/>
        <s v="1322310507" u="1"/>
        <s v="1322310534" u="1"/>
        <s v="1322310502" u="1"/>
        <s v="1322310508" u="1"/>
        <s v="1321300737" u="1"/>
        <s v="1322310509" u="1"/>
        <s v="1323101855" u="1"/>
        <s v="1327138805" u="1"/>
        <s v="1327138825" u="1"/>
        <s v="1322310518" u="1"/>
        <s v="1327138845" u="1"/>
        <s v="7004137621" u="1"/>
        <s v="7004137622" u="1"/>
        <s v="7004137626" u="1"/>
        <s v="1436552513" u="1"/>
        <s v="1436552495" u="1"/>
        <s v="1436552536" u="1"/>
        <s v="1436552507" u="1"/>
        <s v="1436552514" u="1"/>
        <s v="1436552479" u="1"/>
        <s v="1436552480" u="1"/>
        <s v="1436552481" u="1"/>
        <s v="1436552482" u="1"/>
        <s v="1436552515" u="1"/>
        <s v="1436552504" u="1"/>
        <s v="1436552491" u="1"/>
        <s v="1436552492" u="1"/>
        <s v="1436552505" u="1"/>
        <s v="1436552516" u="1"/>
        <s v="1436552502" u="1"/>
        <s v="1436552517" u="1"/>
        <s v="1436552512" u="1"/>
        <s v="1436552532" u="1"/>
        <s v="1337025449" u="1"/>
        <s v="1436552523" u="1"/>
        <s v="1436552519" u="1"/>
        <s v="1337025448" u="1"/>
        <s v="1333038386" u="1"/>
        <s v="7022027672" u="1"/>
        <s v="7022027675" u="1"/>
        <s v="7022027677" u="1"/>
        <s v="7022027681" u="1"/>
        <s v="7022027684" u="1"/>
        <s v="7022027690" u="1"/>
        <s v="7022027691" u="1"/>
        <s v="7022027695" u="1"/>
        <s v="7022027701" u="1"/>
        <s v="7022027702" u="1"/>
        <s v="7022027707" u="1"/>
        <s v="7022027708" u="1"/>
        <s v="7022027713" u="1"/>
        <s v="7022027715" u="1"/>
        <s v="7022027720" u="1"/>
        <s v="7022027721" u="1"/>
        <s v="7022027727" u="1"/>
        <s v="7022027728" u="1"/>
        <s v="7022027733" u="1"/>
        <s v="7022027734" u="1"/>
        <s v="7022027740" u="1"/>
        <s v="7022027741" u="1"/>
        <s v="7022027747" u="1"/>
        <s v="7022027748" u="1"/>
        <s v="7022027749" u="1"/>
        <s v="7022027754" u="1"/>
        <s v="7022027756" u="1"/>
        <s v="7022027759" u="1"/>
        <s v="7022027761" u="1"/>
        <s v="7022027762" u="1"/>
        <s v="7022027769" u="1"/>
        <s v="7022027771" u="1"/>
        <s v="7022027775" u="1"/>
        <s v="7022027778" u="1"/>
        <s v="7022027782" u="1"/>
        <s v="7022027788" u="1"/>
        <s v="7022027791" u="1"/>
        <s v="7022027794" u="1"/>
        <s v="7022027798" u="1"/>
        <s v="7022027803" u="1"/>
        <s v="7022027809" u="1"/>
        <s v="7022027813" u="1"/>
        <s v="7022027815" u="1"/>
        <s v="7022027816" u="1"/>
        <s v="7022027820" u="1"/>
        <s v="7022027822" u="1"/>
        <s v="7022027831" u="1"/>
        <s v="7022027837" u="1"/>
        <s v="7022027862" u="1"/>
        <s v="7022027878" u="1"/>
        <s v="7022027887" u="1"/>
        <s v="7022027897" u="1"/>
        <s v="7022027909" u="1"/>
        <s v="7022027910" u="1"/>
        <s v="7022027920" u="1"/>
        <s v="7022027930" u="1"/>
        <s v="7022027934" u="1"/>
        <s v="7022027943" u="1"/>
        <s v="7022027725" u="1"/>
        <s v="7022027682" u="1"/>
        <s v="7022027781" u="1"/>
        <s v="7022027698" u="1"/>
        <s v="7022027687" u="1"/>
        <s v="7022027692" u="1"/>
        <s v="7022027768" u="1"/>
        <s v="7022027679" u="1"/>
        <s v="7022027670" u="1"/>
        <s v="7001174159" u="1"/>
        <s v="7022027668" u="1"/>
        <s v="7001174163" u="1"/>
        <s v="7001174158" u="1"/>
        <s v="7001174321" u="1"/>
        <s v="7001174298" u="1"/>
        <s v="7022027732" u="1"/>
        <s v="7001174330" u="1"/>
        <s v="7001174320" u="1"/>
        <s v="7022027704" u="1"/>
        <s v="7022027696" u="1"/>
        <s v="7022027842" u="1"/>
        <s v="7022027718" u="1"/>
        <s v="7022027680" u="1"/>
        <s v="7022027710" u="1"/>
        <s v="7022027874" u="1"/>
        <s v="7022027699" u="1"/>
        <s v="7022027746" u="1"/>
        <s v="7022027857" u="1"/>
        <s v="7022027840" u="1"/>
        <s v="7001174205" u="1"/>
        <s v="7001174198" u="1"/>
        <s v="7022027686" u="1"/>
        <s v="7022027776" u="1"/>
        <s v="7003115638" u="1"/>
        <s v="7001174180" u="1"/>
        <s v="7001174194" u="1"/>
        <s v="7022027737" u="1"/>
        <s v="7022027703" u="1"/>
        <s v="7001174288" u="1"/>
        <s v="7001174338" u="1"/>
        <s v="7001174336" u="1"/>
        <s v="7001174346" u="1"/>
        <s v="7001174319" u="1"/>
        <s v="7001174343" u="1"/>
        <s v="7022027763" u="1"/>
        <s v="7022027757" u="1"/>
        <s v="7022027821" u="1"/>
        <s v="7022027849" u="1"/>
        <s v="7022027860" u="1"/>
        <s v="7022027697" u="1"/>
        <s v="7022027685" u="1"/>
        <s v="7022027706" u="1"/>
        <s v="7022027766" u="1"/>
        <s v="7022027760" u="1"/>
        <s v="7022027780" u="1"/>
        <s v="7022027730" u="1"/>
        <s v="7022027801" u="1"/>
        <s v="7001174189" u="1"/>
        <s v="7001174175" u="1"/>
        <s v="7001174187" u="1"/>
        <s v="7001174183" u="1"/>
        <s v="7001174178" u="1"/>
        <s v="7022027764" u="1"/>
        <s v="7022027800" u="1"/>
        <s v="7022027790" u="1"/>
        <s v="7001174188" u="1"/>
        <s v="7001174192" u="1"/>
        <s v="7001174201" u="1"/>
        <s v="7001174184" u="1"/>
        <s v="7001174224" u="1"/>
        <s v="7001174231" u="1"/>
        <s v="7001174227" u="1"/>
        <s v="7001174267" u="1"/>
        <s v="7001174269" u="1"/>
        <s v="7001174190" u="1"/>
        <s v="7001174193" u="1"/>
        <s v="7001174220" u="1"/>
        <s v="7001174191" u="1"/>
        <s v="7022027735" u="1"/>
        <s v="7001174247" u="1"/>
        <s v="7022027709" u="1"/>
        <s v="7022027717" u="1"/>
        <s v="7022027739" u="1"/>
        <s v="7022027722" u="1"/>
        <s v="7001174250" u="1"/>
        <s v="7001174296" u="1"/>
        <s v="7001174307" u="1"/>
        <s v="7001174284" u="1"/>
        <s v="7001174317" u="1"/>
        <s v="7001174270" u="1"/>
        <s v="7022027745" u="1"/>
        <s v="7022027753" u="1"/>
        <s v="7022027744" u="1"/>
        <s v="7022027736" u="1"/>
        <s v="7022027723" u="1"/>
        <s v="7022027877" u="1"/>
        <s v="7022027731" u="1"/>
        <s v="7038000807" u="1"/>
        <s v="7001174345" u="1"/>
        <s v="7022027796" u="1"/>
        <s v="7022027738" u="1"/>
        <s v="7022027777" u="1"/>
        <s v="7022027743" u="1"/>
        <s v="7022027792" u="1"/>
        <s v="7022027742" u="1"/>
        <s v="7022027773" u="1"/>
        <s v="7022027793" u="1"/>
        <s v="7022027814" u="1"/>
        <s v="7022027774" u="1"/>
        <s v="7022027806" u="1"/>
        <s v="7022027795" u="1"/>
        <s v="7001174351" u="1"/>
        <s v="7038000801" u="1"/>
        <s v="7001174301" u="1"/>
        <s v="7001174297" u="1"/>
        <s v="7001174305" u="1"/>
        <s v="7001174308" u="1"/>
        <s v="7001174293" u="1"/>
        <s v="7001174286" u="1"/>
        <s v="7001174300" u="1"/>
        <s v="7001174302" u="1"/>
        <s v="7001174306" u="1"/>
        <s v="7001174303" u="1"/>
        <s v="7001174304" u="1"/>
        <s v="7001174311" u="1"/>
        <s v="7001174312" u="1"/>
        <s v="7001174335" u="1"/>
        <s v="7001174314" u="1"/>
        <s v="7001174315" u="1"/>
        <s v="7001174316" u="1"/>
        <s v="7001174334" u="1"/>
        <s v="7001174332" u="1"/>
        <s v="7001174333" u="1"/>
        <s v="7001174310" u="1"/>
        <s v="7001174313" u="1"/>
        <s v="7001174318" u="1"/>
        <s v="7001174368" u="1"/>
        <s v="7001174363" u="1"/>
        <s v="7001174344" u="1"/>
        <s v="7001174366" u="1"/>
        <s v="7001174382" u="1"/>
        <s v="7001174358" u="1"/>
        <s v="7022027797" u="1"/>
        <s v="7022027812" u="1"/>
        <s v="7022027824" u="1"/>
        <s v="7022027818" u="1"/>
        <s v="7022027817" u="1"/>
        <s v="7022027786" u="1"/>
        <s v="7022027846" u="1"/>
        <s v="7022027841" u="1"/>
        <s v="7001174390" u="1"/>
        <s v="7001174374" u="1"/>
        <s v="7001174415" u="1"/>
        <s v="7022027830" u="1"/>
        <s v="7022027838" u="1"/>
        <s v="7022027880" u="1"/>
        <s v="7001174403" u="1"/>
        <s v="7001174388" u="1"/>
        <s v="7001174405" u="1"/>
        <s v="7001174416" u="1"/>
        <s v="7022027859" u="1"/>
        <s v="7022027828" u="1"/>
        <s v="7022027827" u="1"/>
        <s v="7022027881" u="1"/>
        <s v="7022027854" u="1"/>
        <s v="7022027872" u="1"/>
        <s v="7022027852" u="1"/>
        <s v="7022027870" u="1"/>
        <s v="7022027823" u="1"/>
        <s v="7022027871" u="1"/>
        <s v="7022027856" u="1"/>
        <s v="7001174384" u="1"/>
        <s v="7001174369" u="1"/>
        <s v="7001174406" u="1"/>
        <s v="7001174402" u="1"/>
        <s v="7001174410" u="1"/>
        <s v="7001174393" u="1"/>
        <s v="7038000806" u="1"/>
        <s v="7022027843" u="1"/>
        <s v="7022027836" u="1"/>
        <s v="7022027826" u="1"/>
        <s v="7022027844" u="1"/>
        <s v="7022027861" u="1"/>
        <s v="7022027868" u="1"/>
        <s v="7022027855" u="1"/>
        <s v="7022027829" u="1"/>
        <s v="7022027825" u="1"/>
        <s v="7022027867" u="1"/>
        <s v="7022027873" u="1"/>
        <s v="7022027863" u="1"/>
        <s v="7001174395" u="1"/>
        <s v="7001174387" u="1"/>
        <s v="7001174379" u="1"/>
        <s v="7001174381" u="1"/>
        <s v="7001174407" u="1"/>
        <s v="7022027839" u="1"/>
        <s v="7001174420" u="1"/>
        <s v="7001174442" u="1"/>
        <s v="7001174411" u="1"/>
        <s v="7022027891" u="1"/>
        <s v="7022027893" u="1"/>
        <s v="7022027902" u="1"/>
        <s v="7001174438" u="1"/>
        <s v="7022027937" u="1"/>
        <s v="7022027932" u="1"/>
        <s v="7022027886" u="1"/>
        <s v="7022027895" u="1"/>
        <s v="7022027883" u="1"/>
        <s v="7022027904" u="1"/>
        <s v="7001174450" u="1"/>
        <s v="7001174461" u="1"/>
        <s v="7022027918" u="1"/>
        <s v="7001174419" u="1"/>
        <s v="7022027936" u="1"/>
        <s v="7022027900" u="1"/>
        <s v="7022027927" u="1"/>
        <s v="7022027915" u="1"/>
        <s v="7022027922" u="1"/>
        <s v="7022027912" u="1"/>
        <s v="7022027935" u="1"/>
        <s v="7001174432" u="1"/>
        <s v="7022027924" u="1"/>
        <s v="7022027942" u="1"/>
        <s v="7022027914" u="1"/>
        <s v="7022027903" u="1"/>
        <s v="7022027926" u="1"/>
        <s v="7022027907" u="1"/>
        <s v="7022027901" u="1"/>
        <s v="7022027940" u="1"/>
        <s v="7022027931" u="1"/>
        <s v="7001174463" u="1"/>
        <s v="7022027892" u="1"/>
        <s v="7022027917" u="1"/>
        <s v="7022027899" u="1"/>
        <s v="7022027906" u="1"/>
        <s v="7001174454" u="1"/>
        <s v="7022027928" u="1"/>
        <s v="7022027929" u="1"/>
        <s v="7022027908" u="1"/>
        <s v="7022027916" u="1"/>
        <s v="7022027911" u="1"/>
        <s v="7022027913" u="1"/>
        <s v="7001174456" u="1"/>
        <s v="7001174446" u="1"/>
        <s v="7001174453" u="1"/>
        <s v="7001174448" u="1"/>
        <s v="7022027700" u="1"/>
        <s v="7022027779" u="1"/>
        <s v="7022027853" u="1"/>
        <s v="0507098452" u="1"/>
        <s v="0507098481" u="1"/>
        <s v="0507098502" u="1"/>
        <s v="0507098450" u="1"/>
        <s v="0507098466" u="1"/>
        <s v="0507098478" u="1"/>
        <s v="0507098477" u="1"/>
        <s v="0507098454" u="1"/>
        <s v="0507098484" u="1"/>
        <s v="0507098509" u="1"/>
        <s v="0507098483" u="1"/>
        <s v="0507098529" u="1"/>
        <s v="0507098504" u="1"/>
        <s v="0507098493" u="1"/>
        <s v="0507098482" u="1"/>
        <s v="0507098534" u="1"/>
        <s v="0507098470" u="1"/>
        <s v="0507098488" u="1"/>
        <s v="0507098501" u="1"/>
        <s v="0507098485" u="1"/>
        <s v="0507098510" u="1"/>
        <s v="0507098489" u="1"/>
        <s v="0507098492" u="1"/>
        <s v="0507098497" u="1"/>
        <s v="0507098472" u="1"/>
        <s v="0507098471" u="1"/>
        <s v="0507098480" u="1"/>
        <s v="0507098494" u="1"/>
        <s v="0507098537" u="1"/>
        <s v="0507098516" u="1"/>
        <s v="0507098500" u="1"/>
        <s v="0507098486" u="1"/>
        <s v="0507098515" u="1"/>
        <s v="0507098508" u="1"/>
        <s v="0507098514" u="1"/>
        <s v="0507098517" u="1"/>
        <s v="0507098522" u="1"/>
        <s v="0507098533" u="1"/>
        <s v="0507098539" u="1"/>
        <s v="0507098538" u="1"/>
        <s v="0507098512" u="1"/>
        <s v="0507098545" u="1"/>
        <s v="0507098513" u="1"/>
        <s v="0507098520" u="1"/>
        <s v="0507098521" u="1"/>
        <s v="0507098553" u="1"/>
        <s v="0507098523" u="1"/>
        <s v="0507098518" u="1"/>
        <s v="0507098541" u="1"/>
        <s v="0507098550" u="1"/>
        <s v="0507098544" u="1"/>
        <s v="0507098542" u="1"/>
        <s v="0507098535" u="1"/>
        <s v="0507098536" u="1"/>
        <s v="0507098551" u="1"/>
        <s v="0507098548" u="1"/>
        <s v="0507098552" u="1"/>
        <s v="8043244907" u="1"/>
        <s v="8043244879" u="1"/>
        <s v="8043244883" u="1"/>
        <s v="8043244863" u="1"/>
        <s v="8043244857" u="1"/>
        <s v="8043244877" u="1"/>
        <s v="8043244875" u="1"/>
        <s v="8043244862" u="1"/>
        <s v="8043244913" u="1"/>
        <s v="8043244865" u="1"/>
        <s v="8043244910" u="1"/>
        <s v="8043244869" u="1"/>
        <s v="8043244878" u="1"/>
        <s v="8043244912" u="1"/>
        <s v="8043244916" u="1"/>
        <s v="8043244906" u="1"/>
        <s v="8043244856" u="1"/>
        <s v="8043244873" u="1"/>
        <s v="8043244864" u="1"/>
        <s v="8043244915" u="1"/>
        <s v="8043244858" u="1"/>
        <s v="8043244881" u="1"/>
        <s v="8043244867" u="1"/>
        <s v="8043244861" u="1"/>
        <s v="8043244888" u="1"/>
        <s v="8043244886" u="1"/>
        <s v="8043244970" u="1"/>
        <s v="8043244897" u="1"/>
        <s v="8043244903" u="1"/>
        <s v="8043244918" u="1"/>
        <s v="8043244874" u="1"/>
        <s v="8043244872" u="1"/>
        <s v="8043244925" u="1"/>
        <s v="8043244895" u="1"/>
        <s v="8043244889" u="1"/>
        <s v="8043244911" u="1"/>
        <s v="8043244887" u="1"/>
        <s v="8043244941" u="1"/>
        <s v="8043244945" u="1"/>
        <s v="8043244951" u="1"/>
        <s v="8043244993" u="1"/>
        <s v="8043245006" u="1"/>
        <s v="8043244999" u="1"/>
        <s v="8043245018" u="1"/>
        <s v="8043244968" u="1"/>
        <s v="8043244890" u="1"/>
        <s v="8043244894" u="1"/>
        <s v="8043244904" u="1"/>
        <s v="8043244921" u="1"/>
        <s v="8043244937" u="1"/>
        <s v="8043244969" u="1"/>
        <s v="8043244928" u="1"/>
        <s v="8043244940" u="1"/>
        <s v="8043244977" u="1"/>
        <s v="8043244933" u="1"/>
        <s v="8043244987" u="1"/>
        <s v="8043244935" u="1"/>
        <s v="8043244956" u="1"/>
        <s v="8043244932" u="1"/>
        <s v="8043244959" u="1"/>
        <s v="8043244953" u="1"/>
        <s v="8043244946" u="1"/>
        <s v="8043244950" u="1"/>
        <s v="8043244955" u="1"/>
        <s v="8043244973" u="1"/>
        <s v="8043244963" u="1"/>
        <s v="8043244952" u="1"/>
        <s v="8043244994" u="1"/>
        <s v="8043244965" u="1"/>
        <s v="8043244961" u="1"/>
        <s v="8043244985" u="1"/>
        <s v="8043244978" u="1"/>
        <s v="8043244966" u="1"/>
        <s v="8043245007" u="1"/>
        <s v="8043244964" u="1"/>
        <s v="8043244976" u="1"/>
        <s v="8043244981" u="1"/>
        <s v="8043244996" u="1"/>
        <s v="8043245005" u="1"/>
        <s v="8043245025" u="1"/>
        <s v="8043245022" u="1"/>
        <s v="8043244980" u="1"/>
        <s v="8043244989" u="1"/>
        <s v="8043245028" u="1"/>
        <s v="8043245021" u="1"/>
        <s v="8043245019" u="1"/>
        <s v="8043245009" u="1"/>
        <s v="8043245013" u="1"/>
        <s v="8043244995" u="1"/>
        <s v="8043245008" u="1"/>
        <s v="8043244997" u="1"/>
        <s v="8043245001" u="1"/>
        <s v="8043245015" u="1"/>
        <s v="8043245023" u="1"/>
        <s v="8043245016" u="1"/>
        <s v="8043245024" u="1"/>
        <s v="8043245014" u="1"/>
        <s v="8043245033" u="1"/>
        <s v="8045611490" u="1"/>
        <s v="1328131508" u="1"/>
        <s v="1323101858" u="1"/>
        <s v="1323101863" u="1"/>
        <s v="1327138850" u="1"/>
        <s v="1327138858" u="1"/>
        <s v="1328131522" u="1"/>
        <s v="1328131505" u="1"/>
        <s v="1321300739" u="1"/>
        <s v="1324081680" u="1"/>
        <s v="1322310543" u="1"/>
        <s v="1321300740" u="1"/>
        <s v="1324081677" u="1"/>
        <s v="1324081681" u="1"/>
        <s v="1323101862" u="1"/>
        <s v="1323101864" u="1"/>
        <s v="1322310552" u="1"/>
        <s v="1327138861" u="1"/>
        <s v="1323101856" u="1"/>
        <s v="1323101859" u="1"/>
        <s v="1323101861" u="1"/>
        <s v="1323101865" u="1"/>
        <s v="1322310558" u="1"/>
        <s v="1323101866" u="1"/>
        <s v="1324081676" u="1"/>
        <s v="1327138853" u="1"/>
        <s v="1322310546" u="1"/>
        <s v="1322310557" u="1"/>
        <s v="1322310548" u="1"/>
        <s v="1327138848" u="1"/>
        <s v="1322310554" u="1"/>
        <s v="1322310555" u="1"/>
        <s v="1322310561" u="1"/>
        <s v="1324081688" u="1"/>
        <s v="1324081684" u="1"/>
        <s v="1322310566" u="1"/>
        <s v="1323101867" u="1"/>
        <s v="1323101874" u="1"/>
        <s v="1322310556" u="1"/>
        <s v="1322310547" u="1"/>
        <s v="1322310549" u="1"/>
        <s v="1328131514" u="1"/>
        <s v="1322310571" u="1"/>
        <s v="1322310550" u="1"/>
        <s v="1322310560" u="1"/>
        <s v="1322310593" u="1"/>
        <s v="1322310585" u="1"/>
        <s v="1322310563" u="1"/>
        <s v="1327138854" u="1"/>
        <s v="1324081686" u="1"/>
        <s v="1327138857" u="1"/>
        <s v="1322310567" u="1"/>
        <s v="1327138860" u="1"/>
        <s v="1327138862" u="1"/>
        <s v="1322310580" u="1"/>
        <s v="1322310570" u="1"/>
        <s v="1322310575" u="1"/>
        <s v="1327138867" u="1"/>
        <s v="1328131509" u="1"/>
        <s v="1322310573" u="1"/>
        <s v="1322310591" u="1"/>
        <s v="1323101870" u="1"/>
        <s v="1323101875" u="1"/>
        <s v="1323101880" u="1"/>
        <s v="1323101883" u="1"/>
        <s v="1323101884" u="1"/>
        <s v="1322310596" u="1"/>
        <s v="1322310581" u="1"/>
        <s v="1322310584" u="1"/>
        <s v="1322310590" u="1"/>
        <s v="1328131523" u="1"/>
        <s v="1322310586" u="1"/>
        <s v="1322310587" u="1"/>
        <s v="1328131521" u="1"/>
        <s v="1322310592" u="1"/>
        <s v="1324081693" u="1"/>
        <s v="1324081694" u="1"/>
        <s v="1327138879" u="1"/>
        <s v="1323101877" u="1"/>
        <s v="1322310602" u="1"/>
        <s v="1327138872" u="1"/>
        <s v="1324081699" u="1"/>
        <s v="1323101892" u="1"/>
        <s v="1323101878" u="1"/>
        <s v="1322310588" u="1"/>
        <s v="1324081690" u="1"/>
        <s v="1322310578" u="1"/>
        <s v="1323101868" u="1"/>
        <s v="1322310582" u="1"/>
        <s v="1323101869" u="1"/>
        <s v="1322310576" u="1"/>
        <s v="1322310583" u="1"/>
        <s v="1323101881" u="1"/>
        <s v="1323101882" u="1"/>
        <s v="1322310599" u="1"/>
        <s v="1328131519" u="1"/>
        <s v="1328131515" u="1"/>
        <s v="1322310628" u="1"/>
        <s v="1322310610" u="1"/>
        <s v="1322310618" u="1"/>
        <s v="1327138875" u="1"/>
        <s v="1322310601" u="1"/>
        <s v="1322310638" u="1"/>
        <s v="1322310606" u="1"/>
        <s v="1322310608" u="1"/>
        <s v="1322310629" u="1"/>
        <s v="1328131536" u="1"/>
        <s v="1322310657" u="1"/>
        <s v="1322310647" u="1"/>
        <s v="1322310633" u="1"/>
        <s v="1322310669" u="1"/>
        <s v="1327138891" u="1"/>
        <s v="1328131530" u="1"/>
        <s v="1328131531" u="1"/>
        <s v="1323101898" u="1"/>
        <s v="1327138894" u="1"/>
        <s v="1322310652" u="1"/>
        <s v="1324081707" u="1"/>
        <s v="1327138898" u="1"/>
        <s v="1322310650" u="1"/>
        <s v="1328131535" u="1"/>
        <s v="1322310653" u="1"/>
        <s v="1324081709" u="1"/>
        <s v="1324081705" u="1"/>
        <s v="1322310651" u="1"/>
        <s v="1322310634" u="1"/>
        <s v="1324081703" u="1"/>
        <s v="1322310649" u="1"/>
        <s v="1322310624" u="1"/>
        <s v="1323101896" u="1"/>
        <s v="1323101890" u="1"/>
        <s v="1323101888" u="1"/>
        <s v="1322310644" u="1"/>
        <s v="1322310648" u="1"/>
        <s v="1322310643" u="1"/>
        <s v="1322310622" u="1"/>
        <s v="1327138896" u="1"/>
        <s v="1322310636" u="1"/>
        <s v="1322310625" u="1"/>
        <s v="1322310626" u="1"/>
        <s v="1323101900" u="1"/>
        <s v="1323101894" u="1"/>
        <s v="1323101893" u="1"/>
        <s v="1323101889" u="1"/>
        <s v="1322310655" u="1"/>
        <s v="1323101897" u="1"/>
        <s v="1322310619" u="1"/>
        <s v="1323101887" u="1"/>
        <s v="1327138888" u="1"/>
        <s v="1322310632" u="1"/>
        <s v="1327138878" u="1"/>
        <s v="1327138880" u="1"/>
        <s v="1322310614" u="1"/>
        <s v="1324081701" u="1"/>
        <s v="1324081700" u="1"/>
        <s v="1322310616" u="1"/>
        <s v="1322310635" u="1"/>
        <s v="1322310621" u="1"/>
        <s v="1322310673" u="1"/>
        <s v="1322310630" u="1"/>
        <s v="1322310631" u="1"/>
        <s v="1328131526" u="1"/>
        <s v="1324081696" u="1"/>
        <s v="1322310617" u="1"/>
        <s v="1322310637" u="1"/>
        <s v="1322310611" u="1"/>
        <s v="1322310627" u="1"/>
        <s v="1322310612" u="1"/>
        <s v="1322310609" u="1"/>
        <s v="1322310662" u="1"/>
        <s v="1327138899" u="1"/>
        <s v="1322310656" u="1"/>
        <s v="1323101901" u="1"/>
        <s v="1322310674" u="1"/>
        <s v="1322310672" u="1"/>
        <s v="1322310664" u="1"/>
        <s v="1322310572" u="1"/>
        <s v="1327138868" u="1"/>
        <s v="1327138870" u="1"/>
        <s v="1324081710" u="1"/>
        <s v="1322310668" u="1"/>
        <s v="1322310667" u="1"/>
        <s v="1322310670" u="1"/>
        <s v="1323101899" u="1"/>
        <s v="1322310615" u="1"/>
        <s v="7004137784" u="1"/>
        <s v="7004137786" u="1"/>
        <s v="7004137788" u="1"/>
        <s v="7004137789" u="1"/>
        <s v="7004137791" u="1"/>
        <s v="7004137834" u="1"/>
        <s v="1436552558" u="1"/>
        <s v="1436552546" u="1"/>
        <s v="1436552560" u="1"/>
        <s v="1436552593" u="1"/>
        <s v="1436552544" u="1"/>
        <s v="1436552578" u="1"/>
        <s v="1436552567" u="1"/>
        <s v="1436552540" u="1"/>
        <s v="1436552550" u="1"/>
        <s v="1436552548" u="1"/>
        <s v="1436552580" u="1"/>
        <s v="1436552538" u="1"/>
        <s v="1436552551" u="1"/>
        <s v="1436552556" u="1"/>
        <s v="1436552570" u="1"/>
        <s v="1436552586" u="1"/>
        <s v="1436552555" u="1"/>
        <s v="1436552585" u="1"/>
        <s v="1436552581" u="1"/>
        <s v="1436552590" u="1"/>
        <s v="1436552592" u="1"/>
        <s v="1436552591" u="1"/>
        <s v="1436552601" u="1"/>
        <s v="1436552604" u="1"/>
        <s v="1436552594" u="1"/>
        <s v="7022027944" u="1"/>
        <s v="7022027958" u="1"/>
        <s v="7022027959" u="1"/>
        <s v="7022027978" u="1"/>
        <s v="7022027981" u="1"/>
        <s v="7022027992" u="1"/>
        <s v="7022027995" u="1"/>
        <s v="7022028008" u="1"/>
        <s v="7022028015" u="1"/>
        <s v="7022028023" u="1"/>
        <s v="7022028025" u="1"/>
        <s v="7022028034" u="1"/>
        <s v="7022028041" u="1"/>
        <s v="7022028043" u="1"/>
        <s v="7022028065" u="1"/>
        <s v="7022028077" u="1"/>
        <s v="7022028087" u="1"/>
        <s v="7022028088" u="1"/>
        <s v="7022028095" u="1"/>
        <s v="7022028098" u="1"/>
        <s v="7022028111" u="1"/>
        <s v="7022028125" u="1"/>
        <s v="7022028133" u="1"/>
        <s v="7022028140" u="1"/>
        <s v="7022028147" u="1"/>
        <s v="7022028154" u="1"/>
        <s v="7022028163" u="1"/>
        <s v="7022028172" u="1"/>
        <s v="7022028173" u="1"/>
        <s v="7022027968" u="1"/>
        <s v="7022028063" u="1"/>
        <s v="7022027990" u="1"/>
        <s v="7022028104" u="1"/>
        <s v="7022028024" u="1"/>
        <s v="7001174476" u="1"/>
        <s v="7022027960" u="1"/>
        <s v="7022027989" u="1"/>
        <s v="7022027953" u="1"/>
        <s v="7022027979" u="1"/>
        <s v="7001174510" u="1"/>
        <s v="7022027956" u="1"/>
        <s v="7022027957" u="1"/>
        <s v="7022027951" u="1"/>
        <s v="7022027955" u="1"/>
        <s v="7001174497" u="1"/>
        <s v="7022027961" u="1"/>
        <s v="7022027946" u="1"/>
        <s v="7022027964" u="1"/>
        <s v="7022027983" u="1"/>
        <s v="7022027977" u="1"/>
        <s v="7022027980" u="1"/>
        <s v="7001174466" u="1"/>
        <s v="7001174473" u="1"/>
        <s v="7022027954" u="1"/>
        <s v="7022027947" u="1"/>
        <s v="7022027965" u="1"/>
        <s v="7022027967" u="1"/>
        <s v="7001174508" u="1"/>
        <s v="7001174493" u="1"/>
        <s v="7001174474" u="1"/>
        <s v="7001174511" u="1"/>
        <s v="7001174479" u="1"/>
        <s v="7001174491" u="1"/>
        <s v="7001174480" u="1"/>
        <s v="7001174484" u="1"/>
        <s v="7001174503" u="1"/>
        <s v="7022027996" u="1"/>
        <s v="7022027971" u="1"/>
        <s v="7001174530" u="1"/>
        <s v="7001174520" u="1"/>
        <s v="7001174604" u="1"/>
        <s v="7022028056" u="1"/>
        <s v="7001174553" u="1"/>
        <s v="7001174478" u="1"/>
        <s v="7001174516" u="1"/>
        <s v="7022028011" u="1"/>
        <s v="7022028039" u="1"/>
        <s v="7022027988" u="1"/>
        <s v="7022028016" u="1"/>
        <s v="7001174513" u="1"/>
        <s v="7001174495" u="1"/>
        <s v="7001174488" u="1"/>
        <s v="7022028018" u="1"/>
        <s v="7022027976" u="1"/>
        <s v="7022027962" u="1"/>
        <s v="7001174550" u="1"/>
        <s v="7001174517" u="1"/>
        <s v="7022028017" u="1"/>
        <s v="7022028115" u="1"/>
        <s v="7001174546" u="1"/>
        <s v="7001174631" u="1"/>
        <s v="7022028020" u="1"/>
        <s v="7001174543" u="1"/>
        <s v="7001174544" u="1"/>
        <s v="7022027984" u="1"/>
        <s v="7022027985" u="1"/>
        <s v="7001174536" u="1"/>
        <s v="7001174606" u="1"/>
        <s v="7022028012" u="1"/>
        <s v="7001174538" u="1"/>
        <s v="7001174577" u="1"/>
        <s v="7001174585" u="1"/>
        <s v="7001174597" u="1"/>
        <s v="7022028001" u="1"/>
        <s v="7022027982" u="1"/>
        <s v="7022028013" u="1"/>
        <s v="7022028033" u="1"/>
        <s v="7001174591" u="1"/>
        <s v="7001174532" u="1"/>
        <s v="7001174529" u="1"/>
        <s v="7001174568" u="1"/>
        <s v="7022028070" u="1"/>
        <s v="7022028003" u="1"/>
        <s v="7001174547" u="1"/>
        <s v="7022028045" u="1"/>
        <s v="7022028000" u="1"/>
        <s v="7022028002" u="1"/>
        <s v="7022028037" u="1"/>
        <s v="7022028049" u="1"/>
        <s v="7001174518" u="1"/>
        <s v="7001174541" u="1"/>
        <s v="7001174562" u="1"/>
        <s v="7001174589" u="1"/>
        <s v="7001174579" u="1"/>
        <s v="7001174610" u="1"/>
        <s v="7022028062" u="1"/>
        <s v="7022028067" u="1"/>
        <s v="7022028036" u="1"/>
        <s v="7022027999" u="1"/>
        <s v="7022028021" u="1"/>
        <s v="7022028044" u="1"/>
        <s v="7022028055" u="1"/>
        <s v="7022028007" u="1"/>
        <s v="7022028009" u="1"/>
        <s v="7022028047" u="1"/>
        <s v="7022028069" u="1"/>
        <s v="7022028050" u="1"/>
        <s v="7022028010" u="1"/>
        <s v="7022028092" u="1"/>
        <s v="7001174548" u="1"/>
        <s v="7001174616" u="1"/>
        <s v="7022028004" u="1"/>
        <s v="7022028040" u="1"/>
        <s v="7022028035" u="1"/>
        <s v="7022028072" u="1"/>
        <s v="7001174593" u="1"/>
        <s v="7022028038" u="1"/>
        <s v="7022028006" u="1"/>
        <s v="7001174540" u="1"/>
        <s v="7001174632" u="1"/>
        <s v="7001174572" u="1"/>
        <s v="7001174626" u="1"/>
        <s v="7001174583" u="1"/>
        <s v="7001174623" u="1"/>
        <s v="7001174634" u="1"/>
        <s v="7001174619" u="1"/>
        <s v="7001174622" u="1"/>
        <s v="7001174627" u="1"/>
        <s v="7001174628" u="1"/>
        <s v="7001174637" u="1"/>
        <s v="7001174658" u="1"/>
        <s v="7001174629" u="1"/>
        <s v="7022028030" u="1"/>
        <s v="7022028057" u="1"/>
        <s v="7001174672" u="1"/>
        <s v="7022028100" u="1"/>
        <s v="7038000812" u="1"/>
        <s v="7022028083" u="1"/>
        <s v="7022028136" u="1"/>
        <s v="7022028060" u="1"/>
        <s v="7001174664" u="1"/>
        <s v="7001174567" u="1"/>
        <s v="7022028053" u="1"/>
        <s v="7022028145" u="1"/>
        <s v="7001174674" u="1"/>
        <s v="7022028114" u="1"/>
        <s v="7022028132" u="1"/>
        <s v="7022028110" u="1"/>
        <s v="7001174662" u="1"/>
        <s v="7022028112" u="1"/>
        <s v="7022028090" u="1"/>
        <s v="7022028129" u="1"/>
        <s v="7022028097" u="1"/>
        <s v="7001174712" u="1"/>
        <s v="7022028152" u="1"/>
        <s v="7022028170" u="1"/>
        <s v="7022028161" u="1"/>
        <s v="7022028120" u="1"/>
        <s v="7022028108" u="1"/>
        <s v="7022028079" u="1"/>
        <s v="7022028099" u="1"/>
        <s v="7022028091" u="1"/>
        <s v="7001174636" u="1"/>
        <s v="7001174723" u="1"/>
        <s v="7001174668" u="1"/>
        <s v="7022028116" u="1"/>
        <s v="7022028113" u="1"/>
        <s v="7022028094" u="1"/>
        <s v="7022028109" u="1"/>
        <s v="7022028119" u="1"/>
        <s v="7022028166" u="1"/>
        <s v="7022028118" u="1"/>
        <s v="7001174656" u="1"/>
        <s v="7022028130" u="1"/>
        <s v="7001174727" u="1"/>
        <s v="7022028089" u="1"/>
        <s v="7022028146" u="1"/>
        <s v="7022028126" u="1"/>
        <s v="7001174653" u="1"/>
        <s v="7022028148" u="1"/>
        <s v="7022028158" u="1"/>
        <s v="7022028162" u="1"/>
        <s v="7022028165" u="1"/>
        <s v="7001174748" u="1"/>
        <s v="7001174769" u="1"/>
        <s v="7001174686" u="1"/>
        <s v="7022028107" u="1"/>
        <s v="7022028134" u="1"/>
        <s v="7001174669" u="1"/>
        <s v="7001174671" u="1"/>
        <s v="7001174676" u="1"/>
        <s v="7001174739" u="1"/>
        <s v="7001174714" u="1"/>
        <s v="7001174704" u="1"/>
        <s v="7001174710" u="1"/>
        <s v="7001174743" u="1"/>
        <s v="7001174673" u="1"/>
        <s v="7001174666" u="1"/>
        <s v="7001174684" u="1"/>
        <s v="7001174682" u="1"/>
        <s v="7001174699" u="1"/>
        <s v="7001174725" u="1"/>
        <s v="7001174734" u="1"/>
        <s v="7001174708" u="1"/>
        <s v="7001174762" u="1"/>
        <s v="7001174755" u="1"/>
        <s v="7001174786" u="1"/>
        <s v="7001174761" u="1"/>
        <s v="7022028174" u="1"/>
        <s v="7001174760" u="1"/>
        <s v="7001174753" u="1"/>
        <s v="7001174776" u="1"/>
        <s v="7022028171" u="1"/>
        <s v="7022028155" u="1"/>
        <s v="7022028156" u="1"/>
        <s v="7001174763" u="1"/>
        <s v="7022028169" u="1"/>
        <s v="7022028157" u="1"/>
        <s v="7022028160" u="1"/>
        <s v="7022028168" u="1"/>
        <s v="7022028175" u="1"/>
        <s v="7001174788" u="1"/>
        <s v="7022028143" u="1"/>
        <s v="7022028159" u="1"/>
        <s v="7001174771" u="1"/>
        <s v="7022028080" u="1"/>
        <s v="7022028122" u="1"/>
        <s v="0507098578" u="1"/>
        <s v="0507098579" u="1"/>
        <s v="0507098562" u="1"/>
        <s v="0507098564" u="1"/>
        <s v="0507098560" u="1"/>
        <s v="0507098622" u="1"/>
        <s v="0507098597" u="1"/>
        <s v="0507098568" u="1"/>
        <s v="0507098575" u="1"/>
        <s v="0507098587" u="1"/>
        <s v="0507098557" u="1"/>
        <s v="0507098609" u="1"/>
        <s v="0507098555" u="1"/>
        <s v="0507098558" u="1"/>
        <s v="0507098563" u="1"/>
        <s v="0507098573" u="1"/>
        <s v="0507098571" u="1"/>
        <s v="0507098569" u="1"/>
        <s v="0507098567" u="1"/>
        <s v="0507098620" u="1"/>
        <s v="0507098574" u="1"/>
        <s v="0507098595" u="1"/>
        <s v="0507098603" u="1"/>
        <s v="0507098598" u="1"/>
        <s v="0507098623" u="1"/>
        <s v="0507098631" u="1"/>
        <s v="0507098608" u="1"/>
        <s v="0507098570" u="1"/>
        <s v="0507098606" u="1"/>
        <s v="0507098653" u="1"/>
        <s v="0507098611" u="1"/>
        <s v="0507098588" u="1"/>
        <s v="0507098628" u="1"/>
        <s v="0507098584" u="1"/>
        <s v="0507098592" u="1"/>
        <s v="0507098591" u="1"/>
        <s v="0507098619" u="1"/>
        <s v="0507098638" u="1"/>
        <s v="0507098642" u="1"/>
        <s v="0507098593" u="1"/>
        <s v="0507098659" u="1"/>
        <s v="0507098583" u="1"/>
        <s v="0507098601" u="1"/>
        <s v="0507098630" u="1"/>
        <s v="0507098602" u="1"/>
        <s v="0507098636" u="1"/>
        <s v="0507098594" u="1"/>
        <s v="0507098640" u="1"/>
        <s v="0507098629" u="1"/>
        <s v="0507098604" u="1"/>
        <s v="0507098607" u="1"/>
        <s v="0507098612" u="1"/>
        <s v="0507098650" u="1"/>
        <s v="0507098654" u="1"/>
        <s v="0507098637" u="1"/>
        <s v="0507098627" u="1"/>
        <s v="0507098632" u="1"/>
        <s v="0507098648" u="1"/>
        <s v="0507098645" u="1"/>
        <s v="0507098658" u="1"/>
        <s v="0507098649" u="1"/>
        <s v="8043245036" u="1"/>
        <s v="8043245068" u="1"/>
        <s v="8043245079" u="1"/>
        <s v="8043245074" u="1"/>
        <s v="8043245111" u="1"/>
        <s v="8043245113" u="1"/>
        <s v="8043245140" u="1"/>
        <s v="8043245129" u="1"/>
        <s v="8043245142" u="1"/>
        <s v="8043245135" u="1"/>
        <s v="8043245034" u="1"/>
        <s v="8043245035" u="1"/>
        <s v="8043245039" u="1"/>
        <s v="8043245038" u="1"/>
        <s v="8043245116" u="1"/>
        <s v="8043245078" u="1"/>
        <s v="8043245040" u="1"/>
        <s v="8043245037" u="1"/>
        <s v="8043245044" u="1"/>
        <s v="8043245042" u="1"/>
        <s v="8043245063" u="1"/>
        <s v="8043245077" u="1"/>
        <s v="8043245054" u="1"/>
        <s v="8043245049" u="1"/>
        <s v="8043245053" u="1"/>
        <s v="8043245047" u="1"/>
        <s v="8043245080" u="1"/>
        <s v="8043245065" u="1"/>
        <s v="8043245059" u="1"/>
        <s v="8043245067" u="1"/>
        <s v="8043245075" u="1"/>
        <s v="8043245076" u="1"/>
        <s v="8043245057" u="1"/>
        <s v="8043245107" u="1"/>
        <s v="8043245182" u="1"/>
        <s v="8043245088" u="1"/>
        <s v="8043245066" u="1"/>
        <s v="8043245115" u="1"/>
        <s v="8043245105" u="1"/>
        <s v="8043245070" u="1"/>
        <s v="8043245060" u="1"/>
        <s v="8043245084" u="1"/>
        <s v="8043245082" u="1"/>
        <s v="8043245100" u="1"/>
        <s v="8043245108" u="1"/>
        <s v="8043245092" u="1"/>
        <s v="8043245091" u="1"/>
        <s v="8043245087" u="1"/>
        <s v="8043245154" u="1"/>
        <s v="8043245134" u="1"/>
        <s v="8043245122" u="1"/>
        <s v="8043245104" u="1"/>
        <s v="8043245101" u="1"/>
        <s v="8043245156" u="1"/>
        <s v="8043245117" u="1"/>
        <s v="8043245137" u="1"/>
        <s v="8043245128" u="1"/>
        <s v="8043245120" u="1"/>
        <s v="8043245165" u="1"/>
        <s v="8043245149" u="1"/>
        <s v="8043245171" u="1"/>
        <s v="8043245131" u="1"/>
        <s v="8043245133" u="1"/>
        <s v="8043245158" u="1"/>
        <s v="8043245119" u="1"/>
        <s v="8043245136" u="1"/>
        <s v="8043245147" u="1"/>
        <s v="8043245179" u="1"/>
        <s v="8043245139" u="1"/>
        <s v="8043245191" u="1"/>
        <s v="8043245146" u="1"/>
        <s v="8043245150" u="1"/>
        <s v="8043245148" u="1"/>
        <s v="8043245162" u="1"/>
        <s v="8043245125" u="1"/>
        <s v="8043245152" u="1"/>
        <s v="8043245141" u="1"/>
        <s v="8043245176" u="1"/>
        <s v="8043245153" u="1"/>
        <s v="8043245145" u="1"/>
        <s v="8043245190" u="1"/>
        <s v="8043245155" u="1"/>
        <s v="8043245159" u="1"/>
        <s v="8043245169" u="1"/>
        <s v="8043245195" u="1"/>
        <s v="8043245203" u="1"/>
        <s v="8043245188" u="1"/>
        <s v="8043245208" u="1"/>
        <s v="8043245193" u="1"/>
        <s v="8043245196" u="1"/>
        <s v="8043245202" u="1"/>
        <s v="8043245205" u="1"/>
        <s v="8043245189" u="1"/>
        <s v="8043245185" u="1"/>
        <s v="8043245198" u="1"/>
        <s v="8043245210" u="1"/>
        <s v="8045611508" u="1"/>
        <s v="8045611528" u="1"/>
        <s v="8045611517" u="1"/>
        <s v="8045611504" u="1"/>
        <s v="1328131552" u="1"/>
        <s v="1322310707" u="1"/>
        <s v="1323101906" u="1"/>
        <s v="1323101910" u="1"/>
        <s v="1328131544" u="1"/>
        <s v="1322310695" u="1"/>
        <s v="1322310722" u="1"/>
        <s v="1322310736" u="1"/>
        <s v="1328131547" u="1"/>
        <s v="1328131554" u="1"/>
        <s v="1323101902" u="1"/>
        <s v="1323101908" u="1"/>
        <s v="1322310716" u="1"/>
        <s v="1324081719" u="1"/>
        <s v="1324081722" u="1"/>
        <s v="1322310766" u="1"/>
        <s v="1327138904" u="1"/>
        <s v="1327138902" u="1"/>
        <s v="1327138908" u="1"/>
        <s v="1322310678" u="1"/>
        <s v="1322310680" u="1"/>
        <s v="1323101904" u="1"/>
        <s v="1323101916" u="1"/>
        <s v="1323101917" u="1"/>
        <s v="1323101920" u="1"/>
        <s v="1323101903" u="1"/>
        <s v="1322310676" u="1"/>
        <s v="1322310693" u="1"/>
        <s v="1323101909" u="1"/>
        <s v="1323101912" u="1"/>
        <s v="1323101919" u="1"/>
        <s v="1322310679" u="1"/>
        <s v="1322310681" u="1"/>
        <s v="1322310688" u="1"/>
        <s v="1328131557" u="1"/>
        <s v="1322310685" u="1"/>
        <s v="1322310684" u="1"/>
        <s v="1324081711" u="1"/>
        <s v="1322310686" u="1"/>
        <s v="1322310692" u="1"/>
        <s v="1322310687" u="1"/>
        <s v="1324081714" u="1"/>
        <s v="1322310689" u="1"/>
        <s v="1322310714" u="1"/>
        <s v="1322310706" u="1"/>
        <s v="1322310699" u="1"/>
        <s v="1322310708" u="1"/>
        <s v="1322310698" u="1"/>
        <s v="1324081720" u="1"/>
        <s v="1322310694" u="1"/>
        <s v="1324081731" u="1"/>
        <s v="1324081733" u="1"/>
        <s v="1322310740" u="1"/>
        <s v="1324081723" u="1"/>
        <s v="1322310700" u="1"/>
        <s v="1322310702" u="1"/>
        <s v="1327138914" u="1"/>
        <s v="1322310701" u="1"/>
        <s v="1322310711" u="1"/>
        <s v="1323101911" u="1"/>
        <s v="1324081721" u="1"/>
        <s v="1323101914" u="1"/>
        <s v="1327138911" u="1"/>
        <s v="1327138910" u="1"/>
        <s v="1323101915" u="1"/>
        <s v="1323101922" u="1"/>
        <s v="1322310712" u="1"/>
        <s v="1323101921" u="1"/>
        <s v="1323101924" u="1"/>
        <s v="1323101928" u="1"/>
        <s v="1323101932" u="1"/>
        <s v="1327138916" u="1"/>
        <s v="1322310742" u="1"/>
        <s v="1322310718" u="1"/>
        <s v="1322310749" u="1"/>
        <s v="1322310719" u="1"/>
        <s v="1322310721" u="1"/>
        <s v="1322310715" u="1"/>
        <s v="1322310723" u="1"/>
        <s v="1327138920" u="1"/>
        <s v="1327138917" u="1"/>
        <s v="1327138926" u="1"/>
        <s v="1322310729" u="1"/>
        <s v="1322310727" u="1"/>
        <s v="1322310725" u="1"/>
        <s v="1328131562" u="1"/>
        <s v="1328131573" u="1"/>
        <s v="1328131561" u="1"/>
        <s v="1328131566" u="1"/>
        <s v="1322310724" u="1"/>
        <s v="1324081726" u="1"/>
        <s v="1324081725" u="1"/>
        <s v="1323101923" u="1"/>
        <s v="1322310735" u="1"/>
        <s v="1322310745" u="1"/>
        <s v="1324081724" u="1"/>
        <s v="1322310732" u="1"/>
        <s v="1322310734" u="1"/>
        <s v="1322310755" u="1"/>
        <s v="1328131575" u="1"/>
        <s v="1323101929" u="1"/>
        <s v="1323101926" u="1"/>
        <s v="1328131567" u="1"/>
        <s v="1328131571" u="1"/>
        <s v="1328131569" u="1"/>
        <s v="1327138927" u="1"/>
        <s v="1322310761" u="1"/>
        <s v="1322310768" u="1"/>
        <s v="1322310754" u="1"/>
        <s v="1327138933" u="1"/>
        <s v="1322310743" u="1"/>
        <s v="1328131572" u="1"/>
        <s v="1328131579" u="1"/>
        <s v="1322310738" u="1"/>
        <s v="1322310741" u="1"/>
        <s v="1323101933" u="1"/>
        <s v="1328131578" u="1"/>
        <s v="1323101944" u="1"/>
        <s v="1323101935" u="1"/>
        <s v="1323101943" u="1"/>
        <s v="1322310750" u="1"/>
        <s v="1324081727" u="1"/>
        <s v="1322310781" u="1"/>
        <s v="1322310772" u="1"/>
        <s v="1322310770" u="1"/>
        <s v="1322310753" u="1"/>
        <s v="1323101936" u="1"/>
        <s v="1323101939" u="1"/>
        <s v="1323101934" u="1"/>
        <s v="1322310752" u="1"/>
        <s v="1322310757" u="1"/>
        <s v="1322310765" u="1"/>
        <s v="1322310764" u="1"/>
        <s v="1327138941" u="1"/>
        <s v="1323101940" u="1"/>
        <s v="1322310767" u="1"/>
        <s v="1324081732" u="1"/>
        <s v="1327138944" u="1"/>
        <s v="1322310778" u="1"/>
        <s v="1322310774" u="1"/>
        <s v="1322310760" u="1"/>
        <s v="1327138946" u="1"/>
        <s v="1327138922" u="1"/>
        <s v="1327138942" u="1"/>
        <s v="1322310758" u="1"/>
        <s v="1322310751" u="1"/>
        <s v="1327138947" u="1"/>
        <s v="1327138945" u="1"/>
        <s v="1327138951" u="1"/>
        <s v="1322310783" u="1"/>
        <s v="1324081737" u="1"/>
        <s v="1322310782" u="1"/>
        <s v="1322310775" u="1"/>
        <s v="1327138950" u="1"/>
        <s v="1322310773" u="1"/>
        <s v="1322310779" u="1"/>
        <s v="1324081735" u="1"/>
        <s v="1328131589" u="1"/>
        <s v="1328131588" u="1"/>
        <s v="1328131586" u="1"/>
        <s v="1328131582" u="1"/>
        <s v="1323101937" u="1"/>
        <s v="7004137837" u="1"/>
        <s v="7004137838" u="1"/>
        <s v="7004137896" u="1"/>
        <s v="7004137927" u="1"/>
        <s v="7004137940" u="1"/>
        <s v="7004137941" u="1"/>
        <s v="1436552619" u="1"/>
        <s v="1436552650" u="1"/>
        <s v="1436552615" u="1"/>
        <s v="1436552664" u="1"/>
        <s v="1436552634" u="1"/>
        <s v="1337025453" u="1"/>
        <s v="1436552663" u="1"/>
        <s v="1436552645" u="1"/>
        <s v="1436552616" u="1"/>
        <s v="1436552638" u="1"/>
        <s v="1436552621" u="1"/>
        <s v="1436552622" u="1"/>
        <s v="1436552624" u="1"/>
        <s v="1436552635" u="1"/>
        <s v="1436552643" u="1"/>
        <s v="1436552640" u="1"/>
        <s v="1436552659" u="1"/>
        <s v="1436552671" u="1"/>
        <s v="1436552674" u="1"/>
        <s v="1436552680" u="1"/>
        <s v="1436552652" u="1"/>
        <s v="1436552681" u="1"/>
        <s v="1335063042" u="1"/>
        <s v="1436552673" u="1"/>
        <s v="1436552678" u="1"/>
        <s v="1436552654" u="1"/>
        <s v="1436552667" u="1"/>
        <s v="1436552682" u="1"/>
        <s v="1436552679" u="1"/>
        <s v="1436552677" u="1"/>
        <s v="1436552684" u="1"/>
        <s v="1436552685" u="1"/>
        <s v="1436552690" u="1"/>
        <s v="7022028180" u="1"/>
        <s v="7022028185" u="1"/>
        <s v="7022028189" u="1"/>
        <s v="7022028191" u="1"/>
        <s v="7022028200" u="1"/>
        <s v="7022028202" u="1"/>
        <s v="7022028203" u="1"/>
        <s v="7022028212" u="1"/>
        <s v="7022028213" u="1"/>
        <s v="7022028214" u="1"/>
        <s v="7022028225" u="1"/>
        <s v="7022028227" u="1"/>
        <s v="7022028229" u="1"/>
        <s v="7022028236" u="1"/>
        <s v="7022028238" u="1"/>
        <s v="7022028240" u="1"/>
        <s v="7022028250" u="1"/>
        <s v="7022028254" u="1"/>
        <s v="7022028256" u="1"/>
        <s v="7022028264" u="1"/>
        <s v="7022028269" u="1"/>
        <s v="7022028274" u="1"/>
        <s v="7022028277" u="1"/>
        <s v="7022028281" u="1"/>
        <s v="7022028293" u="1"/>
        <s v="7022028301" u="1"/>
        <s v="7022028313" u="1"/>
        <s v="7022028329" u="1"/>
        <s v="1436552691" u="1"/>
        <s v="7022028346" u="1"/>
        <s v="7022028349" u="1"/>
        <s v="7022028354" u="1"/>
        <s v="7022028359" u="1"/>
        <s v="7022028370" u="1"/>
        <s v="7022028388" u="1"/>
        <s v="7022028407" u="1"/>
        <s v="7022028422" u="1"/>
        <s v="7022028434" u="1"/>
        <s v="7022028444" u="1"/>
        <s v="7022028448" u="1"/>
        <s v="7022028451" u="1"/>
        <s v="7022028246" u="1"/>
        <s v="7001174982" u="1"/>
        <s v="7001175008" u="1"/>
        <s v="7022028234" u="1"/>
        <s v="7022028343" u="1"/>
        <s v="7022028208" u="1"/>
        <s v="7022028251" u="1"/>
        <s v="7022028255" u="1"/>
        <s v="7022028199" u="1"/>
        <s v="7022028193" u="1"/>
        <s v="7022028287" u="1"/>
        <s v="7001175031" u="1"/>
        <s v="7022028178" u="1"/>
        <s v="7001174792" u="1"/>
        <s v="7001174981" u="1"/>
        <s v="7022028267" u="1"/>
        <s v="7022028265" u="1"/>
        <s v="7001175030" u="1"/>
        <s v="7001175013" u="1"/>
        <s v="7022028243" u="1"/>
        <s v="7022028188" u="1"/>
        <s v="7001174807" u="1"/>
        <s v="7001174852" u="1"/>
        <s v="7001174942" u="1"/>
        <s v="7001174955" u="1"/>
        <s v="7001174935" u="1"/>
        <s v="7001175020" u="1"/>
        <s v="7022028253" u="1"/>
        <s v="7001174959" u="1"/>
        <s v="7022028195" u="1"/>
        <s v="7001174970" u="1"/>
        <s v="7001174962" u="1"/>
        <s v="7001174986" u="1"/>
        <s v="7001174994" u="1"/>
        <s v="7022028247" u="1"/>
        <s v="7022028209" u="1"/>
        <s v="7022028218" u="1"/>
        <s v="7038000818" u="1"/>
        <s v="7022028266" u="1"/>
        <s v="7022028211" u="1"/>
        <s v="7022028285" u="1"/>
        <s v="7022028206" u="1"/>
        <s v="7022028187" u="1"/>
        <s v="7022028217" u="1"/>
        <s v="7022028219" u="1"/>
        <s v="7022028221" u="1"/>
        <s v="7022028204" u="1"/>
        <s v="7022028228" u="1"/>
        <s v="7003115698" u="1"/>
        <s v="7022028196" u="1"/>
        <s v="7022028183" u="1"/>
        <s v="7001174972" u="1"/>
        <s v="7001174983" u="1"/>
        <s v="7022028198" u="1"/>
        <s v="7038000816" u="1"/>
        <s v="7022028372" u="1"/>
        <s v="7022028190" u="1"/>
        <s v="7022028232" u="1"/>
        <s v="7022028226" u="1"/>
        <s v="7001175006" u="1"/>
        <s v="7022028186" u="1"/>
        <s v="7001174799" u="1"/>
        <s v="7001174804" u="1"/>
        <s v="7001174806" u="1"/>
        <s v="7001174864" u="1"/>
        <s v="7001174835" u="1"/>
        <s v="7001174898" u="1"/>
        <s v="7001174858" u="1"/>
        <s v="7001174847" u="1"/>
        <s v="7001174896" u="1"/>
        <s v="7001174899" u="1"/>
        <s v="7001174796" u="1"/>
        <s v="7001174803" u="1"/>
        <s v="7001174805" u="1"/>
        <s v="7001174961" u="1"/>
        <s v="7001174965" u="1"/>
        <s v="7001174815" u="1"/>
        <s v="7001175010" u="1"/>
        <s v="7001174966" u="1"/>
        <s v="7001174826" u="1"/>
        <s v="7001174841" u="1"/>
        <s v="7001174988" u="1"/>
        <s v="7001174984" u="1"/>
        <s v="7001174879" u="1"/>
        <s v="7001175000" u="1"/>
        <s v="7001174885" u="1"/>
        <s v="7001174900" u="1"/>
        <s v="7001174906" u="1"/>
        <s v="7001174915" u="1"/>
        <s v="7001175015" u="1"/>
        <s v="7001175009" u="1"/>
        <s v="7001174897" u="1"/>
        <s v="7001175021" u="1"/>
        <s v="7001174938" u="1"/>
        <s v="7001175022" u="1"/>
        <s v="7001174964" u="1"/>
        <s v="7001174963" u="1"/>
        <s v="7001174974" u="1"/>
        <s v="7001174801" u="1"/>
        <s v="7001174980" u="1"/>
        <s v="7001175004" u="1"/>
        <s v="7001174944" u="1"/>
        <s v="7001175001" u="1"/>
        <s v="7001174798" u="1"/>
        <s v="7001175014" u="1"/>
        <s v="7001175002" u="1"/>
        <s v="7001174950" u="1"/>
        <s v="7001175017" u="1"/>
        <s v="7001174946" u="1"/>
        <s v="7001175016" u="1"/>
        <s v="7001174952" u="1"/>
        <s v="7001174940" u="1"/>
        <s v="7001174953" u="1"/>
        <s v="7001174960" u="1"/>
        <s v="7001174958" u="1"/>
        <s v="7001174802" u="1"/>
        <s v="7001174941" u="1"/>
        <s v="7001174795" u="1"/>
        <s v="7001174948" u="1"/>
        <s v="7001174943" u="1"/>
        <s v="7001174945" u="1"/>
        <s v="7001174947" u="1"/>
        <s v="7001174954" u="1"/>
        <s v="7001174957" u="1"/>
        <s v="7001174951" u="1"/>
        <s v="7001174956" u="1"/>
        <s v="7001174939" u="1"/>
        <s v="7001174949" u="1"/>
        <s v="7022028282" u="1"/>
        <s v="7022028270" u="1"/>
        <s v="7001175012" u="1"/>
        <s v="7001175034" u="1"/>
        <s v="7001175025" u="1"/>
        <s v="7001175043" u="1"/>
        <s v="7022028284" u="1"/>
        <s v="7001175045" u="1"/>
        <s v="7022028224" u="1"/>
        <s v="7001175047" u="1"/>
        <s v="7022028280" u="1"/>
        <s v="7022028252" u="1"/>
        <s v="7022028358" u="1"/>
        <s v="7001175035" u="1"/>
        <s v="7001175040" u="1"/>
        <s v="7022028298" u="1"/>
        <s v="7022028286" u="1"/>
        <s v="7022028306" u="1"/>
        <s v="7022028333" u="1"/>
        <s v="7022028340" u="1"/>
        <s v="7001175057" u="1"/>
        <s v="7022028311" u="1"/>
        <s v="7001175060" u="1"/>
        <s v="7001175085" u="1"/>
        <s v="7001175053" u="1"/>
        <s v="7022028260" u="1"/>
        <s v="7022028290" u="1"/>
        <s v="7022028294" u="1"/>
        <s v="7022028327" u="1"/>
        <s v="7001175042" u="1"/>
        <s v="7022028342" u="1"/>
        <s v="7022028262" u="1"/>
        <s v="7022028302" u="1"/>
        <s v="7022028321" u="1"/>
        <s v="7022028379" u="1"/>
        <s v="7022028319" u="1"/>
        <s v="7022028347" u="1"/>
        <s v="7022028300" u="1"/>
        <s v="7022028364" u="1"/>
        <s v="7022028325" u="1"/>
        <s v="7022028348" u="1"/>
        <s v="7022028261" u="1"/>
        <s v="7022028326" u="1"/>
        <s v="7022028296" u="1"/>
        <s v="7022028310" u="1"/>
        <s v="7001175079" u="1"/>
        <s v="7001175056" u="1"/>
        <s v="7001175029" u="1"/>
        <s v="7001175050" u="1"/>
        <s v="7001175059" u="1"/>
        <s v="7022028339" u="1"/>
        <s v="7022028361" u="1"/>
        <s v="7001175054" u="1"/>
        <s v="7022028299" u="1"/>
        <s v="7022028297" u="1"/>
        <s v="7022028408" u="1"/>
        <s v="7022028371" u="1"/>
        <s v="7022028279" u="1"/>
        <s v="7022028328" u="1"/>
        <s v="7022028283" u="1"/>
        <s v="7022028331" u="1"/>
        <s v="7001175058" u="1"/>
        <s v="7022028330" u="1"/>
        <s v="7022028278" u="1"/>
        <s v="7022028276" u="1"/>
        <s v="7022028295" u="1"/>
        <s v="7022028322" u="1"/>
        <s v="7022028318" u="1"/>
        <s v="7022028335" u="1"/>
        <s v="7001175039" u="1"/>
        <s v="7001175037" u="1"/>
        <s v="7001175077" u="1"/>
        <s v="7001175067" u="1"/>
        <s v="7001175052" u="1"/>
        <s v="7001175065" u="1"/>
        <s v="7001175082" u="1"/>
        <s v="7001175075" u="1"/>
        <s v="7001175078" u="1"/>
        <s v="7001175046" u="1"/>
        <s v="7001175069" u="1"/>
        <s v="7001175088" u="1"/>
        <s v="7001175081" u="1"/>
        <s v="7001175061" u="1"/>
        <s v="7001175063" u="1"/>
        <s v="7001175074" u="1"/>
        <s v="7001175071" u="1"/>
        <s v="7001175062" u="1"/>
        <s v="7001175076" u="1"/>
        <s v="7001175087" u="1"/>
        <s v="7001175086" u="1"/>
        <s v="7001175101" u="1"/>
        <s v="7022028317" u="1"/>
        <s v="7022028357" u="1"/>
        <s v="7001175068" u="1"/>
        <s v="7001175089" u="1"/>
        <s v="7001175091" u="1"/>
        <s v="7022028345" u="1"/>
        <s v="7022028383" u="1"/>
        <s v="7001175109" u="1"/>
        <s v="7022028402" u="1"/>
        <s v="7022028384" u="1"/>
        <s v="7022028377" u="1"/>
        <s v="7022028386" u="1"/>
        <s v="7022028438" u="1"/>
        <s v="7022028389" u="1"/>
        <s v="7022028374" u="1"/>
        <s v="7022028405" u="1"/>
        <s v="7022028368" u="1"/>
        <s v="7022028398" u="1"/>
        <s v="7001175106" u="1"/>
        <s v="7022028427" u="1"/>
        <s v="7022028367" u="1"/>
        <s v="7001175111" u="1"/>
        <s v="7022028376" u="1"/>
        <s v="7022028424" u="1"/>
        <s v="7022028390" u="1"/>
        <s v="7001175118" u="1"/>
        <s v="7001175108" u="1"/>
        <s v="7001175094" u="1"/>
        <s v="7001175113" u="1"/>
        <s v="7001175123" u="1"/>
        <s v="7001175125" u="1"/>
        <s v="7022028426" u="1"/>
        <s v="7022028373" u="1"/>
        <s v="7022028450" u="1"/>
        <s v="7001175102" u="1"/>
        <s v="7001175112" u="1"/>
        <s v="7001175105" u="1"/>
        <s v="7001175095" u="1"/>
        <s v="7001175100" u="1"/>
        <s v="7022028414" u="1"/>
        <s v="7022028425" u="1"/>
        <s v="7022028391" u="1"/>
        <s v="7022028436" u="1"/>
        <s v="7022028449" u="1"/>
        <s v="7001175115" u="1"/>
        <s v="7001175120" u="1"/>
        <s v="7022028362" u="1"/>
        <s v="7022028420" u="1"/>
        <s v="7022028453" u="1"/>
        <s v="7022028400" u="1"/>
        <s v="7022028418" u="1"/>
        <s v="7022028442" u="1"/>
        <s v="7022028369" u="1"/>
        <s v="7022028423" u="1"/>
        <s v="7001175107" u="1"/>
        <s v="7022028413" u="1"/>
        <s v="7022028401" u="1"/>
        <s v="7022028431" u="1"/>
        <s v="7022028410" u="1"/>
        <s v="7022028382" u="1"/>
        <s v="7022028452" u="1"/>
        <s v="7022028385" u="1"/>
        <s v="7022028406" u="1"/>
        <s v="7022028433" u="1"/>
        <s v="7022028447" u="1"/>
        <s v="7022028394" u="1"/>
        <s v="7022028403" u="1"/>
        <s v="7022028446" u="1"/>
        <s v="7022028415" u="1"/>
        <s v="7022028380" u="1"/>
        <s v="7022028392" u="1"/>
        <s v="7001175098" u="1"/>
        <s v="7001175093" u="1"/>
        <s v="7001175096" u="1"/>
        <s v="7001175104" u="1"/>
        <s v="7001175117" u="1"/>
        <s v="7001175121" u="1"/>
        <s v="7001175090" u="1"/>
        <s v="7001175122" u="1"/>
        <s v="7001175097" u="1"/>
        <s v="7001175119" u="1"/>
        <s v="7001175124" u="1"/>
        <s v="7001175114" u="1"/>
        <s v="7001175116" u="1"/>
        <s v="7022028440" u="1"/>
        <s v="7022028387" u="1"/>
        <s v="7022028439" u="1"/>
        <s v="7022028430" u="1"/>
        <s v="7022028416" u="1"/>
        <s v="7022028397" u="1"/>
        <s v="7022028417" u="1"/>
        <s v="0507098697" u="1"/>
        <s v="0507098713" u="1"/>
        <s v="0507098665" u="1"/>
        <s v="0507098670" u="1"/>
        <s v="0507098668" u="1"/>
        <s v="0507098672" u="1"/>
        <s v="0507098680" u="1"/>
        <s v="0507098701" u="1"/>
        <s v="0507098667" u="1"/>
        <s v="0507098666" u="1"/>
        <s v="0507098671" u="1"/>
        <s v="0507098679" u="1"/>
        <s v="0507098686" u="1"/>
        <s v="0507098687" u="1"/>
        <s v="0507098690" u="1"/>
        <s v="0507098695" u="1"/>
        <s v="0507098669" u="1"/>
        <s v="0507098682" u="1"/>
        <s v="0507098693" u="1"/>
        <s v="0507098698" u="1"/>
        <s v="0507098678" u="1"/>
        <s v="0507098718" u="1"/>
        <s v="0507098683" u="1"/>
        <s v="0507098689" u="1"/>
        <s v="0507098719" u="1"/>
        <s v="0507098722" u="1"/>
        <s v="0507098677" u="1"/>
        <s v="0507098717" u="1"/>
        <s v="0507098733" u="1"/>
        <s v="0507098694" u="1"/>
        <s v="0507098688" u="1"/>
        <s v="0507098759" u="1"/>
        <s v="0507098745" u="1"/>
        <s v="0507098744" u="1"/>
        <s v="0507098711" u="1"/>
        <s v="0507098761" u="1"/>
        <s v="0507098699" u="1"/>
        <s v="0507098715" u="1"/>
        <s v="0507098702" u="1"/>
        <s v="0507098740" u="1"/>
        <s v="0507098730" u="1"/>
        <s v="0507098726" u="1"/>
        <s v="0507098712" u="1"/>
        <s v="0507098723" u="1"/>
        <s v="0507098720" u="1"/>
        <s v="0507098703" u="1"/>
        <s v="0507098743" u="1"/>
        <s v="0507098762" u="1"/>
        <s v="0507098755" u="1"/>
        <s v="0507098752" u="1"/>
        <s v="0507098753" u="1"/>
        <s v="0507098739" u="1"/>
        <s v="0507098746" u="1"/>
        <s v="0507098749" u="1"/>
        <s v="0507098751" u="1"/>
        <s v="0507098757" u="1"/>
        <s v="0507098756" u="1"/>
        <s v="8043245211" u="1"/>
        <s v="8043245226" u="1"/>
        <s v="8043245264" u="1"/>
        <s v="8043245284" u="1"/>
        <s v="8043245254" u="1"/>
        <s v="8043245276" u="1"/>
        <s v="8043245313" u="1"/>
        <s v="8043245215" u="1"/>
        <s v="8043245325" u="1"/>
        <s v="8043245344" u="1"/>
        <s v="8043245376" u="1"/>
        <s v="8043245223" u="1"/>
        <s v="8043245242" u="1"/>
        <s v="8043245261" u="1"/>
        <s v="8043245212" u="1"/>
        <s v="8043245240" u="1"/>
        <s v="8043245239" u="1"/>
        <s v="8043245260" u="1"/>
        <s v="8043245228" u="1"/>
        <s v="8043245227" u="1"/>
        <s v="8043245245" u="1"/>
        <s v="8043245247" u="1"/>
        <s v="8043245232" u="1"/>
        <s v="8043245217" u="1"/>
        <s v="8043245213" u="1"/>
        <s v="8043245214" u="1"/>
        <s v="8043245259" u="1"/>
        <s v="8043245241" u="1"/>
        <s v="8043245230" u="1"/>
        <s v="8043245267" u="1"/>
        <s v="8043245246" u="1"/>
        <s v="8043245287" u="1"/>
        <s v="8043245291" u="1"/>
        <s v="8043245292" u="1"/>
        <s v="8043245317" u="1"/>
        <s v="8043245237" u="1"/>
        <s v="8043245252" u="1"/>
        <s v="8043245281" u="1"/>
        <s v="8043245283" u="1"/>
        <s v="8043245268" u="1"/>
        <s v="8043245295" u="1"/>
        <s v="8043245257" u="1"/>
        <s v="8043245256" u="1"/>
        <s v="8043245277" u="1"/>
        <s v="8043245270" u="1"/>
        <s v="8043245361" u="1"/>
        <s v="8043245263" u="1"/>
        <s v="8043245293" u="1"/>
        <s v="8043245275" u="1"/>
        <s v="8043245265" u="1"/>
        <s v="8043245274" u="1"/>
        <s v="8043245285" u="1"/>
        <s v="8043245340" u="1"/>
        <s v="8043245308" u="1"/>
        <s v="8043245319" u="1"/>
        <s v="8043245279" u="1"/>
        <s v="8043245294" u="1"/>
        <s v="8043245300" u="1"/>
        <s v="8043245315" u="1"/>
        <s v="8043245272" u="1"/>
        <s v="8043245296" u="1"/>
        <s v="8043245305" u="1"/>
        <s v="8043245362" u="1"/>
        <s v="8043245363" u="1"/>
        <s v="8043245338" u="1"/>
        <s v="8043245357" u="1"/>
        <s v="8043245346" u="1"/>
        <s v="8043245335" u="1"/>
        <s v="8043245333" u="1"/>
        <s v="8043245345" u="1"/>
        <s v="8043245310" u="1"/>
        <s v="8043245312" u="1"/>
        <s v="8043245323" u="1"/>
        <s v="8043245326" u="1"/>
        <s v="8043245365" u="1"/>
        <s v="8043245377" u="1"/>
        <s v="8043245331" u="1"/>
        <s v="8043245342" u="1"/>
        <s v="8043245375" u="1"/>
        <s v="8043245349" u="1"/>
        <s v="8043245351" u="1"/>
        <s v="8043245372" u="1"/>
        <s v="8043245347" u="1"/>
        <s v="8043245328" u="1"/>
        <s v="8043245321" u="1"/>
        <s v="8043245354" u="1"/>
        <s v="8043245358" u="1"/>
        <s v="8043245339" u="1"/>
        <s v="8043245374" u="1"/>
        <s v="8043245364" u="1"/>
        <s v="8045611564" u="1"/>
        <s v="1323101905" u="1"/>
        <s v="1323101949" u="1"/>
        <s v="1323101955" u="1"/>
        <s v="1323101947" u="1"/>
        <s v="1322310786" u="1"/>
        <s v="1322310791" u="1"/>
        <s v="1323101952" u="1"/>
        <s v="1328131592" u="1"/>
        <s v="1328131594" u="1"/>
        <s v="1328131596" u="1"/>
        <s v="1322310793" u="1"/>
        <s v="1324081740" u="1"/>
        <s v="1324081739" u="1"/>
        <s v="1322310797" u="1"/>
        <s v="1322310787" u="1"/>
        <s v="1327138975" u="1"/>
        <s v="1322310788" u="1"/>
        <s v="1322310803" u="1"/>
        <s v="1322310802" u="1"/>
        <s v="1322310834" u="1"/>
        <s v="1327138954" u="1"/>
        <s v="1322310805" u="1"/>
        <s v="1322310792" u="1"/>
        <s v="1328131590" u="1"/>
        <s v="1328131597" u="1"/>
        <s v="1328131602" u="1"/>
        <s v="1328131600" u="1"/>
        <s v="1327138958" u="1"/>
        <s v="1323101953" u="1"/>
        <s v="1322310795" u="1"/>
        <s v="1322310810" u="1"/>
        <s v="1322310830" u="1"/>
        <s v="1322310806" u="1"/>
        <s v="1322310801" u="1"/>
        <s v="1327138956" u="1"/>
        <s v="1322310811" u="1"/>
        <s v="1327138957" u="1"/>
        <s v="1322310812" u="1"/>
        <s v="1322310813" u="1"/>
        <s v="1324081741" u="1"/>
        <s v="1324081746" u="1"/>
        <s v="1328131593" u="1"/>
        <s v="1322310809" u="1"/>
        <s v="1324081754" u="1"/>
        <s v="1322310804" u="1"/>
        <s v="1322310885" u="1"/>
        <s v="1327138970" u="1"/>
        <s v="1327138979" u="1"/>
        <s v="1322310815" u="1"/>
        <s v="1323101959" u="1"/>
        <s v="1323101965" u="1"/>
        <s v="1323101967" u="1"/>
        <s v="1322310814" u="1"/>
        <s v="1323101963" u="1"/>
        <s v="1322310819" u="1"/>
        <s v="1323101958" u="1"/>
        <s v="1328131598" u="1"/>
        <s v="1328131604" u="1"/>
        <s v="1328131606" u="1"/>
        <s v="1328131607" u="1"/>
        <s v="1328131608" u="1"/>
        <s v="1328131611" u="1"/>
        <s v="1324081757" u="1"/>
        <s v="1324081747" u="1"/>
        <s v="1327138967" u="1"/>
        <s v="1322310817" u="1"/>
        <s v="1322310835" u="1"/>
        <s v="1328131614" u="1"/>
        <s v="1324081750" u="1"/>
        <s v="1324081755" u="1"/>
        <s v="1324081759" u="1"/>
        <s v="1324081752" u="1"/>
        <s v="1322310820" u="1"/>
        <s v="1322310838" u="1"/>
        <s v="1322310822" u="1"/>
        <s v="1327138973" u="1"/>
        <s v="1322310821" u="1"/>
        <s v="1323101962" u="1"/>
        <s v="1323101964" u="1"/>
        <s v="1323101968" u="1"/>
        <s v="1323101969" u="1"/>
        <s v="1322310825" u="1"/>
        <s v="1322310837" u="1"/>
        <s v="1322310828" u="1"/>
        <s v="1322310888" u="1"/>
        <s v="1323101966" u="1"/>
        <s v="1323101971" u="1"/>
        <s v="1323101988" u="1"/>
        <s v="1323101991" u="1"/>
        <s v="1322310829" u="1"/>
        <s v="1322310844" u="1"/>
        <s v="1322310849" u="1"/>
        <s v="1324081758" u="1"/>
        <s v="1322310846" u="1"/>
        <s v="1323101974" u="1"/>
        <s v="1323101986" u="1"/>
        <s v="1322310833" u="1"/>
        <s v="1322310839" u="1"/>
        <s v="1322310850" u="1"/>
        <s v="1327138978" u="1"/>
        <s v="1323101972" u="1"/>
        <s v="1323101982" u="1"/>
        <s v="1323101985" u="1"/>
        <s v="1322310841" u="1"/>
        <s v="1322310840" u="1"/>
        <s v="1322310842" u="1"/>
        <s v="1323101970" u="1"/>
        <s v="1327138995" u="1"/>
        <s v="1323101973" u="1"/>
        <s v="1323101975" u="1"/>
        <s v="1323101977" u="1"/>
        <s v="1328131609" u="1"/>
        <s v="1323101981" u="1"/>
        <s v="1323101984" u="1"/>
        <s v="1322310855" u="1"/>
        <s v="1322310875" u="1"/>
        <s v="1321300751" u="1"/>
        <s v="1322310863" u="1"/>
        <s v="1322310852" u="1"/>
        <s v="1322310853" u="1"/>
        <s v="1322310865" u="1"/>
        <s v="1327138985" u="1"/>
        <s v="1322310851" u="1"/>
        <s v="1323101987" u="1"/>
        <s v="1324081763" u="1"/>
        <s v="1324081762" u="1"/>
        <s v="1322310859" u="1"/>
        <s v="1322310868" u="1"/>
        <s v="1322310860" u="1"/>
        <s v="1322310871" u="1"/>
        <s v="1322310883" u="1"/>
        <s v="1323101976" u="1"/>
        <s v="1323101983" u="1"/>
        <s v="1327138990" u="1"/>
        <s v="1322310867" u="1"/>
        <s v="1322310861" u="1"/>
        <s v="1322310864" u="1"/>
        <s v="1328131617" u="1"/>
        <s v="1328131626" u="1"/>
        <s v="1328131631" u="1"/>
        <s v="1328131615" u="1"/>
        <s v="1328131619" u="1"/>
        <s v="1328131624" u="1"/>
        <s v="1322310874" u="1"/>
        <s v="1324081765" u="1"/>
        <s v="1324081761" u="1"/>
        <s v="1324081767" u="1"/>
        <s v="1324081774" u="1"/>
        <s v="1322310879" u="1"/>
        <s v="1328131620" u="1"/>
        <s v="1322310882" u="1"/>
        <s v="1322310880" u="1"/>
        <s v="1322310890" u="1"/>
        <s v="1323101980" u="1"/>
        <s v="1322310893" u="1"/>
        <s v="1327139001" u="1"/>
        <s v="1322310884" u="1"/>
        <s v="1328131622" u="1"/>
        <s v="1327138999" u="1"/>
        <s v="1324081773" u="1"/>
        <s v="1322310894" u="1"/>
        <s v="1328131632" u="1"/>
        <s v="1322310896" u="1"/>
        <s v="1324081770" u="1"/>
        <s v="1327139004" u="1"/>
        <s v="1328131628" u="1"/>
        <s v="1323101992" u="1"/>
        <s v="1327139005" u="1"/>
        <s v="1322310897" u="1"/>
        <s v="1322310895" u="1"/>
        <s v="1323101990" u="1"/>
        <s v="1322310898" u="1"/>
        <s v="1322310899" u="1"/>
        <s v="1324081771" u="1"/>
        <s v="1328131634" u="1"/>
        <s v="1322310901" u="1"/>
        <s v="1322310900" u="1"/>
        <s v="1323101993" u="1"/>
        <s v="1322310907" u="1"/>
        <s v="1322310903" u="1"/>
        <s v="1327138963" u="1"/>
        <s v="1327138962" u="1"/>
        <s v="1327138977" u="1"/>
        <s v="1327138986" u="1"/>
        <s v="1327138993" u="1"/>
        <s v="1327138997" u="1"/>
        <s v="1322310902" u="1"/>
        <s v="7004138132" u="1"/>
        <s v="7004137952" u="1"/>
        <s v="7004138066" u="1"/>
        <s v="7004137960" u="1"/>
        <s v="7004138125" u="1"/>
        <s v="7004138127" u="1"/>
        <s v="1436552696" u="1"/>
        <s v="1436552709" u="1"/>
        <s v="1436552725" u="1"/>
        <s v="1436552694" u="1"/>
        <s v="1436552711" u="1"/>
        <s v="1337025456" u="1"/>
        <s v="1436552693" u="1"/>
        <s v="1436552702" u="1"/>
        <s v="1436552698" u="1"/>
        <s v="1436552701" u="1"/>
        <s v="1436552723" u="1"/>
        <s v="1436552699" u="1"/>
        <s v="1436552697" u="1"/>
        <s v="1436552721" u="1"/>
        <s v="1337025457" u="1"/>
        <s v="1436552727" u="1"/>
        <s v="1436552744" u="1"/>
        <s v="1436552735" u="1"/>
        <s v="1436552749" u="1"/>
        <s v="1436552750" u="1"/>
        <s v="1436552740" u="1"/>
        <s v="1337025458" u="1"/>
        <s v="7022028458" u="1"/>
        <s v="7022028483" u="1"/>
        <s v="7022028494" u="1"/>
        <s v="7022028507" u="1"/>
        <s v="7022028517" u="1"/>
        <s v="7022028533" u="1"/>
        <s v="7022028545" u="1"/>
        <s v="7022028551" u="1"/>
        <s v="7022028558" u="1"/>
        <s v="7022028563" u="1"/>
        <s v="7022028581" u="1"/>
        <s v="7022028597" u="1"/>
        <s v="7022028652" u="1"/>
        <s v="7022028683" u="1"/>
        <s v="7022028694" u="1"/>
        <s v="7022028709" u="1"/>
        <s v="7022028727" u="1"/>
        <s v="7022028720" u="1"/>
        <s v="7022028465" u="1"/>
        <s v="7022028579" u="1"/>
        <s v="7022028658" u="1"/>
        <s v="7022028513" u="1"/>
        <s v="7022028509" u="1"/>
        <s v="7022028613" u="1"/>
        <s v="7022028543" u="1"/>
        <s v="7022028459" u="1"/>
        <s v="7001175131" u="1"/>
        <s v="7022028474" u="1"/>
        <s v="7001175135" u="1"/>
        <s v="7022028454" u="1"/>
        <s v="7001175157" u="1"/>
        <s v="7001175181" u="1"/>
        <s v="7001175139" u="1"/>
        <s v="7001175126" u="1"/>
        <s v="7001175134" u="1"/>
        <s v="7001175132" u="1"/>
        <s v="7001175130" u="1"/>
        <s v="7001175127" u="1"/>
        <s v="7001175133" u="1"/>
        <s v="7022028473" u="1"/>
        <s v="7022028455" u="1"/>
        <s v="7022028479" u="1"/>
        <s v="7022028637" u="1"/>
        <s v="7022028541" u="1"/>
        <s v="7022028481" u="1"/>
        <s v="7001175141" u="1"/>
        <s v="7022028602" u="1"/>
        <s v="7022028514" u="1"/>
        <s v="7022028482" u="1"/>
        <s v="7022028467" u="1"/>
        <s v="7022028528" u="1"/>
        <s v="7022028504" u="1"/>
        <s v="7022028567" u="1"/>
        <s v="7022028456" u="1"/>
        <s v="7001175172" u="1"/>
        <s v="7001175174" u="1"/>
        <s v="7001175178" u="1"/>
        <s v="7022028477" u="1"/>
        <s v="7022028457" u="1"/>
        <s v="7022028565" u="1"/>
        <s v="7022028569" u="1"/>
        <s v="7022028578" u="1"/>
        <s v="7022028461" u="1"/>
        <s v="7001175156" u="1"/>
        <s v="7001175140" u="1"/>
        <s v="7001175150" u="1"/>
        <s v="7022028506" u="1"/>
        <s v="7022028475" u="1"/>
        <s v="7022028480" u="1"/>
        <s v="7022028487" u="1"/>
        <s v="7022028552" u="1"/>
        <s v="7022028471" u="1"/>
        <s v="7022028534" u="1"/>
        <s v="7022028568" u="1"/>
        <s v="7001175169" u="1"/>
        <s v="7001175137" u="1"/>
        <s v="7001175175" u="1"/>
        <s v="7001175145" u="1"/>
        <s v="7022028486" u="1"/>
        <s v="7022028557" u="1"/>
        <s v="7022028529" u="1"/>
        <s v="7022028503" u="1"/>
        <s v="7022028476" u="1"/>
        <s v="7022028497" u="1"/>
        <s v="7022028532" u="1"/>
        <s v="7022028490" u="1"/>
        <s v="7001175143" u="1"/>
        <s v="7022028493" u="1"/>
        <s v="7022028574" u="1"/>
        <s v="7022028510" u="1"/>
        <s v="7022028523" u="1"/>
        <s v="7022028554" u="1"/>
        <s v="7022028512" u="1"/>
        <s v="7022028498" u="1"/>
        <s v="7022028492" u="1"/>
        <s v="7022028530" u="1"/>
        <s v="7022028484" u="1"/>
        <s v="7022028485" u="1"/>
        <s v="7022028540" u="1"/>
        <s v="7022028560" u="1"/>
        <s v="7022028570" u="1"/>
        <s v="7022028488" u="1"/>
        <s v="7022028555" u="1"/>
        <s v="7022028525" u="1"/>
        <s v="7022028527" u="1"/>
        <s v="7022028508" u="1"/>
        <s v="7001175165" u="1"/>
        <s v="7001175153" u="1"/>
        <s v="7001175155" u="1"/>
        <s v="7001175176" u="1"/>
        <s v="7022028489" u="1"/>
        <s v="7022028539" u="1"/>
        <s v="7022028550" u="1"/>
        <s v="7022028535" u="1"/>
        <s v="7022028491" u="1"/>
        <s v="7022028499" u="1"/>
        <s v="7022028522" u="1"/>
        <s v="7022028549" u="1"/>
        <s v="7022028521" u="1"/>
        <s v="7022028515" u="1"/>
        <s v="7001175149" u="1"/>
        <s v="7001175163" u="1"/>
        <s v="7001175164" u="1"/>
        <s v="7001175170" u="1"/>
        <s v="7001175166" u="1"/>
        <s v="7001175180" u="1"/>
        <s v="7001175152" u="1"/>
        <s v="7001175148" u="1"/>
        <s v="7001175151" u="1"/>
        <s v="7001175179" u="1"/>
        <s v="7001175159" u="1"/>
        <s v="7001175154" u="1"/>
        <s v="7001175158" u="1"/>
        <s v="7022028526" u="1"/>
        <s v="7022028577" u="1"/>
        <s v="7001175203" u="1"/>
        <s v="7022028544" u="1"/>
        <s v="7001175189" u="1"/>
        <s v="7022028584" u="1"/>
        <s v="7022028580" u="1"/>
        <s v="7022028562" u="1"/>
        <s v="7022028667" u="1"/>
        <s v="7001175209" u="1"/>
        <s v="7022028573" u="1"/>
        <s v="7022028606" u="1"/>
        <s v="7022028591" u="1"/>
        <s v="7022028614" u="1"/>
        <s v="7022028689" u="1"/>
        <s v="7022028599" u="1"/>
        <s v="7022028659" u="1"/>
        <s v="7022028603" u="1"/>
        <s v="7022028647" u="1"/>
        <s v="7022028617" u="1"/>
        <s v="7001175205" u="1"/>
        <s v="7022028618" u="1"/>
        <s v="7022028655" u="1"/>
        <s v="7022028594" u="1"/>
        <s v="7022028592" u="1"/>
        <s v="7022028628" u="1"/>
        <s v="7022028648" u="1"/>
        <s v="7022028669" u="1"/>
        <s v="7022028586" u="1"/>
        <s v="7022028612" u="1"/>
        <s v="7022028668" u="1"/>
        <s v="7022028588" u="1"/>
        <s v="7001175221" u="1"/>
        <s v="7022028635" u="1"/>
        <s v="7022028620" u="1"/>
        <s v="7022028587" u="1"/>
        <s v="7001175190" u="1"/>
        <s v="7001175192" u="1"/>
        <s v="7001175202" u="1"/>
        <s v="7022028660" u="1"/>
        <s v="7022028625" u="1"/>
        <s v="7022028615" u="1"/>
        <s v="7022028687" u="1"/>
        <s v="7022028644" u="1"/>
        <s v="7022028629" u="1"/>
        <s v="7022028582" u="1"/>
        <s v="7022028589" u="1"/>
        <s v="7003115754" u="1"/>
        <s v="7022028623" u="1"/>
        <s v="7022028605" u="1"/>
        <s v="7022028651" u="1"/>
        <s v="7022028671" u="1"/>
        <s v="7022028610" u="1"/>
        <s v="7038000824" u="1"/>
        <s v="7022028631" u="1"/>
        <s v="7022028672" u="1"/>
        <s v="7022028633" u="1"/>
        <s v="7022028616" u="1"/>
        <s v="7001175213" u="1"/>
        <s v="7001175187" u="1"/>
        <s v="7022028611" u="1"/>
        <s v="7001175212" u="1"/>
        <s v="7022028640" u="1"/>
        <s v="7022028590" u="1"/>
        <s v="7001175207" u="1"/>
        <s v="7022028593" u="1"/>
        <s v="7022028595" u="1"/>
        <s v="7022028634" u="1"/>
        <s v="7022028639" u="1"/>
        <s v="7001175195" u="1"/>
        <s v="7001175198" u="1"/>
        <s v="7001175193" u="1"/>
        <s v="7001175215" u="1"/>
        <s v="7001175217" u="1"/>
        <s v="7001175204" u="1"/>
        <s v="7001175218" u="1"/>
        <s v="7001175210" u="1"/>
        <s v="7001175194" u="1"/>
        <s v="7001175197" u="1"/>
        <s v="7001175206" u="1"/>
        <s v="7022028600" u="1"/>
        <s v="7022028638" u="1"/>
        <s v="7022028656" u="1"/>
        <s v="7001175196" u="1"/>
        <s v="7001175220" u="1"/>
        <s v="7022028649" u="1"/>
        <s v="7022028657" u="1"/>
        <s v="7038000825" u="1"/>
        <s v="7022028664" u="1"/>
        <s v="7001175228" u="1"/>
        <s v="7001175244" u="1"/>
        <s v="7001175230" u="1"/>
        <s v="7001175251" u="1"/>
        <s v="7001175259" u="1"/>
        <s v="7022028670" u="1"/>
        <s v="7001175211" u="1"/>
        <s v="7022028684" u="1"/>
        <s v="7022028700" u="1"/>
        <s v="7001175258" u="1"/>
        <s v="7022028712" u="1"/>
        <s v="7022028688" u="1"/>
        <s v="7001175243" u="1"/>
        <s v="7001175247" u="1"/>
        <s v="7001175275" u="1"/>
        <s v="7001175260" u="1"/>
        <s v="7022028678" u="1"/>
        <s v="7001175264" u="1"/>
        <s v="7038000829" u="1"/>
        <s v="7001175266" u="1"/>
        <s v="7001175223" u="1"/>
        <s v="7022028710" u="1"/>
        <s v="7022028682" u="1"/>
        <s v="7022028713" u="1"/>
        <s v="7022028685" u="1"/>
        <s v="7022028696" u="1"/>
        <s v="7022028719" u="1"/>
        <s v="7022028697" u="1"/>
        <s v="7022028690" u="1"/>
        <s v="7022028691" u="1"/>
        <s v="7022028717" u="1"/>
        <s v="7022028686" u="1"/>
        <s v="7022028708" u="1"/>
        <s v="7022028715" u="1"/>
        <s v="7022028675" u="1"/>
        <s v="7022028721" u="1"/>
        <s v="7022028679" u="1"/>
        <s v="7001175227" u="1"/>
        <s v="7001175225" u="1"/>
        <s v="7001175234" u="1"/>
        <s v="7001175232" u="1"/>
        <s v="7001175236" u="1"/>
        <s v="7001175238" u="1"/>
        <s v="7001175239" u="1"/>
        <s v="7001175240" u="1"/>
        <s v="7001175242" u="1"/>
        <s v="7001175252" u="1"/>
        <s v="7001175226" u="1"/>
        <s v="7001175256" u="1"/>
        <s v="7001175246" u="1"/>
        <s v="7001175248" u="1"/>
        <s v="7001175254" u="1"/>
        <s v="7001175255" u="1"/>
        <s v="7001175253" u="1"/>
        <s v="7001175257" u="1"/>
        <s v="7001175233" u="1"/>
        <s v="7001175224" u="1"/>
        <s v="7001175235" u="1"/>
      </sharedItems>
    </cacheField>
    <cacheField name="Date on Which Record" numFmtId="14">
      <sharedItems containsNonDate="0" containsDate="1" containsString="0" containsBlank="1" minDate="2024-09-01T00:00:00" maxDate="2024-09-26T00:00:00"/>
    </cacheField>
    <cacheField name="Entry Time" numFmtId="164">
      <sharedItems containsNonDate="0" containsDate="1" containsString="0" containsBlank="1" minDate="1899-12-30T05:12:17" maxDate="1899-12-30T23:26:18"/>
    </cacheField>
    <cacheField name="Distance" numFmtId="165">
      <sharedItems containsString="0" containsBlank="1" containsNumber="1" containsInteger="1" minValue="0" maxValue="706"/>
    </cacheField>
    <cacheField name="Route" numFmtId="0">
      <sharedItems containsBlank="1"/>
    </cacheField>
    <cacheField name="Route Description" numFmtId="0">
      <sharedItems containsBlank="1"/>
    </cacheField>
    <cacheField name="Licen.plate Vehicle" numFmtId="0">
      <sharedItems containsBlank="1" count="1061">
        <s v="ER4667BBH"/>
        <s v="ER7977BCH"/>
        <s v="ER8331BCD"/>
        <s v="E3174JJN"/>
        <s v="ER9390BBK"/>
        <s v="ER7710BBN"/>
        <s v="ER0582BBN"/>
        <s v="ER5821BBZ"/>
        <s v="ER3777BBH"/>
        <s v="ER0358BBJ"/>
        <s v="E2757BLV"/>
        <s v="E2847GDG"/>
        <s v="E0493JHG"/>
        <s v="E0244KCH"/>
        <s v="E3205DTL"/>
        <s v="E2618GDG"/>
        <s v="E2960GDG"/>
        <s v="E5966DNB"/>
        <s v="E5117MNH"/>
        <s v="E2500JHC"/>
        <s v="ER4157BCC"/>
        <s v="E3111DXK"/>
        <s v="E6575LRD"/>
        <s v="E7095HXG"/>
        <s v="E1094JPT"/>
        <s v="E2163JCB"/>
        <s v="ER8800BBS"/>
        <s v="ER4184BCC"/>
        <s v="ER8797BBS"/>
        <s v="E5452JTS"/>
        <s v="ER8442BCC"/>
        <s v="ER0933BBN"/>
        <s v="ER7711BCD"/>
        <s v="ER5217BBR"/>
        <s v="ER2936BDB"/>
        <s v="ER2262BDH"/>
        <s v="ER5139BBS"/>
        <s v="ER9702BDF"/>
        <s v="ER3693BCF"/>
        <s v="E2737GDG"/>
        <s v="E0643MPP"/>
        <s v="E0646MPP"/>
        <s v="ER2214BCF"/>
        <s v="ER3752BBD"/>
        <s v="ER5554BCF"/>
        <s v="ER0260BCH"/>
        <s v="E9074LCN"/>
        <s v="E2405JLC"/>
        <s v="E8167FXL"/>
        <s v="ER7185BCW"/>
        <s v="ER2261BDH"/>
        <s v="E6907LCY"/>
        <s v="E7347CNS"/>
        <s v="EM6833GSF"/>
        <s v="ER6132BBY"/>
        <s v="ER3346BBM"/>
        <s v="ER7169BBR"/>
        <s v="ER6687BBM"/>
        <s v="ER9403BBD"/>
        <s v="EJ02544R"/>
        <s v="ER8721BBR"/>
        <s v="ER1991BBZ"/>
        <s v="ER3135BBC"/>
        <s v="ER7694BBV"/>
        <s v="ER4642BBY"/>
        <s v="ER6006BBN"/>
        <s v="ER4162BDN"/>
        <s v="ER6807BBV"/>
        <s v="ER1874BBL"/>
        <s v="ER8999BBC"/>
        <s v="ER7913BBH"/>
        <s v="ER9004BBK"/>
        <s v="ER2071BBY"/>
        <s v="ER8804BBS"/>
        <s v="ER9340BBX"/>
        <s v="ER9926BCC"/>
        <s v="ER3809BBS"/>
        <s v="ER2559BBJ"/>
        <s v="ER7610BBD"/>
        <s v="ER7860BBY"/>
        <s v="ER5929BBB"/>
        <s v="ER4625BBH"/>
        <s v="ER6822BBF"/>
        <s v="ER0936BBS"/>
        <s v="EM26119R"/>
        <s v="ER2068BBY"/>
        <s v="ER3041BBJ"/>
        <s v="ER8418BBZ"/>
        <s v="ER1551BBJ"/>
        <s v="ER8916BBY"/>
        <s v="ER1242BBS"/>
        <s v="ER2400BCC"/>
        <s v="EO05818R"/>
        <s v="ER1318BBS"/>
        <s v="ER8715BBN"/>
        <s v="ER3342BCY"/>
        <s v="ELE02494R"/>
        <s v="ER7113BCK"/>
        <s v="ER1246BBV"/>
        <s v="ER7686BCJ"/>
        <s v="ER0860BBM"/>
        <s v="ER5689BBD"/>
        <s v="ER6765BBT"/>
        <s v="ER2705BBZ"/>
        <s v="ER8643BCC"/>
        <s v="ER7400BBF"/>
        <s v="ER9329BBT"/>
        <s v="ER0013BBX"/>
        <s v="ER1030BBJ"/>
        <s v="ER4763BBY"/>
        <s v="ER9858BBY"/>
        <s v="ECO02946R"/>
        <s v="ER2025BBG"/>
        <s v="ER0271BBT"/>
        <s v="ER5431BDN"/>
        <s v="ER8167BCF"/>
        <s v="ESE07849R"/>
        <s v="EVA02467R"/>
        <s v="ER2524BBY"/>
        <s v="ER5303BBT"/>
        <s v="ER9375BBM"/>
        <s v="ECO02603R"/>
        <s v="ER4758BBH"/>
        <s v="ER8141BBG"/>
        <s v="ER8381BBJ"/>
        <s v="EGR1280AS"/>
        <s v="ER0891BBT"/>
        <s v="ER4533BBP"/>
        <s v="ER9443BCH"/>
        <s v="ER4619BBY"/>
        <s v="ER7683BCC"/>
        <s v="ER0398BDB"/>
        <s v="ER8110BCC"/>
        <s v="ER2965BBS"/>
        <s v="ER8271BBD"/>
        <s v="ER0898BBG"/>
        <s v="ER0208BBV"/>
        <s v="ER7611BBD"/>
        <s v="ER5019BBT"/>
        <s v="EB10320R"/>
        <s v="ER1486BBS"/>
        <s v="ER9154BBC"/>
        <s v="ER2349BCD"/>
        <s v="ER4551BBJ"/>
        <s v="ER6670BBL"/>
        <s v="ER0132BBR"/>
        <s v="ER1863BBJ"/>
        <s v="ER6669BBL"/>
        <s v="ER8173BDN"/>
        <s v="ER6743BBR"/>
        <s v="ETF02294R"/>
        <s v="ER8437BBF"/>
        <s v="ER8050BBH"/>
        <s v="ER0623BBL"/>
        <s v="ER7636BBJ"/>
        <s v="ER6741BBR"/>
        <s v="ER1428BBX"/>
        <s v="ER8801BBS"/>
        <s v="ER8271BDM"/>
        <s v="ER9982BDP"/>
        <s v="ER1839BBS"/>
        <s v="ER4777BBM"/>
        <s v="ER7275BBY"/>
        <s v="ER3686BCF"/>
        <s v="ECS04211R"/>
        <s v="ER8805BBS"/>
        <s v="EMA02515R"/>
        <s v="ER1696BCF"/>
        <s v="ER8798BBS"/>
        <s v="ER0894BBZ"/>
        <s v="ER8806BBS"/>
        <s v="ER6916BDF"/>
        <s v="ER8803BBS"/>
        <s v="ER2377BCF"/>
        <s v="ER0705BDR"/>
        <s v="EM22799R"/>
        <s v="ER2316BBD"/>
        <s v="ER9608BBY"/>
        <s v="ER7831BCS"/>
        <s v="ER6802BDD"/>
        <s v="ER9843BDG"/>
        <s v="ER2919BCL"/>
        <s v="ER2905BBV"/>
        <s v="ER1151BCD"/>
        <s v="ER6832BBP"/>
        <s v="ER0236BBT"/>
        <s v="ER8610BDH"/>
        <s v="ER2638BBV"/>
        <s v="ER3105BBY"/>
        <s v="ER1200BBL"/>
        <s v="ER8802BBS"/>
        <s v="ER2650BBF"/>
        <s v="ER3547BBD"/>
        <s v="ER4838BBS"/>
        <s v="ER0905BDG"/>
        <s v="ER5437BDK"/>
        <s v="ER7528BDK"/>
        <s v="ER2855BDC"/>
        <s v="ER4813BDB"/>
        <s v="ER1308BDK"/>
        <s v="ER5427BCY"/>
        <s v="ECC01635R"/>
        <s v="ER1058BBJ"/>
        <s v="ER5456BBC"/>
        <s v="ER7455BBP"/>
        <s v="ER0119BBW"/>
        <s v="ER8938BCD"/>
        <s v="ER0181BBV"/>
        <s v="ER4242BDD"/>
        <s v="ER5449BDJ"/>
        <s v="ER4994BCK"/>
        <s v="ER5435BCD"/>
        <s v="ER4820BCF"/>
        <s v="ER3362BBK"/>
        <s v="ER3193BBT"/>
        <s v="ER2265BDH"/>
        <s v="ER3519BCD"/>
        <s v="ER9087BBZ"/>
        <s v="ER0847BDG"/>
        <m/>
        <s v="ER9540BCB"/>
        <s v="ER2466BBF"/>
        <s v="ER5966DNB"/>
        <s v="E4280KCL"/>
        <s v="ER7131BCF"/>
        <s v="ER5815BBB"/>
        <s v="ER7186BCW"/>
        <s v="ER7187BCW"/>
        <s v="ER1374BBW"/>
        <s v="ER0016BBC"/>
        <s v="E7636LMX"/>
        <s v="ER2050BCJ"/>
        <s v="ER5321BBZ"/>
        <s v="EE0224HDX"/>
        <s v="ER7934BDB"/>
        <s v="ER8979BDH"/>
        <s v="ER5124BCC"/>
        <s v="EE8008BRB"/>
        <s v="ER9163BCB"/>
        <s v="ER3631BBH"/>
        <s v="ER9645BBZ"/>
        <s v="ER2341BBC"/>
        <s v="ER4428BCL"/>
        <s v="ER0026BCV"/>
        <s v="ER0059BBW"/>
        <s v="EMA00886R"/>
        <s v="ER3035BDJ"/>
        <s v="ER7777BBS"/>
        <s v="ER6611BCD"/>
        <s v="EMA02414R"/>
        <s v="ER7690BCV"/>
        <s v="ER2883BDF"/>
        <s v="ER7527BDK"/>
        <s v="ER3901BDF"/>
        <s v="ER8017BDB"/>
        <s v="ER2672BDL"/>
        <s v="ER9753BBP"/>
        <s v="ER4761BBV"/>
        <s v="ER6871BCC"/>
        <s v="ER0509BBW"/>
        <s v="EM22753R"/>
        <s v="ER9320BCS"/>
        <s v="ER3348BBR"/>
        <s v="ER2347BBR"/>
        <s v="ER5597BCG"/>
        <s v="ECR03220R"/>
        <s v="ER2497BCF"/>
        <s v="ER5317BDL"/>
        <s v="ER1572BDL"/>
        <s v="ER6278BDF"/>
        <s v="ER9015BCD"/>
        <s v="ER7567BBL"/>
        <s v="E6758KKD"/>
        <s v="E7567GYY"/>
        <s v="E4426HTW"/>
        <s v="ER9678BBK"/>
        <s v="ER2528BBC"/>
        <s v="ER3196BBF"/>
        <s v="ER6403BCX"/>
        <s v="ER0229BBR"/>
        <s v="ER7157BCT"/>
        <s v="ER3520BBL"/>
        <s v="ER0100BDB"/>
        <s v="ER2548BCS"/>
        <s v="ER3237BCD"/>
        <s v="ER6359BCL"/>
        <s v="ER9149BBG"/>
        <s v="ER1736BCG"/>
        <s v="ER0320BCV"/>
        <s v="ER2775BBR"/>
        <s v="ER1932BCZ"/>
        <s v="ER5846BBV"/>
        <s v="ER6871BBR"/>
        <s v="ER6428BBH"/>
        <s v="ER4233BBX"/>
        <s v="ER4666BBY"/>
        <s v="ER5886BBX"/>
        <s v="ER0379BBF"/>
        <s v="ER9207BCT"/>
        <s v="ER7882BDP"/>
        <s v="ER4272BCR"/>
        <s v="ER0328BBM"/>
        <s v="ER8051BBH"/>
        <s v="ER8689BDK"/>
        <s v="ER9017BCD"/>
        <s v="ER6786BDD"/>
        <s v="ER0906BDG"/>
        <s v="ER3763BBR"/>
        <s v="ER7209BBM"/>
        <s v="ER8459BBS"/>
        <s v="ER4243BDD"/>
        <s v="ER9755BBK"/>
        <s v="EHU01621R"/>
        <s v="ER9795BDF"/>
        <s v="ER9797BDF"/>
        <s v="ER1582BDJ"/>
        <s v="EGR01431R"/>
        <s v="ER3148BDC"/>
        <s v="EMA03008R"/>
        <s v="ER8666BBF"/>
        <s v="ER1270BCV"/>
        <s v="ER9230BBW"/>
        <s v="ER1589BCS"/>
        <s v="ER9249BBN"/>
        <s v="ER7870BDG"/>
        <s v="ER5744BBZ"/>
        <s v="ER4158BDG"/>
        <s v="ER0579BDL"/>
        <s v="ER1864BBP"/>
        <s v="ER0930BBF"/>
        <s v="ER5534BDF"/>
        <s v="ER4687BBY"/>
        <s v="ER2522BBY"/>
        <s v="ER1993BBH"/>
        <s v="ER6677BBW"/>
        <s v="ESE08009R"/>
        <s v="ER4180BDD"/>
        <s v="ER4916BDJ"/>
        <s v="ER2637BBV"/>
        <s v="ER1566BDL"/>
        <s v="ER4187BDD"/>
        <s v="ER2706BDC"/>
        <s v="ER3706BCF"/>
        <s v="ER5600BBW"/>
        <s v="ER8963BDN"/>
        <s v="ER3908BBW"/>
        <s v="ER8853BDG"/>
        <s v="ER4064BDN"/>
        <s v="ER5030BDN"/>
        <s v="ER0904BDG"/>
        <s v="ER4112BBR"/>
        <s v="ER5877BBL"/>
        <s v="ER0334BBD"/>
        <s v="ER2524BCB"/>
        <s v="ER6992BDJ"/>
        <s v="ER2352BBS"/>
        <s v="ER9981BDP"/>
        <s v="ER4699BCZ"/>
        <s v="ER7188BCZ"/>
        <s v="ER1055BBH"/>
        <s v="ER3338BBV"/>
        <s v="EMA00628R"/>
        <s v="ER4022BDC"/>
        <s v="ER0272BBT"/>
        <s v="ECS00572R"/>
        <s v="ER9284BDK"/>
        <s v="ER2423BBP"/>
        <s v="ER9252BBJ"/>
        <s v="ER4911BDJ"/>
        <s v="ER6453BCG"/>
        <s v="ER6908BDF"/>
        <s v="ER0598BBT"/>
        <s v="ER4238BDD"/>
        <s v="ER1569BDL"/>
        <s v="ER0910BDG"/>
        <s v="ER2400BDC"/>
        <s v="ER2070BBY"/>
        <s v="ER9108BBX"/>
        <s v="E5872HZF"/>
        <s v="ECOMERCIAL"/>
        <s v="ER7185BCZ"/>
        <s v="ECO02801R"/>
        <s v="ER5057BDH"/>
        <s v="ER2310BBX"/>
        <s v="EM17841R"/>
        <s v="ER9772BBD"/>
        <s v="ER2285BBK"/>
        <s v="ER7758BBP"/>
        <s v="ER7868BDG"/>
        <s v="ER5318BBG"/>
        <s v="ER6360BBH"/>
        <s v="ER3130BBW"/>
        <s v="EMA00377R"/>
        <s v="ER7857BDG"/>
        <s v="ER3233BDC"/>
        <s v="ER6774BDD"/>
        <s v="ER5027BDN"/>
        <s v="ER2887BDF"/>
        <s v="ER4362BDG"/>
        <s v="ER4173BDD"/>
        <s v="ER3540BDF"/>
        <s v="ER4547BDN"/>
        <s v="ER6804BDD"/>
        <s v="ER6810BDD"/>
        <s v="ER6812BDD"/>
        <s v="ER8979BCB"/>
        <s v="ER6400BCX"/>
        <s v="ER3065BBC"/>
        <s v="ER9718BDD"/>
        <s v="ER4736BBF"/>
        <s v="ECS03428R"/>
        <s v="ER6784BDD"/>
        <s v="ER1250BBY"/>
        <s v="ER4914BDJ"/>
        <s v="ER3899BDF"/>
        <s v="ER2593BDR"/>
        <s v="ER1711BDL"/>
        <s v="ER4059BDN"/>
        <s v="ER7156BBF"/>
        <s v="ER2418BDC"/>
        <s v="ER5908BBY"/>
        <s v="ER2615BDB"/>
        <s v="ER3425BCZ"/>
        <s v="ER2145BDF"/>
        <s v="ER6342BCD"/>
        <s v="ER9517BBK"/>
        <s v="EVA02101R"/>
        <s v="ER0959BDL"/>
        <s v="ER6763BDD"/>
        <s v="ER5448BDJ"/>
        <s v="ER4799BDK"/>
        <s v="ER1894BDL"/>
        <s v="ER8814BDG"/>
        <s v="ER6780BDD"/>
        <s v="ER5029BDN"/>
        <s v="ER0903BDG"/>
        <s v="ER6094BDD"/>
        <s v="E0616GDS" u="1"/>
        <s v="E2863JGN" u="1"/>
        <s v="E4699FLW" u="1"/>
        <s v="E1098DTL" u="1"/>
        <s v="E9582MNV" u="1"/>
        <s v="E7608KDK" u="1"/>
        <s v="E2459GSW" u="1"/>
        <s v="" u="1"/>
        <s v="E9218CJD" u="1"/>
        <s v="E0645MPP" u="1"/>
        <s v="ER8459BCW" u="1"/>
        <s v="ER8859BCJ" u="1"/>
        <s v="ER6391BDD" u="1"/>
        <s v="ER5791BBN" u="1"/>
        <s v="ER8789BCZ" u="1"/>
        <s v="ER0186BCB" u="1"/>
        <s v="ER4977BDM" u="1"/>
        <s v="ER3742BBM" u="1"/>
        <s v="ER8640BCF" u="1"/>
        <s v="ER3405BBR" u="1"/>
        <s v="ER8211BDF" u="1"/>
        <s v="ER4388BBN" u="1"/>
        <s v="ER3739BDN" u="1"/>
        <s v="ER6787BDD" u="1"/>
        <s v="ER8854BDG" u="1"/>
        <s v="ER6559BDM" u="1"/>
        <s v="ER4131BDM" u="1"/>
        <s v="ER8524BCT" u="1"/>
        <s v="ER6262BDM" u="1"/>
        <s v="ER4057BDN" u="1"/>
        <s v="ER4171BDD" u="1"/>
        <s v="ER1760BDB" u="1"/>
        <s v="ER1907BDL" u="1"/>
        <s v="ER1567BDL" u="1"/>
        <s v="ER4915BDJ" u="1"/>
        <s v="ER3904BDF" u="1"/>
        <s v="E6158KLG" u="1"/>
        <s v="E1832JSR" u="1"/>
        <s v="ER2432BCF" u="1"/>
        <s v="E1202JHG" u="1"/>
        <s v="E5837LFD" u="1"/>
        <s v="ER0892BCM" u="1"/>
        <s v="ER2718BDG" u="1"/>
        <s v="ER0057BBH" u="1"/>
        <s v="ER3763BBW" u="1"/>
        <s v="EGR03141R" u="1"/>
        <s v="E7480FVB" u="1"/>
        <s v="ER3223BCD" u="1"/>
        <s v="ER9016BBY" u="1"/>
        <s v="ER4360BCT" u="1"/>
        <s v="ER5434BDK" u="1"/>
        <s v="ER4801BDK" u="1"/>
        <s v="ER3436BDN" u="1"/>
        <s v="ER3905BDF" u="1"/>
        <s v="ER2237BBN" u="1"/>
        <s v="ER2402BDC" u="1"/>
        <s v="ER9793BDF" u="1"/>
        <s v="ER5033BDN" u="1"/>
        <s v="ER3764BBR" u="1"/>
        <s v="E3475JLK" u="1"/>
        <s v="E9055JGZ" u="1"/>
        <s v="E4243BFS" u="1"/>
        <s v="E6225HNB" u="1"/>
        <s v="ER3643BDB" u="1"/>
        <s v="ER1142BBR" u="1"/>
        <s v="ER8863BDK" u="1"/>
        <s v="ER2114BBN" u="1"/>
        <s v="ER8768BCD" u="1"/>
        <s v="ER8127BDM" u="1"/>
        <s v="ER3246BDP" u="1"/>
        <s v="ER7749BBM" u="1"/>
        <s v="ER0962BDL" u="1"/>
        <s v="ER5444BDK" u="1"/>
        <s v="ER5921BDJ" u="1"/>
        <s v="ER8114BDD" u="1"/>
        <s v="ER8809BDG" u="1"/>
        <s v="ER3851BDC" u="1"/>
        <s v="ER8945BCX" u="1"/>
        <s v="ER3454BDM" u="1"/>
        <s v="ER2701BDC" u="1"/>
        <s v="ER2889BDF" u="1"/>
        <s v="ER6912BDF" u="1"/>
        <s v="ER3234BDC" u="1"/>
        <s v="ER8045BDN" u="1"/>
        <s v="ER7106BCC" u="1"/>
        <s v="E3326FCX" u="1"/>
        <s v="ER3458BCC" u="1"/>
        <s v="ER6619BCC" u="1"/>
        <s v="ER2096BCW" u="1"/>
        <s v="ER5274BBR" u="1"/>
        <s v="ER0933BCD" u="1"/>
        <s v="ER8615BBY" u="1"/>
        <s v="ER3243BBL" u="1"/>
        <s v="ER0318BDR" u="1"/>
        <s v="ER2502BCM" u="1"/>
        <s v="ER6919BCG" u="1"/>
        <s v="ER1234BDM" u="1"/>
        <s v="ER2884BDF" u="1"/>
        <s v="E9106MPM" u="1"/>
        <s v="E0998LSS" u="1"/>
        <s v="ER3254BCS" u="1"/>
        <s v="ER0981BBH" u="1"/>
        <s v="ER7738BBC" u="1"/>
        <s v="ER7587BCV" u="1"/>
        <s v="ER3245BDP" u="1"/>
        <s v="ER1622BCY" u="1"/>
        <s v="ECR03012R" u="1"/>
        <s v="ER2118BDP" u="1"/>
        <s v="ER1758BDJ" u="1"/>
        <s v="ER0492BDR" u="1"/>
        <s v="ER8637BCC" u="1"/>
        <s v="E4570MKW" u="1"/>
        <s v="E2070JJZ" u="1"/>
        <s v="E6997LHG" u="1"/>
        <s v="E9883KDK" u="1"/>
        <s v="E6828MKJ" u="1"/>
        <s v="ER3449BDC" u="1"/>
        <s v="ER8492BCZ" u="1"/>
        <s v="EMU08855R" u="1"/>
        <s v="ER1075BCY" u="1"/>
        <s v="PAO83ES" u="1"/>
        <s v="ER0586BCX" u="1"/>
        <s v="ER3724BBY" u="1"/>
        <s v="ER6260BDM" u="1"/>
        <s v="E2543HVB" u="1"/>
        <s v="E7410LRC" u="1"/>
        <s v="E3057KZK" u="1"/>
        <s v="ER5475BBJ" u="1"/>
        <s v="ER5919BDJ" u="1"/>
        <s v="ER4612BDJ" u="1"/>
        <s v="E3170MNG" u="1"/>
        <s v="ER2585BCZ" u="1"/>
        <s v="E3167MNG" u="1"/>
        <s v="ER5689BBM" u="1"/>
        <s v="ER6910BCC" u="1"/>
        <s v="ER9140BDD" u="1"/>
        <s v="ER3456BCC" u="1"/>
        <s v="ER6732BBT" u="1"/>
        <s v="ER6795BDD" u="1"/>
        <s v="ER6789BDD" u="1"/>
        <s v="ER3906BDF" u="1"/>
        <s v="ER5442BDK" u="1"/>
        <s v="ER7128BCX" u="1"/>
        <s v="ER6755BDP" u="1"/>
        <s v="ER3363BCM" u="1"/>
        <s v="ER4127BBY" u="1"/>
        <s v="ER9269BDL" u="1"/>
        <s v="ER4574BCK" u="1"/>
        <s v="ER3499BDF" u="1"/>
        <s v="ER7226BBV" u="1"/>
        <s v="EM24729R" u="1"/>
        <s v="E3038MPXR8127BDM" u="1"/>
        <s v="ER0502BDH" u="1"/>
        <s v="ER5322BCX" u="1"/>
        <s v="ER1456BDC" u="1"/>
        <s v="ER8009BDB" u="1"/>
        <s v="ER6409BDD" u="1"/>
        <s v="ER3732BDN" u="1"/>
        <s v="ER4179BDD" u="1"/>
        <s v="ER6770BDD" u="1"/>
        <s v="ER8838BDG" u="1"/>
        <s v="ER5806BDJ" u="1"/>
        <s v="ER0068BCW" u="1"/>
        <s v="ELU01478R" u="1"/>
        <s v="ER0964BDM" u="1"/>
        <s v="ER8857BDG" u="1"/>
        <s v="ER2915BBJ" u="1"/>
        <s v="ER0957BDL" u="1"/>
        <s v="E5065JMZ" u="1"/>
        <s v="ER7113BBM" u="1"/>
        <s v="E1219LWL" u="1"/>
        <s v="ER9275BBY" u="1"/>
        <s v="ER3828BCY" u="1"/>
        <s v="ER4098BDF" u="1"/>
        <s v="ER2473BCC" u="1"/>
        <s v="ER0963BDL" u="1"/>
        <s v="ER3432BDN" u="1"/>
        <s v="ER8722BCS" u="1"/>
        <s v="E3715LST" u="1"/>
        <s v="E5316JZJ" u="1"/>
        <s v="E1437MRF" u="1"/>
        <s v="ER2554BBM" u="1"/>
        <s v="ER4954BDF" u="1"/>
        <s v="ER7180BCZ" u="1"/>
        <s v="ER5953BDC" u="1"/>
        <s v="ER3253BCS" u="1"/>
        <s v="E8008BRB" u="1"/>
        <s v="ER6914BDF" u="1"/>
        <s v="ER4614BDJ" u="1"/>
        <s v="ER6907BDF" u="1"/>
        <s v="ESE11981" u="1"/>
        <s v="EBR10240" u="1"/>
        <s v="ER7673BBJ" u="1"/>
        <s v="ER7240BCY" u="1"/>
        <s v="ER9949BDL" u="1"/>
        <s v="ER5475BCK" u="1"/>
        <s v="ER5712BDH" u="1"/>
        <s v="ER3900BDF" u="1"/>
        <s v="ER6792BDD" u="1"/>
        <s v="ER2410BCM" u="1"/>
        <s v="ER4362BDJ" u="1"/>
        <s v="ER0902BDG" u="1"/>
        <s v="ER0990BDB" u="1"/>
        <s v="ER9798BDF" u="1"/>
        <s v="E7803HTW" u="1"/>
        <s v="ER1244BDM" u="1"/>
        <s v="ER1744BCJ" u="1"/>
        <s v="ER2888BDF" u="1"/>
        <s v="ER5452BDJ" u="1"/>
        <s v="ER1039BCC" u="1"/>
        <s v="ER4920BDF" u="1"/>
        <s v="ER9796BDF" u="1"/>
        <s v="ER8680BDF" u="1"/>
        <s v="E0998LHN" u="1"/>
        <s v="ER4127BCB" u="1"/>
        <s v="ER6266BDM" u="1"/>
        <s v="ER8342BBP" u="1"/>
        <s v="ER3898BDF" u="1"/>
        <s v="ER7866BDG" u="1"/>
        <s v="ER4228BBT" u="1"/>
        <s v="ER2360BDK" u="1"/>
        <s v="ER6100BCR" u="1"/>
        <s v="ER6264BDM" u="1"/>
        <s v="ER7368BDM" u="1"/>
        <s v="ER3896BDF" u="1"/>
        <s v="ER5440BDK" u="1"/>
        <s v="ER6995BCW" u="1"/>
        <s v="ER6007BBG" u="1"/>
        <s v="ER0638BCN" u="1"/>
        <s v="ER7682BCJ" u="1"/>
        <s v="ER0249BCB" u="1"/>
        <s v="ER7874BDG" u="1"/>
        <s v="ER2417BBC" u="1"/>
        <s v="ER6200BBT" u="1"/>
        <s v="ER3424BDN" u="1"/>
        <s v="ER9053BCB" u="1"/>
        <s v="ER4804BDK" u="1"/>
        <s v="EH01729R" u="1"/>
        <s v="ER1206BCT" u="1"/>
        <s v="ER7860BDG" u="1"/>
        <s v="ER4207BDB" u="1"/>
        <s v="E5038LZN" u="1"/>
        <s v="ER3434BDN" u="1"/>
        <s v="ER3422BDN" u="1"/>
        <s v="ER6558BDM" u="1"/>
        <s v="ER4966BDH" u="1"/>
        <s v="ER4802BDK" u="1"/>
        <s v="ECO03958R" u="1"/>
        <s v="E2706JNL" u="1"/>
        <s v="ER3140BDP" u="1"/>
        <s v="E2523GZS" u="1"/>
        <s v="E9059LCN" u="1"/>
        <s v="ER6568BDM" u="1"/>
        <s v="ER9376BCP" u="1"/>
        <s v="ER4912BDJ" u="1"/>
        <s v="ER1227BDB" u="1"/>
        <s v="ER3242BDP" u="1"/>
        <s v="ER8690BCK" u="1"/>
        <s v="ER7409BBF" u="1"/>
        <s v="ER0640BCN" u="1"/>
        <s v="ER3564BDM" u="1"/>
        <s v="E9816MGY" u="1"/>
        <s v="E4154LNS" u="1"/>
        <s v="ER9101BDC" u="1"/>
        <s v="ER5920BDJ" u="1"/>
        <s v="ER0527BCB" u="1"/>
        <s v="ER2674BDL" u="1"/>
        <s v="ER3738BDN" u="1"/>
        <s v="ER4798BDK" u="1"/>
        <s v="ER3922BCM" u="1"/>
        <s v="ER2810BDL" u="1"/>
        <s v="E0254LSS" u="1"/>
        <s v="ER7537BBD" u="1"/>
        <s v="ER0916BDM" u="1"/>
        <s v="ER0094BBV" u="1"/>
        <s v="ER6560BDM" u="1"/>
        <s v="ER3258BBW" u="1"/>
        <s v="ER4239BDD" u="1"/>
        <s v="ER6070BBV" u="1"/>
        <s v="ER0958BDL" u="1"/>
        <s v="ER2974BBN" u="1"/>
        <s v="ER5350BCR" u="1"/>
        <s v="ER9122BCV" u="1"/>
        <s v="ER7750BBP" u="1"/>
        <s v="ER9562BCP" u="1"/>
        <s v="E7046LWH" u="1"/>
        <s v="ER7252BBV" u="1"/>
        <s v="ER6688BCP" u="1"/>
        <s v="ER9157BDD" u="1"/>
        <s v="ECS02812R" u="1"/>
        <s v="ER1155BCF" u="1"/>
        <s v="ER2555BCB" u="1"/>
        <s v="ER4235BDD" u="1"/>
        <s v="ER1590BDM" u="1"/>
        <s v="ER5285BBF" u="1"/>
        <s v="ER4261BDB" u="1"/>
        <s v="E1243KGY" u="1"/>
        <s v="ER9093BDC" u="1"/>
        <s v="E6229DPL" u="1"/>
        <s v="E5674MJH" u="1"/>
        <s v="ER7146BBZ" u="1"/>
        <s v="ER3319BDF" u="1"/>
        <s v="ER5363BBF" u="1"/>
        <s v="ER5379BDC" u="1"/>
        <s v="ER4231BDD" u="1"/>
        <s v="ER2212BCX" u="1"/>
        <s v="ER0596BDP" u="1"/>
        <s v="ER3317BDF" u="1"/>
        <s v="ER0960BDL" u="1"/>
        <s v="ER0980BDK" u="1"/>
        <s v="ER1226BCY" u="1"/>
        <s v="ER0091BDD" u="1"/>
        <s v="ER2399BDC" u="1"/>
        <s v="ER4174BCW" u="1"/>
        <s v="ER0451BCD" u="1"/>
        <s v="ER4183BDD" u="1"/>
        <s v="ER6514BCV" u="1"/>
        <s v="E6833GSF" u="1"/>
        <s v="ER6229BBL" u="1"/>
        <s v="ER8472BCT" u="1"/>
        <s v="ER8589BDB" u="1"/>
        <s v="EL203438" u="1"/>
        <s v="ER7207BBM" u="1"/>
        <s v="ER3323BDF" u="1"/>
        <s v="ER7110BCZ" u="1"/>
        <s v="ER3321BDF" u="1"/>
        <s v="E9237JWR" u="1"/>
        <s v="E2588KTS" u="1"/>
        <s v="ER0570BBV" u="1"/>
        <s v="ER1646BCV" u="1"/>
        <s v="ER4187BDG" u="1"/>
        <s v="ER4466BCW" u="1"/>
        <s v="ER3503BDF" u="1"/>
        <s v="ER6463BDD" u="1"/>
        <s v="EC03550R" u="1"/>
        <s v="ER6448BCY" u="1"/>
        <s v="ER3501BDF" u="1"/>
        <s v="ER3932BCS" u="1"/>
        <s v="ER6805BDD" u="1"/>
        <s v="ER1295BBJ" u="1"/>
        <s v="ER9860BBT" u="1"/>
        <s v="ER0607BDG" u="1"/>
        <s v="ER3659BCG" u="1"/>
        <s v="ER5495BDD" u="1"/>
        <s v="ER3425BBL" u="1"/>
        <s v="ER3489BDF" u="1"/>
        <s v="ER8609BDH" u="1"/>
        <s v="EC03636R" u="1"/>
        <s v="ER0039BDM" u="1"/>
        <s v="ER9949BDC" u="1"/>
        <s v="E0224HDX" u="1"/>
        <s v="ER8920BCT" u="1"/>
        <s v="E1715MJM" u="1"/>
        <s v="ER7011BDL" u="1"/>
        <s v="ER6767BDD" u="1"/>
        <s v="ER9422BCZ" u="1"/>
        <s v="E2652MCX" u="1"/>
        <s v="EHU01339R" u="1"/>
        <s v="ER6021BDL" u="1"/>
        <s v="ER3541BDF" u="1"/>
        <s v="ER3909BDF" u="1"/>
        <s v="ER6781BCD" u="1"/>
        <s v="ER6909BDF" u="1"/>
        <s v="EC03958R" u="1"/>
        <s v="ER6067BBP" u="1"/>
        <s v="ER7399BBL" u="1"/>
        <s v="ER3495BDF" u="1"/>
        <s v="E2407CWH" u="1"/>
        <s v="ER9243BCL" u="1"/>
        <s v="ER3907BDF" u="1"/>
        <s v="ER6799BDD" u="1"/>
        <s v="ER7742BBY" u="1"/>
        <s v="ER5871BCD" u="1"/>
        <s v="E8143DJH" u="1"/>
        <s v="E0706BXH" u="1"/>
        <s v="ER3493BDF" u="1"/>
        <s v="ER5612BCZ" u="1"/>
        <s v="ER9365BCK" u="1"/>
        <s v="ER2019BCR" u="1"/>
        <s v="ER6917BDF" u="1"/>
        <s v="ER9801BDF" u="1"/>
        <s v="ER4927BDF" u="1"/>
        <s v="ER7874BCV" u="1"/>
        <s v="ER6783BDD" u="1"/>
        <s v="ER6915BDF" u="1"/>
        <s v="ER4297BBN" u="1"/>
        <s v="ER2869BDF" u="1"/>
        <s v="ER4749BDH" u="1"/>
        <s v="ER7968BCW" u="1"/>
        <s v="ER6912BCX" u="1"/>
        <s v="ER2119BCR" u="1"/>
        <s v="ER6913BDF" u="1"/>
        <s v="ER8813BDG" u="1"/>
        <s v="ER4307BDN" u="1"/>
        <s v="ER5031BDN" u="1"/>
        <s v="ER9216BBB" u="1"/>
        <s v="ER5878BCX" u="1"/>
        <s v="ER3995BDC" u="1"/>
        <s v="ER4871BCF" u="1"/>
        <s v="ER6791BDD" u="1"/>
        <s v="ER8811BDG" u="1"/>
        <s v="ER2161BDL" u="1"/>
        <s v="ER6257BDM" u="1"/>
        <s v="ER6273BDK" u="1"/>
        <s v="E5076HTC" u="1"/>
        <s v="ER5453BDJ" u="1"/>
        <s v="ER5896BCW" u="1"/>
        <s v="ER4613BDJ" u="1"/>
        <s v="E6834JGR" u="1"/>
        <s v="ER4063BDN" u="1"/>
        <s v="ER6203BBS" u="1"/>
        <s v="ER3211BDN" u="1"/>
        <s v="ER6267BDM" u="1"/>
        <s v="ER0703BDJ" u="1"/>
        <s v="ER5443BDK" u="1"/>
        <s v="ER5607BDL" u="1"/>
        <s v="ER5451BDJ" u="1"/>
        <s v="ER7867BDG" u="1"/>
        <s v="ER8966BCX" u="1"/>
        <s v="ER0509BCP" u="1"/>
        <s v="ER1241BDM" u="1"/>
        <s v="ER1709BDL" u="1"/>
        <s v="ER3437BDM" u="1"/>
        <s v="ER5621BBN" u="1"/>
        <s v="ER5441BDK" u="1"/>
        <s v="ER5805BDJ" u="1"/>
        <s v="ER7741BCJ" u="1"/>
        <s v="ER7865BDG" u="1"/>
        <s v="E8184JKX" u="1"/>
        <s v="ER3279BDN" u="1"/>
        <s v="ER3427BDN" u="1"/>
        <s v="ER1934BCZ" u="1"/>
        <s v="ER4731BCK" u="1"/>
        <s v="ER8843BBL" u="1"/>
        <s v="ER0633BCM" u="1"/>
        <s v="E8764MBR" u="1"/>
        <s v="ER3437BDN" u="1"/>
        <s v="ECV1384" u="1"/>
        <s v="ER6261BDM" u="1"/>
        <s v="ER4805BDK" u="1"/>
        <s v="ER5813BCL" u="1"/>
        <s v="E7931KJH" u="1"/>
        <s v="ER3423BDN" u="1"/>
        <s v="E0276HMH" u="1"/>
        <s v="ER8595BCL" u="1"/>
        <s v="ER8639BDM" u="1"/>
        <s v="ER4803BDK" u="1"/>
        <s v="E5027FWV" u="1"/>
        <s v="ER6557BDM" u="1"/>
        <s v="ER4913BDJ" u="1"/>
        <s v="E7410LCR" u="1"/>
        <s v="ER0124BDB" u="1"/>
        <s v="ER4091BBS" u="1"/>
        <s v="ER6136BCD" u="1"/>
        <s v="ER7212BCC" u="1"/>
        <s v="ER9243BCR" u="1"/>
        <s v="ER6555BDM" u="1"/>
        <s v="ER9387BDN" u="1"/>
        <s v="ER8659BDM" u="1"/>
        <s v="ER5089BCT" u="1"/>
        <s v="ER9791BDH" u="1"/>
        <s v="ER3281BDN" u="1"/>
        <s v="ER3949BCM" u="1"/>
        <s v="ER7425BCR" u="1"/>
        <s v="ER1905BDL" u="1"/>
        <s v="ER7110BDB" u="1"/>
        <s v="ER9102BDC" u="1"/>
        <s v="ER1247BBV" u="1"/>
        <s v="ER4047BCV" u="1"/>
        <s v="ER9100BDC" u="1"/>
        <s v="ER2325BCT" u="1"/>
        <s v="ER4273BCR" u="1"/>
        <s v="ER2781BBN" u="1"/>
        <s v="ER7205BCV" u="1"/>
        <s v="ER2929BDM" u="1"/>
        <s v="ER3737BDN" u="1"/>
        <s v="ER4797BDK" u="1"/>
        <s v="ER6793BCL" u="1"/>
        <s v="ER0043BCV" u="1"/>
        <s v="ER2027BCX" u="1"/>
        <s v="ER0787BCN" u="1"/>
        <s v="ER2727BBS" u="1"/>
        <s v="ER3251BCS" u="1"/>
        <s v="ER3767BDM" u="1"/>
        <s v="ER3735BDN" u="1"/>
        <s v="E1731LNY" u="1"/>
        <s v="ER3731BDM" u="1"/>
        <s v="ER1165BBW" u="1"/>
        <s v="ER1121BCV" u="1"/>
        <s v="ER2166BDC" u="1"/>
        <s v="ER0865BBP" u="1"/>
        <s v="ER1649BDP" u="1"/>
        <s v="ER9098BDC" u="1"/>
        <s v="E2204LVV" u="1"/>
        <s v="EC66481" u="1"/>
        <s v="ER2440BCB" u="1"/>
        <s v="ER5244BDC" u="1"/>
        <s v="ER9096BDC" u="1"/>
        <s v="EIS02SIU" u="1"/>
        <s v="E3120HXB" u="1"/>
        <s v="ER3831BDM" u="1"/>
        <s v="ER2149BCX" u="1"/>
        <s v="E5439LKX" u="1"/>
        <s v="ER2025BCY" u="1"/>
        <s v="ER3657BDP" u="1"/>
        <s v="ER0973BDK" u="1"/>
        <s v="ER8525BCT" u="1"/>
        <s v="E5904KMC" u="1"/>
        <s v="ER3067BCX" u="1"/>
        <s v="E9191JTW" u="1"/>
        <s v="ER4176BDD" u="1"/>
        <s v="ER2460BCB" u="1"/>
        <s v="ER2715BCS" u="1"/>
        <s v="ER3332BDC" u="1"/>
        <s v="ER7552BCB" u="1"/>
        <s v="E3601KFL" u="1"/>
        <s v="ER7895BDL" u="1"/>
        <s v="ER1322BCF" u="1"/>
        <s v="ER4174BDD" u="1"/>
        <s v="ER9073BBY" u="1"/>
        <s v="ER9337BCW" u="1"/>
        <s v="ER9518BBH" u="1"/>
        <s v="ER1893BDL" u="1"/>
        <s v="ER0961BDL" u="1"/>
        <s v="E0693KFS" u="1"/>
        <s v="ER3768BCB" u="1"/>
        <s v="E7213FNC" u="1"/>
        <s v="ER1891BDL" u="1"/>
        <s v="ER6412BDD" u="1"/>
        <s v="E9100JHM" u="1"/>
        <s v="ER2493BCS" u="1"/>
        <s v="ER3326BDF" u="1"/>
        <s v="ER3324BDF" u="1"/>
        <s v="ER8123BCZ" u="1"/>
        <s v="ER8415BBZ" u="1"/>
        <s v="E4497GZB" u="1"/>
        <s v="ER0041BCZ" u="1"/>
        <s v="ER0181BCW" u="1"/>
        <s v="ER2654BCD" u="1"/>
        <s v="ER3322BDF" u="1"/>
        <s v="ER3653BCT" u="1"/>
        <s v="ER8133BCZ" u="1"/>
        <s v="ER2702BDC" u="1"/>
        <s v="ER7466BDD" u="1"/>
        <s v="ER5622BDC" u="1"/>
        <s v="ER2567BBX" u="1"/>
        <s v="E1828LYJ" u="1"/>
        <s v="E6231JGH" u="1"/>
        <s v="ER7467BCW" u="1"/>
        <s v="ER3320BDF" u="1"/>
        <s v="ER3504BDF" u="1"/>
        <s v="ER6808BDD" u="1"/>
        <s v="ER7811BBV" u="1"/>
        <s v="ER0141BCZ" u="1"/>
        <s v="ER2961BBS" u="1"/>
        <s v="ER8233BCZ" u="1"/>
        <s v="ER6806BDD" u="1"/>
        <s v="E6948KJN" u="1"/>
        <s v="ER2124BBN" u="1"/>
        <s v="ER8841BCS" u="1"/>
        <s v="ER3467BCX" u="1"/>
        <s v="ER3500BDF" u="1"/>
        <s v="ER9332BDG" u="1"/>
        <s v="E6634MJP" u="1"/>
        <s v="ER2226BBN" u="1"/>
        <s v="ER0637BBZ" u="1"/>
        <s v="ER0825BCV" u="1"/>
        <s v="ER7218BCM" u="1"/>
        <s v="ER6758BDD" u="1"/>
        <s v="ER1587BBY" u="1"/>
        <s v="ER1524BBK" u="1"/>
        <s v="ER0520BDF" u="1"/>
        <s v="ER5663BCV" u="1"/>
        <s v="E1566KDR" u="1"/>
        <s v="ER5560BCF" u="1"/>
        <s v="ER6851BBV" u="1"/>
        <s v="ER6975BCS" u="1"/>
        <s v="ER0066BDK" u="1"/>
        <s v="ER6800BDD" u="1"/>
        <s v="ER3498BDF" u="1"/>
        <s v="ER3673BBX" u="1"/>
        <s v="E4982KSF" u="1"/>
        <s v="ER4514BDH" u="1"/>
        <s v="E7428LVD" u="1"/>
        <s v="ER5950BCC" u="1"/>
        <s v="ER3496BDF" u="1"/>
        <s v="ER1732BCG" u="1"/>
        <s v="ER6627BCZ" u="1"/>
        <s v="ER3908BDF" u="1"/>
        <s v="ER8244BDJ" u="1"/>
        <s v="ER6788BDD" u="1"/>
        <s v="ER9896BBF" u="1"/>
        <s v="ER8724BCH" u="1"/>
        <s v="ER8808BDG" u="1"/>
        <s v="EAC74952" u="1"/>
        <s v="ER8014BCP" u="1"/>
        <s v="ER3494BDF" u="1"/>
        <s v="ER6798BDD" u="1"/>
        <s v="ER0288BBN" u="1"/>
        <s v="ER6782BDC" u="1"/>
        <s v="E6546KJP" u="1"/>
        <s v="ER9802BDF" u="1"/>
        <s v="ER3208BDN" u="1"/>
        <s v="ER1727BCZ" u="1"/>
        <s v="ER3492BDF" u="1"/>
        <s v="ER4944BBH" u="1"/>
        <s v="ER9888BBH" u="1"/>
        <s v="ER9492BDF" u="1"/>
        <s v="ER1062BCN" u="1"/>
        <s v="ER1406BCN" u="1"/>
        <s v="ER3238BDM" u="1"/>
        <s v="ER9800BDF" u="1"/>
        <s v="ER5034BDN" u="1"/>
        <s v="ER5438BDK" u="1"/>
        <s v="ER3490BDF" u="1"/>
        <s v="ENA03002R" u="1"/>
        <s v="ER8554BCJ" u="1"/>
        <s v="ER3902BDF" u="1"/>
        <s v="ER6794BDD" u="1"/>
        <s v="ER6782BDD" u="1"/>
        <s v="ER7821BCX" u="1"/>
        <s v="ER5032BDN" u="1"/>
        <s v="ER7591BBZ" u="1"/>
        <s v="E4102FGS" u="1"/>
      </sharedItems>
    </cacheField>
    <cacheField name="Sales Document Item" numFmtId="0">
      <sharedItems containsBlank="1" count="5">
        <s v="TAN"/>
        <s v="ZZMA"/>
        <s v="ZPRO"/>
        <m/>
        <s v="TANN" u="1"/>
      </sharedItems>
    </cacheField>
    <cacheField name="Sales Document Item2" numFmtId="0">
      <sharedItems containsBlank="1" containsMixedTypes="1" containsNumber="1" containsInteger="1" minValue="10" maxValue="160" count="55">
        <n v="10"/>
        <n v="20"/>
        <n v="30"/>
        <n v="40"/>
        <n v="50"/>
        <n v="60"/>
        <n v="70"/>
        <n v="100"/>
        <n v="80"/>
        <n v="90"/>
        <n v="110"/>
        <n v="120"/>
        <n v="130"/>
        <n v="140"/>
        <n v="150"/>
        <n v="160"/>
        <m/>
        <s v="10" u="1"/>
        <s v="20" u="1"/>
        <s v="30" u="1"/>
        <s v="40" u="1"/>
        <s v="50" u="1"/>
        <s v="60" u="1"/>
        <s v="70" u="1"/>
        <s v="80" u="1"/>
        <s v="90" u="1"/>
        <s v="100" u="1"/>
        <s v="110" u="1"/>
        <s v="120" u="1"/>
        <s v="130" u="1"/>
        <s v="140" u="1"/>
        <s v="150" u="1"/>
        <s v="160" u="1"/>
        <s v="170" u="1"/>
        <s v="210" u="1"/>
        <s v="31" u="1"/>
        <s v="250" u="1"/>
        <s v="270" u="1"/>
        <s v="81" u="1"/>
        <s v="11" u="1"/>
        <s v="83" u="1"/>
        <s v="180" u="1"/>
        <s v="15" u="1"/>
        <s v="61" u="1"/>
        <s v="76" u="1"/>
        <s v="41" u="1"/>
        <s v="200" u="1"/>
        <s v="220" u="1"/>
        <s v="45" u="1"/>
        <s v="240" u="1"/>
        <s v="47" u="1"/>
        <s v="260" u="1"/>
        <s v="82" u="1"/>
        <s v="190" u="1"/>
        <s v="75" u="1"/>
      </sharedItems>
    </cacheField>
    <cacheField name="Agrupado" numFmtId="0">
      <sharedItems containsBlank="1" count="15">
        <s v="F. TORAL"/>
        <s v="P. NORTE"/>
        <s v="F. OURAL"/>
        <s v="M. TENERIFE"/>
        <e v="#N/A"/>
        <s v="F. MALAGA"/>
        <s v="F. NIEBLA"/>
        <s v="P. SUR"/>
        <s v="F. ALCONERA"/>
        <s v="F. CORDOBA"/>
        <m u="1"/>
        <s v="" u="1"/>
        <s v="PUERTO. M." u="1"/>
        <s v="P" u="1"/>
        <s v="P. MALAGA" u="1"/>
      </sharedItems>
    </cacheField>
    <cacheField name="Sales Document Item3" numFmtId="0">
      <sharedItems containsBlank="1" count="4">
        <s v="Granel"/>
        <s v="Ensacado"/>
        <m u="1"/>
        <s v="" u="1"/>
      </sharedItems>
    </cacheField>
    <cacheField name="Creación Pedido" numFmtId="169">
      <sharedItems containsSemiMixedTypes="0" containsNonDate="0" containsDate="1" containsString="0" minDate="1899-12-30T00:00:00" maxDate="2024-09-25T18:57:05"/>
    </cacheField>
    <cacheField name="Solicitud Pedido" numFmtId="169">
      <sharedItems containsSemiMixedTypes="0" containsNonDate="0" containsDate="1" containsString="0" minDate="1899-12-30T00:00:00" maxDate="2024-09-30T14:00:00" count="5952">
        <d v="2024-09-02T13:00:00"/>
        <d v="2024-09-02T17:00:00"/>
        <d v="2024-09-02T14:30:00"/>
        <d v="2024-09-02T14:00:00"/>
        <d v="2024-09-02T15:00:00"/>
        <d v="2024-09-02T17:30:00"/>
        <d v="2024-09-02T16:00:00"/>
        <d v="2024-09-02T18:00:00"/>
        <d v="2024-09-02T12:30:00"/>
        <d v="2024-09-02T20:00:00"/>
        <d v="2024-09-02T13:30:00"/>
        <d v="2024-09-02T10:00:00"/>
        <d v="2024-09-02T11:00:00"/>
        <d v="2024-09-02T08:00:00"/>
        <d v="2024-09-02T11:30:00"/>
        <d v="2024-09-02T16:30:00"/>
        <d v="2024-09-03T17:00:00"/>
        <d v="2024-09-04T17:00:00"/>
        <d v="2024-09-02T15:30:00"/>
        <d v="2024-09-03T12:30:00"/>
        <d v="2024-09-03T12:00:00"/>
        <d v="2024-09-03T11:00:00"/>
        <d v="2024-09-03T09:00:00"/>
        <d v="2024-09-03T08:00:00"/>
        <d v="2024-09-03T14:00:00"/>
        <d v="2024-09-03T08:30:00"/>
        <d v="2024-09-02T18:30:00"/>
        <d v="2024-09-03T10:30:00"/>
        <d v="2024-09-03T20:30:00"/>
        <d v="2024-09-03T20:00:00"/>
        <d v="2024-09-03T15:30:00"/>
        <d v="2024-09-03T10:00:00"/>
        <d v="2024-09-03T11:30:00"/>
        <d v="2024-09-04T20:00:00"/>
        <d v="2024-09-03T15:00:00"/>
        <d v="2024-09-03T18:00:00"/>
        <d v="2024-09-04T08:30:00"/>
        <d v="2024-09-03T13:30:00"/>
        <d v="2024-09-03T14:30:00"/>
        <d v="2024-09-03T16:00:00"/>
        <d v="2024-09-04T09:00:00"/>
        <d v="2024-09-04T08:00:00"/>
        <d v="2024-09-04T09:30:00"/>
        <d v="2024-09-04T11:00:00"/>
        <d v="2024-09-04T10:00:00"/>
        <d v="2024-09-03T18:30:00"/>
        <d v="2024-09-04T16:00:00"/>
        <d v="2024-09-04T15:00:00"/>
        <d v="2024-09-04T10:30:00"/>
        <d v="2024-09-04T14:30:00"/>
        <d v="2024-09-04T13:00:00"/>
        <d v="2024-09-04T12:30:00"/>
        <d v="2024-09-04T14:00:00"/>
        <d v="2024-09-04T16:30:00"/>
        <d v="2024-09-04T12:00:00"/>
        <d v="2024-09-04T13:30:00"/>
        <d v="2024-09-04T15:30:00"/>
        <d v="2024-09-03T22:00:00"/>
        <d v="2024-09-04T11:30:00"/>
        <d v="2024-09-03T19:00:00"/>
        <d v="2024-08-30T14:00:00"/>
        <d v="2024-08-30T20:00:00"/>
        <d v="2024-09-05T20:00:00"/>
        <d v="2024-07-22T20:00:00"/>
        <d v="2024-09-02T09:00:00"/>
        <d v="2024-09-01T20:00:00"/>
        <d v="2024-09-02T12:00:00"/>
        <d v="2024-09-02T19:30:00"/>
        <d v="2024-09-02T07:00:00"/>
        <d v="2024-09-03T07:00:00"/>
        <d v="2024-09-03T09:30:00"/>
        <d v="2024-09-03T19:30:00"/>
        <d v="2024-09-03T13:00:00"/>
        <d v="2024-09-03T07:30:00"/>
        <d v="2024-09-04T06:00:00"/>
        <d v="2024-09-04T07:00:00"/>
        <d v="2024-09-10T08:00:00"/>
        <d v="2024-09-04T19:30:00"/>
        <d v="2024-09-06T20:00:00"/>
        <d v="2024-08-31T20:00:00"/>
        <d v="2024-09-05T08:00:00"/>
        <d v="2024-09-04T18:00:00"/>
        <d v="2024-09-04T07:30:00"/>
        <d v="2024-09-05T14:00:00"/>
        <d v="2024-09-05T17:00:00"/>
        <d v="2024-09-06T17:00:00"/>
        <d v="2024-09-05T12:00:00"/>
        <d v="2024-09-04T17:30:00"/>
        <d v="2024-09-05T10:30:00"/>
        <d v="2024-09-05T10:00:00"/>
        <d v="2024-09-05T11:30:00"/>
        <d v="2024-09-05T09:00:00"/>
        <d v="2024-09-05T11:00:00"/>
        <d v="1899-12-30T00:00:00"/>
        <d v="2024-09-05T19:30:00"/>
        <d v="2024-09-05T16:00:00"/>
        <d v="2024-09-05T12:30:00"/>
        <d v="2024-09-05T16:30:00"/>
        <d v="2024-09-05T18:00:00"/>
        <d v="2024-09-05T13:00:00"/>
        <d v="2024-09-05T14:30:00"/>
        <d v="2024-09-05T09:30:00"/>
        <d v="2024-09-05T18:30:00"/>
        <d v="2024-09-05T15:30:00"/>
        <d v="2024-09-05T13:30:00"/>
        <d v="2024-09-05T15:00:00"/>
        <d v="2024-09-05T17:30:00"/>
        <d v="2024-09-06T09:00:00"/>
        <d v="2024-09-05T20:30:00"/>
        <d v="2024-09-05T19:00:00"/>
        <d v="2024-09-06T12:00:00"/>
        <d v="2024-09-06T14:00:00"/>
        <d v="2024-09-06T10:30:00"/>
        <d v="2024-09-06T12:30:00"/>
        <d v="2024-09-06T08:00:00"/>
        <d v="2024-09-06T11:30:00"/>
        <d v="2024-09-06T20:30:00"/>
        <d v="2024-09-06T09:30:00"/>
        <d v="2024-09-06T15:30:00"/>
        <d v="2024-09-06T11:00:00"/>
        <d v="2024-09-06T10:00:00"/>
        <d v="2024-09-06T15:00:00"/>
        <d v="2024-09-06T16:00:00"/>
        <d v="2024-09-06T17:30:00"/>
        <d v="2024-09-06T18:00:00"/>
        <d v="2024-09-06T16:30:00"/>
        <d v="2024-09-09T20:00:00"/>
        <d v="2024-09-07T12:00:00"/>
        <d v="2024-09-06T18:30:00"/>
        <d v="2024-09-04T20:30:00"/>
        <d v="2024-09-06T06:00:00"/>
        <d v="2024-09-06T07:00:00"/>
        <d v="2024-09-06T19:00:00"/>
        <d v="2024-09-05T07:00:00"/>
        <d v="2024-09-09T08:00:00"/>
        <d v="2024-09-09T10:00:00"/>
        <d v="2024-09-05T22:00:00"/>
        <d v="2024-09-06T19:30:00"/>
        <d v="2024-09-06T13:00:00"/>
        <d v="2024-09-09T09:00:00"/>
        <d v="2024-09-06T14:30:00"/>
        <d v="2024-09-05T07:30:00"/>
        <d v="2024-09-06T08:30:00"/>
        <d v="2024-09-09T11:00:00"/>
        <d v="2024-09-10T10:00:00"/>
        <d v="2024-09-10T14:30:00"/>
        <d v="2024-09-10T15:00:00"/>
        <d v="2024-09-10T09:00:00"/>
        <d v="2024-09-09T12:00:00"/>
        <d v="2024-09-10T17:00:00"/>
        <d v="2024-09-10T14:00:00"/>
        <d v="2024-09-09T18:00:00"/>
        <d v="2024-09-09T09:30:00"/>
        <d v="2024-09-09T11:30:00"/>
        <d v="2024-09-09T16:00:00"/>
        <d v="2024-09-09T19:00:00"/>
        <d v="2024-09-09T12:30:00"/>
        <d v="2024-09-09T14:30:00"/>
        <d v="2024-09-10T20:00:00"/>
        <d v="2024-09-09T14:00:00"/>
        <d v="2024-09-09T17:00:00"/>
        <d v="2024-09-09T15:00:00"/>
        <d v="2024-09-09T19:30:00"/>
        <d v="2024-09-09T15:30:00"/>
        <d v="2024-09-09T16:30:00"/>
        <d v="2024-09-10T12:00:00"/>
        <d v="2024-09-10T16:30:00"/>
        <d v="2024-09-09T17:30:00"/>
        <d v="2024-09-10T10:30:00"/>
        <d v="2024-09-09T18:30:00"/>
        <d v="2024-09-10T08:30:00"/>
        <d v="2024-09-10T09:30:00"/>
        <d v="2024-09-10T18:00:00"/>
        <d v="2024-09-11T11:30:00"/>
        <d v="2024-09-10T12:30:00"/>
        <d v="2024-09-10T11:30:00"/>
        <d v="2024-09-11T20:00:00"/>
        <d v="2024-09-10T11:00:00"/>
        <d v="2024-09-10T13:30:00"/>
        <d v="2024-09-10T16:00:00"/>
        <d v="2024-09-10T15:30:00"/>
        <d v="2024-09-11T12:00:00"/>
        <d v="2024-09-10T13:00:00"/>
        <d v="2024-09-10T19:00:00"/>
        <d v="2024-09-10T17:30:00"/>
        <d v="2024-09-11T10:00:00"/>
        <d v="2024-09-11T09:30:00"/>
        <d v="2024-09-11T08:00:00"/>
        <d v="2024-09-11T10:30:00"/>
        <d v="2024-09-11T09:00:00"/>
        <d v="2024-09-11T11:00:00"/>
        <d v="2024-09-11T14:00:00"/>
        <d v="2024-09-11T08:30:00"/>
        <d v="2024-09-11T13:00:00"/>
        <d v="2024-09-09T13:00:00"/>
        <d v="2024-09-08T20:00:00"/>
        <d v="2024-09-12T20:00:00"/>
        <d v="2024-09-10T07:00:00"/>
        <d v="2024-09-07T20:00:00"/>
        <d v="2024-09-10T19:30:00"/>
        <d v="2024-09-11T15:00:00"/>
        <d v="2024-09-11T07:00:00"/>
        <d v="2024-09-11T19:30:00"/>
        <d v="2024-09-11T16:30:00"/>
        <d v="2024-09-11T13:30:00"/>
        <d v="2024-09-11T17:00:00"/>
        <d v="2024-09-12T15:00:00"/>
        <d v="2024-09-11T16:00:00"/>
        <d v="2024-09-11T18:07:30"/>
        <d v="2024-09-11T19:00:00"/>
        <d v="2024-09-11T17:30:00"/>
        <d v="2024-09-11T14:30:00"/>
        <d v="2024-09-11T18:00:00"/>
        <d v="2024-09-12T09:00:00"/>
        <d v="2024-09-12T11:30:00"/>
        <d v="2024-09-11T15:30:00"/>
        <d v="2024-09-12T20:30:00"/>
        <d v="2024-09-12T10:30:00"/>
        <d v="2024-09-12T10:00:00"/>
        <d v="2024-09-12T12:00:00"/>
        <d v="2024-09-12T13:30:00"/>
        <d v="2024-09-11T18:30:00"/>
        <d v="2024-09-12T08:00:00"/>
        <d v="2024-09-12T15:30:00"/>
        <d v="2024-09-12T17:00:00"/>
        <d v="2024-09-13T18:00:00"/>
        <d v="2024-09-12T09:30:00"/>
        <d v="2024-09-12T08:30:00"/>
        <d v="2024-09-12T16:30:00"/>
        <d v="2024-09-12T11:00:00"/>
        <d v="2024-09-12T13:00:00"/>
        <d v="2024-09-12T16:00:00"/>
        <d v="2024-09-12T18:00:00"/>
        <d v="2024-09-12T18:30:00"/>
        <d v="2024-09-12T12:30:00"/>
        <d v="2024-09-12T17:30:00"/>
        <d v="2024-09-13T10:00:00"/>
        <d v="2024-09-13T09:00:00"/>
        <d v="2024-09-13T15:00:00"/>
        <d v="2024-09-12T19:00:00"/>
        <d v="2024-09-13T14:00:00"/>
        <d v="2024-09-12T14:00:00"/>
        <d v="2024-09-13T08:00:00"/>
        <d v="2024-09-13T08:30:00"/>
        <d v="2024-09-13T20:00:00"/>
        <d v="2024-09-13T11:00:00"/>
        <d v="2024-09-13T09:30:00"/>
        <d v="2024-09-13T11:30:00"/>
        <d v="2024-09-13T16:00:00"/>
        <d v="2024-09-13T13:30:00"/>
        <d v="2024-09-13T10:30:00"/>
        <d v="2024-09-13T12:30:00"/>
        <d v="2024-09-13T07:45:00"/>
        <d v="2024-09-13T12:00:00"/>
        <d v="2024-09-13T13:00:00"/>
        <d v="2024-09-13T20:30:00"/>
        <d v="2024-09-13T16:30:00"/>
        <d v="2024-09-13T07:00:00"/>
        <d v="2024-09-12T14:30:00"/>
        <d v="2024-09-13T18:30:00"/>
        <d v="2024-09-12T07:00:00"/>
        <d v="2024-09-11T12:30:00"/>
        <d v="2024-09-11T22:00:00"/>
        <d v="2024-09-12T19:30:00"/>
        <d v="2024-09-13T07:30:00"/>
        <d v="2024-09-16T07:00:00"/>
        <d v="2024-09-12T22:00:00"/>
        <d v="2024-09-13T17:00:00"/>
        <d v="2024-09-16T09:00:00"/>
        <d v="2024-09-13T19:30:00"/>
        <d v="2024-09-13T14:30:00"/>
        <d v="2024-09-16T08:00:00"/>
        <d v="2024-09-12T07:30:00"/>
        <d v="2024-09-16T17:00:00"/>
        <d v="2024-09-16T18:00:00"/>
        <d v="2024-09-16T12:00:00"/>
        <d v="2024-09-16T20:00:00"/>
        <d v="2024-09-13T15:30:00"/>
        <d v="2024-09-13T17:30:00"/>
        <d v="2024-09-16T20:30:00"/>
        <d v="2024-09-16T14:00:00"/>
        <d v="2024-09-16T10:00:00"/>
        <d v="2024-09-16T11:00:00"/>
        <d v="2024-09-16T13:00:00"/>
        <d v="2024-09-16T16:00:00"/>
        <d v="2024-09-13T19:00:00"/>
        <d v="2024-09-16T08:30:00"/>
        <d v="2024-09-16T09:30:00"/>
        <d v="2024-09-16T15:00:00"/>
        <d v="2024-09-16T15:30:00"/>
        <d v="2024-09-16T14:30:00"/>
        <d v="2024-09-17T17:00:00"/>
        <d v="2024-09-17T13:00:00"/>
        <d v="2024-09-17T09:30:00"/>
        <d v="2024-09-17T20:00:00"/>
        <d v="2024-09-17T18:00:00"/>
        <d v="2024-09-16T16:30:00"/>
        <d v="2024-09-17T12:00:00"/>
        <d v="2024-09-16T18:30:00"/>
        <d v="2024-09-17T08:00:00"/>
        <d v="2024-09-17T11:00:00"/>
        <d v="2024-09-17T14:30:00"/>
        <d v="2024-09-16T17:30:00"/>
        <d v="2024-09-17T10:00:00"/>
        <d v="2024-09-17T07:30:00"/>
        <d v="2024-09-17T13:30:00"/>
        <d v="2024-09-17T10:30:00"/>
        <d v="2024-09-17T08:30:00"/>
        <d v="2024-09-17T09:00:00"/>
        <d v="2024-09-17T15:30:00"/>
        <d v="2024-09-17T16:00:00"/>
        <d v="2024-09-17T16:30:00"/>
        <d v="2024-09-17T07:45:00"/>
        <d v="2024-09-17T11:45:00"/>
        <d v="2024-09-17T15:00:00"/>
        <d v="2024-09-18T20:30:00"/>
        <d v="2024-09-17T19:00:00"/>
        <d v="2024-09-18T08:00:00"/>
        <d v="2024-09-18T20:00:00"/>
        <d v="2024-09-18T14:00:00"/>
        <d v="2024-09-18T09:00:00"/>
        <d v="2024-09-15T20:00:00"/>
        <d v="2024-09-18T12:00:00"/>
        <d v="2024-09-14T20:00:00"/>
        <d v="2024-09-15T22:00:00"/>
        <d v="2024-09-16T19:30:00"/>
        <d v="2024-09-16T11:30:00"/>
        <d v="2024-08-14T20:00:00"/>
        <d v="2024-09-17T07:00:00"/>
        <d v="2024-09-16T22:00:00"/>
        <d v="2024-09-17T11:30:00"/>
        <d v="2024-09-19T20:00:00"/>
        <d v="2024-09-17T12:15:00"/>
        <d v="2024-09-17T12:30:00"/>
        <d v="2024-09-17T19:30:00"/>
        <d v="2024-09-17T14:00:00"/>
        <d v="2024-09-17T18:30:00"/>
        <d v="2024-09-18T08:30:00"/>
        <d v="2024-09-18T07:00:00"/>
        <d v="2024-09-18T10:00:00"/>
        <d v="2024-09-18T22:00:00"/>
        <d v="2024-09-18T15:00:00"/>
        <d v="2024-09-18T11:00:00"/>
        <d v="2024-09-18T10:30:00"/>
        <d v="2024-09-18T19:00:00"/>
        <d v="2024-09-18T13:30:00"/>
        <d v="2024-09-17T17:30:00"/>
        <d v="2024-09-18T07:30:00"/>
        <d v="2024-09-16T19:00:00"/>
        <d v="2024-09-18T17:00:00"/>
        <d v="2024-09-19T12:00:00"/>
        <d v="2024-09-19T16:00:00"/>
        <d v="2024-09-18T18:30:00"/>
        <d v="2024-09-18T11:30:00"/>
        <d v="2024-09-18T16:00:00"/>
        <d v="2024-09-18T15:30:00"/>
        <d v="2024-09-18T14:30:00"/>
        <d v="2024-09-18T13:00:00"/>
        <d v="2024-09-19T08:00:00"/>
        <d v="2024-09-19T09:00:00"/>
        <d v="2024-09-19T18:30:00"/>
        <d v="2024-09-19T11:00:00"/>
        <d v="2024-09-18T18:00:00"/>
        <d v="2024-09-18T12:30:00"/>
        <d v="2024-09-18T17:30:00"/>
        <d v="2024-09-19T08:30:00"/>
        <d v="2024-09-19T12:30:00"/>
        <d v="2024-09-19T17:30:00"/>
        <d v="2024-09-20T20:00:00"/>
        <d v="2024-09-18T16:30:00"/>
        <d v="2024-09-19T20:30:00"/>
        <d v="2024-09-19T10:00:00"/>
        <d v="2024-09-19T14:00:00"/>
        <d v="2024-09-19T15:30:00"/>
        <d v="2024-09-19T16:30:00"/>
        <d v="2024-09-19T13:00:00"/>
        <d v="2024-09-19T09:30:00"/>
        <d v="2024-09-19T14:30:00"/>
        <d v="2024-09-19T11:30:00"/>
        <d v="2024-09-20T09:00:00"/>
        <d v="2024-09-19T15:00:00"/>
        <d v="2024-09-19T10:30:00"/>
        <d v="2024-09-19T19:00:00"/>
        <d v="2024-09-19T18:00:00"/>
        <d v="2024-09-19T13:30:00"/>
        <d v="2024-09-20T08:00:00"/>
        <d v="2024-09-19T17:00:00"/>
        <d v="2024-09-20T13:00:00"/>
        <d v="2024-09-20T10:00:00"/>
        <d v="2024-09-20T09:30:00"/>
        <d v="2024-09-20T12:00:00"/>
        <d v="2024-09-20T08:30:00"/>
        <d v="2024-09-20T10:30:00"/>
        <d v="2024-09-20T11:00:00"/>
        <d v="2024-09-19T06:00:00"/>
        <d v="2024-09-18T19:30:00"/>
        <d v="2024-09-18T09:30:00"/>
        <d v="2024-09-19T07:00:00"/>
        <d v="2024-09-19T22:00:00"/>
        <d v="2024-09-19T19:30:00"/>
        <d v="2024-09-19T23:00:00"/>
        <d v="2024-09-20T15:00:00"/>
        <d v="2024-09-20T19:30:00"/>
        <d v="2024-09-20T07:00:00"/>
        <d v="2024-09-20T14:00:00"/>
        <d v="2024-09-20T19:00:00"/>
        <d v="2024-09-20T18:30:00"/>
        <d v="2024-09-20T16:00:00"/>
        <d v="2024-09-20T15:30:00"/>
        <d v="2024-09-23T20:00:00"/>
        <d v="2024-09-23T08:00:00"/>
        <d v="2024-09-23T11:00:00"/>
        <d v="2024-09-20T11:30:00"/>
        <d v="2024-09-21T17:00:00"/>
        <d v="2024-09-23T15:00:00"/>
        <d v="2024-09-20T12:30:00"/>
        <d v="2024-09-23T12:00:00"/>
        <d v="2024-09-21T16:00:00"/>
        <d v="2024-09-20T17:00:00"/>
        <d v="2024-09-23T14:00:00"/>
        <d v="2024-09-23T15:30:00"/>
        <d v="2024-09-20T18:00:00"/>
        <d v="2024-09-23T09:00:00"/>
        <d v="2024-09-23T10:00:00"/>
        <d v="2024-09-23T11:45:00"/>
        <d v="2024-09-23T16:00:00"/>
        <d v="2024-09-23T09:30:00"/>
        <d v="2024-09-24T11:00:00"/>
        <d v="2024-09-23T17:00:00"/>
        <d v="2024-09-23T16:30:00"/>
        <d v="2024-09-23T12:30:00"/>
        <d v="2024-09-23T18:00:00"/>
        <d v="2024-09-23T11:30:00"/>
        <d v="2024-09-23T10:30:00"/>
        <d v="2024-09-23T13:00:00"/>
        <d v="2024-09-23T08:30:00"/>
        <d v="2024-09-23T14:30:00"/>
        <d v="2024-09-23T19:00:00"/>
        <d v="2024-09-23T18:30:00"/>
        <d v="2024-09-24T20:00:00"/>
        <d v="2024-09-24T10:00:00"/>
        <d v="2024-09-24T09:00:00"/>
        <d v="2024-09-24T08:00:00"/>
        <d v="2024-09-23T19:30:00"/>
        <d v="2024-09-24T09:30:00"/>
        <d v="2024-09-24T10:30:00"/>
        <d v="2024-09-24T11:30:00"/>
        <d v="2024-09-24T08:30:00"/>
        <d v="2024-09-24T12:30:00"/>
        <d v="2024-09-24T12:00:00"/>
        <d v="2024-09-24T14:30:00"/>
        <d v="2024-09-29T14:00:00"/>
        <d v="2024-09-25T20:00:00"/>
        <d v="2024-09-23T06:30:00"/>
        <d v="2024-09-23T07:30:00"/>
        <d v="2024-09-21T09:00:00"/>
        <d v="2024-09-22T09:00:00"/>
        <d v="2024-09-23T07:00:00"/>
        <d v="2024-09-21T20:00:00"/>
        <d v="2024-09-22T20:00:00"/>
        <d v="2024-09-24T07:00:00"/>
        <d v="2024-09-24T13:00:00"/>
        <d v="2024-09-24T14:00:00"/>
        <d v="2024-09-24T16:00:00"/>
        <d v="2024-09-24T19:30:00"/>
        <d v="2024-09-24T07:30:00"/>
        <d v="2024-09-24T15:30:00"/>
        <d v="2024-09-24T16:30:00"/>
        <d v="2024-09-20T13:30:00"/>
        <d v="2024-09-24T15:00:00"/>
        <d v="2024-09-24T19:00:00"/>
        <d v="2024-09-24T17:00:00"/>
        <d v="2024-09-25T19:00:00"/>
        <d v="2024-09-25T08:00:00"/>
        <d v="2024-09-25T12:00:00"/>
        <d v="2024-09-25T11:00:00"/>
        <d v="2024-09-24T17:30:00"/>
        <d v="2024-09-25T08:30:00"/>
        <d v="2024-09-24T13:30:00"/>
        <d v="2024-09-25T09:00:00"/>
        <d v="2024-09-25T14:30:00"/>
        <d v="2024-09-25T09:30:00"/>
        <d v="2024-09-25T10:00:00"/>
        <d v="2024-09-25T11:30:00"/>
        <d v="2024-09-25T15:30:00"/>
        <d v="2024-09-25T16:00:00"/>
        <d v="2024-09-25T12:30:00"/>
        <d v="2024-09-25T16:30:00"/>
        <d v="2024-09-25T15:00:00"/>
        <d v="2024-09-25T13:30:00"/>
        <d v="2024-09-26T20:00:00"/>
        <d v="2024-09-25T13:00:00"/>
        <d v="2024-09-25T17:00:00"/>
        <d v="2024-09-25T18:00:00"/>
        <d v="2024-09-26T08:00:00"/>
        <d v="2024-09-26T08:30:00"/>
        <d v="2024-09-26T10:00:00"/>
        <d v="2024-09-26T07:30:00"/>
        <d v="2024-09-26T09:30:00"/>
        <d v="2024-09-26T12:00:00"/>
        <d v="2024-09-26T10:30:00"/>
        <d v="2024-09-26T09:00:00"/>
        <d v="2024-09-26T11:00:00"/>
        <d v="2024-09-30T14:00:00"/>
        <d v="2024-09-25T14:00:00"/>
        <d v="2024-09-24T18:00:00"/>
        <d v="2024-09-26T11:30:00"/>
        <d v="2024-09-25T10:30:00"/>
        <d v="2024-09-25T19:30:00"/>
        <d v="2024-09-25T07:00:00"/>
        <d v="2024-09-26T07:00:00"/>
        <d v="2024-09-26T12:30:00"/>
        <d v="2024-09-26T15:00:00"/>
        <d v="2024-09-26T15:30:00"/>
        <d v="2024-09-26T14:00:00"/>
        <d v="2024-09-26T17:00:00"/>
        <d v="2024-09-27T14:00:00"/>
        <d v="2024-09-27T20:00:00"/>
        <d v="2024-08-13T16:00:00" u="1"/>
        <d v="2024-08-14T13:00:00" u="1"/>
        <d v="2024-08-14T15:00:00" u="1"/>
        <d v="2024-08-14T12:00:00" u="1"/>
        <d v="2024-08-14T16:00:00" u="1"/>
        <d v="2024-08-14T11:00:00" u="1"/>
        <d v="2024-08-14T17:00:00" u="1"/>
        <d v="2024-08-14T09:30:00" u="1"/>
        <d v="2024-08-14T10:00:00" u="1"/>
        <d v="2024-08-12T19:00:00" u="1"/>
        <d v="2024-08-12T10:00:00" u="1"/>
        <d v="2024-08-12T11:00:00" u="1"/>
        <d v="2024-08-12T14:00:00" u="1"/>
        <d v="2024-08-12T15:00:00" u="1"/>
        <d v="2024-08-12T16:00:00" u="1"/>
        <d v="2024-08-13T14:00:00" u="1"/>
        <d v="2024-08-13T12:00:00" u="1"/>
        <d v="2024-08-13T09:00:00" u="1"/>
        <d v="2024-08-13T08:00:00" u="1"/>
        <d v="2024-08-14T10:30:00" u="1"/>
        <d v="2024-08-14T11:30:00" u="1"/>
        <d v="2024-08-14T09:00:00" u="1"/>
        <d v="2024-08-14T08:00:00" u="1"/>
        <d v="2024-08-13T18:30:00" u="1"/>
        <d v="2024-08-13T17:30:00" u="1"/>
        <d v="2024-08-19T20:00:00" u="1"/>
        <d v="2024-08-13T16:30:00" u="1"/>
        <d v="2024-08-14T08:30:00" u="1"/>
        <d v="2024-08-14T18:00:00" u="1"/>
        <d v="2024-08-14T15:30:00" u="1"/>
        <d v="2024-08-13T18:00:00" u="1"/>
        <d v="2024-08-13T15:00:00" u="1"/>
        <d v="2024-08-13T17:00:00" u="1"/>
        <d v="2024-08-13T13:30:00" u="1"/>
        <d v="2024-08-13T14:30:00" u="1"/>
        <d v="2024-08-13T20:00:00" u="1"/>
        <d v="2024-08-13T10:00:00" u="1"/>
        <d v="2024-08-13T08:30:00" u="1"/>
        <d v="2024-08-13T10:30:00" u="1"/>
        <d v="2024-08-13T11:00:00" u="1"/>
        <d v="2024-08-13T13:00:00" u="1"/>
        <d v="2024-08-13T09:30:00" u="1"/>
        <d v="2024-08-13T20:30:00" u="1"/>
        <d v="2024-08-13T12:30:00" u="1"/>
        <d v="2024-08-12T18:00:00" u="1"/>
        <d v="2024-08-12T17:30:00" u="1"/>
        <d v="2024-08-12T18:30:00" u="1"/>
        <d v="2024-08-12T17:00:00" u="1"/>
        <d v="2024-08-12T12:30:00" u="1"/>
        <d v="2024-08-12T12:00:00" u="1"/>
        <d v="2024-08-12T13:00:00" u="1"/>
        <d v="2024-08-12T16:30:00" u="1"/>
        <d v="2024-08-12T09:30:00" u="1"/>
        <d v="2024-08-14T14:00:00" u="1"/>
        <d v="2024-08-12T15:30:00" u="1"/>
        <d v="2024-08-12T14:30:00" u="1"/>
        <d v="2024-08-12T20:00:00" u="1"/>
        <d v="2024-08-12T09:00:00" u="1"/>
        <d v="2024-08-12T08:00:00" u="1"/>
        <d v="2024-08-16T14:00:00" u="1"/>
        <d v="2024-08-08T20:00:00" u="1"/>
        <d v="2024-08-09T20:00:00" u="1"/>
        <d v="2024-08-05T20:00:00" u="1"/>
        <d v="2024-08-15T20:00:00" u="1"/>
        <d v="2024-08-12T07:00:00" u="1"/>
        <d v="2024-08-11T20:00:00" u="1"/>
        <d v="2024-08-12T10:30:00" u="1"/>
        <d v="2024-08-12T11:30:00" u="1"/>
        <d v="2024-08-12T19:30:00" u="1"/>
        <d v="2024-08-13T07:00:00" u="1"/>
        <d v="2024-08-14T07:00:00" u="1"/>
        <d v="2024-08-12T13:30:00" u="1"/>
        <d v="2024-08-13T11:30:00" u="1"/>
        <d v="2024-08-13T19:30:00" u="1"/>
        <d v="2024-08-14T19:30:00" u="1"/>
        <d v="2024-08-14T17:30:00" u="1"/>
        <d v="2024-08-16T07:00:00" u="1"/>
        <d v="2024-08-16T10:00:00" u="1"/>
        <d v="2024-08-13T19:00:00" u="1"/>
        <d v="2024-08-14T14:30:00" u="1"/>
        <d v="2024-08-14T18:30:00" u="1"/>
        <d v="2024-08-14T12:30:00" u="1"/>
        <d v="2024-08-14T19:00:00" u="1"/>
        <d v="2024-08-12T07:30:00" u="1"/>
        <d v="2024-08-13T07:30:00" u="1"/>
        <d v="2024-08-13T15:30:00" u="1"/>
        <d v="2024-08-14T06:30:00" u="1"/>
        <d v="2024-08-16T13:00:00" u="1"/>
        <d v="2024-08-13T23:00:00" u="1"/>
        <d v="2024-08-16T08:00:00" u="1"/>
        <d v="2024-08-16T17:00:00" u="1"/>
        <d v="2024-08-19T12:00:00" u="1"/>
        <d v="2024-08-16T20:00:00" u="1"/>
        <d v="2024-08-16T12:00:00" u="1"/>
        <d v="2024-08-16T11:00:00" u="1"/>
        <d v="2024-08-19T08:00:00" u="1"/>
        <d v="2024-08-19T10:00:00" u="1"/>
        <d v="2024-08-19T09:00:00" u="1"/>
        <d v="2024-08-19T18:00:00" u="1"/>
        <d v="2024-08-19T14:00:00" u="1"/>
        <d v="2024-08-19T10:30:00" u="1"/>
        <d v="2024-08-19T16:00:00" u="1"/>
        <d v="2024-08-19T15:00:00" u="1"/>
        <d v="2024-08-16T16:00:00" u="1"/>
        <d v="2024-08-16T18:00:00" u="1"/>
        <d v="2024-08-20T12:00:00" u="1"/>
        <d v="2024-08-19T13:00:00" u="1"/>
        <d v="2024-08-19T14:30:00" u="1"/>
        <d v="2024-08-20T09:30:00" u="1"/>
        <d v="2024-08-19T12:30:00" u="1"/>
        <d v="2024-08-19T15:30:00" u="1"/>
        <d v="2024-08-20T20:00:00" u="1"/>
        <d v="2024-08-20T09:00:00" u="1"/>
        <d v="2024-08-20T11:00:00" u="1"/>
        <d v="2024-08-20T13:00:00" u="1"/>
        <d v="2024-08-20T15:00:00" u="1"/>
        <d v="2024-08-19T16:30:00" u="1"/>
        <d v="2024-08-20T08:00:00" u="1"/>
        <d v="2024-08-19T17:00:00" u="1"/>
        <d v="2024-08-20T11:30:00" u="1"/>
        <d v="2024-08-19T18:30:00" u="1"/>
        <d v="2024-08-19T19:00:00" u="1"/>
        <d v="2024-08-20T10:30:00" u="1"/>
        <d v="2024-08-20T10:00:00" u="1"/>
        <d v="2024-08-21T20:00:00" u="1"/>
        <d v="2024-08-20T14:00:00" u="1"/>
        <d v="2024-08-20T19:00:00" u="1"/>
        <d v="2024-08-20T13:30:00" u="1"/>
        <d v="2024-08-20T16:00:00" u="1"/>
        <d v="2024-08-20T18:30:00" u="1"/>
        <d v="2024-08-20T16:30:00" u="1"/>
        <d v="2024-08-21T08:00:00" u="1"/>
        <d v="2024-08-20T14:30:00" u="1"/>
        <d v="2024-08-21T14:30:00" u="1"/>
        <d v="2024-08-21T10:00:00" u="1"/>
        <d v="2024-08-20T15:30:00" u="1"/>
        <d v="2024-08-20T16:45:00" u="1"/>
        <d v="2024-08-20T17:00:00" u="1"/>
        <d v="2024-08-21T08:30:00" u="1"/>
        <d v="2024-08-21T09:30:00" u="1"/>
        <d v="2024-08-21T09:00:00" u="1"/>
        <d v="2024-08-21T11:30:00" u="1"/>
        <d v="2024-08-21T10:30:00" u="1"/>
        <d v="2024-08-20T18:00:00" u="1"/>
        <d v="2024-08-20T17:30:00" u="1"/>
        <d v="2024-08-16T06:30:00" u="1"/>
        <d v="2024-08-19T07:30:00" u="1"/>
        <d v="2024-08-19T07:00:00" u="1"/>
        <d v="2024-08-16T11:30:00" u="1"/>
        <d v="2024-08-14T22:00:00" u="1"/>
        <d v="2024-08-16T10:30:00" u="1"/>
        <d v="2024-08-16T09:00:00" u="1"/>
        <d v="2024-08-16T19:00:00" u="1"/>
        <d v="2024-08-19T11:00:00" u="1"/>
        <d v="2024-08-16T22:00:00" u="1"/>
        <d v="2024-08-16T15:00:00" u="1"/>
        <d v="2024-08-17T20:00:00" u="1"/>
        <d v="2024-08-18T20:00:00" u="1"/>
        <d v="2024-08-19T19:30:00" u="1"/>
        <d v="2024-08-20T07:00:00" u="1"/>
        <d v="2024-08-21T07:00:00" u="1"/>
        <d v="2024-08-20T19:30:00" u="1"/>
        <d v="2024-08-20T08:30:00" u="1"/>
        <d v="2024-08-20T12:30:00" u="1"/>
        <d v="2024-08-21T11:00:00" u="1"/>
        <d v="2024-08-21T12:30:00" u="1"/>
        <d v="2024-08-21T12:00:00" u="1"/>
        <d v="2024-08-21T07:30:00" u="1"/>
        <d v="2024-08-21T13:00:00" u="1"/>
        <d v="2024-08-16T16:30:00" u="1"/>
        <d v="2024-08-14T16:30:00" u="1"/>
        <d v="2024-08-21T18:00:00" u="1"/>
        <d v="2024-08-21T13:30:00" u="1"/>
        <d v="2024-08-21T15:00:00" u="1"/>
        <d v="2024-08-20T07:30:00" u="1"/>
        <d v="2024-08-21T20:30:00" u="1"/>
        <d v="2024-08-22T20:00:00" u="1"/>
        <d v="2024-08-21T16:00:00" u="1"/>
        <d v="2024-08-21T17:00:00" u="1"/>
        <d v="2024-08-21T14:00:00" u="1"/>
        <d v="2024-08-21T18:30:00" u="1"/>
        <d v="2024-08-21T19:30:00" u="1"/>
        <d v="2024-08-22T08:00:00" u="1"/>
        <d v="2024-08-22T17:00:00" u="1"/>
        <d v="2024-08-21T16:30:00" u="1"/>
        <d v="2024-08-22T12:00:00" u="1"/>
        <d v="2024-08-22T14:30:00" u="1"/>
        <d v="2024-08-21T17:30:00" u="1"/>
        <d v="2024-08-22T10:00:00" u="1"/>
        <d v="2024-08-22T14:00:00" u="1"/>
        <d v="2024-08-22T16:00:00" u="1"/>
        <d v="2024-08-22T18:00:00" u="1"/>
        <d v="2024-08-22T10:30:00" u="1"/>
        <d v="2024-08-22T15:00:00" u="1"/>
        <d v="2024-08-22T11:00:00" u="1"/>
        <d v="2024-08-22T11:30:00" u="1"/>
        <d v="2024-08-22T19:00:00" u="1"/>
        <d v="2024-08-23T11:00:00" u="1"/>
        <d v="2024-08-22T09:00:00" u="1"/>
        <d v="2024-08-22T08:30:00" u="1"/>
        <d v="2024-08-22T13:30:00" u="1"/>
        <d v="2024-08-23T10:30:00" u="1"/>
        <d v="2024-08-23T08:00:00" u="1"/>
        <d v="2024-08-23T12:00:00" u="1"/>
        <d v="2024-08-23T10:00:00" u="1"/>
        <d v="2024-08-23T12:30:00" u="1"/>
        <d v="2024-08-23T17:00:00" u="1"/>
        <d v="2024-08-23T16:00:00" u="1"/>
        <d v="2024-08-26T20:00:00" u="1"/>
        <d v="2024-08-23T14:00:00" u="1"/>
        <d v="2024-08-23T15:00:00" u="1"/>
        <d v="2024-08-23T14:30:00" u="1"/>
        <d v="2024-08-23T19:00:00" u="1"/>
        <d v="2024-08-23T18:00:00" u="1"/>
        <d v="2024-08-23T13:00:00" u="1"/>
        <d v="2024-08-23T09:00:00" u="1"/>
        <d v="2024-08-23T09:30:00" u="1"/>
        <d v="2024-08-23T17:30:00" u="1"/>
        <d v="2024-08-23T15:30:00" u="1"/>
        <d v="2024-08-23T20:00:00" u="1"/>
        <d v="2024-08-22T15:30:00" u="1"/>
        <d v="2024-08-26T08:00:00" u="1"/>
        <d v="2024-08-23T08:30:00" u="1"/>
        <d v="2024-08-22T16:30:00" u="1"/>
        <d v="2024-08-23T16:30:00" u="1"/>
        <d v="2024-08-26T09:00:00" u="1"/>
        <d v="2024-08-26T11:00:00" u="1"/>
        <d v="2024-08-26T10:00:00" u="1"/>
        <d v="2024-08-22T06:30:00" u="1"/>
        <d v="2024-08-22T13:00:00" u="1"/>
        <d v="2024-08-22T12:30:00" u="1"/>
        <d v="2024-08-21T15:30:00" u="1"/>
        <d v="2024-08-22T07:30:00" u="1"/>
        <d v="2024-08-22T07:00:00" u="1"/>
        <d v="2024-08-21T22:00:00" u="1"/>
        <d v="2024-08-22T19:30:00" u="1"/>
        <d v="2024-08-23T07:00:00" u="1"/>
        <d v="2024-08-26T12:00:00" u="1"/>
        <d v="2024-08-26T06:30:00" u="1"/>
        <d v="2024-08-26T07:00:00" u="1"/>
        <d v="2024-08-23T13:30:00" u="1"/>
        <d v="2024-08-23T19:30:00" u="1"/>
        <d v="2024-08-26T13:00:00" u="1"/>
        <d v="2024-08-23T23:00:00" u="1"/>
        <d v="2024-08-23T22:00:00" u="1"/>
        <d v="2024-08-26T09:30:00" u="1"/>
        <d v="2024-08-23T18:30:00" u="1"/>
        <d v="2024-08-26T06:00:00" u="1"/>
        <d v="2024-08-22T18:30:00" u="1"/>
        <d v="2024-08-22T22:00:00" u="1"/>
        <d v="2024-08-26T14:30:00" u="1"/>
        <d v="2024-08-27T20:00:00" u="1"/>
        <d v="2024-08-26T14:00:00" u="1"/>
        <d v="2024-08-26T17:00:00" u="1"/>
        <d v="2024-08-27T11:00:00" u="1"/>
        <d v="2024-08-27T15:30:00" u="1"/>
        <d v="2024-08-26T18:00:00" u="1"/>
        <d v="2024-08-28T20:00:00" u="1"/>
        <d v="2024-08-26T15:00:00" u="1"/>
        <d v="2024-08-26T10:30:00" u="1"/>
        <d v="2024-08-26T08:30:00" u="1"/>
        <d v="2024-08-26T15:30:00" u="1"/>
        <d v="2024-08-26T16:30:00" u="1"/>
        <d v="2024-08-26T17:30:00" u="1"/>
        <d v="2024-08-26T16:00:00" u="1"/>
        <d v="2024-08-27T08:00:00" u="1"/>
        <d v="2024-08-26T13:30:00" u="1"/>
        <d v="2024-08-27T19:30:00" u="1"/>
        <d v="2024-08-28T15:30:00" u="1"/>
        <d v="2024-08-27T16:00:00" u="1"/>
        <d v="2024-08-27T09:30:00" u="1"/>
        <d v="2024-08-27T08:30:00" u="1"/>
        <d v="2024-08-27T09:00:00" u="1"/>
        <d v="2024-08-27T14:00:00" u="1"/>
        <d v="2024-08-27T15:00:00" u="1"/>
        <d v="2024-08-27T12:00:00" u="1"/>
        <d v="2024-08-27T17:00:00" u="1"/>
        <d v="2024-08-27T10:00:00" u="1"/>
        <d v="2024-08-27T10:30:00" u="1"/>
        <d v="2024-08-27T11:30:00" u="1"/>
        <d v="2024-08-27T12:30:00" u="1"/>
        <d v="2024-08-27T17:30:00" u="1"/>
        <d v="2024-08-28T08:00:00" u="1"/>
        <d v="2024-08-28T11:00:00" u="1"/>
        <d v="2024-08-28T14:00:00" u="1"/>
        <d v="2024-08-28T09:00:00" u="1"/>
        <d v="2024-08-27T16:30:00" u="1"/>
        <d v="2024-08-27T14:30:00" u="1"/>
        <d v="2024-08-27T19:00:00" u="1"/>
        <d v="2024-08-28T12:30:00" u="1"/>
        <d v="2024-08-28T13:00:00" u="1"/>
        <d v="2024-08-27T18:00:00" u="1"/>
        <d v="2024-08-28T10:30:00" u="1"/>
        <d v="2024-08-28T10:00:00" u="1"/>
        <d v="2024-08-28T18:00:00" u="1"/>
        <d v="2024-08-28T12:00:00" u="1"/>
        <d v="2024-08-28T15:00:00" u="1"/>
        <d v="2024-08-28T11:30:00" u="1"/>
        <d v="2024-08-28T13:30:00" u="1"/>
        <d v="2024-08-27T13:00:00" u="1"/>
        <d v="2024-08-24T08:00:00" u="1"/>
        <d v="2024-08-24T17:00:00" u="1"/>
        <d v="2024-08-25T08:00:00" u="1"/>
        <d v="2024-08-25T17:00:00" u="1"/>
        <d v="2024-08-25T23:00:00" u="1"/>
        <d v="2024-08-26T19:30:00" u="1"/>
        <d v="2024-08-26T13:15:00" u="1"/>
        <d v="2024-08-26T19:00:00" u="1"/>
        <d v="2024-08-28T06:30:00" u="1"/>
        <d v="2024-08-24T20:00:00" u="1"/>
        <d v="2024-08-25T20:00:00" u="1"/>
        <d v="2024-08-27T06:00:00" u="1"/>
        <d v="2024-08-26T23:00:00" u="1"/>
        <d v="2024-08-28T09:30:00" u="1"/>
        <d v="2024-08-26T22:00:00" u="1"/>
        <d v="2024-08-27T07:00:00" u="1"/>
        <d v="2024-08-28T07:00:00" u="1"/>
        <d v="2024-08-27T13:30:00" u="1"/>
        <d v="2024-08-28T20:30:00" u="1"/>
        <d v="2024-08-27T22:00:00" u="1"/>
        <d v="2024-08-28T19:30:00" u="1"/>
        <d v="2024-08-28T08:30:00" u="1"/>
        <d v="2024-08-29T08:00:00" u="1"/>
        <d v="2024-08-26T11:30:00" u="1"/>
        <d v="2024-08-28T17:30:00" u="1"/>
        <d v="2024-08-28T16:00:00" u="1"/>
        <d v="2024-08-27T07:30:00" u="1"/>
        <d v="2024-08-28T07:30:00" u="1"/>
        <d v="2024-08-28T14:30:00" u="1"/>
        <d v="2024-08-28T17:00:00" u="1"/>
        <d v="2024-08-29T20:00:00" u="1"/>
        <d v="2024-08-29T13:30:00" u="1"/>
        <d v="2024-08-29T09:00:00" u="1"/>
        <d v="2024-08-29T11:30:00" u="1"/>
        <d v="2024-08-29T11:00:00" u="1"/>
        <d v="2024-08-29T16:00:00" u="1"/>
        <d v="2024-08-29T09:30:00" u="1"/>
        <d v="2024-08-28T18:30:00" u="1"/>
        <d v="2024-08-29T10:00:00" u="1"/>
        <d v="2024-08-29T14:00:00" u="1"/>
        <d v="2024-08-30T14:30:00" u="1"/>
        <d v="2024-08-29T14:30:00" u="1"/>
        <d v="2024-08-29T16:30:00" u="1"/>
        <d v="2024-08-29T12:00:00" u="1"/>
        <d v="2024-08-29T10:30:00" u="1"/>
        <d v="2024-08-29T15:00:00" u="1"/>
        <d v="2024-08-29T15:30:00" u="1"/>
        <d v="2024-08-29T17:00:00" u="1"/>
        <d v="2024-08-29T19:30:00" u="1"/>
        <d v="2024-08-29T12:30:00" u="1"/>
        <d v="2024-08-30T10:00:00" u="1"/>
        <d v="2024-08-29T13:00:00" u="1"/>
        <d v="2024-08-29T18:00:00" u="1"/>
        <d v="2024-08-30T18:00:00" u="1"/>
        <d v="2024-08-30T11:30:00" u="1"/>
        <d v="2024-08-30T09:00:00" u="1"/>
        <d v="2024-08-30T08:00:00" u="1"/>
        <d v="2024-08-30T15:00:00" u="1"/>
        <d v="2024-08-30T11:00:00" u="1"/>
        <d v="2024-08-29T17:30:00" u="1"/>
        <d v="2024-08-30T12:00:00" u="1"/>
        <d v="2024-08-30T19:30:00" u="1"/>
        <d v="2024-08-30T08:30:00" u="1"/>
        <d v="2024-08-30T17:00:00" u="1"/>
        <d v="2024-08-30T16:00:00" u="1"/>
        <d v="2024-08-30T10:30:00" u="1"/>
        <d v="2024-08-30T12:30:00" u="1"/>
        <d v="2024-08-30T16:30:00" u="1"/>
        <d v="2024-08-30T15:30:00" u="1"/>
        <d v="2024-08-30T13:30:00" u="1"/>
        <d v="2024-08-30T17:30:00" u="1"/>
        <d v="2024-08-31T19:00:00" u="1"/>
        <d v="2024-08-31T12:30:00" u="1"/>
        <d v="2024-08-30T13:00:00" u="1"/>
        <d v="2024-08-30T07:00:00" u="1"/>
        <d v="2024-08-29T08:30:00" u="1"/>
        <d v="2024-08-29T07:00:00" u="1"/>
        <d v="2024-08-29T22:00:00" u="1"/>
        <d v="2024-08-29T18:30:00" u="1"/>
        <d v="2024-09-02T07:30:00" u="1"/>
        <d v="2024-09-01T23:00:00" u="1"/>
        <d v="2024-09-02T10:30:00" u="1"/>
        <d v="2024-08-29T20:30:00" u="1"/>
        <d v="2024-08-29T19:00:00" u="1"/>
        <d v="2024-08-30T20:30:00" u="1"/>
        <d v="2024-08-30T18:30:00" u="1"/>
        <d v="2024-08-29T07:30:00" u="1"/>
        <d v="2024-08-30T07:30:00" u="1"/>
        <d v="2024-08-10T08:00:00" u="1"/>
        <d v="2024-08-10T20:00:00" u="1"/>
        <d v="2024-08-09T11:00:00" u="1"/>
        <d v="2024-08-09T16:30:00" u="1"/>
        <d v="2024-08-09T12:00:00" u="1"/>
        <d v="2024-08-09T14:00:00" u="1"/>
        <d v="2024-08-09T16:00:00" u="1"/>
        <d v="2024-08-09T09:30:00" u="1"/>
        <d v="2024-08-09T15:00:00" u="1"/>
        <d v="2024-08-09T18:00:00" u="1"/>
        <d v="2024-08-10T12:00:00" u="1"/>
        <d v="2024-08-09T17:00:00" u="1"/>
        <d v="2024-08-09T22:30:00" u="1"/>
        <d v="2024-08-09T14:30:00" u="1"/>
        <d v="2024-08-09T18:30:00" u="1"/>
        <d v="2024-08-09T12:30:00" u="1"/>
        <d v="2024-08-09T10:30:00" u="1"/>
        <d v="2024-08-10T10:00:00" u="1"/>
        <d v="2024-08-09T19:30:00" u="1"/>
        <d v="2024-08-09T17:30:00" u="1"/>
        <d v="2024-08-09T13:30:00" u="1"/>
        <d v="2024-08-09T08:30:00" u="1"/>
        <d v="2024-08-09T13:00:00" u="1"/>
        <d v="2024-08-09T08:00:00" u="1"/>
        <d v="2024-08-09T09:00:00" u="1"/>
        <d v="2024-08-07T20:00:00" u="1"/>
        <d v="2024-08-09T10:00:00" u="1"/>
        <d v="2024-08-09T07:00:00" u="1"/>
        <d v="2024-08-09T11:30:00" u="1"/>
        <d v="2024-08-11T08:00:00" u="1"/>
        <d v="2024-08-10T18:00:00" u="1"/>
        <d v="2024-08-08T18:00:00" u="1"/>
        <d v="2024-08-08T17:00:00" u="1"/>
        <d v="2024-08-08T16:30:00" u="1"/>
        <d v="2024-08-08T13:30:00" u="1"/>
        <d v="2024-08-08T12:30:00" u="1"/>
        <d v="2024-08-08T13:00:00" u="1"/>
        <d v="2024-08-08T17:30:00" u="1"/>
        <d v="2024-08-08T15:00:00" u="1"/>
        <d v="2024-08-08T11:00:00" u="1"/>
        <d v="2024-08-08T16:00:00" u="1"/>
        <d v="2024-08-08T16:50:00" u="1"/>
        <d v="2024-08-08T19:30:00" u="1"/>
        <d v="2024-08-08T15:30:00" u="1"/>
        <d v="2024-08-08T12:00:00" u="1"/>
        <d v="2024-08-08T11:30:00" u="1"/>
        <d v="2024-08-08T08:30:00" u="1"/>
        <d v="2024-08-08T19:00:00" u="1"/>
        <d v="2024-08-08T08:00:00" u="1"/>
        <d v="2024-08-08T10:30:00" u="1"/>
        <d v="2024-07-09T20:00:00" u="1"/>
        <d v="2024-07-24T20:00:00" u="1"/>
        <d v="2024-07-31T20:00:00" u="1"/>
        <d v="2024-08-08T14:00:00" u="1"/>
        <d v="2024-08-08T07:00:00" u="1"/>
        <d v="2024-08-08T09:00:00" u="1"/>
        <d v="2024-08-08T09:30:00" u="1"/>
        <d v="2024-08-08T10:00:00" u="1"/>
        <d v="2024-08-08T22:00:00" u="1"/>
        <d v="2024-08-07T18:00:00" u="1"/>
        <d v="2024-08-08T14:30:00" u="1"/>
        <d v="2024-08-08T21:00:00" u="1"/>
        <d v="2024-08-08T23:00:00" u="1"/>
        <d v="2024-08-08T07:30:00" u="1"/>
        <d v="2024-08-07T13:00:00" u="1"/>
        <d v="2024-08-07T11:30:00" u="1"/>
        <d v="2024-08-07T12:00:00" u="1"/>
        <d v="2024-08-07T15:00:00" u="1"/>
        <d v="2024-08-07T14:00:00" u="1"/>
        <d v="2024-08-07T09:00:00" u="1"/>
        <d v="2024-08-07T10:30:00" u="1"/>
        <d v="2024-08-07T12:30:00" u="1"/>
        <d v="2024-08-07T11:00:00" u="1"/>
        <d v="2024-08-07T17:30:00" u="1"/>
        <d v="2024-08-07T17:00:00" u="1"/>
        <d v="2024-08-07T14:30:00" u="1"/>
        <d v="2024-08-07T19:30:00" u="1"/>
        <d v="2024-08-07T13:30:00" u="1"/>
        <d v="2024-08-07T19:00:00" u="1"/>
        <d v="2024-08-07T10:00:00" u="1"/>
        <d v="2024-08-07T08:00:00" u="1"/>
        <d v="2024-08-07T16:00:00" u="1"/>
        <d v="2024-08-07T16:30:00" u="1"/>
        <d v="2024-08-07T09:30:00" u="1"/>
        <d v="2024-08-06T20:00:00" u="1"/>
        <d v="2024-08-07T15:30:00" u="1"/>
        <d v="2024-07-22T14:30:00" u="1"/>
        <d v="2024-08-07T07:00:00" u="1"/>
        <d v="2024-08-07T07:30:00" u="1"/>
        <d v="2024-08-05T11:00:00" u="1"/>
        <d v="2024-08-02T20:00:00" u="1"/>
        <d v="2024-08-05T15:00:00" u="1"/>
        <d v="2024-08-05T13:00:00" u="1"/>
        <d v="2024-08-06T13:00:00" u="1"/>
        <d v="2024-08-05T17:00:00" u="1"/>
        <d v="2024-08-05T10:00:00" u="1"/>
        <d v="2024-08-05T09:00:00" u="1"/>
        <d v="2024-08-05T16:00:00" u="1"/>
        <d v="2024-08-05T10:30:00" u="1"/>
        <d v="2024-08-05T14:30:00" u="1"/>
        <d v="2024-08-05T19:00:00" u="1"/>
        <d v="2024-08-06T08:00:00" u="1"/>
        <d v="2024-08-06T10:00:00" u="1"/>
        <d v="2024-08-06T12:00:00" u="1"/>
        <d v="2024-08-05T11:30:00" u="1"/>
        <d v="2024-08-05T12:00:00" u="1"/>
        <d v="2024-08-05T12:30:00" u="1"/>
        <d v="2024-08-05T13:30:00" u="1"/>
        <d v="2024-08-05T17:30:00" u="1"/>
        <d v="2024-08-06T10:30:00" u="1"/>
        <d v="2024-08-06T17:00:00" u="1"/>
        <d v="2024-08-05T14:00:00" u="1"/>
        <d v="2024-08-06T09:00:00" u="1"/>
        <d v="2024-08-05T15:30:00" u="1"/>
        <d v="2024-08-05T16:30:00" u="1"/>
        <d v="2024-08-05T18:00:00" u="1"/>
        <d v="2024-08-06T11:00:00" u="1"/>
        <d v="2024-08-06T08:30:00" u="1"/>
        <d v="2024-08-06T11:30:00" u="1"/>
        <d v="2024-08-06T18:45:00" u="1"/>
        <d v="2024-08-06T16:00:00" u="1"/>
        <d v="2024-08-06T15:00:00" u="1"/>
        <d v="2024-08-06T14:00:00" u="1"/>
        <d v="2024-08-06T19:00:00" u="1"/>
        <d v="2024-08-06T14:30:00" u="1"/>
        <d v="2024-08-06T15:30:00" u="1"/>
        <d v="2024-08-06T18:00:00" u="1"/>
        <d v="2024-08-06T12:30:00" u="1"/>
        <d v="2024-08-06T13:30:00" u="1"/>
        <d v="2024-08-06T16:30:00" u="1"/>
        <d v="2024-08-07T08:30:00" u="1"/>
        <d v="2024-08-06T18:30:00" u="1"/>
        <d v="2024-08-06T17:30:00" u="1"/>
        <d v="2024-08-05T08:00:00" u="1"/>
        <d v="2024-08-02T17:30:00" u="1"/>
        <d v="2024-08-04T10:00:00" u="1"/>
        <d v="2024-08-04T16:00:00" u="1"/>
        <d v="2024-08-05T07:00:00" u="1"/>
        <d v="2024-08-05T22:00:00" u="1"/>
        <d v="2024-08-05T09:30:00" u="1"/>
        <d v="2024-08-05T19:30:00" u="1"/>
        <d v="2024-08-04T20:00:00" u="1"/>
        <d v="2024-08-06T07:00:00" u="1"/>
        <d v="2024-08-06T06:00:00" u="1"/>
        <d v="2024-08-06T09:30:00" u="1"/>
        <d v="2024-08-06T19:30:00" u="1"/>
        <d v="2024-08-06T07:30:00" u="1"/>
        <d v="2024-08-09T07:30:00" u="1"/>
        <d v="2024-08-03T10:00:00" u="1"/>
        <d v="2024-08-03T16:00:00" u="1"/>
        <d v="2024-08-03T20:00:00" u="1"/>
        <d v="2024-08-02T14:00:00" u="1"/>
        <d v="2024-08-02T18:00:00" u="1"/>
        <d v="2024-08-05T08:30:00" u="1"/>
        <d v="2024-08-02T16:30:00" u="1"/>
        <d v="2024-08-02T17:00:00" u="1"/>
        <d v="2024-08-02T15:00:00" u="1"/>
        <d v="2024-08-02T16:00:00" u="1"/>
        <d v="2024-08-02T15:30:00" u="1"/>
        <d v="2024-08-02T14:30:00" u="1"/>
        <d v="2024-08-02T12:30:00" u="1"/>
        <d v="2024-08-02T12:00:00" u="1"/>
        <d v="2024-08-02T10:30:00" u="1"/>
        <d v="2024-08-02T10:00:00" u="1"/>
        <d v="2024-08-02T11:00:00" u="1"/>
        <d v="2024-08-02T13:00:00" u="1"/>
        <d v="2024-08-02T11:30:00" u="1"/>
        <d v="2024-08-02T19:00:00" u="1"/>
        <d v="2024-08-02T08:00:00" u="1"/>
        <d v="2024-08-02T08:30:00" u="1"/>
        <d v="2024-08-01T20:00:00" u="1"/>
        <d v="2024-08-02T07:00:00" u="1"/>
        <d v="2024-08-02T09:00:00" u="1"/>
        <d v="2024-08-02T09:30:00" u="1"/>
        <d v="2024-08-02T19:30:00" u="1"/>
        <d v="2024-08-02T18:30:00" u="1"/>
        <d v="2024-08-05T18:30:00" u="1"/>
        <d v="2024-08-02T13:30:00" u="1"/>
        <d v="2024-08-01T11:00:00" u="1"/>
        <d v="2024-07-30T20:30:00" u="1"/>
        <d v="2024-07-31T21:00:00" u="1"/>
        <d v="2024-08-01T09:30:00" u="1"/>
        <d v="2024-08-01T17:00:00" u="1"/>
        <d v="2024-08-01T15:00:00" u="1"/>
        <d v="2024-08-01T13:00:00" u="1"/>
        <d v="2024-08-01T12:00:00" u="1"/>
        <d v="2024-08-01T08:00:00" u="1"/>
        <d v="2024-08-01T16:30:00" u="1"/>
        <d v="2024-08-01T10:00:00" u="1"/>
        <d v="2024-08-01T18:30:00" u="1"/>
        <d v="2024-08-01T15:30:00" u="1"/>
        <d v="2024-08-01T19:30:00" u="1"/>
        <d v="2024-08-01T14:00:00" u="1"/>
        <d v="2024-08-01T17:30:00" u="1"/>
        <d v="2024-08-01T12:30:00" u="1"/>
        <d v="2024-08-01T19:00:00" u="1"/>
        <d v="2024-08-01T14:30:00" u="1"/>
        <d v="2024-08-01T16:00:00" u="1"/>
        <d v="2024-08-01T18:00:00" u="1"/>
        <d v="2024-08-01T21:00:00" u="1"/>
        <d v="2024-08-01T07:30:00" u="1"/>
        <d v="2024-08-01T07:00:00" u="1"/>
        <d v="2024-08-01T09:00:00" u="1"/>
        <d v="2024-08-01T11:30:00" u="1"/>
        <d v="2024-07-31T12:00:00" u="1"/>
        <d v="2024-07-31T16:30:00" u="1"/>
        <d v="2024-07-31T11:00:00" u="1"/>
        <d v="2024-07-31T12:30:00" u="1"/>
        <d v="2024-07-31T16:00:00" u="1"/>
        <d v="2024-07-31T15:00:00" u="1"/>
        <d v="2024-07-31T17:30:00" u="1"/>
        <d v="2024-07-31T17:00:00" u="1"/>
        <d v="2024-07-31T13:00:00" u="1"/>
        <d v="2024-07-31T18:00:00" u="1"/>
        <d v="2024-07-30T20:00:00" u="1"/>
        <d v="2024-07-31T15:30:00" u="1"/>
        <d v="2024-07-31T13:30:00" u="1"/>
        <d v="2024-07-31T14:00:00" u="1"/>
        <d v="2024-07-31T19:00:00" u="1"/>
        <d v="2024-07-31T09:00:00" u="1"/>
        <d v="2024-07-31T08:00:00" u="1"/>
        <d v="2024-07-31T10:00:00" u="1"/>
        <d v="2024-07-31T07:00:00" u="1"/>
        <d v="2024-07-31T10:30:00" u="1"/>
        <d v="2024-07-31T11:30:00" u="1"/>
        <d v="2024-07-31T19:30:00" u="1"/>
        <d v="2024-08-01T10:30:00" u="1"/>
        <d v="2024-07-31T14:30:00" u="1"/>
        <d v="2024-07-29T12:00:00" u="1"/>
        <d v="2024-07-29T18:00:00" u="1"/>
        <d v="2024-07-29T19:00:00" u="1"/>
        <d v="2024-07-30T08:00:00" u="1"/>
        <d v="2024-07-29T17:30:00" u="1"/>
        <d v="2024-07-30T13:00:00" u="1"/>
        <d v="2024-07-30T14:30:00" u="1"/>
        <d v="2024-07-30T15:00:00" u="1"/>
        <d v="2024-07-30T14:00:00" u="1"/>
        <d v="2024-07-30T18:00:00" u="1"/>
        <d v="2024-07-30T17:00:00" u="1"/>
        <d v="2024-07-30T19:00:00" u="1"/>
        <d v="2024-07-31T08:30:00" u="1"/>
        <d v="2024-07-30T18:30:00" u="1"/>
        <d v="2024-07-31T09:30:00" u="1"/>
        <d v="2024-07-30T17:30:00" u="1"/>
        <d v="2024-07-30T12:30:00" u="1"/>
        <d v="2024-07-30T16:00:00" u="1"/>
        <d v="2024-07-30T11:00:00" u="1"/>
        <d v="2024-07-30T10:00:00" u="1"/>
        <d v="2024-07-30T13:30:00" u="1"/>
        <d v="2024-07-30T11:30:00" u="1"/>
        <d v="2024-07-30T09:30:00" u="1"/>
        <d v="2024-07-30T12:00:00" u="1"/>
        <d v="2024-07-30T15:30:00" u="1"/>
        <d v="2024-07-30T16:30:00" u="1"/>
        <d v="2024-07-30T09:00:00" u="1"/>
        <d v="2024-07-30T08:30:00" u="1"/>
        <d v="2024-07-29T17:00:00" u="1"/>
        <d v="2024-07-29T15:30:00" u="1"/>
        <d v="2024-07-29T14:00:00" u="1"/>
        <d v="2024-07-29T13:30:00" u="1"/>
        <d v="2024-07-29T15:00:00" u="1"/>
        <d v="2024-07-29T16:00:00" u="1"/>
        <d v="2024-07-29T12:30:00" u="1"/>
        <d v="2024-07-29T13:00:00" u="1"/>
        <d v="2024-07-29T20:00:00" u="1"/>
        <d v="2024-07-29T16:30:00" u="1"/>
        <d v="2024-07-29T11:00:00" u="1"/>
        <d v="2024-07-29T18:30:00" u="1"/>
        <d v="2024-07-29T09:00:00" u="1"/>
        <d v="2024-07-29T10:00:00" u="1"/>
        <d v="2024-07-29T09:30:00" u="1"/>
        <d v="2024-07-26T20:00:00" u="1"/>
        <d v="2024-07-29T08:00:00" u="1"/>
        <d v="2024-07-29T07:00:00" u="1"/>
        <d v="2024-07-28T08:00:00" u="1"/>
        <d v="2024-07-28T15:00:00" u="1"/>
        <d v="2024-07-29T11:30:00" u="1"/>
        <d v="2024-07-29T10:30:00" u="1"/>
        <d v="2024-07-29T08:30:00" u="1"/>
        <d v="2024-07-28T20:00:00" u="1"/>
        <d v="2024-07-29T19:30:00" u="1"/>
        <d v="2024-07-30T07:00:00" u="1"/>
        <d v="2024-07-30T06:00:00" u="1"/>
        <d v="2024-07-31T06:00:00" u="1"/>
        <d v="2024-07-30T19:30:00" u="1"/>
        <d v="2024-07-30T22:00:00" u="1"/>
        <d v="2024-07-26T19:30:00" u="1"/>
        <d v="2024-07-29T14:30:00" u="1"/>
        <d v="2024-07-30T07:30:00" u="1"/>
        <d v="2024-07-31T07:30:00" u="1"/>
        <d v="2024-07-27T15:00:00" u="1"/>
        <d v="2024-07-27T20:00:00" u="1"/>
        <d v="2024-07-26T15:00:00" u="1"/>
        <d v="2024-07-26T12:00:00" u="1"/>
        <d v="2024-07-26T15:30:00" u="1"/>
        <d v="2024-07-26T17:00:00" u="1"/>
        <d v="2024-07-26T14:00:00" u="1"/>
        <d v="2024-07-26T11:00:00" u="1"/>
        <d v="2024-07-26T09:30:00" u="1"/>
        <d v="2024-07-26T08:00:00" u="1"/>
        <d v="2024-07-26T10:00:00" u="1"/>
        <d v="2024-07-26T16:00:00" u="1"/>
        <d v="2024-07-26T11:30:00" u="1"/>
        <d v="2024-07-26T07:00:00" u="1"/>
        <d v="2024-07-26T12:30:00" u="1"/>
        <d v="2024-07-26T10:30:00" u="1"/>
        <d v="2024-07-26T13:00:00" u="1"/>
        <d v="2024-07-26T09:00:00" u="1"/>
        <d v="2024-07-26T18:00:00" u="1"/>
        <d v="2024-07-27T08:00:00" u="1"/>
        <d v="2024-07-29T07:30:00" u="1"/>
        <d v="2024-07-26T22:00:00" u="1"/>
        <d v="2024-07-26T18:30:00" u="1"/>
        <d v="2024-07-26T19:00:00" u="1"/>
        <d v="2024-07-26T16:30:00" u="1"/>
        <d v="2024-07-25T20:00:00" u="1"/>
        <d v="2024-07-25T22:00:00" u="1"/>
        <d v="2024-07-25T09:00:00" u="1"/>
        <d v="2024-07-25T07:00:00" u="1"/>
        <d v="2024-07-25T19:00:00" u="1"/>
        <d v="2024-07-25T18:00:00" u="1"/>
        <d v="2024-07-25T17:00:00" u="1"/>
        <d v="2024-07-25T16:00:00" u="1"/>
        <d v="2024-07-25T15:00:00" u="1"/>
        <d v="2024-07-25T14:00:00" u="1"/>
        <d v="2024-07-25T08:00:00" u="1"/>
        <d v="2024-07-25T11:00:00" u="1"/>
        <d v="2024-07-25T12:00:00" u="1"/>
        <d v="2024-07-25T10:00:00" u="1"/>
        <d v="2024-07-26T08:30:00" u="1"/>
        <d v="2024-07-25T13:00:00" u="1"/>
        <d v="2024-07-25T19:30:00" u="1"/>
        <d v="2024-07-25T10:30:00" u="1"/>
        <d v="2024-07-25T12:30:00" u="1"/>
        <d v="2024-07-25T15:30:00" u="1"/>
        <d v="2024-07-26T13:30:00" u="1"/>
        <d v="2024-07-25T21:00:00" u="1"/>
        <d v="2024-07-25T14:30:00" u="1"/>
        <d v="2024-07-25T09:30:00" u="1"/>
        <d v="2024-07-25T13:30:00" u="1"/>
        <d v="2024-07-24T13:00:00" u="1"/>
        <d v="2024-07-24T09:00:00" u="1"/>
        <d v="2024-07-24T11:00:00" u="1"/>
        <d v="2024-07-24T18:00:00" u="1"/>
        <d v="2024-07-24T17:00:00" u="1"/>
        <d v="2024-07-24T11:30:00" u="1"/>
        <d v="2024-07-24T16:00:00" u="1"/>
        <d v="2024-07-24T12:30:00" u="1"/>
        <d v="2024-07-24T14:30:00" u="1"/>
        <d v="2024-07-24T15:30:00" u="1"/>
        <d v="2024-07-24T14:00:00" u="1"/>
        <d v="2024-07-24T10:00:00" u="1"/>
        <d v="2024-07-24T12:00:00" u="1"/>
        <d v="2024-07-24T15:00:00" u="1"/>
        <d v="2024-07-24T16:30:00" u="1"/>
        <d v="2024-07-24T18:30:00" u="1"/>
        <d v="2024-07-24T17:30:00" u="1"/>
        <d v="2024-07-24T13:30:00" u="1"/>
        <d v="2024-07-24T10:30:00" u="1"/>
        <d v="2024-07-24T09:30:00" u="1"/>
        <d v="2024-07-24T08:00:00" u="1"/>
        <d v="2024-07-24T22:00:00" u="1"/>
        <d v="2024-07-24T07:00:00" u="1"/>
        <d v="2024-07-24T19:30:00" u="1"/>
        <d v="2024-07-24T19:00:00" u="1"/>
        <d v="2024-07-25T08:30:00" u="1"/>
        <d v="2024-07-25T06:00:00" u="1"/>
        <d v="2024-07-25T07:30:00" u="1"/>
        <d v="2024-07-22T08:00:00" u="1"/>
        <d v="2024-07-22T08:30:00" u="1"/>
        <d v="2024-07-22T12:00:00" u="1"/>
        <d v="2024-07-22T10:00:00" u="1"/>
        <d v="2024-07-22T11:00:00" u="1"/>
        <d v="2024-07-22T15:30:00" u="1"/>
        <d v="2024-07-22T16:00:00" u="1"/>
        <d v="2024-07-22T17:00:00" u="1"/>
        <d v="2024-07-22T19:00:00" u="1"/>
        <d v="2024-07-22T09:00:00" u="1"/>
        <d v="2024-07-22T09:30:00" u="1"/>
        <d v="2024-07-22T18:00:00" u="1"/>
        <d v="2024-07-23T12:00:00" u="1"/>
        <d v="2024-07-22T14:00:00" u="1"/>
        <d v="2024-07-22T17:30:00" u="1"/>
        <d v="2024-07-22T15:00:00" u="1"/>
        <d v="2024-07-23T15:00:00" u="1"/>
        <d v="2024-07-22T11:30:00" u="1"/>
        <d v="2024-07-23T09:00:00" u="1"/>
        <d v="2024-07-23T08:00:00" u="1"/>
        <d v="2024-07-23T20:00:00" u="1"/>
        <d v="2024-07-23T10:00:00" u="1"/>
        <d v="2024-07-22T16:30:00" u="1"/>
        <d v="2024-07-22T18:30:00" u="1"/>
        <d v="2024-07-23T10:30:00" u="1"/>
        <d v="2024-07-23T16:00:00" u="1"/>
        <d v="2024-07-23T17:00:00" u="1"/>
        <d v="2024-07-23T09:30:00" u="1"/>
        <d v="2024-07-23T11:00:00" u="1"/>
        <d v="2024-07-23T12:30:00" u="1"/>
        <d v="2024-07-23T14:00:00" u="1"/>
        <d v="2024-07-23T15:30:00" u="1"/>
        <d v="2024-07-23T08:30:00" u="1"/>
        <d v="2024-07-23T17:30:00" u="1"/>
        <d v="2024-07-23T13:30:00" u="1"/>
        <d v="2024-07-23T18:30:00" u="1"/>
        <d v="2024-07-23T19:30:00" u="1"/>
        <d v="2024-07-23T11:30:00" u="1"/>
        <d v="2024-07-23T18:00:00" u="1"/>
        <d v="2024-07-23T16:30:00" u="1"/>
        <d v="2024-07-23T19:00:00" u="1"/>
        <d v="2024-07-23T14:30:00" u="1"/>
        <d v="2024-07-19T20:00:00" u="1"/>
        <d v="2024-07-22T13:30:00" u="1"/>
        <d v="2024-07-22T13:00:00" u="1"/>
        <d v="2024-07-22T07:00:00" u="1"/>
        <d v="2024-07-23T07:00:00" u="1"/>
        <d v="2024-07-21T20:00:00" u="1"/>
        <d v="2024-07-22T10:30:00" u="1"/>
        <d v="2024-07-22T19:30:00" u="1"/>
        <d v="2024-07-24T06:00:00" u="1"/>
        <d v="2024-07-22T22:00:00" u="1"/>
        <d v="2024-07-23T13:00:00" u="1"/>
        <d v="2024-07-23T22:00:00" u="1"/>
        <d v="2024-07-22T12:30:00" u="1"/>
        <d v="2024-07-23T07:30:00" u="1"/>
        <d v="2024-07-24T07:30:00" u="1"/>
        <d v="2024-07-23T09:15:00" u="1"/>
        <d v="2024-07-23T06:00:00" u="1"/>
        <d v="2024-07-18T20:00:00" u="1"/>
        <d v="2024-07-20T20:00:00" u="1"/>
        <d v="2024-07-20T08:00:00" u="1"/>
        <d v="2024-07-19T11:00:00" u="1"/>
        <d v="2024-07-19T17:00:00" u="1"/>
        <d v="2024-07-19T18:00:00" u="1"/>
        <d v="2024-07-19T15:30:00" u="1"/>
        <d v="2024-07-19T14:30:00" u="1"/>
        <d v="2024-07-19T12:30:00" u="1"/>
        <d v="2024-07-19T13:30:00" u="1"/>
        <d v="2024-07-19T16:30:00" u="1"/>
        <d v="2024-07-19T19:00:00" u="1"/>
        <d v="2024-07-19T16:00:00" u="1"/>
        <d v="2024-07-19T15:00:00" u="1"/>
        <d v="2024-07-19T13:00:00" u="1"/>
        <d v="2024-07-19T10:00:00" u="1"/>
        <d v="2024-07-19T11:30:00" u="1"/>
        <d v="2024-07-19T10:30:00" u="1"/>
        <d v="2024-07-19T09:30:00" u="1"/>
        <d v="2024-07-19T18:30:00" u="1"/>
        <d v="2024-07-19T17:30:00" u="1"/>
        <d v="2024-07-19T12:00:00" u="1"/>
        <d v="2024-07-19T09:00:00" u="1"/>
        <d v="2024-07-19T14:00:00" u="1"/>
        <d v="2024-07-19T08:00:00" u="1"/>
        <d v="2024-07-19T07:00:00" u="1"/>
        <d v="2024-07-19T19:30:00" u="1"/>
        <d v="2023-12-08T20:00:00" u="1"/>
        <d v="2023-12-22T10:30:00" u="1"/>
        <d v="2024-04-01T19:30:00" u="1"/>
        <d v="2024-04-30T09:00:00" u="1"/>
        <d v="2023-12-22T11:30:00" u="1"/>
        <d v="2024-04-30T10:00:00" u="1"/>
        <d v="2023-12-22T12:30:00" u="1"/>
        <d v="2024-04-30T11:00:00" u="1"/>
        <d v="2023-12-22T13:30:00" u="1"/>
        <d v="2024-04-30T12:00:00" u="1"/>
        <d v="2023-12-22T14:30:00" u="1"/>
        <d v="2024-04-30T13:00:00" u="1"/>
        <d v="2023-12-22T15:30:00" u="1"/>
        <d v="2024-04-30T14:00:00" u="1"/>
        <d v="2023-12-22T16:30:00" u="1"/>
        <d v="2024-04-30T15:00:00" u="1"/>
        <d v="2024-04-30T16:00:00" u="1"/>
        <d v="2023-12-22T18:30:00" u="1"/>
        <d v="2024-04-30T17:00:00" u="1"/>
        <d v="2023-12-22T19:30:00" u="1"/>
        <d v="2024-04-30T18:00:00" u="1"/>
        <d v="2024-04-30T19:00:00" u="1"/>
        <d v="2024-04-30T20:00:00" u="1"/>
        <d v="2024-01-12T07:30:00" u="1"/>
        <d v="2024-01-12T08:30:00" u="1"/>
        <d v="2024-01-12T09:30:00" u="1"/>
        <d v="2024-01-12T10:30:00" u="1"/>
        <d v="2024-01-12T11:30:00" u="1"/>
        <d v="2024-01-12T12:30:00" u="1"/>
        <d v="2024-05-30T07:00:00" u="1"/>
        <d v="2024-01-12T13:30:00" u="1"/>
        <d v="2024-05-30T08:00:00" u="1"/>
        <d v="2024-01-12T14:30:00" u="1"/>
        <d v="2024-05-30T09:00:00" u="1"/>
        <d v="2024-01-12T15:30:00" u="1"/>
        <d v="2024-05-30T10:00:00" u="1"/>
        <d v="2024-01-12T16:30:00" u="1"/>
        <d v="2024-05-30T11:00:00" u="1"/>
        <d v="2024-01-12T17:30:00" u="1"/>
        <d v="2024-05-30T12:00:00" u="1"/>
        <d v="2024-01-12T18:30:00" u="1"/>
        <d v="2024-05-30T13:00:00" u="1"/>
        <d v="2024-01-12T19:30:00" u="1"/>
        <d v="2024-05-30T14:00:00" u="1"/>
        <d v="2024-05-30T15:00:00" u="1"/>
        <d v="2024-05-30T16:00:00" u="1"/>
        <d v="2024-05-30T17:00:00" u="1"/>
        <d v="2024-05-30T18:00:00" u="1"/>
        <d v="2024-05-30T19:00:00" u="1"/>
        <d v="2024-05-30T20:00:00" u="1"/>
        <d v="2024-05-30T22:00:00" u="1"/>
        <d v="2024-02-12T10:30:00" u="1"/>
        <d v="2024-02-12T11:30:00" u="1"/>
        <d v="2024-02-12T12:30:00" u="1"/>
        <d v="2024-02-12T13:30:00" u="1"/>
        <d v="2024-06-30T08:00:00" u="1"/>
        <d v="2024-02-12T14:30:00" u="1"/>
        <d v="2024-02-12T17:30:00" u="1"/>
        <d v="2024-02-12T19:30:00" u="1"/>
        <d v="2024-02-12T20:30:00" u="1"/>
        <d v="2024-06-30T16:00:00" u="1"/>
        <d v="2024-06-30T20:00:00" u="1"/>
        <d v="2024-07-01T08:30:00" u="1"/>
        <d v="2024-07-01T09:30:00" u="1"/>
        <d v="2023-11-19T07:00:00" u="1"/>
        <d v="2024-07-01T11:30:00" u="1"/>
        <d v="2024-07-01T12:30:00" u="1"/>
        <d v="2024-03-12T08:30:00" u="1"/>
        <d v="2024-07-01T13:30:00" u="1"/>
        <d v="2024-03-12T09:30:00" u="1"/>
        <d v="2024-07-01T14:30:00" u="1"/>
        <d v="2024-07-01T15:30:00" u="1"/>
        <d v="2024-03-12T11:30:00" u="1"/>
        <d v="2024-07-01T16:30:00" u="1"/>
        <d v="2024-03-12T12:30:00" u="1"/>
        <d v="2024-07-01T17:30:00" u="1"/>
        <d v="2024-03-12T13:30:00" u="1"/>
        <d v="2024-07-01T18:30:00" u="1"/>
        <d v="2024-03-12T14:30:00" u="1"/>
        <d v="2024-07-01T19:30:00" u="1"/>
        <d v="2024-03-12T15:30:00" u="1"/>
        <d v="2024-03-12T16:30:00" u="1"/>
        <d v="2024-03-12T17:30:00" u="1"/>
        <d v="2024-03-12T19:30:00" u="1"/>
        <d v="2023-12-19T07:00:00" u="1"/>
        <d v="2023-12-19T08:00:00" u="1"/>
        <d v="2023-12-19T09:00:00" u="1"/>
        <d v="2024-04-12T08:30:00" u="1"/>
        <d v="2023-12-19T10:00:00" u="1"/>
        <d v="2024-04-12T09:30:00" u="1"/>
        <d v="2023-12-19T11:00:00" u="1"/>
        <d v="2024-04-12T10:30:00" u="1"/>
        <d v="2023-12-19T12:00:00" u="1"/>
        <d v="2024-04-12T11:30:00" u="1"/>
        <d v="2023-12-19T13:00:00" u="1"/>
        <d v="2024-04-12T12:30:00" u="1"/>
        <d v="2023-12-19T14:00:00" u="1"/>
        <d v="2024-04-12T13:30:00" u="1"/>
        <d v="2023-12-19T15:00:00" u="1"/>
        <d v="2024-04-12T14:30:00" u="1"/>
        <d v="2023-12-19T16:00:00" u="1"/>
        <d v="2024-04-12T15:30:00" u="1"/>
        <d v="2023-12-19T17:00:00" u="1"/>
        <d v="2024-04-12T16:30:00" u="1"/>
        <d v="2023-12-19T18:00:00" u="1"/>
        <d v="2024-04-12T17:30:00" u="1"/>
        <d v="2023-12-19T19:00:00" u="1"/>
        <d v="2024-04-12T18:30:00" u="1"/>
        <d v="2023-12-19T20:00:00" u="1"/>
        <d v="2024-04-12T19:30:00" u="1"/>
        <d v="2023-12-19T22:00:00" u="1"/>
        <d v="2024-01-09T07:00:00" u="1"/>
        <d v="2024-01-09T08:00:00" u="1"/>
        <d v="2024-01-09T09:00:00" u="1"/>
        <d v="2024-01-09T10:00:00" u="1"/>
        <d v="2024-01-09T11:00:00" u="1"/>
        <d v="2024-01-09T12:00:00" u="1"/>
        <d v="2024-01-09T13:00:00" u="1"/>
        <d v="2024-01-09T14:00:00" u="1"/>
        <d v="2024-01-09T15:00:00" u="1"/>
        <d v="2024-01-09T16:00:00" u="1"/>
        <d v="2024-01-09T17:00:00" u="1"/>
        <d v="2024-01-23T07:30:00" u="1"/>
        <d v="2024-01-09T18:00:00" u="1"/>
        <d v="2024-01-23T08:30:00" u="1"/>
        <d v="2024-01-09T19:00:00" u="1"/>
        <d v="2024-01-09T20:00:00" u="1"/>
        <d v="2024-01-23T10:30:00" u="1"/>
        <d v="2024-01-23T11:30:00" u="1"/>
        <d v="2024-01-23T12:30:00" u="1"/>
        <d v="2024-01-23T13:30:00" u="1"/>
        <d v="2024-01-23T14:30:00" u="1"/>
        <d v="2024-01-23T15:30:00" u="1"/>
        <d v="2024-01-23T16:30:00" u="1"/>
        <d v="2024-01-23T18:30:00" u="1"/>
        <d v="2024-01-23T19:30:00" u="1"/>
        <d v="2024-02-09T08:00:00" u="1"/>
        <d v="2024-02-09T09:00:00" u="1"/>
        <d v="2024-02-09T10:00:00" u="1"/>
        <d v="2024-02-09T11:00:00" u="1"/>
        <d v="2024-02-09T12:00:00" u="1"/>
        <d v="2024-02-09T13:00:00" u="1"/>
        <d v="2024-06-12T08:30:00" u="1"/>
        <d v="2024-02-09T14:00:00" u="1"/>
        <d v="2024-06-12T09:30:00" u="1"/>
        <d v="2024-02-09T15:00:00" u="1"/>
        <d v="2024-06-12T10:30:00" u="1"/>
        <d v="2024-02-09T16:00:00" u="1"/>
        <d v="2024-06-12T11:30:00" u="1"/>
        <d v="2024-02-09T17:00:00" u="1"/>
        <d v="2024-06-12T12:30:00" u="1"/>
        <d v="2024-02-09T18:00:00" u="1"/>
        <d v="2024-02-23T08:30:00" u="1"/>
        <d v="2024-06-12T13:30:00" u="1"/>
        <d v="2024-02-09T19:00:00" u="1"/>
        <d v="2024-02-23T09:30:00" u="1"/>
        <d v="2024-06-12T14:30:00" u="1"/>
        <d v="2024-02-09T20:00:00" u="1"/>
        <d v="2024-02-23T10:30:00" u="1"/>
        <d v="2024-06-12T15:30:00" u="1"/>
        <d v="2024-02-23T11:30:00" u="1"/>
        <d v="2024-06-12T16:30:00" u="1"/>
        <d v="2024-02-09T22:00:00" u="1"/>
        <d v="2024-06-12T17:30:00" u="1"/>
        <d v="2024-02-23T13:30:00" u="1"/>
        <d v="2024-06-12T18:30:00" u="1"/>
        <d v="2024-02-23T14:30:00" u="1"/>
        <d v="2024-06-12T19:30:00" u="1"/>
        <d v="2024-02-23T15:30:00" u="1"/>
        <d v="2024-02-23T16:30:00" u="1"/>
        <d v="2024-02-23T17:30:00" u="1"/>
        <d v="2024-02-23T19:30:00" u="1"/>
        <d v="2024-02-23T21:30:00" u="1"/>
        <d v="2024-03-09T10:00:00" u="1"/>
        <d v="2024-03-09T11:00:00" u="1"/>
        <d v="2024-07-12T07:30:00" u="1"/>
        <d v="2024-07-12T08:30:00" u="1"/>
        <d v="2024-07-12T09:30:00" u="1"/>
        <d v="2024-07-12T10:30:00" u="1"/>
        <d v="2023-11-30T07:00:00" u="1"/>
        <d v="2024-03-09T16:00:00" u="1"/>
        <d v="2024-07-12T11:30:00" u="1"/>
        <d v="2023-11-30T08:00:00" u="1"/>
        <d v="2024-07-12T12:30:00" u="1"/>
        <d v="2023-11-30T09:00:00" u="1"/>
        <d v="2023-11-30T10:00:00" u="1"/>
        <d v="2024-07-12T14:30:00" u="1"/>
        <d v="2023-11-30T11:00:00" u="1"/>
        <d v="2024-03-09T20:00:00" u="1"/>
        <d v="2024-07-12T15:30:00" u="1"/>
        <d v="2023-11-30T12:00:00" u="1"/>
        <d v="2024-07-12T16:30:00" u="1"/>
        <d v="2023-11-30T13:00:00" u="1"/>
        <d v="2023-11-30T14:00:00" u="1"/>
        <d v="2024-03-23T13:30:00" u="1"/>
        <d v="2023-11-30T15:00:00" u="1"/>
        <d v="2024-07-12T19:30:00" u="1"/>
        <d v="2023-11-30T16:00:00" u="1"/>
        <d v="2024-07-12T20:30:00" u="1"/>
        <d v="2023-11-30T18:00:00" u="1"/>
        <d v="2023-11-30T19:00:00" u="1"/>
        <d v="2023-11-30T20:00:00" u="1"/>
        <d v="2023-12-01T07:30:00" u="1"/>
        <d v="2024-04-09T06:00:00" u="1"/>
        <d v="2023-12-01T08:30:00" u="1"/>
        <d v="2024-04-09T07:00:00" u="1"/>
        <d v="2023-12-01T09:30:00" u="1"/>
        <d v="2024-04-09T08:00:00" u="1"/>
        <d v="2023-12-01T10:30:00" u="1"/>
        <d v="2024-04-09T09:00:00" u="1"/>
        <d v="2023-12-01T11:30:00" u="1"/>
        <d v="2024-04-09T10:00:00" u="1"/>
        <d v="2023-12-01T12:30:00" u="1"/>
        <d v="2024-04-09T11:00:00" u="1"/>
        <d v="2024-04-09T12:00:00" u="1"/>
        <d v="2023-12-01T14:30:00" u="1"/>
        <d v="2024-04-09T13:00:00" u="1"/>
        <d v="2023-12-01T15:30:00" u="1"/>
        <d v="2024-04-09T14:00:00" u="1"/>
        <d v="2023-12-01T16:30:00" u="1"/>
        <d v="2024-04-09T15:00:00" u="1"/>
        <d v="2023-12-01T17:30:00" u="1"/>
        <d v="2024-04-09T16:00:00" u="1"/>
        <d v="2023-12-30T08:00:00" u="1"/>
        <d v="2024-04-09T17:00:00" u="1"/>
        <d v="2024-04-23T07:30:00" u="1"/>
        <d v="2023-12-01T19:30:00" u="1"/>
        <d v="2024-04-09T18:00:00" u="1"/>
        <d v="2024-04-23T08:30:00" u="1"/>
        <d v="2024-04-23T09:30:00" u="1"/>
        <d v="2024-04-09T20:00:00" u="1"/>
        <d v="2024-04-23T10:30:00" u="1"/>
        <d v="2024-04-23T11:30:00" u="1"/>
        <d v="2024-04-23T12:30:00" u="1"/>
        <d v="2024-04-23T13:30:00" u="1"/>
        <d v="2024-04-23T14:30:00" u="1"/>
        <d v="2023-12-30T16:00:00" u="1"/>
        <d v="2024-04-23T15:30:00" u="1"/>
        <d v="2024-04-23T16:30:00" u="1"/>
        <d v="2024-04-23T17:30:00" u="1"/>
        <d v="2024-04-23T18:30:00" u="1"/>
        <d v="2023-12-30T20:00:00" u="1"/>
        <d v="2024-04-23T19:30:00" u="1"/>
        <d v="2024-05-09T06:00:00" u="1"/>
        <d v="2024-05-09T07:00:00" u="1"/>
        <d v="2024-05-09T08:00:00" u="1"/>
        <d v="2024-05-09T09:00:00" u="1"/>
        <d v="2024-05-09T10:00:00" u="1"/>
        <d v="2024-05-09T11:00:00" u="1"/>
        <d v="2024-05-09T12:00:00" u="1"/>
        <d v="2024-01-20T08:00:00" u="1"/>
        <d v="2024-05-09T13:00:00" u="1"/>
        <d v="2024-05-09T14:00:00" u="1"/>
        <d v="2024-05-09T15:00:00" u="1"/>
        <d v="2024-05-09T16:00:00" u="1"/>
        <d v="2024-01-20T12:00:00" u="1"/>
        <d v="2024-05-09T17:00:00" u="1"/>
        <d v="2024-05-23T07:30:00" u="1"/>
        <d v="2024-05-09T18:00:00" u="1"/>
        <d v="2024-05-23T08:30:00" u="1"/>
        <d v="2024-05-09T19:00:00" u="1"/>
        <d v="2024-05-23T09:30:00" u="1"/>
        <d v="2024-05-09T20:00:00" u="1"/>
        <d v="2024-05-23T10:30:00" u="1"/>
        <d v="2024-01-20T16:00:00" u="1"/>
        <d v="2024-05-23T11:30:00" u="1"/>
        <d v="2024-05-09T22:00:00" u="1"/>
        <d v="2024-05-23T12:30:00" u="1"/>
        <d v="2024-05-23T13:30:00" u="1"/>
        <d v="2024-05-23T14:30:00" u="1"/>
        <d v="2024-01-20T20:00:00" u="1"/>
        <d v="2024-05-23T15:30:00" u="1"/>
        <d v="2024-05-23T16:30:00" u="1"/>
        <d v="2024-05-23T17:30:00" u="1"/>
        <d v="2024-05-23T18:30:00" u="1"/>
        <d v="2024-05-23T19:30:00" u="1"/>
        <d v="2024-06-09T08:00:00" u="1"/>
        <d v="2024-02-20T06:00:00" u="1"/>
        <d v="2024-02-20T07:00:00" u="1"/>
        <d v="2024-02-20T08:00:00" u="1"/>
        <d v="2024-02-20T09:00:00" u="1"/>
        <d v="2024-02-20T10:00:00" u="1"/>
        <d v="2024-02-20T11:00:00" u="1"/>
        <d v="2024-06-09T16:00:00" u="1"/>
        <d v="2024-02-20T12:00:00" u="1"/>
        <d v="2024-02-20T13:00:00" u="1"/>
        <d v="2024-02-20T14:00:00" u="1"/>
        <d v="2024-02-20T15:00:00" u="1"/>
        <d v="2024-06-09T20:00:00" u="1"/>
        <d v="2024-02-20T16:00:00" u="1"/>
        <d v="2024-02-20T17:00:00" u="1"/>
        <d v="2024-02-20T18:00:00" u="1"/>
        <d v="2024-02-20T19:00:00" u="1"/>
        <d v="2024-02-20T20:00:00" u="1"/>
        <d v="2024-07-09T07:00:00" u="1"/>
        <d v="2024-07-09T08:00:00" u="1"/>
        <d v="2024-07-09T09:00:00" u="1"/>
        <d v="2024-07-09T10:00:00" u="1"/>
        <d v="2024-07-09T11:00:00" u="1"/>
        <d v="2024-07-09T12:00:00" u="1"/>
        <d v="2024-03-20T08:00:00" u="1"/>
        <d v="2024-07-09T13:00:00" u="1"/>
        <d v="2024-03-20T09:00:00" u="1"/>
        <d v="2024-07-09T14:00:00" u="1"/>
        <d v="2024-03-20T10:00:00" u="1"/>
        <d v="2024-07-09T15:00:00" u="1"/>
        <d v="2024-03-20T11:00:00" u="1"/>
        <d v="2024-07-09T16:00:00" u="1"/>
        <d v="2024-03-20T12:00:00" u="1"/>
        <d v="2024-07-09T17:00:00" u="1"/>
        <d v="2024-03-20T13:00:00" u="1"/>
        <d v="2024-07-09T18:00:00" u="1"/>
        <d v="2024-03-20T14:00:00" u="1"/>
        <d v="2024-07-09T19:00:00" u="1"/>
        <d v="2024-03-20T15:00:00" u="1"/>
        <d v="2024-03-20T16:00:00" u="1"/>
        <d v="2024-03-20T17:00:00" u="1"/>
        <d v="2024-07-09T22:00:00" u="1"/>
        <d v="2024-03-20T18:00:00" u="1"/>
        <d v="2024-03-20T19:00:00" u="1"/>
        <d v="2024-03-20T20:00:00" u="1"/>
        <d v="2024-03-20T21:00:00" u="1"/>
        <d v="2023-12-12T07:30:00" u="1"/>
        <d v="2023-12-12T08:30:00" u="1"/>
        <d v="2024-04-20T08:00:00" u="1"/>
        <d v="2023-12-12T10:30:00" u="1"/>
        <d v="2023-12-12T11:30:00" u="1"/>
        <d v="2024-04-20T10:00:00" u="1"/>
        <d v="2023-12-12T12:30:00" u="1"/>
        <d v="2024-04-20T11:00:00" u="1"/>
        <d v="2023-12-12T13:30:00" u="1"/>
        <d v="2023-12-12T14:30:00" u="1"/>
        <d v="2024-04-20T13:00:00" u="1"/>
        <d v="2023-12-12T15:30:00" u="1"/>
        <d v="2023-12-12T16:30:00" u="1"/>
        <d v="2023-12-12T19:30:00" u="1"/>
        <d v="2024-04-20T18:00:00" u="1"/>
        <d v="2023-12-12T20:30:00" u="1"/>
        <d v="2024-04-20T20:00:00" u="1"/>
        <d v="2024-01-02T08:30:00" u="1"/>
        <d v="2024-01-02T09:30:00" u="1"/>
        <d v="2024-01-02T10:30:00" u="1"/>
        <d v="2024-05-20T06:00:00" u="1"/>
        <d v="2024-01-02T12:30:00" u="1"/>
        <d v="2024-05-20T07:00:00" u="1"/>
        <d v="2024-05-20T08:00:00" u="1"/>
        <d v="2024-01-02T14:30:00" u="1"/>
        <d v="2024-05-20T09:00:00" u="1"/>
        <d v="2024-01-02T15:30:00" u="1"/>
        <d v="2024-05-20T10:00:00" u="1"/>
        <d v="2024-01-02T16:30:00" u="1"/>
        <d v="2024-05-20T11:00:00" u="1"/>
        <d v="2024-01-02T17:30:00" u="1"/>
        <d v="2024-05-20T12:00:00" u="1"/>
        <d v="2024-01-31T08:00:00" u="1"/>
        <d v="2024-05-20T13:00:00" u="1"/>
        <d v="2024-01-02T19:30:00" u="1"/>
        <d v="2024-01-31T09:00:00" u="1"/>
        <d v="2024-05-20T14:00:00" u="1"/>
        <d v="2024-01-31T10:00:00" u="1"/>
        <d v="2024-05-20T15:00:00" u="1"/>
        <d v="2024-01-31T11:00:00" u="1"/>
        <d v="2024-05-20T16:00:00" u="1"/>
        <d v="2024-01-31T12:00:00" u="1"/>
        <d v="2024-05-20T17:00:00" u="1"/>
        <d v="2024-01-31T13:00:00" u="1"/>
        <d v="2024-05-20T18:00:00" u="1"/>
        <d v="2024-01-31T14:00:00" u="1"/>
        <d v="2024-05-20T19:00:00" u="1"/>
        <d v="2024-01-31T15:00:00" u="1"/>
        <d v="2024-05-20T20:00:00" u="1"/>
        <d v="2024-01-31T16:00:00" u="1"/>
        <d v="2024-01-31T17:00:00" u="1"/>
        <d v="2024-01-31T18:00:00" u="1"/>
        <d v="2024-01-31T19:00:00" u="1"/>
        <d v="2024-01-31T20:00:00" u="1"/>
        <d v="2024-02-02T08:30:00" u="1"/>
        <d v="2024-02-02T09:30:00" u="1"/>
        <d v="2024-02-02T10:30:00" u="1"/>
        <d v="2024-02-02T11:30:00" u="1"/>
        <d v="2024-02-02T12:30:00" u="1"/>
        <d v="2024-06-20T07:00:00" u="1"/>
        <d v="2024-02-02T13:30:00" u="1"/>
        <d v="2024-06-20T08:00:00" u="1"/>
        <d v="2024-02-02T14:30:00" u="1"/>
        <d v="2024-06-20T09:00:00" u="1"/>
        <d v="2024-02-02T15:30:00" u="1"/>
        <d v="2024-06-20T10:00:00" u="1"/>
        <d v="2024-02-02T16:30:00" u="1"/>
        <d v="2024-06-20T11:00:00" u="1"/>
        <d v="2024-02-02T17:30:00" u="1"/>
        <d v="2024-06-20T12:00:00" u="1"/>
        <d v="2024-02-02T18:30:00" u="1"/>
        <d v="2024-06-20T13:00:00" u="1"/>
        <d v="2024-02-02T19:30:00" u="1"/>
        <d v="2024-06-20T14:00:00" u="1"/>
        <d v="2024-06-20T15:00:00" u="1"/>
        <d v="2024-06-20T16:00:00" u="1"/>
        <d v="2024-06-20T17:00:00" u="1"/>
        <d v="2024-06-20T18:00:00" u="1"/>
        <d v="2024-06-20T19:00:00" u="1"/>
        <d v="2024-06-20T20:00:00" u="1"/>
        <d v="2024-06-20T22:00:00" u="1"/>
        <d v="2024-03-02T11:30:00" u="1"/>
        <d v="2023-11-23T08:30:00" u="1"/>
        <d v="2023-11-23T09:30:00" u="1"/>
        <d v="2024-03-31T08:00:00" u="1"/>
        <d v="2023-11-23T10:30:00" u="1"/>
        <d v="2023-11-23T11:30:00" u="1"/>
        <d v="2024-03-31T10:00:00" u="1"/>
        <d v="2023-11-23T12:30:00" u="1"/>
        <d v="2023-11-23T13:30:00" u="1"/>
        <d v="2023-11-23T15:30:00" u="1"/>
        <d v="2023-11-23T16:30:00" u="1"/>
        <d v="2024-03-31T18:00:00" u="1"/>
        <d v="2024-03-31T20:00:00" u="1"/>
        <d v="2023-12-09T08:00:00" u="1"/>
        <d v="2024-04-02T08:30:00" u="1"/>
        <d v="2024-04-02T09:30:00" u="1"/>
        <d v="2024-04-02T10:30:00" u="1"/>
        <d v="2024-04-02T11:30:00" u="1"/>
        <d v="2024-04-02T12:30:00" u="1"/>
        <d v="2024-04-02T13:30:00" u="1"/>
        <d v="2024-04-02T14:30:00" u="1"/>
        <d v="2023-12-09T16:00:00" u="1"/>
        <d v="2024-04-02T15:30:00" u="1"/>
        <d v="2024-04-02T16:30:00" u="1"/>
        <d v="2024-04-02T17:30:00" u="1"/>
        <d v="2024-04-02T18:30:00" u="1"/>
        <d v="2023-12-09T20:00:00" u="1"/>
        <d v="2024-02-27T10:30:30" u="1"/>
        <d v="2024-04-02T19:30:00" u="1"/>
        <d v="2024-04-02T21:30:00" u="1"/>
        <d v="2024-05-08T20:51:24" u="1"/>
        <d v="2024-05-02T07:30:00" u="1"/>
        <d v="2024-05-02T08:30:00" u="1"/>
        <d v="2024-05-02T09:30:00" u="1"/>
        <d v="2024-05-02T10:30:00" u="1"/>
        <d v="2024-05-02T11:30:00" u="1"/>
        <d v="2024-05-02T12:30:00" u="1"/>
        <d v="2024-05-02T13:30:00" u="1"/>
        <d v="2024-05-02T14:30:00" u="1"/>
        <d v="2024-05-02T15:30:00" u="1"/>
        <d v="2024-05-02T16:30:00" u="1"/>
        <d v="2024-05-02T17:30:00" u="1"/>
        <d v="2024-05-31T07:00:00" u="1"/>
        <d v="2024-05-02T18:30:00" u="1"/>
        <d v="2024-05-31T08:00:00" u="1"/>
        <d v="2024-05-02T19:30:00" u="1"/>
        <d v="2024-05-31T09:00:00" u="1"/>
        <d v="2024-05-31T10:00:00" u="1"/>
        <d v="2024-05-31T11:00:00" u="1"/>
        <d v="2024-05-31T12:00:00" u="1"/>
        <d v="2024-05-31T13:00:00" u="1"/>
        <d v="2024-05-31T14:00:00" u="1"/>
        <d v="2024-05-31T15:00:00" u="1"/>
        <d v="2024-05-31T16:00:00" u="1"/>
        <d v="2024-05-31T17:00:00" u="1"/>
        <d v="2024-05-31T18:00:00" u="1"/>
        <d v="2024-05-31T20:00:00" u="1"/>
        <d v="2024-02-13T08:30:00" u="1"/>
        <d v="2024-02-13T09:30:00" u="1"/>
        <d v="2024-02-13T10:30:00" u="1"/>
        <d v="2024-02-13T12:30:00" u="1"/>
        <d v="2024-02-13T13:30:00" u="1"/>
        <d v="2024-02-13T15:30:00" u="1"/>
        <d v="2024-05-13T19:33:02" u="1"/>
        <d v="2024-02-13T16:30:00" u="1"/>
        <d v="2024-02-13T19:30:00" u="1"/>
        <d v="2024-07-02T08:30:00" u="1"/>
        <d v="2024-07-02T09:30:00" u="1"/>
        <d v="2024-07-02T10:30:00" u="1"/>
        <d v="2024-07-02T11:30:00" u="1"/>
        <d v="2024-07-02T12:30:00" u="1"/>
        <d v="2024-03-13T08:30:00" u="1"/>
        <d v="2024-07-02T13:30:00" u="1"/>
        <d v="2024-03-13T09:30:00" u="1"/>
        <d v="2024-07-02T14:30:00" u="1"/>
        <d v="2024-03-13T10:30:00" u="1"/>
        <d v="2024-07-02T15:30:00" u="1"/>
        <d v="2024-03-13T11:30:00" u="1"/>
        <d v="2024-07-02T16:30:00" u="1"/>
        <d v="2024-03-13T12:30:00" u="1"/>
        <d v="2024-07-02T17:30:00" u="1"/>
        <d v="2024-03-13T13:30:00" u="1"/>
        <d v="2024-07-02T18:30:00" u="1"/>
        <d v="2024-03-13T14:30:00" u="1"/>
        <d v="2024-07-02T19:30:00" u="1"/>
        <d v="2024-03-13T15:30:00" u="1"/>
        <d v="2024-03-13T16:30:00" u="1"/>
        <d v="2024-03-13T17:30:00" u="1"/>
        <d v="2024-03-13T18:30:00" u="1"/>
        <d v="2024-03-13T19:30:00" u="1"/>
        <d v="2023-12-20T07:00:00" u="1"/>
        <d v="2023-12-20T08:00:00" u="1"/>
        <d v="2023-12-20T09:00:00" u="1"/>
        <d v="2023-12-20T10:00:00" u="1"/>
        <d v="2023-12-20T11:00:00" u="1"/>
        <d v="2023-12-20T12:00:00" u="1"/>
        <d v="2024-04-13T11:30:00" u="1"/>
        <d v="2023-12-20T13:00:00" u="1"/>
        <d v="2023-12-20T14:00:00" u="1"/>
        <d v="2023-12-20T15:00:00" u="1"/>
        <d v="2023-12-20T16:00:00" u="1"/>
        <d v="2023-12-20T17:00:00" u="1"/>
        <d v="2023-12-20T18:00:00" u="1"/>
        <d v="2023-12-20T20:00:00" u="1"/>
        <d v="2023-12-20T22:00:00" u="1"/>
        <d v="2024-01-10T08:00:00" u="1"/>
        <d v="2024-01-10T09:00:00" u="1"/>
        <d v="2024-01-10T10:00:00" u="1"/>
        <d v="2024-01-10T11:00:00" u="1"/>
        <d v="2024-01-10T12:00:00" u="1"/>
        <d v="2024-05-13T07:30:00" u="1"/>
        <d v="2024-01-10T13:00:00" u="1"/>
        <d v="2024-05-13T08:30:00" u="1"/>
        <d v="2024-01-10T14:00:00" u="1"/>
        <d v="2024-05-13T09:30:00" u="1"/>
        <d v="2024-01-10T15:00:00" u="1"/>
        <d v="2024-05-13T10:30:00" u="1"/>
        <d v="2024-01-10T16:00:00" u="1"/>
        <d v="2024-05-13T11:30:00" u="1"/>
        <d v="2024-01-10T17:00:00" u="1"/>
        <d v="2024-01-24T07:30:00" u="1"/>
        <d v="2024-05-13T12:30:00" u="1"/>
        <d v="2024-01-10T18:00:00" u="1"/>
        <d v="2024-01-24T08:30:00" u="1"/>
        <d v="2024-05-13T13:30:00" u="1"/>
        <d v="2024-01-10T19:00:00" u="1"/>
        <d v="2024-01-24T09:30:00" u="1"/>
        <d v="2024-05-13T14:30:00" u="1"/>
        <d v="2024-01-10T20:00:00" u="1"/>
        <d v="2024-01-24T10:30:00" u="1"/>
        <d v="2024-05-13T15:30:00" u="1"/>
        <d v="2024-01-24T11:30:00" u="1"/>
        <d v="2024-05-13T16:30:00" u="1"/>
        <d v="2024-01-24T12:30:00" u="1"/>
        <d v="2024-01-24T13:30:00" u="1"/>
        <d v="2024-01-24T14:30:00" u="1"/>
        <d v="2024-05-13T19:30:00" u="1"/>
        <d v="2024-01-24T15:30:00" u="1"/>
        <d v="2024-01-24T16:30:00" u="1"/>
        <d v="2024-01-24T17:30:00" u="1"/>
        <d v="2024-01-24T18:30:00" u="1"/>
        <d v="2024-01-24T19:30:00" u="1"/>
        <d v="2024-02-10T09:00:00" u="1"/>
        <d v="2024-02-10T11:00:00" u="1"/>
        <d v="2024-06-13T08:30:00" u="1"/>
        <d v="2024-06-13T09:30:00" u="1"/>
        <d v="2024-06-13T10:30:00" u="1"/>
        <d v="2024-06-13T11:30:00" u="1"/>
        <d v="2024-02-10T17:00:00" u="1"/>
        <d v="2024-06-13T12:30:00" u="1"/>
        <d v="2024-02-10T18:00:00" u="1"/>
        <d v="2024-06-13T13:30:00" u="1"/>
        <d v="2024-06-13T14:30:00" u="1"/>
        <d v="2024-02-10T20:00:00" u="1"/>
        <d v="2024-06-13T15:30:00" u="1"/>
        <d v="2024-06-13T16:30:00" u="1"/>
        <d v="2024-06-13T17:30:00" u="1"/>
        <d v="2024-06-13T18:30:00" u="1"/>
        <d v="2024-06-13T19:30:00" u="1"/>
        <d v="2024-03-10T10:00:00" u="1"/>
        <d v="2024-03-10T14:00:00" u="1"/>
        <d v="2024-03-10T20:00:00" u="1"/>
        <d v="2024-04-10T07:00:00" u="1"/>
        <d v="2024-04-10T08:00:00" u="1"/>
        <d v="2024-04-10T09:00:00" u="1"/>
        <d v="2024-04-10T10:00:00" u="1"/>
        <d v="2024-04-10T11:00:00" u="1"/>
        <d v="2023-12-02T13:30:00" u="1"/>
        <d v="2024-04-10T12:00:00" u="1"/>
        <d v="2024-04-10T13:00:00" u="1"/>
        <d v="2024-04-10T14:00:00" u="1"/>
        <d v="2024-04-10T15:00:00" u="1"/>
        <d v="2024-04-10T16:00:00" u="1"/>
        <d v="2023-12-31T08:00:00" u="1"/>
        <d v="2024-04-10T17:00:00" u="1"/>
        <d v="2024-04-10T18:00:00" u="1"/>
        <d v="2024-04-24T08:30:00" u="1"/>
        <d v="2024-04-10T19:00:00" u="1"/>
        <d v="2024-04-24T09:30:00" u="1"/>
        <d v="2024-04-10T20:00:00" u="1"/>
        <d v="2024-04-24T10:30:00" u="1"/>
        <d v="2024-04-24T11:30:00" u="1"/>
        <d v="2024-04-10T22:00:00" u="1"/>
        <d v="2024-04-24T12:30:00" u="1"/>
        <d v="2024-04-24T13:30:00" u="1"/>
        <d v="2024-04-24T14:30:00" u="1"/>
        <d v="2023-12-31T16:00:00" u="1"/>
        <d v="2024-04-24T15:30:00" u="1"/>
        <d v="2024-04-24T16:30:00" u="1"/>
        <d v="2024-04-24T17:30:00" u="1"/>
        <d v="2023-12-31T20:00:00" u="1"/>
        <d v="2024-04-24T19:30:00" u="1"/>
        <d v="2024-04-24T20:30:00" u="1"/>
        <d v="2024-05-10T07:00:00" u="1"/>
        <d v="2024-05-10T08:00:00" u="1"/>
        <d v="2024-05-10T09:00:00" u="1"/>
        <d v="2024-05-10T10:00:00" u="1"/>
        <d v="2024-05-10T11:00:00" u="1"/>
        <d v="2024-05-10T12:00:00" u="1"/>
        <d v="2024-01-21T08:00:00" u="1"/>
        <d v="2024-05-10T13:00:00" u="1"/>
        <d v="2024-05-10T14:00:00" u="1"/>
        <d v="2024-05-10T15:00:00" u="1"/>
        <d v="2024-05-10T16:00:00" u="1"/>
        <d v="2024-05-10T17:00:00" u="1"/>
        <d v="2024-05-24T07:30:00" u="1"/>
        <d v="2024-05-10T18:00:00" u="1"/>
        <d v="2024-05-24T08:30:00" u="1"/>
        <d v="2024-05-10T19:00:00" u="1"/>
        <d v="2024-05-24T09:30:00" u="1"/>
        <d v="2024-05-10T20:00:00" u="1"/>
        <d v="2024-05-24T10:30:00" u="1"/>
        <d v="2024-01-21T16:00:00" u="1"/>
        <d v="2024-05-24T11:30:00" u="1"/>
        <d v="2024-05-10T22:00:00" u="1"/>
        <d v="2024-05-24T12:30:00" u="1"/>
        <d v="2024-05-24T13:30:00" u="1"/>
        <d v="2024-05-24T14:30:00" u="1"/>
        <d v="2024-01-21T20:00:00" u="1"/>
        <d v="2024-05-24T15:30:00" u="1"/>
        <d v="2024-05-24T16:30:00" u="1"/>
        <d v="2024-05-24T17:30:00" u="1"/>
        <d v="2024-05-24T18:30:00" u="1"/>
        <d v="2024-05-24T19:30:00" u="1"/>
        <d v="2024-06-10T07:00:00" u="1"/>
        <d v="2024-06-10T08:00:00" u="1"/>
        <d v="2024-06-10T09:00:00" u="1"/>
        <d v="2024-06-10T10:00:00" u="1"/>
        <d v="2024-02-21T06:00:00" u="1"/>
        <d v="2024-06-10T11:00:00" u="1"/>
        <d v="2024-02-21T07:00:00" u="1"/>
        <d v="2024-06-10T12:00:00" u="1"/>
        <d v="2024-02-21T08:00:00" u="1"/>
        <d v="2024-06-10T13:00:00" u="1"/>
        <d v="2024-02-21T09:00:00" u="1"/>
        <d v="2024-06-10T14:00:00" u="1"/>
        <d v="2024-02-21T10:00:00" u="1"/>
        <d v="2024-06-10T15:00:00" u="1"/>
        <d v="2024-02-21T11:00:00" u="1"/>
        <d v="2024-06-10T16:00:00" u="1"/>
        <d v="2024-02-21T12:00:00" u="1"/>
        <d v="2024-06-10T17:00:00" u="1"/>
        <d v="2024-02-21T13:00:00" u="1"/>
        <d v="2024-06-10T18:00:00" u="1"/>
        <d v="2024-06-24T08:30:00" u="1"/>
        <d v="2024-02-21T14:00:00" u="1"/>
        <d v="2024-06-10T19:00:00" u="1"/>
        <d v="2024-06-24T09:30:00" u="1"/>
        <d v="2024-02-21T15:00:00" u="1"/>
        <d v="2024-06-10T20:00:00" u="1"/>
        <d v="2024-06-24T10:30:00" u="1"/>
        <d v="2024-02-21T16:00:00" u="1"/>
        <d v="2024-02-21T17:00:00" u="1"/>
        <d v="2024-06-24T12:30:00" u="1"/>
        <d v="2024-02-21T18:00:00" u="1"/>
        <d v="2024-06-24T13:30:00" u="1"/>
        <d v="2024-02-21T19:00:00" u="1"/>
        <d v="2024-06-24T14:30:00" u="1"/>
        <d v="2024-02-21T20:00:00" u="1"/>
        <d v="2024-06-24T15:30:00" u="1"/>
        <d v="2024-06-24T16:30:00" u="1"/>
        <d v="2024-02-21T22:00:00" u="1"/>
        <d v="2024-06-24T19:30:00" u="1"/>
        <d v="2024-07-10T06:00:00" u="1"/>
        <d v="2024-07-10T07:00:00" u="1"/>
        <d v="2024-07-10T08:00:00" u="1"/>
        <d v="2024-07-10T09:00:00" u="1"/>
        <d v="2024-07-10T10:00:00" u="1"/>
        <d v="2024-07-10T11:00:00" u="1"/>
        <d v="2024-03-21T07:00:00" u="1"/>
        <d v="2024-07-10T12:00:00" u="1"/>
        <d v="2024-03-21T08:00:00" u="1"/>
        <d v="2024-07-10T13:00:00" u="1"/>
        <d v="2024-03-21T09:00:00" u="1"/>
        <d v="2024-07-10T14:00:00" u="1"/>
        <d v="2024-07-17T09:15:00" u="1"/>
        <d v="2024-03-21T10:00:00" u="1"/>
        <d v="2024-07-10T15:00:00" u="1"/>
        <d v="2024-03-21T11:00:00" u="1"/>
        <d v="2024-07-10T16:00:00" u="1"/>
        <d v="2024-03-21T12:00:00" u="1"/>
        <d v="2024-07-10T17:00:00" u="1"/>
        <d v="2024-03-21T13:00:00" u="1"/>
        <d v="2024-07-10T18:00:00" u="1"/>
        <d v="2024-03-21T14:00:00" u="1"/>
        <d v="2024-07-10T19:00:00" u="1"/>
        <d v="2024-03-21T15:00:00" u="1"/>
        <d v="2024-07-10T20:00:00" u="1"/>
        <d v="2024-03-21T16:00:00" u="1"/>
        <d v="2024-03-21T17:00:00" u="1"/>
        <d v="2024-03-21T18:00:00" u="1"/>
        <d v="2024-03-21T19:00:00" u="1"/>
        <d v="2024-03-21T20:00:00" u="1"/>
        <d v="2023-12-13T07:30:00" u="1"/>
        <d v="2023-12-13T08:30:00" u="1"/>
        <d v="2023-12-13T09:30:00" u="1"/>
        <d v="2024-04-21T08:00:00" u="1"/>
        <d v="2023-12-13T10:30:00" u="1"/>
        <d v="2023-12-13T11:30:00" u="1"/>
        <d v="2024-04-21T10:00:00" u="1"/>
        <d v="2023-12-13T12:30:00" u="1"/>
        <d v="2023-12-13T13:30:00" u="1"/>
        <d v="2023-12-13T14:30:00" u="1"/>
        <d v="2023-12-13T15:30:00" u="1"/>
        <d v="2023-12-13T16:30:00" u="1"/>
        <d v="2023-12-13T17:30:00" u="1"/>
        <d v="2023-12-13T19:30:00" u="1"/>
        <d v="2024-04-21T20:00:00" u="1"/>
        <d v="2024-01-03T08:30:00" u="1"/>
        <d v="2024-01-03T09:30:00" u="1"/>
        <d v="2024-01-03T10:30:00" u="1"/>
        <d v="2024-01-03T11:30:00" u="1"/>
        <d v="2024-05-21T06:00:00" u="1"/>
        <d v="2024-05-21T07:00:00" u="1"/>
        <d v="2024-01-03T13:30:00" u="1"/>
        <d v="2024-05-21T08:00:00" u="1"/>
        <d v="2024-05-21T09:00:00" u="1"/>
        <d v="2024-05-21T10:00:00" u="1"/>
        <d v="2024-01-03T16:30:00" u="1"/>
        <d v="2024-05-21T11:00:00" u="1"/>
        <d v="2024-05-21T12:00:00" u="1"/>
        <d v="2024-05-21T13:00:00" u="1"/>
        <d v="2024-01-03T19:30:00" u="1"/>
        <d v="2024-05-21T14:00:00" u="1"/>
        <d v="2024-05-21T15:00:00" u="1"/>
        <d v="2024-05-21T16:00:00" u="1"/>
        <d v="2024-05-21T17:00:00" u="1"/>
        <d v="2024-05-21T18:00:00" u="1"/>
        <d v="2024-05-21T19:00:00" u="1"/>
        <d v="2024-05-21T20:00:00" u="1"/>
        <d v="2024-06-21T06:00:00" u="1"/>
        <d v="2024-06-21T07:00:00" u="1"/>
        <d v="2024-06-21T08:00:00" u="1"/>
        <d v="2024-06-21T09:00:00" u="1"/>
        <d v="2024-06-21T10:00:00" u="1"/>
        <d v="2024-06-21T11:00:00" u="1"/>
        <d v="2024-06-21T12:00:00" u="1"/>
        <d v="2024-06-21T13:00:00" u="1"/>
        <d v="2024-06-21T14:00:00" u="1"/>
        <d v="2024-06-21T15:00:00" u="1"/>
        <d v="2024-06-21T16:00:00" u="1"/>
        <d v="2024-06-21T17:00:00" u="1"/>
        <d v="2024-06-21T18:00:00" u="1"/>
        <d v="2024-06-21T19:00:00" u="1"/>
        <d v="2024-06-21T20:00:00" u="1"/>
        <d v="2023-11-24T08:30:00" u="1"/>
        <d v="1899-12-30T19:00:00" u="1"/>
        <d v="2023-11-24T09:30:00" u="1"/>
        <d v="2023-11-24T10:30:00" u="1"/>
        <d v="2023-11-24T11:30:00" u="1"/>
        <d v="2023-11-24T12:30:00" u="1"/>
        <d v="2023-11-24T13:30:00" u="1"/>
        <d v="2023-11-24T14:30:00" u="1"/>
        <d v="2023-11-24T15:30:00" u="1"/>
        <d v="2023-11-24T16:30:00" u="1"/>
        <d v="2023-11-24T17:30:00" u="1"/>
        <d v="2023-11-24T18:30:00" u="1"/>
        <d v="2023-11-24T19:30:00" u="1"/>
        <d v="2024-07-17T23:59:00" u="1"/>
        <d v="2023-12-10T08:00:00" u="1"/>
        <d v="2024-04-03T08:30:00" u="1"/>
        <d v="2024-04-03T09:30:00" u="1"/>
        <d v="2024-04-03T10:30:00" u="1"/>
        <d v="2024-04-03T11:30:00" u="1"/>
        <d v="2024-04-03T12:30:00" u="1"/>
        <d v="2024-04-03T13:30:00" u="1"/>
        <d v="2024-04-03T14:30:00" u="1"/>
        <d v="2024-04-03T15:30:00" u="1"/>
        <d v="2024-04-03T16:30:00" u="1"/>
        <d v="2024-04-03T17:30:00" u="1"/>
        <d v="2024-04-03T18:30:00" u="1"/>
        <d v="2023-12-10T20:00:00" u="1"/>
        <d v="2024-02-28T10:30:30" u="1"/>
        <d v="2024-04-03T19:30:00" u="1"/>
        <d v="2024-05-03T07:30:00" u="1"/>
        <d v="2024-05-03T08:30:00" u="1"/>
        <d v="2024-05-03T09:30:00" u="1"/>
        <d v="2024-05-03T10:30:00" u="1"/>
        <d v="2024-05-03T11:30:00" u="1"/>
        <d v="2024-05-03T12:30:00" u="1"/>
        <d v="2024-05-03T13:30:00" u="1"/>
        <d v="2024-05-03T14:30:00" u="1"/>
        <d v="2024-05-03T15:30:00" u="1"/>
        <d v="2024-05-03T16:30:00" u="1"/>
        <d v="2024-05-03T17:30:00" u="1"/>
        <d v="2024-05-03T19:30:00" u="1"/>
        <d v="2024-06-03T07:30:00" u="1"/>
        <d v="2024-06-03T08:30:00" u="1"/>
        <d v="2024-06-03T10:30:00" u="1"/>
        <d v="2024-06-03T11:30:00" u="1"/>
        <d v="2024-06-03T12:30:00" u="1"/>
        <d v="2024-02-14T08:30:00" u="1"/>
        <d v="2024-06-03T13:30:00" u="1"/>
        <d v="2024-02-14T09:30:00" u="1"/>
        <d v="2024-06-03T14:30:00" u="1"/>
        <d v="2024-02-14T10:30:00" u="1"/>
        <d v="2024-06-03T15:30:00" u="1"/>
        <d v="2024-02-14T11:30:00" u="1"/>
        <d v="2024-06-03T16:30:00" u="1"/>
        <d v="2024-02-14T12:30:00" u="1"/>
        <d v="2024-06-03T17:30:00" u="1"/>
        <d v="2024-02-14T13:30:00" u="1"/>
        <d v="2024-06-03T18:30:00" u="1"/>
        <d v="2024-02-14T14:30:00" u="1"/>
        <d v="2024-06-03T19:30:00" u="1"/>
        <d v="2024-02-14T15:30:00" u="1"/>
        <d v="2024-02-14T16:30:00" u="1"/>
        <d v="2024-02-14T17:30:00" u="1"/>
        <d v="2024-02-14T19:30:00" u="1"/>
        <d v="2024-07-03T07:30:00" u="1"/>
        <d v="2024-07-03T08:30:00" u="1"/>
        <d v="2024-07-03T09:30:00" u="1"/>
        <d v="2024-07-03T10:30:00" u="1"/>
        <d v="2024-07-03T11:30:00" u="1"/>
        <d v="2024-07-03T12:30:00" u="1"/>
        <d v="2024-03-14T08:30:00" u="1"/>
        <d v="2024-07-03T13:30:00" u="1"/>
        <d v="2024-03-14T09:30:00" u="1"/>
        <d v="2024-07-03T14:30:00" u="1"/>
        <d v="2024-03-14T10:30:00" u="1"/>
        <d v="2024-07-03T15:30:00" u="1"/>
        <d v="2024-03-14T11:30:00" u="1"/>
        <d v="2024-07-03T16:30:00" u="1"/>
        <d v="2024-03-14T12:30:00" u="1"/>
        <d v="2024-07-03T17:30:00" u="1"/>
        <d v="2024-07-03T18:30:00" u="1"/>
        <d v="2024-03-14T14:30:00" u="1"/>
        <d v="2024-07-03T19:30:00" u="1"/>
        <d v="2024-03-14T15:30:00" u="1"/>
        <d v="2024-03-14T16:30:00" u="1"/>
        <d v="2024-03-14T17:30:00" u="1"/>
        <d v="2024-03-14T18:30:00" u="1"/>
        <d v="2024-03-14T19:30:00" u="1"/>
        <d v="2023-12-21T07:00:00" u="1"/>
        <d v="2023-12-21T08:00:00" u="1"/>
        <d v="2023-12-21T09:00:00" u="1"/>
        <d v="2023-12-21T10:00:00" u="1"/>
        <d v="2023-12-21T11:00:00" u="1"/>
        <d v="2023-12-21T12:00:00" u="1"/>
        <d v="2023-12-21T13:00:00" u="1"/>
        <d v="2023-12-21T14:00:00" u="1"/>
        <d v="2023-12-21T15:00:00" u="1"/>
        <d v="2023-12-21T16:00:00" u="1"/>
        <d v="2023-12-21T17:00:00" u="1"/>
        <d v="2023-12-21T18:00:00" u="1"/>
        <d v="2023-12-21T19:00:00" u="1"/>
        <d v="2023-12-21T20:00:00" u="1"/>
        <d v="2024-01-11T07:00:00" u="1"/>
        <d v="2024-01-11T08:00:00" u="1"/>
        <d v="2024-01-11T09:00:00" u="1"/>
        <d v="2024-01-11T10:00:00" u="1"/>
        <d v="2024-01-11T11:00:00" u="1"/>
        <d v="2024-01-11T12:00:00" u="1"/>
        <d v="2024-01-11T13:00:00" u="1"/>
        <d v="2024-05-14T08:30:00" u="1"/>
        <d v="2024-01-11T14:00:00" u="1"/>
        <d v="2024-05-14T09:30:00" u="1"/>
        <d v="2024-01-11T15:00:00" u="1"/>
        <d v="2024-05-14T10:30:00" u="1"/>
        <d v="2024-01-11T16:00:00" u="1"/>
        <d v="2024-05-14T11:30:00" u="1"/>
        <d v="2024-01-11T17:00:00" u="1"/>
        <d v="2024-05-14T12:30:00" u="1"/>
        <d v="2024-01-11T18:00:00" u="1"/>
        <d v="2024-01-25T08:30:00" u="1"/>
        <d v="2024-05-14T13:30:00" u="1"/>
        <d v="2024-01-11T19:00:00" u="1"/>
        <d v="2024-01-25T09:30:00" u="1"/>
        <d v="2024-05-14T14:30:00" u="1"/>
        <d v="2024-01-11T20:00:00" u="1"/>
        <d v="2024-01-25T10:30:00" u="1"/>
        <d v="2024-05-14T15:30:00" u="1"/>
        <d v="2024-01-25T11:30:00" u="1"/>
        <d v="2024-05-14T16:30:00" u="1"/>
        <d v="2024-01-25T12:30:00" u="1"/>
        <d v="2024-05-14T17:30:00" u="1"/>
        <d v="2024-01-25T13:30:00" u="1"/>
        <d v="2024-05-14T18:30:00" u="1"/>
        <d v="2024-01-25T14:30:00" u="1"/>
        <d v="2024-05-14T19:30:00" u="1"/>
        <d v="2024-01-25T15:30:00" u="1"/>
        <d v="2024-01-25T16:30:00" u="1"/>
        <d v="2024-01-25T17:30:00" u="1"/>
        <d v="2024-01-25T18:30:00" u="1"/>
        <d v="2024-01-25T19:30:00" u="1"/>
        <d v="2024-02-11T09:00:00" u="1"/>
        <d v="2024-02-11T12:00:00" u="1"/>
        <d v="2024-06-14T08:30:00" u="1"/>
        <d v="2024-06-14T09:30:00" u="1"/>
        <d v="2024-06-14T11:30:00" u="1"/>
        <d v="2024-02-11T17:00:00" u="1"/>
        <d v="2024-06-14T12:30:00" u="1"/>
        <d v="2024-06-21T07:45:00" u="1"/>
        <d v="2024-06-14T13:30:00" u="1"/>
        <d v="2024-06-14T14:30:00" u="1"/>
        <d v="2024-02-11T20:00:00" u="1"/>
        <d v="2024-06-14T15:30:00" u="1"/>
        <d v="2024-06-14T16:30:00" u="1"/>
        <d v="2024-06-14T18:30:00" u="1"/>
        <d v="2024-06-14T19:30:00" u="1"/>
        <d v="2024-03-11T07:00:00" u="1"/>
        <d v="2024-03-11T08:00:00" u="1"/>
        <d v="2024-03-11T09:00:00" u="1"/>
        <d v="2024-03-11T10:00:00" u="1"/>
        <d v="2024-03-11T11:00:00" u="1"/>
        <d v="2024-03-11T12:00:00" u="1"/>
        <d v="2024-03-11T13:00:00" u="1"/>
        <d v="2024-03-11T14:00:00" u="1"/>
        <d v="2024-03-11T15:00:00" u="1"/>
        <d v="2024-03-11T16:00:00" u="1"/>
        <d v="2024-03-11T17:00:00" u="1"/>
        <d v="2024-03-11T18:00:00" u="1"/>
        <d v="2024-03-25T08:30:00" u="1"/>
        <d v="2024-03-11T19:00:00" u="1"/>
        <d v="2024-03-25T09:30:00" u="1"/>
        <d v="2024-03-11T20:00:00" u="1"/>
        <d v="2024-03-25T10:30:00" u="1"/>
        <d v="2024-03-25T11:30:00" u="1"/>
        <d v="2024-03-25T12:30:00" u="1"/>
        <d v="2024-03-25T13:30:00" u="1"/>
        <d v="2024-03-25T14:30:00" u="1"/>
        <d v="2024-03-25T15:30:00" u="1"/>
        <d v="2024-03-25T18:30:00" u="1"/>
        <d v="2024-03-25T19:30:00" u="1"/>
        <d v="2024-04-11T07:00:00" u="1"/>
        <d v="2024-04-11T08:00:00" u="1"/>
        <d v="2024-04-11T09:00:00" u="1"/>
        <d v="2024-04-11T10:00:00" u="1"/>
        <d v="2024-04-11T11:00:00" u="1"/>
        <d v="2024-04-11T12:00:00" u="1"/>
        <d v="2024-04-11T13:00:00" u="1"/>
        <d v="2024-04-11T14:00:00" u="1"/>
        <d v="2024-04-11T15:00:00" u="1"/>
        <d v="2024-04-11T16:00:00" u="1"/>
        <d v="2024-04-11T17:00:00" u="1"/>
        <d v="2024-04-11T18:00:00" u="1"/>
        <d v="2024-04-25T08:30:00" u="1"/>
        <d v="2024-04-11T19:00:00" u="1"/>
        <d v="2024-04-25T09:30:00" u="1"/>
        <d v="2024-04-11T20:00:00" u="1"/>
        <d v="2024-04-25T10:30:00" u="1"/>
        <d v="2024-04-25T11:30:00" u="1"/>
        <d v="2024-04-11T22:00:00" u="1"/>
        <d v="2024-04-25T12:30:00" u="1"/>
        <d v="2024-04-25T13:30:00" u="1"/>
        <d v="2024-04-25T14:30:00" u="1"/>
        <d v="2024-04-25T15:30:00" u="1"/>
        <d v="2024-04-25T16:30:00" u="1"/>
        <d v="2024-04-25T17:30:00" u="1"/>
        <d v="2024-04-25T18:30:00" u="1"/>
        <d v="2024-04-25T19:30:00" u="1"/>
        <d v="2024-04-25T23:30:00" u="1"/>
        <d v="2024-05-11T09:00:00" u="1"/>
        <d v="2024-01-22T08:00:00" u="1"/>
        <d v="2024-01-22T09:00:00" u="1"/>
        <d v="2024-01-22T10:00:00" u="1"/>
        <d v="2024-01-22T11:00:00" u="1"/>
        <d v="2024-01-22T12:00:00" u="1"/>
        <d v="2024-01-22T13:00:00" u="1"/>
        <d v="2024-01-22T14:00:00" u="1"/>
        <d v="2024-01-22T15:00:00" u="1"/>
        <d v="2024-05-11T20:00:00" u="1"/>
        <d v="2024-01-22T16:00:00" u="1"/>
        <d v="2024-01-22T17:00:00" u="1"/>
        <d v="2024-01-22T18:00:00" u="1"/>
        <d v="2024-01-22T19:00:00" u="1"/>
        <d v="2024-05-25T14:30:00" u="1"/>
        <d v="2024-01-22T20:00:00" u="1"/>
        <d v="2024-06-11T06:00:00" u="1"/>
        <d v="2024-06-11T07:00:00" u="1"/>
        <d v="2024-06-11T08:00:00" u="1"/>
        <d v="2024-06-11T09:00:00" u="1"/>
        <d v="2024-06-11T10:00:00" u="1"/>
        <d v="2024-06-11T11:00:00" u="1"/>
        <d v="2024-02-22T07:00:00" u="1"/>
        <d v="2024-06-11T12:00:00" u="1"/>
        <d v="2024-02-22T08:00:00" u="1"/>
        <d v="2024-06-11T13:00:00" u="1"/>
        <d v="2024-02-22T09:00:00" u="1"/>
        <d v="2024-06-11T14:00:00" u="1"/>
        <d v="2024-02-22T10:00:00" u="1"/>
        <d v="2024-06-11T15:00:00" u="1"/>
        <d v="2024-02-22T11:00:00" u="1"/>
        <d v="2024-06-11T16:00:00" u="1"/>
        <d v="2024-02-22T12:00:00" u="1"/>
        <d v="2024-06-11T17:00:00" u="1"/>
        <d v="2024-06-25T07:30:00" u="1"/>
        <d v="2024-02-22T13:00:00" u="1"/>
        <d v="2024-06-11T18:00:00" u="1"/>
        <d v="2024-06-25T08:30:00" u="1"/>
        <d v="2024-02-22T14:00:00" u="1"/>
        <d v="2024-06-11T19:00:00" u="1"/>
        <d v="2024-06-25T09:30:00" u="1"/>
        <d v="2024-02-22T15:00:00" u="1"/>
        <d v="2024-06-11T20:00:00" u="1"/>
        <d v="2024-06-25T10:30:00" u="1"/>
        <d v="2024-02-22T16:00:00" u="1"/>
        <d v="2024-06-25T11:30:00" u="1"/>
        <d v="2024-02-22T17:00:00" u="1"/>
        <d v="2024-06-25T12:30:00" u="1"/>
        <d v="2024-02-22T18:00:00" u="1"/>
        <d v="2024-06-25T13:30:00" u="1"/>
        <d v="2024-06-25T14:30:00" u="1"/>
        <d v="2024-02-22T20:00:00" u="1"/>
        <d v="2024-06-25T15:30:00" u="1"/>
        <d v="2024-06-25T16:30:00" u="1"/>
        <d v="2024-02-22T22:00:00" u="1"/>
        <d v="2024-06-25T17:30:00" u="1"/>
        <d v="2024-06-25T18:30:00" u="1"/>
        <d v="2024-06-25T19:30:00" u="1"/>
        <d v="2024-06-25T20:30:00" u="1"/>
        <d v="2024-07-11T06:00:00" u="1"/>
        <d v="2024-07-11T07:00:00" u="1"/>
        <d v="2024-07-11T08:00:00" u="1"/>
        <d v="2024-07-11T09:00:00" u="1"/>
        <d v="2024-07-11T10:00:00" u="1"/>
        <d v="2024-07-11T11:00:00" u="1"/>
        <d v="2024-07-11T12:00:00" u="1"/>
        <d v="2024-03-22T08:00:00" u="1"/>
        <d v="2024-07-11T13:00:00" u="1"/>
        <d v="2024-03-22T09:00:00" u="1"/>
        <d v="2024-07-11T14:00:00" u="1"/>
        <d v="2024-07-18T09:15:00" u="1"/>
        <d v="2024-03-22T10:00:00" u="1"/>
        <d v="2024-07-11T15:00:00" u="1"/>
        <d v="2024-03-22T11:00:00" u="1"/>
        <d v="2024-07-11T16:00:00" u="1"/>
        <d v="2024-03-22T12:00:00" u="1"/>
        <d v="2024-07-11T17:00:00" u="1"/>
        <d v="2024-03-22T13:00:00" u="1"/>
        <d v="2024-07-11T18:00:00" u="1"/>
        <d v="2024-03-22T14:00:00" u="1"/>
        <d v="2024-07-11T19:00:00" u="1"/>
        <d v="2024-03-22T15:00:00" u="1"/>
        <d v="2024-07-11T20:00:00" u="1"/>
        <d v="2024-03-22T16:00:00" u="1"/>
        <d v="2024-03-22T17:00:00" u="1"/>
        <d v="2024-07-11T22:00:00" u="1"/>
        <d v="2024-03-22T18:00:00" u="1"/>
        <d v="2024-03-22T19:00:00" u="1"/>
        <d v="2024-03-22T20:00:00" u="1"/>
        <d v="2023-12-14T06:30:00" u="1"/>
        <d v="2023-12-14T07:30:00" u="1"/>
        <d v="2023-12-14T08:30:00" u="1"/>
        <d v="2024-04-22T07:00:00" u="1"/>
        <d v="2023-12-14T09:30:00" u="1"/>
        <d v="2024-04-22T08:00:00" u="1"/>
        <d v="2023-12-14T10:30:00" u="1"/>
        <d v="2024-04-22T09:00:00" u="1"/>
        <d v="2023-12-14T11:30:00" u="1"/>
        <d v="2024-04-22T10:00:00" u="1"/>
        <d v="2023-12-14T12:30:00" u="1"/>
        <d v="2024-04-22T11:00:00" u="1"/>
        <d v="2023-12-14T13:30:00" u="1"/>
        <d v="2024-04-22T12:00:00" u="1"/>
        <d v="2023-12-14T14:30:00" u="1"/>
        <d v="2024-04-22T13:00:00" u="1"/>
        <d v="2023-12-14T15:30:00" u="1"/>
        <d v="2024-04-22T14:00:00" u="1"/>
        <d v="2023-12-14T16:30:00" u="1"/>
        <d v="2024-04-22T15:00:00" u="1"/>
        <d v="2023-12-14T17:30:00" u="1"/>
        <d v="2024-04-22T16:00:00" u="1"/>
        <d v="2024-04-22T17:00:00" u="1"/>
        <d v="2023-12-14T19:30:00" u="1"/>
        <d v="2024-04-22T18:00:00" u="1"/>
        <d v="2024-04-22T19:00:00" u="1"/>
        <d v="2024-04-22T20:00:00" u="1"/>
        <d v="2024-04-22T22:00:00" u="1"/>
        <d v="2024-01-04T07:30:00" u="1"/>
        <d v="2024-01-04T08:30:00" u="1"/>
        <d v="2024-01-04T09:30:00" u="1"/>
        <d v="2024-01-04T10:30:00" u="1"/>
        <d v="2024-01-04T11:30:00" u="1"/>
        <d v="2024-01-04T12:30:00" u="1"/>
        <d v="2024-05-22T07:00:00" u="1"/>
        <d v="2024-01-04T13:30:00" u="1"/>
        <d v="2024-05-22T08:00:00" u="1"/>
        <d v="2024-01-04T14:30:00" u="1"/>
        <d v="2024-05-22T09:00:00" u="1"/>
        <d v="2024-01-04T15:30:00" u="1"/>
        <d v="2024-05-22T10:00:00" u="1"/>
        <d v="2024-01-04T16:30:00" u="1"/>
        <d v="2024-05-22T11:00:00" u="1"/>
        <d v="2024-01-04T17:30:00" u="1"/>
        <d v="2024-05-22T12:00:00" u="1"/>
        <d v="2024-01-04T18:30:00" u="1"/>
        <d v="2024-05-22T13:00:00" u="1"/>
        <d v="2024-01-04T19:30:00" u="1"/>
        <d v="2024-05-22T14:00:00" u="1"/>
        <d v="2024-05-22T15:00:00" u="1"/>
        <d v="2024-05-22T16:00:00" u="1"/>
        <d v="2024-05-22T17:00:00" u="1"/>
        <d v="2024-05-22T18:00:00" u="1"/>
        <d v="2024-05-22T19:00:00" u="1"/>
        <d v="2024-05-22T20:00:00" u="1"/>
        <d v="2024-06-22T20:00:00" u="1"/>
        <d v="2024-03-04T06:30:00" u="1"/>
        <d v="2024-03-04T08:30:00" u="1"/>
        <d v="2024-03-04T09:30:00" u="1"/>
        <d v="2024-03-04T11:30:00" u="1"/>
        <d v="2024-03-04T12:30:00" u="1"/>
        <d v="2024-03-04T13:30:00" u="1"/>
        <d v="2024-03-04T14:30:00" u="1"/>
        <d v="2024-03-04T15:30:00" u="1"/>
        <d v="2024-03-04T16:30:00" u="1"/>
        <d v="2024-03-04T18:30:00" u="1"/>
        <d v="2024-03-04T19:30:00" u="1"/>
        <d v="2024-03-04T20:30:00" u="1"/>
        <d v="2023-12-11T08:00:00" u="1"/>
        <d v="2023-12-11T09:00:00" u="1"/>
        <d v="2024-04-04T08:30:00" u="1"/>
        <d v="2023-12-11T10:00:00" u="1"/>
        <d v="2024-04-04T09:30:00" u="1"/>
        <d v="2023-12-11T11:00:00" u="1"/>
        <d v="2024-04-04T10:30:00" u="1"/>
        <d v="2023-12-11T12:00:00" u="1"/>
        <d v="2024-04-04T11:30:00" u="1"/>
        <d v="2023-12-11T13:00:00" u="1"/>
        <d v="2024-04-04T12:30:00" u="1"/>
        <d v="2023-12-11T14:00:00" u="1"/>
        <d v="2024-04-04T13:30:00" u="1"/>
        <d v="2023-12-11T15:00:00" u="1"/>
        <d v="2024-04-04T14:30:00" u="1"/>
        <d v="2023-12-11T16:00:00" u="1"/>
        <d v="2024-04-04T15:30:00" u="1"/>
        <d v="2023-12-11T17:00:00" u="1"/>
        <d v="2024-04-04T16:30:00" u="1"/>
        <d v="2023-12-11T18:00:00" u="1"/>
        <d v="2024-04-04T17:30:00" u="1"/>
        <d v="2024-04-04T18:30:00" u="1"/>
        <d v="2023-12-11T20:00:00" u="1"/>
        <d v="2024-04-04T19:30:00" u="1"/>
        <d v="2023-12-11T21:00:00" u="1"/>
        <d v="2024-01-01T08:00:00" u="1"/>
        <d v="2024-05-04T08:30:00" u="1"/>
        <d v="2024-01-15T07:30:00" u="1"/>
        <d v="2024-01-15T08:30:00" u="1"/>
        <d v="2024-01-15T09:30:00" u="1"/>
        <d v="2024-01-01T20:00:00" u="1"/>
        <d v="2024-01-15T10:30:00" u="1"/>
        <d v="2024-01-15T12:30:00" u="1"/>
        <d v="2024-01-15T15:30:00" u="1"/>
        <d v="2024-01-15T16:30:00" u="1"/>
        <d v="2024-01-15T17:30:00" u="1"/>
        <d v="2024-01-15T18:30:00" u="1"/>
        <d v="2024-01-15T19:30:00" u="1"/>
        <d v="2024-02-01T06:00:00" u="1"/>
        <d v="2024-02-01T07:00:00" u="1"/>
        <d v="2024-02-01T08:00:00" u="1"/>
        <d v="2024-02-01T09:00:00" u="1"/>
        <d v="2024-02-01T10:00:00" u="1"/>
        <d v="2024-02-01T11:00:00" u="1"/>
        <d v="2024-02-01T12:00:00" u="1"/>
        <d v="2024-06-04T07:30:00" u="1"/>
        <d v="2024-02-01T13:00:00" u="1"/>
        <d v="2024-06-04T08:30:00" u="1"/>
        <d v="2024-02-01T14:00:00" u="1"/>
        <d v="2024-06-04T09:30:00" u="1"/>
        <d v="2024-02-01T15:00:00" u="1"/>
        <d v="2024-06-04T10:30:00" u="1"/>
        <d v="2024-02-01T16:00:00" u="1"/>
        <d v="2024-06-04T11:30:00" u="1"/>
        <d v="2023-10-22T08:00:00" u="1"/>
        <d v="2024-02-01T17:00:00" u="1"/>
        <d v="2024-02-15T07:30:00" u="1"/>
        <d v="2024-06-04T12:30:00" u="1"/>
        <d v="2024-02-01T18:00:00" u="1"/>
        <d v="2024-02-15T08:30:00" u="1"/>
        <d v="2024-06-04T13:30:00" u="1"/>
        <d v="2024-02-01T19:00:00" u="1"/>
        <d v="2024-02-15T09:30:00" u="1"/>
        <d v="2024-06-04T14:30:00" u="1"/>
        <d v="2024-02-01T20:00:00" u="1"/>
        <d v="2024-02-15T10:30:00" u="1"/>
        <d v="2024-06-04T15:30:00" u="1"/>
        <d v="2024-02-01T21:00:00" u="1"/>
        <d v="2024-02-15T11:30:00" u="1"/>
        <d v="2024-06-04T16:30:00" u="1"/>
        <d v="2024-02-15T12:30:00" u="1"/>
        <d v="2024-06-04T17:30:00" u="1"/>
        <d v="2024-02-15T13:30:00" u="1"/>
        <d v="2024-06-04T18:30:00" u="1"/>
        <d v="2024-02-15T14:30:00" u="1"/>
        <d v="2024-06-04T19:30:00" u="1"/>
        <d v="2024-02-15T15:30:00" u="1"/>
        <d v="2024-02-15T16:30:00" u="1"/>
        <d v="2024-02-15T17:30:00" u="1"/>
        <d v="2024-02-15T19:30:00" u="1"/>
        <d v="2024-07-04T00:30:00" u="1"/>
        <d v="2024-03-01T07:00:00" u="1"/>
        <d v="2024-03-01T08:00:00" u="1"/>
        <d v="2024-03-01T09:00:00" u="1"/>
        <d v="2024-03-01T10:00:00" u="1"/>
        <d v="2024-03-01T11:00:00" u="1"/>
        <d v="2024-03-01T12:00:00" u="1"/>
        <d v="2024-03-01T13:00:00" u="1"/>
        <d v="2024-07-04T08:30:00" u="1"/>
        <d v="2024-03-01T14:00:00" u="1"/>
        <d v="2024-07-04T09:30:00" u="1"/>
        <d v="2024-03-01T15:00:00" u="1"/>
        <d v="2024-07-04T10:30:00" u="1"/>
        <d v="2024-03-01T16:00:00" u="1"/>
        <d v="2024-07-04T11:30:00" u="1"/>
        <d v="2024-03-01T17:00:00" u="1"/>
        <d v="2024-07-04T12:30:00" u="1"/>
        <d v="2024-03-01T18:00:00" u="1"/>
        <d v="2024-03-15T08:30:00" u="1"/>
        <d v="2024-07-04T13:30:00" u="1"/>
        <d v="2024-03-01T19:00:00" u="1"/>
        <d v="2024-03-15T09:30:00" u="1"/>
        <d v="2024-07-04T14:30:00" u="1"/>
        <d v="2024-03-01T20:00:00" u="1"/>
        <d v="2024-03-15T10:30:00" u="1"/>
        <d v="2024-07-04T15:30:00" u="1"/>
        <d v="2023-11-22T12:00:00" u="1"/>
        <d v="2024-03-15T11:30:00" u="1"/>
        <d v="2024-07-04T16:30:00" u="1"/>
        <d v="2024-03-15T12:30:00" u="1"/>
        <d v="2024-07-04T17:30:00" u="1"/>
        <d v="2024-03-15T13:30:00" u="1"/>
        <d v="2024-07-04T18:30:00" u="1"/>
        <d v="2024-03-15T14:30:00" u="1"/>
        <d v="2024-07-04T19:30:00" u="1"/>
        <d v="2024-03-15T15:30:00" u="1"/>
        <d v="2024-03-15T16:30:00" u="1"/>
        <d v="2024-03-15T17:30:00" u="1"/>
        <d v="2024-03-15T18:30:00" u="1"/>
        <d v="2023-11-22T20:00:00" u="1"/>
        <d v="2024-03-15T19:30:00" u="1"/>
        <d v="2024-03-15T20:30:00" u="1"/>
        <d v="2024-04-01T06:00:00" u="1"/>
        <d v="2024-04-01T07:00:00" u="1"/>
        <d v="2024-04-01T08:00:00" u="1"/>
        <d v="2024-04-01T09:00:00" u="1"/>
        <d v="2024-04-01T10:00:00" u="1"/>
        <d v="2024-04-01T11:00:00" u="1"/>
        <d v="2024-04-01T12:00:00" u="1"/>
        <d v="2024-04-01T13:00:00" u="1"/>
        <d v="2024-04-01T14:00:00" u="1"/>
        <d v="2024-04-01T15:00:00" u="1"/>
        <d v="2023-12-22T07:00:00" u="1"/>
        <d v="2024-04-01T16:00:00" u="1"/>
        <d v="2023-12-22T08:00:00" u="1"/>
        <d v="2024-04-01T17:00:00" u="1"/>
        <d v="2023-12-22T09:00:00" u="1"/>
        <d v="2024-04-01T18:00:00" u="1"/>
        <d v="2024-04-15T08:30:00" u="1"/>
        <d v="2023-12-22T10:00:00" u="1"/>
        <d v="2024-04-01T19:00:00" u="1"/>
        <d v="2024-04-15T09:30:00" u="1"/>
        <d v="2023-12-22T11:00:00" u="1"/>
        <d v="2024-04-01T20:00:00" u="1"/>
        <d v="2024-04-15T10:30:00" u="1"/>
        <d v="2023-12-22T12:00:00" u="1"/>
        <d v="2023-12-22T13:00:00" u="1"/>
        <d v="2024-04-15T12:30:00" u="1"/>
        <d v="2023-12-22T14:00:00" u="1"/>
        <d v="2024-04-15T13:30:00" u="1"/>
        <d v="2023-12-22T15:00:00" u="1"/>
        <d v="2024-04-15T14:30:00" u="1"/>
        <d v="2023-12-22T16:00:00" u="1"/>
        <d v="2024-04-15T15:30:00" u="1"/>
        <d v="2023-12-22T17:00:00" u="1"/>
        <d v="2024-04-15T16:30:00" u="1"/>
        <d v="2023-12-22T18:00:00" u="1"/>
        <d v="2024-04-15T17:30:00" u="1"/>
        <d v="2024-04-15T18:30:00" u="1"/>
        <d v="2023-12-22T20:00:00" u="1"/>
        <d v="2024-04-15T19:30:00" u="1"/>
        <d v="2024-05-01T08:00:00" u="1"/>
        <d v="2024-05-01T10:00:00" u="1"/>
        <d v="2024-01-12T07:00:00" u="1"/>
        <d v="2024-01-12T08:00:00" u="1"/>
        <d v="2024-01-12T09:00:00" u="1"/>
        <d v="2024-01-12T10:00:00" u="1"/>
        <d v="2024-01-12T11:00:00" u="1"/>
        <d v="2024-01-12T12:00:00" u="1"/>
        <d v="2024-05-15T07:30:00" u="1"/>
        <d v="2024-01-12T13:00:00" u="1"/>
        <d v="2024-05-15T08:30:00" u="1"/>
        <d v="2024-01-12T14:00:00" u="1"/>
        <d v="2024-05-15T09:30:00" u="1"/>
        <d v="2024-01-12T15:00:00" u="1"/>
        <d v="2024-05-01T20:00:00" u="1"/>
        <d v="2024-05-15T10:30:00" u="1"/>
        <d v="2024-01-12T16:00:00" u="1"/>
        <d v="2024-05-15T11:30:00" u="1"/>
        <d v="2024-01-12T17:00:00" u="1"/>
        <d v="2024-01-26T07:30:00" u="1"/>
        <d v="2024-05-15T12:30:00" u="1"/>
        <d v="2024-01-12T18:00:00" u="1"/>
        <d v="2024-01-26T08:30:00" u="1"/>
        <d v="2024-05-15T13:30:00" u="1"/>
        <d v="2024-01-12T19:00:00" u="1"/>
        <d v="2024-01-26T09:30:00" u="1"/>
        <d v="2024-05-15T14:30:00" u="1"/>
        <d v="2024-01-12T20:00:00" u="1"/>
        <d v="2024-01-26T10:30:00" u="1"/>
        <d v="2024-05-15T15:30:00" u="1"/>
        <d v="2024-01-26T11:30:00" u="1"/>
        <d v="2024-05-15T16:30:00" u="1"/>
        <d v="2024-01-26T12:30:00" u="1"/>
        <d v="2024-05-15T17:30:00" u="1"/>
        <d v="2024-01-26T13:30:00" u="1"/>
        <d v="2024-05-15T18:30:00" u="1"/>
        <d v="2024-01-26T14:30:00" u="1"/>
        <d v="2024-05-15T19:30:00" u="1"/>
        <d v="2024-01-26T15:30:00" u="1"/>
        <d v="2024-01-26T16:30:00" u="1"/>
        <d v="2024-01-26T17:30:00" u="1"/>
        <d v="2024-01-26T18:30:00" u="1"/>
        <d v="2024-01-26T19:30:00" u="1"/>
        <d v="2024-06-01T08:00:00" u="1"/>
        <d v="2024-02-12T08:00:00" u="1"/>
        <d v="2024-02-12T09:00:00" u="1"/>
        <d v="2024-02-12T10:00:00" u="1"/>
        <d v="2024-02-12T11:00:00" u="1"/>
        <d v="2024-02-12T12:00:00" u="1"/>
        <d v="2024-02-12T13:00:00" u="1"/>
        <d v="2024-02-12T14:00:00" u="1"/>
        <d v="2024-02-12T15:00:00" u="1"/>
        <d v="2024-06-01T20:00:00" u="1"/>
        <d v="2024-02-12T16:00:00" u="1"/>
        <d v="2024-02-12T17:00:00" u="1"/>
        <d v="2024-02-12T18:00:00" u="1"/>
        <d v="2024-02-26T08:30:00" u="1"/>
        <d v="2024-02-12T19:00:00" u="1"/>
        <d v="2024-02-26T09:30:00" u="1"/>
        <d v="2024-02-12T20:00:00" u="1"/>
        <d v="2024-02-26T10:30:00" u="1"/>
        <d v="2024-02-26T11:30:00" u="1"/>
        <d v="2024-02-12T22:00:00" u="1"/>
        <d v="2024-02-26T12:30:00" u="1"/>
        <d v="2024-02-26T15:30:00" u="1"/>
        <d v="2024-02-26T16:30:00" u="1"/>
        <d v="2024-02-26T17:30:00" u="1"/>
        <d v="2024-02-26T18:30:00" u="1"/>
        <d v="2024-02-26T19:30:00" u="1"/>
        <d v="2024-07-01T07:00:00" u="1"/>
        <d v="2024-07-01T08:00:00" u="1"/>
        <d v="2024-07-01T09:00:00" u="1"/>
        <d v="2024-07-01T10:00:00" u="1"/>
        <d v="2024-07-01T11:00:00" u="1"/>
        <d v="2024-07-01T12:00:00" u="1"/>
        <d v="2024-03-12T08:00:00" u="1"/>
        <d v="2024-07-01T13:00:00" u="1"/>
        <d v="2024-03-12T09:00:00" u="1"/>
        <d v="2024-07-01T14:00:00" u="1"/>
        <d v="2024-03-12T10:00:00" u="1"/>
        <d v="2024-07-01T15:00:00" u="1"/>
        <d v="2024-03-12T11:00:00" u="1"/>
        <d v="2024-07-01T16:00:00" u="1"/>
        <d v="2024-03-12T12:00:00" u="1"/>
        <d v="2024-07-01T17:00:00" u="1"/>
        <d v="2024-03-12T13:00:00" u="1"/>
        <d v="2024-07-01T18:00:00" u="1"/>
        <d v="2024-07-15T08:30:00" u="1"/>
        <d v="2024-03-12T14:00:00" u="1"/>
        <d v="2024-07-01T19:00:00" u="1"/>
        <d v="2024-07-15T09:30:00" u="1"/>
        <d v="2024-03-12T15:00:00" u="1"/>
        <d v="2024-07-01T20:00:00" u="1"/>
        <d v="2024-07-15T10:30:00" u="1"/>
        <d v="2024-03-12T16:00:00" u="1"/>
        <d v="2024-07-15T11:30:00" u="1"/>
        <d v="2024-03-12T17:00:00" u="1"/>
        <d v="2024-07-01T22:00:00" u="1"/>
        <d v="2024-07-15T12:30:00" u="1"/>
        <d v="2024-03-12T18:00:00" u="1"/>
        <d v="2024-03-26T08:30:00" u="1"/>
        <d v="2024-07-15T13:30:00" u="1"/>
        <d v="2024-03-12T19:00:00" u="1"/>
        <d v="2024-03-26T09:30:00" u="1"/>
        <d v="2024-07-15T14:30:00" u="1"/>
        <d v="2024-03-12T20:00:00" u="1"/>
        <d v="2024-03-26T10:30:00" u="1"/>
        <d v="2024-07-15T15:30:00" u="1"/>
        <d v="2024-03-26T11:30:00" u="1"/>
        <d v="2024-03-12T22:00:00" u="1"/>
        <d v="2024-03-26T12:30:00" u="1"/>
        <d v="2024-07-15T17:30:00" u="1"/>
        <d v="2024-03-12T23:00:00" u="1"/>
        <d v="2024-03-26T13:30:00" u="1"/>
        <d v="2024-03-26T14:30:00" u="1"/>
        <d v="2024-07-15T19:30:00" u="1"/>
        <d v="2024-03-26T15:30:00" u="1"/>
        <d v="2024-03-26T16:30:00" u="1"/>
        <d v="2024-03-26T17:30:00" u="1"/>
        <d v="2024-03-26T18:30:00" u="1"/>
        <d v="2024-03-26T19:30:00" u="1"/>
        <d v="2024-01-08T20:21:48" u="1"/>
        <d v="2023-12-04T08:30:00" u="1"/>
        <d v="2024-04-12T07:00:00" u="1"/>
        <d v="2023-12-04T09:30:00" u="1"/>
        <d v="2024-04-12T08:00:00" u="1"/>
        <d v="2023-12-04T10:30:00" u="1"/>
        <d v="2024-04-12T09:00:00" u="1"/>
        <d v="2023-12-04T11:30:00" u="1"/>
        <d v="2024-04-12T10:00:00" u="1"/>
        <d v="2023-12-04T12:30:00" u="1"/>
        <d v="2024-04-12T11:00:00" u="1"/>
        <d v="2024-04-12T12:00:00" u="1"/>
        <d v="2023-12-04T14:30:00" u="1"/>
        <d v="2024-04-12T13:00:00" u="1"/>
        <d v="2023-12-04T15:30:00" u="1"/>
        <d v="2024-04-12T14:00:00" u="1"/>
        <d v="2023-12-04T16:30:00" u="1"/>
        <d v="2024-04-12T15:00:00" u="1"/>
        <d v="2024-04-12T16:00:00" u="1"/>
        <d v="2023-12-04T18:30:00" u="1"/>
        <d v="2024-04-12T17:00:00" u="1"/>
        <d v="2024-04-26T07:30:00" u="1"/>
        <d v="2023-12-04T19:30:00" u="1"/>
        <d v="2024-04-12T18:00:00" u="1"/>
        <d v="2024-04-26T08:30:00" u="1"/>
        <d v="2023-12-04T20:30:00" u="1"/>
        <d v="2024-04-12T19:00:00" u="1"/>
        <d v="2024-04-26T09:30:00" u="1"/>
        <d v="2024-04-12T20:00:00" u="1"/>
        <d v="2024-04-26T10:30:00" u="1"/>
        <d v="2024-04-26T11:30:00" u="1"/>
        <d v="2024-04-26T12:30:00" u="1"/>
        <d v="2024-04-26T13:30:00" u="1"/>
        <d v="2024-04-26T14:30:00" u="1"/>
        <d v="2024-04-26T15:30:00" u="1"/>
        <d v="2024-04-26T16:30:00" u="1"/>
        <d v="2024-04-26T17:30:00" u="1"/>
        <d v="2024-04-26T18:30:00" u="1"/>
        <d v="2024-04-26T19:30:00" u="1"/>
        <d v="2024-04-26T23:30:00" u="1"/>
        <d v="2024-05-12T08:00:00" u="1"/>
        <d v="2024-01-23T08:00:00" u="1"/>
        <d v="2024-01-23T09:00:00" u="1"/>
        <d v="2024-01-23T10:00:00" u="1"/>
        <d v="2024-01-23T11:00:00" u="1"/>
        <d v="2024-05-12T16:00:00" u="1"/>
        <d v="2024-01-23T12:00:00" u="1"/>
        <d v="2024-01-23T13:00:00" u="1"/>
        <d v="2024-01-23T14:00:00" u="1"/>
        <d v="2024-01-23T15:00:00" u="1"/>
        <d v="2024-05-12T20:00:00" u="1"/>
        <d v="2024-01-23T16:00:00" u="1"/>
        <d v="2024-01-23T17:00:00" u="1"/>
        <d v="2024-01-23T18:00:00" u="1"/>
        <d v="2024-01-23T19:00:00" u="1"/>
        <d v="2024-01-23T20:00:00" u="1"/>
        <d v="2024-06-12T07:00:00" u="1"/>
        <d v="2024-06-12T08:00:00" u="1"/>
        <d v="2024-06-12T09:00:00" u="1"/>
        <d v="2024-06-12T10:00:00" u="1"/>
        <d v="2024-06-12T11:00:00" u="1"/>
        <d v="2024-02-23T07:00:00" u="1"/>
        <d v="2024-06-12T12:00:00" u="1"/>
        <d v="2024-02-23T08:00:00" u="1"/>
        <d v="2024-06-12T13:00:00" u="1"/>
        <d v="2023-10-01T20:00:00" u="1"/>
        <d v="2024-02-23T09:00:00" u="1"/>
        <d v="2024-06-12T14:00:00" u="1"/>
        <d v="2024-02-23T10:00:00" u="1"/>
        <d v="2024-06-12T15:00:00" u="1"/>
        <d v="2024-02-23T11:00:00" u="1"/>
        <d v="2024-06-12T16:00:00" u="1"/>
        <d v="2024-02-23T12:00:00" u="1"/>
        <d v="2024-06-12T17:00:00" u="1"/>
        <d v="2024-02-23T13:00:00" u="1"/>
        <d v="2024-06-12T18:00:00" u="1"/>
        <d v="2024-06-26T08:30:00" u="1"/>
        <d v="2024-02-23T14:00:00" u="1"/>
        <d v="2024-06-12T19:00:00" u="1"/>
        <d v="2024-06-26T09:30:00" u="1"/>
        <d v="2024-02-23T15:00:00" u="1"/>
        <d v="2024-06-12T20:00:00" u="1"/>
        <d v="2024-06-26T10:30:00" u="1"/>
        <d v="2024-02-23T16:00:00" u="1"/>
        <d v="2024-06-26T11:30:00" u="1"/>
        <d v="2024-02-23T17:00:00" u="1"/>
        <d v="2024-06-12T22:00:00" u="1"/>
        <d v="2024-06-26T12:30:00" u="1"/>
        <d v="2024-02-23T18:00:00" u="1"/>
        <d v="2024-06-26T13:30:00" u="1"/>
        <d v="2024-02-23T19:00:00" u="1"/>
        <d v="2024-06-26T14:30:00" u="1"/>
        <d v="2024-02-23T20:00:00" u="1"/>
        <d v="2024-06-26T15:30:00" u="1"/>
        <d v="2024-06-26T16:30:00" u="1"/>
        <d v="2024-06-26T17:30:00" u="1"/>
        <d v="2024-06-26T18:30:00" u="1"/>
        <d v="2024-06-26T19:30:00" u="1"/>
        <d v="2024-07-12T06:00:00" u="1"/>
        <d v="2024-07-12T07:00:00" u="1"/>
        <d v="2024-07-12T08:00:00" u="1"/>
        <d v="2024-07-12T09:00:00" u="1"/>
        <d v="2024-07-12T10:00:00" u="1"/>
        <d v="2024-07-12T11:00:00" u="1"/>
        <d v="2024-07-12T12:00:00" u="1"/>
        <d v="2024-03-23T08:00:00" u="1"/>
        <d v="2024-07-12T13:00:00" u="1"/>
        <d v="2024-07-12T14:00:00" u="1"/>
        <d v="2024-03-23T10:00:00" u="1"/>
        <d v="2024-07-12T15:00:00" u="1"/>
        <d v="2024-03-23T11:00:00" u="1"/>
        <d v="2024-07-12T16:00:00" u="1"/>
        <d v="2024-07-12T17:00:00" u="1"/>
        <d v="2024-07-12T18:00:00" u="1"/>
        <d v="2024-07-12T19:00:00" u="1"/>
        <d v="2024-07-12T20:00:00" u="1"/>
        <d v="2024-03-23T16:00:00" u="1"/>
        <d v="2024-07-12T21:00:00" u="1"/>
        <d v="2024-03-23T20:00:00" u="1"/>
        <d v="2023-12-01T07:00:00" u="1"/>
        <d v="2023-12-01T08:00:00" u="1"/>
        <d v="2023-12-01T09:00:00" u="1"/>
        <d v="2023-12-01T10:00:00" u="1"/>
        <d v="2023-12-01T11:00:00" u="1"/>
        <d v="2023-12-01T12:00:00" u="1"/>
        <d v="2023-12-01T13:00:00" u="1"/>
        <d v="2023-12-01T14:00:00" u="1"/>
        <d v="2023-12-01T15:00:00" u="1"/>
        <d v="2023-12-01T16:00:00" u="1"/>
        <d v="2023-12-01T17:00:00" u="1"/>
        <d v="2023-12-15T07:30:00" u="1"/>
        <d v="2024-04-23T06:00:00" u="1"/>
        <d v="2023-12-01T18:00:00" u="1"/>
        <d v="2023-12-15T08:30:00" u="1"/>
        <d v="2024-04-23T07:00:00" u="1"/>
        <d v="2023-12-01T19:00:00" u="1"/>
        <d v="2023-12-15T09:30:00" u="1"/>
        <d v="2024-04-23T08:00:00" u="1"/>
        <d v="2023-12-01T20:00:00" u="1"/>
        <d v="2023-12-15T10:30:00" u="1"/>
        <d v="2024-04-23T09:00:00" u="1"/>
        <d v="2023-12-15T11:30:00" u="1"/>
        <d v="2024-04-23T10:00:00" u="1"/>
        <d v="2023-12-15T12:30:00" u="1"/>
        <d v="2024-04-23T11:00:00" u="1"/>
        <d v="2023-12-15T13:30:00" u="1"/>
        <d v="2024-04-23T12:00:00" u="1"/>
        <d v="2023-12-15T14:30:00" u="1"/>
        <d v="2024-04-23T13:00:00" u="1"/>
        <d v="2023-12-15T15:30:00" u="1"/>
        <d v="2024-04-23T14:00:00" u="1"/>
        <d v="2023-12-15T16:30:00" u="1"/>
        <d v="2024-04-23T15:00:00" u="1"/>
        <d v="2023-12-15T17:30:00" u="1"/>
        <d v="2024-04-23T16:00:00" u="1"/>
        <d v="2024-04-23T17:00:00" u="1"/>
        <d v="2023-12-15T19:30:00" u="1"/>
        <d v="2024-04-23T18:00:00" u="1"/>
        <d v="2024-04-23T19:00:00" u="1"/>
        <d v="2024-04-23T20:00:00" u="1"/>
        <d v="2024-04-23T21:00:00" u="1"/>
        <d v="2024-01-05T07:30:00" u="1"/>
        <d v="2024-01-05T08:30:00" u="1"/>
        <d v="2024-01-05T09:30:00" u="1"/>
        <d v="2024-01-05T10:30:00" u="1"/>
        <d v="2024-01-05T11:30:00" u="1"/>
        <d v="2024-05-23T07:00:00" u="1"/>
        <d v="2024-05-23T08:00:00" u="1"/>
        <d v="2024-05-23T09:00:00" u="1"/>
        <d v="2024-05-23T10:00:00" u="1"/>
        <d v="2024-05-23T11:00:00" u="1"/>
        <d v="2024-05-23T12:00:00" u="1"/>
        <d v="2024-05-23T13:00:00" u="1"/>
        <d v="2024-01-05T19:30:00" u="1"/>
        <d v="2024-05-23T14:00:00" u="1"/>
        <d v="2024-05-23T15:00:00" u="1"/>
        <d v="2024-05-23T16:00:00" u="1"/>
        <d v="2024-05-23T17:00:00" u="1"/>
        <d v="2024-05-23T18:00:00" u="1"/>
        <d v="2024-05-23T19:00:00" u="1"/>
        <d v="2024-05-23T20:00:00" u="1"/>
        <d v="2024-02-05T08:30:00" u="1"/>
        <d v="2024-02-05T09:30:00" u="1"/>
        <d v="2024-02-05T10:30:00" u="1"/>
        <d v="2024-02-05T11:30:00" u="1"/>
        <d v="2024-02-05T12:30:00" u="1"/>
        <d v="2024-02-05T13:30:00" u="1"/>
        <d v="2024-02-05T14:30:00" u="1"/>
        <d v="2024-02-05T15:30:00" u="1"/>
        <d v="2024-02-05T16:30:00" u="1"/>
        <d v="2024-02-05T17:30:00" u="1"/>
        <d v="2024-02-05T19:30:00" u="1"/>
        <d v="2024-06-23T20:00:00" u="1"/>
        <d v="2024-03-05T07:30:00" u="1"/>
        <d v="2024-03-05T08:30:00" u="1"/>
        <d v="2024-03-05T09:30:00" u="1"/>
        <d v="2024-03-05T10:30:00" u="1"/>
        <d v="2024-03-05T11:30:00" u="1"/>
        <d v="2024-03-05T12:30:00" u="1"/>
        <d v="2024-03-05T13:30:00" u="1"/>
        <d v="2024-03-05T14:30:00" u="1"/>
        <d v="2024-03-05T15:30:00" u="1"/>
        <d v="2024-03-05T16:30:00" u="1"/>
        <d v="2024-03-05T17:30:00" u="1"/>
        <d v="2024-03-05T18:30:00" u="1"/>
        <d v="2024-03-05T19:30:00" u="1"/>
        <d v="2023-12-12T07:00:00" u="1"/>
        <d v="2023-12-12T08:00:00" u="1"/>
        <d v="2024-04-05T07:30:00" u="1"/>
        <d v="2023-12-12T09:00:00" u="1"/>
        <d v="2024-04-05T08:30:00" u="1"/>
        <d v="2023-12-12T10:00:00" u="1"/>
        <d v="2024-04-05T09:30:00" u="1"/>
        <d v="2023-12-12T11:00:00" u="1"/>
        <d v="2023-12-12T12:00:00" u="1"/>
        <d v="2024-04-05T11:30:00" u="1"/>
        <d v="2023-12-12T13:00:00" u="1"/>
        <d v="2024-04-05T12:30:00" u="1"/>
        <d v="2023-12-12T14:00:00" u="1"/>
        <d v="2023-12-12T15:00:00" u="1"/>
        <d v="2024-04-05T14:30:00" u="1"/>
        <d v="2023-12-12T16:00:00" u="1"/>
        <d v="2023-12-26T06:30:00" u="1"/>
        <d v="2024-04-05T15:30:00" u="1"/>
        <d v="2024-04-05T16:30:00" u="1"/>
        <d v="2023-12-12T18:00:00" u="1"/>
        <d v="2024-04-05T17:30:00" u="1"/>
        <d v="2023-12-12T19:00:00" u="1"/>
        <d v="2024-04-05T18:30:00" u="1"/>
        <d v="2023-12-12T20:00:00" u="1"/>
        <d v="2023-12-26T10:30:00" u="1"/>
        <d v="2024-04-05T19:30:00" u="1"/>
        <d v="2023-12-26T11:30:00" u="1"/>
        <d v="2023-12-26T12:30:00" u="1"/>
        <d v="2023-12-26T16:30:00" u="1"/>
        <d v="2023-12-26T17:30:00" u="1"/>
        <d v="2023-12-26T19:30:00" u="1"/>
        <d v="2024-01-02T08:00:00" u="1"/>
        <d v="2024-01-02T09:00:00" u="1"/>
        <d v="2024-01-02T10:00:00" u="1"/>
        <d v="2024-01-02T11:00:00" u="1"/>
        <d v="2024-01-02T12:00:00" u="1"/>
        <d v="2024-01-02T13:00:00" u="1"/>
        <d v="2024-01-02T14:00:00" u="1"/>
        <d v="2024-01-02T15:00:00" u="1"/>
        <d v="2024-01-02T16:00:00" u="1"/>
        <d v="2024-01-16T06:30:00" u="1"/>
        <d v="2024-01-02T17:00:00" u="1"/>
        <d v="2024-01-02T18:00:00" u="1"/>
        <d v="2024-01-16T08:30:00" u="1"/>
        <d v="2024-01-16T09:30:00" u="1"/>
        <d v="2024-01-02T20:00:00" u="1"/>
        <d v="2024-01-16T10:30:00" u="1"/>
        <d v="2024-01-16T11:30:00" u="1"/>
        <d v="2024-01-16T12:30:00" u="1"/>
        <d v="2024-01-16T13:30:00" u="1"/>
        <d v="2024-01-16T14:30:00" u="1"/>
        <d v="2024-01-16T15:30:00" u="1"/>
        <d v="2024-01-16T16:30:00" u="1"/>
        <d v="2024-01-16T17:30:00" u="1"/>
        <d v="2024-01-16T19:30:00" u="1"/>
        <d v="2024-01-16T20:30:00" u="1"/>
        <d v="2024-02-02T07:00:00" u="1"/>
        <d v="2024-02-02T08:00:00" u="1"/>
        <d v="2024-02-02T09:00:00" u="1"/>
        <d v="2024-02-02T10:00:00" u="1"/>
        <d v="2024-02-02T11:00:00" u="1"/>
        <d v="2024-02-02T12:00:00" u="1"/>
        <d v="2024-06-05T07:30:00" u="1"/>
        <d v="2024-02-02T13:00:00" u="1"/>
        <d v="2024-06-05T08:30:00" u="1"/>
        <d v="2024-02-02T14:00:00" u="1"/>
        <d v="2024-06-05T09:30:00" u="1"/>
        <d v="2024-02-02T15:00:00" u="1"/>
        <d v="2024-06-05T10:30:00" u="1"/>
        <d v="2024-02-02T16:00:00" u="1"/>
        <d v="2024-06-05T11:30:00" u="1"/>
        <d v="2024-02-02T17:00:00" u="1"/>
        <d v="2024-06-05T12:30:00" u="1"/>
        <d v="2024-02-02T18:00:00" u="1"/>
        <d v="2024-02-16T08:30:00" u="1"/>
        <d v="2024-06-05T13:30:00" u="1"/>
        <d v="2024-02-02T19:00:00" u="1"/>
        <d v="2024-02-16T09:30:00" u="1"/>
        <d v="2024-06-05T14:30:00" u="1"/>
        <d v="2024-02-02T20:00:00" u="1"/>
        <d v="2024-02-16T10:30:00" u="1"/>
        <d v="2024-06-05T15:30:00" u="1"/>
        <d v="2024-02-16T11:30:00" u="1"/>
        <d v="2024-06-05T16:30:00" u="1"/>
        <d v="2024-02-16T12:30:00" u="1"/>
        <d v="2024-06-05T17:30:00" u="1"/>
        <d v="2024-02-16T13:30:00" u="1"/>
        <d v="2024-06-05T18:30:00" u="1"/>
        <d v="2024-02-16T14:30:00" u="1"/>
        <d v="2024-06-05T19:30:00" u="1"/>
        <d v="2024-02-16T15:30:00" u="1"/>
        <d v="2024-02-16T16:30:00" u="1"/>
        <d v="2024-02-16T17:30:00" u="1"/>
        <d v="2024-02-16T18:30:00" u="1"/>
        <d v="2023-10-23T20:00:00" u="1"/>
        <d v="2024-02-16T19:30:00" u="1"/>
        <d v="2024-03-02T08:00:00" u="1"/>
        <d v="2024-07-05T08:30:00" u="1"/>
        <d v="2024-07-05T09:30:00" u="1"/>
        <d v="2024-07-05T10:30:00" u="1"/>
        <d v="2024-03-02T16:00:00" u="1"/>
        <d v="2024-07-05T11:30:00" u="1"/>
        <d v="2023-11-23T08:00:00" u="1"/>
        <d v="2024-07-05T12:30:00" u="1"/>
        <d v="2023-11-23T09:00:00" u="1"/>
        <d v="2024-07-05T13:30:00" u="1"/>
        <d v="2023-11-23T10:00:00" u="1"/>
        <d v="2024-07-05T14:30:00" u="1"/>
        <d v="2023-11-23T11:00:00" u="1"/>
        <d v="2024-03-02T20:00:00" u="1"/>
        <d v="2024-03-16T10:30:00" u="1"/>
        <d v="2024-07-05T15:30:00" u="1"/>
        <d v="2023-11-23T12:00:00" u="1"/>
        <d v="2024-07-05T16:30:00" u="1"/>
        <d v="2023-11-23T13:00:00" u="1"/>
        <d v="2024-07-05T17:30:00" u="1"/>
        <d v="2023-11-23T14:00:00" u="1"/>
        <d v="2024-07-05T18:30:00" u="1"/>
        <d v="2023-11-23T15:00:00" u="1"/>
        <d v="2024-07-05T19:30:00" u="1"/>
        <d v="2023-11-23T16:00:00" u="1"/>
        <d v="2023-11-23T17:00:00" u="1"/>
        <d v="2023-11-23T18:00:00" u="1"/>
        <d v="2023-11-23T19:00:00" u="1"/>
        <d v="2023-11-23T20:00:00" u="1"/>
        <d v="2024-04-02T07:00:00" u="1"/>
        <d v="2024-04-02T08:00:00" u="1"/>
        <d v="2024-04-02T09:00:00" u="1"/>
        <d v="2024-04-02T10:00:00" u="1"/>
        <d v="2024-04-02T11:00:00" u="1"/>
        <d v="2024-04-02T12:00:00" u="1"/>
        <d v="2024-04-02T13:00:00" u="1"/>
        <d v="2024-04-02T14:00:00" u="1"/>
        <d v="2024-04-02T15:00:00" u="1"/>
        <d v="2024-04-02T16:00:00" u="1"/>
        <d v="2024-04-02T17:00:00" u="1"/>
        <d v="2024-04-02T18:00:00" u="1"/>
        <d v="2024-04-16T08:30:00" u="1"/>
        <d v="2024-04-02T19:00:00" u="1"/>
        <d v="2024-04-16T09:30:00" u="1"/>
        <d v="2024-04-02T20:00:00" u="1"/>
        <d v="2024-04-16T10:30:00" u="1"/>
        <d v="2024-04-16T12:30:00" u="1"/>
        <d v="2024-04-16T13:30:00" u="1"/>
        <d v="2024-04-16T14:30:00" u="1"/>
        <d v="2024-04-16T15:30:00" u="1"/>
        <d v="2024-04-16T16:30:00" u="1"/>
        <d v="2024-04-16T17:30:00" u="1"/>
        <d v="2024-04-16T18:30:00" u="1"/>
        <d v="2023-12-23T20:00:00" u="1"/>
        <d v="2024-04-16T19:30:00" u="1"/>
        <d v="2024-04-16T20:30:00" u="1"/>
        <d v="2024-05-02T06:00:00" u="1"/>
        <d v="2024-05-02T07:00:00" u="1"/>
        <d v="2024-05-02T08:00:00" u="1"/>
        <d v="2024-05-02T09:00:00" u="1"/>
        <d v="2024-05-02T10:00:00" u="1"/>
        <d v="2024-05-02T11:00:00" u="1"/>
        <d v="2024-05-02T12:00:00" u="1"/>
        <d v="2024-01-13T08:00:00" u="1"/>
        <d v="2024-05-02T13:00:00" u="1"/>
        <d v="2024-05-02T14:00:00" u="1"/>
        <d v="2024-05-02T15:00:00" u="1"/>
        <d v="2024-05-02T16:00:00" u="1"/>
        <d v="2024-05-02T17:00:00" u="1"/>
        <d v="2024-05-16T07:30:00" u="1"/>
        <d v="2024-01-13T13:00:00" u="1"/>
        <d v="2024-05-02T18:00:00" u="1"/>
        <d v="2024-05-16T08:30:00" u="1"/>
        <d v="2024-05-16T09:30:00" u="1"/>
        <d v="2024-05-02T20:00:00" u="1"/>
        <d v="2024-05-16T10:30:00" u="1"/>
        <d v="2024-01-13T16:00:00" u="1"/>
        <d v="2024-05-16T11:30:00" u="1"/>
        <d v="2024-05-02T22:00:00" u="1"/>
        <d v="2024-05-16T12:30:00" u="1"/>
        <d v="2024-05-16T13:30:00" u="1"/>
        <d v="2024-05-16T14:30:00" u="1"/>
        <d v="2024-01-13T20:00:00" u="1"/>
        <d v="2024-05-16T15:30:00" u="1"/>
        <d v="2024-05-16T16:30:00" u="1"/>
        <d v="2024-05-16T17:30:00" u="1"/>
        <d v="2024-05-16T18:30:00" u="1"/>
        <d v="2024-05-16T19:30:00" u="1"/>
        <d v="2024-05-16T20:30:00" u="1"/>
        <d v="2024-05-16T21:30:00" u="1"/>
        <d v="2024-06-02T08:00:00" u="1"/>
        <d v="2024-02-13T06:00:00" u="1"/>
        <d v="2024-02-13T07:00:00" u="1"/>
        <d v="2024-02-13T08:00:00" u="1"/>
        <d v="2024-02-13T09:00:00" u="1"/>
        <d v="2024-02-13T10:00:00" u="1"/>
        <d v="2024-02-13T11:00:00" u="1"/>
        <d v="2024-06-02T16:00:00" u="1"/>
        <d v="2024-02-13T12:00:00" u="1"/>
        <d v="2024-02-13T13:00:00" u="1"/>
        <d v="2024-02-13T14:00:00" u="1"/>
        <d v="2024-02-13T15:00:00" u="1"/>
        <d v="2024-06-02T20:00:00" u="1"/>
        <d v="2024-02-13T16:00:00" u="1"/>
        <d v="2024-02-13T17:00:00" u="1"/>
        <d v="2024-02-13T18:00:00" u="1"/>
        <d v="2024-02-27T08:30:00" u="1"/>
        <d v="2024-02-13T19:00:00" u="1"/>
        <d v="2024-02-27T09:30:00" u="1"/>
        <d v="2024-02-13T20:00:00" u="1"/>
        <d v="2024-02-27T10:30:00" u="1"/>
        <d v="2024-02-27T11:30:00" u="1"/>
        <d v="2024-02-27T12:30:00" u="1"/>
        <d v="2024-02-27T13:30:00" u="1"/>
        <d v="2024-02-27T14:30:00" u="1"/>
        <d v="2024-02-27T16:30:00" u="1"/>
        <d v="2024-02-27T17:30:00" u="1"/>
        <d v="2024-02-27T19:30:00" u="1"/>
        <d v="2024-07-02T06:00:00" u="1"/>
        <d v="2024-07-02T07:00:00" u="1"/>
        <d v="2024-07-02T08:00:00" u="1"/>
        <d v="2024-07-02T09:00:00" u="1"/>
        <d v="2024-07-02T10:00:00" u="1"/>
        <d v="2024-07-02T11:00:00" u="1"/>
        <d v="2024-07-02T12:00:00" u="1"/>
        <d v="2024-03-13T08:00:00" u="1"/>
        <d v="2024-07-02T13:00:00" u="1"/>
        <d v="2024-03-13T09:00:00" u="1"/>
        <d v="2024-07-02T14:00:00" u="1"/>
        <d v="2024-03-13T10:00:00" u="1"/>
        <d v="2024-07-02T15:00:00" u="1"/>
        <d v="2024-03-13T11:00:00" u="1"/>
        <d v="2024-07-02T16:00:00" u="1"/>
        <d v="2024-03-13T12:00:00" u="1"/>
        <d v="2024-07-02T17:00:00" u="1"/>
        <d v="2024-07-16T07:30:00" u="1"/>
        <d v="2024-03-13T13:00:00" u="1"/>
        <d v="2024-07-02T18:00:00" u="1"/>
        <d v="2024-07-16T08:30:00" u="1"/>
        <d v="2024-03-13T14:00:00" u="1"/>
        <d v="2024-07-02T19:00:00" u="1"/>
        <d v="2024-07-16T09:30:00" u="1"/>
        <d v="2024-03-13T15:00:00" u="1"/>
        <d v="2024-07-02T20:00:00" u="1"/>
        <d v="2024-07-16T10:30:00" u="1"/>
        <d v="2024-03-13T16:00:00" u="1"/>
        <d v="2024-07-02T21:00:00" u="1"/>
        <d v="2024-07-16T11:30:00" u="1"/>
        <d v="2024-03-13T17:00:00" u="1"/>
        <d v="2024-07-02T22:00:00" u="1"/>
        <d v="2024-07-16T12:30:00" u="1"/>
        <d v="2024-03-13T18:00:00" u="1"/>
        <d v="2024-03-27T08:30:00" u="1"/>
        <d v="2024-07-16T13:30:00" u="1"/>
        <d v="2024-03-13T19:00:00" u="1"/>
        <d v="2024-03-27T09:30:00" u="1"/>
        <d v="2024-07-16T14:30:00" u="1"/>
        <d v="2024-03-13T20:00:00" u="1"/>
        <d v="2024-03-27T10:30:00" u="1"/>
        <d v="2024-07-16T15:30:00" u="1"/>
        <d v="2024-03-27T11:30:00" u="1"/>
        <d v="2024-07-16T16:30:00" u="1"/>
        <d v="2024-03-13T22:00:00" u="1"/>
        <d v="2024-03-27T12:30:00" u="1"/>
        <d v="2024-07-16T17:30:00" u="1"/>
        <d v="2024-07-16T18:30:00" u="1"/>
        <d v="2024-03-27T14:30:00" u="1"/>
        <d v="2024-07-16T19:30:00" u="1"/>
        <d v="2024-03-27T15:30:00" u="1"/>
        <d v="2024-03-27T16:30:00" u="1"/>
        <d v="2024-03-27T17:30:00" u="1"/>
        <d v="2024-03-27T18:30:00" u="1"/>
        <d v="2024-03-27T19:30:00" u="1"/>
        <d v="2023-12-05T06:30:00" u="1"/>
        <d v="2023-12-05T08:30:00" u="1"/>
        <d v="2023-12-05T09:30:00" u="1"/>
        <d v="2024-04-13T08:00:00" u="1"/>
        <d v="2023-12-05T10:30:00" u="1"/>
        <d v="2023-12-05T11:30:00" u="1"/>
        <d v="2024-04-13T10:00:00" u="1"/>
        <d v="2023-12-05T12:30:00" u="1"/>
        <d v="2024-04-13T11:00:00" u="1"/>
        <d v="2023-12-05T13:30:00" u="1"/>
        <d v="2023-12-05T14:30:00" u="1"/>
        <d v="2024-04-13T13:00:00" u="1"/>
        <d v="2023-12-05T15:30:00" u="1"/>
        <d v="2023-12-05T16:30:00" u="1"/>
        <d v="2024-04-13T15:00:00" u="1"/>
        <d v="2023-12-05T17:30:00" u="1"/>
        <d v="2023-12-05T18:30:00" u="1"/>
        <d v="2024-04-13T17:00:00" u="1"/>
        <d v="2023-12-05T19:30:00" u="1"/>
        <d v="2024-04-13T18:00:00" u="1"/>
        <d v="2024-04-13T20:00:00" u="1"/>
        <d v="2024-05-13T07:00:00" u="1"/>
        <d v="2024-05-13T08:00:00" u="1"/>
        <d v="2024-05-13T09:00:00" u="1"/>
        <d v="2024-05-13T10:00:00" u="1"/>
        <d v="2024-05-13T11:00:00" u="1"/>
        <d v="2024-01-24T07:00:00" u="1"/>
        <d v="2024-05-13T12:00:00" u="1"/>
        <d v="2024-01-24T08:00:00" u="1"/>
        <d v="2024-05-13T13:00:00" u="1"/>
        <d v="2024-01-24T09:00:00" u="1"/>
        <d v="2024-05-13T14:00:00" u="1"/>
        <d v="2024-01-24T10:00:00" u="1"/>
        <d v="2024-05-13T15:00:00" u="1"/>
        <d v="2024-01-24T11:00:00" u="1"/>
        <d v="2024-05-13T16:00:00" u="1"/>
        <d v="2024-01-24T12:00:00" u="1"/>
        <d v="2024-05-13T17:00:00" u="1"/>
        <d v="2024-01-24T13:00:00" u="1"/>
        <d v="2024-05-13T18:00:00" u="1"/>
        <d v="2024-05-27T08:30:00" u="1"/>
        <d v="2024-01-24T14:00:00" u="1"/>
        <d v="2024-05-13T19:00:00" u="1"/>
        <d v="2024-05-27T09:30:00" u="1"/>
        <d v="2024-01-13T20:01:00" u="1"/>
        <d v="2024-01-24T15:00:00" u="1"/>
        <d v="2024-05-13T20:00:00" u="1"/>
        <d v="2024-05-27T10:30:00" u="1"/>
        <d v="2024-01-24T16:00:00" u="1"/>
        <d v="2024-05-27T11:30:00" u="1"/>
        <d v="2024-01-24T17:00:00" u="1"/>
        <d v="2024-05-27T12:30:00" u="1"/>
        <d v="2024-01-24T18:00:00" u="1"/>
        <d v="2024-05-27T13:30:00" u="1"/>
        <d v="2024-01-24T19:00:00" u="1"/>
        <d v="2024-05-27T14:30:00" u="1"/>
        <d v="2024-01-24T20:00:00" u="1"/>
        <d v="2024-05-27T15:30:00" u="1"/>
        <d v="2024-05-27T16:30:00" u="1"/>
        <d v="2024-05-27T17:30:00" u="1"/>
        <d v="2024-05-27T18:30:00" u="1"/>
        <d v="2024-05-27T19:30:00" u="1"/>
        <d v="2024-05-27T22:30:00" u="1"/>
        <d v="2024-06-13T07:00:00" u="1"/>
        <d v="2024-06-13T08:00:00" u="1"/>
        <d v="2024-06-13T09:00:00" u="1"/>
        <d v="2024-06-13T10:00:00" u="1"/>
        <d v="2024-06-13T11:00:00" u="1"/>
        <d v="2024-06-13T12:00:00" u="1"/>
        <d v="2024-06-13T13:00:00" u="1"/>
        <d v="2024-02-24T09:00:00" u="1"/>
        <d v="2024-06-13T14:00:00" u="1"/>
        <d v="2024-06-13T15:00:00" u="1"/>
        <d v="2024-06-13T16:00:00" u="1"/>
        <d v="2024-06-13T17:00:00" u="1"/>
        <d v="2024-06-13T18:00:00" u="1"/>
        <d v="2024-06-27T08:30:00" u="1"/>
        <d v="2024-06-13T19:00:00" u="1"/>
        <d v="2024-06-27T09:30:00" u="1"/>
        <d v="2024-06-13T20:00:00" u="1"/>
        <d v="2024-06-27T10:30:00" u="1"/>
        <d v="2024-06-27T11:30:00" u="1"/>
        <d v="2024-02-24T17:00:00" u="1"/>
        <d v="2024-06-27T12:30:00" u="1"/>
        <d v="2024-02-24T18:00:00" u="1"/>
        <d v="2024-06-27T13:30:00" u="1"/>
        <d v="2024-06-27T14:30:00" u="1"/>
        <d v="2024-02-24T20:00:00" u="1"/>
        <d v="2024-06-27T15:30:00" u="1"/>
        <d v="2024-06-27T16:30:00" u="1"/>
        <d v="2024-06-27T17:30:00" u="1"/>
        <d v="2024-06-27T18:30:00" u="1"/>
        <d v="2024-06-27T19:30:00" u="1"/>
        <d v="2024-07-13T09:00:00" u="1"/>
        <d v="2024-03-24T08:00:00" u="1"/>
        <d v="2024-03-24T10:00:00" u="1"/>
        <d v="2024-07-13T15:00:00" u="1"/>
        <d v="2024-07-13T20:00:00" u="1"/>
        <d v="2024-03-24T18:00:00" u="1"/>
        <d v="2024-03-24T20:00:00" u="1"/>
        <d v="2023-12-02T09:00:00" u="1"/>
        <d v="2023-12-02T11:00:00" u="1"/>
        <d v="2023-12-02T13:00:00" u="1"/>
        <d v="2023-12-02T16:00:00" u="1"/>
        <d v="2024-04-24T07:00:00" u="1"/>
        <d v="2024-04-24T08:00:00" u="1"/>
        <d v="2023-12-02T20:00:00" u="1"/>
        <d v="2024-04-24T09:00:00" u="1"/>
        <d v="2024-04-24T10:00:00" u="1"/>
        <d v="2024-04-24T11:00:00" u="1"/>
        <d v="2024-04-24T12:00:00" u="1"/>
        <d v="2024-04-24T13:00:00" u="1"/>
        <d v="2024-04-24T14:00:00" u="1"/>
        <d v="2024-04-24T15:00:00" u="1"/>
        <d v="2024-04-24T16:00:00" u="1"/>
        <d v="2024-04-24T17:00:00" u="1"/>
        <d v="2024-04-24T18:00:00" u="1"/>
        <d v="2024-04-24T19:00:00" u="1"/>
        <d v="2024-04-24T20:00:00" u="1"/>
        <d v="2024-05-24T07:00:00" u="1"/>
        <d v="2024-05-24T08:00:00" u="1"/>
        <d v="2024-05-24T09:00:00" u="1"/>
        <d v="2024-05-24T10:00:00" u="1"/>
        <d v="2024-05-24T11:00:00" u="1"/>
        <d v="2024-05-24T12:00:00" u="1"/>
        <d v="2024-05-24T13:00:00" u="1"/>
        <d v="2024-05-24T14:00:00" u="1"/>
        <d v="2024-05-24T15:00:00" u="1"/>
        <d v="2024-05-24T16:00:00" u="1"/>
        <d v="2024-05-24T17:00:00" u="1"/>
        <d v="2024-05-24T18:00:00" u="1"/>
        <d v="2024-05-24T19:00:00" u="1"/>
        <d v="2024-05-24T20:00:00" u="1"/>
        <d v="2024-05-24T21:00:00" u="1"/>
        <d v="2024-06-19T20:48:15" u="1"/>
        <d v="2024-02-06T07:30:00" u="1"/>
        <d v="2024-02-06T08:30:00" u="1"/>
        <d v="2024-02-06T09:30:00" u="1"/>
        <d v="2024-02-06T10:30:00" u="1"/>
        <d v="2024-02-06T11:30:00" u="1"/>
        <d v="2024-02-06T12:30:00" u="1"/>
        <d v="2024-06-24T07:00:00" u="1"/>
        <d v="2024-02-06T13:30:00" u="1"/>
        <d v="2024-06-24T08:00:00" u="1"/>
        <d v="2024-02-06T14:30:00" u="1"/>
        <d v="2024-06-24T09:00:00" u="1"/>
        <d v="2024-02-06T15:30:00" u="1"/>
        <d v="2024-06-24T10:00:00" u="1"/>
        <d v="2024-02-06T16:30:00" u="1"/>
        <d v="2024-06-24T11:00:00" u="1"/>
        <d v="2024-02-06T17:30:00" u="1"/>
        <d v="2024-06-24T12:00:00" u="1"/>
        <d v="2024-06-24T13:00:00" u="1"/>
        <d v="2024-02-06T19:30:00" u="1"/>
        <d v="2024-06-24T14:00:00" u="1"/>
        <d v="2024-06-24T15:00:00" u="1"/>
        <d v="2024-06-24T16:00:00" u="1"/>
        <d v="2024-06-24T17:00:00" u="1"/>
        <d v="2024-06-24T18:00:00" u="1"/>
        <d v="2024-06-24T19:00:00" u="1"/>
        <d v="2024-06-24T20:00:00" u="1"/>
        <d v="2024-03-06T07:30:00" u="1"/>
        <d v="2024-03-06T08:30:00" u="1"/>
        <d v="2024-03-06T09:30:00" u="1"/>
        <d v="2024-03-06T10:30:00" u="1"/>
        <d v="2024-03-06T11:30:00" u="1"/>
        <d v="2024-03-06T12:30:00" u="1"/>
        <d v="2024-03-06T13:30:00" u="1"/>
        <d v="2024-03-06T14:30:00" u="1"/>
        <d v="2024-03-06T15:30:00" u="1"/>
        <d v="2024-03-06T16:30:00" u="1"/>
        <d v="2023-11-27T08:30:00" u="1"/>
        <d v="2024-03-06T17:30:00" u="1"/>
        <d v="2023-11-27T09:30:00" u="1"/>
        <d v="2024-03-06T18:30:00" u="1"/>
        <d v="2023-11-27T10:30:00" u="1"/>
        <d v="2024-03-06T19:30:00" u="1"/>
        <d v="2023-11-27T11:30:00" u="1"/>
        <d v="2023-11-27T12:30:00" u="1"/>
        <d v="2023-11-27T13:30:00" u="1"/>
        <d v="2023-11-27T15:30:00" u="1"/>
        <d v="2023-11-27T16:30:00" u="1"/>
        <d v="2023-11-27T17:30:00" u="1"/>
        <d v="2023-11-27T18:30:00" u="1"/>
        <d v="2023-11-27T19:30:00" u="1"/>
        <d v="2023-12-13T08:00:00" u="1"/>
        <d v="2023-12-13T09:00:00" u="1"/>
        <d v="2023-12-13T10:00:00" u="1"/>
        <d v="2023-12-13T11:00:00" u="1"/>
        <d v="2023-12-13T12:00:00" u="1"/>
        <d v="2023-12-13T13:00:00" u="1"/>
        <d v="2023-12-13T14:00:00" u="1"/>
        <d v="2023-12-13T15:00:00" u="1"/>
        <d v="2023-12-13T16:00:00" u="1"/>
        <d v="2023-12-13T17:00:00" u="1"/>
        <d v="2023-12-13T18:00:00" u="1"/>
        <d v="2023-12-27T08:30:00" u="1"/>
        <d v="2023-12-13T19:00:00" u="1"/>
        <d v="2023-12-27T09:30:00" u="1"/>
        <d v="2023-12-13T20:00:00" u="1"/>
        <d v="2023-12-27T10:30:00" u="1"/>
        <d v="2023-12-27T11:30:00" u="1"/>
        <d v="2023-12-27T12:30:00" u="1"/>
        <d v="2023-12-27T13:30:00" u="1"/>
        <d v="2023-12-27T14:30:00" u="1"/>
        <d v="2023-12-27T15:30:00" u="1"/>
        <d v="2023-12-27T16:30:00" u="1"/>
        <d v="2023-12-27T17:30:00" u="1"/>
        <d v="2023-12-27T18:30:00" u="1"/>
        <d v="2024-01-03T08:00:00" u="1"/>
        <d v="2024-01-03T09:00:00" u="1"/>
        <d v="2024-01-03T10:00:00" u="1"/>
        <d v="2024-01-03T11:00:00" u="1"/>
        <d v="2024-01-03T12:00:00" u="1"/>
        <d v="2024-01-03T13:00:00" u="1"/>
        <d v="2024-05-06T08:30:00" u="1"/>
        <d v="2024-01-03T14:00:00" u="1"/>
        <d v="2024-01-03T15:00:00" u="1"/>
        <d v="2024-05-06T10:30:00" u="1"/>
        <d v="2024-01-03T16:00:00" u="1"/>
        <d v="2024-05-06T11:30:00" u="1"/>
        <d v="2024-01-03T17:00:00" u="1"/>
        <d v="2024-05-06T12:30:00" u="1"/>
        <d v="2024-01-03T18:00:00" u="1"/>
        <d v="2024-01-17T08:30:00" u="1"/>
        <d v="2024-05-06T13:30:00" u="1"/>
        <d v="2024-01-17T09:30:00" u="1"/>
        <d v="2024-05-06T14:30:00" u="1"/>
        <d v="2024-01-03T20:00:00" u="1"/>
        <d v="2024-01-17T10:30:00" u="1"/>
        <d v="2024-05-06T15:30:00" u="1"/>
        <d v="2024-01-17T11:30:00" u="1"/>
        <d v="2024-05-06T16:30:00" u="1"/>
        <d v="2024-01-17T12:30:00" u="1"/>
        <d v="2024-05-06T17:30:00" u="1"/>
        <d v="2024-05-06T18:30:00" u="1"/>
        <d v="2024-01-17T14:30:00" u="1"/>
        <d v="2024-05-06T19:30:00" u="1"/>
        <d v="2024-01-17T15:30:00" u="1"/>
        <d v="2024-01-22T16:10:00" u="1"/>
        <d v="2024-01-17T18:30:00" u="1"/>
        <d v="2024-01-17T19:30:00" u="1"/>
        <d v="2024-02-03T08:00:00" u="1"/>
        <d v="2024-02-03T11:00:00" u="1"/>
        <d v="2024-06-06T07:30:00" u="1"/>
        <d v="2024-06-06T08:30:00" u="1"/>
        <d v="2024-06-06T09:30:00" u="1"/>
        <d v="2024-06-06T10:30:00" u="1"/>
        <d v="2024-02-03T16:00:00" u="1"/>
        <d v="2024-06-06T11:30:00" u="1"/>
        <d v="2023-10-24T08:00:00" u="1"/>
        <d v="2024-06-06T12:30:00" u="1"/>
        <d v="2024-06-06T13:30:00" u="1"/>
        <d v="2024-06-06T14:30:00" u="1"/>
        <d v="2024-02-03T20:00:00" u="1"/>
        <d v="2024-06-06T15:30:00" u="1"/>
        <d v="2024-06-06T16:30:00" u="1"/>
        <d v="2024-06-06T17:30:00" u="1"/>
        <d v="2024-06-06T18:30:00" u="1"/>
        <d v="2024-06-06T19:30:00" u="1"/>
        <d v="2024-03-03T08:00:00" u="1"/>
        <d v="2023-11-24T06:00:00" u="1"/>
        <d v="2023-11-24T07:00:00" u="1"/>
        <d v="2024-03-03T16:00:00" u="1"/>
        <d v="2023-11-24T08:00:00" u="1"/>
        <d v="2023-11-24T09:00:00" u="1"/>
        <d v="2023-11-24T10:00:00" u="1"/>
        <d v="2023-11-24T11:00:00" u="1"/>
        <d v="2024-03-03T20:00:00" u="1"/>
        <d v="2023-11-24T12:00:00" u="1"/>
        <d v="2023-11-24T13:00:00" u="1"/>
        <d v="2023-11-24T14:00:00" u="1"/>
        <d v="2023-11-24T15:00:00" u="1"/>
        <d v="2023-11-24T16:00:00" u="1"/>
        <d v="2023-11-24T17:00:00" u="1"/>
        <d v="2023-11-24T18:00:00" u="1"/>
        <d v="2023-11-24T19:00:00" u="1"/>
        <d v="2023-11-24T20:00:00" u="1"/>
        <d v="2023-11-24T22:00:00" u="1"/>
        <d v="2024-02-27T18:00:28" u="1"/>
        <d v="2024-04-03T07:00:00" u="1"/>
        <d v="2024-04-03T08:00:00" u="1"/>
        <d v="2024-04-03T09:00:00" u="1"/>
        <d v="2024-04-03T10:00:00" u="1"/>
        <d v="2024-04-03T11:00:00" u="1"/>
        <d v="2024-04-03T12:00:00" u="1"/>
        <d v="2024-04-03T13:00:00" u="1"/>
        <d v="2024-04-03T14:00:00" u="1"/>
        <d v="2024-04-03T15:00:00" u="1"/>
        <d v="2024-04-03T16:00:00" u="1"/>
        <d v="2024-04-03T17:00:00" u="1"/>
        <d v="2024-04-03T18:00:00" u="1"/>
        <d v="2024-04-17T08:30:00" u="1"/>
        <d v="2024-04-03T19:00:00" u="1"/>
        <d v="2024-04-17T09:30:00" u="1"/>
        <d v="2024-04-03T20:00:00" u="1"/>
        <d v="2024-04-17T10:30:00" u="1"/>
        <d v="2024-04-17T11:30:00" u="1"/>
        <d v="2024-04-03T22:00:00" u="1"/>
        <d v="2024-04-17T12:30:00" u="1"/>
        <d v="2024-04-17T13:30:00" u="1"/>
        <d v="2024-04-17T14:30:00" u="1"/>
        <d v="2024-04-17T15:30:00" u="1"/>
        <d v="2024-04-17T16:30:00" u="1"/>
        <d v="2024-04-17T17:30:00" u="1"/>
        <d v="2024-04-17T18:30:00" u="1"/>
        <d v="2023-12-24T20:00:00" u="1"/>
        <d v="2024-04-17T19:30:00" u="1"/>
        <d v="2024-04-17T20:30:00" u="1"/>
        <d v="2024-05-03T07:00:00" u="1"/>
        <d v="2024-05-03T08:00:00" u="1"/>
        <d v="2024-05-03T09:00:00" u="1"/>
        <d v="2024-05-03T10:00:00" u="1"/>
        <d v="2024-05-03T11:00:00" u="1"/>
        <d v="2024-05-03T12:00:00" u="1"/>
        <d v="2024-01-14T08:00:00" u="1"/>
        <d v="2024-05-03T13:00:00" u="1"/>
        <d v="2024-05-03T14:00:00" u="1"/>
        <d v="2024-05-10T09:15:00" u="1"/>
        <d v="2024-05-03T15:00:00" u="1"/>
        <d v="2024-05-03T16:00:00" u="1"/>
        <d v="2024-05-03T17:00:00" u="1"/>
        <d v="2024-05-17T07:30:00" u="1"/>
        <d v="2024-05-03T18:00:00" u="1"/>
        <d v="2024-05-17T08:30:00" u="1"/>
        <d v="2024-05-03T19:00:00" u="1"/>
        <d v="2024-05-17T09:30:00" u="1"/>
        <d v="2024-05-03T20:00:00" u="1"/>
        <d v="2024-05-17T10:30:00" u="1"/>
        <d v="2024-01-14T16:00:00" u="1"/>
        <d v="2024-05-17T11:30:00" u="1"/>
        <d v="2024-05-03T22:00:00" u="1"/>
        <d v="2024-05-17T12:30:00" u="1"/>
        <d v="2024-01-14T20:00:00" u="1"/>
        <d v="2024-05-17T15:30:00" u="1"/>
        <d v="2024-05-17T16:30:00" u="1"/>
        <d v="2024-05-17T17:30:00" u="1"/>
        <d v="2024-05-17T18:30:00" u="1"/>
        <d v="2024-05-17T19:30:00" u="1"/>
        <d v="2024-06-03T07:00:00" u="1"/>
        <d v="2024-06-03T08:00:00" u="1"/>
        <d v="2024-06-03T09:00:00" u="1"/>
        <d v="2024-06-03T10:00:00" u="1"/>
        <d v="2024-06-03T11:00:00" u="1"/>
        <d v="2024-06-03T12:00:00" u="1"/>
        <d v="2024-02-14T08:00:00" u="1"/>
        <d v="2024-06-03T13:00:00" u="1"/>
        <d v="2024-02-14T09:00:00" u="1"/>
        <d v="2024-06-03T14:00:00" u="1"/>
        <d v="2024-02-14T10:00:00" u="1"/>
        <d v="2024-06-03T15:00:00" u="1"/>
        <d v="2024-02-14T11:00:00" u="1"/>
        <d v="2024-06-03T16:00:00" u="1"/>
        <d v="2024-02-14T12:00:00" u="1"/>
        <d v="2024-06-03T17:00:00" u="1"/>
        <d v="2024-02-14T13:00:00" u="1"/>
        <d v="2024-06-03T18:00:00" u="1"/>
        <d v="2024-06-17T08:30:00" u="1"/>
        <d v="2024-02-14T14:00:00" u="1"/>
        <d v="2024-06-03T19:00:00" u="1"/>
        <d v="2024-06-17T09:30:00" u="1"/>
        <d v="2024-02-14T15:00:00" u="1"/>
        <d v="2024-06-03T20:00:00" u="1"/>
        <d v="2024-06-17T10:30:00" u="1"/>
        <d v="2024-02-14T16:00:00" u="1"/>
        <d v="2024-06-17T11:30:00" u="1"/>
        <d v="2024-02-14T17:00:00" u="1"/>
        <d v="2024-06-17T12:30:00" u="1"/>
        <d v="2024-02-14T18:00:00" u="1"/>
        <d v="2024-02-28T08:30:00" u="1"/>
        <d v="2024-06-17T13:30:00" u="1"/>
        <d v="2024-02-14T19:00:00" u="1"/>
        <d v="2024-02-28T09:30:00" u="1"/>
        <d v="2024-02-14T20:00:00" u="1"/>
        <d v="2024-06-17T15:30:00" u="1"/>
        <d v="2024-02-28T11:30:00" u="1"/>
        <d v="2024-06-17T16:30:00" u="1"/>
        <d v="2024-02-28T13:30:00" u="1"/>
        <d v="2024-06-17T18:30:00" u="1"/>
        <d v="2024-02-28T14:30:00" u="1"/>
        <d v="2024-06-17T19:30:00" u="1"/>
        <d v="2024-02-28T15:30:00" u="1"/>
        <d v="2024-02-28T16:30:00" u="1"/>
        <d v="2024-02-28T17:30:00" u="1"/>
        <d v="2024-02-28T20:30:00" u="1"/>
        <d v="2024-07-03T06:00:00" u="1"/>
        <d v="2024-07-03T07:00:00" u="1"/>
        <d v="2024-07-03T08:00:00" u="1"/>
        <d v="2024-07-03T09:00:00" u="1"/>
        <d v="2024-07-03T10:00:00" u="1"/>
        <d v="2024-03-14T06:00:00" u="1"/>
        <d v="2024-07-03T11:00:00" u="1"/>
        <d v="2024-03-14T07:00:00" u="1"/>
        <d v="2024-07-03T12:00:00" u="1"/>
        <d v="2024-03-14T08:00:00" u="1"/>
        <d v="2024-07-03T13:00:00" u="1"/>
        <d v="2024-03-14T09:00:00" u="1"/>
        <d v="2024-07-03T14:00:00" u="1"/>
        <d v="2024-03-14T10:00:00" u="1"/>
        <d v="2024-07-03T15:00:00" u="1"/>
        <d v="2024-03-14T11:00:00" u="1"/>
        <d v="2024-07-03T16:00:00" u="1"/>
        <d v="2024-03-14T12:00:00" u="1"/>
        <d v="2024-07-03T17:00:00" u="1"/>
        <d v="2024-07-17T07:30:00" u="1"/>
        <d v="2024-03-14T13:00:00" u="1"/>
        <d v="2024-07-03T18:00:00" u="1"/>
        <d v="2024-07-17T08:30:00" u="1"/>
        <d v="2024-03-14T14:00:00" u="1"/>
        <d v="2024-07-03T19:00:00" u="1"/>
        <d v="2024-07-17T09:30:00" u="1"/>
        <d v="2024-03-14T15:00:00" u="1"/>
        <d v="2024-07-03T20:00:00" u="1"/>
        <d v="2024-07-17T10:30:00" u="1"/>
        <d v="2024-03-14T16:00:00" u="1"/>
        <d v="2024-07-17T11:30:00" u="1"/>
        <d v="2024-03-14T17:00:00" u="1"/>
        <d v="2024-07-17T12:30:00" u="1"/>
        <d v="2024-03-14T18:00:00" u="1"/>
        <d v="2024-07-17T13:30:00" u="1"/>
        <d v="2024-03-14T19:00:00" u="1"/>
        <d v="2024-07-17T14:30:00" u="1"/>
        <d v="2024-03-14T20:00:00" u="1"/>
        <d v="2024-07-17T15:30:00" u="1"/>
        <d v="2024-07-17T16:30:00" u="1"/>
        <d v="2024-03-14T22:00:00" u="1"/>
        <d v="2024-07-17T17:30:00" u="1"/>
        <d v="2024-07-17T18:30:00" u="1"/>
        <d v="2024-07-17T19:30:00" u="1"/>
        <d v="2024-04-14T08:00:00" u="1"/>
        <d v="2023-12-06T14:30:00" u="1"/>
        <d v="2024-04-14T20:00:00" u="1"/>
        <d v="2024-05-14T07:00:00" u="1"/>
        <d v="2024-05-14T08:00:00" u="1"/>
        <d v="2024-05-14T09:00:00" u="1"/>
        <d v="2024-05-14T10:00:00" u="1"/>
        <d v="2024-05-14T11:00:00" u="1"/>
        <d v="2024-01-25T07:00:00" u="1"/>
        <d v="2024-05-14T12:00:00" u="1"/>
        <d v="2024-01-25T08:00:00" u="1"/>
        <d v="2024-05-14T13:00:00" u="1"/>
        <d v="2024-01-25T09:00:00" u="1"/>
        <d v="2024-05-14T14:00:00" u="1"/>
        <d v="2024-01-25T10:00:00" u="1"/>
        <d v="2024-05-14T15:00:00" u="1"/>
        <d v="2024-01-25T11:00:00" u="1"/>
        <d v="2024-05-14T16:00:00" u="1"/>
        <d v="2024-01-25T12:00:00" u="1"/>
        <d v="2024-05-14T17:00:00" u="1"/>
        <d v="2024-01-25T13:00:00" u="1"/>
        <d v="2024-05-14T18:00:00" u="1"/>
        <d v="2024-05-28T08:30:00" u="1"/>
        <d v="2024-01-25T14:00:00" u="1"/>
        <d v="2024-05-14T19:00:00" u="1"/>
        <d v="2024-05-28T09:30:00" u="1"/>
        <d v="2024-01-25T15:00:00" u="1"/>
        <d v="2024-05-14T20:00:00" u="1"/>
        <d v="2024-05-28T10:30:00" u="1"/>
        <d v="2024-01-25T16:00:00" u="1"/>
        <d v="2024-05-28T11:30:00" u="1"/>
        <d v="2024-01-25T17:00:00" u="1"/>
        <d v="2024-05-28T12:30:00" u="1"/>
        <d v="2024-01-25T18:00:00" u="1"/>
        <d v="2024-05-28T13:30:00" u="1"/>
        <d v="2024-01-25T19:00:00" u="1"/>
        <d v="2024-05-28T14:30:00" u="1"/>
        <d v="2024-01-25T20:00:00" u="1"/>
        <d v="2024-05-28T15:30:00" u="1"/>
        <d v="2024-05-28T16:30:00" u="1"/>
        <d v="2024-05-28T17:30:00" u="1"/>
        <d v="2024-05-28T18:30:00" u="1"/>
        <d v="2024-05-28T19:30:00" u="1"/>
        <d v="2024-06-14T07:00:00" u="1"/>
        <d v="2024-06-14T08:00:00" u="1"/>
        <d v="2024-06-14T09:00:00" u="1"/>
        <d v="2024-06-14T10:00:00" u="1"/>
        <d v="2024-06-14T11:00:00" u="1"/>
        <d v="2024-06-14T12:00:00" u="1"/>
        <d v="2024-06-14T13:00:00" u="1"/>
        <d v="2024-02-25T09:00:00" u="1"/>
        <d v="2024-06-14T14:00:00" u="1"/>
        <d v="2024-06-14T15:00:00" u="1"/>
        <d v="2024-06-14T16:00:00" u="1"/>
        <d v="2024-06-14T17:00:00" u="1"/>
        <d v="2024-06-28T07:30:00" u="1"/>
        <d v="2024-06-14T18:00:00" u="1"/>
        <d v="2024-06-28T08:30:00" u="1"/>
        <d v="2024-06-14T19:00:00" u="1"/>
        <d v="2024-06-28T09:30:00" u="1"/>
        <d v="2024-06-14T20:00:00" u="1"/>
        <d v="2024-06-28T10:30:00" u="1"/>
        <d v="2024-06-28T11:30:00" u="1"/>
        <d v="2024-02-25T17:00:00" u="1"/>
        <d v="2024-06-14T22:00:00" u="1"/>
        <d v="2024-06-28T12:30:00" u="1"/>
        <d v="2024-06-28T13:30:00" u="1"/>
        <d v="2024-06-28T14:30:00" u="1"/>
        <d v="2024-02-25T20:00:00" u="1"/>
        <d v="2024-06-28T15:30:00" u="1"/>
        <d v="2024-06-28T16:30:00" u="1"/>
        <d v="2024-06-28T17:30:00" u="1"/>
        <d v="2024-06-28T19:30:00" u="1"/>
        <d v="2024-06-28T20:30:00" u="1"/>
        <d v="2024-06-28T21:30:00" u="1"/>
        <d v="2024-07-14T09:00:00" u="1"/>
        <d v="2024-03-25T06:00:00" u="1"/>
        <d v="2024-03-25T07:00:00" u="1"/>
        <d v="2024-03-25T08:00:00" u="1"/>
        <d v="2024-03-25T09:00:00" u="1"/>
        <d v="2024-03-25T10:00:00" u="1"/>
        <d v="2024-07-14T15:00:00" u="1"/>
        <d v="2024-03-25T11:00:00" u="1"/>
        <d v="2024-03-25T12:00:00" u="1"/>
        <d v="2024-03-25T13:00:00" u="1"/>
        <d v="2024-03-25T14:00:00" u="1"/>
        <d v="2024-03-25T15:00:00" u="1"/>
        <d v="2024-07-14T20:00:00" u="1"/>
        <d v="2024-03-25T16:00:00" u="1"/>
        <d v="2024-03-25T17:00:00" u="1"/>
        <d v="2024-03-25T18:00:00" u="1"/>
        <d v="2024-03-25T19:00:00" u="1"/>
        <d v="2024-03-25T20:00:00" u="1"/>
        <d v="2023-12-03T09:00:00" u="1"/>
        <d v="2023-12-03T16:00:00" u="1"/>
        <d v="2024-04-25T07:00:00" u="1"/>
        <d v="2024-04-25T08:00:00" u="1"/>
        <d v="2023-12-03T20:00:00" u="1"/>
        <d v="2024-04-25T09:00:00" u="1"/>
        <d v="2024-04-25T10:00:00" u="1"/>
        <d v="2024-04-25T11:00:00" u="1"/>
        <d v="2024-04-25T12:00:00" u="1"/>
        <d v="2024-04-25T13:00:00" u="1"/>
        <d v="2024-04-25T14:00:00" u="1"/>
        <d v="2024-04-25T15:00:00" u="1"/>
        <d v="2024-04-25T16:00:00" u="1"/>
        <d v="2024-04-25T17:00:00" u="1"/>
        <d v="2024-04-25T18:00:00" u="1"/>
        <d v="2024-04-25T19:00:00" u="1"/>
        <d v="2024-04-25T20:00:00" u="1"/>
        <d v="2024-05-25T06:00:00" u="1"/>
        <d v="2024-05-25T09:00:00" u="1"/>
        <d v="2024-05-25T10:00:00" u="1"/>
        <d v="2024-05-25T13:00:00" u="1"/>
        <d v="2024-05-25T16:00:00" u="1"/>
        <d v="2024-05-25T20:00:00" u="1"/>
        <d v="2024-02-07T07:30:00" u="1"/>
        <d v="2024-02-07T08:30:00" u="1"/>
        <d v="2024-02-07T09:30:00" u="1"/>
        <d v="2024-02-07T10:30:00" u="1"/>
        <d v="2024-02-07T11:30:00" u="1"/>
        <d v="2024-02-07T12:30:00" u="1"/>
        <d v="2024-06-25T07:00:00" u="1"/>
        <d v="2024-02-07T13:30:00" u="1"/>
        <d v="2024-06-25T08:00:00" u="1"/>
        <d v="2024-02-07T14:30:00" u="1"/>
        <d v="2024-06-25T09:00:00" u="1"/>
        <d v="2024-02-07T15:30:00" u="1"/>
        <d v="2024-06-25T10:00:00" u="1"/>
        <d v="2024-06-25T11:00:00" u="1"/>
        <d v="2024-02-07T17:30:00" u="1"/>
        <d v="2024-06-25T12:00:00" u="1"/>
        <d v="2024-06-25T13:00:00" u="1"/>
        <d v="2024-02-07T19:30:00" u="1"/>
        <d v="2024-06-25T14:00:00" u="1"/>
        <d v="2024-06-25T15:00:00" u="1"/>
        <d v="2024-06-25T16:00:00" u="1"/>
        <d v="2024-06-25T17:00:00" u="1"/>
        <d v="2024-06-25T18:00:00" u="1"/>
        <d v="2024-06-25T19:00:00" u="1"/>
        <d v="2024-06-25T20:00:00" u="1"/>
        <d v="2024-06-25T21:00:00" u="1"/>
        <d v="2024-03-07T07:30:00" u="1"/>
        <d v="2024-03-07T08:30:00" u="1"/>
        <d v="2024-03-07T09:30:00" u="1"/>
        <d v="2024-03-07T11:30:00" u="1"/>
        <d v="2024-03-07T12:30:00" u="1"/>
        <d v="2024-03-07T13:30:00" u="1"/>
        <d v="2023-11-28T06:30:00" u="1"/>
        <d v="2024-03-07T15:30:00" u="1"/>
        <d v="2023-11-28T07:30:00" u="1"/>
        <d v="2023-11-28T08:30:00" u="1"/>
        <d v="2024-03-07T17:30:00" u="1"/>
        <d v="2023-11-28T09:30:00" u="1"/>
        <d v="2024-03-07T18:30:00" u="1"/>
        <d v="2023-11-28T10:30:00" u="1"/>
        <d v="2024-03-07T19:30:00" u="1"/>
        <d v="2023-11-28T11:30:00" u="1"/>
        <d v="2023-11-28T12:30:00" u="1"/>
        <d v="2023-11-28T13:30:00" u="1"/>
        <d v="2023-11-28T14:30:00" u="1"/>
        <d v="2023-11-28T15:30:00" u="1"/>
        <d v="2023-11-28T16:30:00" u="1"/>
        <d v="2023-11-28T18:30:00" u="1"/>
        <d v="2023-11-28T19:30:00" u="1"/>
        <d v="2023-12-14T07:00:00" u="1"/>
        <d v="2023-12-14T08:00:00" u="1"/>
        <d v="2023-12-14T09:00:00" u="1"/>
        <d v="2023-12-14T10:00:00" u="1"/>
        <d v="2023-12-14T11:00:00" u="1"/>
        <d v="2023-12-14T12:00:00" u="1"/>
        <d v="2023-12-14T13:00:00" u="1"/>
        <d v="2023-12-14T14:00:00" u="1"/>
        <d v="2023-12-14T15:00:00" u="1"/>
        <d v="2023-12-14T16:00:00" u="1"/>
        <d v="2023-12-14T17:00:00" u="1"/>
        <d v="2023-12-14T18:00:00" u="1"/>
        <d v="2023-12-28T08:30:00" u="1"/>
        <d v="2023-12-28T09:30:00" u="1"/>
        <d v="2023-12-14T20:00:00" u="1"/>
        <d v="2023-12-28T10:30:00" u="1"/>
        <d v="2023-12-28T11:30:00" u="1"/>
        <d v="2023-12-28T12:30:00" u="1"/>
        <d v="2023-12-28T13:30:00" u="1"/>
        <d v="2023-12-28T14:30:00" u="1"/>
        <d v="2023-12-28T15:30:00" u="1"/>
        <d v="2023-12-28T16:30:00" u="1"/>
        <d v="2023-12-28T17:30:00" u="1"/>
        <d v="2023-12-28T18:30:00" u="1"/>
        <d v="2023-12-28T19:30:00" u="1"/>
        <d v="2024-01-04T06:00:00" u="1"/>
        <d v="2024-01-04T07:00:00" u="1"/>
        <d v="2024-01-04T08:00:00" u="1"/>
        <d v="2024-01-04T09:00:00" u="1"/>
        <d v="2024-01-04T10:00:00" u="1"/>
        <d v="2024-01-04T11:00:00" u="1"/>
        <d v="2024-01-04T12:00:00" u="1"/>
        <d v="2024-05-07T07:30:00" u="1"/>
        <d v="2024-01-04T13:00:00" u="1"/>
        <d v="2024-05-07T08:30:00" u="1"/>
        <d v="2024-01-04T14:00:00" u="1"/>
        <d v="2024-05-07T09:30:00" u="1"/>
        <d v="2024-01-04T15:00:00" u="1"/>
        <d v="2024-05-07T10:30:00" u="1"/>
        <d v="2024-01-04T16:00:00" u="1"/>
        <d v="2024-05-07T11:30:00" u="1"/>
        <d v="2024-05-07T12:30:00" u="1"/>
        <d v="2024-01-18T08:30:00" u="1"/>
        <d v="2024-05-07T13:30:00" u="1"/>
        <d v="2024-01-04T19:00:00" u="1"/>
        <d v="2024-01-18T09:30:00" u="1"/>
        <d v="2024-05-07T14:30:00" u="1"/>
        <d v="2024-01-04T20:00:00" u="1"/>
        <d v="2024-01-18T10:30:00" u="1"/>
        <d v="2024-05-07T15:30:00" u="1"/>
        <d v="2024-01-18T11:30:00" u="1"/>
        <d v="2024-05-07T16:30:00" u="1"/>
        <d v="2024-01-18T12:30:00" u="1"/>
        <d v="2024-05-07T17:30:00" u="1"/>
        <d v="2024-01-18T13:30:00" u="1"/>
        <d v="2024-05-07T18:30:00" u="1"/>
        <d v="2024-01-18T14:30:00" u="1"/>
        <d v="2024-05-07T19:30:00" u="1"/>
        <d v="2024-01-18T15:30:00" u="1"/>
        <d v="2024-05-07T20:30:00" u="1"/>
        <d v="2024-01-18T17:30:00" u="1"/>
        <d v="2024-01-18T18:30:00" u="1"/>
        <d v="2024-01-18T19:30:00" u="1"/>
        <d v="2024-02-04T08:00:00" u="1"/>
        <d v="2024-06-07T07:30:00" u="1"/>
        <d v="2024-06-07T08:30:00" u="1"/>
        <d v="2024-06-07T09:30:00" u="1"/>
        <d v="2024-06-07T10:30:00" u="1"/>
        <d v="2024-02-04T16:00:00" u="1"/>
        <d v="2024-06-07T11:30:00" u="1"/>
        <d v="2024-06-07T12:30:00" u="1"/>
        <d v="2024-06-07T13:30:00" u="1"/>
        <d v="2024-06-07T14:30:00" u="1"/>
        <d v="2024-02-04T20:00:00" u="1"/>
        <d v="2024-06-07T15:30:00" u="1"/>
        <d v="2024-06-07T16:30:00" u="1"/>
        <d v="2024-06-07T17:30:00" u="1"/>
        <d v="2024-06-07T18:30:00" u="1"/>
        <d v="2024-06-07T19:30:00" u="1"/>
        <d v="2024-06-07T20:30:00" u="1"/>
        <d v="2024-03-04T08:00:00" u="1"/>
        <d v="2024-03-04T09:00:00" u="1"/>
        <d v="2024-03-04T10:00:00" u="1"/>
        <d v="2024-03-04T11:00:00" u="1"/>
        <d v="2024-03-04T12:00:00" u="1"/>
        <d v="2024-03-04T13:00:00" u="1"/>
        <d v="2024-03-04T14:00:00" u="1"/>
        <d v="2024-03-04T15:00:00" u="1"/>
        <d v="2024-03-04T16:00:00" u="1"/>
        <d v="2023-11-25T08:00:00" u="1"/>
        <d v="2024-03-04T17:00:00" u="1"/>
        <d v="2024-03-04T18:00:00" u="1"/>
        <d v="2024-03-18T08:30:00" u="1"/>
        <d v="2023-11-25T10:00:00" u="1"/>
        <d v="2024-03-04T19:00:00" u="1"/>
        <d v="2024-03-18T09:30:00" u="1"/>
        <d v="2024-03-04T20:00:00" u="1"/>
        <d v="2024-03-18T10:30:00" u="1"/>
        <d v="2023-11-25T12:00:00" u="1"/>
        <d v="2024-03-18T11:30:00" u="1"/>
        <d v="2024-03-04T22:00:00" u="1"/>
        <d v="2024-03-18T12:30:00" u="1"/>
        <d v="2024-03-18T13:30:00" u="1"/>
        <d v="2024-03-18T14:30:00" u="1"/>
        <d v="2024-03-18T15:30:00" u="1"/>
        <d v="2024-03-18T16:30:00" u="1"/>
        <d v="2024-03-18T17:30:00" u="1"/>
        <d v="2024-03-18T18:30:00" u="1"/>
        <d v="2023-11-25T20:00:00" u="1"/>
        <d v="2024-03-18T19:30:00" u="1"/>
        <d v="2024-04-04T07:00:00" u="1"/>
        <d v="2024-04-04T08:00:00" u="1"/>
        <d v="2024-04-04T09:00:00" u="1"/>
        <d v="2024-04-04T10:00:00" u="1"/>
        <d v="2024-04-04T11:00:00" u="1"/>
        <d v="2024-04-04T12:00:00" u="1"/>
        <d v="2024-04-04T13:00:00" u="1"/>
        <d v="2024-04-04T14:00:00" u="1"/>
        <d v="2024-04-04T15:00:00" u="1"/>
        <d v="2024-04-04T16:00:00" u="1"/>
        <d v="2024-04-04T17:00:00" u="1"/>
        <d v="2024-04-04T18:00:00" u="1"/>
        <d v="2024-04-18T08:30:00" u="1"/>
        <d v="2024-04-04T19:00:00" u="1"/>
        <d v="2024-04-18T09:30:00" u="1"/>
        <d v="2024-04-04T20:00:00" u="1"/>
        <d v="2024-04-18T10:30:00" u="1"/>
        <d v="2024-04-18T11:30:00" u="1"/>
        <d v="2024-04-18T12:30:00" u="1"/>
        <d v="2024-04-18T14:30:00" u="1"/>
        <d v="2024-04-18T15:30:00" u="1"/>
        <d v="2024-04-18T16:30:00" u="1"/>
        <d v="2024-04-18T17:30:00" u="1"/>
        <d v="2024-04-18T18:30:00" u="1"/>
        <d v="2023-12-25T20:00:00" u="1"/>
        <d v="2024-04-18T19:30:00" u="1"/>
        <d v="2024-04-18T20:30:00" u="1"/>
        <d v="2024-05-04T08:00:00" u="1"/>
        <d v="2024-01-15T06:00:00" u="1"/>
        <d v="2024-01-15T07:00:00" u="1"/>
        <d v="2024-01-15T08:00:00" u="1"/>
        <d v="2024-01-15T09:00:00" u="1"/>
        <d v="2024-01-15T10:00:00" u="1"/>
        <d v="2024-01-15T11:00:00" u="1"/>
        <d v="2024-05-04T16:00:00" u="1"/>
        <d v="2024-01-15T12:00:00" u="1"/>
        <d v="2024-01-15T13:00:00" u="1"/>
        <d v="2024-01-15T14:00:00" u="1"/>
        <d v="2024-01-15T15:00:00" u="1"/>
        <d v="2024-05-04T20:00:00" u="1"/>
        <d v="2024-01-15T16:00:00" u="1"/>
        <d v="2024-01-15T17:00:00" u="1"/>
        <d v="2024-01-15T18:00:00" u="1"/>
        <d v="2024-01-29T08:30:00" u="1"/>
        <d v="2024-01-15T19:00:00" u="1"/>
        <d v="2024-01-29T09:30:00" u="1"/>
        <d v="2024-01-15T20:00:00" u="1"/>
        <d v="2024-01-29T10:30:00" u="1"/>
        <d v="2024-01-29T11:30:00" u="1"/>
        <d v="2024-01-29T12:30:00" u="1"/>
        <d v="2024-01-29T13:30:00" u="1"/>
        <d v="2024-01-29T14:30:00" u="1"/>
        <d v="2024-01-29T15:30:00" u="1"/>
        <d v="2024-01-29T16:30:00" u="1"/>
        <d v="2024-01-29T17:30:00" u="1"/>
        <d v="2024-01-29T18:30:00" u="1"/>
        <d v="2024-01-29T19:30:00" u="1"/>
        <d v="2024-06-04T07:00:00" u="1"/>
        <d v="2024-06-04T08:00:00" u="1"/>
        <d v="2024-06-04T09:00:00" u="1"/>
        <d v="2024-06-04T10:00:00" u="1"/>
        <d v="2024-06-04T11:00:00" u="1"/>
        <d v="2024-02-15T07:00:00" u="1"/>
        <d v="2024-06-04T12:00:00" u="1"/>
        <d v="2024-02-15T08:00:00" u="1"/>
        <d v="2024-06-04T13:00:00" u="1"/>
        <d v="2024-02-15T09:00:00" u="1"/>
        <d v="2024-06-04T14:00:00" u="1"/>
        <d v="2024-02-15T10:00:00" u="1"/>
        <d v="2024-06-04T15:00:00" u="1"/>
        <d v="2024-02-15T11:00:00" u="1"/>
        <d v="2024-06-04T16:00:00" u="1"/>
        <d v="2024-02-15T12:00:00" u="1"/>
        <d v="2024-06-04T17:00:00" u="1"/>
        <d v="2024-02-15T13:00:00" u="1"/>
        <d v="2024-06-04T18:00:00" u="1"/>
        <d v="2024-06-18T08:30:00" u="1"/>
        <d v="2024-02-15T14:00:00" u="1"/>
        <d v="2024-06-04T19:00:00" u="1"/>
        <d v="2024-06-18T09:30:00" u="1"/>
        <d v="2024-02-15T15:00:00" u="1"/>
        <d v="2024-06-04T20:00:00" u="1"/>
        <d v="2024-06-18T10:30:00" u="1"/>
        <d v="2024-02-15T16:00:00" u="1"/>
        <d v="2024-06-18T11:30:00" u="1"/>
        <d v="2024-02-15T17:00:00" u="1"/>
        <d v="2024-06-04T22:00:00" u="1"/>
        <d v="2024-06-18T12:30:00" u="1"/>
        <d v="2024-02-15T18:00:00" u="1"/>
        <d v="2024-02-29T08:30:00" u="1"/>
        <d v="2024-06-04T23:00:00" u="1"/>
        <d v="2024-02-15T19:00:00" u="1"/>
        <d v="2024-02-29T09:30:00" u="1"/>
        <d v="2024-02-15T20:00:00" u="1"/>
        <d v="2024-02-29T10:30:00" u="1"/>
        <d v="2024-06-18T15:30:00" u="1"/>
        <d v="2024-06-18T16:30:00" u="1"/>
        <d v="2024-02-29T12:30:00" u="1"/>
        <d v="2024-06-18T17:30:00" u="1"/>
        <d v="2024-02-29T13:30:00" u="1"/>
        <d v="2024-06-18T18:30:00" u="1"/>
        <d v="2024-02-29T14:30:00" u="1"/>
        <d v="2024-06-18T19:30:00" u="1"/>
        <d v="2024-02-29T15:30:00" u="1"/>
        <d v="2024-06-18T20:30:00" u="1"/>
        <d v="2024-02-29T16:30:00" u="1"/>
        <d v="2024-02-29T17:30:00" u="1"/>
        <d v="2024-02-29T18:30:00" u="1"/>
        <d v="2024-02-29T19:30:00" u="1"/>
        <d v="2024-07-04T06:00:00" u="1"/>
        <d v="2024-07-04T07:00:00" u="1"/>
        <d v="2024-07-04T08:00:00" u="1"/>
        <d v="2024-07-04T09:00:00" u="1"/>
        <d v="2024-07-04T10:00:00" u="1"/>
        <d v="2024-03-15T06:00:00" u="1"/>
        <d v="2024-07-04T11:00:00" u="1"/>
        <d v="2024-03-15T07:00:00" u="1"/>
        <d v="2024-07-04T12:00:00" u="1"/>
        <d v="2024-03-15T08:00:00" u="1"/>
        <d v="2024-07-04T13:00:00" u="1"/>
        <d v="2024-03-15T09:00:00" u="1"/>
        <d v="2024-07-04T14:00:00" u="1"/>
        <d v="2024-03-15T10:00:00" u="1"/>
        <d v="2024-07-04T15:00:00" u="1"/>
        <d v="2024-03-15T11:00:00" u="1"/>
        <d v="2024-07-04T16:00:00" u="1"/>
        <d v="2024-03-15T12:00:00" u="1"/>
        <d v="2024-07-04T17:00:00" u="1"/>
        <d v="2024-07-18T07:30:00" u="1"/>
        <d v="2024-03-15T13:00:00" u="1"/>
        <d v="2024-07-04T18:00:00" u="1"/>
        <d v="2024-07-18T08:30:00" u="1"/>
        <d v="2024-03-15T14:00:00" u="1"/>
        <d v="2024-07-04T19:00:00" u="1"/>
        <d v="2024-07-18T09:30:00" u="1"/>
        <d v="2024-03-15T15:00:00" u="1"/>
        <d v="2024-07-04T20:00:00" u="1"/>
        <d v="2024-07-18T10:30:00" u="1"/>
        <d v="2024-03-15T16:00:00" u="1"/>
        <d v="2024-07-18T11:30:00" u="1"/>
        <d v="2024-03-15T17:00:00" u="1"/>
        <d v="2024-07-18T12:30:00" u="1"/>
        <d v="2024-03-15T18:00:00" u="1"/>
        <d v="2024-07-18T13:30:00" u="1"/>
        <d v="2024-03-15T19:00:00" u="1"/>
        <d v="2024-07-18T14:30:00" u="1"/>
        <d v="2024-03-15T20:00:00" u="1"/>
        <d v="2024-07-18T15:30:00" u="1"/>
        <d v="2024-07-18T16:30:00" u="1"/>
        <d v="2024-03-15T22:00:00" u="1"/>
        <d v="2024-07-18T17:30:00" u="1"/>
        <d v="2024-07-18T18:30:00" u="1"/>
        <d v="2024-07-18T19:30:00" u="1"/>
        <d v="2023-12-07T08:30:00" u="1"/>
        <d v="2024-04-15T07:00:00" u="1"/>
        <d v="2023-12-07T09:30:00" u="1"/>
        <d v="2024-04-15T08:00:00" u="1"/>
        <d v="2023-12-07T10:30:00" u="1"/>
        <d v="2024-04-15T09:00:00" u="1"/>
        <d v="2024-04-15T10:00:00" u="1"/>
        <d v="2024-04-15T11:00:00" u="1"/>
        <d v="2024-04-15T12:00:00" u="1"/>
        <d v="2024-04-15T13:00:00" u="1"/>
        <d v="2024-04-15T14:00:00" u="1"/>
        <d v="2024-04-15T15:00:00" u="1"/>
        <d v="2024-04-15T16:00:00" u="1"/>
        <d v="2024-04-15T17:00:00" u="1"/>
        <d v="2024-04-29T07:30:00" u="1"/>
        <d v="2023-12-07T19:30:00" u="1"/>
        <d v="2024-04-15T18:00:00" u="1"/>
        <d v="2024-04-29T08:30:00" u="1"/>
        <d v="2023-12-07T20:30:00" u="1"/>
        <d v="2024-04-15T19:00:00" u="1"/>
        <d v="2024-04-29T09:30:00" u="1"/>
        <d v="2024-04-15T20:00:00" u="1"/>
        <d v="2024-04-29T10:30:00" u="1"/>
        <d v="2024-04-29T11:30:00" u="1"/>
        <d v="2024-04-29T12:30:00" u="1"/>
        <d v="2024-04-29T13:30:00" u="1"/>
        <d v="2024-04-29T14:30:00" u="1"/>
        <d v="2024-04-29T15:30:00" u="1"/>
        <d v="2024-04-29T16:30:00" u="1"/>
        <d v="2024-04-29T17:30:00" u="1"/>
        <d v="2024-04-29T19:30:00" u="1"/>
        <d v="2024-04-29T21:30:00" u="1"/>
        <d v="2024-05-15T07:00:00" u="1"/>
        <d v="2024-05-15T08:00:00" u="1"/>
        <d v="2024-05-15T09:00:00" u="1"/>
        <d v="2024-05-15T10:00:00" u="1"/>
        <d v="2024-05-15T11:00:00" u="1"/>
        <d v="2024-01-26T07:00:00" u="1"/>
        <d v="2024-05-15T12:00:00" u="1"/>
        <d v="2024-01-26T08:00:00" u="1"/>
        <d v="2024-05-15T13:00:00" u="1"/>
        <d v="2024-01-26T09:00:00" u="1"/>
        <d v="2024-05-15T14:00:00" u="1"/>
        <d v="2024-01-26T10:00:00" u="1"/>
        <d v="2024-05-15T15:00:00" u="1"/>
        <d v="2024-01-26T11:00:00" u="1"/>
        <d v="2024-05-15T16:00:00" u="1"/>
        <d v="2024-01-26T12:00:00" u="1"/>
        <d v="2024-05-15T17:00:00" u="1"/>
        <d v="2024-05-29T07:30:00" u="1"/>
        <d v="2024-01-26T13:00:00" u="1"/>
        <d v="2024-05-15T18:00:00" u="1"/>
        <d v="2024-05-29T08:30:00" u="1"/>
        <d v="2024-01-26T14:00:00" u="1"/>
        <d v="2024-05-15T19:00:00" u="1"/>
        <d v="2024-05-29T09:30:00" u="1"/>
        <d v="2024-01-26T15:00:00" u="1"/>
        <d v="2024-05-15T20:00:00" u="1"/>
        <d v="2024-05-29T10:30:00" u="1"/>
        <d v="2024-01-26T16:00:00" u="1"/>
        <d v="2024-05-29T11:30:00" u="1"/>
        <d v="2024-01-26T17:00:00" u="1"/>
        <d v="2024-05-29T12:30:00" u="1"/>
        <d v="2024-01-26T18:00:00" u="1"/>
        <d v="2024-05-29T13:30:00" u="1"/>
        <d v="2024-01-26T19:00:00" u="1"/>
        <d v="2024-05-29T14:30:00" u="1"/>
        <d v="2024-01-26T20:00:00" u="1"/>
        <d v="2024-05-29T15:30:00" u="1"/>
        <d v="2024-05-29T16:30:00" u="1"/>
        <d v="2024-05-29T17:30:00" u="1"/>
        <d v="2024-05-29T18:30:00" u="1"/>
        <d v="2024-05-29T19:30:00" u="1"/>
        <d v="2024-06-15T08:00:00" u="1"/>
        <d v="2024-02-26T07:00:00" u="1"/>
        <d v="2024-02-26T08:00:00" u="1"/>
        <d v="2024-02-26T09:00:00" u="1"/>
        <d v="2024-02-26T10:00:00" u="1"/>
        <d v="2024-02-26T11:00:00" u="1"/>
        <d v="2024-06-15T16:00:00" u="1"/>
        <d v="2024-02-26T12:00:00" u="1"/>
        <d v="2024-02-26T13:00:00" u="1"/>
        <d v="2024-02-26T14:00:00" u="1"/>
        <d v="2024-02-26T15:00:00" u="1"/>
        <d v="2024-06-15T20:00:00" u="1"/>
        <d v="2024-02-26T16:00:00" u="1"/>
        <d v="2024-02-26T17:00:00" u="1"/>
        <d v="2024-02-26T18:00:00" u="1"/>
        <d v="2024-02-26T19:00:00" u="1"/>
        <d v="2024-02-26T20:00:00" u="1"/>
        <d v="2024-07-15T06:00:00" u="1"/>
        <d v="2024-07-15T07:00:00" u="1"/>
        <d v="2024-07-15T08:00:00" u="1"/>
        <d v="2024-07-15T09:00:00" u="1"/>
        <d v="2024-07-15T10:00:00" u="1"/>
        <d v="2024-07-15T11:00:00" u="1"/>
        <d v="2024-03-26T07:00:00" u="1"/>
        <d v="2024-07-15T12:00:00" u="1"/>
        <d v="2024-03-26T08:00:00" u="1"/>
        <d v="2024-07-15T13:00:00" u="1"/>
        <d v="2024-03-26T09:00:00" u="1"/>
        <d v="2024-07-15T14:00:00" u="1"/>
        <d v="2024-03-26T10:00:00" u="1"/>
        <d v="2024-07-15T15:00:00" u="1"/>
        <d v="2024-03-26T11:00:00" u="1"/>
        <d v="2024-07-15T16:00:00" u="1"/>
        <d v="2024-03-26T12:00:00" u="1"/>
        <d v="2024-07-15T17:00:00" u="1"/>
        <d v="2024-03-26T13:00:00" u="1"/>
        <d v="2024-07-15T18:00:00" u="1"/>
        <d v="2024-03-26T14:00:00" u="1"/>
        <d v="2024-07-15T19:00:00" u="1"/>
        <d v="2024-03-26T15:00:00" u="1"/>
        <d v="2024-07-15T20:00:00" u="1"/>
        <d v="2024-03-26T16:00:00" u="1"/>
        <d v="2024-03-26T17:00:00" u="1"/>
        <d v="2024-03-26T18:00:00" u="1"/>
        <d v="2024-03-26T19:00:00" u="1"/>
        <d v="2024-03-26T20:00:00" u="1"/>
        <d v="2024-03-26T22:00:00" u="1"/>
        <d v="2023-12-04T08:00:00" u="1"/>
        <d v="2023-12-04T09:00:00" u="1"/>
        <d v="2023-12-04T10:00:00" u="1"/>
        <d v="2023-12-04T11:00:00" u="1"/>
        <d v="2023-12-04T12:00:00" u="1"/>
        <d v="2023-12-04T13:00:00" u="1"/>
        <d v="2023-12-04T14:00:00" u="1"/>
        <d v="2023-12-04T15:00:00" u="1"/>
        <d v="2023-12-04T16:00:00" u="1"/>
        <d v="2023-12-04T17:00:00" u="1"/>
        <d v="2023-12-18T07:30:00" u="1"/>
        <d v="2024-04-26T06:00:00" u="1"/>
        <d v="2023-12-04T18:00:00" u="1"/>
        <d v="2023-12-18T08:30:00" u="1"/>
        <d v="2024-04-26T07:00:00" u="1"/>
        <d v="2023-12-04T19:00:00" u="1"/>
        <d v="2023-12-18T09:30:00" u="1"/>
        <d v="2024-04-26T08:00:00" u="1"/>
        <d v="2023-12-04T20:00:00" u="1"/>
        <d v="2023-12-18T10:30:00" u="1"/>
        <d v="2024-04-26T09:00:00" u="1"/>
        <d v="2023-12-18T11:30:00" u="1"/>
        <d v="2024-04-26T10:00:00" u="1"/>
        <d v="2023-12-18T12:30:00" u="1"/>
        <d v="2024-04-26T11:00:00" u="1"/>
        <d v="2023-12-18T13:30:00" u="1"/>
        <d v="2024-04-26T12:00:00" u="1"/>
        <d v="2023-12-18T14:30:00" u="1"/>
        <d v="2024-04-26T13:00:00" u="1"/>
        <d v="2023-12-18T15:30:00" u="1"/>
        <d v="2024-04-26T14:00:00" u="1"/>
        <d v="2023-12-18T16:30:00" u="1"/>
        <d v="2024-04-26T15:00:00" u="1"/>
        <d v="2023-12-18T17:30:00" u="1"/>
        <d v="2024-04-26T16:00:00" u="1"/>
        <d v="2024-04-26T17:00:00" u="1"/>
        <d v="2023-12-18T19:30:00" u="1"/>
        <d v="2024-04-26T18:00:00" u="1"/>
        <d v="2024-04-26T19:00:00" u="1"/>
        <d v="2024-04-26T20:00:00" u="1"/>
        <d v="2024-01-08T08:30:00" u="1"/>
        <d v="2024-01-08T09:30:00" u="1"/>
        <d v="2024-01-08T11:30:00" u="1"/>
        <d v="2024-01-08T12:30:00" u="1"/>
        <d v="2024-01-08T14:30:00" u="1"/>
        <d v="2024-05-26T09:00:00" u="1"/>
        <d v="2024-01-08T15:30:00" u="1"/>
        <d v="2024-05-26T10:00:00" u="1"/>
        <d v="2024-01-08T18:30:00" u="1"/>
        <d v="2024-01-08T19:30:00" u="1"/>
        <d v="2024-05-26T16:00:00" u="1"/>
        <d v="2024-05-26T20:00:00" u="1"/>
        <d v="2024-02-08T08:30:00" u="1"/>
        <d v="2024-02-08T09:30:00" u="1"/>
        <d v="2024-02-08T10:30:00" u="1"/>
        <d v="2024-02-08T11:30:00" u="1"/>
        <d v="2024-02-08T12:30:00" u="1"/>
        <d v="2024-06-26T07:00:00" u="1"/>
        <d v="2024-02-08T13:30:00" u="1"/>
        <d v="2024-06-26T08:00:00" u="1"/>
        <d v="2024-02-08T14:30:00" u="1"/>
        <d v="2024-06-26T09:00:00" u="1"/>
        <d v="2024-02-08T15:30:00" u="1"/>
        <d v="2024-06-26T10:00:00" u="1"/>
        <d v="2024-02-08T16:30:00" u="1"/>
        <d v="2024-06-26T11:00:00" u="1"/>
        <d v="2024-02-08T17:30:00" u="1"/>
        <d v="2024-06-26T12:00:00" u="1"/>
        <d v="2024-02-08T18:30:00" u="1"/>
        <d v="2024-06-26T13:00:00" u="1"/>
        <d v="2024-02-08T19:30:00" u="1"/>
        <d v="2024-06-26T14:00:00" u="1"/>
        <d v="2024-06-26T15:00:00" u="1"/>
        <d v="2024-06-26T16:00:00" u="1"/>
        <d v="2024-06-26T17:00:00" u="1"/>
        <d v="2024-02-08T23:30:00" u="1"/>
        <d v="2024-06-26T18:00:00" u="1"/>
        <d v="2024-06-26T19:00:00" u="1"/>
        <d v="2024-06-26T20:00:00" u="1"/>
        <d v="2024-06-26T22:00:00" u="1"/>
        <d v="2024-07-04T07:45:00" u="1"/>
        <d v="2024-03-08T08:30:00" u="1"/>
        <d v="2024-03-08T09:30:00" u="1"/>
        <d v="2024-03-08T10:30:00" u="1"/>
        <d v="2024-03-08T11:30:00" u="1"/>
        <d v="2024-03-08T12:30:00" u="1"/>
        <d v="2024-03-08T13:30:00" u="1"/>
        <d v="2024-03-08T15:30:00" u="1"/>
        <d v="2024-03-08T16:30:00" u="1"/>
        <d v="2023-11-29T08:30:00" u="1"/>
        <d v="2024-03-08T17:30:00" u="1"/>
        <d v="2023-11-29T09:30:00" u="1"/>
        <d v="2024-03-08T18:30:00" u="1"/>
        <d v="2023-11-29T10:30:00" u="1"/>
        <d v="2024-03-08T19:30:00" u="1"/>
        <d v="2023-11-29T11:30:00" u="1"/>
        <d v="2023-11-29T12:30:00" u="1"/>
        <d v="2023-11-29T13:30:00" u="1"/>
        <d v="2023-11-29T14:30:00" u="1"/>
        <d v="2023-11-29T15:30:00" u="1"/>
        <d v="2023-11-29T16:30:00" u="1"/>
        <d v="2023-11-29T17:30:00" u="1"/>
        <d v="2023-11-29T19:30:00" u="1"/>
        <d v="2023-12-15T07:00:00" u="1"/>
        <d v="2023-12-15T08:00:00" u="1"/>
        <d v="2023-12-15T09:00:00" u="1"/>
        <d v="2024-04-08T08:30:00" u="1"/>
        <d v="2023-12-15T10:00:00" u="1"/>
        <d v="2024-04-08T09:30:00" u="1"/>
        <d v="2023-12-15T11:00:00" u="1"/>
        <d v="2024-04-08T10:30:00" u="1"/>
        <d v="2023-12-15T12:00:00" u="1"/>
        <d v="2024-04-08T11:30:00" u="1"/>
        <d v="2023-12-15T13:00:00" u="1"/>
        <d v="2024-04-08T12:30:00" u="1"/>
        <d v="2023-12-15T14:00:00" u="1"/>
        <d v="2024-04-08T13:30:00" u="1"/>
        <d v="2023-12-15T15:00:00" u="1"/>
        <d v="2024-04-08T14:30:00" u="1"/>
        <d v="2023-12-15T16:00:00" u="1"/>
        <d v="2024-04-08T15:30:00" u="1"/>
        <d v="2023-12-15T17:00:00" u="1"/>
        <d v="2024-04-08T16:30:00" u="1"/>
        <d v="2023-12-15T18:00:00" u="1"/>
        <d v="2023-12-29T08:30:00" u="1"/>
        <d v="2024-04-08T17:30:00" u="1"/>
        <d v="2023-12-15T19:00:00" u="1"/>
        <d v="2023-12-29T09:30:00" u="1"/>
        <d v="2023-12-15T20:00:00" u="1"/>
        <d v="2023-12-29T10:30:00" u="1"/>
        <d v="2024-04-08T19:30:00" u="1"/>
        <d v="2023-12-29T11:30:00" u="1"/>
        <d v="2023-12-29T12:30:00" u="1"/>
        <d v="2023-12-29T13:30:00" u="1"/>
        <d v="2023-12-29T14:30:00" u="1"/>
        <d v="2023-12-29T15:30:00" u="1"/>
        <d v="2023-12-29T16:30:00" u="1"/>
        <d v="2023-12-29T17:30:00" u="1"/>
        <d v="2023-12-29T18:30:00" u="1"/>
        <d v="2023-12-29T19:30:00" u="1"/>
        <d v="2023-12-29T20:30:00" u="1"/>
        <d v="2024-01-05T07:00:00" u="1"/>
        <d v="2024-01-05T08:00:00" u="1"/>
        <d v="2024-01-05T09:00:00" u="1"/>
        <d v="2024-01-05T10:00:00" u="1"/>
        <d v="2024-01-05T11:00:00" u="1"/>
        <d v="2024-01-05T12:00:00" u="1"/>
        <d v="2024-01-05T13:00:00" u="1"/>
        <d v="2024-05-08T08:30:00" u="1"/>
        <d v="2024-01-05T14:00:00" u="1"/>
        <d v="2024-05-08T09:30:00" u="1"/>
        <d v="2024-01-05T15:00:00" u="1"/>
        <d v="2024-05-08T10:30:00" u="1"/>
        <d v="2024-01-05T16:00:00" u="1"/>
        <d v="2024-05-08T11:30:00" u="1"/>
        <d v="2024-01-05T17:00:00" u="1"/>
        <d v="2024-01-19T07:30:00" u="1"/>
        <d v="2024-05-08T12:30:00" u="1"/>
        <d v="2024-01-05T18:00:00" u="1"/>
        <d v="2024-01-19T08:30:00" u="1"/>
        <d v="2024-05-08T13:30:00" u="1"/>
        <d v="2024-01-05T19:00:00" u="1"/>
        <d v="2024-01-19T09:30:00" u="1"/>
        <d v="2024-05-08T14:30:00" u="1"/>
        <d v="2024-01-05T20:00:00" u="1"/>
        <d v="2024-01-19T10:30:00" u="1"/>
        <d v="2024-05-08T15:30:00" u="1"/>
        <d v="2024-01-19T11:30:00" u="1"/>
        <d v="2024-01-05T22:00:00" u="1"/>
        <d v="2024-01-19T12:30:00" u="1"/>
        <d v="2024-05-08T17:30:00" u="1"/>
        <d v="2024-05-08T18:30:00" u="1"/>
        <d v="2024-05-08T19:30:00" u="1"/>
        <d v="2024-01-19T15:30:00" u="1"/>
        <d v="2024-05-08T20:30:00" u="1"/>
        <d v="2024-01-19T16:30:00" u="1"/>
        <d v="2024-01-19T17:30:00" u="1"/>
        <d v="2024-01-19T18:30:00" u="1"/>
        <d v="2024-01-19T19:30:00" u="1"/>
        <d v="2024-02-05T01:00:00" u="1"/>
        <d v="2024-02-05T08:00:00" u="1"/>
        <d v="2024-02-05T09:00:00" u="1"/>
        <d v="2024-02-05T10:00:00" u="1"/>
        <d v="2024-02-05T11:00:00" u="1"/>
        <d v="2024-02-05T12:00:00" u="1"/>
        <d v="2024-02-05T13:00:00" u="1"/>
        <d v="2024-02-05T14:00:00" u="1"/>
        <d v="2024-02-05T15:00:00" u="1"/>
        <d v="2024-02-05T16:00:00" u="1"/>
        <d v="2024-02-05T17:00:00" u="1"/>
        <d v="2024-02-05T18:00:00" u="1"/>
        <d v="2024-02-19T08:30:00" u="1"/>
        <d v="2024-02-05T19:00:00" u="1"/>
        <d v="2024-02-19T09:30:00" u="1"/>
        <d v="2024-02-05T20:00:00" u="1"/>
        <d v="2024-02-19T10:30:00" u="1"/>
        <d v="2024-02-05T22:00:00" u="1"/>
        <d v="2024-02-19T12:30:00" u="1"/>
        <d v="2024-02-19T14:30:00" u="1"/>
        <d v="2024-02-19T15:30:00" u="1"/>
        <d v="2024-02-19T16:30:00" u="1"/>
        <d v="2024-02-19T19:30:00" u="1"/>
        <d v="2024-03-05T08:00:00" u="1"/>
        <d v="2024-03-05T09:00:00" u="1"/>
        <d v="2024-03-05T10:00:00" u="1"/>
        <d v="2024-03-05T11:00:00" u="1"/>
        <d v="2024-03-05T12:00:00" u="1"/>
        <d v="2024-07-08T07:30:00" u="1"/>
        <d v="2024-03-05T13:00:00" u="1"/>
        <d v="2024-07-08T08:30:00" u="1"/>
        <d v="2024-03-05T14:00:00" u="1"/>
        <d v="2024-07-08T09:30:00" u="1"/>
        <d v="2024-03-05T15:00:00" u="1"/>
        <d v="2024-07-08T10:30:00" u="1"/>
        <d v="2024-03-05T16:00:00" u="1"/>
        <d v="2024-07-08T11:30:00" u="1"/>
        <d v="2023-11-26T08:00:00" u="1"/>
        <d v="2024-03-05T17:00:00" u="1"/>
        <d v="2024-07-08T12:30:00" u="1"/>
        <d v="2024-03-05T18:00:00" u="1"/>
        <d v="2024-03-19T08:30:00" u="1"/>
        <d v="2024-07-08T13:30:00" u="1"/>
        <d v="2023-11-26T10:00:00" u="1"/>
        <d v="2024-03-05T19:00:00" u="1"/>
        <d v="2024-03-19T09:30:00" u="1"/>
        <d v="2024-03-05T20:00:00" u="1"/>
        <d v="2024-03-19T10:30:00" u="1"/>
        <d v="2024-07-08T15:30:00" u="1"/>
        <d v="2024-03-19T11:30:00" u="1"/>
        <d v="2024-07-08T16:30:00" u="1"/>
        <d v="2024-03-19T12:30:00" u="1"/>
        <d v="2024-07-08T17:30:00" u="1"/>
        <d v="2024-03-19T13:30:00" u="1"/>
        <d v="2024-07-08T18:30:00" u="1"/>
        <d v="2024-03-19T14:30:00" u="1"/>
        <d v="2024-07-08T19:30:00" u="1"/>
        <d v="2024-03-19T15:30:00" u="1"/>
        <d v="2024-03-19T16:30:00" u="1"/>
        <d v="2024-03-19T17:30:00" u="1"/>
        <d v="2024-03-19T18:30:00" u="1"/>
        <d v="2023-11-26T20:00:00" u="1"/>
        <d v="2024-03-19T19:30:00" u="1"/>
        <d v="2024-03-19T20:30:00" u="1"/>
        <d v="2024-04-05T07:00:00" u="1"/>
        <d v="2024-04-05T08:00:00" u="1"/>
        <d v="2024-04-05T09:00:00" u="1"/>
        <d v="2024-04-05T10:00:00" u="1"/>
        <d v="2024-04-05T11:00:00" u="1"/>
        <d v="2024-04-05T12:00:00" u="1"/>
        <d v="2024-04-05T13:00:00" u="1"/>
        <d v="2024-04-05T14:00:00" u="1"/>
        <d v="2024-04-05T15:00:00" u="1"/>
        <d v="2023-12-26T07:00:00" u="1"/>
        <d v="2024-04-05T16:00:00" u="1"/>
        <d v="2023-12-26T08:00:00" u="1"/>
        <d v="2024-04-05T17:00:00" u="1"/>
        <d v="2023-12-26T09:00:00" u="1"/>
        <d v="2024-04-05T18:00:00" u="1"/>
        <d v="2024-04-19T08:30:00" u="1"/>
        <d v="2023-12-26T10:00:00" u="1"/>
        <d v="2024-04-05T19:00:00" u="1"/>
        <d v="2023-12-26T11:00:00" u="1"/>
        <d v="2024-04-05T20:00:00" u="1"/>
        <d v="2024-04-19T10:30:00" u="1"/>
        <d v="2023-12-26T12:00:00" u="1"/>
        <d v="2024-04-19T11:30:00" u="1"/>
        <d v="2023-12-26T13:00:00" u="1"/>
        <d v="2024-04-05T22:00:00" u="1"/>
        <d v="2024-04-19T12:30:00" u="1"/>
        <d v="2023-12-26T14:00:00" u="1"/>
        <d v="2024-04-19T13:30:00" u="1"/>
        <d v="2023-12-26T15:00:00" u="1"/>
        <d v="2024-04-19T14:30:00" u="1"/>
        <d v="2023-12-26T16:00:00" u="1"/>
        <d v="2024-04-19T15:30:00" u="1"/>
        <d v="2023-12-26T17:00:00" u="1"/>
        <d v="2024-04-19T16:30:00" u="1"/>
        <d v="2023-12-26T18:00:00" u="1"/>
        <d v="2024-04-19T17:30:00" u="1"/>
        <d v="2024-04-19T18:30:00" u="1"/>
        <d v="2023-12-26T20:00:00" u="1"/>
        <d v="2024-04-19T19:30:00" u="1"/>
        <d v="2024-05-05T08:00:00" u="1"/>
        <d v="2024-05-05T11:00:00" u="1"/>
        <d v="2024-01-16T07:00:00" u="1"/>
        <d v="2024-01-16T08:00:00" u="1"/>
        <d v="2024-01-16T09:00:00" u="1"/>
        <d v="2024-01-16T10:00:00" u="1"/>
        <d v="2024-01-16T11:00:00" u="1"/>
        <d v="2024-05-05T16:00:00" u="1"/>
        <d v="2024-01-16T12:00:00" u="1"/>
        <d v="2024-01-16T13:00:00" u="1"/>
        <d v="2024-01-16T14:00:00" u="1"/>
        <d v="2024-01-16T15:00:00" u="1"/>
        <d v="2024-05-05T20:00:00" u="1"/>
        <d v="2024-01-16T16:00:00" u="1"/>
        <d v="2024-01-16T17:00:00" u="1"/>
        <d v="2024-01-16T18:00:00" u="1"/>
        <d v="2024-01-30T08:30:00" u="1"/>
        <d v="2024-01-16T19:00:00" u="1"/>
        <d v="2024-01-30T09:30:00" u="1"/>
        <d v="2024-01-16T20:00:00" u="1"/>
        <d v="2024-01-30T10:30:00" u="1"/>
        <d v="2024-01-30T11:30:00" u="1"/>
        <d v="2024-01-30T12:30:00" u="1"/>
        <d v="2024-01-30T13:30:00" u="1"/>
        <d v="2024-01-30T14:30:00" u="1"/>
        <d v="2024-01-30T15:30:00" u="1"/>
        <d v="2024-01-30T16:30:00" u="1"/>
        <d v="2024-01-30T17:30:00" u="1"/>
        <d v="2024-01-30T19:30:00" u="1"/>
        <d v="2024-06-05T06:00:00" u="1"/>
        <d v="2024-06-05T07:00:00" u="1"/>
        <d v="2024-06-05T08:00:00" u="1"/>
        <d v="2024-06-05T09:00:00" u="1"/>
        <d v="2024-06-05T10:00:00" u="1"/>
        <d v="2024-02-16T06:00:00" u="1"/>
        <d v="2024-06-05T11:00:00" u="1"/>
        <d v="2024-02-16T07:00:00" u="1"/>
        <d v="2024-06-05T12:00:00" u="1"/>
        <d v="2024-02-16T08:00:00" u="1"/>
        <d v="2024-06-05T13:00:00" u="1"/>
        <d v="2024-02-16T09:00:00" u="1"/>
        <d v="2024-06-05T14:00:00" u="1"/>
        <d v="2024-02-16T10:00:00" u="1"/>
        <d v="2024-06-05T15:00:00" u="1"/>
        <d v="2024-02-16T11:00:00" u="1"/>
        <d v="2024-06-05T16:00:00" u="1"/>
        <d v="2024-02-16T12:00:00" u="1"/>
        <d v="2024-06-05T17:00:00" u="1"/>
        <d v="2024-02-16T13:00:00" u="1"/>
        <d v="2024-06-05T18:00:00" u="1"/>
        <d v="2024-06-19T08:30:00" u="1"/>
        <d v="2024-02-16T14:00:00" u="1"/>
        <d v="2024-06-05T19:00:00" u="1"/>
        <d v="2024-06-19T09:30:00" u="1"/>
        <d v="2024-02-16T15:00:00" u="1"/>
        <d v="2024-06-05T20:00:00" u="1"/>
        <d v="2024-06-19T10:30:00" u="1"/>
        <d v="2024-02-16T16:00:00" u="1"/>
        <d v="2024-06-19T11:30:00" u="1"/>
        <d v="2024-02-16T17:00:00" u="1"/>
        <d v="2024-06-05T22:00:00" u="1"/>
        <d v="2024-06-19T12:30:00" u="1"/>
        <d v="2024-02-16T18:00:00" u="1"/>
        <d v="2024-06-19T13:30:00" u="1"/>
        <d v="2024-02-16T19:00:00" u="1"/>
        <d v="2024-06-19T14:30:00" u="1"/>
        <d v="2024-02-16T20:00:00" u="1"/>
        <d v="2024-06-19T15:30:00" u="1"/>
        <d v="2024-06-19T16:30:00" u="1"/>
        <d v="2024-06-19T17:30:00" u="1"/>
        <d v="2024-06-19T18:30:00" u="1"/>
        <d v="2024-06-19T19:30:00" u="1"/>
        <d v="2024-07-05T06:00:00" u="1"/>
        <d v="2024-07-05T07:00:00" u="1"/>
        <d v="2024-07-05T08:00:00" u="1"/>
        <d v="2024-07-05T09:00:00" u="1"/>
        <d v="2024-07-05T10:00:00" u="1"/>
        <d v="2024-07-05T11:00:00" u="1"/>
        <d v="2024-07-05T12:00:00" u="1"/>
        <d v="2024-07-05T13:00:00" u="1"/>
        <d v="2024-03-16T09:00:00" u="1"/>
        <d v="2024-07-05T14:00:00" u="1"/>
        <d v="2024-03-16T10:00:00" u="1"/>
        <d v="2024-07-05T15:00:00" u="1"/>
        <d v="2024-07-05T16:00:00" u="1"/>
        <d v="2024-03-16T12:00:00" u="1"/>
        <d v="2024-07-05T17:00:00" u="1"/>
        <d v="2024-07-05T18:00:00" u="1"/>
        <d v="2024-07-19T08:30:00" u="1"/>
        <d v="2024-07-05T19:00:00" u="1"/>
        <d v="2024-07-05T20:00:00" u="1"/>
        <d v="2024-07-05T21:00:00" u="1"/>
        <d v="2024-07-05T22:00:00" u="1"/>
        <d v="2024-03-16T20:00:00" u="1"/>
        <d v="2024-04-16T06:00:00" u="1"/>
        <d v="2024-04-16T07:00:00" u="1"/>
        <d v="2024-04-16T08:00:00" u="1"/>
        <d v="2024-04-16T09:00:00" u="1"/>
        <d v="2024-04-16T10:00:00" u="1"/>
        <d v="2024-04-16T11:00:00" u="1"/>
        <d v="2024-04-16T12:00:00" u="1"/>
        <d v="2024-04-16T13:00:00" u="1"/>
        <d v="2024-04-16T14:00:00" u="1"/>
        <d v="2024-04-16T15:00:00" u="1"/>
        <d v="2024-04-16T16:00:00" u="1"/>
        <d v="2024-04-16T17:00:00" u="1"/>
        <d v="2024-04-30T07:30:00" u="1"/>
        <d v="2024-04-16T18:00:00" u="1"/>
        <d v="2024-04-30T08:30:00" u="1"/>
        <d v="2024-04-16T19:00:00" u="1"/>
        <d v="2024-04-30T09:30:00" u="1"/>
        <d v="2024-04-16T20:00:00" u="1"/>
        <d v="2024-04-30T10:30:00" u="1"/>
        <d v="2024-04-30T11:30:00" u="1"/>
        <d v="2024-04-30T12:30:00" u="1"/>
        <d v="2024-04-30T13:30:00" u="1"/>
        <d v="2024-04-30T14:30:00" u="1"/>
        <d v="2024-04-30T15:30:00" u="1"/>
        <d v="2024-04-30T16:30:00" u="1"/>
        <d v="2024-04-30T17:30:00" u="1"/>
        <d v="2024-04-30T18:30:00" u="1"/>
        <d v="2024-04-30T19:30:00" u="1"/>
        <d v="2024-05-16T07:00:00" u="1"/>
        <d v="2024-05-16T08:00:00" u="1"/>
        <d v="2024-05-16T09:00:00" u="1"/>
        <d v="2024-05-16T10:00:00" u="1"/>
        <d v="2024-05-16T11:00:00" u="1"/>
        <d v="2024-05-16T12:00:00" u="1"/>
        <d v="2024-01-27T08:00:00" u="1"/>
        <d v="2024-05-16T13:00:00" u="1"/>
        <d v="2024-05-16T14:00:00" u="1"/>
        <d v="2024-01-27T10:00:00" u="1"/>
        <d v="2024-05-16T15:00:00" u="1"/>
        <d v="2024-05-16T16:00:00" u="1"/>
        <d v="2024-05-16T17:00:00" u="1"/>
        <d v="2024-05-30T07:30:00" u="1"/>
        <d v="2024-05-16T18:00:00" u="1"/>
        <d v="2024-05-30T08:30:00" u="1"/>
        <d v="2024-05-16T19:00:00" u="1"/>
        <d v="2024-05-30T09:30:00" u="1"/>
        <d v="2024-05-16T20:00:00" u="1"/>
        <d v="2024-05-30T10:30:00" u="1"/>
        <d v="2024-01-27T16:00:00" u="1"/>
        <d v="2024-05-30T11:30:00" u="1"/>
        <d v="2024-05-16T22:00:00" u="1"/>
        <d v="2024-05-30T12:30:00" u="1"/>
        <d v="2024-05-30T13:30:00" u="1"/>
        <d v="2024-05-30T14:30:00" u="1"/>
        <d v="2024-01-27T20:00:00" u="1"/>
        <d v="2024-05-30T15:30:00" u="1"/>
        <d v="2024-05-30T16:30:00" u="1"/>
        <d v="2024-05-30T17:30:00" u="1"/>
        <d v="2024-05-30T18:30:00" u="1"/>
        <d v="2024-05-30T19:30:00" u="1"/>
        <d v="2024-06-16T08:00:00" u="1"/>
        <d v="2024-02-27T07:00:00" u="1"/>
        <d v="2024-02-27T08:00:00" u="1"/>
        <d v="2024-02-27T09:00:00" u="1"/>
        <d v="2024-02-27T10:00:00" u="1"/>
        <d v="2024-02-27T11:00:00" u="1"/>
        <d v="2024-06-16T16:00:00" u="1"/>
        <d v="2024-02-27T12:00:00" u="1"/>
        <d v="2024-02-27T13:00:00" u="1"/>
        <d v="2024-02-27T14:00:00" u="1"/>
        <d v="2024-02-27T15:00:00" u="1"/>
        <d v="2024-06-16T20:00:00" u="1"/>
        <d v="2024-02-27T16:00:00" u="1"/>
        <d v="2024-02-27T17:00:00" u="1"/>
        <d v="2024-02-27T18:00:00" u="1"/>
        <d v="2024-02-27T19:00:00" u="1"/>
        <d v="2024-02-27T20:00:00" u="1"/>
        <d v="2024-07-16T06:00:00" u="1"/>
        <d v="2024-07-16T07:00:00" u="1"/>
        <d v="2024-07-16T08:00:00" u="1"/>
        <d v="2024-07-16T09:00:00" u="1"/>
        <d v="2024-07-16T10:00:00" u="1"/>
        <d v="2024-03-27T06:00:00" u="1"/>
        <d v="2024-07-16T11:00:00" u="1"/>
        <d v="2024-03-27T07:00:00" u="1"/>
        <d v="2024-07-16T12:00:00" u="1"/>
        <d v="2024-03-27T08:00:00" u="1"/>
        <d v="2024-07-16T13:00:00" u="1"/>
        <d v="2024-03-27T09:00:00" u="1"/>
        <d v="2024-07-16T14:00:00" u="1"/>
        <d v="2024-03-27T10:00:00" u="1"/>
        <d v="2024-07-16T15:00:00" u="1"/>
        <d v="2024-03-27T11:00:00" u="1"/>
        <d v="2024-07-16T16:00:00" u="1"/>
        <d v="2024-03-27T12:00:00" u="1"/>
        <d v="2024-07-16T17:00:00" u="1"/>
        <d v="2024-03-27T13:00:00" u="1"/>
        <d v="2024-07-16T18:00:00" u="1"/>
        <d v="2024-03-27T14:00:00" u="1"/>
        <d v="2024-03-27T15:00:00" u="1"/>
        <d v="2024-07-16T20:00:00" u="1"/>
        <d v="2024-03-27T16:00:00" u="1"/>
        <d v="2024-03-27T17:00:00" u="1"/>
        <d v="2024-03-27T18:00:00" u="1"/>
        <d v="2024-03-27T19:00:00" u="1"/>
        <d v="2024-03-27T20:00:00" u="1"/>
        <d v="2023-12-05T07:00:00" u="1"/>
        <d v="2023-12-05T08:00:00" u="1"/>
        <d v="2023-12-05T09:00:00" u="1"/>
        <d v="2023-12-05T10:00:00" u="1"/>
        <d v="2023-12-05T11:00:00" u="1"/>
        <d v="2023-12-05T12:00:00" u="1"/>
        <d v="2023-12-05T13:00:00" u="1"/>
        <d v="2023-12-05T14:00:00" u="1"/>
        <d v="2023-12-05T15:00:00" u="1"/>
        <d v="2023-12-05T16:00:00" u="1"/>
        <d v="2023-12-19T06:30:00" u="1"/>
        <d v="2023-12-05T17:00:00" u="1"/>
        <d v="2023-12-19T07:30:00" u="1"/>
        <d v="2023-12-05T18:00:00" u="1"/>
        <d v="2023-12-19T08:30:00" u="1"/>
        <d v="2023-12-19T09:30:00" u="1"/>
        <d v="2024-04-27T08:00:00" u="1"/>
        <d v="2023-12-05T20:00:00" u="1"/>
        <d v="2023-12-19T10:30:00" u="1"/>
        <d v="2023-12-19T11:30:00" u="1"/>
        <d v="2023-12-05T22:00:00" u="1"/>
        <d v="2023-12-19T12:30:00" u="1"/>
        <d v="2024-04-27T11:00:00" u="1"/>
        <d v="2023-12-19T14:30:00" u="1"/>
        <d v="2023-12-19T16:30:00" u="1"/>
        <d v="2023-12-19T17:30:00" u="1"/>
        <d v="2023-12-19T18:30:00" u="1"/>
        <d v="2023-12-19T19:30:00" u="1"/>
        <d v="2024-04-27T18:00:00" u="1"/>
        <d v="2023-12-19T20:30:00" u="1"/>
        <d v="2024-04-27T20:00:00" u="1"/>
        <d v="2024-01-09T07:30:00" u="1"/>
        <d v="2024-01-09T09:30:00" u="1"/>
        <d v="2024-01-09T10:30:00" u="1"/>
        <d v="2024-01-09T11:30:00" u="1"/>
        <d v="2024-05-27T06:00:00" u="1"/>
        <d v="2024-01-09T12:30:00" u="1"/>
        <d v="2024-05-27T07:00:00" u="1"/>
        <d v="2024-01-09T13:30:00" u="1"/>
        <d v="2024-05-27T08:00:00" u="1"/>
        <d v="2024-01-09T14:30:00" u="1"/>
        <d v="2024-05-27T09:00:00" u="1"/>
        <d v="2024-01-09T15:30:00" u="1"/>
        <d v="2024-05-27T10:00:00" u="1"/>
        <d v="2024-01-09T16:30:00" u="1"/>
        <d v="2024-05-27T11:00:00" u="1"/>
        <d v="2024-01-09T17:30:00" u="1"/>
        <d v="2024-05-27T12:00:00" u="1"/>
        <d v="2024-01-09T18:30:00" u="1"/>
        <d v="2024-05-27T13:00:00" u="1"/>
        <d v="2024-01-09T19:30:00" u="1"/>
        <d v="2024-05-27T14:00:00" u="1"/>
        <d v="2024-05-27T15:00:00" u="1"/>
        <d v="2024-05-27T16:00:00" u="1"/>
        <d v="2024-05-27T17:00:00" u="1"/>
        <d v="2024-05-27T18:00:00" u="1"/>
        <d v="2024-05-27T19:00:00" u="1"/>
        <d v="2024-05-27T20:00:00" u="1"/>
        <d v="2024-05-27T22:00:00" u="1"/>
        <d v="2024-02-09T08:30:00" u="1"/>
        <d v="2024-02-09T09:30:00" u="1"/>
        <d v="2024-02-09T10:30:00" u="1"/>
        <d v="2024-02-09T11:30:00" u="1"/>
        <d v="2024-02-09T12:30:00" u="1"/>
        <d v="2024-02-16T07:45:00" u="1"/>
        <d v="2024-06-27T07:00:00" u="1"/>
        <d v="2024-02-09T13:30:00" u="1"/>
        <d v="2024-06-27T08:00:00" u="1"/>
        <d v="2024-02-09T14:30:00" u="1"/>
        <d v="2024-06-27T09:00:00" u="1"/>
        <d v="2024-02-09T15:30:00" u="1"/>
        <d v="2024-06-27T10:00:00" u="1"/>
        <d v="2024-02-09T16:30:00" u="1"/>
        <d v="2024-06-27T11:00:00" u="1"/>
        <d v="2024-02-09T17:30:00" u="1"/>
        <d v="2024-06-27T12:00:00" u="1"/>
        <d v="2024-02-09T18:30:00" u="1"/>
        <d v="2024-06-27T13:00:00" u="1"/>
        <d v="2024-02-09T19:30:00" u="1"/>
        <d v="2024-06-27T14:00:00" u="1"/>
        <d v="2024-02-09T20:30:00" u="1"/>
        <d v="2024-06-27T15:00:00" u="1"/>
        <d v="2024-06-27T16:00:00" u="1"/>
        <d v="2024-06-27T17:00:00" u="1"/>
        <d v="2024-06-27T18:00:00" u="1"/>
        <d v="2024-06-27T19:00:00" u="1"/>
        <d v="2024-06-27T20:00:00" u="1"/>
        <d v="2023-11-30T08:30:00" u="1"/>
        <d v="2023-11-30T09:30:00" u="1"/>
        <d v="2023-11-16T20:00:00" u="1"/>
        <d v="2023-11-30T10:30:00" u="1"/>
        <d v="2023-11-30T11:30:00" u="1"/>
        <d v="2023-11-30T12:30:00" u="1"/>
        <d v="2023-11-30T13:30:00" u="1"/>
        <d v="2023-11-30T14:30:00" u="1"/>
        <d v="2023-11-30T15:30:00" u="1"/>
        <d v="2023-11-30T16:30:00" u="1"/>
        <d v="2023-11-30T19:30:00" u="1"/>
        <d v="2023-11-30T20:30:00" u="1"/>
        <d v="2023-12-16T07:00:00" u="1"/>
        <d v="2024-04-09T07:30:00" u="1"/>
        <d v="2023-12-16T09:00:00" u="1"/>
        <d v="2024-04-09T08:30:00" u="1"/>
        <d v="2024-04-09T09:30:00" u="1"/>
        <d v="2023-12-16T11:00:00" u="1"/>
        <d v="2024-04-09T11:30:00" u="1"/>
        <d v="2024-04-09T12:30:00" u="1"/>
        <d v="2024-04-09T13:30:00" u="1"/>
        <d v="2023-12-16T15:00:00" u="1"/>
        <d v="2024-04-09T14:30:00" u="1"/>
        <d v="2024-04-09T15:30:00" u="1"/>
        <d v="2024-04-09T16:30:00" u="1"/>
        <d v="2024-04-09T17:30:00" u="1"/>
        <d v="2024-04-09T18:30:00" u="1"/>
        <d v="2024-04-09T19:30:00" u="1"/>
        <d v="2024-05-09T06:30:00" u="1"/>
        <d v="2024-05-09T08:30:00" u="1"/>
        <d v="2024-05-09T09:30:00" u="1"/>
        <d v="2024-01-06T15:00:00" u="1"/>
        <d v="2024-05-09T10:30:00" u="1"/>
        <d v="2024-05-09T11:30:00" u="1"/>
        <d v="2024-05-09T12:30:00" u="1"/>
        <d v="2024-01-06T18:00:00" u="1"/>
        <d v="2024-05-09T13:30:00" u="1"/>
        <d v="2024-05-09T14:30:00" u="1"/>
        <d v="2024-05-09T15:30:00" u="1"/>
        <d v="2024-05-09T16:30:00" u="1"/>
        <d v="2024-01-20T12:30:00" u="1"/>
        <d v="2024-05-09T18:30:00" u="1"/>
        <d v="2024-05-09T19:30:00" u="1"/>
        <d v="2024-02-06T07:00:00" u="1"/>
        <d v="2024-02-06T08:00:00" u="1"/>
        <d v="2024-02-06T09:00:00" u="1"/>
        <d v="2024-02-06T10:00:00" u="1"/>
        <d v="2024-02-06T11:00:00" u="1"/>
        <d v="2024-02-06T12:00:00" u="1"/>
        <d v="2024-02-06T13:00:00" u="1"/>
        <d v="2024-02-06T14:00:00" u="1"/>
        <d v="2024-02-06T15:00:00" u="1"/>
        <d v="2024-02-06T16:00:00" u="1"/>
        <d v="2024-02-06T17:00:00" u="1"/>
        <d v="2024-02-06T18:00:00" u="1"/>
        <d v="2024-02-20T08:30:00" u="1"/>
        <d v="2024-02-06T19:00:00" u="1"/>
        <d v="2024-02-20T09:30:00" u="1"/>
        <d v="2024-02-06T20:00:00" u="1"/>
        <d v="2024-02-20T10:30:00" u="1"/>
        <d v="2024-02-20T11:30:00" u="1"/>
        <d v="2024-02-20T12:30:00" u="1"/>
        <d v="2024-02-20T14:30:00" u="1"/>
        <d v="2024-02-20T15:30:00" u="1"/>
        <d v="2024-02-20T16:30:00" u="1"/>
        <d v="2024-02-20T17:30:00" u="1"/>
        <d v="2024-02-20T19:30:00" u="1"/>
        <d v="2024-03-06T07:00:00" u="1"/>
        <d v="2024-03-06T08:00:00" u="1"/>
        <d v="2024-03-06T09:00:00" u="1"/>
        <d v="2024-03-06T10:00:00" u="1"/>
        <d v="2024-03-06T11:00:00" u="1"/>
        <d v="2024-07-09T06:30:00" u="1"/>
        <d v="2024-03-06T12:00:00" u="1"/>
        <d v="2024-03-06T13:00:00" u="1"/>
        <d v="2024-07-09T08:30:00" u="1"/>
        <d v="2024-03-06T14:00:00" u="1"/>
        <d v="2024-07-09T09:30:00" u="1"/>
        <d v="2024-03-06T15:00:00" u="1"/>
        <d v="2024-07-09T10:30:00" u="1"/>
        <d v="2023-11-27T07:00:00" u="1"/>
        <d v="2024-03-06T16:00:00" u="1"/>
        <d v="2024-07-09T11:30:00" u="1"/>
        <d v="2023-11-27T08:00:00" u="1"/>
        <d v="2024-03-06T17:00:00" u="1"/>
        <d v="2024-03-20T07:30:00" u="1"/>
        <d v="2024-07-09T12:30:00" u="1"/>
        <d v="2023-11-27T09:00:00" u="1"/>
        <d v="2024-03-06T18:00:00" u="1"/>
        <d v="2024-03-20T08:30:00" u="1"/>
        <d v="2024-07-09T13:30:00" u="1"/>
        <d v="2023-11-27T10:00:00" u="1"/>
        <d v="2024-03-06T19:00:00" u="1"/>
        <d v="2024-03-20T09:30:00" u="1"/>
        <d v="2024-07-09T14:30:00" u="1"/>
        <d v="2023-11-27T11:00:00" u="1"/>
        <d v="2024-03-06T20:00:00" u="1"/>
        <d v="2024-03-20T10:30:00" u="1"/>
        <d v="2024-07-09T15:30:00" u="1"/>
        <d v="2023-11-27T12:00:00" u="1"/>
        <d v="2024-03-20T11:30:00" u="1"/>
        <d v="2024-07-09T16:30:00" u="1"/>
        <d v="2023-11-27T13:00:00" u="1"/>
        <d v="2024-03-06T22:00:00" u="1"/>
        <d v="2024-03-20T12:30:00" u="1"/>
        <d v="2024-07-09T17:30:00" u="1"/>
        <d v="2023-11-27T14:00:00" u="1"/>
        <d v="2024-03-20T13:30:00" u="1"/>
        <d v="2024-07-09T18:30:00" u="1"/>
        <d v="2023-11-27T15:00:00" u="1"/>
        <d v="2024-03-20T14:30:00" u="1"/>
        <d v="2024-07-09T19:30:00" u="1"/>
        <d v="2023-11-27T16:00:00" u="1"/>
        <d v="2024-03-20T15:30:00" u="1"/>
        <d v="2023-11-27T17:00:00" u="1"/>
        <d v="2024-03-20T16:30:00" u="1"/>
        <d v="2023-11-27T18:00:00" u="1"/>
        <d v="2024-03-20T17:30:00" u="1"/>
        <d v="2023-11-27T19:00:00" u="1"/>
        <d v="2024-03-20T18:30:00" u="1"/>
        <d v="2023-11-27T20:00:00" u="1"/>
        <d v="2024-03-20T19:30:00" u="1"/>
        <d v="2024-03-20T20:30:00" u="1"/>
        <d v="2024-04-06T08:00:00" u="1"/>
        <d v="2024-04-06T13:00:00" u="1"/>
        <d v="2023-12-27T07:00:00" u="1"/>
        <d v="2024-04-06T16:00:00" u="1"/>
        <d v="2023-12-27T08:00:00" u="1"/>
        <d v="2023-12-27T09:00:00" u="1"/>
        <d v="2023-12-27T10:00:00" u="1"/>
        <d v="2023-12-27T11:00:00" u="1"/>
        <d v="2024-04-06T20:00:00" u="1"/>
        <d v="2023-12-27T12:00:00" u="1"/>
        <d v="2023-12-27T13:00:00" u="1"/>
        <d v="2023-12-27T14:00:00" u="1"/>
        <d v="2023-12-27T15:00:00" u="1"/>
        <d v="2023-12-27T16:00:00" u="1"/>
        <d v="2023-12-27T17:00:00" u="1"/>
        <d v="2023-12-27T18:00:00" u="1"/>
        <d v="2023-12-27T19:00:00" u="1"/>
        <d v="2023-12-27T20:00:00" u="1"/>
        <d v="2023-12-27T22:00:00" u="1"/>
        <d v="2023-05-06T08:00:00" u="1"/>
        <d v="2024-05-06T07:00:00" u="1"/>
        <d v="2024-05-06T08:00:00" u="1"/>
        <d v="2024-05-06T09:00:00" u="1"/>
        <d v="2024-05-06T10:00:00" u="1"/>
        <d v="2024-01-17T06:00:00" u="1"/>
        <d v="2024-05-06T11:00:00" u="1"/>
        <d v="2024-01-17T07:00:00" u="1"/>
        <d v="2024-05-06T12:00:00" u="1"/>
        <d v="2024-01-17T08:00:00" u="1"/>
        <d v="2024-05-06T13:00:00" u="1"/>
        <d v="2024-01-17T09:00:00" u="1"/>
        <d v="2024-05-06T14:00:00" u="1"/>
        <d v="2024-01-17T10:00:00" u="1"/>
        <d v="2024-05-06T15:00:00" u="1"/>
        <d v="2024-01-17T11:00:00" u="1"/>
        <d v="2024-01-31T01:30:00" u="1"/>
        <d v="2024-05-06T16:00:00" u="1"/>
        <d v="2024-01-17T12:00:00" u="1"/>
        <d v="2024-05-06T17:00:00" u="1"/>
        <d v="2024-05-13T12:15:00" u="1"/>
        <d v="2024-01-17T13:00:00" u="1"/>
        <d v="2024-05-06T18:00:00" u="1"/>
        <d v="2024-01-17T14:00:00" u="1"/>
        <d v="2024-05-06T19:00:00" u="1"/>
        <d v="2024-05-20T09:30:00" u="1"/>
        <d v="2024-01-17T15:00:00" u="1"/>
        <d v="2024-05-06T20:00:00" u="1"/>
        <d v="2024-05-20T10:30:00" u="1"/>
        <d v="2024-01-17T16:00:00" u="1"/>
        <d v="2024-05-20T11:30:00" u="1"/>
        <d v="2024-01-17T17:00:00" u="1"/>
        <d v="2024-01-31T07:30:00" u="1"/>
        <d v="2024-05-06T22:00:00" u="1"/>
        <d v="2024-05-20T12:30:00" u="1"/>
        <d v="2024-01-17T18:00:00" u="1"/>
        <d v="2024-01-31T08:30:00" u="1"/>
        <d v="2024-05-20T13:30:00" u="1"/>
        <d v="2024-01-17T19:00:00" u="1"/>
        <d v="2024-01-31T09:30:00" u="1"/>
        <d v="2024-05-20T14:30:00" u="1"/>
        <d v="2024-01-17T20:00:00" u="1"/>
        <d v="2024-01-31T10:30:00" u="1"/>
        <d v="2024-05-20T15:30:00" u="1"/>
        <d v="2024-01-31T11:30:00" u="1"/>
        <d v="2024-05-20T16:30:00" u="1"/>
        <d v="2024-01-31T12:30:00" u="1"/>
        <d v="2024-05-20T17:30:00" u="1"/>
        <d v="2024-05-20T18:30:00" u="1"/>
        <d v="2024-01-31T14:30:00" u="1"/>
        <d v="2024-05-20T19:30:00" u="1"/>
        <d v="2024-01-31T15:30:00" u="1"/>
        <d v="2024-01-31T16:30:00" u="1"/>
        <d v="2024-01-31T17:30:00" u="1"/>
        <d v="2024-01-31T18:30:00" u="1"/>
        <d v="2024-01-31T19:30:00" u="1"/>
        <d v="2024-06-06T07:00:00" u="1"/>
        <d v="2024-06-06T08:00:00" u="1"/>
        <d v="2024-06-06T09:00:00" u="1"/>
        <d v="2024-06-06T10:00:00" u="1"/>
        <d v="2024-02-17T06:00:00" u="1"/>
        <d v="2024-06-06T11:00:00" u="1"/>
        <d v="2024-02-17T07:00:00" u="1"/>
        <d v="2024-06-06T12:00:00" u="1"/>
        <d v="2024-02-17T08:00:00" u="1"/>
        <d v="2024-06-06T13:00:00" u="1"/>
        <d v="2024-02-17T09:00:00" u="1"/>
        <d v="2024-06-06T14:00:00" u="1"/>
        <d v="2024-02-17T10:00:00" u="1"/>
        <d v="2024-06-06T15:00:00" u="1"/>
        <d v="2024-02-17T11:00:00" u="1"/>
        <d v="2024-06-06T16:00:00" u="1"/>
        <d v="2024-06-06T17:00:00" u="1"/>
        <d v="2024-06-06T18:00:00" u="1"/>
        <d v="2024-06-20T08:30:00" u="1"/>
        <d v="2024-06-06T19:00:00" u="1"/>
        <d v="2024-06-20T09:30:00" u="1"/>
        <d v="2024-06-06T20:00:00" u="1"/>
        <d v="2024-06-20T10:30:00" u="1"/>
        <d v="2024-06-20T11:30:00" u="1"/>
        <d v="2024-06-20T12:30:00" u="1"/>
        <d v="2024-06-20T13:30:00" u="1"/>
        <d v="2024-06-20T14:30:00" u="1"/>
        <d v="2024-06-20T15:30:00" u="1"/>
        <d v="2024-06-20T16:30:00" u="1"/>
        <d v="2024-06-20T17:30:00" u="1"/>
        <d v="2024-06-20T18:30:00" u="1"/>
        <d v="2024-06-20T19:30:00" u="1"/>
        <d v="2024-07-06T08:00:00" u="1"/>
        <d v="2024-07-06T16:00:00" u="1"/>
        <d v="2024-07-06T20:00:00" u="1"/>
        <d v="2024-07-06T22:00:00" u="1"/>
        <d v="2024-03-17T20:00:00" u="1"/>
        <d v="2024-04-17T07:00:00" u="1"/>
        <d v="2024-04-17T08:00:00" u="1"/>
        <d v="2024-04-17T09:00:00" u="1"/>
        <d v="2024-04-17T10:00:00" u="1"/>
        <d v="2024-04-17T11:00:00" u="1"/>
        <d v="2024-04-17T12:00:00" u="1"/>
        <d v="2024-04-17T13:00:00" u="1"/>
        <d v="2024-04-17T14:00:00" u="1"/>
        <d v="2024-04-17T15:00:00" u="1"/>
        <d v="2024-04-17T16:00:00" u="1"/>
        <d v="2024-04-17T17:00:00" u="1"/>
        <d v="2024-04-17T18:00:00" u="1"/>
        <d v="2024-04-17T19:00:00" u="1"/>
        <d v="2024-04-17T20:00:00" u="1"/>
        <d v="2024-05-17T06:00:00" u="1"/>
        <d v="2024-05-17T07:00:00" u="1"/>
        <d v="2024-05-17T08:00:00" u="1"/>
        <d v="2024-05-17T09:00:00" u="1"/>
        <d v="2024-05-17T10:00:00" u="1"/>
        <d v="2024-05-17T11:00:00" u="1"/>
        <d v="2024-05-17T12:00:00" u="1"/>
        <d v="2024-01-28T08:00:00" u="1"/>
        <d v="2024-05-17T13:00:00" u="1"/>
        <d v="2024-05-17T14:00:00" u="1"/>
        <d v="2024-05-17T15:00:00" u="1"/>
        <d v="2024-05-17T16:00:00" u="1"/>
        <d v="2024-05-17T17:00:00" u="1"/>
        <d v="2024-05-17T18:00:00" u="1"/>
        <d v="2024-05-31T08:30:00" u="1"/>
        <d v="2024-05-17T19:00:00" u="1"/>
        <d v="2024-05-17T20:00:00" u="1"/>
        <d v="2024-05-31T10:30:00" u="1"/>
        <d v="2024-01-28T16:00:00" u="1"/>
        <d v="2024-05-31T11:30:00" u="1"/>
        <d v="2024-05-31T12:30:00" u="1"/>
        <d v="2024-05-31T13:30:00" u="1"/>
        <d v="2024-05-31T14:30:00" u="1"/>
        <d v="2024-01-28T20:00:00" u="1"/>
        <d v="2024-05-31T15:30:00" u="1"/>
        <d v="2024-05-31T16:30:00" u="1"/>
        <d v="2024-05-31T17:30:00" u="1"/>
        <d v="2024-05-31T18:30:00" u="1"/>
        <d v="2024-05-31T19:30:00" u="1"/>
        <d v="2024-06-17T07:00:00" u="1"/>
        <d v="2024-06-17T08:00:00" u="1"/>
        <d v="2024-06-17T09:00:00" u="1"/>
        <d v="2024-06-17T10:00:00" u="1"/>
        <d v="2024-06-17T11:00:00" u="1"/>
        <d v="2024-06-17T12:00:00" u="1"/>
        <d v="2024-02-28T08:00:00" u="1"/>
        <d v="2024-06-17T13:00:00" u="1"/>
        <d v="2024-02-28T09:00:00" u="1"/>
        <d v="2024-06-17T14:00:00" u="1"/>
        <d v="2024-02-28T10:00:00" u="1"/>
        <d v="2024-06-17T15:00:00" u="1"/>
        <d v="2024-02-28T11:00:00" u="1"/>
        <d v="2024-06-17T16:00:00" u="1"/>
        <d v="2024-02-28T12:00:00" u="1"/>
        <d v="2024-06-17T17:00:00" u="1"/>
        <d v="2024-02-28T13:00:00" u="1"/>
        <d v="2024-06-17T18:00:00" u="1"/>
        <d v="2024-02-28T14:00:00" u="1"/>
        <d v="2024-06-17T19:00:00" u="1"/>
        <d v="2024-02-28T15:00:00" u="1"/>
        <d v="2024-06-17T20:00:00" u="1"/>
        <d v="2024-02-28T16:00:00" u="1"/>
        <d v="2024-02-28T17:00:00" u="1"/>
        <d v="2024-06-17T22:00:00" u="1"/>
        <d v="2024-02-28T18:00:00" u="1"/>
        <d v="2024-02-28T19:00:00" u="1"/>
        <d v="2024-02-28T20:00:00" u="1"/>
        <d v="2024-07-17T07:00:00" u="1"/>
        <d v="2024-07-17T08:00:00" u="1"/>
        <d v="2024-07-17T09:00:00" u="1"/>
        <d v="2024-07-17T10:00:00" u="1"/>
        <d v="2024-07-17T11:00:00" u="1"/>
        <d v="2024-07-17T12:00:00" u="1"/>
        <d v="2024-03-28T08:00:00" u="1"/>
        <d v="2024-07-17T13:00:00" u="1"/>
        <d v="2024-07-17T14:00:00" u="1"/>
        <d v="2024-03-28T10:00:00" u="1"/>
        <d v="2024-07-17T15:00:00" u="1"/>
        <d v="2024-03-28T11:00:00" u="1"/>
        <d v="2024-07-17T16:00:00" u="1"/>
        <d v="2024-03-28T12:00:00" u="1"/>
        <d v="2024-07-17T17:00:00" u="1"/>
        <d v="2024-07-17T18:00:00" u="1"/>
        <d v="2024-03-28T14:00:00" u="1"/>
        <d v="2024-07-17T20:00:00" u="1"/>
        <d v="2024-03-28T16:00:00" u="1"/>
        <d v="2024-03-28T20:00:00" u="1"/>
        <d v="2023-12-06T08:00:00" u="1"/>
        <d v="2023-12-06T15:00:00" u="1"/>
        <d v="2023-12-20T06:30:00" u="1"/>
        <d v="2023-12-06T17:00:00" u="1"/>
        <d v="2023-12-20T08:30:00" u="1"/>
        <d v="2023-12-20T09:30:00" u="1"/>
        <d v="2024-04-28T08:00:00" u="1"/>
        <d v="2023-12-06T20:00:00" u="1"/>
        <d v="2023-12-20T10:30:00" u="1"/>
        <d v="2023-12-20T11:30:00" u="1"/>
        <d v="2023-12-20T12:30:00" u="1"/>
        <d v="2023-12-20T13:30:00" u="1"/>
        <d v="2023-12-20T14:30:00" u="1"/>
        <d v="2023-12-20T15:30:00" u="1"/>
        <d v="2023-12-20T16:30:00" u="1"/>
        <d v="2023-12-20T17:30:00" u="1"/>
        <d v="2023-12-20T18:30:00" u="1"/>
        <d v="2023-12-20T19:30:00" u="1"/>
        <d v="2023-12-20T20:30:00" u="1"/>
        <d v="2024-04-28T20:00:00" u="1"/>
        <d v="2024-01-10T08:30:00" u="1"/>
        <d v="2024-01-10T09:30:00" u="1"/>
        <d v="2024-01-10T10:30:00" u="1"/>
        <d v="2024-01-10T11:30:00" u="1"/>
        <d v="2024-01-10T12:30:00" u="1"/>
        <d v="2024-05-28T07:00:00" u="1"/>
        <d v="2024-01-10T13:30:00" u="1"/>
        <d v="2024-05-28T08:00:00" u="1"/>
        <d v="2024-01-10T14:30:00" u="1"/>
        <d v="2024-05-28T09:00:00" u="1"/>
        <d v="2024-01-10T15:30:00" u="1"/>
        <d v="2024-05-28T10:00:00" u="1"/>
        <d v="2024-01-10T16:30:00" u="1"/>
        <d v="2024-05-28T11:00:00" u="1"/>
        <d v="2024-01-10T17:30:00" u="1"/>
        <d v="2024-05-28T12:00:00" u="1"/>
        <d v="2024-01-10T18:30:00" u="1"/>
        <d v="2024-05-28T13:00:00" u="1"/>
        <d v="2024-01-10T19:30:00" u="1"/>
        <d v="2024-05-28T14:00:00" u="1"/>
        <d v="2024-05-28T15:00:00" u="1"/>
        <d v="2024-05-28T16:00:00" u="1"/>
        <d v="2024-05-28T17:00:00" u="1"/>
        <d v="2024-05-28T18:00:00" u="1"/>
        <d v="2024-05-28T19:00:00" u="1"/>
        <d v="2024-05-28T20:00:00" u="1"/>
        <d v="2024-05-28T21:00:00" u="1"/>
        <d v="2024-06-28T07:00:00" u="1"/>
        <d v="2024-06-28T08:00:00" u="1"/>
        <d v="2024-06-28T09:00:00" u="1"/>
        <d v="2024-06-28T10:00:00" u="1"/>
        <d v="2024-06-28T11:00:00" u="1"/>
        <d v="2024-06-28T12:00:00" u="1"/>
        <d v="2024-06-28T13:00:00" u="1"/>
        <d v="2024-06-28T14:00:00" u="1"/>
        <d v="2024-06-28T15:00:00" u="1"/>
        <d v="2024-06-28T16:00:00" u="1"/>
        <d v="2024-06-28T17:00:00" u="1"/>
        <d v="2024-06-28T18:00:00" u="1"/>
        <d v="2024-06-28T19:00:00" u="1"/>
        <d v="2024-06-28T20:00:00" u="1"/>
        <d v="2024-06-28T22:00:00" u="1"/>
        <d v="2023-11-17T20:00:00" u="1"/>
        <d v="2023-12-17T07:00:00" u="1"/>
        <d v="2024-04-10T07:30:00" u="1"/>
        <d v="2024-04-10T08:30:00" u="1"/>
        <d v="2024-04-10T09:30:00" u="1"/>
        <d v="2024-04-10T11:30:00" u="1"/>
        <d v="2024-04-10T12:30:00" u="1"/>
        <d v="2024-04-10T13:30:00" u="1"/>
        <d v="2023-12-17T15:00:00" u="1"/>
        <d v="2024-04-10T14:30:00" u="1"/>
        <d v="2024-04-10T15:30:00" u="1"/>
        <d v="2024-04-10T16:30:00" u="1"/>
        <d v="2024-04-10T18:30:00" u="1"/>
        <d v="2023-12-17T20:00:00" u="1"/>
        <d v="2024-04-10T19:30:00" u="1"/>
        <d v="2024-01-07T08:00:00" u="1"/>
        <d v="2024-05-10T07:30:00" u="1"/>
        <d v="2024-05-10T08:30:00" u="1"/>
        <d v="2024-05-10T09:30:00" u="1"/>
        <d v="2024-05-10T10:30:00" u="1"/>
        <d v="2024-01-07T16:00:00" u="1"/>
        <d v="2024-05-10T11:30:00" u="1"/>
        <d v="2024-05-10T12:30:00" u="1"/>
        <d v="2024-05-10T13:30:00" u="1"/>
        <d v="2024-01-07T20:00:00" u="1"/>
        <d v="2024-05-10T15:30:00" u="1"/>
        <d v="2024-05-10T16:30:00" u="1"/>
        <d v="2024-05-10T18:30:00" u="1"/>
        <d v="2024-05-10T19:30:00" u="1"/>
        <d v="2024-05-10T20:30:00" u="1"/>
        <d v="2024-02-07T07:00:00" u="1"/>
        <d v="2024-02-07T08:00:00" u="1"/>
        <d v="2023-02-07T10:00:00" u="1"/>
        <d v="2024-02-07T09:00:00" u="1"/>
        <d v="2024-02-07T10:00:00" u="1"/>
        <d v="2024-02-07T11:00:00" u="1"/>
        <d v="2024-02-07T12:00:00" u="1"/>
        <d v="2024-02-07T13:00:00" u="1"/>
        <d v="2024-06-10T08:30:00" u="1"/>
        <d v="2024-02-07T14:00:00" u="1"/>
        <d v="2024-06-10T09:30:00" u="1"/>
        <d v="2023-02-07T16:00:00" u="1"/>
        <d v="2024-02-07T15:00:00" u="1"/>
        <d v="2024-06-10T10:30:00" u="1"/>
        <d v="2024-02-07T16:00:00" u="1"/>
        <d v="2024-06-10T11:30:00" u="1"/>
        <d v="2024-02-07T17:00:00" u="1"/>
        <d v="2024-06-10T12:30:00" u="1"/>
        <d v="2024-02-07T18:00:00" u="1"/>
        <d v="2024-02-21T08:30:00" u="1"/>
        <d v="2024-06-10T13:30:00" u="1"/>
        <d v="2024-02-07T19:00:00" u="1"/>
        <d v="2024-02-21T09:30:00" u="1"/>
        <d v="2024-06-10T14:30:00" u="1"/>
        <d v="2024-02-07T20:00:00" u="1"/>
        <d v="2024-02-21T10:30:00" u="1"/>
        <d v="2024-06-10T15:30:00" u="1"/>
        <d v="2024-02-21T11:30:00" u="1"/>
        <d v="2024-06-10T16:30:00" u="1"/>
        <d v="2024-02-07T22:00:00" u="1"/>
        <d v="2024-02-21T12:30:00" u="1"/>
        <d v="2024-06-10T17:30:00" u="1"/>
        <d v="2024-02-21T13:30:00" u="1"/>
        <d v="2024-06-10T18:30:00" u="1"/>
        <d v="2024-02-21T14:30:00" u="1"/>
        <d v="2024-06-10T19:30:00" u="1"/>
        <d v="2024-02-21T15:30:00" u="1"/>
        <d v="2024-02-21T17:30:00" u="1"/>
        <d v="2024-02-21T18:30:00" u="1"/>
        <d v="2024-02-21T19:30:00" u="1"/>
        <d v="2024-03-07T07:00:00" u="1"/>
        <d v="2024-03-07T08:00:00" u="1"/>
        <d v="2024-03-07T09:00:00" u="1"/>
        <d v="2024-03-07T10:00:00" u="1"/>
        <d v="2024-03-07T11:00:00" u="1"/>
        <d v="2024-03-07T12:00:00" u="1"/>
        <d v="2024-07-10T07:30:00" u="1"/>
        <d v="2024-03-07T13:00:00" u="1"/>
        <d v="2024-07-10T08:30:00" u="1"/>
        <d v="2024-03-07T14:00:00" u="1"/>
        <d v="2024-07-10T09:30:00" u="1"/>
        <d v="2024-03-07T15:00:00" u="1"/>
        <d v="2024-07-10T10:30:00" u="1"/>
        <d v="2023-11-28T07:00:00" u="1"/>
        <d v="2024-03-07T16:00:00" u="1"/>
        <d v="2024-07-10T11:30:00" u="1"/>
        <d v="2023-11-28T08:00:00" u="1"/>
        <d v="2024-03-07T17:00:00" u="1"/>
        <d v="2024-03-21T07:30:00" u="1"/>
        <d v="2024-07-10T12:30:00" u="1"/>
        <d v="2023-11-28T09:00:00" u="1"/>
        <d v="2024-03-07T18:00:00" u="1"/>
        <d v="2024-03-21T08:30:00" u="1"/>
        <d v="2024-07-10T13:30:00" u="1"/>
        <d v="2023-11-28T10:00:00" u="1"/>
        <d v="2024-03-07T19:00:00" u="1"/>
        <d v="2024-03-21T09:30:00" u="1"/>
        <d v="2024-07-10T14:30:00" u="1"/>
        <d v="2023-11-28T11:00:00" u="1"/>
        <d v="2024-03-07T20:00:00" u="1"/>
        <d v="2024-03-21T10:30:00" u="1"/>
        <d v="2024-07-10T15:30:00" u="1"/>
        <d v="2023-11-28T12:00:00" u="1"/>
        <d v="2024-03-21T11:30:00" u="1"/>
        <d v="2024-07-10T16:30:00" u="1"/>
        <d v="2023-11-28T13:00:00" u="1"/>
        <d v="2024-03-21T12:30:00" u="1"/>
        <d v="2024-07-10T17:30:00" u="1"/>
        <d v="2023-11-28T14:00:00" u="1"/>
        <d v="2024-03-21T13:30:00" u="1"/>
        <d v="2023-11-28T15:00:00" u="1"/>
        <d v="2024-03-21T14:30:00" u="1"/>
        <d v="2024-07-10T19:30:00" u="1"/>
        <d v="2023-11-28T16:00:00" u="1"/>
        <d v="2024-03-21T15:30:00" u="1"/>
        <d v="2024-07-10T20:30:00" u="1"/>
        <d v="2023-11-28T17:00:00" u="1"/>
        <d v="2024-03-21T16:30:00" u="1"/>
        <d v="2023-11-28T18:00:00" u="1"/>
        <d v="2024-03-21T17:30:00" u="1"/>
        <d v="2023-11-28T19:00:00" u="1"/>
        <d v="2024-03-21T18:30:00" u="1"/>
        <d v="2023-11-28T20:00:00" u="1"/>
        <d v="2024-03-21T19:30:00" u="1"/>
        <d v="2023-11-28T22:00:00" u="1"/>
        <d v="2024-04-07T08:00:00" u="1"/>
        <d v="2024-04-07T10:00:00" u="1"/>
        <d v="2023-12-28T07:00:00" u="1"/>
        <d v="2023-12-28T08:00:00" u="1"/>
        <d v="2023-12-28T09:00:00" u="1"/>
        <d v="2024-04-07T18:00:00" u="1"/>
        <d v="2023-12-28T10:00:00" u="1"/>
        <d v="2023-12-28T11:00:00" u="1"/>
        <d v="2024-04-07T20:00:00" u="1"/>
        <d v="2023-12-28T12:00:00" u="1"/>
        <d v="2023-12-28T13:00:00" u="1"/>
        <d v="2023-12-28T14:00:00" u="1"/>
        <d v="2023-12-28T15:00:00" u="1"/>
        <d v="2023-12-28T16:00:00" u="1"/>
        <d v="2023-12-28T17:00:00" u="1"/>
        <d v="2023-12-28T18:00:00" u="1"/>
        <d v="2023-12-28T20:00:00" u="1"/>
        <d v="2023-12-28T22:00:00" u="1"/>
        <d v="2024-05-07T06:00:00" u="1"/>
        <d v="2024-05-07T07:00:00" u="1"/>
        <d v="2024-05-07T08:00:00" u="1"/>
        <d v="2024-05-07T09:00:00" u="1"/>
        <d v="2024-05-07T10:00:00" u="1"/>
        <d v="2024-05-07T11:00:00" u="1"/>
        <d v="2024-05-07T12:00:00" u="1"/>
        <d v="2024-01-18T08:00:00" u="1"/>
        <d v="2024-05-07T13:00:00" u="1"/>
        <d v="2024-01-18T09:00:00" u="1"/>
        <d v="2024-05-07T14:00:00" u="1"/>
        <d v="2024-01-18T10:00:00" u="1"/>
        <d v="2024-05-07T15:00:00" u="1"/>
        <d v="2024-01-18T11:00:00" u="1"/>
        <d v="2024-05-07T16:00:00" u="1"/>
        <d v="2024-01-18T12:00:00" u="1"/>
        <d v="2024-05-07T17:00:00" u="1"/>
        <d v="2024-05-21T07:30:00" u="1"/>
        <d v="2024-01-18T13:00:00" u="1"/>
        <d v="2024-05-07T18:00:00" u="1"/>
        <d v="2024-05-21T08:30:00" u="1"/>
        <d v="2024-01-18T14:00:00" u="1"/>
        <d v="2024-05-07T19:00:00" u="1"/>
        <d v="2024-05-21T09:30:00" u="1"/>
        <d v="2024-01-18T15:00:00" u="1"/>
        <d v="2024-05-07T20:00:00" u="1"/>
        <d v="2024-05-21T10:30:00" u="1"/>
        <d v="2024-01-18T16:00:00" u="1"/>
        <d v="2024-05-07T21:00:00" u="1"/>
        <d v="2024-05-21T11:30:00" u="1"/>
        <d v="2024-01-18T17:00:00" u="1"/>
        <d v="2024-05-07T22:00:00" u="1"/>
        <d v="2024-05-21T12:30:00" u="1"/>
        <d v="2024-01-18T18:00:00" u="1"/>
        <d v="2024-05-21T13:30:00" u="1"/>
        <d v="2024-01-18T19:00:00" u="1"/>
        <d v="2024-05-21T14:30:00" u="1"/>
        <d v="2024-01-18T20:00:00" u="1"/>
        <d v="2024-05-21T15:30:00" u="1"/>
        <d v="2024-05-21T16:30:00" u="1"/>
        <d v="2024-05-21T17:30:00" u="1"/>
        <d v="2024-05-21T18:30:00" u="1"/>
        <d v="2024-05-21T19:30:00" u="1"/>
        <d v="2024-06-07T07:00:00" u="1"/>
        <d v="2024-06-07T08:00:00" u="1"/>
        <d v="2024-06-07T09:00:00" u="1"/>
        <d v="2024-06-07T10:00:00" u="1"/>
        <d v="2024-02-18T06:00:00" u="1"/>
        <d v="2024-06-07T11:00:00" u="1"/>
        <d v="2024-02-18T07:00:00" u="1"/>
        <d v="2024-06-07T12:00:00" u="1"/>
        <d v="2024-02-18T08:00:00" u="1"/>
        <d v="2024-06-07T13:00:00" u="1"/>
        <d v="2024-02-18T09:00:00" u="1"/>
        <d v="2024-06-07T14:00:00" u="1"/>
        <d v="2024-02-18T10:00:00" u="1"/>
        <d v="2024-06-07T15:00:00" u="1"/>
        <d v="2024-02-18T11:00:00" u="1"/>
        <d v="2024-06-07T16:00:00" u="1"/>
        <d v="2024-02-18T12:00:00" u="1"/>
        <d v="2024-06-07T17:00:00" u="1"/>
        <d v="2024-06-21T07:30:00" u="1"/>
        <d v="2024-06-07T18:00:00" u="1"/>
        <d v="2024-06-21T08:30:00" u="1"/>
        <d v="2024-06-07T19:00:00" u="1"/>
        <d v="2024-06-21T09:30:00" u="1"/>
        <d v="2024-06-07T20:00:00" u="1"/>
        <d v="2024-06-21T10:30:00" u="1"/>
        <d v="2024-06-21T11:30:00" u="1"/>
        <d v="2024-02-18T17:00:00" u="1"/>
        <d v="2024-06-21T12:30:00" u="1"/>
        <d v="2024-06-21T13:30:00" u="1"/>
        <d v="2024-06-21T14:30:00" u="1"/>
        <d v="2024-02-18T20:00:00" u="1"/>
        <d v="2024-06-21T15:30:00" u="1"/>
        <d v="2024-06-21T16:30:00" u="1"/>
        <d v="2024-06-21T17:30:00" u="1"/>
        <d v="2024-06-21T19:30:00" u="1"/>
        <d v="2024-06-21T20:30:00" u="1"/>
        <d v="2024-07-07T08:00:00" u="1"/>
        <d v="2024-03-18T07:00:00" u="1"/>
        <d v="2024-03-18T08:00:00" u="1"/>
        <d v="2024-03-18T09:00:00" u="1"/>
        <d v="2024-03-18T10:00:00" u="1"/>
        <d v="2024-03-18T11:00:00" u="1"/>
        <d v="2024-03-18T12:00:00" u="1"/>
        <d v="2024-03-18T13:00:00" u="1"/>
        <d v="2024-03-18T14:00:00" u="1"/>
        <d v="2024-03-18T15:00:00" u="1"/>
        <d v="2024-07-07T20:00:00" u="1"/>
        <d v="2024-03-18T16:00:00" u="1"/>
        <d v="2024-03-18T17:00:00" u="1"/>
        <d v="2024-07-07T22:00:00" u="1"/>
        <d v="2024-03-18T18:00:00" u="1"/>
        <d v="2024-03-18T19:00:00" u="1"/>
        <d v="2024-03-18T20:00:00" u="1"/>
        <d v="2024-03-18T22:00:00" u="1"/>
        <d v="2024-04-18T07:00:00" u="1"/>
        <d v="2024-04-18T08:00:00" u="1"/>
        <d v="2024-04-18T09:00:00" u="1"/>
        <d v="2024-04-18T10:00:00" u="1"/>
        <d v="2024-04-18T11:00:00" u="1"/>
        <d v="2024-04-18T12:00:00" u="1"/>
        <d v="2024-04-18T13:00:00" u="1"/>
        <d v="2024-04-18T14:00:00" u="1"/>
        <d v="2024-04-18T15:00:00" u="1"/>
        <d v="2024-04-18T16:00:00" u="1"/>
        <d v="2024-04-18T17:00:00" u="1"/>
        <d v="2024-04-18T18:00:00" u="1"/>
        <d v="2024-04-18T19:00:00" u="1"/>
        <d v="2024-04-18T20:00:00" u="1"/>
        <d v="2024-01-29T08:00:00" u="1"/>
        <d v="2024-01-29T09:00:00" u="1"/>
        <d v="2024-01-29T10:00:00" u="1"/>
        <d v="2024-01-29T11:00:00" u="1"/>
        <d v="2024-01-29T12:00:00" u="1"/>
        <d v="2024-01-29T13:00:00" u="1"/>
        <d v="2024-01-29T14:00:00" u="1"/>
        <d v="2024-01-29T15:00:00" u="1"/>
        <d v="2024-05-18T20:00:00" u="1"/>
        <d v="2024-01-29T16:00:00" u="1"/>
        <d v="2024-01-29T17:00:00" u="1"/>
        <d v="2024-01-29T18:00:00" u="1"/>
        <d v="2024-01-29T19:00:00" u="1"/>
        <d v="2024-01-29T20:00:00" u="1"/>
        <d v="2024-06-18T07:00:00" u="1"/>
        <d v="2024-06-18T08:00:00" u="1"/>
        <d v="2024-06-18T09:00:00" u="1"/>
        <d v="2024-06-18T10:00:00" u="1"/>
        <d v="2024-02-29T06:00:00" u="1"/>
        <d v="2024-06-18T11:00:00" u="1"/>
        <d v="2024-02-29T07:00:00" u="1"/>
        <d v="2024-06-18T12:00:00" u="1"/>
        <d v="2024-02-29T08:00:00" u="1"/>
        <d v="2024-06-18T13:00:00" u="1"/>
        <d v="2024-02-29T09:00:00" u="1"/>
        <d v="2024-06-18T14:00:00" u="1"/>
        <d v="2024-02-29T10:00:00" u="1"/>
        <d v="2024-06-18T15:00:00" u="1"/>
        <d v="2024-02-29T11:00:00" u="1"/>
        <d v="2024-06-18T16:00:00" u="1"/>
        <d v="2024-02-29T12:00:00" u="1"/>
        <d v="2024-06-18T17:00:00" u="1"/>
        <d v="2024-02-29T13:00:00" u="1"/>
        <d v="2024-06-18T18:00:00" u="1"/>
        <d v="2024-02-29T14:00:00" u="1"/>
        <d v="2024-06-18T19:00:00" u="1"/>
        <d v="2024-02-29T15:00:00" u="1"/>
        <d v="2024-06-18T20:00:00" u="1"/>
        <d v="2024-02-29T16:00:00" u="1"/>
        <d v="2024-06-18T21:00:00" u="1"/>
        <d v="2024-02-29T17:00:00" u="1"/>
        <d v="2024-06-18T22:00:00" u="1"/>
        <d v="2024-02-29T18:00:00" u="1"/>
        <d v="2024-02-29T19:00:00" u="1"/>
        <d v="2024-02-29T20:00:00" u="1"/>
        <d v="2024-07-18T07:00:00" u="1"/>
        <d v="2024-07-18T08:00:00" u="1"/>
        <d v="2024-07-18T09:00:00" u="1"/>
        <d v="2024-07-18T10:00:00" u="1"/>
        <d v="2024-07-18T11:00:00" u="1"/>
        <d v="2024-07-18T12:00:00" u="1"/>
        <d v="2024-03-29T08:00:00" u="1"/>
        <d v="2024-07-18T13:00:00" u="1"/>
        <d v="2024-07-18T14:00:00" u="1"/>
        <d v="2024-03-29T10:00:00" u="1"/>
        <d v="2024-07-18T15:00:00" u="1"/>
        <d v="2024-07-18T16:00:00" u="1"/>
        <d v="2024-07-18T17:00:00" u="1"/>
        <d v="2024-07-18T18:00:00" u="1"/>
        <d v="2023-11-21T15:30:00" u="1"/>
        <d v="2024-07-18T19:00:00" u="1"/>
        <d v="2024-07-18T22:00:00" u="1"/>
        <d v="2024-03-29T18:00:00" u="1"/>
        <d v="2024-03-29T20:00:00" u="1"/>
        <d v="2023-12-07T08:00:00" u="1"/>
        <d v="2023-12-07T09:00:00" u="1"/>
        <d v="2023-12-07T10:00:00" u="1"/>
        <d v="2023-12-07T11:00:00" u="1"/>
        <d v="2023-12-07T12:00:00" u="1"/>
        <d v="2023-12-07T13:00:00" u="1"/>
        <d v="2023-12-07T14:00:00" u="1"/>
        <d v="2023-12-07T15:00:00" u="1"/>
        <d v="2023-12-07T16:00:00" u="1"/>
        <d v="2023-12-07T17:00:00" u="1"/>
        <d v="2023-12-21T07:30:00" u="1"/>
        <d v="2023-12-07T18:00:00" u="1"/>
        <d v="2023-12-21T08:30:00" u="1"/>
        <d v="2024-04-29T07:00:00" u="1"/>
        <d v="2023-12-21T09:30:00" u="1"/>
        <d v="2024-04-29T08:00:00" u="1"/>
        <d v="2023-12-07T20:00:00" u="1"/>
        <d v="2023-12-21T10:30:00" u="1"/>
        <d v="2024-04-29T09:00:00" u="1"/>
        <d v="2023-12-21T11:30:00" u="1"/>
        <d v="2024-04-29T10:00:00" u="1"/>
        <d v="2023-12-07T22:00:00" u="1"/>
        <d v="2023-12-21T12:30:00" u="1"/>
        <d v="2024-04-29T11:00:00" u="1"/>
        <d v="2024-04-29T12:00:00" u="1"/>
        <d v="2023-12-21T14:30:00" u="1"/>
        <d v="2024-04-29T13:00:00" u="1"/>
        <d v="2023-12-21T15:30:00" u="1"/>
        <d v="2024-04-29T14:00:00" u="1"/>
        <d v="2023-12-21T16:30:00" u="1"/>
        <d v="2024-04-29T15:00:00" u="1"/>
        <d v="2023-12-21T17:30:00" u="1"/>
        <d v="2024-04-29T16:00:00" u="1"/>
        <d v="2023-12-21T18:30:00" u="1"/>
        <d v="2024-04-29T17:00:00" u="1"/>
        <d v="2023-12-21T19:30:00" u="1"/>
        <d v="2024-04-29T18:00:00" u="1"/>
        <d v="2024-04-29T19:00:00" u="1"/>
        <d v="2024-04-29T20:00:00" u="1"/>
        <d v="2024-04-29T21:00:00" u="1"/>
        <d v="2024-01-11T08:30:00" u="1"/>
        <d v="2024-01-11T09:30:00" u="1"/>
        <d v="2024-01-11T10:30:00" u="1"/>
        <d v="2024-01-11T11:30:00" u="1"/>
        <d v="2024-01-11T12:30:00" u="1"/>
        <d v="2024-05-29T07:00:00" u="1"/>
        <d v="2024-01-11T13:30:00" u="1"/>
        <d v="2024-05-29T08:00:00" u="1"/>
        <d v="2024-01-11T14:30:00" u="1"/>
        <d v="2024-05-29T09:00:00" u="1"/>
        <d v="2024-01-11T15:30:00" u="1"/>
        <d v="2024-05-29T10:00:00" u="1"/>
        <d v="2024-01-11T16:30:00" u="1"/>
        <d v="2024-05-29T11:00:00" u="1"/>
        <d v="2024-01-11T17:30:00" u="1"/>
        <d v="2024-05-29T12:00:00" u="1"/>
        <d v="2024-01-11T18:30:00" u="1"/>
        <d v="2024-05-29T13:00:00" u="1"/>
        <d v="2024-01-11T19:30:00" u="1"/>
        <d v="2024-05-29T14:00:00" u="1"/>
        <d v="2024-05-29T15:00:00" u="1"/>
        <d v="2024-05-29T16:00:00" u="1"/>
        <d v="2024-05-29T17:00:00" u="1"/>
        <d v="2024-05-29T18:00:00" u="1"/>
        <d v="2024-05-29T19:00:00" u="1"/>
        <d v="2024-05-29T20:00:00" u="1"/>
        <d v="2024-05-29T22:00:00" u="1"/>
        <d v="2024-06-29T08:00:00" u="1"/>
        <d v="2024-06-29T09:00:00" u="1"/>
        <d v="2024-06-29T10:00:00" u="1"/>
        <d v="2023-10-18T20:00:00" u="1"/>
        <d v="2024-06-29T16:00:00" u="1"/>
        <d v="2024-06-29T20:00:00" u="1"/>
        <d v="2024-03-11T08:30:00" u="1"/>
        <d v="2024-03-11T09:30:00" u="1"/>
        <d v="2024-03-11T10:30:00" u="1"/>
        <d v="2024-03-11T11:30:00" u="1"/>
        <d v="2024-03-11T12:30:00" u="1"/>
        <d v="2024-03-11T13:30:00" u="1"/>
        <d v="2024-03-11T14:30:00" u="1"/>
        <d v="2024-03-11T15:30:00" u="1"/>
        <d v="2024-03-11T16:30:00" u="1"/>
        <d v="2024-03-11T18:30:00" u="1"/>
        <d v="2024-03-11T19:30:00" u="1"/>
        <d v="2023-12-18T07:00:00" u="1"/>
        <d v="2023-12-18T08:00:00" u="1"/>
        <d v="2024-04-11T07:30:00" u="1"/>
        <d v="2023-12-18T09:00:00" u="1"/>
        <d v="2024-04-11T08:30:00" u="1"/>
        <d v="2023-12-18T10:00:00" u="1"/>
        <d v="2024-04-11T09:30:00" u="1"/>
        <d v="2023-12-18T11:00:00" u="1"/>
        <d v="2024-04-11T10:30:00" u="1"/>
        <d v="2023-12-18T12:00:00" u="1"/>
        <d v="2024-04-11T11:30:00" u="1"/>
        <d v="2023-12-18T13:00:00" u="1"/>
        <d v="2024-04-11T12:30:00" u="1"/>
        <d v="2023-12-18T14:00:00" u="1"/>
        <d v="2024-04-11T13:30:00" u="1"/>
        <d v="2023-12-18T15:00:00" u="1"/>
        <d v="2024-04-11T14:30:00" u="1"/>
        <d v="2023-12-18T16:00:00" u="1"/>
        <d v="2024-04-11T15:30:00" u="1"/>
        <d v="2023-12-18T17:00:00" u="1"/>
        <d v="2024-04-11T16:30:00" u="1"/>
        <d v="2023-12-18T18:00:00" u="1"/>
        <d v="2024-04-11T17:30:00" u="1"/>
        <d v="2023-12-18T19:00:00" u="1"/>
        <d v="2024-04-11T18:30:00" u="1"/>
        <d v="2023-12-18T20:00:00" u="1"/>
        <d v="2024-04-11T19:30:00" u="1"/>
        <d v="2023-12-18T22:00:00" u="1"/>
        <d v="2023-12-18T23:00:00" u="1"/>
        <d v="2024-01-08T06:00:00" u="1"/>
        <d v="2024-01-08T07:00:00" u="1"/>
        <d v="2024-01-08T08:00:00" u="1"/>
        <d v="2024-01-08T09:00:00" u="1"/>
        <d v="2024-01-08T10:00:00" u="1"/>
        <d v="2024-01-08T11:00:00" u="1"/>
        <d v="2024-01-08T12:00:00" u="1"/>
        <d v="2024-01-08T13:00:00" u="1"/>
        <d v="2024-01-08T14:00:00" u="1"/>
        <d v="2024-01-08T15:00:00" u="1"/>
        <d v="2024-01-08T16:00:00" u="1"/>
        <d v="2024-01-08T17:00:00" u="1"/>
        <d v="2024-01-08T18:00:00" u="1"/>
        <d v="2024-01-22T08:30:00" u="1"/>
        <d v="2024-01-22T09:30:00" u="1"/>
        <d v="2024-01-08T20:00:00" u="1"/>
        <d v="2024-01-22T10:30:00" u="1"/>
        <d v="2024-01-22T11:30:00" u="1"/>
        <d v="2024-01-22T12:30:00" u="1"/>
        <d v="2024-01-22T13:30:00" u="1"/>
        <d v="2024-01-22T14:30:00" u="1"/>
        <d v="2024-01-22T15:30:00" u="1"/>
        <d v="2024-01-22T16:30:00" u="1"/>
        <d v="2024-01-22T17:30:00" u="1"/>
        <d v="2024-01-22T18:30:00" u="1"/>
        <d v="2024-01-22T19:30:00" u="1"/>
        <d v="2024-02-08T07:00:00" u="1"/>
        <d v="2024-02-08T08:00:00" u="1"/>
        <d v="2024-02-08T09:00:00" u="1"/>
        <d v="2024-02-08T10:00:00" u="1"/>
        <d v="2024-02-08T11:00:00" u="1"/>
        <d v="2024-02-08T12:00:00" u="1"/>
        <d v="2024-06-11T07:30:00" u="1"/>
        <d v="2024-02-08T13:00:00" u="1"/>
        <d v="2024-06-11T08:30:00" u="1"/>
        <d v="2024-02-08T14:00:00" u="1"/>
        <d v="2024-06-11T09:30:00" u="1"/>
        <d v="2024-02-08T15:00:00" u="1"/>
        <d v="2024-06-11T10:30:00" u="1"/>
        <d v="2024-02-08T16:00:00" u="1"/>
        <d v="2024-06-11T11:30:00" u="1"/>
        <d v="2023-10-29T08:00:00" u="1"/>
        <d v="2024-02-08T17:00:00" u="1"/>
        <d v="2024-02-22T07:30:00" u="1"/>
        <d v="2024-06-11T12:30:00" u="1"/>
        <d v="2024-02-08T18:00:00" u="1"/>
        <d v="2024-02-22T08:30:00" u="1"/>
        <d v="2024-06-11T13:30:00" u="1"/>
        <d v="2024-02-08T19:00:00" u="1"/>
        <d v="2024-02-22T09:30:00" u="1"/>
        <d v="2024-06-11T14:30:00" u="1"/>
        <d v="2024-02-08T20:00:00" u="1"/>
        <d v="2024-02-22T10:30:00" u="1"/>
        <d v="2024-06-11T15:30:00" u="1"/>
        <d v="2024-02-22T11:30:00" u="1"/>
        <d v="2024-06-11T16:30:00" u="1"/>
        <d v="2024-02-08T22:00:00" u="1"/>
        <d v="2024-02-22T12:30:00" u="1"/>
        <d v="2024-06-11T17:30:00" u="1"/>
        <d v="2024-02-22T13:30:00" u="1"/>
        <d v="2024-06-11T18:30:00" u="1"/>
        <d v="2024-02-22T14:30:00" u="1"/>
        <d v="2024-06-11T19:30:00" u="1"/>
        <d v="2024-02-22T15:30:00" u="1"/>
        <d v="2024-02-22T16:30:00" u="1"/>
        <d v="2024-02-22T17:30:00" u="1"/>
        <d v="2024-02-22T19:30:00" u="1"/>
        <d v="2024-03-08T07:00:00" u="1"/>
        <d v="2024-03-08T08:00:00" u="1"/>
        <d v="2024-03-08T09:00:00" u="1"/>
        <d v="2024-03-08T10:00:00" u="1"/>
        <d v="2024-03-08T11:00:00" u="1"/>
        <d v="2024-07-11T06:30:00" u="1"/>
        <d v="2024-03-08T12:00:00" u="1"/>
        <d v="2024-07-11T07:30:00" u="1"/>
        <d v="2024-03-08T13:00:00" u="1"/>
        <d v="2024-07-11T08:30:00" u="1"/>
        <d v="2023-11-29T05:00:00" u="1"/>
        <d v="2024-03-08T14:00:00" u="1"/>
        <d v="2024-03-08T15:00:00" u="1"/>
        <d v="2024-07-11T10:30:00" u="1"/>
        <d v="2023-11-29T07:00:00" u="1"/>
        <d v="2024-03-08T16:00:00" u="1"/>
        <d v="2024-07-11T11:30:00" u="1"/>
        <d v="2023-11-29T08:00:00" u="1"/>
        <d v="2024-03-08T17:00:00" u="1"/>
        <d v="2024-07-11T12:30:00" u="1"/>
        <d v="2023-11-29T09:00:00" u="1"/>
        <d v="2024-03-08T18:00:00" u="1"/>
        <d v="2024-03-22T08:30:00" u="1"/>
        <d v="2024-07-11T13:30:00" u="1"/>
        <d v="2023-11-29T10:00:00" u="1"/>
        <d v="2024-03-08T19:00:00" u="1"/>
        <d v="2024-03-22T09:30:00" u="1"/>
        <d v="2024-07-11T14:30:00" u="1"/>
        <d v="2023-11-29T11:00:00" u="1"/>
        <d v="2024-03-08T20:00:00" u="1"/>
        <d v="2024-03-22T10:30:00" u="1"/>
        <d v="2024-07-11T15:30:00" u="1"/>
        <d v="2023-11-29T12:00:00" u="1"/>
        <d v="2024-03-22T11:30:00" u="1"/>
        <d v="2024-07-11T16:30:00" u="1"/>
        <d v="2023-11-29T13:00:00" u="1"/>
        <d v="2024-03-22T12:30:00" u="1"/>
        <d v="2024-07-11T17:30:00" u="1"/>
        <d v="2023-11-29T14:00:00" u="1"/>
        <d v="2024-03-22T13:30:00" u="1"/>
        <d v="2024-07-11T18:30:00" u="1"/>
        <d v="2023-11-29T15:00:00" u="1"/>
        <d v="2024-03-22T14:30:00" u="1"/>
        <d v="2024-07-11T19:30:00" u="1"/>
        <d v="2023-11-29T16:00:00" u="1"/>
        <d v="2024-03-22T15:30:00" u="1"/>
        <d v="2023-11-29T17:00:00" u="1"/>
        <d v="2023-11-29T18:00:00" u="1"/>
        <d v="2024-03-22T17:30:00" u="1"/>
        <d v="2023-11-29T19:00:00" u="1"/>
        <d v="2024-03-22T18:30:00" u="1"/>
        <d v="2023-11-29T20:00:00" u="1"/>
        <d v="2024-03-22T19:30:00" u="1"/>
        <d v="2024-04-08T07:00:00" u="1"/>
        <d v="2024-04-08T08:00:00" u="1"/>
        <d v="2024-04-08T09:00:00" u="1"/>
        <d v="2024-04-08T10:00:00" u="1"/>
        <d v="2024-04-08T11:00:00" u="1"/>
        <d v="2024-04-08T12:00:00" u="1"/>
        <d v="2024-04-08T13:00:00" u="1"/>
        <d v="2024-04-08T14:00:00" u="1"/>
        <d v="2024-04-08T15:00:00" u="1"/>
        <d v="2023-12-29T07:00:00" u="1"/>
        <d v="2024-04-08T16:00:00" u="1"/>
        <d v="2023-12-29T08:00:00" u="1"/>
        <d v="2024-04-08T17:00:00" u="1"/>
        <d v="2023-12-29T09:00:00" u="1"/>
        <d v="2024-04-08T18:00:00" u="1"/>
        <d v="2024-04-22T08:30:00" u="1"/>
        <d v="2023-12-29T10:00:00" u="1"/>
        <d v="2024-04-08T19:00:00" u="1"/>
        <d v="2024-04-22T09:30:00" u="1"/>
        <d v="2023-12-29T11:00:00" u="1"/>
        <d v="2024-04-08T20:00:00" u="1"/>
        <d v="2024-04-22T10:30:00" u="1"/>
        <d v="2023-12-29T12:00:00" u="1"/>
        <d v="2024-04-22T11:30:00" u="1"/>
        <d v="2023-12-29T13:00:00" u="1"/>
        <d v="2024-04-22T12:30:00" u="1"/>
        <d v="2023-12-29T14:00:00" u="1"/>
        <d v="2024-04-22T13:30:00" u="1"/>
        <d v="2023-12-29T15:00:00" u="1"/>
        <d v="2024-04-22T14:30:00" u="1"/>
        <d v="2023-12-29T16:00:00" u="1"/>
        <d v="2024-04-22T15:30:00" u="1"/>
        <d v="2023-12-29T17:00:00" u="1"/>
        <d v="2024-04-22T16:30:00" u="1"/>
        <d v="2023-12-29T18:00:00" u="1"/>
        <d v="2024-04-22T18:30:00" u="1"/>
        <d v="2023-12-29T20:00:00" u="1"/>
        <d v="2024-04-22T19:30:00" u="1"/>
        <d v="2023-12-29T21:00:00" u="1"/>
        <d v="2024-04-22T20:30:00" u="1"/>
        <d v="2023-12-29T22:00:00" u="1"/>
        <d v="2024-05-08T07:00:00" u="1"/>
        <d v="2024-05-08T08:00:00" u="1"/>
        <d v="2024-05-08T09:00:00" u="1"/>
        <d v="2024-05-08T10:00:00" u="1"/>
        <d v="2024-05-08T11:00:00" u="1"/>
        <d v="2024-05-08T12:00:00" u="1"/>
        <d v="2024-01-19T08:00:00" u="1"/>
        <d v="2024-05-08T13:00:00" u="1"/>
        <d v="2024-01-19T09:00:00" u="1"/>
        <d v="2024-05-08T14:00:00" u="1"/>
        <d v="2024-01-19T10:00:00" u="1"/>
        <d v="2024-05-08T15:00:00" u="1"/>
        <d v="2024-01-19T11:00:00" u="1"/>
        <d v="2024-05-08T16:00:00" u="1"/>
        <d v="2024-01-19T12:00:00" u="1"/>
        <d v="2024-05-08T17:00:00" u="1"/>
        <d v="2024-01-19T13:00:00" u="1"/>
        <d v="2024-05-08T18:00:00" u="1"/>
        <d v="2024-01-19T14:00:00" u="1"/>
        <d v="2024-05-08T19:00:00" u="1"/>
        <d v="2024-05-22T09:30:00" u="1"/>
        <d v="2024-01-19T15:00:00" u="1"/>
        <d v="2024-05-08T20:00:00" u="1"/>
        <d v="2024-05-22T10:30:00" u="1"/>
        <d v="2024-01-19T16:00:00" u="1"/>
        <d v="2024-05-08T21:00:00" u="1"/>
        <d v="2024-05-22T11:30:00" u="1"/>
        <d v="2024-01-19T17:00:00" u="1"/>
        <d v="2024-05-08T22:00:00" u="1"/>
        <d v="2024-05-22T12:30:00" u="1"/>
        <d v="2024-01-19T18:00:00" u="1"/>
        <d v="2024-05-22T13:30:00" u="1"/>
        <d v="2024-01-19T19:00:00" u="1"/>
        <d v="2024-05-22T14:30:00" u="1"/>
        <d v="2024-01-19T20:00:00" u="1"/>
        <d v="2024-05-22T15:30:00" u="1"/>
        <d v="2024-05-22T16:30:00" u="1"/>
        <d v="2024-01-19T22:00:00" u="1"/>
        <d v="2024-05-22T17:30:00" u="1"/>
        <d v="2024-05-22T18:30:00" u="1"/>
        <d v="2024-05-22T19:30:00" u="1"/>
        <d v="2024-06-08T08:00:00" u="1"/>
        <d v="2024-06-08T09:00:00" u="1"/>
        <d v="2024-02-19T06:00:00" u="1"/>
        <d v="2024-02-19T07:00:00" u="1"/>
        <d v="2024-02-19T08:00:00" u="1"/>
        <d v="2024-02-19T09:00:00" u="1"/>
        <d v="2024-02-19T10:00:00" u="1"/>
        <d v="2024-02-19T11:00:00" u="1"/>
        <d v="2024-06-08T16:00:00" u="1"/>
        <d v="2024-02-19T12:00:00" u="1"/>
        <d v="2024-02-19T13:00:00" u="1"/>
        <d v="2024-02-19T14:00:00" u="1"/>
        <d v="2024-02-19T15:00:00" u="1"/>
        <d v="2024-06-08T20:00:00" u="1"/>
        <d v="2024-02-19T16:00:00" u="1"/>
        <d v="2024-02-19T17:00:00" u="1"/>
        <d v="2024-02-19T18:00:00" u="1"/>
        <d v="2024-02-19T20:00:00" u="1"/>
        <d v="2024-07-08T06:00:00" u="1"/>
        <d v="2024-07-08T07:00:00" u="1"/>
        <d v="2024-07-08T08:00:00" u="1"/>
        <d v="2024-07-08T09:00:00" u="1"/>
        <d v="2024-07-08T10:00:00" u="1"/>
        <d v="2024-03-19T06:00:00" u="1"/>
        <d v="2024-07-08T11:00:00" u="1"/>
        <d v="2024-07-08T12:00:00" u="1"/>
        <d v="2024-03-19T08:00:00" u="1"/>
        <d v="2024-07-08T13:00:00" u="1"/>
        <d v="2024-03-19T09:00:00" u="1"/>
        <d v="2024-07-08T14:00:00" u="1"/>
        <d v="2024-03-19T10:00:00" u="1"/>
        <d v="2024-07-08T15:00:00" u="1"/>
        <d v="2024-03-19T11:00:00" u="1"/>
        <d v="2024-07-08T16:00:00" u="1"/>
        <d v="2024-03-19T12:00:00" u="1"/>
        <d v="2024-07-08T17:00:00" u="1"/>
        <d v="2024-03-19T13:00:00" u="1"/>
        <d v="2024-07-08T18:00:00" u="1"/>
        <d v="2024-03-19T14:00:00" u="1"/>
        <d v="2024-07-08T19:00:00" u="1"/>
        <d v="2024-03-19T15:00:00" u="1"/>
        <d v="2024-07-08T20:00:00" u="1"/>
        <d v="2024-03-19T16:00:00" u="1"/>
        <d v="2024-03-19T17:00:00" u="1"/>
        <d v="2024-03-19T18:00:00" u="1"/>
        <d v="2024-03-19T19:00:00" u="1"/>
        <d v="2024-03-19T20:00:00" u="1"/>
        <d v="2024-03-19T22:00:00" u="1"/>
        <d v="2024-07-04T23:59:00" u="1"/>
        <d v="2023-12-11T07:30:00" u="1"/>
        <d v="2023-12-11T08:30:00" u="1"/>
        <d v="2024-04-19T07:00:00" u="1"/>
        <d v="2023-12-11T09:30:00" u="1"/>
        <d v="2024-04-19T08:00:00" u="1"/>
        <d v="2023-12-11T10:30:00" u="1"/>
        <d v="2024-04-19T09:00:00" u="1"/>
        <d v="2023-12-11T11:30:00" u="1"/>
        <d v="2024-04-19T10:00:00" u="1"/>
        <d v="2023-12-11T12:30:00" u="1"/>
        <d v="2024-04-19T11:00:00" u="1"/>
        <d v="2023-12-11T13:30:00" u="1"/>
        <d v="2024-04-19T12:00:00" u="1"/>
        <d v="2023-12-11T14:30:00" u="1"/>
        <d v="2024-04-19T13:00:00" u="1"/>
        <d v="2023-12-11T15:30:00" u="1"/>
        <d v="2024-04-19T14:00:00" u="1"/>
        <d v="2023-12-11T16:30:00" u="1"/>
        <d v="2024-04-19T15:00:00" u="1"/>
        <d v="2024-04-19T16:00:00" u="1"/>
        <d v="2024-04-19T17:00:00" u="1"/>
        <d v="2023-12-11T19:30:00" u="1"/>
        <d v="2024-04-19T18:00:00" u="1"/>
        <d v="2024-04-19T19:00:00" u="1"/>
        <d v="2024-04-19T20:00:00" u="1"/>
        <d v="2024-04-19T21:00:00" u="1"/>
        <d v="2024-04-19T22:00:00" u="1"/>
        <d v="2024-05-19T09:00:00" u="1"/>
        <d v="2024-01-30T06:00:00" u="1"/>
        <d v="2024-01-30T07:00:00" u="1"/>
        <d v="2024-01-30T08:00:00" u="1"/>
        <d v="2024-01-30T09:00:00" u="1"/>
        <d v="2024-01-30T10:00:00" u="1"/>
        <d v="2024-01-30T11:00:00" u="1"/>
        <d v="2024-01-30T12:00:00" u="1"/>
        <d v="2024-01-30T13:00:00" u="1"/>
        <d v="2024-01-30T14:00:00" u="1"/>
        <d v="2024-01-30T15:00:00" u="1"/>
        <d v="2024-05-19T20:00:00" u="1"/>
        <d v="2024-01-30T16:00:00" u="1"/>
        <d v="2024-01-30T17:00:00" u="1"/>
        <d v="2024-01-30T18:00:00" u="1"/>
        <d v="2024-01-30T19:00:00" u="1"/>
        <d v="2024-01-30T20:00:00" u="1"/>
        <d v="2024-02-01T07:30:00" u="1"/>
        <d v="2024-02-01T08:30:00" u="1"/>
        <d v="2024-02-01T09:30:00" u="1"/>
        <d v="2024-02-01T10:30:00" u="1"/>
        <d v="2024-02-01T11:30:00" u="1"/>
        <d v="2024-02-01T12:30:00" u="1"/>
        <d v="2024-06-19T07:00:00" u="1"/>
        <d v="2024-06-19T08:00:00" u="1"/>
        <d v="2024-02-01T14:30:00" u="1"/>
        <d v="2024-06-19T09:00:00" u="1"/>
        <d v="2024-02-01T15:30:00" u="1"/>
        <d v="2024-06-19T10:00:00" u="1"/>
        <d v="2024-02-01T16:30:00" u="1"/>
        <d v="2024-06-19T11:00:00" u="1"/>
        <d v="2024-02-01T17:30:00" u="1"/>
        <d v="2024-06-19T12:00:00" u="1"/>
        <d v="2024-06-19T13:00:00" u="1"/>
        <d v="2024-02-01T19:30:00" u="1"/>
        <d v="2024-06-19T14:00:00" u="1"/>
        <d v="2024-02-01T20:30:00" u="1"/>
        <d v="2024-06-19T15:00:00" u="1"/>
        <d v="2024-06-19T16:00:00" u="1"/>
        <d v="2024-06-19T17:00:00" u="1"/>
        <d v="2024-06-19T18:00:00" u="1"/>
        <d v="2024-06-19T19:00:00" u="1"/>
        <d v="2024-06-19T20:00:00" u="1"/>
        <d v="2024-06-19T22:00:00" u="1"/>
        <d v="2024-03-01T08:30:00" u="1"/>
        <d v="2024-03-01T09:30:00" u="1"/>
        <d v="2024-03-01T10:30:00" u="1"/>
        <d v="2024-03-01T11:30:00" u="1"/>
        <d v="2024-07-19T06:00:00" u="1"/>
        <d v="2024-03-01T12:30:00" u="1"/>
        <d v="2024-03-01T13:30:00" u="1"/>
        <d v="2024-03-01T14:30:00" u="1"/>
        <d v="2024-03-01T15:30:00" u="1"/>
        <d v="2024-03-01T16:30:00" u="1"/>
        <d v="2024-03-01T17:30:00" u="1"/>
        <d v="2024-03-30T08:00:00" u="1"/>
        <d v="2024-03-01T19:30:00" u="1"/>
        <d v="2024-03-30T09:00:00" u="1"/>
        <d v="2024-03-01T20:30:00" u="1"/>
        <d v="2023-11-22T14:30:00" u="1"/>
        <d v="2024-03-30T16:00:00" u="1"/>
        <d v="2024-03-30T18:00:00" u="1"/>
        <d v="2024-03-30T20:00:00" u="1"/>
        <d v="2023-12-08T08:00:00" u="1"/>
        <d v="2024-04-01T09:30:00" u="1"/>
        <d v="2024-04-01T10:30:00" u="1"/>
        <d v="2024-04-01T11:30:00" u="1"/>
        <d v="2024-04-01T12:30:00" u="1"/>
        <d v="2024-04-01T13:30:00" u="1"/>
        <d v="2024-04-01T14:30:00" u="1"/>
        <d v="2023-12-08T16:00:00" u="1"/>
        <d v="2024-04-01T15:30:00" u="1"/>
        <d v="2023-12-22T07:30:00" u="1"/>
        <d v="2024-04-01T16:30:00" u="1"/>
        <d v="2024-04-30T06:00:00" u="1"/>
        <d v="2023-12-22T08:30:00" u="1"/>
        <d v="2024-04-30T07:00:00" u="1"/>
        <d v="2023-12-22T09:30:00" u="1"/>
        <d v="2024-04-01T18:30:00" u="1"/>
        <d v="2024-04-30T08:00:00" u="1"/>
      </sharedItems>
    </cacheField>
    <cacheField name="Verificación" numFmtId="166">
      <sharedItems containsSemiMixedTypes="0" containsString="0" containsNumber="1" minValue="-1093259.6727777778" maxValue="754.39666666678386"/>
    </cacheField>
    <cacheField name="Salida Carga Pedido" numFmtId="169">
      <sharedItems containsSemiMixedTypes="0" containsNonDate="0" containsDate="1" containsString="0" minDate="1899-12-30T00:00:00" maxDate="2024-09-25T20:28:33"/>
    </cacheField>
    <cacheField name="Tiempo Porte" numFmtId="167">
      <sharedItems containsSemiMixedTypes="0" containsNonDate="0" containsDate="1" containsString="0" minDate="1899-12-30T00:00:00" maxDate="1899-12-30T09:24:48"/>
    </cacheField>
    <cacheField name="Llegada Estimada" numFmtId="169">
      <sharedItems containsSemiMixedTypes="0" containsNonDate="0" containsDate="1" containsString="0" minDate="1899-12-30T00:00:00" maxDate="2024-09-25T23:29:48"/>
    </cacheField>
    <cacheField name="Indicador Servicio" numFmtId="2">
      <sharedItems containsMixedTypes="1" containsNumber="1" minValue="-1093260.1486111111" maxValue="157.87750000006054"/>
    </cacheField>
    <cacheField name="Grupo" numFmtId="0">
      <sharedItems containsBlank="1" count="8">
        <s v="On Time"/>
        <s v="Late"/>
        <m u="1"/>
        <s v="MORTEROS" u="1"/>
        <s v="PALETS/PLASTICO/OTRO" u="1"/>
        <s v="CEMENTO" u="1"/>
        <s v="." u="1"/>
        <s v="CEMENTO COLA" u="1"/>
      </sharedItems>
    </cacheField>
    <cacheField name="Motivo" numFmtId="0">
      <sharedItems containsNonDate="0" containsString="0" containsBlank="1"/>
    </cacheField>
    <cacheField name="Revisado" numFmtId="0">
      <sharedItems containsNonDate="0" containsString="0" containsBlank="1"/>
    </cacheField>
    <cacheField name="Mes" numFmtId="0">
      <sharedItems containsSemiMixedTypes="0" containsString="0" containsNumber="1" containsInteger="1" minValue="1" maxValue="12" count="12">
        <n v="9"/>
        <n v="1"/>
        <n v="8" u="1"/>
        <n v="7" u="1"/>
        <n v="5" u="1"/>
        <n v="2" u="1"/>
        <n v="6" u="1"/>
        <n v="3" u="1"/>
        <n v="10" u="1"/>
        <n v="11" u="1"/>
        <n v="4" u="1"/>
        <n v="12" u="1"/>
      </sharedItems>
    </cacheField>
    <cacheField name="Día" numFmtId="0">
      <sharedItems containsSemiMixedTypes="0" containsString="0" containsNumber="1" containsInteger="1" minValue="0" maxValue="31" count="32">
        <n v="2"/>
        <n v="3"/>
        <n v="4"/>
        <n v="1"/>
        <n v="5"/>
        <n v="6"/>
        <n v="10"/>
        <n v="9"/>
        <n v="11"/>
        <n v="7"/>
        <n v="8"/>
        <n v="12"/>
        <n v="13"/>
        <n v="16"/>
        <n v="14"/>
        <n v="17"/>
        <n v="15"/>
        <n v="18"/>
        <n v="19"/>
        <n v="20"/>
        <n v="23"/>
        <n v="24"/>
        <n v="21"/>
        <n v="22"/>
        <n v="25"/>
        <n v="0"/>
        <n v="26" u="1"/>
        <n v="27" u="1"/>
        <n v="28" u="1"/>
        <n v="29" u="1"/>
        <n v="30" u="1"/>
        <n v="31" u="1"/>
      </sharedItems>
    </cacheField>
    <cacheField name="Atraso" numFmtId="0">
      <sharedItems containsBlank="1" count="48">
        <s v=""/>
        <s v="A"/>
        <s v="C"/>
        <s v="B"/>
        <m u="1"/>
        <s v="004010000200000020" u="1"/>
        <s v="003000000200000023" u="1"/>
        <s v="004010000200000022" u="1"/>
        <s v="004010000100000029" u="1"/>
        <s v="004010000200000024" u="1"/>
        <s v="0040100001" u="1"/>
        <s v="003000000100000011" u="1"/>
        <s v="004010000100000011" u="1"/>
        <s v="0040100002" u="1"/>
        <s v="003000000100000014" u="1"/>
        <s v="004000000100000012" u="1"/>
        <s v="003000000100000015" u="1"/>
        <s v="00503" u="1"/>
        <s v="0030000001" u="1"/>
        <s v="0040100003" u="1"/>
        <s v="004010000100000018" u="1"/>
        <s v="0030000002" u="1"/>
        <s v="004010000300000010" u="1"/>
        <s v="003000000200000019" u="1"/>
        <s v="004010000200000018" u="1"/>
        <s v="004010000300000012" u="1"/>
        <s v="00502" u="1"/>
        <s v="003000000100000001" u="1"/>
        <s v="003000000100000002" u="1"/>
        <s v="003000000100000003" u="1"/>
        <s v="004010000100000001" u="1"/>
        <s v="004010000300000016" u="1"/>
        <s v="0040000003" u="1"/>
        <s v="004010000100000003" u="1"/>
        <s v="0050000003" u="1"/>
        <s v="003010000200000001" u="1"/>
        <s v="004010000100000005" u="1"/>
        <s v="00401" u="1"/>
        <s v="004000000100000007" u="1"/>
        <s v="004010000100000007" u="1"/>
        <s v="004010000200000001" u="1"/>
        <s v="004000000100000009" u="1"/>
        <s v="004010000100000009" u="1"/>
        <s v="004010000200000003" u="1"/>
        <s v="004010000300000001" u="1"/>
        <s v="004010000300000003" u="1"/>
        <s v="00300" u="1"/>
        <s v="004010000400000001" u="1"/>
      </sharedItems>
    </cacheField>
    <cacheField name="semana" numFmtId="0">
      <sharedItems containsSemiMixedTypes="0" containsString="0" containsNumber="1" containsInteger="1" minValue="1" maxValue="52" count="52">
        <n v="36"/>
        <n v="35"/>
        <n v="37"/>
        <n v="38"/>
        <n v="39"/>
        <n v="52"/>
        <n v="33" u="1"/>
        <n v="32" u="1"/>
        <n v="34" u="1"/>
        <n v="31" u="1"/>
        <n v="30" u="1"/>
        <n v="29" u="1"/>
        <n v="7" u="1"/>
        <n v="3" u="1"/>
        <n v="46" u="1"/>
        <n v="19" u="1"/>
        <n v="22" u="1"/>
        <n v="14" u="1"/>
        <n v="9" u="1"/>
        <n v="6" u="1"/>
        <n v="1" u="1"/>
        <n v="45" u="1"/>
        <n v="25" u="1"/>
        <n v="51" u="1"/>
        <n v="44" u="1"/>
        <n v="28" u="1"/>
        <n v="18" u="1"/>
        <n v="12" u="1"/>
        <n v="5" u="1"/>
        <n v="2" u="1"/>
        <n v="50" u="1"/>
        <n v="21" u="1"/>
        <n v="43" u="1"/>
        <n v="24" u="1"/>
        <n v="15" u="1"/>
        <n v="10" u="1"/>
        <n v="4" u="1"/>
        <n v="49" u="1"/>
        <n v="42" u="1"/>
        <n v="27" u="1"/>
        <n v="17" u="1"/>
        <n v="48" u="1"/>
        <n v="20" u="1"/>
        <n v="13" u="1"/>
        <n v="8" u="1"/>
        <n v="41" u="1"/>
        <n v="23" u="1"/>
        <n v="47" u="1"/>
        <n v="40" u="1"/>
        <n v="26" u="1"/>
        <n v="16" u="1"/>
        <n v="11" u="1"/>
      </sharedItems>
    </cacheField>
    <cacheField name="hora" numFmtId="0">
      <sharedItems containsSemiMixedTypes="0" containsString="0" containsNumber="1" minValue="0" maxValue="22120" count="332">
        <n v="8"/>
        <n v="9"/>
        <n v="13"/>
        <n v="12"/>
        <n v="15"/>
        <n v="14"/>
        <n v="10"/>
        <n v="11"/>
        <n v="16"/>
        <n v="17"/>
        <n v="18"/>
        <n v="19"/>
        <n v="7"/>
        <n v="6"/>
        <n v="5"/>
        <n v="21"/>
        <n v="20"/>
        <n v="23"/>
        <n v="22"/>
        <n v="0"/>
        <n v="4" u="1"/>
        <n v="1" u="1"/>
        <n v="28.7" u="1"/>
        <n v="25" u="1"/>
        <n v="27.32" u="1"/>
        <n v="19.920000000000002" u="1"/>
        <n v="28.08" u="1"/>
        <n v="26.7" u="1"/>
        <n v="29.02" u="1"/>
        <n v="12731.3" u="1"/>
        <n v="25.32" u="1"/>
        <n v="19780" u="1"/>
        <n v="26.08" u="1"/>
        <n v="28.4" u="1"/>
        <n v="24.7" u="1"/>
        <n v="27.02" u="1"/>
        <n v="29.16" u="1"/>
        <n v="27.78" u="1"/>
        <n v="26.4" u="1"/>
        <n v="53.44" u="1"/>
        <n v="27.16" u="1"/>
        <n v="14600" u="1"/>
        <n v="25.78" u="1"/>
        <n v="28.1" u="1"/>
        <n v="24.4" u="1"/>
        <n v="28.86" u="1"/>
        <n v="27.48" u="1"/>
        <n v="26.1" u="1"/>
        <n v="20.079999999999998" u="1"/>
        <n v="15.12" u="1"/>
        <n v="22.4" u="1"/>
        <n v="26.86" u="1"/>
        <n v="6.4" u="1"/>
        <n v="53.48" u="1"/>
        <n v="28.56" u="1"/>
        <n v="27.18" u="1"/>
        <n v="27.94" u="1"/>
        <n v="26.56" u="1"/>
        <n v="22.86" u="1"/>
        <n v="25.94" u="1"/>
        <n v="28.26" u="1"/>
        <n v="26.88" u="1"/>
        <n v="27.64" u="1"/>
        <n v="21580" u="1"/>
        <n v="26.26" u="1"/>
        <n v="14.04" u="1"/>
        <n v="18.86" u="1"/>
        <n v="27.96" u="1"/>
        <n v="28.72" u="1"/>
        <n v="22.88" u="1"/>
        <n v="27.34" u="1"/>
        <n v="25.96" u="1"/>
        <n v="13420" u="1"/>
        <n v="19.940000000000001" u="1"/>
        <n v="5.94" u="1"/>
        <n v="26.72" u="1"/>
        <n v="25.34" u="1"/>
        <n v="23.96" u="1"/>
        <n v="28.42" u="1"/>
        <n v="27.04" u="1"/>
        <n v="21960" u="1"/>
        <n v="23.34" u="1"/>
        <n v="27.8" u="1"/>
        <n v="26.42" u="1"/>
        <n v="11.2" u="1"/>
        <n v="15.28" u="1"/>
        <n v="25.8" u="1"/>
        <n v="19.96" u="1"/>
        <n v="28.12" u="1"/>
        <n v="3.2" u="1"/>
        <n v="26.74" u="1"/>
        <n v="23.04" u="1"/>
        <n v="0.5" u="1"/>
        <n v="27.5" u="1"/>
        <n v="23.8" u="1"/>
        <n v="26.12" u="1"/>
        <n v="25.5" u="1"/>
        <n v="27.82" u="1"/>
        <n v="28.58" u="1"/>
        <n v="27.2" u="1"/>
        <n v="25.82" u="1"/>
        <n v="19.8" u="1"/>
        <n v="22120" u="1"/>
        <n v="26.58" u="1"/>
        <n v="28.9" u="1"/>
        <n v="25.2" u="1"/>
        <n v="27.52" u="1"/>
        <n v="80" u="1"/>
        <n v="23.82" u="1"/>
        <n v="20.12" u="1"/>
        <n v="28.28" u="1"/>
        <n v="24.58" u="1"/>
        <n v="26.9" u="1"/>
        <n v="19820" u="1"/>
        <n v="25.52" u="1"/>
        <n v="27.66" u="1"/>
        <n v="72" u="1"/>
        <n v="26.28" u="1"/>
        <n v="28.6" u="1"/>
        <n v="21680" u="1"/>
        <n v="25.66" u="1"/>
        <n v="19.82" u="1"/>
        <n v="27.98" u="1"/>
        <n v="3260" u="1"/>
        <n v="3000" u="1"/>
        <n v="26.6" u="1"/>
        <n v="3.74" u="1"/>
        <n v="19.2" u="1"/>
        <n v="27.36" u="1"/>
        <n v="25.98" u="1"/>
        <n v="13.9" u="1"/>
        <n v="15.06" u="1"/>
        <n v="24.6" u="1"/>
        <n v="25.36" u="1"/>
        <n v="27.68" u="1"/>
        <n v="23.98" u="1"/>
        <n v="14.06" u="1"/>
        <n v="1.6" u="1"/>
        <n v="28.44" u="1"/>
        <n v="27.06" u="1"/>
        <n v="25.68" u="1"/>
        <n v="26.44" u="1"/>
        <n v="28.76" u="1"/>
        <n v="271.74" u="1"/>
        <n v="27.38" u="1"/>
        <n v="23.68" u="1"/>
        <n v="28.14" u="1"/>
        <n v="26.76" u="1"/>
        <n v="25.38" u="1"/>
        <n v="26.14" u="1"/>
        <n v="28.46" u="1"/>
        <n v="1.08" u="1"/>
        <n v="12.6" u="1"/>
        <n v="27.84" u="1"/>
        <n v="26.46" u="1"/>
        <n v="1.1000000000000001" u="1"/>
        <n v="27.22" u="1"/>
        <n v="25.84" u="1"/>
        <n v="0.66" u="1"/>
        <n v="28.92" u="1"/>
        <n v="27.54" u="1"/>
        <n v="28.3" u="1"/>
        <n v="1.36" u="1"/>
        <n v="26.92" u="1"/>
        <n v="29.24" u="1"/>
        <n v="25.54" u="1"/>
        <n v="9.6" u="1"/>
        <n v="30" u="1"/>
        <n v="26.3" u="1"/>
        <n v="22000" u="1"/>
        <n v="28.62" u="1"/>
        <n v="15.22" u="1"/>
        <n v="27.24" u="1"/>
        <n v="19.84" u="1"/>
        <n v="28" u="1"/>
        <n v="12180" u="1"/>
        <n v="26.62" u="1"/>
        <n v="19700" u="1"/>
        <n v="25.24" u="1"/>
        <n v="26" u="1"/>
        <n v="28.32" u="1"/>
        <n v="24.62" u="1"/>
        <n v="7.3" u="1"/>
        <n v="27.7" u="1"/>
        <n v="24" u="1"/>
        <n v="26.32" u="1"/>
        <n v="27.08" u="1"/>
        <n v="6.8" u="1"/>
        <n v="25.7" u="1"/>
        <n v="28.02" u="1"/>
        <n v="24.32" u="1"/>
        <n v="28.78" u="1"/>
        <n v="4750" u="1"/>
        <n v="27.4" u="1"/>
        <n v="26.02" u="1"/>
        <n v="28.16" u="1"/>
        <n v="26.78" u="1"/>
        <n v="29.1" u="1"/>
        <n v="25.4" u="1"/>
        <n v="26.16" u="1"/>
        <n v="28.48" u="1"/>
        <n v="27.1" u="1"/>
        <n v="27.86" u="1"/>
        <n v="26.48" u="1"/>
        <n v="25.1" u="1"/>
        <n v="1.38" u="1"/>
        <n v="4.8" u="1"/>
        <n v="25.86" u="1"/>
        <n v="20.02" u="1"/>
        <n v="28.18" u="1"/>
        <n v="28.94" u="1"/>
        <n v="1.4" u="1"/>
        <n v="27.56" u="1"/>
        <n v="26.18" u="1"/>
        <n v="26.94" u="1"/>
        <n v="25.56" u="1"/>
        <n v="27.88" u="1"/>
        <n v="24.18" u="1"/>
        <n v="28.64" u="1"/>
        <n v="27.26" u="1"/>
        <n v="25.88" u="1"/>
        <n v="19.86" u="1"/>
        <n v="20020" u="1"/>
        <n v="26.64" u="1"/>
        <n v="21880" u="1"/>
        <n v="28.34" u="1"/>
        <n v="15.08" u="1"/>
        <n v="26.96" u="1"/>
        <n v="27.72" u="1"/>
        <n v="4.34" u="1"/>
        <n v="26.34" u="1"/>
        <n v="504" u="1"/>
        <n v="22.64" u="1"/>
        <n v="25.72" u="1"/>
        <n v="28.04" u="1"/>
        <n v="27.42" u="1"/>
        <n v="26.04" u="1"/>
        <n v="22.34" u="1"/>
        <n v="9694.9599999999991" u="1"/>
        <n v="26.8" u="1"/>
        <n v="25.42" u="1"/>
        <n v="27.74" u="1"/>
        <n v="20.34" u="1"/>
        <n v="28.5" u="1"/>
        <n v="408" u="1"/>
        <n v="24.8" u="1"/>
        <n v="27.12" u="1"/>
        <n v="25.74" u="1"/>
        <n v="2568.14" u="1"/>
        <n v="26.5" u="1"/>
        <n v="25.12" u="1"/>
        <n v="20.04" u="1"/>
        <n v="28.2" u="1"/>
        <n v="26.82" u="1"/>
        <n v="20.8" u="1"/>
        <n v="23.12" u="1"/>
        <n v="27.58" u="1"/>
        <n v="26.2" u="1"/>
        <n v="28.52" u="1"/>
        <n v="19520" u="1"/>
        <n v="25.58" u="1"/>
        <n v="27.9" u="1"/>
        <n v="14.86" u="1"/>
        <n v="11.94" u="1"/>
        <n v="24.2" u="1"/>
        <n v="26.52" u="1"/>
        <n v="11980" u="1"/>
        <n v="28.66" u="1"/>
        <n v="27.28" u="1"/>
        <n v="25.9" u="1"/>
        <n v="22.2" u="1"/>
        <n v="26.66" u="1"/>
        <n v="25.28" u="1"/>
        <n v="0.28000000000000003" u="1"/>
        <n v="27.6" u="1"/>
        <n v="23.9" u="1"/>
        <n v="14.02" u="1"/>
        <n v="28.36" u="1"/>
        <n v="14880" u="1"/>
        <n v="26.98" u="1"/>
        <n v="14.4" u="1"/>
        <n v="25.6" u="1"/>
        <n v="19900" u="1"/>
        <n v="26.36" u="1"/>
        <n v="20.52" u="1"/>
        <n v="28.68" u="1"/>
        <n v="23.6" u="1"/>
        <n v="28.06" u="1"/>
        <n v="26.68" u="1"/>
        <n v="27.44" u="1"/>
        <n v="29.76" u="1"/>
        <n v="17.899999999999999" u="1"/>
        <n v="26.06" u="1"/>
        <n v="28.38" u="1"/>
        <n v="1.22" u="1"/>
        <n v="15.1" u="1"/>
        <n v="50" u="1"/>
        <n v="25.44" u="1"/>
        <n v="27.76" u="1"/>
        <n v="26.38" u="1"/>
        <n v="1.46" u="1"/>
        <n v="27.14" u="1"/>
        <n v="23.44" u="1"/>
        <n v="17.600000000000001" u="1"/>
        <n v="25.76" u="1"/>
        <n v="20.68" u="1"/>
        <n v="3" u="1"/>
        <n v="25.14" u="1"/>
        <n v="27.46" u="1"/>
        <n v="20.059999999999999" u="1"/>
        <n v="28.22" u="1"/>
        <n v="26.84" u="1"/>
        <n v="0.48" u="1"/>
        <n v="26.22" u="1"/>
        <n v="28.54" u="1"/>
        <n v="27.92" u="1"/>
        <n v="21700" u="1"/>
        <n v="26.54" u="1"/>
        <n v="27.3" u="1"/>
        <n v="12.8" u="1"/>
        <n v="25.92" u="1"/>
        <n v="28.24" u="1"/>
        <n v="14.34" u="1"/>
        <n v="2" u="1"/>
        <n v="27.62" u="1"/>
        <n v="23.92" u="1"/>
        <n v="26.24" u="1"/>
        <n v="2.04" u="1"/>
        <n v="27" u="1"/>
        <n v="6.78" u="1"/>
        <n v="25.62" u="1"/>
        <n v="24.24" u="1"/>
      </sharedItems>
    </cacheField>
    <cacheField name="Diasemana" numFmtId="0">
      <sharedItems containsSemiMixedTypes="0" containsString="0" containsNumber="1" containsInteger="1" minValue="1" maxValue="7"/>
    </cacheField>
    <cacheField name="Transportista" numFmtId="0">
      <sharedItems/>
    </cacheField>
    <cacheField name="Tiempo de porte en Horas" numFmtId="167">
      <sharedItems containsSemiMixedTypes="0" containsNonDate="0" containsDate="1" containsString="0" minDate="1899-12-30T00:00:00" maxDate="1900-01-08T09:55:12"/>
    </cacheField>
    <cacheField name="Tiempo de margen real contando las noches" numFmtId="2">
      <sharedItems containsSemiMixedTypes="0" containsString="0" containsNumber="1" minValue="-1093260.966111111" maxValue="753.18333333345049"/>
    </cacheField>
    <cacheField name="Tiempo que es de noche" numFmtId="0">
      <sharedItems containsMixedTypes="1" containsNumber="1" containsInteger="1" minValue="0" maxValue="70"/>
    </cacheField>
    <cacheField name="Tiempo de margen real" numFmtId="0">
      <sharedItems containsSemiMixedTypes="0" containsString="0" containsNumber="1" minValue="-1093260.966111111" maxValue="693.18333333345049"/>
    </cacheField>
    <cacheField name="Posible?" numFmtId="0">
      <sharedItems containsSemiMixedTypes="0" containsString="0" containsNumber="1" containsInteger="1" minValue="0" maxValue="1"/>
    </cacheField>
    <cacheField name="ZONA" numFmtId="0">
      <sharedItems containsBlank="1" count="6">
        <s v="NORTE"/>
        <s v="TENERIFE"/>
        <e v="#N/A"/>
        <s v="SUR"/>
        <s v="CENTRO"/>
        <m u="1"/>
      </sharedItems>
    </cacheField>
    <cacheField name="HORAS CAMION CONDUCCION" numFmtId="0" formula="'Tiempo de porte en Horas'*2" databaseField="0"/>
  </cacheFields>
  <extLst>
    <ext xmlns:x14="http://schemas.microsoft.com/office/spreadsheetml/2009/9/main" uri="{725AE2AE-9491-48be-B2B4-4EB974FC3084}">
      <x14:pivotCacheDefinition pivotCacheId="62229668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49">
  <r>
    <s v="E002"/>
    <s v="EO11"/>
    <x v="0"/>
    <x v="0"/>
    <s v="E3"/>
    <n v="432000110"/>
    <s v="PREBETONG HORMIGONES, S.A."/>
    <n v="21000010"/>
    <s v="LA GRELA"/>
    <n v="3043"/>
    <x v="0"/>
    <d v="2024-08-30T00:00:00"/>
    <d v="1899-12-30T18:43:16"/>
    <s v="02/09 URGE"/>
    <d v="2024-09-02T00:00:00"/>
    <x v="0"/>
    <x v="0"/>
    <x v="0"/>
    <d v="2024-09-02T00:00:00"/>
    <d v="1899-12-30T08:42:20"/>
    <n v="211"/>
    <s v="E00211"/>
    <s v="RUTA KMS.211"/>
    <x v="0"/>
    <x v="0"/>
    <x v="0"/>
    <x v="0"/>
    <x v="0"/>
    <d v="2024-08-30T18:43:16"/>
    <x v="0"/>
    <n v="66.278888888773508"/>
    <d v="2024-09-02T08:42:20"/>
    <d v="1899-12-30T02:48:48"/>
    <d v="2024-09-02T11:31:08"/>
    <s v="=([@[Solicitud Pedido]][@[Llegada Estimada]])*24"/>
    <x v="0"/>
    <m/>
    <m/>
    <x v="0"/>
    <x v="0"/>
    <x v="0"/>
    <x v="0"/>
    <x v="0"/>
    <n v="2"/>
    <s v=""/>
    <d v="1900-01-01T19:31:12"/>
    <n v="62.465555555440176"/>
    <n v="36"/>
    <n v="26.465555555440176"/>
    <n v="0"/>
    <x v="0"/>
  </r>
  <r>
    <s v="E002"/>
    <s v="EO11"/>
    <x v="1"/>
    <x v="0"/>
    <s v="E3"/>
    <n v="432000110"/>
    <s v="PREBETONG HORMIGONES, S.A."/>
    <n v="22001522"/>
    <s v="SAN COSME DE BARREIRO"/>
    <n v="55"/>
    <x v="1"/>
    <d v="2024-09-01T00:00:00"/>
    <d v="1899-12-30T19:43:09"/>
    <s v="02/09 13:00H"/>
    <d v="2024-09-02T00:00:00"/>
    <x v="0"/>
    <x v="0"/>
    <x v="1"/>
    <d v="2024-09-02T00:00:00"/>
    <d v="1899-12-30T09:20:18"/>
    <n v="205"/>
    <s v="E00205"/>
    <s v="RUTA KMS.205"/>
    <x v="1"/>
    <x v="0"/>
    <x v="0"/>
    <x v="0"/>
    <x v="0"/>
    <d v="2024-09-01T19:43:09"/>
    <x v="0"/>
    <n v="17.280833333206829"/>
    <d v="2024-09-02T09:20:18"/>
    <d v="1899-12-30T02:44:00"/>
    <d v="2024-09-02T12:04:18"/>
    <n v="0.9283333332859911"/>
    <x v="0"/>
    <m/>
    <m/>
    <x v="0"/>
    <x v="0"/>
    <x v="0"/>
    <x v="0"/>
    <x v="1"/>
    <n v="2"/>
    <s v=""/>
    <d v="1900-01-01T17:36:00"/>
    <n v="13.547499999873494"/>
    <n v="12"/>
    <n v="1.5474999998734944"/>
    <n v="0"/>
    <x v="0"/>
  </r>
  <r>
    <s v="E002"/>
    <s v="EO11"/>
    <x v="2"/>
    <x v="0"/>
    <s v="E3"/>
    <n v="432000110"/>
    <s v="PREBETONG HORMIGONES, S.A."/>
    <n v="22001522"/>
    <s v="SAN COSME DE BARREIRO"/>
    <n v="3044"/>
    <x v="2"/>
    <d v="2024-09-01T00:00:00"/>
    <d v="1899-12-30T19:46:04"/>
    <d v="2024-02-09T15:00:00"/>
    <d v="2024-09-02T00:00:00"/>
    <x v="1"/>
    <x v="0"/>
    <x v="2"/>
    <d v="2024-09-02T00:00:00"/>
    <d v="1899-12-30T13:08:52"/>
    <n v="205"/>
    <s v="E00205"/>
    <s v="RUTA KMS.205"/>
    <x v="2"/>
    <x v="0"/>
    <x v="0"/>
    <x v="0"/>
    <x v="0"/>
    <d v="2024-09-01T19:46:04"/>
    <x v="1"/>
    <n v="21.232222222199198"/>
    <d v="2024-09-02T13:08:52"/>
    <d v="1899-12-30T02:44:00"/>
    <d v="2024-09-02T15:52:52"/>
    <n v="1.1188888888573274"/>
    <x v="0"/>
    <m/>
    <m/>
    <x v="0"/>
    <x v="0"/>
    <x v="0"/>
    <x v="0"/>
    <x v="2"/>
    <n v="2"/>
    <s v=""/>
    <d v="1900-01-01T17:36:00"/>
    <n v="17.498888888865864"/>
    <n v="12"/>
    <n v="5.4988888888658636"/>
    <n v="0"/>
    <x v="0"/>
  </r>
  <r>
    <s v="E002"/>
    <s v="EO11"/>
    <x v="3"/>
    <x v="0"/>
    <s v="E3"/>
    <n v="100055428"/>
    <s v="HORMIGONES DEZA, S.L.U."/>
    <n v="22002767"/>
    <s v="LALIN"/>
    <n v="55"/>
    <x v="1"/>
    <d v="2024-09-02T00:00:00"/>
    <d v="1899-12-30T08:02:16"/>
    <s v="02/09 URGE"/>
    <d v="2024-09-02T00:00:00"/>
    <x v="2"/>
    <x v="1"/>
    <x v="3"/>
    <d v="2024-09-02T00:00:00"/>
    <d v="1899-12-30T09:40:11"/>
    <n v="58"/>
    <s v="E00058"/>
    <s v="RUTA KMS.058"/>
    <x v="3"/>
    <x v="0"/>
    <x v="0"/>
    <x v="1"/>
    <x v="0"/>
    <d v="2024-09-02T08:02:16"/>
    <x v="2"/>
    <n v="6.4622222221805714"/>
    <d v="2024-09-02T09:40:11"/>
    <d v="1899-12-30T00:46:24"/>
    <d v="2024-09-02T10:26:35"/>
    <n v="4.0569444444263354"/>
    <x v="0"/>
    <m/>
    <m/>
    <x v="0"/>
    <x v="0"/>
    <x v="0"/>
    <x v="0"/>
    <x v="1"/>
    <n v="2"/>
    <s v=""/>
    <d v="1899-12-30T18:33:36"/>
    <n v="4.688888888847238"/>
    <n v="0"/>
    <n v="4.688888888847238"/>
    <n v="0"/>
    <x v="0"/>
  </r>
  <r>
    <s v="E002"/>
    <s v="EO11"/>
    <x v="4"/>
    <x v="0"/>
    <s v="E3"/>
    <n v="100056816"/>
    <s v="EXPL. Y HORMIGONES LANCARA, S.L."/>
    <n v="22002860"/>
    <s v="PUEBLA DE SAN JULIAN (LANCARA)"/>
    <n v="55"/>
    <x v="1"/>
    <d v="2024-09-02T00:00:00"/>
    <d v="1899-12-30T08:02:24"/>
    <s v="02/09 13:00H"/>
    <d v="2024-09-02T00:00:00"/>
    <x v="3"/>
    <x v="0"/>
    <x v="4"/>
    <d v="2024-09-02T00:00:00"/>
    <d v="1899-12-30T12:01:54"/>
    <n v="100"/>
    <s v="E00100"/>
    <s v="RUTA KMS.100"/>
    <x v="4"/>
    <x v="0"/>
    <x v="0"/>
    <x v="0"/>
    <x v="0"/>
    <d v="2024-09-02T08:02:24"/>
    <x v="3"/>
    <n v="5.9600000000791624"/>
    <d v="2024-09-02T12:01:54"/>
    <d v="1899-12-30T01:20:00"/>
    <d v="2024-09-02T13:21:54"/>
    <n v="0.63500000000931323"/>
    <x v="0"/>
    <m/>
    <m/>
    <x v="0"/>
    <x v="0"/>
    <x v="0"/>
    <x v="0"/>
    <x v="3"/>
    <n v="2"/>
    <s v=""/>
    <d v="1899-12-31T08:00:00"/>
    <n v="3.6266666667458294"/>
    <n v="0"/>
    <n v="3.6266666667458294"/>
    <n v="0"/>
    <x v="0"/>
  </r>
  <r>
    <s v="E002"/>
    <s v="EO11"/>
    <x v="5"/>
    <x v="0"/>
    <s v="E3"/>
    <n v="432000110"/>
    <s v="PREBETONG HORMIGONES, S.A."/>
    <n v="21000010"/>
    <s v="LA GRELA"/>
    <n v="3043"/>
    <x v="0"/>
    <d v="2024-09-02T00:00:00"/>
    <d v="1899-12-30T08:03:20"/>
    <s v="02/09 15:00H"/>
    <d v="2024-09-02T00:00:00"/>
    <x v="4"/>
    <x v="0"/>
    <x v="5"/>
    <d v="2024-09-02T00:00:00"/>
    <d v="1899-12-30T09:16:12"/>
    <n v="211"/>
    <s v="E00211"/>
    <s v="RUTA KMS.211"/>
    <x v="5"/>
    <x v="0"/>
    <x v="0"/>
    <x v="0"/>
    <x v="0"/>
    <d v="2024-09-02T08:03:20"/>
    <x v="4"/>
    <n v="6.9444444444961846"/>
    <d v="2024-09-02T09:16:12"/>
    <d v="1899-12-30T02:48:48"/>
    <d v="2024-09-02T12:05:00"/>
    <n v="2.9166666665696539"/>
    <x v="0"/>
    <m/>
    <m/>
    <x v="0"/>
    <x v="0"/>
    <x v="0"/>
    <x v="0"/>
    <x v="1"/>
    <n v="2"/>
    <s v=""/>
    <d v="1900-01-01T19:31:12"/>
    <n v="3.1311111111628511"/>
    <n v="0"/>
    <n v="3.1311111111628511"/>
    <n v="0"/>
    <x v="0"/>
  </r>
  <r>
    <s v="E002"/>
    <s v="EO11"/>
    <x v="6"/>
    <x v="0"/>
    <s v="E3"/>
    <n v="100010248"/>
    <s v="HORMIGONES MONTERROSO, S.L."/>
    <n v="22000630"/>
    <s v="MONTERROSO"/>
    <n v="55"/>
    <x v="1"/>
    <d v="2024-09-02T00:00:00"/>
    <d v="1899-12-30T08:04:29"/>
    <s v="02/09 ANTES 17:30H A"/>
    <d v="2024-09-02T00:00:00"/>
    <x v="5"/>
    <x v="1"/>
    <x v="6"/>
    <d v="2024-09-02T00:00:00"/>
    <d v="1899-12-30T15:22:20"/>
    <n v="79"/>
    <s v="E00079"/>
    <s v="RUTA KMS.079"/>
    <x v="3"/>
    <x v="0"/>
    <x v="0"/>
    <x v="1"/>
    <x v="0"/>
    <d v="2024-09-02T08:04:29"/>
    <x v="5"/>
    <n v="9.4252777776564471"/>
    <d v="2024-09-02T15:22:20"/>
    <d v="1899-12-30T01:03:12"/>
    <d v="2024-09-02T16:25:32"/>
    <n v="1.0744444443262182"/>
    <x v="0"/>
    <m/>
    <m/>
    <x v="0"/>
    <x v="0"/>
    <x v="0"/>
    <x v="0"/>
    <x v="4"/>
    <n v="2"/>
    <s v=""/>
    <d v="1899-12-31T01:16:48"/>
    <n v="7.3719444443231144"/>
    <n v="0"/>
    <n v="7.3719444443231144"/>
    <n v="0"/>
    <x v="0"/>
  </r>
  <r>
    <s v="E002"/>
    <s v="EO11"/>
    <x v="7"/>
    <x v="0"/>
    <s v="E3"/>
    <n v="432000110"/>
    <s v="PREBETONG HORMIGONES, S.A."/>
    <n v="22002920"/>
    <s v="PLANTA MOVIL OURAL"/>
    <n v="3043"/>
    <x v="0"/>
    <d v="2024-09-02T00:00:00"/>
    <d v="1899-12-30T08:14:54"/>
    <s v="02/09 16:00  SILO 2"/>
    <d v="2024-09-02T00:00:00"/>
    <x v="6"/>
    <x v="0"/>
    <x v="7"/>
    <d v="2024-09-02T00:00:00"/>
    <d v="1899-12-30T14:40:34"/>
    <n v="123"/>
    <s v="E00123"/>
    <s v="RUTA KMS.123"/>
    <x v="6"/>
    <x v="0"/>
    <x v="0"/>
    <x v="0"/>
    <x v="0"/>
    <d v="2024-09-02T08:14:54"/>
    <x v="6"/>
    <n v="7.7516666666488163"/>
    <d v="2024-09-02T14:40:34"/>
    <d v="1899-12-30T01:38:24"/>
    <d v="2024-09-02T16:18:58"/>
    <n v="-0.31611111131496727"/>
    <x v="0"/>
    <m/>
    <m/>
    <x v="0"/>
    <x v="0"/>
    <x v="0"/>
    <x v="0"/>
    <x v="5"/>
    <n v="2"/>
    <s v=""/>
    <d v="1899-12-31T15:21:36"/>
    <n v="5.1116666666488166"/>
    <n v="0"/>
    <n v="5.1116666666488166"/>
    <n v="0"/>
    <x v="0"/>
  </r>
  <r>
    <s v="E002"/>
    <s v="EO11"/>
    <x v="8"/>
    <x v="0"/>
    <s v="E3"/>
    <n v="100043821"/>
    <s v="ALMACENES FORNEAS, S. L."/>
    <n v="22002633"/>
    <s v="SAMPAIO (GRANEL)"/>
    <n v="55"/>
    <x v="1"/>
    <d v="2024-09-02T00:00:00"/>
    <d v="1899-12-30T08:48:07"/>
    <s v="02/09 12:00H"/>
    <d v="2024-09-02T00:00:00"/>
    <x v="0"/>
    <x v="0"/>
    <x v="8"/>
    <d v="2024-09-02T00:00:00"/>
    <d v="1899-12-30T09:38:22"/>
    <n v="140"/>
    <s v="E00140"/>
    <s v="RUTA KMS.140"/>
    <x v="7"/>
    <x v="0"/>
    <x v="0"/>
    <x v="0"/>
    <x v="0"/>
    <d v="2024-09-02T08:48:07"/>
    <x v="0"/>
    <n v="4.1980555555201136"/>
    <d v="2024-09-02T09:38:22"/>
    <d v="1899-12-30T01:52:00"/>
    <d v="2024-09-02T11:30:22"/>
    <n v="1.4938888888573274"/>
    <x v="0"/>
    <m/>
    <m/>
    <x v="0"/>
    <x v="0"/>
    <x v="0"/>
    <x v="0"/>
    <x v="1"/>
    <n v="2"/>
    <s v=""/>
    <d v="1899-12-31T20:48:00"/>
    <n v="1.3313888888534469"/>
    <n v="0"/>
    <n v="1.3313888888534469"/>
    <n v="0"/>
    <x v="0"/>
  </r>
  <r>
    <s v="E002"/>
    <s v="EO11"/>
    <x v="9"/>
    <x v="0"/>
    <s v="E3"/>
    <n v="100000865"/>
    <s v="HORMIGONES SINDO CASTRO S.L."/>
    <n v="22000426"/>
    <s v="VENTA ALBARES"/>
    <n v="55"/>
    <x v="1"/>
    <d v="2024-09-02T00:00:00"/>
    <d v="1899-12-30T09:07:49"/>
    <s v="02/09 cuando se pued"/>
    <d v="2024-09-02T00:00:00"/>
    <x v="7"/>
    <x v="0"/>
    <x v="9"/>
    <d v="2024-09-02T00:00:00"/>
    <d v="1899-12-30T15:32:27"/>
    <n v="39"/>
    <s v="E00039"/>
    <s v="RUTA KMS.039"/>
    <x v="8"/>
    <x v="0"/>
    <x v="0"/>
    <x v="0"/>
    <x v="0"/>
    <d v="2024-09-02T09:07:49"/>
    <x v="7"/>
    <n v="8.8697222221526317"/>
    <d v="2024-09-02T15:32:27"/>
    <d v="1899-12-30T00:31:12"/>
    <d v="2024-09-02T16:03:39"/>
    <n v="1.9391666666488163"/>
    <x v="0"/>
    <m/>
    <m/>
    <x v="0"/>
    <x v="0"/>
    <x v="0"/>
    <x v="0"/>
    <x v="4"/>
    <n v="2"/>
    <s v=""/>
    <d v="1899-12-30T12:28:48"/>
    <n v="7.3497222221526322"/>
    <n v="0"/>
    <n v="7.3497222221526322"/>
    <n v="0"/>
    <x v="0"/>
  </r>
  <r>
    <s v="E002"/>
    <s v="EO11"/>
    <x v="10"/>
    <x v="0"/>
    <s v="E3"/>
    <n v="100009172"/>
    <s v="BAÑEZANA DE HORMIGONES MIGUEL S.L."/>
    <n v="22002290"/>
    <s v="LA BAÑEZA"/>
    <n v="55"/>
    <x v="1"/>
    <d v="2024-09-02T00:00:00"/>
    <d v="1899-12-30T09:09:42"/>
    <s v="02/09 URGE"/>
    <d v="2024-09-02T00:00:00"/>
    <x v="8"/>
    <x v="0"/>
    <x v="10"/>
    <d v="2024-09-02T00:00:00"/>
    <d v="1899-12-30T10:23:41"/>
    <n v="105"/>
    <s v="E00105"/>
    <s v="RUTA KMS.105"/>
    <x v="9"/>
    <x v="0"/>
    <x v="0"/>
    <x v="0"/>
    <x v="0"/>
    <d v="2024-09-02T09:09:42"/>
    <x v="8"/>
    <n v="3.3383333333185874"/>
    <d v="2024-09-02T10:23:41"/>
    <d v="1899-12-30T01:24:00"/>
    <d v="2024-09-02T11:47:41"/>
    <n v="0.70527777780080214"/>
    <x v="0"/>
    <m/>
    <m/>
    <x v="0"/>
    <x v="0"/>
    <x v="0"/>
    <x v="0"/>
    <x v="6"/>
    <n v="2"/>
    <s v=""/>
    <d v="1899-12-31T09:36:00"/>
    <n v="0.93833333331858748"/>
    <n v="0"/>
    <n v="0.93833333331858748"/>
    <n v="1"/>
    <x v="0"/>
  </r>
  <r>
    <s v="E002"/>
    <s v="EO11"/>
    <x v="11"/>
    <x v="0"/>
    <s v="E4"/>
    <n v="100000057"/>
    <s v="J. ESTURAO GARCIA S.L."/>
    <n v="19000085"/>
    <s v="TOURO"/>
    <n v="2926"/>
    <x v="3"/>
    <d v="2024-09-02T00:00:00"/>
    <d v="1899-12-30T09:40:36"/>
    <s v="02/09 CEM+MORTERO"/>
    <d v="2024-09-02T00:00:00"/>
    <x v="9"/>
    <x v="2"/>
    <x v="11"/>
    <d v="2024-09-02T00:00:00"/>
    <d v="1899-12-30T11:27:56"/>
    <n v="17"/>
    <s v="E00017"/>
    <s v="RUTA KMS.017"/>
    <x v="10"/>
    <x v="0"/>
    <x v="0"/>
    <x v="1"/>
    <x v="1"/>
    <d v="2024-09-02T09:40:36"/>
    <x v="9"/>
    <n v="10.323333333421033"/>
    <d v="2024-09-02T11:27:56"/>
    <d v="1899-12-30T00:13:36"/>
    <d v="2024-09-02T11:41:32"/>
    <n v="8.307777777838055"/>
    <x v="0"/>
    <m/>
    <m/>
    <x v="0"/>
    <x v="0"/>
    <x v="0"/>
    <x v="0"/>
    <x v="7"/>
    <n v="2"/>
    <s v=""/>
    <d v="1899-12-30T05:26:24"/>
    <n v="9.0966666667543663"/>
    <n v="0"/>
    <n v="9.0966666667543663"/>
    <n v="0"/>
    <x v="0"/>
  </r>
  <r>
    <s v="E002"/>
    <s v="EO11"/>
    <x v="12"/>
    <x v="0"/>
    <s v="E3"/>
    <n v="100051530"/>
    <s v="MYHNOR MORTEROS Y HORMIGONES DEL"/>
    <n v="22002637"/>
    <s v="NARON-FERROL"/>
    <n v="55"/>
    <x v="1"/>
    <d v="2024-09-02T00:00:00"/>
    <d v="1899-12-30T09:41:59"/>
    <s v="02/09 X EL DÍA YA EN"/>
    <d v="2024-09-02T00:00:00"/>
    <x v="5"/>
    <x v="3"/>
    <x v="12"/>
    <d v="2024-09-02T00:00:00"/>
    <d v="1899-12-30T10:04:35"/>
    <n v="71"/>
    <s v="E00071"/>
    <s v="RUTA KMS.071"/>
    <x v="11"/>
    <x v="0"/>
    <x v="0"/>
    <x v="1"/>
    <x v="0"/>
    <d v="2024-09-02T09:41:59"/>
    <x v="5"/>
    <n v="7.8002777777728625"/>
    <d v="2024-09-02T10:04:35"/>
    <d v="1899-12-30T00:56:48"/>
    <d v="2024-09-02T11:01:23"/>
    <n v="6.4769444443518296"/>
    <x v="0"/>
    <m/>
    <m/>
    <x v="0"/>
    <x v="0"/>
    <x v="0"/>
    <x v="0"/>
    <x v="6"/>
    <n v="2"/>
    <s v=""/>
    <d v="1899-12-30T22:43:12"/>
    <n v="5.8536111111061961"/>
    <n v="0"/>
    <n v="5.8536111111061961"/>
    <n v="0"/>
    <x v="0"/>
  </r>
  <r>
    <s v="E002"/>
    <s v="EO11"/>
    <x v="13"/>
    <x v="0"/>
    <s v="E3"/>
    <n v="100000841"/>
    <s v="CNES. VOCES CHANTADA S.L."/>
    <n v="22000387"/>
    <s v="CHANTADA"/>
    <n v="55"/>
    <x v="1"/>
    <d v="2024-09-02T00:00:00"/>
    <d v="1899-12-30T09:44:20"/>
    <s v="02/09 URGE"/>
    <d v="2024-09-02T00:00:00"/>
    <x v="10"/>
    <x v="1"/>
    <x v="13"/>
    <d v="2024-09-02T00:00:00"/>
    <d v="1899-12-30T10:26:51"/>
    <n v="38"/>
    <s v="E00038"/>
    <s v="RUTA KMS.038"/>
    <x v="12"/>
    <x v="0"/>
    <x v="0"/>
    <x v="1"/>
    <x v="0"/>
    <d v="2024-09-02T09:44:20"/>
    <x v="10"/>
    <n v="3.7611111110891216"/>
    <d v="2024-09-02T10:26:51"/>
    <d v="1899-12-30T00:30:24"/>
    <d v="2024-09-02T10:57:15"/>
    <n v="2.5458333333372138"/>
    <x v="0"/>
    <m/>
    <m/>
    <x v="0"/>
    <x v="0"/>
    <x v="0"/>
    <x v="0"/>
    <x v="6"/>
    <n v="2"/>
    <s v=""/>
    <d v="1899-12-30T12:09:36"/>
    <n v="2.2544444444224547"/>
    <n v="0"/>
    <n v="2.2544444444224547"/>
    <n v="0"/>
    <x v="0"/>
  </r>
  <r>
    <s v="E002"/>
    <s v="EO11"/>
    <x v="14"/>
    <x v="0"/>
    <s v="E3"/>
    <n v="100049226"/>
    <s v="ALMACENES MIRANDA CELANOVA, S.L."/>
    <n v="22002476"/>
    <s v="CELANOVA (GRANEL)"/>
    <n v="55"/>
    <x v="1"/>
    <d v="2024-09-02T00:00:00"/>
    <d v="1899-12-30T09:52:25"/>
    <s v="02/09 15h Silo 1"/>
    <d v="2024-09-02T00:00:00"/>
    <x v="4"/>
    <x v="1"/>
    <x v="14"/>
    <d v="2024-09-02T00:00:00"/>
    <d v="1899-12-30T13:02:16"/>
    <n v="28"/>
    <s v="E00028"/>
    <s v="RUTA KMS.028"/>
    <x v="12"/>
    <x v="0"/>
    <x v="0"/>
    <x v="1"/>
    <x v="0"/>
    <d v="2024-09-02T09:52:25"/>
    <x v="4"/>
    <n v="5.1263888888061047"/>
    <d v="2024-09-02T13:02:16"/>
    <d v="1899-12-30T00:22:24"/>
    <d v="2024-09-02T13:24:40"/>
    <n v="1.5888888888875954"/>
    <x v="0"/>
    <m/>
    <m/>
    <x v="0"/>
    <x v="0"/>
    <x v="0"/>
    <x v="0"/>
    <x v="2"/>
    <n v="2"/>
    <s v=""/>
    <d v="1899-12-30T08:57:36"/>
    <n v="3.7530555554727716"/>
    <n v="0"/>
    <n v="3.7530555554727716"/>
    <n v="0"/>
    <x v="0"/>
  </r>
  <r>
    <s v="E002"/>
    <s v="EO11"/>
    <x v="15"/>
    <x v="0"/>
    <s v="E3"/>
    <n v="100000834"/>
    <s v="AGLOMERADOS Y CNES. VALDEORRAS S.A."/>
    <n v="22000369"/>
    <s v="QUIROGA"/>
    <n v="55"/>
    <x v="1"/>
    <d v="2024-09-02T00:00:00"/>
    <d v="1899-12-30T09:57:45"/>
    <s v="02/09 15h nº0/70419"/>
    <d v="2024-09-02T00:00:00"/>
    <x v="4"/>
    <x v="0"/>
    <x v="15"/>
    <d v="2024-09-02T00:00:00"/>
    <d v="1899-12-30T13:29:01"/>
    <n v="68"/>
    <s v="E00068"/>
    <s v="RUTA KMS.068"/>
    <x v="7"/>
    <x v="0"/>
    <x v="0"/>
    <x v="0"/>
    <x v="0"/>
    <d v="2024-09-02T09:57:45"/>
    <x v="4"/>
    <n v="5.0374999999185093"/>
    <d v="2024-09-02T13:29:01"/>
    <d v="1899-12-30T00:54:24"/>
    <d v="2024-09-02T14:23:25"/>
    <n v="0.60972222225973383"/>
    <x v="0"/>
    <m/>
    <m/>
    <x v="0"/>
    <x v="0"/>
    <x v="0"/>
    <x v="0"/>
    <x v="2"/>
    <n v="2"/>
    <s v=""/>
    <d v="1899-12-30T21:45:36"/>
    <n v="3.130833333251843"/>
    <n v="0"/>
    <n v="3.130833333251843"/>
    <n v="0"/>
    <x v="0"/>
  </r>
  <r>
    <s v="E002"/>
    <s v="EO11"/>
    <x v="16"/>
    <x v="0"/>
    <s v="E3"/>
    <n v="100000835"/>
    <s v="HORMIGONES DE OROSO S.A."/>
    <n v="22000370"/>
    <s v="OROSO"/>
    <n v="55"/>
    <x v="1"/>
    <d v="2024-08-30T00:00:00"/>
    <d v="1899-12-30T18:26:26"/>
    <s v="02/09 15H 413/2024"/>
    <d v="2024-09-02T00:00:00"/>
    <x v="4"/>
    <x v="2"/>
    <x v="16"/>
    <d v="2024-09-02T00:00:00"/>
    <d v="1899-12-30T12:50:14"/>
    <n v="24"/>
    <s v="E00024"/>
    <s v="RUTA KMS.024"/>
    <x v="13"/>
    <x v="0"/>
    <x v="0"/>
    <x v="1"/>
    <x v="0"/>
    <d v="2024-08-30T18:26:26"/>
    <x v="4"/>
    <n v="68.559444444486871"/>
    <d v="2024-09-02T12:50:14"/>
    <d v="1899-12-30T00:19:12"/>
    <d v="2024-09-02T13:09:26"/>
    <n v="1.842777777754236"/>
    <x v="0"/>
    <m/>
    <m/>
    <x v="0"/>
    <x v="0"/>
    <x v="0"/>
    <x v="0"/>
    <x v="3"/>
    <n v="2"/>
    <s v=""/>
    <d v="1899-12-30T07:40:48"/>
    <n v="67.239444444486878"/>
    <n v="42"/>
    <n v="25.239444444486878"/>
    <n v="0"/>
    <x v="0"/>
  </r>
  <r>
    <s v="E002"/>
    <s v="EO11"/>
    <x v="17"/>
    <x v="0"/>
    <s v="E3"/>
    <n v="100000835"/>
    <s v="HORMIGONES DE OROSO S.A."/>
    <n v="22000370"/>
    <s v="OROSO"/>
    <n v="55"/>
    <x v="1"/>
    <d v="2024-08-30T00:00:00"/>
    <d v="1899-12-30T18:25:46"/>
    <s v="02/09 10H 413/  jorg"/>
    <d v="2024-09-02T00:00:00"/>
    <x v="11"/>
    <x v="2"/>
    <x v="17"/>
    <d v="2024-09-02T00:00:00"/>
    <d v="1899-12-30T09:19:40"/>
    <n v="24"/>
    <s v="E00024"/>
    <s v="RUTA KMS.024"/>
    <x v="14"/>
    <x v="0"/>
    <x v="0"/>
    <x v="1"/>
    <x v="0"/>
    <d v="2024-08-30T18:25:46"/>
    <x v="11"/>
    <n v="63.570555555517785"/>
    <d v="2024-09-02T09:19:40"/>
    <d v="1899-12-30T00:19:12"/>
    <d v="2024-09-02T09:38:52"/>
    <n v="0.35222222213633358"/>
    <x v="0"/>
    <m/>
    <m/>
    <x v="0"/>
    <x v="0"/>
    <x v="0"/>
    <x v="0"/>
    <x v="1"/>
    <n v="2"/>
    <s v=""/>
    <d v="1899-12-30T07:40:48"/>
    <n v="62.250555555517785"/>
    <n v="42"/>
    <n v="20.250555555517785"/>
    <n v="0"/>
    <x v="0"/>
  </r>
  <r>
    <s v="E002"/>
    <s v="EO11"/>
    <x v="18"/>
    <x v="0"/>
    <s v="E3"/>
    <n v="100000761"/>
    <s v="GRANITOS DE XALLAS S.L."/>
    <n v="22000263"/>
    <s v="SANTA COMBA"/>
    <n v="55"/>
    <x v="1"/>
    <d v="2024-08-30T00:00:00"/>
    <d v="1899-12-30T18:25:02"/>
    <s v="02/09 17:30H 413/202"/>
    <d v="2024-09-02T00:00:00"/>
    <x v="5"/>
    <x v="2"/>
    <x v="18"/>
    <d v="2024-09-02T00:00:00"/>
    <d v="1899-12-30T16:03:30"/>
    <n v="45"/>
    <s v="E00045"/>
    <s v="RUTA KMS.045"/>
    <x v="13"/>
    <x v="0"/>
    <x v="0"/>
    <x v="1"/>
    <x v="0"/>
    <d v="2024-08-30T18:25:02"/>
    <x v="5"/>
    <n v="71.08277777780313"/>
    <d v="2024-09-02T16:03:30"/>
    <d v="1899-12-30T00:36:00"/>
    <d v="2024-09-02T16:39:30"/>
    <n v="0.84166666661622003"/>
    <x v="0"/>
    <m/>
    <m/>
    <x v="0"/>
    <x v="0"/>
    <x v="0"/>
    <x v="0"/>
    <x v="8"/>
    <n v="2"/>
    <s v=""/>
    <d v="1899-12-30T14:24:00"/>
    <n v="69.482777777803136"/>
    <n v="42"/>
    <n v="27.482777777803136"/>
    <n v="0"/>
    <x v="0"/>
  </r>
  <r>
    <s v="E002"/>
    <s v="EO11"/>
    <x v="19"/>
    <x v="0"/>
    <s v="E3"/>
    <n v="100000761"/>
    <s v="GRANITOS DE XALLAS S.L."/>
    <n v="22000263"/>
    <s v="SANTA COMBA"/>
    <n v="55"/>
    <x v="1"/>
    <d v="2024-08-30T00:00:00"/>
    <d v="1899-12-30T18:24:14"/>
    <s v="02/09 17H 413/2024"/>
    <d v="2024-09-02T00:00:00"/>
    <x v="1"/>
    <x v="2"/>
    <x v="19"/>
    <d v="2024-09-02T00:00:00"/>
    <d v="1899-12-30T15:33:15"/>
    <n v="45"/>
    <s v="E00045"/>
    <s v="RUTA KMS.045"/>
    <x v="14"/>
    <x v="0"/>
    <x v="0"/>
    <x v="1"/>
    <x v="0"/>
    <d v="2024-08-30T18:24:14"/>
    <x v="1"/>
    <n v="70.596111111226492"/>
    <d v="2024-09-02T15:33:15"/>
    <d v="1899-12-30T00:36:00"/>
    <d v="2024-09-02T16:09:15"/>
    <n v="0.84583333338377997"/>
    <x v="0"/>
    <m/>
    <m/>
    <x v="0"/>
    <x v="0"/>
    <x v="0"/>
    <x v="0"/>
    <x v="4"/>
    <n v="2"/>
    <s v=""/>
    <d v="1899-12-30T14:24:00"/>
    <n v="68.996111111226497"/>
    <n v="42"/>
    <n v="26.996111111226497"/>
    <n v="0"/>
    <x v="0"/>
  </r>
  <r>
    <s v="E002"/>
    <s v="EO11"/>
    <x v="20"/>
    <x v="0"/>
    <s v="E3"/>
    <n v="100028413"/>
    <s v="HORMIGONES CARRAL, S.L."/>
    <n v="22002990"/>
    <s v="PUERTO EXTERIOR DE FERROL"/>
    <n v="3042"/>
    <x v="4"/>
    <d v="2024-08-30T00:00:00"/>
    <d v="1899-12-30T17:56:37"/>
    <s v="02/09 14h 2º"/>
    <d v="2024-09-02T00:00:00"/>
    <x v="3"/>
    <x v="3"/>
    <x v="20"/>
    <d v="2024-09-02T00:00:00"/>
    <d v="1899-12-30T12:24:05"/>
    <n v="71"/>
    <s v="E00071"/>
    <s v="RUTA KMS.071"/>
    <x v="15"/>
    <x v="0"/>
    <x v="0"/>
    <x v="1"/>
    <x v="0"/>
    <d v="2024-08-30T17:56:37"/>
    <x v="3"/>
    <n v="68.05638888903195"/>
    <d v="2024-09-02T12:24:05"/>
    <d v="1899-12-30T00:56:48"/>
    <d v="2024-09-02T13:20:53"/>
    <n v="0.65194444439839572"/>
    <x v="0"/>
    <m/>
    <m/>
    <x v="0"/>
    <x v="0"/>
    <x v="0"/>
    <x v="0"/>
    <x v="3"/>
    <n v="2"/>
    <s v=""/>
    <d v="1899-12-30T22:43:12"/>
    <n v="66.109722222365278"/>
    <n v="42"/>
    <n v="24.109722222365278"/>
    <n v="0"/>
    <x v="0"/>
  </r>
  <r>
    <s v="E002"/>
    <s v="EO11"/>
    <x v="21"/>
    <x v="0"/>
    <s v="E3"/>
    <n v="100028413"/>
    <s v="HORMIGONES CARRAL, S.L."/>
    <n v="22002990"/>
    <s v="PUERTO EXTERIOR DE FERROL"/>
    <n v="3042"/>
    <x v="4"/>
    <d v="2024-08-30T00:00:00"/>
    <d v="1899-12-30T17:55:56"/>
    <s v="02/09 11h 1º LUCA TO"/>
    <d v="2024-09-02T00:00:00"/>
    <x v="12"/>
    <x v="3"/>
    <x v="21"/>
    <d v="2024-09-02T00:00:00"/>
    <d v="1899-12-30T08:28:46"/>
    <n v="71"/>
    <s v="E00071"/>
    <s v="RUTA KMS.071"/>
    <x v="16"/>
    <x v="0"/>
    <x v="0"/>
    <x v="1"/>
    <x v="0"/>
    <d v="2024-08-30T17:55:56"/>
    <x v="12"/>
    <n v="65.067777777789161"/>
    <d v="2024-09-02T08:28:46"/>
    <d v="1899-12-30T00:56:48"/>
    <d v="2024-09-02T09:25:34"/>
    <n v="1.5738888888736255"/>
    <x v="0"/>
    <m/>
    <m/>
    <x v="0"/>
    <x v="0"/>
    <x v="0"/>
    <x v="0"/>
    <x v="0"/>
    <n v="2"/>
    <s v=""/>
    <d v="1899-12-30T22:43:12"/>
    <n v="63.121111111122488"/>
    <n v="42"/>
    <n v="21.121111111122488"/>
    <n v="0"/>
    <x v="0"/>
  </r>
  <r>
    <s v="E002"/>
    <s v="EO11"/>
    <x v="22"/>
    <x v="0"/>
    <s v="E3"/>
    <n v="100028413"/>
    <s v="HORMIGONES CARRAL, S.L."/>
    <n v="22002746"/>
    <s v="NARON"/>
    <n v="3042"/>
    <x v="4"/>
    <d v="2024-08-30T00:00:00"/>
    <d v="1899-12-30T17:55:13"/>
    <s v="02/09 11h Diego Prol"/>
    <d v="2024-09-02T00:00:00"/>
    <x v="12"/>
    <x v="3"/>
    <x v="22"/>
    <d v="2024-09-02T00:00:00"/>
    <d v="1899-12-30T08:54:36"/>
    <n v="71"/>
    <s v="E00071"/>
    <s v="RUTA KMS.071"/>
    <x v="15"/>
    <x v="0"/>
    <x v="0"/>
    <x v="1"/>
    <x v="0"/>
    <d v="2024-08-30T17:55:13"/>
    <x v="12"/>
    <n v="65.079722222231794"/>
    <d v="2024-09-02T08:54:36"/>
    <d v="1899-12-30T00:56:48"/>
    <d v="2024-09-02T09:51:24"/>
    <n v="1.1433333334280178"/>
    <x v="0"/>
    <m/>
    <m/>
    <x v="0"/>
    <x v="0"/>
    <x v="0"/>
    <x v="0"/>
    <x v="0"/>
    <n v="2"/>
    <s v=""/>
    <d v="1899-12-30T22:43:12"/>
    <n v="63.133055555565122"/>
    <n v="42"/>
    <n v="21.133055555565122"/>
    <n v="0"/>
    <x v="0"/>
  </r>
  <r>
    <s v="E002"/>
    <s v="EO11"/>
    <x v="23"/>
    <x v="0"/>
    <s v="E3"/>
    <n v="432000165"/>
    <s v="MORTEROS DE GALICIA S.L."/>
    <n v="22001550"/>
    <s v="SUSANA"/>
    <n v="55"/>
    <x v="1"/>
    <d v="2024-08-30T00:00:00"/>
    <d v="1899-12-30T17:40:57"/>
    <s v="Por la Mañana"/>
    <d v="2024-09-02T00:00:00"/>
    <x v="13"/>
    <x v="2"/>
    <x v="23"/>
    <d v="2024-09-02T00:00:00"/>
    <d v="1899-12-30T08:29:08"/>
    <n v="1"/>
    <s v="E00001"/>
    <s v="RUTA KMS.0001"/>
    <x v="17"/>
    <x v="0"/>
    <x v="0"/>
    <x v="1"/>
    <x v="0"/>
    <d v="2024-08-30T17:40:57"/>
    <x v="13"/>
    <n v="62.317500000062864"/>
    <d v="2024-09-02T08:29:08"/>
    <d v="1899-12-30T00:00:48"/>
    <d v="2024-09-02T08:29:56"/>
    <n v="-0.49888888886198401"/>
    <x v="0"/>
    <m/>
    <m/>
    <x v="0"/>
    <x v="0"/>
    <x v="0"/>
    <x v="0"/>
    <x v="0"/>
    <n v="2"/>
    <s v=""/>
    <d v="1899-12-30T00:19:12"/>
    <n v="61.304166666729529"/>
    <n v="42"/>
    <n v="19.304166666729529"/>
    <n v="0"/>
    <x v="0"/>
  </r>
  <r>
    <s v="E002"/>
    <s v="EO11"/>
    <x v="24"/>
    <x v="0"/>
    <s v="E3"/>
    <n v="100022674"/>
    <s v="COMERCIAL SILOS DE GALICIA, S.L."/>
    <n v="22002564"/>
    <s v="LOMBA"/>
    <n v="55"/>
    <x v="1"/>
    <d v="2024-08-30T00:00:00"/>
    <d v="1899-12-30T15:50:38"/>
    <s v="02/09 urge TV3"/>
    <d v="2024-09-02T00:00:00"/>
    <x v="12"/>
    <x v="4"/>
    <x v="24"/>
    <d v="2024-09-02T00:00:00"/>
    <d v="1899-12-30T09:11:49"/>
    <n v="15"/>
    <s v="E00015"/>
    <s v="RUTA KMS.015"/>
    <x v="18"/>
    <x v="0"/>
    <x v="0"/>
    <x v="1"/>
    <x v="0"/>
    <d v="2024-08-30T15:50:38"/>
    <x v="12"/>
    <n v="67.156111111224163"/>
    <d v="2024-09-02T09:11:49"/>
    <d v="1899-12-30T00:12:00"/>
    <d v="2024-09-02T09:23:49"/>
    <n v="1.6030555557226762"/>
    <x v="0"/>
    <m/>
    <m/>
    <x v="0"/>
    <x v="0"/>
    <x v="0"/>
    <x v="0"/>
    <x v="1"/>
    <n v="2"/>
    <s v=""/>
    <d v="1899-12-30T04:48:00"/>
    <n v="65.95611111122416"/>
    <n v="42"/>
    <n v="23.95611111122416"/>
    <n v="0"/>
    <x v="0"/>
  </r>
  <r>
    <s v="E002"/>
    <s v="EO11"/>
    <x v="25"/>
    <x v="0"/>
    <s v="E3"/>
    <n v="432000110"/>
    <s v="PREBETONG HORMIGONES, S.A."/>
    <n v="21000010"/>
    <s v="LA GRELA"/>
    <n v="55"/>
    <x v="1"/>
    <d v="2024-08-30T00:00:00"/>
    <d v="1899-12-30T15:40:55"/>
    <s v="02/09 14h"/>
    <d v="2024-09-02T00:00:00"/>
    <x v="3"/>
    <x v="3"/>
    <x v="25"/>
    <d v="2024-09-02T00:00:00"/>
    <d v="1899-12-30T12:46:42"/>
    <n v="2"/>
    <s v="E00002"/>
    <s v="RUTA KMS.0002"/>
    <x v="16"/>
    <x v="0"/>
    <x v="0"/>
    <x v="1"/>
    <x v="0"/>
    <d v="2024-08-30T15:40:55"/>
    <x v="3"/>
    <n v="70.318055555631872"/>
    <d v="2024-09-02T12:46:42"/>
    <d v="1899-12-30T00:01:36"/>
    <d v="2024-09-02T12:48:18"/>
    <n v="1.1950000001234002"/>
    <x v="0"/>
    <m/>
    <m/>
    <x v="0"/>
    <x v="0"/>
    <x v="0"/>
    <x v="0"/>
    <x v="3"/>
    <n v="2"/>
    <s v=""/>
    <d v="1899-12-30T00:38:24"/>
    <n v="69.291388888965201"/>
    <n v="42"/>
    <n v="27.291388888965201"/>
    <n v="0"/>
    <x v="0"/>
  </r>
  <r>
    <s v="E002"/>
    <s v="EO11"/>
    <x v="26"/>
    <x v="0"/>
    <s v="E3"/>
    <n v="432000110"/>
    <s v="PREBETONG HORMIGONES, S.A."/>
    <n v="21000010"/>
    <s v="LA GRELA"/>
    <n v="55"/>
    <x v="1"/>
    <d v="2024-08-30T00:00:00"/>
    <d v="1899-12-30T15:40:34"/>
    <s v="02/09 11:30h"/>
    <d v="2024-09-02T00:00:00"/>
    <x v="14"/>
    <x v="3"/>
    <x v="26"/>
    <d v="2024-09-02T00:00:00"/>
    <d v="1899-12-30T11:48:07"/>
    <n v="2"/>
    <s v="E00002"/>
    <s v="RUTA KMS.0002"/>
    <x v="19"/>
    <x v="0"/>
    <x v="0"/>
    <x v="1"/>
    <x v="0"/>
    <d v="2024-08-30T15:40:34"/>
    <x v="14"/>
    <n v="67.823888888815418"/>
    <d v="2024-09-02T11:48:07"/>
    <d v="1899-12-30T00:01:36"/>
    <d v="2024-09-02T11:49:43"/>
    <n v="-0.32861111109377816"/>
    <x v="0"/>
    <m/>
    <m/>
    <x v="0"/>
    <x v="0"/>
    <x v="0"/>
    <x v="0"/>
    <x v="7"/>
    <n v="2"/>
    <s v=""/>
    <d v="1899-12-30T00:38:24"/>
    <n v="66.797222222148747"/>
    <n v="42"/>
    <n v="24.797222222148747"/>
    <n v="0"/>
    <x v="0"/>
  </r>
  <r>
    <s v="E002"/>
    <s v="EO11"/>
    <x v="27"/>
    <x v="0"/>
    <s v="E3"/>
    <n v="432000110"/>
    <s v="PREBETONG HORMIGONES, S.A."/>
    <n v="21000010"/>
    <s v="LA GRELA"/>
    <n v="55"/>
    <x v="1"/>
    <d v="2024-08-30T00:00:00"/>
    <d v="1899-12-30T15:38:01"/>
    <s v="02/09 10h"/>
    <d v="2024-09-02T00:00:00"/>
    <x v="11"/>
    <x v="3"/>
    <x v="27"/>
    <d v="2024-09-02T00:00:00"/>
    <d v="1899-12-30T09:22:16"/>
    <n v="2"/>
    <s v="E00002"/>
    <s v="RUTA KMS.0002"/>
    <x v="19"/>
    <x v="0"/>
    <x v="0"/>
    <x v="1"/>
    <x v="0"/>
    <d v="2024-08-30T15:38:01"/>
    <x v="11"/>
    <n v="66.366388888796791"/>
    <d v="2024-09-02T09:22:16"/>
    <d v="1899-12-30T00:01:36"/>
    <d v="2024-09-02T09:23:52"/>
    <n v="0.60222222225274891"/>
    <x v="0"/>
    <m/>
    <m/>
    <x v="0"/>
    <x v="0"/>
    <x v="0"/>
    <x v="0"/>
    <x v="1"/>
    <n v="2"/>
    <s v=""/>
    <d v="1899-12-30T00:38:24"/>
    <n v="65.339722222130121"/>
    <n v="42"/>
    <n v="23.339722222130121"/>
    <n v="0"/>
    <x v="0"/>
  </r>
  <r>
    <s v="E002"/>
    <s v="EO11"/>
    <x v="28"/>
    <x v="0"/>
    <s v="E3"/>
    <n v="100048420"/>
    <s v="RODIÑAS PRETENSADOS, S. L."/>
    <n v="22002397"/>
    <s v="TEIXEIRO"/>
    <n v="3218"/>
    <x v="5"/>
    <d v="2024-08-30T00:00:00"/>
    <d v="1899-12-30T15:19:10"/>
    <s v="02/09 urge TEIXEIRO"/>
    <d v="2024-09-02T00:00:00"/>
    <x v="1"/>
    <x v="0"/>
    <x v="28"/>
    <d v="2024-09-02T00:00:00"/>
    <d v="1899-12-30T14:56:08"/>
    <n v="151"/>
    <s v="E00151"/>
    <s v="RUTA KMS.151"/>
    <x v="20"/>
    <x v="0"/>
    <x v="0"/>
    <x v="0"/>
    <x v="0"/>
    <d v="2024-08-30T15:19:10"/>
    <x v="1"/>
    <n v="73.680555555678438"/>
    <d v="2024-09-02T14:56:08"/>
    <d v="1899-12-30T02:00:48"/>
    <d v="2024-09-02T16:56:56"/>
    <n v="5.1111111184582114E-2"/>
    <x v="0"/>
    <m/>
    <m/>
    <x v="0"/>
    <x v="0"/>
    <x v="0"/>
    <x v="0"/>
    <x v="5"/>
    <n v="2"/>
    <s v=""/>
    <d v="1900-01-01T00:19:12"/>
    <n v="70.667222222345103"/>
    <n v="36"/>
    <n v="34.667222222345103"/>
    <n v="0"/>
    <x v="0"/>
  </r>
  <r>
    <s v="E002"/>
    <s v="EO11"/>
    <x v="29"/>
    <x v="0"/>
    <s v="E3"/>
    <n v="100000764"/>
    <s v="HORMIGONES BERGANTIÑOS S.A."/>
    <n v="22000268"/>
    <s v="ESPIRITU SANTO"/>
    <n v="55"/>
    <x v="1"/>
    <d v="2024-08-30T00:00:00"/>
    <d v="1899-12-30T14:40:27"/>
    <s v="02/09 16:30h"/>
    <d v="2024-09-02T00:00:00"/>
    <x v="15"/>
    <x v="3"/>
    <x v="29"/>
    <d v="2024-09-02T00:00:00"/>
    <d v="1899-12-30T15:50:41"/>
    <n v="15"/>
    <s v="E00015"/>
    <s v="RUTA KMS.015"/>
    <x v="19"/>
    <x v="0"/>
    <x v="0"/>
    <x v="1"/>
    <x v="0"/>
    <d v="2024-08-30T14:40:27"/>
    <x v="15"/>
    <n v="73.825833333365154"/>
    <d v="2024-09-02T15:50:41"/>
    <d v="1899-12-30T00:12:00"/>
    <d v="2024-09-02T16:02:41"/>
    <n v="0.4552777778590098"/>
    <x v="0"/>
    <m/>
    <m/>
    <x v="0"/>
    <x v="0"/>
    <x v="0"/>
    <x v="0"/>
    <x v="4"/>
    <n v="2"/>
    <s v=""/>
    <d v="1899-12-30T04:48:00"/>
    <n v="72.625833333365151"/>
    <n v="42"/>
    <n v="30.625833333365151"/>
    <n v="0"/>
    <x v="0"/>
  </r>
  <r>
    <s v="E002"/>
    <s v="EO11"/>
    <x v="30"/>
    <x v="0"/>
    <s v="E3"/>
    <n v="100000764"/>
    <s v="HORMIGONES BERGANTIÑOS S.A."/>
    <n v="22000268"/>
    <s v="ESPIRITU SANTO"/>
    <n v="55"/>
    <x v="1"/>
    <d v="2024-08-30T00:00:00"/>
    <d v="1899-12-30T14:39:14"/>
    <s v="02/09 15h"/>
    <d v="2024-09-02T00:00:00"/>
    <x v="4"/>
    <x v="3"/>
    <x v="30"/>
    <d v="2024-09-02T00:00:00"/>
    <d v="1899-12-30T12:16:53"/>
    <n v="15"/>
    <s v="E00015"/>
    <s v="RUTA KMS.015"/>
    <x v="21"/>
    <x v="0"/>
    <x v="0"/>
    <x v="1"/>
    <x v="0"/>
    <d v="2024-08-30T14:39:14"/>
    <x v="4"/>
    <n v="72.346111111168284"/>
    <d v="2024-09-02T12:16:53"/>
    <d v="1899-12-30T00:12:00"/>
    <d v="2024-09-02T12:28:53"/>
    <n v="2.5186111112125218"/>
    <x v="0"/>
    <m/>
    <m/>
    <x v="0"/>
    <x v="0"/>
    <x v="0"/>
    <x v="0"/>
    <x v="3"/>
    <n v="2"/>
    <s v=""/>
    <d v="1899-12-30T04:48:00"/>
    <n v="71.146111111168281"/>
    <n v="42"/>
    <n v="29.146111111168281"/>
    <n v="0"/>
    <x v="0"/>
  </r>
  <r>
    <s v="E002"/>
    <s v="EO11"/>
    <x v="31"/>
    <x v="0"/>
    <s v="E3"/>
    <n v="100000764"/>
    <s v="HORMIGONES BERGANTIÑOS S.A."/>
    <n v="22000267"/>
    <s v="CARBALLO"/>
    <n v="55"/>
    <x v="1"/>
    <d v="2024-08-30T00:00:00"/>
    <d v="1899-12-30T14:10:26"/>
    <s v="02/09 de tarde"/>
    <d v="2024-09-02T00:00:00"/>
    <x v="7"/>
    <x v="3"/>
    <x v="31"/>
    <d v="2024-09-02T00:00:00"/>
    <d v="1899-12-30T13:05:08"/>
    <n v="33"/>
    <s v="E00033"/>
    <s v="RUTA KMS.033"/>
    <x v="11"/>
    <x v="0"/>
    <x v="0"/>
    <x v="1"/>
    <x v="0"/>
    <d v="2024-08-30T14:10:26"/>
    <x v="7"/>
    <n v="75.82611111109145"/>
    <d v="2024-09-02T13:05:08"/>
    <d v="1899-12-30T00:26:24"/>
    <d v="2024-09-02T13:31:32"/>
    <n v="4.4744444444077089"/>
    <x v="0"/>
    <m/>
    <m/>
    <x v="0"/>
    <x v="0"/>
    <x v="0"/>
    <x v="0"/>
    <x v="2"/>
    <n v="2"/>
    <s v=""/>
    <d v="1899-12-30T10:33:36"/>
    <n v="74.386111111091452"/>
    <n v="42"/>
    <n v="32.386111111091452"/>
    <n v="0"/>
    <x v="0"/>
  </r>
  <r>
    <s v="E002"/>
    <s v="EO11"/>
    <x v="32"/>
    <x v="0"/>
    <s v="E3"/>
    <n v="100022370"/>
    <s v="PREFABRICADOS LUIS BARROS S.L."/>
    <n v="22002691"/>
    <s v="BUEU"/>
    <n v="55"/>
    <x v="1"/>
    <d v="2024-08-30T00:00:00"/>
    <d v="1899-12-30T09:58:35"/>
    <s v="02/09 URGE"/>
    <d v="2024-09-02T00:00:00"/>
    <x v="0"/>
    <x v="4"/>
    <x v="32"/>
    <d v="2024-09-02T00:00:00"/>
    <d v="1899-12-30T11:37:06"/>
    <n v="59"/>
    <s v="E00059"/>
    <s v="RUTA KMS.059"/>
    <x v="22"/>
    <x v="0"/>
    <x v="0"/>
    <x v="1"/>
    <x v="0"/>
    <d v="2024-08-30T09:58:35"/>
    <x v="0"/>
    <n v="75.023611111042555"/>
    <d v="2024-09-02T11:37:06"/>
    <d v="1899-12-30T00:47:12"/>
    <d v="2024-09-02T12:24:18"/>
    <n v="0.59499999991385266"/>
    <x v="0"/>
    <m/>
    <m/>
    <x v="0"/>
    <x v="0"/>
    <x v="0"/>
    <x v="0"/>
    <x v="7"/>
    <n v="2"/>
    <s v=""/>
    <d v="1899-12-30T18:52:48"/>
    <n v="73.236944444375894"/>
    <n v="42"/>
    <n v="31.236944444375894"/>
    <n v="0"/>
    <x v="0"/>
  </r>
  <r>
    <s v="E002"/>
    <s v="EO11"/>
    <x v="33"/>
    <x v="0"/>
    <s v="E3"/>
    <n v="100059105"/>
    <s v="TUNEL DE RANTE UTE"/>
    <n v="22002985"/>
    <s v="SAN CIBRAO - UTE TUNEL DE RANTE"/>
    <n v="3042"/>
    <x v="4"/>
    <d v="2024-08-30T00:00:00"/>
    <d v="1899-12-30T07:43:40"/>
    <s v="02/09  09h  C04"/>
    <d v="2024-09-02T00:00:00"/>
    <x v="6"/>
    <x v="1"/>
    <x v="33"/>
    <d v="2024-09-02T00:00:00"/>
    <d v="1899-12-30T08:36:03"/>
    <n v="12"/>
    <s v="E00012"/>
    <s v="RUTA KMS.012"/>
    <x v="12"/>
    <x v="0"/>
    <x v="0"/>
    <x v="1"/>
    <x v="0"/>
    <d v="2024-08-30T07:43:40"/>
    <x v="6"/>
    <n v="80.272222222178243"/>
    <d v="2024-09-02T08:36:03"/>
    <d v="1899-12-30T00:09:36"/>
    <d v="2024-09-02T08:45:39"/>
    <n v="7.2391666666371748"/>
    <x v="0"/>
    <m/>
    <m/>
    <x v="0"/>
    <x v="0"/>
    <x v="0"/>
    <x v="0"/>
    <x v="0"/>
    <n v="2"/>
    <s v=""/>
    <d v="1899-12-30T03:50:24"/>
    <n v="79.112222222178247"/>
    <n v="42"/>
    <n v="37.112222222178247"/>
    <n v="0"/>
    <x v="0"/>
  </r>
  <r>
    <s v="E002"/>
    <s v="EO11"/>
    <x v="34"/>
    <x v="0"/>
    <s v="E3"/>
    <n v="100022370"/>
    <s v="PREFABRICADOS LUIS BARROS S.L."/>
    <n v="22002532"/>
    <s v="NIGRAN"/>
    <n v="55"/>
    <x v="1"/>
    <d v="2024-08-29T00:00:00"/>
    <d v="1899-12-30T16:27:23"/>
    <s v="02/09 urge  silo peq"/>
    <d v="2024-09-02T00:00:00"/>
    <x v="12"/>
    <x v="4"/>
    <x v="34"/>
    <d v="2024-09-02T00:00:00"/>
    <d v="1899-12-30T08:56:57"/>
    <n v="25"/>
    <s v="E00025"/>
    <s v="RUTA KMS.025"/>
    <x v="22"/>
    <x v="0"/>
    <x v="0"/>
    <x v="1"/>
    <x v="0"/>
    <d v="2024-08-29T16:27:23"/>
    <x v="12"/>
    <n v="90.543611111235805"/>
    <d v="2024-09-02T08:56:57"/>
    <d v="1899-12-30T00:20:00"/>
    <d v="2024-09-02T09:16:57"/>
    <n v="1.7175000000279397"/>
    <x v="0"/>
    <m/>
    <m/>
    <x v="0"/>
    <x v="0"/>
    <x v="0"/>
    <x v="0"/>
    <x v="0"/>
    <n v="2"/>
    <s v=""/>
    <d v="1899-12-30T08:00:00"/>
    <n v="89.210277777902476"/>
    <n v="56"/>
    <n v="33.210277777902476"/>
    <n v="0"/>
    <x v="0"/>
  </r>
  <r>
    <s v="E002"/>
    <s v="EO11"/>
    <x v="35"/>
    <x v="0"/>
    <s v="E3"/>
    <n v="100000764"/>
    <s v="HORMIGONES BERGANTIÑOS S.A."/>
    <n v="22001477"/>
    <s v="CERCEDA"/>
    <n v="55"/>
    <x v="1"/>
    <d v="2024-08-29T00:00:00"/>
    <d v="1899-12-30T16:17:29"/>
    <s v="02/09 x el día antes"/>
    <d v="2024-09-02T00:00:00"/>
    <x v="1"/>
    <x v="3"/>
    <x v="35"/>
    <d v="2024-09-02T00:00:00"/>
    <d v="1899-12-30T09:43:38"/>
    <n v="33"/>
    <s v="E00033"/>
    <s v="RUTA KMS.033"/>
    <x v="21"/>
    <x v="0"/>
    <x v="0"/>
    <x v="1"/>
    <x v="0"/>
    <d v="2024-08-29T16:17:29"/>
    <x v="1"/>
    <n v="96.70861111121485"/>
    <d v="2024-09-02T09:43:38"/>
    <d v="1899-12-30T00:26:24"/>
    <d v="2024-09-02T10:10:02"/>
    <n v="6.8327777779195458"/>
    <x v="0"/>
    <m/>
    <m/>
    <x v="0"/>
    <x v="0"/>
    <x v="0"/>
    <x v="0"/>
    <x v="1"/>
    <n v="2"/>
    <s v=""/>
    <d v="1899-12-30T10:33:36"/>
    <n v="95.268611111214852"/>
    <n v="56"/>
    <n v="39.268611111214852"/>
    <n v="0"/>
    <x v="0"/>
  </r>
  <r>
    <s v="E002"/>
    <s v="EO11"/>
    <x v="36"/>
    <x v="0"/>
    <s v="E3"/>
    <n v="100022370"/>
    <s v="PREFABRICADOS LUIS BARROS S.L."/>
    <n v="22002536"/>
    <s v="PUXEIROS"/>
    <n v="55"/>
    <x v="1"/>
    <d v="2024-08-29T00:00:00"/>
    <d v="1899-12-30T15:00:51"/>
    <s v="02/09 10h Silo. 3  T"/>
    <d v="2024-09-02T00:00:00"/>
    <x v="8"/>
    <x v="4"/>
    <x v="36"/>
    <d v="2024-09-02T00:00:00"/>
    <d v="1899-12-30T09:31:15"/>
    <n v="15"/>
    <s v="E00015"/>
    <s v="RUTA KMS.015"/>
    <x v="23"/>
    <x v="0"/>
    <x v="0"/>
    <x v="1"/>
    <x v="0"/>
    <d v="2024-08-29T15:00:51"/>
    <x v="8"/>
    <n v="93.48583333339775"/>
    <d v="2024-09-02T09:31:15"/>
    <d v="1899-12-30T00:12:00"/>
    <d v="2024-09-02T09:43:15"/>
    <n v="2.7791666667326353"/>
    <x v="0"/>
    <m/>
    <m/>
    <x v="0"/>
    <x v="0"/>
    <x v="0"/>
    <x v="0"/>
    <x v="1"/>
    <n v="2"/>
    <s v=""/>
    <d v="1899-12-30T04:48:00"/>
    <n v="92.285833333397747"/>
    <n v="56"/>
    <n v="36.285833333397747"/>
    <n v="0"/>
    <x v="0"/>
  </r>
  <r>
    <s v="E002"/>
    <s v="EO11"/>
    <x v="37"/>
    <x v="0"/>
    <s v="E3"/>
    <n v="100018925"/>
    <s v="TRAVIESAS DEL NORTE, S.A."/>
    <n v="22001250"/>
    <s v="VILLAFRANCA"/>
    <n v="1054"/>
    <x v="6"/>
    <d v="2024-08-09T00:00:00"/>
    <d v="1899-12-30T12:50:15"/>
    <s v="02/09 DE 13 - 17 HOR"/>
    <d v="2024-09-02T00:00:00"/>
    <x v="1"/>
    <x v="5"/>
    <x v="37"/>
    <d v="2024-09-02T00:00:00"/>
    <d v="1899-12-30T10:59:05"/>
    <n v="100"/>
    <s v="E00100"/>
    <s v="RUTA KMS.100"/>
    <x v="24"/>
    <x v="0"/>
    <x v="0"/>
    <x v="2"/>
    <x v="0"/>
    <d v="2024-08-09T12:50:15"/>
    <x v="1"/>
    <n v="580.16250000003492"/>
    <d v="2024-09-02T10:59:05"/>
    <d v="1899-12-30T01:20:00"/>
    <d v="2024-09-02T12:19:05"/>
    <n v="4.6819444445427507"/>
    <x v="0"/>
    <m/>
    <m/>
    <x v="0"/>
    <x v="0"/>
    <x v="0"/>
    <x v="0"/>
    <x v="6"/>
    <n v="2"/>
    <s v=""/>
    <d v="1899-12-31T08:00:00"/>
    <n v="577.82916666670155"/>
    <n v="60"/>
    <n v="517.82916666670155"/>
    <n v="0"/>
    <x v="0"/>
  </r>
  <r>
    <s v="E002"/>
    <s v="EO11"/>
    <x v="38"/>
    <x v="0"/>
    <s v="E3"/>
    <n v="100018925"/>
    <s v="TRAVIESAS DEL NORTE, S.A."/>
    <n v="22001250"/>
    <s v="VILLAFRANCA"/>
    <n v="1054"/>
    <x v="6"/>
    <d v="2024-08-09T00:00:00"/>
    <d v="1899-12-30T12:50:49"/>
    <s v="03/09 DE 13 -  17 HO"/>
    <d v="2024-09-03T00:00:00"/>
    <x v="1"/>
    <x v="5"/>
    <x v="38"/>
    <d v="2024-09-03T00:00:00"/>
    <d v="1899-12-30T10:20:00"/>
    <n v="100"/>
    <s v="E00100"/>
    <s v="RUTA KMS.100"/>
    <x v="25"/>
    <x v="0"/>
    <x v="0"/>
    <x v="2"/>
    <x v="0"/>
    <d v="2024-08-09T12:50:49"/>
    <x v="16"/>
    <n v="604.15305555565283"/>
    <d v="2024-09-03T10:20:00"/>
    <d v="1899-12-30T01:20:00"/>
    <d v="2024-09-03T11:40:00"/>
    <n v="5.3333333334303461"/>
    <x v="0"/>
    <m/>
    <m/>
    <x v="0"/>
    <x v="1"/>
    <x v="0"/>
    <x v="0"/>
    <x v="6"/>
    <n v="3"/>
    <s v=""/>
    <d v="1899-12-31T08:00:00"/>
    <n v="601.81972222231946"/>
    <n v="60"/>
    <n v="541.81972222231946"/>
    <n v="0"/>
    <x v="0"/>
  </r>
  <r>
    <s v="E002"/>
    <s v="EO11"/>
    <x v="39"/>
    <x v="0"/>
    <s v="E3"/>
    <n v="100018925"/>
    <s v="TRAVIESAS DEL NORTE, S.A."/>
    <n v="22001250"/>
    <s v="VILLAFRANCA"/>
    <n v="1054"/>
    <x v="6"/>
    <d v="2024-08-09T00:00:00"/>
    <d v="1899-12-30T12:51:23"/>
    <s v="04/09 DE 13 -  17 HO"/>
    <d v="2024-09-04T00:00:00"/>
    <x v="1"/>
    <x v="5"/>
    <x v="39"/>
    <d v="2024-09-04T00:00:00"/>
    <d v="1899-12-30T11:29:46"/>
    <n v="100"/>
    <s v="E00100"/>
    <s v="RUTA KMS.100"/>
    <x v="25"/>
    <x v="0"/>
    <x v="0"/>
    <x v="2"/>
    <x v="0"/>
    <d v="2024-08-09T12:51:23"/>
    <x v="17"/>
    <n v="628.14361111109611"/>
    <d v="2024-09-04T11:29:46"/>
    <d v="1899-12-30T01:20:00"/>
    <d v="2024-09-04T12:49:46"/>
    <n v="4.1705555555527098"/>
    <x v="0"/>
    <m/>
    <m/>
    <x v="0"/>
    <x v="2"/>
    <x v="0"/>
    <x v="0"/>
    <x v="7"/>
    <n v="4"/>
    <s v=""/>
    <d v="1899-12-31T08:00:00"/>
    <n v="625.81027777776274"/>
    <n v="60"/>
    <n v="565.81027777776274"/>
    <n v="0"/>
    <x v="0"/>
  </r>
  <r>
    <s v="E002"/>
    <s v="EO11"/>
    <x v="40"/>
    <x v="0"/>
    <s v="E3"/>
    <n v="100022674"/>
    <s v="COMERCIAL SILOS DE GALICIA, S.L."/>
    <n v="22002564"/>
    <s v="LOMBA"/>
    <n v="55"/>
    <x v="1"/>
    <d v="2024-09-02T00:00:00"/>
    <d v="1899-12-30T10:56:46"/>
    <s v="02/09 14:30H"/>
    <d v="2024-09-02T00:00:00"/>
    <x v="2"/>
    <x v="4"/>
    <x v="40"/>
    <d v="2024-09-02T00:00:00"/>
    <d v="1899-12-30T12:48:21"/>
    <n v="15"/>
    <s v="E00015"/>
    <s v="RUTA KMS.015"/>
    <x v="18"/>
    <x v="0"/>
    <x v="0"/>
    <x v="1"/>
    <x v="0"/>
    <d v="2024-09-02T10:56:46"/>
    <x v="2"/>
    <n v="3.5538888887967914"/>
    <d v="2024-09-02T12:48:21"/>
    <d v="1899-12-30T00:12:00"/>
    <d v="2024-09-02T13:00:21"/>
    <n v="1.4941666667000391"/>
    <x v="0"/>
    <m/>
    <m/>
    <x v="0"/>
    <x v="0"/>
    <x v="0"/>
    <x v="0"/>
    <x v="3"/>
    <n v="2"/>
    <s v=""/>
    <d v="1899-12-30T04:48:00"/>
    <n v="2.3538888887967913"/>
    <n v="0"/>
    <n v="2.3538888887967913"/>
    <n v="0"/>
    <x v="0"/>
  </r>
  <r>
    <s v="E002"/>
    <s v="EO11"/>
    <x v="41"/>
    <x v="0"/>
    <s v="E3"/>
    <n v="100053492"/>
    <s v="HORMIGONES Y MINERALES S.L."/>
    <n v="22002720"/>
    <s v="DEHESAS"/>
    <n v="55"/>
    <x v="1"/>
    <d v="2024-09-02T00:00:00"/>
    <d v="1899-12-30T11:02:49"/>
    <s v="02/09 urgente"/>
    <d v="2024-09-02T00:00:00"/>
    <x v="16"/>
    <x v="0"/>
    <x v="41"/>
    <d v="2024-09-02T00:00:00"/>
    <d v="1899-12-30T14:25:45"/>
    <n v="20"/>
    <s v="E00020"/>
    <s v="RUTA KMS.020"/>
    <x v="26"/>
    <x v="0"/>
    <x v="0"/>
    <x v="0"/>
    <x v="0"/>
    <d v="2024-09-02T11:02:49"/>
    <x v="18"/>
    <n v="4.4530555555829778"/>
    <d v="2024-09-02T14:25:45"/>
    <d v="1899-12-30T00:16:00"/>
    <d v="2024-09-02T14:41:45"/>
    <n v="0.80416666675591841"/>
    <x v="0"/>
    <m/>
    <m/>
    <x v="0"/>
    <x v="0"/>
    <x v="0"/>
    <x v="0"/>
    <x v="5"/>
    <n v="2"/>
    <s v="HIBURSANFRE, S.L.U."/>
    <d v="1899-12-30T06:24:00"/>
    <n v="3.1863888889163112"/>
    <n v="0"/>
    <n v="3.1863888889163112"/>
    <n v="0"/>
    <x v="0"/>
  </r>
  <r>
    <s v="E002"/>
    <s v="EO11"/>
    <x v="42"/>
    <x v="0"/>
    <s v="E3"/>
    <n v="100059105"/>
    <s v="TUNEL DE RANTE UTE"/>
    <n v="22002985"/>
    <s v="SAN CIBRAO - UTE TUNEL DE RANTE"/>
    <n v="3042"/>
    <x v="4"/>
    <d v="2024-09-02T00:00:00"/>
    <d v="1899-12-30T11:09:51"/>
    <s v="02/09 de mañana"/>
    <d v="2024-09-02T00:00:00"/>
    <x v="6"/>
    <x v="1"/>
    <x v="42"/>
    <d v="2024-09-02T00:00:00"/>
    <d v="1899-12-30T12:44:18"/>
    <n v="12"/>
    <s v="E00012"/>
    <s v="RUTA KMS.012"/>
    <x v="3"/>
    <x v="0"/>
    <x v="0"/>
    <x v="1"/>
    <x v="0"/>
    <d v="2024-09-02T11:09:51"/>
    <x v="6"/>
    <n v="4.8358333332580514"/>
    <d v="2024-09-02T12:44:18"/>
    <d v="1899-12-30T00:09:36"/>
    <d v="2024-09-02T12:53:54"/>
    <n v="3.1016666665091179"/>
    <x v="0"/>
    <m/>
    <m/>
    <x v="0"/>
    <x v="0"/>
    <x v="0"/>
    <x v="0"/>
    <x v="3"/>
    <n v="2"/>
    <s v=""/>
    <d v="1899-12-30T03:50:24"/>
    <n v="3.6758333332580513"/>
    <n v="0"/>
    <n v="3.6758333332580513"/>
    <n v="0"/>
    <x v="0"/>
  </r>
  <r>
    <s v="E002"/>
    <s v="EO11"/>
    <x v="43"/>
    <x v="0"/>
    <s v="E3"/>
    <n v="100059105"/>
    <s v="TUNEL DE RANTE UTE"/>
    <n v="22002985"/>
    <s v="SAN CIBRAO - UTE TUNEL DE RANTE"/>
    <n v="3042"/>
    <x v="4"/>
    <d v="2024-09-02T00:00:00"/>
    <d v="1899-12-30T11:11:38"/>
    <s v="02/09 17h en adelant"/>
    <d v="2024-09-02T00:00:00"/>
    <x v="15"/>
    <x v="1"/>
    <x v="43"/>
    <d v="2024-09-02T00:00:00"/>
    <d v="1899-12-30T17:22:17"/>
    <n v="12"/>
    <s v="E00012"/>
    <s v="RUTA KMS.012"/>
    <x v="12"/>
    <x v="0"/>
    <x v="0"/>
    <x v="1"/>
    <x v="0"/>
    <d v="2024-09-02T11:11:38"/>
    <x v="15"/>
    <n v="5.3061111111310311"/>
    <d v="2024-09-02T17:22:17"/>
    <d v="1899-12-30T00:09:36"/>
    <d v="2024-09-02T17:31:53"/>
    <n v="-1.0313888890086673"/>
    <x v="1"/>
    <m/>
    <m/>
    <x v="0"/>
    <x v="0"/>
    <x v="1"/>
    <x v="0"/>
    <x v="9"/>
    <n v="2"/>
    <s v=""/>
    <d v="1899-12-30T03:50:24"/>
    <n v="4.1461111111310309"/>
    <n v="0"/>
    <n v="4.1461111111310309"/>
    <n v="0"/>
    <x v="0"/>
  </r>
  <r>
    <s v="E002"/>
    <s v="EO11"/>
    <x v="44"/>
    <x v="0"/>
    <s v="E3"/>
    <n v="100000005"/>
    <s v="MAGAN HORCO S.L."/>
    <n v="22000143"/>
    <s v="SANTIAGO DE COMPOSTELA (GRANEL)"/>
    <n v="55"/>
    <x v="1"/>
    <d v="2024-09-02T00:00:00"/>
    <d v="1899-12-30T11:21:22"/>
    <s v="03/09 12:30h"/>
    <d v="2024-09-03T00:00:00"/>
    <x v="8"/>
    <x v="2"/>
    <x v="44"/>
    <d v="2024-09-03T00:00:00"/>
    <d v="1899-12-30T11:51:14"/>
    <n v="15"/>
    <s v="E00015"/>
    <s v="RUTA KMS.015"/>
    <x v="14"/>
    <x v="0"/>
    <x v="0"/>
    <x v="1"/>
    <x v="0"/>
    <d v="2024-09-02T11:21:22"/>
    <x v="19"/>
    <n v="25.143888888938818"/>
    <d v="2024-09-03T11:51:14"/>
    <d v="1899-12-30T00:12:00"/>
    <d v="2024-09-03T12:03:14"/>
    <n v="0.4461111111450009"/>
    <x v="0"/>
    <m/>
    <m/>
    <x v="0"/>
    <x v="1"/>
    <x v="0"/>
    <x v="0"/>
    <x v="7"/>
    <n v="3"/>
    <s v=""/>
    <d v="1899-12-30T04:48:00"/>
    <n v="23.943888888938819"/>
    <n v="14"/>
    <n v="9.9438888889388188"/>
    <n v="0"/>
    <x v="0"/>
  </r>
  <r>
    <s v="E002"/>
    <s v="EO11"/>
    <x v="45"/>
    <x v="0"/>
    <s v="E3"/>
    <n v="432000110"/>
    <s v="PREBETONG HORMIGONES, S.A."/>
    <n v="21000023"/>
    <s v="TREMOEDO"/>
    <n v="3044"/>
    <x v="2"/>
    <d v="2024-09-02T00:00:00"/>
    <d v="1899-12-30T12:09:01"/>
    <s v="03/09 12:00h SILO 1"/>
    <d v="2024-09-03T00:00:00"/>
    <x v="17"/>
    <x v="0"/>
    <x v="45"/>
    <d v="2024-09-02T00:00:00"/>
    <d v="1899-12-30T18:06:04"/>
    <n v="289"/>
    <s v="E00289"/>
    <s v="RUTA KMS.289"/>
    <x v="9"/>
    <x v="0"/>
    <x v="0"/>
    <x v="0"/>
    <x v="0"/>
    <d v="2024-09-02T12:09:01"/>
    <x v="20"/>
    <n v="23.849722222192213"/>
    <d v="2024-09-02T18:06:04"/>
    <d v="1899-12-30T03:51:12"/>
    <d v="2024-09-02T21:57:16"/>
    <n v="14.045555555436295"/>
    <x v="0"/>
    <m/>
    <m/>
    <x v="0"/>
    <x v="0"/>
    <x v="0"/>
    <x v="0"/>
    <x v="10"/>
    <n v="2"/>
    <s v=""/>
    <d v="1900-01-02T20:28:48"/>
    <n v="18.996388888858881"/>
    <n v="12"/>
    <n v="6.9963888888588812"/>
    <n v="0"/>
    <x v="0"/>
  </r>
  <r>
    <s v="E002"/>
    <s v="EO11"/>
    <x v="46"/>
    <x v="0"/>
    <s v="E4"/>
    <n v="100000131"/>
    <s v="HIJOS DE TOMAS SORRIBAS S.L."/>
    <n v="19000516"/>
    <s v="SAN ROMAN DE BEMBIBRE"/>
    <n v="3124"/>
    <x v="7"/>
    <d v="2024-09-02T00:00:00"/>
    <d v="1899-12-30T12:13:32"/>
    <s v="02/09 servir nº02092"/>
    <d v="2024-09-02T00:00:00"/>
    <x v="6"/>
    <x v="0"/>
    <x v="46"/>
    <d v="2024-09-02T00:00:00"/>
    <d v="1899-12-30T14:27:36"/>
    <n v="35"/>
    <s v="E00035"/>
    <s v="RUTA KMS.035"/>
    <x v="27"/>
    <x v="0"/>
    <x v="0"/>
    <x v="0"/>
    <x v="1"/>
    <d v="2024-09-02T12:13:32"/>
    <x v="6"/>
    <n v="3.7744444443960674"/>
    <d v="2024-09-02T14:27:36"/>
    <d v="1899-12-30T00:28:00"/>
    <d v="2024-09-02T14:55:36"/>
    <n v="1.0733333333046176"/>
    <x v="0"/>
    <m/>
    <m/>
    <x v="0"/>
    <x v="0"/>
    <x v="0"/>
    <x v="0"/>
    <x v="5"/>
    <n v="2"/>
    <s v=""/>
    <d v="1899-12-30T11:12:00"/>
    <n v="2.3077777777294006"/>
    <n v="0"/>
    <n v="2.3077777777294006"/>
    <n v="0"/>
    <x v="0"/>
  </r>
  <r>
    <s v="E002"/>
    <s v="EO11"/>
    <x v="47"/>
    <x v="0"/>
    <s v="E3"/>
    <n v="100000865"/>
    <s v="HORMIGONES SINDO CASTRO S.L."/>
    <n v="22000428"/>
    <s v="VILLAMARTIN A."/>
    <n v="55"/>
    <x v="1"/>
    <d v="2024-09-02T00:00:00"/>
    <d v="1899-12-30T12:51:27"/>
    <s v="03/09 11:00h PUNTUAL"/>
    <d v="2024-09-03T00:00:00"/>
    <x v="12"/>
    <x v="0"/>
    <x v="47"/>
    <d v="2024-09-03T00:00:00"/>
    <d v="1899-12-30T10:49:05"/>
    <n v="4"/>
    <s v="E00004"/>
    <s v="RUTA KMS.004"/>
    <x v="8"/>
    <x v="0"/>
    <x v="0"/>
    <x v="0"/>
    <x v="0"/>
    <d v="2024-09-02T12:51:27"/>
    <x v="21"/>
    <n v="22.142500000074506"/>
    <d v="2024-09-03T10:49:05"/>
    <d v="1899-12-30T00:03:12"/>
    <d v="2024-09-03T10:52:17"/>
    <n v="0.12861111114034429"/>
    <x v="0"/>
    <m/>
    <m/>
    <x v="0"/>
    <x v="1"/>
    <x v="0"/>
    <x v="0"/>
    <x v="6"/>
    <n v="3"/>
    <s v=""/>
    <d v="1899-12-30T01:16:48"/>
    <n v="21.089166666741171"/>
    <n v="12"/>
    <n v="9.0891666667411712"/>
    <n v="0"/>
    <x v="0"/>
  </r>
  <r>
    <s v="E002"/>
    <s v="EO11"/>
    <x v="48"/>
    <x v="0"/>
    <s v="E3"/>
    <n v="100022674"/>
    <s v="COMERCIAL SILOS DE GALICIA, S.L."/>
    <n v="22002149"/>
    <s v="SALVATERRA DE MIÑO"/>
    <n v="3218"/>
    <x v="5"/>
    <d v="2024-09-02T00:00:00"/>
    <d v="1899-12-30T12:59:46"/>
    <s v="03/09 08h"/>
    <d v="2024-09-03T00:00:00"/>
    <x v="18"/>
    <x v="0"/>
    <x v="48"/>
    <d v="2024-09-02T00:00:00"/>
    <d v="1899-12-30T16:14:44"/>
    <n v="205"/>
    <s v="E00205"/>
    <s v="RUTA KMS.205"/>
    <x v="28"/>
    <x v="0"/>
    <x v="0"/>
    <x v="0"/>
    <x v="0"/>
    <d v="2024-09-02T12:59:46"/>
    <x v="22"/>
    <n v="20.003888888808433"/>
    <d v="2024-09-02T16:14:44"/>
    <d v="1899-12-30T02:44:00"/>
    <d v="2024-09-02T18:58:44"/>
    <n v="14.021111111040227"/>
    <x v="0"/>
    <m/>
    <m/>
    <x v="0"/>
    <x v="0"/>
    <x v="0"/>
    <x v="0"/>
    <x v="8"/>
    <n v="2"/>
    <s v="VILLAR CHAMIZO JUAN Mª"/>
    <d v="1900-01-01T17:36:00"/>
    <n v="16.270555555475099"/>
    <n v="12"/>
    <n v="4.2705555554750987"/>
    <n v="0"/>
    <x v="0"/>
  </r>
  <r>
    <s v="E002"/>
    <s v="EO11"/>
    <x v="49"/>
    <x v="0"/>
    <s v="E3"/>
    <n v="100055428"/>
    <s v="HORMIGONES DEZA, S.L.U."/>
    <n v="22002767"/>
    <s v="LALIN"/>
    <n v="55"/>
    <x v="1"/>
    <d v="2024-09-02T00:00:00"/>
    <d v="1899-12-30T13:01:53"/>
    <s v="02/09 17h,  A02"/>
    <d v="2024-09-02T00:00:00"/>
    <x v="1"/>
    <x v="1"/>
    <x v="49"/>
    <d v="2024-09-02T00:00:00"/>
    <d v="1899-12-30T15:07:08"/>
    <n v="58"/>
    <s v="E00058"/>
    <s v="RUTA KMS.058"/>
    <x v="29"/>
    <x v="0"/>
    <x v="0"/>
    <x v="1"/>
    <x v="0"/>
    <d v="2024-09-02T13:01:53"/>
    <x v="1"/>
    <n v="3.9686111112241633"/>
    <d v="2024-09-02T15:07:08"/>
    <d v="1899-12-30T00:46:24"/>
    <d v="2024-09-02T15:53:32"/>
    <n v="1.1077777777682059"/>
    <x v="0"/>
    <m/>
    <m/>
    <x v="0"/>
    <x v="0"/>
    <x v="0"/>
    <x v="0"/>
    <x v="4"/>
    <n v="2"/>
    <s v=""/>
    <d v="1899-12-30T18:33:36"/>
    <n v="2.1952777778908299"/>
    <n v="0"/>
    <n v="2.1952777778908299"/>
    <n v="0"/>
    <x v="0"/>
  </r>
  <r>
    <s v="E002"/>
    <s v="EO11"/>
    <x v="50"/>
    <x v="0"/>
    <s v="E3"/>
    <n v="100048420"/>
    <s v="RODIÑAS PRETENSADOS, S. L."/>
    <n v="22002398"/>
    <s v="CALO"/>
    <n v="3042"/>
    <x v="4"/>
    <d v="2024-09-02T00:00:00"/>
    <d v="1899-12-30T13:20:02"/>
    <s v="03/09 11:00h Silo 4"/>
    <d v="2024-09-03T00:00:00"/>
    <x v="12"/>
    <x v="2"/>
    <x v="50"/>
    <d v="2024-09-03T00:00:00"/>
    <d v="1899-12-30T10:12:10"/>
    <n v="15"/>
    <s v="E00015"/>
    <s v="RUTA KMS.015"/>
    <x v="13"/>
    <x v="0"/>
    <x v="0"/>
    <x v="1"/>
    <x v="0"/>
    <d v="2024-09-02T13:20:02"/>
    <x v="21"/>
    <n v="21.666111111233477"/>
    <d v="2024-09-03T10:12:10"/>
    <d v="1899-12-30T00:12:00"/>
    <d v="2024-09-03T10:24:10"/>
    <n v="0.59722222230629995"/>
    <x v="0"/>
    <m/>
    <m/>
    <x v="0"/>
    <x v="1"/>
    <x v="0"/>
    <x v="0"/>
    <x v="6"/>
    <n v="3"/>
    <s v=""/>
    <d v="1899-12-30T04:48:00"/>
    <n v="20.466111111233477"/>
    <n v="14"/>
    <n v="6.4661111112334773"/>
    <n v="0"/>
    <x v="0"/>
  </r>
  <r>
    <s v="E002"/>
    <s v="EO11"/>
    <x v="51"/>
    <x v="0"/>
    <s v="E3"/>
    <n v="100048420"/>
    <s v="RODIÑAS PRETENSADOS, S. L."/>
    <n v="22002398"/>
    <s v="CALO"/>
    <n v="3042"/>
    <x v="4"/>
    <d v="2024-09-02T00:00:00"/>
    <d v="1899-12-30T13:20:31"/>
    <s v="03/09 8h Silo 4 R01"/>
    <d v="2024-09-03T00:00:00"/>
    <x v="13"/>
    <x v="2"/>
    <x v="51"/>
    <d v="2024-09-03T00:00:00"/>
    <d v="1899-12-30T08:20:27"/>
    <n v="15"/>
    <s v="E00015"/>
    <s v="RUTA KMS.015"/>
    <x v="13"/>
    <x v="0"/>
    <x v="0"/>
    <x v="1"/>
    <x v="0"/>
    <d v="2024-09-02T13:20:31"/>
    <x v="23"/>
    <n v="18.658055555541068"/>
    <d v="2024-09-03T08:20:27"/>
    <d v="1899-12-30T00:12:00"/>
    <d v="2024-09-03T08:32:27"/>
    <n v="-0.54083333315793425"/>
    <x v="0"/>
    <m/>
    <m/>
    <x v="0"/>
    <x v="1"/>
    <x v="0"/>
    <x v="0"/>
    <x v="0"/>
    <n v="3"/>
    <s v=""/>
    <d v="1899-12-30T04:48:00"/>
    <n v="17.458055555541069"/>
    <n v="14"/>
    <n v="3.458055555541069"/>
    <n v="0"/>
    <x v="0"/>
  </r>
  <r>
    <s v="E002"/>
    <s v="EO11"/>
    <x v="52"/>
    <x v="0"/>
    <s v="E3"/>
    <n v="432000110"/>
    <s v="PREBETONG HORMIGONES, S.A."/>
    <n v="22001522"/>
    <s v="SAN COSME DE BARREIRO"/>
    <n v="55"/>
    <x v="1"/>
    <d v="2024-09-02T00:00:00"/>
    <d v="1899-12-30T13:38:42"/>
    <s v="03/09 14h"/>
    <d v="2024-09-03T00:00:00"/>
    <x v="3"/>
    <x v="0"/>
    <x v="52"/>
    <d v="2024-09-03T00:00:00"/>
    <d v="1899-12-30T08:51:00"/>
    <n v="205"/>
    <s v="E00205"/>
    <s v="RUTA KMS.205"/>
    <x v="7"/>
    <x v="0"/>
    <x v="0"/>
    <x v="0"/>
    <x v="0"/>
    <d v="2024-09-02T13:38:42"/>
    <x v="24"/>
    <n v="24.355000000039581"/>
    <d v="2024-09-03T08:51:00"/>
    <d v="1899-12-30T02:44:00"/>
    <d v="2024-09-03T11:35:00"/>
    <n v="2.4166666666860692"/>
    <x v="0"/>
    <m/>
    <m/>
    <x v="0"/>
    <x v="1"/>
    <x v="0"/>
    <x v="0"/>
    <x v="0"/>
    <n v="3"/>
    <s v=""/>
    <d v="1900-01-01T17:36:00"/>
    <n v="20.621666666706247"/>
    <n v="12"/>
    <n v="8.6216666667062469"/>
    <n v="0"/>
    <x v="0"/>
  </r>
  <r>
    <s v="E002"/>
    <s v="EO11"/>
    <x v="53"/>
    <x v="0"/>
    <s v="E3"/>
    <n v="100051530"/>
    <s v="MYHNOR MORTEROS Y HORMIGONES DEL"/>
    <n v="22002573"/>
    <s v="MONTESALGUEIRO"/>
    <n v="55"/>
    <x v="1"/>
    <d v="2024-09-02T00:00:00"/>
    <d v="1899-12-30T13:55:53"/>
    <s v="03/09 08:30h"/>
    <d v="2024-09-03T00:00:00"/>
    <x v="19"/>
    <x v="0"/>
    <x v="53"/>
    <d v="2024-09-02T00:00:00"/>
    <d v="1899-12-30T16:18:26"/>
    <n v="153"/>
    <s v="E00153"/>
    <s v="RUTA KMS.153"/>
    <x v="30"/>
    <x v="0"/>
    <x v="0"/>
    <x v="0"/>
    <x v="0"/>
    <d v="2024-09-02T13:55:53"/>
    <x v="25"/>
    <n v="18.56861111096805"/>
    <d v="2024-09-02T16:18:26"/>
    <d v="1899-12-30T02:02:24"/>
    <d v="2024-09-02T18:20:50"/>
    <n v="14.152777777751908"/>
    <x v="0"/>
    <m/>
    <m/>
    <x v="0"/>
    <x v="0"/>
    <x v="0"/>
    <x v="0"/>
    <x v="8"/>
    <n v="2"/>
    <s v=""/>
    <d v="1900-01-01T00:57:36"/>
    <n v="15.52861111096805"/>
    <n v="12"/>
    <n v="3.5286111109680505"/>
    <n v="0"/>
    <x v="0"/>
  </r>
  <r>
    <s v="E002"/>
    <s v="EO11"/>
    <x v="54"/>
    <x v="0"/>
    <s v="E3"/>
    <n v="100056297"/>
    <s v="HORMIGONES HORPASA, S.L."/>
    <n v="22002815"/>
    <s v="BARRO (SEQUEIROS)"/>
    <n v="55"/>
    <x v="1"/>
    <d v="2024-09-02T00:00:00"/>
    <d v="1899-12-30T14:00:06"/>
    <s v="02/09 urge"/>
    <d v="2024-09-02T00:00:00"/>
    <x v="7"/>
    <x v="4"/>
    <x v="54"/>
    <d v="2024-09-02T00:00:00"/>
    <d v="1899-12-30T15:18:56"/>
    <n v="58"/>
    <s v="E00058"/>
    <s v="RUTA KMS.058"/>
    <x v="23"/>
    <x v="0"/>
    <x v="0"/>
    <x v="1"/>
    <x v="0"/>
    <d v="2024-09-02T14:00:06"/>
    <x v="7"/>
    <n v="3.9983333334093913"/>
    <d v="2024-09-02T15:18:56"/>
    <d v="1899-12-30T00:46:24"/>
    <d v="2024-09-02T16:05:20"/>
    <n v="1.9111111109959893"/>
    <x v="0"/>
    <m/>
    <m/>
    <x v="0"/>
    <x v="0"/>
    <x v="0"/>
    <x v="0"/>
    <x v="4"/>
    <n v="2"/>
    <s v=""/>
    <d v="1899-12-30T18:33:36"/>
    <n v="2.2250000000760579"/>
    <n v="0"/>
    <n v="2.2250000000760579"/>
    <n v="0"/>
    <x v="0"/>
  </r>
  <r>
    <s v="E002"/>
    <s v="EO11"/>
    <x v="55"/>
    <x v="0"/>
    <s v="E3"/>
    <n v="100000070"/>
    <s v="HORMIGONES HERSO, S. L."/>
    <n v="22000302"/>
    <s v="VIANA DO BOLO"/>
    <n v="55"/>
    <x v="1"/>
    <d v="2024-09-02T00:00:00"/>
    <d v="1899-12-30T14:05:10"/>
    <s v="02/09 17:00h"/>
    <d v="2024-09-02T00:00:00"/>
    <x v="1"/>
    <x v="0"/>
    <x v="55"/>
    <d v="2024-09-02T00:00:00"/>
    <d v="1899-12-30T14:59:51"/>
    <n v="83"/>
    <s v="E00083"/>
    <s v="RUTA KMS.083"/>
    <x v="31"/>
    <x v="0"/>
    <x v="0"/>
    <x v="0"/>
    <x v="0"/>
    <d v="2024-09-02T14:05:10"/>
    <x v="1"/>
    <n v="2.9138888890156522"/>
    <d v="2024-09-02T14:59:51"/>
    <d v="1899-12-30T01:06:24"/>
    <d v="2024-09-02T16:06:15"/>
    <n v="0.89583333337213844"/>
    <x v="0"/>
    <m/>
    <m/>
    <x v="0"/>
    <x v="0"/>
    <x v="0"/>
    <x v="0"/>
    <x v="5"/>
    <n v="2"/>
    <s v=""/>
    <d v="1899-12-31T02:33:36"/>
    <n v="0.80722222234898555"/>
    <n v="0"/>
    <n v="0.80722222234898555"/>
    <n v="1"/>
    <x v="0"/>
  </r>
  <r>
    <s v="E002"/>
    <s v="EO11"/>
    <x v="56"/>
    <x v="0"/>
    <s v="E3"/>
    <n v="432000165"/>
    <s v="MORTEROS DE GALICIA S.L."/>
    <n v="22001550"/>
    <s v="SUSANA"/>
    <n v="55"/>
    <x v="1"/>
    <d v="2024-09-02T00:00:00"/>
    <d v="1899-12-30T14:09:40"/>
    <s v="Por la tarde"/>
    <d v="2024-09-02T00:00:00"/>
    <x v="20"/>
    <x v="2"/>
    <x v="56"/>
    <d v="2024-09-02T00:00:00"/>
    <d v="1899-12-30T15:14:14"/>
    <n v="1"/>
    <s v="E00001"/>
    <s v="RUTA KMS.0001"/>
    <x v="17"/>
    <x v="0"/>
    <x v="0"/>
    <x v="1"/>
    <x v="0"/>
    <d v="2024-09-02T14:09:40"/>
    <x v="26"/>
    <n v="4.338888888945803"/>
    <d v="2024-09-02T15:14:14"/>
    <d v="1899-12-30T00:00:48"/>
    <d v="2024-09-02T15:15:02"/>
    <n v="3.249444444605615"/>
    <x v="0"/>
    <m/>
    <m/>
    <x v="0"/>
    <x v="0"/>
    <x v="0"/>
    <x v="0"/>
    <x v="4"/>
    <n v="2"/>
    <s v=""/>
    <d v="1899-12-30T00:19:12"/>
    <n v="3.3255555556124694"/>
    <n v="0"/>
    <n v="3.3255555556124694"/>
    <n v="0"/>
    <x v="0"/>
  </r>
  <r>
    <s v="E002"/>
    <s v="EO11"/>
    <x v="57"/>
    <x v="0"/>
    <s v="E3"/>
    <n v="432000165"/>
    <s v="MORTEROS DE GALICIA S.L."/>
    <n v="22001550"/>
    <s v="SUSANA"/>
    <n v="55"/>
    <x v="1"/>
    <d v="2024-09-02T00:00:00"/>
    <d v="1899-12-30T14:09:59"/>
    <d v="2024-02-09T00:00:00"/>
    <d v="2024-09-02T00:00:00"/>
    <x v="7"/>
    <x v="2"/>
    <x v="57"/>
    <d v="2024-09-02T00:00:00"/>
    <d v="1899-12-30T16:41:58"/>
    <n v="1"/>
    <s v="E00001"/>
    <s v="RUTA KMS.0001"/>
    <x v="17"/>
    <x v="0"/>
    <x v="0"/>
    <x v="1"/>
    <x v="0"/>
    <d v="2024-09-02T14:09:59"/>
    <x v="7"/>
    <n v="3.8336111110984348"/>
    <d v="2024-09-02T16:41:58"/>
    <d v="1899-12-30T00:00:48"/>
    <d v="2024-09-02T16:42:46"/>
    <n v="1.2872222222504206"/>
    <x v="0"/>
    <m/>
    <m/>
    <x v="0"/>
    <x v="0"/>
    <x v="0"/>
    <x v="0"/>
    <x v="8"/>
    <n v="2"/>
    <s v=""/>
    <d v="1899-12-30T00:19:12"/>
    <n v="2.8202777777651016"/>
    <n v="0"/>
    <n v="2.8202777777651016"/>
    <n v="0"/>
    <x v="0"/>
  </r>
  <r>
    <s v="E002"/>
    <s v="EO11"/>
    <x v="58"/>
    <x v="0"/>
    <s v="E3"/>
    <n v="432000181"/>
    <s v="PREBETONG LUGO HORMIGONES, S.A."/>
    <n v="22002590"/>
    <s v="MONFORTE"/>
    <n v="55"/>
    <x v="1"/>
    <d v="2024-09-02T00:00:00"/>
    <d v="1899-12-30T15:19:32"/>
    <s v="03/09 9H"/>
    <d v="2024-09-03T00:00:00"/>
    <x v="18"/>
    <x v="0"/>
    <x v="58"/>
    <d v="2024-09-02T00:00:00"/>
    <d v="1899-12-30T16:37:31"/>
    <n v="102"/>
    <s v="E00102"/>
    <s v="RUTA KMS.102"/>
    <x v="0"/>
    <x v="0"/>
    <x v="0"/>
    <x v="0"/>
    <x v="0"/>
    <d v="2024-09-02T15:19:32"/>
    <x v="22"/>
    <n v="17.674444444477558"/>
    <d v="2024-09-02T16:37:31"/>
    <d v="1899-12-30T01:21:36"/>
    <d v="2024-09-02T17:59:07"/>
    <n v="15.014722222345881"/>
    <x v="0"/>
    <m/>
    <m/>
    <x v="0"/>
    <x v="0"/>
    <x v="0"/>
    <x v="0"/>
    <x v="8"/>
    <n v="2"/>
    <s v=""/>
    <d v="1899-12-31T08:38:24"/>
    <n v="15.314444444477559"/>
    <n v="12"/>
    <n v="3.3144444444775587"/>
    <n v="0"/>
    <x v="0"/>
  </r>
  <r>
    <s v="E002"/>
    <s v="EO11"/>
    <x v="59"/>
    <x v="0"/>
    <s v="E3"/>
    <n v="100048420"/>
    <s v="RODIÑAS PRETENSADOS, S. L."/>
    <n v="22002397"/>
    <s v="TEIXEIRO"/>
    <n v="3218"/>
    <x v="5"/>
    <d v="2024-09-02T00:00:00"/>
    <d v="1899-12-30T15:29:15"/>
    <s v="03/09 10:30h TEIXEIR"/>
    <d v="2024-09-03T00:00:00"/>
    <x v="21"/>
    <x v="0"/>
    <x v="59"/>
    <d v="2024-09-02T00:00:00"/>
    <d v="1899-12-30T17:29:49"/>
    <n v="151"/>
    <s v="E00151"/>
    <s v="RUTA KMS.151"/>
    <x v="4"/>
    <x v="0"/>
    <x v="0"/>
    <x v="0"/>
    <x v="0"/>
    <d v="2024-09-02T15:29:15"/>
    <x v="27"/>
    <n v="19.012500000069849"/>
    <d v="2024-09-02T17:29:49"/>
    <d v="1899-12-30T02:00:48"/>
    <d v="2024-09-02T19:30:37"/>
    <n v="14.98972222226439"/>
    <x v="0"/>
    <m/>
    <m/>
    <x v="0"/>
    <x v="0"/>
    <x v="0"/>
    <x v="0"/>
    <x v="9"/>
    <n v="2"/>
    <s v=""/>
    <d v="1900-01-01T00:19:12"/>
    <n v="15.999166666736517"/>
    <n v="12"/>
    <n v="3.9991666667365173"/>
    <n v="0"/>
    <x v="0"/>
  </r>
  <r>
    <s v="E002"/>
    <s v="EO11"/>
    <x v="60"/>
    <x v="0"/>
    <s v="E3"/>
    <n v="100010280"/>
    <s v="ANLLACO, S.A."/>
    <n v="22000631"/>
    <s v="CABAÑINAS"/>
    <n v="55"/>
    <x v="1"/>
    <d v="2024-09-02T00:00:00"/>
    <d v="1899-12-30T15:30:06"/>
    <s v="03/09 09:00h"/>
    <d v="2024-09-03T00:00:00"/>
    <x v="18"/>
    <x v="0"/>
    <x v="60"/>
    <d v="2024-09-02T00:00:00"/>
    <d v="1899-12-30T17:00:22"/>
    <n v="32"/>
    <s v="E00032"/>
    <s v="RUTA KMS.032"/>
    <x v="32"/>
    <x v="0"/>
    <x v="0"/>
    <x v="0"/>
    <x v="0"/>
    <d v="2024-09-02T15:30:06"/>
    <x v="22"/>
    <n v="17.498333333409391"/>
    <d v="2024-09-02T17:00:22"/>
    <d v="1899-12-30T00:25:36"/>
    <d v="2024-09-02T17:25:58"/>
    <n v="15.56722222227836"/>
    <x v="0"/>
    <m/>
    <m/>
    <x v="0"/>
    <x v="0"/>
    <x v="0"/>
    <x v="0"/>
    <x v="9"/>
    <n v="2"/>
    <s v=""/>
    <d v="1899-12-30T10:14:24"/>
    <n v="16.071666666742725"/>
    <n v="12"/>
    <n v="4.0716666667427255"/>
    <n v="0"/>
    <x v="0"/>
  </r>
  <r>
    <s v="E002"/>
    <s v="EO11"/>
    <x v="61"/>
    <x v="0"/>
    <s v="E3"/>
    <n v="432000110"/>
    <s v="PREBETONG HORMIGONES, S.A."/>
    <n v="22002920"/>
    <s v="PLANTA MOVIL OURAL"/>
    <n v="3043"/>
    <x v="0"/>
    <d v="2024-09-02T00:00:00"/>
    <d v="1899-12-30T15:31:07"/>
    <s v="03/09  9:00h CARGAR"/>
    <d v="2024-09-03T00:00:00"/>
    <x v="18"/>
    <x v="0"/>
    <x v="61"/>
    <d v="2024-09-02T00:00:00"/>
    <d v="1899-12-30T17:03:53"/>
    <n v="123"/>
    <s v="E00123"/>
    <s v="RUTA KMS.123"/>
    <x v="33"/>
    <x v="0"/>
    <x v="0"/>
    <x v="0"/>
    <x v="0"/>
    <d v="2024-09-02T15:31:07"/>
    <x v="22"/>
    <n v="17.481388888845686"/>
    <d v="2024-09-02T17:03:53"/>
    <d v="1899-12-30T01:38:24"/>
    <d v="2024-09-02T18:42:17"/>
    <n v="14.295277777709998"/>
    <x v="0"/>
    <m/>
    <m/>
    <x v="0"/>
    <x v="0"/>
    <x v="0"/>
    <x v="0"/>
    <x v="9"/>
    <n v="2"/>
    <s v=""/>
    <d v="1899-12-31T15:21:36"/>
    <n v="14.841388888845685"/>
    <n v="12"/>
    <n v="2.8413888888456853"/>
    <n v="0"/>
    <x v="0"/>
  </r>
  <r>
    <s v="E002"/>
    <s v="EO11"/>
    <x v="62"/>
    <x v="0"/>
    <s v="E3"/>
    <n v="432000110"/>
    <s v="PREBETONG HORMIGONES, S.A."/>
    <n v="21000010"/>
    <s v="LA GRELA"/>
    <n v="55"/>
    <x v="1"/>
    <d v="2024-09-02T00:00:00"/>
    <d v="1899-12-30T15:53:37"/>
    <s v="03/09 08H ya entra"/>
    <d v="2024-09-03T00:00:00"/>
    <x v="13"/>
    <x v="3"/>
    <x v="62"/>
    <d v="2024-09-02T00:00:00"/>
    <d v="1899-12-30T16:47:22"/>
    <n v="2"/>
    <s v="E00002"/>
    <s v="RUTA KMS.0002"/>
    <x v="21"/>
    <x v="0"/>
    <x v="0"/>
    <x v="1"/>
    <x v="0"/>
    <d v="2024-09-02T15:53:37"/>
    <x v="23"/>
    <n v="16.106388888903894"/>
    <d v="2024-09-02T16:47:22"/>
    <d v="1899-12-30T00:01:36"/>
    <d v="2024-09-02T16:48:58"/>
    <n v="15.183888888917863"/>
    <x v="0"/>
    <m/>
    <m/>
    <x v="0"/>
    <x v="0"/>
    <x v="0"/>
    <x v="0"/>
    <x v="8"/>
    <n v="2"/>
    <s v=""/>
    <d v="1899-12-30T00:38:24"/>
    <n v="15.079722222237226"/>
    <n v="14"/>
    <n v="1.0797222222372262"/>
    <n v="0"/>
    <x v="0"/>
  </r>
  <r>
    <s v="E002"/>
    <s v="EO11"/>
    <x v="63"/>
    <x v="0"/>
    <s v="E3"/>
    <n v="432000110"/>
    <s v="PREBETONG HORMIGONES, S.A."/>
    <n v="21000042"/>
    <s v="REIGOSA"/>
    <n v="55"/>
    <x v="1"/>
    <d v="2024-09-02T00:00:00"/>
    <d v="1899-12-30T16:00:42"/>
    <s v="03/09 9h"/>
    <d v="2024-09-03T00:00:00"/>
    <x v="18"/>
    <x v="4"/>
    <x v="63"/>
    <d v="2024-09-02T00:00:00"/>
    <d v="1899-12-30T17:47:04"/>
    <n v="52"/>
    <s v="E00052"/>
    <s v="RUTA KMS.052"/>
    <x v="18"/>
    <x v="0"/>
    <x v="0"/>
    <x v="1"/>
    <x v="0"/>
    <d v="2024-09-02T16:00:42"/>
    <x v="22"/>
    <n v="16.988333333283663"/>
    <d v="2024-09-02T17:47:04"/>
    <d v="1899-12-30T00:41:36"/>
    <d v="2024-09-02T18:28:40"/>
    <n v="14.522222222120035"/>
    <x v="0"/>
    <m/>
    <m/>
    <x v="0"/>
    <x v="0"/>
    <x v="0"/>
    <x v="0"/>
    <x v="9"/>
    <n v="2"/>
    <s v=""/>
    <d v="1899-12-30T16:38:24"/>
    <n v="15.294999999950328"/>
    <n v="14"/>
    <n v="1.2949999999503277"/>
    <n v="0"/>
    <x v="0"/>
  </r>
  <r>
    <s v="E002"/>
    <s v="EO11"/>
    <x v="64"/>
    <x v="0"/>
    <s v="E4"/>
    <n v="100031736"/>
    <s v="ALMACENES LUIS FDEZ. GALLEGO, S. L."/>
    <n v="19001240"/>
    <s v="PONFERRADA"/>
    <n v="2906"/>
    <x v="8"/>
    <d v="2024-09-02T00:00:00"/>
    <d v="1899-12-30T16:24:37"/>
    <s v="03/09  Ponferrada"/>
    <d v="2024-09-03T00:00:00"/>
    <x v="22"/>
    <x v="0"/>
    <x v="64"/>
    <d v="2024-09-03T00:00:00"/>
    <d v="1899-12-30T15:21:37"/>
    <n v="20"/>
    <s v="E00020"/>
    <s v="RUTA KMS.020"/>
    <x v="34"/>
    <x v="0"/>
    <x v="0"/>
    <x v="0"/>
    <x v="1"/>
    <d v="2024-09-02T16:24:37"/>
    <x v="28"/>
    <n v="28.0897222221829"/>
    <d v="2024-09-03T15:21:37"/>
    <d v="1899-12-30T00:16:00"/>
    <d v="2024-09-03T15:37:37"/>
    <n v="4.8730555554502644"/>
    <x v="0"/>
    <m/>
    <m/>
    <x v="0"/>
    <x v="1"/>
    <x v="0"/>
    <x v="0"/>
    <x v="4"/>
    <n v="3"/>
    <s v=""/>
    <d v="1899-12-30T06:24:00"/>
    <n v="26.823055555516234"/>
    <n v="12"/>
    <n v="14.823055555516234"/>
    <n v="0"/>
    <x v="0"/>
  </r>
  <r>
    <s v="E002"/>
    <s v="EO11"/>
    <x v="65"/>
    <x v="0"/>
    <s v="E3"/>
    <n v="432000110"/>
    <s v="PREBETONG HORMIGONES, S.A."/>
    <n v="21000023"/>
    <s v="TREMOEDO"/>
    <n v="55"/>
    <x v="1"/>
    <d v="2024-09-02T00:00:00"/>
    <d v="1899-12-30T16:35:21"/>
    <s v="03/09 12h"/>
    <d v="2024-09-03T00:00:00"/>
    <x v="17"/>
    <x v="4"/>
    <x v="65"/>
    <d v="2024-09-03T00:00:00"/>
    <d v="1899-12-30T10:25:39"/>
    <n v="72"/>
    <s v="E00072"/>
    <s v="RUTA KMS.072"/>
    <x v="18"/>
    <x v="0"/>
    <x v="0"/>
    <x v="1"/>
    <x v="0"/>
    <d v="2024-09-02T16:35:21"/>
    <x v="20"/>
    <n v="19.410833333269693"/>
    <d v="2024-09-03T10:25:39"/>
    <d v="1899-12-30T00:57:36"/>
    <d v="2024-09-03T11:23:15"/>
    <n v="0.61249999998835847"/>
    <x v="0"/>
    <m/>
    <m/>
    <x v="0"/>
    <x v="1"/>
    <x v="0"/>
    <x v="0"/>
    <x v="6"/>
    <n v="3"/>
    <s v=""/>
    <d v="1899-12-30T23:02:24"/>
    <n v="17.450833333269692"/>
    <n v="14"/>
    <n v="3.4508333332696921"/>
    <n v="0"/>
    <x v="0"/>
  </r>
  <r>
    <s v="E002"/>
    <s v="EO11"/>
    <x v="66"/>
    <x v="0"/>
    <s v="E3"/>
    <n v="100000785"/>
    <s v="ARIDOS DO MENDO S.L."/>
    <n v="22000297"/>
    <s v="SALVATERRA"/>
    <n v="55"/>
    <x v="1"/>
    <d v="2024-09-02T00:00:00"/>
    <d v="1899-12-30T16:35:35"/>
    <s v="03/09 09h"/>
    <d v="2024-09-03T00:00:00"/>
    <x v="18"/>
    <x v="4"/>
    <x v="66"/>
    <d v="2024-09-02T00:00:00"/>
    <d v="1899-12-30T18:03:36"/>
    <n v="18"/>
    <s v="E00018"/>
    <s v="RUTA KMS.018"/>
    <x v="23"/>
    <x v="0"/>
    <x v="0"/>
    <x v="1"/>
    <x v="0"/>
    <d v="2024-09-02T16:35:35"/>
    <x v="22"/>
    <n v="16.406944444519468"/>
    <d v="2024-09-02T18:03:36"/>
    <d v="1899-12-30T00:14:24"/>
    <d v="2024-09-02T18:18:00"/>
    <n v="14.699999999895226"/>
    <x v="0"/>
    <m/>
    <m/>
    <x v="0"/>
    <x v="0"/>
    <x v="0"/>
    <x v="0"/>
    <x v="10"/>
    <n v="2"/>
    <s v=""/>
    <d v="1899-12-30T05:45:36"/>
    <n v="15.166944444519469"/>
    <n v="14"/>
    <n v="1.1669444445194692"/>
    <n v="0"/>
    <x v="0"/>
  </r>
  <r>
    <s v="E002"/>
    <s v="EO11"/>
    <x v="67"/>
    <x v="0"/>
    <s v="E3"/>
    <n v="100058086"/>
    <s v="BETONVAL HORMIGONES, S.L."/>
    <n v="22002936"/>
    <s v="BARCO DE VALDEORRAS"/>
    <n v="55"/>
    <x v="1"/>
    <d v="2024-09-02T00:00:00"/>
    <d v="1899-12-30T17:03:34"/>
    <s v="03/09 09:00h"/>
    <d v="2024-09-03T00:00:00"/>
    <x v="18"/>
    <x v="0"/>
    <x v="67"/>
    <d v="2024-09-02T00:00:00"/>
    <d v="1899-12-30T18:49:12"/>
    <n v="31"/>
    <s v="E00031"/>
    <s v="RUTA KMS.031"/>
    <x v="8"/>
    <x v="0"/>
    <x v="0"/>
    <x v="0"/>
    <x v="0"/>
    <d v="2024-09-02T17:03:34"/>
    <x v="22"/>
    <n v="15.940555555571336"/>
    <d v="2024-09-02T18:49:12"/>
    <d v="1899-12-30T00:24:48"/>
    <d v="2024-09-02T19:14:00"/>
    <n v="13.766666666662786"/>
    <x v="0"/>
    <m/>
    <m/>
    <x v="0"/>
    <x v="0"/>
    <x v="0"/>
    <x v="0"/>
    <x v="10"/>
    <n v="2"/>
    <s v=""/>
    <d v="1899-12-30T09:55:12"/>
    <n v="14.527222222238002"/>
    <n v="12"/>
    <n v="2.5272222222380023"/>
    <n v="0"/>
    <x v="0"/>
  </r>
  <r>
    <s v="E002"/>
    <s v="EO11"/>
    <x v="68"/>
    <x v="0"/>
    <s v="E4"/>
    <n v="100053436"/>
    <s v="IMAGAL CERAMICA Y BAÑO, S.L."/>
    <n v="19001163"/>
    <s v="ALMACEN CEAO-LUGO"/>
    <n v="3320"/>
    <x v="9"/>
    <d v="2024-09-02T00:00:00"/>
    <d v="1899-12-30T17:19:18"/>
    <s v="03/09 URGE"/>
    <d v="2024-09-03T00:00:00"/>
    <x v="9"/>
    <x v="0"/>
    <x v="68"/>
    <d v="2024-09-03T00:00:00"/>
    <d v="1899-12-30T10:01:19"/>
    <n v="108"/>
    <s v="E00108"/>
    <s v="RUTA KMS.108"/>
    <x v="35"/>
    <x v="0"/>
    <x v="0"/>
    <x v="0"/>
    <x v="1"/>
    <d v="2024-09-02T17:19:18"/>
    <x v="29"/>
    <n v="26.678333333402406"/>
    <d v="2024-09-03T10:01:19"/>
    <d v="1899-12-30T01:26:24"/>
    <d v="2024-09-03T11:27:43"/>
    <n v="8.5380555556621403"/>
    <x v="0"/>
    <m/>
    <m/>
    <x v="0"/>
    <x v="1"/>
    <x v="0"/>
    <x v="0"/>
    <x v="6"/>
    <n v="3"/>
    <s v=""/>
    <d v="1899-12-31T10:33:36"/>
    <n v="24.238333333402405"/>
    <n v="12"/>
    <n v="12.238333333402405"/>
    <n v="0"/>
    <x v="0"/>
  </r>
  <r>
    <s v="E002"/>
    <s v="EO11"/>
    <x v="69"/>
    <x v="0"/>
    <s v="E3"/>
    <n v="100028413"/>
    <s v="HORMIGONES CARRAL, S.L."/>
    <n v="22002990"/>
    <s v="PUERTO EXTERIOR DE FERROL"/>
    <n v="3042"/>
    <x v="4"/>
    <d v="2024-09-02T00:00:00"/>
    <d v="1899-12-30T17:28:08"/>
    <s v="03/09 15:30h"/>
    <d v="2024-09-03T00:00:00"/>
    <x v="16"/>
    <x v="3"/>
    <x v="69"/>
    <d v="2024-09-03T00:00:00"/>
    <d v="1899-12-30T12:17:46"/>
    <n v="71"/>
    <s v="E00071"/>
    <s v="RUTA KMS.071"/>
    <x v="21"/>
    <x v="0"/>
    <x v="0"/>
    <x v="1"/>
    <x v="0"/>
    <d v="2024-09-02T17:28:08"/>
    <x v="30"/>
    <n v="22.031111111165956"/>
    <d v="2024-09-03T12:17:46"/>
    <d v="1899-12-30T00:56:48"/>
    <d v="2024-09-03T13:14:34"/>
    <n v="2.2572222221642733"/>
    <x v="0"/>
    <m/>
    <m/>
    <x v="0"/>
    <x v="1"/>
    <x v="0"/>
    <x v="0"/>
    <x v="3"/>
    <n v="3"/>
    <s v=""/>
    <d v="1899-12-30T22:43:12"/>
    <n v="20.08444444449929"/>
    <n v="14"/>
    <n v="6.0844444444992902"/>
    <n v="0"/>
    <x v="0"/>
  </r>
  <r>
    <s v="E002"/>
    <s v="EO11"/>
    <x v="70"/>
    <x v="0"/>
    <s v="E3"/>
    <n v="100028413"/>
    <s v="HORMIGONES CARRAL, S.L."/>
    <n v="22002990"/>
    <s v="PUERTO EXTERIOR DE FERROL"/>
    <n v="3042"/>
    <x v="4"/>
    <d v="2024-09-02T00:00:00"/>
    <d v="1899-12-30T17:28:28"/>
    <s v="03/09 10:30h"/>
    <d v="2024-09-03T00:00:00"/>
    <x v="21"/>
    <x v="3"/>
    <x v="70"/>
    <d v="2024-09-03T00:00:00"/>
    <d v="1899-12-30T09:20:21"/>
    <n v="71"/>
    <s v="E00071"/>
    <s v="RUTA KMS.071"/>
    <x v="11"/>
    <x v="0"/>
    <x v="0"/>
    <x v="1"/>
    <x v="0"/>
    <d v="2024-09-02T17:28:28"/>
    <x v="27"/>
    <n v="17.025555555475876"/>
    <d v="2024-09-03T09:20:21"/>
    <d v="1899-12-30T00:56:48"/>
    <d v="2024-09-03T10:17:09"/>
    <n v="0.21416666661389172"/>
    <x v="0"/>
    <m/>
    <m/>
    <x v="0"/>
    <x v="1"/>
    <x v="0"/>
    <x v="0"/>
    <x v="1"/>
    <n v="3"/>
    <s v=""/>
    <d v="1899-12-30T22:43:12"/>
    <n v="15.07888888880921"/>
    <n v="14"/>
    <n v="1.0788888888092103"/>
    <n v="0"/>
    <x v="0"/>
  </r>
  <r>
    <s v="E002"/>
    <s v="EO11"/>
    <x v="71"/>
    <x v="0"/>
    <s v="E3"/>
    <n v="432000181"/>
    <s v="PREBETONG LUGO HORMIGONES, S.A."/>
    <n v="22001450"/>
    <s v="LUGO"/>
    <n v="55"/>
    <x v="1"/>
    <d v="2024-09-02T00:00:00"/>
    <d v="1899-12-30T17:53:35"/>
    <s v="03/09 10h"/>
    <d v="2024-09-03T00:00:00"/>
    <x v="11"/>
    <x v="0"/>
    <x v="71"/>
    <d v="2024-09-02T00:00:00"/>
    <d v="1899-12-30T19:15:13"/>
    <n v="108"/>
    <s v="E00108"/>
    <s v="RUTA KMS.108"/>
    <x v="31"/>
    <x v="0"/>
    <x v="0"/>
    <x v="0"/>
    <x v="0"/>
    <d v="2024-09-02T17:53:35"/>
    <x v="31"/>
    <n v="16.106944444414694"/>
    <d v="2024-09-02T19:15:13"/>
    <d v="1899-12-30T01:26:24"/>
    <d v="2024-09-02T20:41:37"/>
    <n v="13.306388888857327"/>
    <x v="0"/>
    <m/>
    <m/>
    <x v="0"/>
    <x v="0"/>
    <x v="0"/>
    <x v="0"/>
    <x v="11"/>
    <n v="2"/>
    <s v=""/>
    <d v="1899-12-31T10:33:36"/>
    <n v="13.666944444414694"/>
    <n v="12"/>
    <n v="1.6669444444146944"/>
    <n v="0"/>
    <x v="0"/>
  </r>
  <r>
    <s v="E002"/>
    <s v="EO11"/>
    <x v="72"/>
    <x v="0"/>
    <s v="E3"/>
    <n v="432000181"/>
    <s v="PREBETONG LUGO HORMIGONES, S.A."/>
    <n v="22001450"/>
    <s v="LUGO"/>
    <n v="55"/>
    <x v="1"/>
    <d v="2024-09-02T00:00:00"/>
    <d v="1899-12-30T17:54:09"/>
    <s v="03/09 12h"/>
    <d v="2024-09-03T00:00:00"/>
    <x v="17"/>
    <x v="0"/>
    <x v="72"/>
    <d v="2024-09-03T00:00:00"/>
    <d v="1899-12-30T09:42:55"/>
    <n v="108"/>
    <s v="E00108"/>
    <s v="RUTA KMS.108"/>
    <x v="36"/>
    <x v="0"/>
    <x v="0"/>
    <x v="0"/>
    <x v="0"/>
    <d v="2024-09-02T17:54:09"/>
    <x v="20"/>
    <n v="18.097499999916181"/>
    <d v="2024-09-03T09:42:55"/>
    <d v="1899-12-30T01:26:24"/>
    <d v="2024-09-03T11:09:19"/>
    <n v="0.84472222236217931"/>
    <x v="0"/>
    <m/>
    <m/>
    <x v="0"/>
    <x v="1"/>
    <x v="0"/>
    <x v="0"/>
    <x v="1"/>
    <n v="3"/>
    <s v=""/>
    <d v="1899-12-31T10:33:36"/>
    <n v="15.65749999991618"/>
    <n v="12"/>
    <n v="3.6574999999161797"/>
    <n v="0"/>
    <x v="0"/>
  </r>
  <r>
    <s v="E002"/>
    <s v="EO11"/>
    <x v="73"/>
    <x v="0"/>
    <s v="E3"/>
    <n v="100059105"/>
    <s v="TUNEL DE RANTE UTE"/>
    <n v="22002985"/>
    <s v="SAN CIBRAO - UTE TUNEL DE RANTE"/>
    <n v="3042"/>
    <x v="4"/>
    <d v="2024-09-02T00:00:00"/>
    <d v="1899-12-30T18:08:22"/>
    <s v="03/09 x la mañana"/>
    <d v="2024-09-03T00:00:00"/>
    <x v="14"/>
    <x v="1"/>
    <x v="73"/>
    <d v="2024-09-03T00:00:00"/>
    <d v="1899-12-30T10:04:55"/>
    <n v="12"/>
    <s v="E00012"/>
    <s v="RUTA KMS.012"/>
    <x v="29"/>
    <x v="0"/>
    <x v="0"/>
    <x v="1"/>
    <x v="0"/>
    <d v="2024-09-02T18:08:22"/>
    <x v="32"/>
    <n v="17.360555555555038"/>
    <d v="2024-09-03T10:04:55"/>
    <d v="1899-12-30T00:09:36"/>
    <d v="2024-09-03T10:14:31"/>
    <n v="1.2580555554013699"/>
    <x v="0"/>
    <m/>
    <m/>
    <x v="0"/>
    <x v="1"/>
    <x v="0"/>
    <x v="0"/>
    <x v="6"/>
    <n v="3"/>
    <s v=""/>
    <d v="1899-12-30T03:50:24"/>
    <n v="16.200555555555038"/>
    <n v="14"/>
    <n v="2.200555555555038"/>
    <n v="0"/>
    <x v="0"/>
  </r>
  <r>
    <s v="E002"/>
    <s v="EO11"/>
    <x v="74"/>
    <x v="0"/>
    <s v="E3"/>
    <n v="100059105"/>
    <s v="TUNEL DE RANTE UTE"/>
    <n v="22002985"/>
    <s v="SAN CIBRAO - UTE TUNEL DE RANTE"/>
    <n v="3042"/>
    <x v="4"/>
    <d v="2024-09-02T00:00:00"/>
    <d v="1899-12-30T18:08:53"/>
    <s v="03/09 15H"/>
    <d v="2024-09-03T00:00:00"/>
    <x v="16"/>
    <x v="1"/>
    <x v="74"/>
    <d v="2024-09-03T00:00:00"/>
    <d v="1899-12-30T12:31:44"/>
    <n v="12"/>
    <s v="E00012"/>
    <s v="RUTA KMS.012"/>
    <x v="12"/>
    <x v="0"/>
    <x v="0"/>
    <x v="1"/>
    <x v="0"/>
    <d v="2024-09-02T18:08:53"/>
    <x v="30"/>
    <n v="21.351944444468245"/>
    <d v="2024-09-03T12:31:44"/>
    <d v="1899-12-30T00:09:36"/>
    <d v="2024-09-03T12:41:20"/>
    <n v="2.8111111111356877"/>
    <x v="0"/>
    <m/>
    <m/>
    <x v="0"/>
    <x v="1"/>
    <x v="0"/>
    <x v="0"/>
    <x v="3"/>
    <n v="3"/>
    <s v=""/>
    <d v="1899-12-30T03:50:24"/>
    <n v="20.191944444468245"/>
    <n v="14"/>
    <n v="6.1919444444682448"/>
    <n v="0"/>
    <x v="0"/>
  </r>
  <r>
    <s v="E002"/>
    <s v="EO11"/>
    <x v="75"/>
    <x v="0"/>
    <s v="E4"/>
    <n v="100057746"/>
    <s v="MAT. DE CONSTR. VALLE DEL JERTE"/>
    <n v="19001585"/>
    <s v="NAVACONCEJO-EL CANARIO"/>
    <n v="3048"/>
    <x v="10"/>
    <d v="2024-09-02T00:00:00"/>
    <d v="1899-12-30T18:17:08"/>
    <s v="04/09 urge"/>
    <d v="2024-09-04T00:00:00"/>
    <x v="9"/>
    <x v="0"/>
    <x v="75"/>
    <d v="2024-09-03T00:00:00"/>
    <d v="1899-12-30T19:33:06"/>
    <n v="416"/>
    <s v="E00416"/>
    <s v="RUTA KMS.416"/>
    <x v="37"/>
    <x v="0"/>
    <x v="0"/>
    <x v="0"/>
    <x v="1"/>
    <d v="2024-09-02T18:17:08"/>
    <x v="33"/>
    <n v="49.714444444456603"/>
    <d v="2024-09-03T19:33:06"/>
    <d v="1899-12-30T05:32:48"/>
    <d v="2024-09-04T01:05:54"/>
    <n v="18.901666666672099"/>
    <x v="0"/>
    <m/>
    <m/>
    <x v="0"/>
    <x v="1"/>
    <x v="0"/>
    <x v="0"/>
    <x v="11"/>
    <n v="3"/>
    <s v=""/>
    <d v="1900-01-04T13:07:12"/>
    <n v="43.167777777789937"/>
    <n v="24"/>
    <n v="19.167777777789937"/>
    <n v="0"/>
    <x v="0"/>
  </r>
  <r>
    <s v="E002"/>
    <s v="EO11"/>
    <x v="76"/>
    <x v="0"/>
    <s v="E3"/>
    <n v="100000835"/>
    <s v="HORMIGONES DE OROSO S.A."/>
    <n v="22000370"/>
    <s v="OROSO"/>
    <n v="55"/>
    <x v="1"/>
    <d v="2024-09-02T00:00:00"/>
    <d v="1899-12-30T18:53:53"/>
    <s v="03/09  402/2024  R01"/>
    <d v="2024-09-03T00:00:00"/>
    <x v="9"/>
    <x v="2"/>
    <x v="76"/>
    <d v="2024-09-03T00:00:00"/>
    <d v="1899-12-30T15:30:10"/>
    <n v="24"/>
    <s v="E00024"/>
    <s v="RUTA KMS.024"/>
    <x v="13"/>
    <x v="0"/>
    <x v="0"/>
    <x v="1"/>
    <x v="0"/>
    <d v="2024-09-02T18:53:53"/>
    <x v="29"/>
    <n v="25.101944444468245"/>
    <d v="2024-09-03T15:30:10"/>
    <d v="1899-12-30T00:19:12"/>
    <d v="2024-09-03T15:49:22"/>
    <n v="4.1772222222061828"/>
    <x v="0"/>
    <m/>
    <m/>
    <x v="0"/>
    <x v="1"/>
    <x v="0"/>
    <x v="0"/>
    <x v="4"/>
    <n v="3"/>
    <s v=""/>
    <d v="1899-12-30T07:40:48"/>
    <n v="23.781944444468245"/>
    <n v="14"/>
    <n v="9.7819444444682446"/>
    <n v="0"/>
    <x v="0"/>
  </r>
  <r>
    <s v="E002"/>
    <s v="EO11"/>
    <x v="77"/>
    <x v="0"/>
    <s v="E3"/>
    <n v="100000761"/>
    <s v="GRANITOS DE XALLAS S.L."/>
    <n v="22000263"/>
    <s v="SANTA COMBA"/>
    <n v="55"/>
    <x v="1"/>
    <d v="2024-09-02T00:00:00"/>
    <d v="1899-12-30T18:55:02"/>
    <s v="03/09 urge jorge gas"/>
    <d v="2024-09-03T00:00:00"/>
    <x v="18"/>
    <x v="2"/>
    <x v="77"/>
    <d v="2024-09-03T00:00:00"/>
    <d v="1899-12-30T08:25:10"/>
    <n v="45"/>
    <s v="E00045"/>
    <s v="RUTA KMS.045"/>
    <x v="14"/>
    <x v="0"/>
    <x v="0"/>
    <x v="1"/>
    <x v="0"/>
    <d v="2024-09-02T18:55:02"/>
    <x v="22"/>
    <n v="14.08277777780313"/>
    <d v="2024-09-03T08:25:10"/>
    <d v="1899-12-30T00:36:00"/>
    <d v="2024-09-03T09:01:10"/>
    <n v="-1.9444444449618459E-2"/>
    <x v="0"/>
    <m/>
    <m/>
    <x v="0"/>
    <x v="1"/>
    <x v="0"/>
    <x v="0"/>
    <x v="0"/>
    <n v="3"/>
    <s v=""/>
    <d v="1899-12-30T14:24:00"/>
    <n v="12.482777777803131"/>
    <n v="14"/>
    <n v="-1.5172222221968692"/>
    <n v="1"/>
    <x v="0"/>
  </r>
  <r>
    <s v="E002"/>
    <s v="EO11"/>
    <x v="78"/>
    <x v="0"/>
    <s v="E3"/>
    <n v="100000761"/>
    <s v="GRANITOS DE XALLAS S.L."/>
    <n v="22000263"/>
    <s v="SANTA COMBA"/>
    <n v="55"/>
    <x v="1"/>
    <d v="2024-09-02T00:00:00"/>
    <d v="1899-12-30T18:55:37"/>
    <s v="03/09 11h"/>
    <d v="2024-09-03T00:00:00"/>
    <x v="12"/>
    <x v="3"/>
    <x v="78"/>
    <d v="2024-09-03T00:00:00"/>
    <d v="1899-12-30T08:20:10"/>
    <n v="58"/>
    <s v="E00058"/>
    <s v="RUTA KMS.058"/>
    <x v="16"/>
    <x v="0"/>
    <x v="0"/>
    <x v="1"/>
    <x v="0"/>
    <d v="2024-09-02T18:55:37"/>
    <x v="21"/>
    <n v="16.073055555636529"/>
    <d v="2024-09-03T08:20:10"/>
    <d v="1899-12-30T00:46:24"/>
    <d v="2024-09-03T09:06:34"/>
    <n v="1.8905555555247702"/>
    <x v="0"/>
    <m/>
    <m/>
    <x v="0"/>
    <x v="1"/>
    <x v="0"/>
    <x v="0"/>
    <x v="0"/>
    <n v="3"/>
    <s v=""/>
    <d v="1899-12-30T18:33:36"/>
    <n v="14.299722222303195"/>
    <n v="14"/>
    <n v="0.29972222230319545"/>
    <n v="1"/>
    <x v="0"/>
  </r>
  <r>
    <s v="E002"/>
    <s v="EO11"/>
    <x v="79"/>
    <x v="0"/>
    <s v="E3"/>
    <n v="100000761"/>
    <s v="GRANITOS DE XALLAS S.L."/>
    <n v="22000263"/>
    <s v="SANTA COMBA"/>
    <n v="55"/>
    <x v="1"/>
    <d v="2024-09-02T00:00:00"/>
    <d v="1899-12-30T18:55:57"/>
    <s v="03/09 17h jorge gas"/>
    <d v="2024-09-03T00:00:00"/>
    <x v="1"/>
    <x v="2"/>
    <x v="79"/>
    <d v="2024-09-03T00:00:00"/>
    <d v="1899-12-30T14:47:50"/>
    <n v="45"/>
    <s v="E00045"/>
    <s v="RUTA KMS.045"/>
    <x v="14"/>
    <x v="0"/>
    <x v="0"/>
    <x v="1"/>
    <x v="0"/>
    <d v="2024-09-02T18:55:57"/>
    <x v="16"/>
    <n v="22.067500000004657"/>
    <d v="2024-09-03T14:47:50"/>
    <d v="1899-12-30T00:36:00"/>
    <d v="2024-09-03T15:23:50"/>
    <n v="1.6027777778799646"/>
    <x v="0"/>
    <m/>
    <m/>
    <x v="0"/>
    <x v="1"/>
    <x v="0"/>
    <x v="0"/>
    <x v="5"/>
    <n v="3"/>
    <s v=""/>
    <d v="1899-12-30T14:24:00"/>
    <n v="20.467500000004655"/>
    <n v="14"/>
    <n v="6.4675000000046552"/>
    <n v="0"/>
    <x v="0"/>
  </r>
  <r>
    <s v="E002"/>
    <s v="EO11"/>
    <x v="80"/>
    <x v="0"/>
    <s v="E4"/>
    <n v="100005979"/>
    <s v="GERMAN IGLESIAS S.L."/>
    <n v="19001480"/>
    <s v="SIGUEIRO"/>
    <n v="2906"/>
    <x v="8"/>
    <d v="2024-09-02T00:00:00"/>
    <d v="1899-12-30T19:24:41"/>
    <s v="03/09 servir"/>
    <d v="2024-09-03T00:00:00"/>
    <x v="9"/>
    <x v="0"/>
    <x v="80"/>
    <d v="2024-09-03T00:00:00"/>
    <d v="1899-12-30T09:48:18"/>
    <n v="210"/>
    <s v="E00210"/>
    <s v="RUTA KMS.210"/>
    <x v="37"/>
    <x v="0"/>
    <x v="0"/>
    <x v="0"/>
    <x v="1"/>
    <d v="2024-09-02T19:24:41"/>
    <x v="29"/>
    <n v="24.588611111103091"/>
    <d v="2024-09-03T09:48:18"/>
    <d v="1899-12-30T02:48:00"/>
    <d v="2024-09-03T12:36:18"/>
    <n v="7.3950000000768341"/>
    <x v="0"/>
    <m/>
    <m/>
    <x v="0"/>
    <x v="1"/>
    <x v="0"/>
    <x v="0"/>
    <x v="1"/>
    <n v="3"/>
    <s v=""/>
    <d v="1900-01-01T19:12:00"/>
    <n v="20.788611111103091"/>
    <n v="12"/>
    <n v="8.7886111111030907"/>
    <n v="0"/>
    <x v="0"/>
  </r>
  <r>
    <s v="E002"/>
    <s v="EO11"/>
    <x v="81"/>
    <x v="0"/>
    <s v="E3"/>
    <n v="100000691"/>
    <s v="FERROCAR S.L."/>
    <n v="22000112"/>
    <s v="SANTA COMBA"/>
    <n v="3042"/>
    <x v="4"/>
    <d v="2024-09-03T00:00:00"/>
    <d v="1899-12-30T08:17:33"/>
    <s v="415/2024 03/09 urge"/>
    <d v="2024-09-03T00:00:00"/>
    <x v="8"/>
    <x v="3"/>
    <x v="81"/>
    <d v="2024-09-03T00:00:00"/>
    <d v="1899-12-30T11:53:08"/>
    <n v="58"/>
    <s v="E00058"/>
    <s v="RUTA KMS.058"/>
    <x v="19"/>
    <x v="0"/>
    <x v="0"/>
    <x v="1"/>
    <x v="0"/>
    <d v="2024-09-03T08:17:33"/>
    <x v="19"/>
    <n v="4.2075000000768341"/>
    <d v="2024-09-03T11:53:08"/>
    <d v="1899-12-30T00:46:24"/>
    <d v="2024-09-03T12:39:32"/>
    <n v="-0.15888888883637264"/>
    <x v="0"/>
    <m/>
    <m/>
    <x v="0"/>
    <x v="1"/>
    <x v="0"/>
    <x v="0"/>
    <x v="7"/>
    <n v="3"/>
    <s v=""/>
    <d v="1899-12-30T18:33:36"/>
    <n v="2.4341666667435007"/>
    <n v="0"/>
    <n v="2.4341666667435007"/>
    <n v="0"/>
    <x v="0"/>
  </r>
  <r>
    <s v="E002"/>
    <s v="EO11"/>
    <x v="82"/>
    <x v="0"/>
    <s v="E3"/>
    <n v="432000110"/>
    <s v="PREBETONG HORMIGONES, S.A."/>
    <n v="22001012"/>
    <s v="FENE"/>
    <n v="55"/>
    <x v="1"/>
    <d v="2024-09-03T00:00:00"/>
    <d v="1899-12-30T08:25:21"/>
    <s v="03/09 15:30h"/>
    <d v="2024-09-03T00:00:00"/>
    <x v="16"/>
    <x v="0"/>
    <x v="82"/>
    <d v="2024-09-03T00:00:00"/>
    <d v="1899-12-30T12:13:34"/>
    <n v="192"/>
    <s v="E00192"/>
    <s v="RUTA KMS.192"/>
    <x v="5"/>
    <x v="0"/>
    <x v="0"/>
    <x v="0"/>
    <x v="0"/>
    <d v="2024-09-03T08:25:21"/>
    <x v="30"/>
    <n v="7.0775000000721775"/>
    <d v="2024-09-03T12:13:34"/>
    <d v="1899-12-30T02:33:36"/>
    <d v="2024-09-03T14:47:10"/>
    <n v="0.71388888900401071"/>
    <x v="0"/>
    <m/>
    <m/>
    <x v="0"/>
    <x v="1"/>
    <x v="0"/>
    <x v="0"/>
    <x v="3"/>
    <n v="3"/>
    <s v=""/>
    <d v="1900-01-01T13:26:24"/>
    <n v="3.517500000072177"/>
    <n v="0"/>
    <n v="3.517500000072177"/>
    <n v="0"/>
    <x v="0"/>
  </r>
  <r>
    <s v="E002"/>
    <s v="EO11"/>
    <x v="83"/>
    <x v="0"/>
    <s v="E3"/>
    <n v="100056816"/>
    <s v="EXPL. Y HORMIGONES LANCARA, S.L."/>
    <n v="22002860"/>
    <s v="PUEBLA DE SAN JULIAN (LANCARA)"/>
    <n v="55"/>
    <x v="1"/>
    <d v="2024-09-03T00:00:00"/>
    <d v="1899-12-30T08:37:48"/>
    <s v="03/09 15:00h"/>
    <d v="2024-09-03T00:00:00"/>
    <x v="4"/>
    <x v="0"/>
    <x v="83"/>
    <d v="2024-09-03T00:00:00"/>
    <d v="1899-12-30T12:33:14"/>
    <n v="100"/>
    <s v="E00100"/>
    <s v="RUTA KMS.100"/>
    <x v="8"/>
    <x v="0"/>
    <x v="0"/>
    <x v="0"/>
    <x v="0"/>
    <d v="2024-09-03T08:37:48"/>
    <x v="34"/>
    <n v="6.370000000053551"/>
    <d v="2024-09-03T12:33:14"/>
    <d v="1899-12-30T01:20:00"/>
    <d v="2024-09-03T13:53:14"/>
    <n v="1.1127777777146548"/>
    <x v="0"/>
    <m/>
    <m/>
    <x v="0"/>
    <x v="1"/>
    <x v="0"/>
    <x v="0"/>
    <x v="3"/>
    <n v="3"/>
    <s v=""/>
    <d v="1899-12-31T08:00:00"/>
    <n v="4.036666666720218"/>
    <n v="0"/>
    <n v="4.036666666720218"/>
    <n v="0"/>
    <x v="0"/>
  </r>
  <r>
    <s v="E002"/>
    <s v="EO11"/>
    <x v="84"/>
    <x v="0"/>
    <s v="E3"/>
    <n v="100055428"/>
    <s v="HORMIGONES DEZA, S.L.U."/>
    <n v="22002767"/>
    <s v="LALIN"/>
    <n v="55"/>
    <x v="1"/>
    <d v="2024-09-03T00:00:00"/>
    <d v="1899-12-30T08:40:36"/>
    <s v="03/09 15H"/>
    <d v="2024-09-03T00:00:00"/>
    <x v="4"/>
    <x v="1"/>
    <x v="84"/>
    <d v="2024-09-03T00:00:00"/>
    <d v="1899-12-30T12:45:55"/>
    <n v="58"/>
    <s v="E00058"/>
    <s v="RUTA KMS.058"/>
    <x v="29"/>
    <x v="0"/>
    <x v="0"/>
    <x v="1"/>
    <x v="0"/>
    <d v="2024-09-03T08:40:36"/>
    <x v="34"/>
    <n v="6.3233333333046176"/>
    <d v="2024-09-03T12:45:55"/>
    <d v="1899-12-30T00:46:24"/>
    <d v="2024-09-03T13:32:19"/>
    <n v="1.4613888887688518"/>
    <x v="0"/>
    <m/>
    <m/>
    <x v="0"/>
    <x v="1"/>
    <x v="0"/>
    <x v="0"/>
    <x v="3"/>
    <n v="3"/>
    <s v=""/>
    <d v="1899-12-30T18:33:36"/>
    <n v="4.5499999999712841"/>
    <n v="0"/>
    <n v="4.5499999999712841"/>
    <n v="0"/>
    <x v="0"/>
  </r>
  <r>
    <s v="E002"/>
    <s v="EO11"/>
    <x v="85"/>
    <x v="0"/>
    <s v="E3"/>
    <n v="100000764"/>
    <s v="HORMIGONES BERGANTIÑOS S.A."/>
    <n v="22000268"/>
    <s v="ESPIRITU SANTO"/>
    <n v="55"/>
    <x v="1"/>
    <d v="2024-09-03T00:00:00"/>
    <d v="1899-12-30T09:20:16"/>
    <s v="03/09 x la mañana"/>
    <d v="2024-09-03T00:00:00"/>
    <x v="17"/>
    <x v="3"/>
    <x v="85"/>
    <d v="2024-09-03T00:00:00"/>
    <d v="1899-12-30T09:42:01"/>
    <n v="15"/>
    <s v="E00015"/>
    <s v="RUTA KMS.015"/>
    <x v="15"/>
    <x v="0"/>
    <x v="0"/>
    <x v="1"/>
    <x v="0"/>
    <d v="2024-09-03T09:20:16"/>
    <x v="20"/>
    <n v="2.6622222221922129"/>
    <d v="2024-09-03T09:42:01"/>
    <d v="1899-12-30T00:12:00"/>
    <d v="2024-09-03T09:54:01"/>
    <n v="2.0997222221922129"/>
    <x v="0"/>
    <m/>
    <m/>
    <x v="0"/>
    <x v="1"/>
    <x v="0"/>
    <x v="0"/>
    <x v="1"/>
    <n v="3"/>
    <s v=""/>
    <d v="1899-12-30T04:48:00"/>
    <n v="1.4622222221922128"/>
    <n v="0"/>
    <n v="1.4622222221922128"/>
    <n v="0"/>
    <x v="0"/>
  </r>
  <r>
    <s v="E002"/>
    <s v="EO11"/>
    <x v="86"/>
    <x v="0"/>
    <s v="E3"/>
    <n v="100000764"/>
    <s v="HORMIGONES BERGANTIÑOS S.A."/>
    <n v="22000268"/>
    <s v="ESPIRITU SANTO"/>
    <n v="55"/>
    <x v="1"/>
    <d v="2024-09-03T00:00:00"/>
    <d v="1899-12-30T09:20:28"/>
    <s v="03/09 x la tarde"/>
    <d v="2024-09-03T00:00:00"/>
    <x v="7"/>
    <x v="3"/>
    <x v="86"/>
    <d v="2024-09-03T00:00:00"/>
    <d v="1899-12-30T12:42:03"/>
    <n v="15"/>
    <s v="E00015"/>
    <s v="RUTA KMS.015"/>
    <x v="15"/>
    <x v="0"/>
    <x v="0"/>
    <x v="1"/>
    <x v="0"/>
    <d v="2024-09-03T09:20:28"/>
    <x v="35"/>
    <n v="8.658888888952788"/>
    <d v="2024-09-03T12:42:03"/>
    <d v="1899-12-30T00:12:00"/>
    <d v="2024-09-03T12:54:03"/>
    <n v="5.0991666666814126"/>
    <x v="0"/>
    <m/>
    <m/>
    <x v="0"/>
    <x v="1"/>
    <x v="0"/>
    <x v="0"/>
    <x v="3"/>
    <n v="3"/>
    <s v=""/>
    <d v="1899-12-30T04:48:00"/>
    <n v="7.4588888889527887"/>
    <n v="0"/>
    <n v="7.4588888889527887"/>
    <n v="0"/>
    <x v="0"/>
  </r>
  <r>
    <s v="E002"/>
    <s v="EO11"/>
    <x v="87"/>
    <x v="0"/>
    <s v="E3"/>
    <n v="100000834"/>
    <s v="AGLOMERADOS Y CNES. VALDEORRAS S.A."/>
    <n v="22000369"/>
    <s v="QUIROGA"/>
    <n v="55"/>
    <x v="1"/>
    <d v="2024-09-03T00:00:00"/>
    <d v="1899-12-30T09:23:35"/>
    <s v="04/09 08:30H"/>
    <d v="2024-09-04T00:00:00"/>
    <x v="19"/>
    <x v="0"/>
    <x v="87"/>
    <d v="2024-09-03T00:00:00"/>
    <d v="1899-12-30T16:36:22"/>
    <n v="68"/>
    <s v="E00068"/>
    <s v="RUTA KMS.068"/>
    <x v="9"/>
    <x v="0"/>
    <x v="0"/>
    <x v="0"/>
    <x v="0"/>
    <d v="2024-09-03T09:23:35"/>
    <x v="36"/>
    <n v="23.106944444356486"/>
    <d v="2024-09-03T16:36:22"/>
    <d v="1899-12-30T00:54:24"/>
    <d v="2024-09-03T17:30:46"/>
    <n v="14.987222222203854"/>
    <x v="0"/>
    <m/>
    <m/>
    <x v="0"/>
    <x v="1"/>
    <x v="0"/>
    <x v="0"/>
    <x v="8"/>
    <n v="3"/>
    <s v=""/>
    <d v="1899-12-30T21:45:36"/>
    <n v="21.20027777768982"/>
    <n v="12"/>
    <n v="9.2002777776898199"/>
    <n v="0"/>
    <x v="0"/>
  </r>
  <r>
    <s v="E002"/>
    <s v="EO11"/>
    <x v="88"/>
    <x v="0"/>
    <s v="E3"/>
    <n v="100053398"/>
    <s v="HORMIGONES ANPASA, S.L.U."/>
    <n v="22002666"/>
    <s v="OUTARIZ"/>
    <n v="3218"/>
    <x v="5"/>
    <d v="2024-09-03T00:00:00"/>
    <d v="1899-12-30T09:24:07"/>
    <s v="03/09 URGE"/>
    <d v="2024-09-03T00:00:00"/>
    <x v="10"/>
    <x v="0"/>
    <x v="88"/>
    <d v="2024-09-03T00:00:00"/>
    <d v="1899-12-30T11:26:49"/>
    <n v="145"/>
    <s v="E00145"/>
    <s v="RUTA KMS.145"/>
    <x v="32"/>
    <x v="0"/>
    <x v="0"/>
    <x v="0"/>
    <x v="0"/>
    <d v="2024-09-03T09:24:07"/>
    <x v="37"/>
    <n v="4.0980555555433966"/>
    <d v="2024-09-03T11:26:49"/>
    <d v="1899-12-30T01:56:00"/>
    <d v="2024-09-03T13:22:49"/>
    <n v="0.11972222226904705"/>
    <x v="0"/>
    <m/>
    <m/>
    <x v="0"/>
    <x v="1"/>
    <x v="0"/>
    <x v="0"/>
    <x v="7"/>
    <n v="3"/>
    <s v=""/>
    <d v="1899-12-31T22:24:00"/>
    <n v="1.1647222222100631"/>
    <n v="0"/>
    <n v="1.1647222222100631"/>
    <n v="0"/>
    <x v="0"/>
  </r>
  <r>
    <s v="E002"/>
    <s v="EO11"/>
    <x v="89"/>
    <x v="0"/>
    <s v="E3"/>
    <n v="100000455"/>
    <s v="FORJADOS HERMANOS DURAN S.L."/>
    <n v="22000130"/>
    <s v="AS NEVES (GRANEL)"/>
    <n v="2853"/>
    <x v="11"/>
    <d v="2024-09-03T00:00:00"/>
    <d v="1899-12-30T09:26:43"/>
    <s v="04/09 08:30H"/>
    <d v="2024-09-04T00:00:00"/>
    <x v="19"/>
    <x v="0"/>
    <x v="89"/>
    <d v="2024-09-03T00:00:00"/>
    <d v="1899-12-30T17:32:32"/>
    <n v="205"/>
    <s v="E00205"/>
    <s v="RUTA KMS.205"/>
    <x v="8"/>
    <x v="0"/>
    <x v="0"/>
    <x v="0"/>
    <x v="0"/>
    <d v="2024-09-03T09:26:43"/>
    <x v="36"/>
    <n v="23.054722222150303"/>
    <d v="2024-09-03T17:32:32"/>
    <d v="1899-12-30T02:44:00"/>
    <d v="2024-09-03T20:16:32"/>
    <n v="12.224444444349501"/>
    <x v="0"/>
    <m/>
    <m/>
    <x v="0"/>
    <x v="1"/>
    <x v="0"/>
    <x v="0"/>
    <x v="9"/>
    <n v="3"/>
    <s v=""/>
    <d v="1900-01-01T17:36:00"/>
    <n v="19.321388888816969"/>
    <n v="12"/>
    <n v="7.3213888888169691"/>
    <n v="0"/>
    <x v="0"/>
  </r>
  <r>
    <s v="E002"/>
    <s v="EO11"/>
    <x v="90"/>
    <x v="0"/>
    <s v="E3"/>
    <n v="432000110"/>
    <s v="PREBETONG HORMIGONES, S.A."/>
    <n v="21000010"/>
    <s v="LA GRELA"/>
    <n v="3043"/>
    <x v="0"/>
    <d v="2024-09-03T00:00:00"/>
    <d v="1899-12-30T09:27:37"/>
    <s v="03/09 14:30h SILO 2"/>
    <d v="2024-09-03T00:00:00"/>
    <x v="2"/>
    <x v="0"/>
    <x v="90"/>
    <d v="2024-09-03T00:00:00"/>
    <d v="1899-12-30T10:22:46"/>
    <n v="211"/>
    <s v="E00211"/>
    <s v="RUTA KMS.211"/>
    <x v="6"/>
    <x v="0"/>
    <x v="0"/>
    <x v="0"/>
    <x v="0"/>
    <d v="2024-09-03T09:27:37"/>
    <x v="38"/>
    <n v="5.0397222221363336"/>
    <d v="2024-09-03T10:22:46"/>
    <d v="1899-12-30T02:48:48"/>
    <d v="2024-09-03T13:11:34"/>
    <n v="1.3072222222108394"/>
    <x v="0"/>
    <m/>
    <m/>
    <x v="0"/>
    <x v="1"/>
    <x v="0"/>
    <x v="0"/>
    <x v="6"/>
    <n v="3"/>
    <s v=""/>
    <d v="1900-01-01T19:31:12"/>
    <n v="1.2263888888030001"/>
    <n v="0"/>
    <n v="1.2263888888030001"/>
    <n v="0"/>
    <x v="0"/>
  </r>
  <r>
    <s v="E002"/>
    <s v="EO11"/>
    <x v="91"/>
    <x v="0"/>
    <s v="E3"/>
    <n v="100009172"/>
    <s v="BAÑEZANA DE HORMIGONES MIGUEL S.L."/>
    <n v="22002290"/>
    <s v="LA BAÑEZA"/>
    <n v="55"/>
    <x v="1"/>
    <d v="2024-09-03T00:00:00"/>
    <d v="1899-12-30T09:29:39"/>
    <s v="03/09 URGE"/>
    <d v="2024-09-03T00:00:00"/>
    <x v="8"/>
    <x v="0"/>
    <x v="91"/>
    <d v="2024-09-03T00:00:00"/>
    <d v="1899-12-30T10:10:35"/>
    <n v="105"/>
    <s v="E00105"/>
    <s v="RUTA KMS.105"/>
    <x v="2"/>
    <x v="0"/>
    <x v="0"/>
    <x v="0"/>
    <x v="0"/>
    <d v="2024-09-03T09:29:39"/>
    <x v="19"/>
    <n v="3.0058333334745839"/>
    <d v="2024-09-03T10:10:35"/>
    <d v="1899-12-30T01:24:00"/>
    <d v="2024-09-03T11:34:35"/>
    <n v="0.92361111118225381"/>
    <x v="0"/>
    <m/>
    <m/>
    <x v="0"/>
    <x v="1"/>
    <x v="0"/>
    <x v="0"/>
    <x v="6"/>
    <n v="3"/>
    <s v=""/>
    <d v="1899-12-31T09:36:00"/>
    <n v="0.60583333347458401"/>
    <n v="0"/>
    <n v="0.60583333347458401"/>
    <n v="1"/>
    <x v="0"/>
  </r>
  <r>
    <s v="E002"/>
    <s v="EO11"/>
    <x v="92"/>
    <x v="0"/>
    <s v="E3"/>
    <n v="100022370"/>
    <s v="PREFABRICADOS LUIS BARROS S.L."/>
    <n v="22002532"/>
    <s v="NIGRAN"/>
    <n v="55"/>
    <x v="1"/>
    <d v="2024-09-03T00:00:00"/>
    <d v="1899-12-30T09:57:01"/>
    <s v="03/09 16h Silo grand"/>
    <d v="2024-09-03T00:00:00"/>
    <x v="6"/>
    <x v="4"/>
    <x v="92"/>
    <d v="2024-09-03T00:00:00"/>
    <d v="1899-12-30T15:42:57"/>
    <n v="25"/>
    <s v="E00025"/>
    <s v="RUTA KMS.025"/>
    <x v="22"/>
    <x v="0"/>
    <x v="0"/>
    <x v="1"/>
    <x v="0"/>
    <d v="2024-09-03T09:57:01"/>
    <x v="39"/>
    <n v="6.0497222221456468"/>
    <d v="2024-09-03T15:42:57"/>
    <d v="1899-12-30T00:20:00"/>
    <d v="2024-09-03T16:02:57"/>
    <n v="-4.9166666809469461E-2"/>
    <x v="0"/>
    <m/>
    <m/>
    <x v="0"/>
    <x v="1"/>
    <x v="0"/>
    <x v="0"/>
    <x v="4"/>
    <n v="3"/>
    <s v=""/>
    <d v="1899-12-30T08:00:00"/>
    <n v="4.7163888888123138"/>
    <n v="0"/>
    <n v="4.7163888888123138"/>
    <n v="0"/>
    <x v="0"/>
  </r>
  <r>
    <s v="E002"/>
    <s v="EO11"/>
    <x v="93"/>
    <x v="0"/>
    <s v="E3"/>
    <n v="100022370"/>
    <s v="PREFABRICADOS LUIS BARROS S.L."/>
    <n v="22002532"/>
    <s v="NIGRAN"/>
    <n v="55"/>
    <x v="1"/>
    <d v="2024-09-03T00:00:00"/>
    <d v="1899-12-30T09:57:38"/>
    <s v="03/09 15h Silo grand"/>
    <d v="2024-09-03T00:00:00"/>
    <x v="4"/>
    <x v="4"/>
    <x v="93"/>
    <d v="2024-09-03T00:00:00"/>
    <d v="1899-12-30T14:47:39"/>
    <n v="25"/>
    <s v="E00025"/>
    <s v="RUTA KMS.025"/>
    <x v="23"/>
    <x v="0"/>
    <x v="0"/>
    <x v="1"/>
    <x v="0"/>
    <d v="2024-09-03T09:57:38"/>
    <x v="34"/>
    <n v="5.0394444444682449"/>
    <d v="2024-09-03T14:47:39"/>
    <d v="1899-12-30T00:20:00"/>
    <d v="2024-09-03T15:07:39"/>
    <n v="-0.12750000011874363"/>
    <x v="0"/>
    <m/>
    <m/>
    <x v="0"/>
    <x v="1"/>
    <x v="0"/>
    <x v="0"/>
    <x v="5"/>
    <n v="3"/>
    <s v=""/>
    <d v="1899-12-30T08:00:00"/>
    <n v="3.7061111111349119"/>
    <n v="0"/>
    <n v="3.7061111111349119"/>
    <n v="0"/>
    <x v="0"/>
  </r>
  <r>
    <s v="E002"/>
    <s v="EO11"/>
    <x v="94"/>
    <x v="0"/>
    <s v="E3"/>
    <n v="100022370"/>
    <s v="PREFABRICADOS LUIS BARROS S.L."/>
    <n v="22002691"/>
    <s v="BUEU"/>
    <n v="55"/>
    <x v="1"/>
    <d v="2024-09-03T00:00:00"/>
    <d v="1899-12-30T09:58:28"/>
    <s v="03/09 14:30 Silo. 1"/>
    <d v="2024-09-03T00:00:00"/>
    <x v="2"/>
    <x v="4"/>
    <x v="94"/>
    <d v="2024-09-03T00:00:00"/>
    <d v="1899-12-30T12:08:06"/>
    <n v="59"/>
    <s v="E00059"/>
    <s v="RUTA KMS.059"/>
    <x v="22"/>
    <x v="0"/>
    <x v="0"/>
    <x v="1"/>
    <x v="0"/>
    <d v="2024-09-03T09:58:28"/>
    <x v="38"/>
    <n v="4.5255555554176681"/>
    <d v="2024-09-03T12:08:06"/>
    <d v="1899-12-30T00:47:12"/>
    <d v="2024-09-03T12:55:18"/>
    <n v="1.5783333333092742"/>
    <x v="0"/>
    <m/>
    <m/>
    <x v="0"/>
    <x v="1"/>
    <x v="0"/>
    <x v="0"/>
    <x v="3"/>
    <n v="3"/>
    <s v=""/>
    <d v="1899-12-30T18:52:48"/>
    <n v="2.7388888887510014"/>
    <n v="0"/>
    <n v="2.7388888887510014"/>
    <n v="0"/>
    <x v="0"/>
  </r>
  <r>
    <s v="E002"/>
    <s v="EO11"/>
    <x v="95"/>
    <x v="0"/>
    <s v="E3"/>
    <n v="100051530"/>
    <s v="MYHNOR MORTEROS Y HORMIGONES DEL"/>
    <n v="22002573"/>
    <s v="MONTESALGUEIRO"/>
    <n v="55"/>
    <x v="1"/>
    <d v="2024-09-03T00:00:00"/>
    <d v="1899-12-30T12:17:20"/>
    <s v="04/09 08:30h"/>
    <d v="2024-09-04T00:00:00"/>
    <x v="19"/>
    <x v="0"/>
    <x v="95"/>
    <d v="2024-09-03T00:00:00"/>
    <d v="1899-12-30T17:18:26"/>
    <n v="153"/>
    <s v="E00153"/>
    <s v="RUTA KMS.153"/>
    <x v="1"/>
    <x v="0"/>
    <x v="0"/>
    <x v="0"/>
    <x v="0"/>
    <d v="2024-09-03T12:17:20"/>
    <x v="36"/>
    <n v="20.211111111100763"/>
    <d v="2024-09-03T17:18:26"/>
    <d v="1899-12-30T02:02:24"/>
    <d v="2024-09-03T19:20:50"/>
    <n v="13.152777777810115"/>
    <x v="0"/>
    <m/>
    <m/>
    <x v="0"/>
    <x v="1"/>
    <x v="0"/>
    <x v="0"/>
    <x v="9"/>
    <n v="3"/>
    <s v=""/>
    <d v="1900-01-01T00:57:36"/>
    <n v="17.171111111100764"/>
    <n v="12"/>
    <n v="5.1711111111007639"/>
    <n v="0"/>
    <x v="0"/>
  </r>
  <r>
    <s v="E002"/>
    <s v="EO11"/>
    <x v="96"/>
    <x v="0"/>
    <s v="E3"/>
    <n v="100018657"/>
    <s v="POSTES XEIXALVO, S.L. UNIPERSONAL"/>
    <n v="22002665"/>
    <s v="XEIXALVO"/>
    <n v="3042"/>
    <x v="4"/>
    <d v="2024-09-03T00:00:00"/>
    <d v="1899-12-30T12:42:41"/>
    <s v="04/09 09h nave 4 C04"/>
    <d v="2024-09-04T00:00:00"/>
    <x v="18"/>
    <x v="1"/>
    <x v="96"/>
    <d v="2024-09-04T00:00:00"/>
    <d v="1899-12-30T09:02:06"/>
    <n v="13"/>
    <s v="E00013"/>
    <s v="RUTA KMS.013"/>
    <x v="38"/>
    <x v="0"/>
    <x v="0"/>
    <x v="1"/>
    <x v="0"/>
    <d v="2024-09-03T12:42:41"/>
    <x v="40"/>
    <n v="20.288611111056525"/>
    <d v="2024-09-04T09:02:06"/>
    <d v="1899-12-30T00:10:24"/>
    <d v="2024-09-04T09:12:30"/>
    <n v="-0.20833333331393078"/>
    <x v="0"/>
    <m/>
    <m/>
    <x v="0"/>
    <x v="2"/>
    <x v="0"/>
    <x v="0"/>
    <x v="1"/>
    <n v="4"/>
    <s v=""/>
    <d v="1899-12-30T04:09:36"/>
    <n v="19.115277777723193"/>
    <n v="14"/>
    <n v="5.1152777777231933"/>
    <n v="0"/>
    <x v="0"/>
  </r>
  <r>
    <s v="E002"/>
    <s v="EO11"/>
    <x v="97"/>
    <x v="0"/>
    <s v="E3"/>
    <n v="100048420"/>
    <s v="RODIÑAS PRETENSADOS, S. L."/>
    <n v="22002398"/>
    <s v="CALO"/>
    <n v="55"/>
    <x v="1"/>
    <d v="2024-09-03T00:00:00"/>
    <d v="1899-12-30T12:43:45"/>
    <s v="04/09 08h silo 2  R0"/>
    <d v="2024-09-04T00:00:00"/>
    <x v="13"/>
    <x v="2"/>
    <x v="97"/>
    <d v="2024-09-04T00:00:00"/>
    <d v="1899-12-30T08:36:59"/>
    <n v="15"/>
    <s v="E00015"/>
    <s v="RUTA KMS.015"/>
    <x v="13"/>
    <x v="0"/>
    <x v="0"/>
    <x v="1"/>
    <x v="0"/>
    <d v="2024-09-03T12:43:45"/>
    <x v="41"/>
    <n v="19.270833333372138"/>
    <d v="2024-09-04T08:36:59"/>
    <d v="1899-12-30T00:12:00"/>
    <d v="2024-09-04T08:48:59"/>
    <n v="-0.81638888886664063"/>
    <x v="1"/>
    <m/>
    <m/>
    <x v="0"/>
    <x v="2"/>
    <x v="1"/>
    <x v="0"/>
    <x v="0"/>
    <n v="4"/>
    <s v=""/>
    <d v="1899-12-30T04:48:00"/>
    <n v="18.070833333372139"/>
    <n v="14"/>
    <n v="4.0708333333721392"/>
    <n v="0"/>
    <x v="0"/>
  </r>
  <r>
    <s v="E002"/>
    <s v="EO11"/>
    <x v="98"/>
    <x v="0"/>
    <s v="E3"/>
    <n v="100051530"/>
    <s v="MYHNOR MORTEROS Y HORMIGONES DEL"/>
    <n v="22002945"/>
    <s v="ESTACION INTERMODAL - A CORUÑA"/>
    <n v="55"/>
    <x v="1"/>
    <d v="2024-09-03T00:00:00"/>
    <d v="1899-12-30T12:45:06"/>
    <s v="03/09 1º X EL DIA YA"/>
    <d v="2024-09-03T00:00:00"/>
    <x v="7"/>
    <x v="3"/>
    <x v="98"/>
    <d v="2024-09-03T00:00:00"/>
    <d v="1899-12-30T15:26:01"/>
    <n v="7"/>
    <s v="E00007"/>
    <s v="RUTA KMS.007"/>
    <x v="16"/>
    <x v="0"/>
    <x v="0"/>
    <x v="1"/>
    <x v="0"/>
    <d v="2024-09-03T12:45:06"/>
    <x v="35"/>
    <n v="5.248333333292976"/>
    <d v="2024-09-03T15:26:01"/>
    <d v="1899-12-30T00:05:36"/>
    <d v="2024-09-03T15:31:37"/>
    <n v="2.473055555485189"/>
    <x v="0"/>
    <m/>
    <m/>
    <x v="0"/>
    <x v="1"/>
    <x v="0"/>
    <x v="0"/>
    <x v="4"/>
    <n v="3"/>
    <s v=""/>
    <d v="1899-12-30T02:14:24"/>
    <n v="4.1549999999596423"/>
    <n v="0"/>
    <n v="4.1549999999596423"/>
    <n v="0"/>
    <x v="0"/>
  </r>
  <r>
    <s v="E002"/>
    <s v="EO11"/>
    <x v="99"/>
    <x v="0"/>
    <s v="E3"/>
    <n v="100051530"/>
    <s v="MYHNOR MORTEROS Y HORMIGONES DEL"/>
    <n v="22002945"/>
    <s v="ESTACION INTERMODAL - A CORUÑA"/>
    <n v="55"/>
    <x v="1"/>
    <d v="2024-09-03T00:00:00"/>
    <d v="1899-12-30T12:45:28"/>
    <s v="03/09 2º X EL DIA YA"/>
    <d v="2024-09-03T00:00:00"/>
    <x v="7"/>
    <x v="3"/>
    <x v="99"/>
    <d v="2024-09-03T00:00:00"/>
    <d v="1899-12-30T16:20:36"/>
    <n v="7"/>
    <s v="E00007"/>
    <s v="RUTA KMS.007"/>
    <x v="15"/>
    <x v="0"/>
    <x v="0"/>
    <x v="1"/>
    <x v="0"/>
    <d v="2024-09-03T12:45:28"/>
    <x v="35"/>
    <n v="5.2422222221503034"/>
    <d v="2024-09-03T16:20:36"/>
    <d v="1899-12-30T00:05:36"/>
    <d v="2024-09-03T16:26:12"/>
    <n v="1.5633333332953043"/>
    <x v="0"/>
    <m/>
    <m/>
    <x v="0"/>
    <x v="1"/>
    <x v="0"/>
    <x v="0"/>
    <x v="8"/>
    <n v="3"/>
    <s v=""/>
    <d v="1899-12-30T02:14:24"/>
    <n v="4.1488888888169697"/>
    <n v="0"/>
    <n v="4.1488888888169697"/>
    <n v="0"/>
    <x v="0"/>
  </r>
  <r>
    <s v="E002"/>
    <s v="EO11"/>
    <x v="100"/>
    <x v="0"/>
    <s v="E3"/>
    <n v="100051530"/>
    <s v="MYHNOR MORTEROS Y HORMIGONES DEL"/>
    <n v="22002574"/>
    <s v="A CORUÑA"/>
    <n v="55"/>
    <x v="1"/>
    <d v="2024-09-03T00:00:00"/>
    <d v="1899-12-30T12:46:14"/>
    <s v="03/09 X DIA YA ENTRA"/>
    <d v="2024-09-03T00:00:00"/>
    <x v="7"/>
    <x v="3"/>
    <x v="100"/>
    <d v="2024-09-03T00:00:00"/>
    <d v="1899-12-30T15:50:29"/>
    <n v="2"/>
    <s v="E00002"/>
    <s v="RUTA KMS.0002"/>
    <x v="19"/>
    <x v="0"/>
    <x v="0"/>
    <x v="1"/>
    <x v="0"/>
    <d v="2024-09-03T12:46:14"/>
    <x v="35"/>
    <n v="5.2294444445287809"/>
    <d v="2024-09-03T15:50:29"/>
    <d v="1899-12-30T00:01:36"/>
    <d v="2024-09-03T15:52:05"/>
    <n v="2.1319444444379769"/>
    <x v="0"/>
    <m/>
    <m/>
    <x v="0"/>
    <x v="1"/>
    <x v="0"/>
    <x v="0"/>
    <x v="4"/>
    <n v="3"/>
    <s v=""/>
    <d v="1899-12-30T00:38:24"/>
    <n v="4.2027777778621145"/>
    <n v="0"/>
    <n v="4.2027777778621145"/>
    <n v="0"/>
    <x v="0"/>
  </r>
  <r>
    <s v="E002"/>
    <s v="EO11"/>
    <x v="101"/>
    <x v="0"/>
    <s v="E3"/>
    <n v="100010248"/>
    <s v="HORMIGONES MONTERROSO, S.L."/>
    <n v="22000630"/>
    <s v="MONTERROSO"/>
    <n v="55"/>
    <x v="1"/>
    <d v="2024-09-03T00:00:00"/>
    <d v="1899-12-30T12:50:57"/>
    <s v="03/09 17H"/>
    <d v="2024-09-03T00:00:00"/>
    <x v="1"/>
    <x v="0"/>
    <x v="101"/>
    <d v="2024-09-03T00:00:00"/>
    <d v="1899-12-30T13:54:58"/>
    <n v="138"/>
    <s v="E00138"/>
    <s v="RUTA KMS.138"/>
    <x v="0"/>
    <x v="0"/>
    <x v="0"/>
    <x v="0"/>
    <x v="0"/>
    <d v="2024-09-03T12:50:57"/>
    <x v="16"/>
    <n v="4.1508333334350027"/>
    <d v="2024-09-03T13:54:58"/>
    <d v="1899-12-30T01:50:24"/>
    <d v="2024-09-03T15:45:22"/>
    <n v="1.2438888889155351"/>
    <x v="0"/>
    <m/>
    <m/>
    <x v="0"/>
    <x v="1"/>
    <x v="0"/>
    <x v="0"/>
    <x v="2"/>
    <n v="3"/>
    <s v=""/>
    <d v="1899-12-31T20:09:36"/>
    <n v="1.3108333334350024"/>
    <n v="0"/>
    <n v="1.3108333334350024"/>
    <n v="0"/>
    <x v="0"/>
  </r>
  <r>
    <s v="E002"/>
    <s v="EO11"/>
    <x v="102"/>
    <x v="0"/>
    <s v="E3"/>
    <n v="100051530"/>
    <s v="MYHNOR MORTEROS Y HORMIGONES DEL"/>
    <n v="22002945"/>
    <s v="ESTACION INTERMODAL - A CORUÑA"/>
    <n v="55"/>
    <x v="1"/>
    <d v="2024-09-03T00:00:00"/>
    <d v="1899-12-30T12:56:06"/>
    <s v="04/09 08H"/>
    <d v="2024-09-04T00:00:00"/>
    <x v="13"/>
    <x v="3"/>
    <x v="102"/>
    <d v="2024-09-03T00:00:00"/>
    <d v="1899-12-30T17:54:16"/>
    <n v="7"/>
    <s v="E00007"/>
    <s v="RUTA KMS.007"/>
    <x v="21"/>
    <x v="0"/>
    <x v="0"/>
    <x v="1"/>
    <x v="0"/>
    <d v="2024-09-03T12:56:06"/>
    <x v="41"/>
    <n v="19.065000000118744"/>
    <d v="2024-09-03T17:54:16"/>
    <d v="1899-12-30T00:05:36"/>
    <d v="2024-09-03T17:59:52"/>
    <n v="14.002222222276032"/>
    <x v="0"/>
    <m/>
    <m/>
    <x v="0"/>
    <x v="1"/>
    <x v="0"/>
    <x v="0"/>
    <x v="9"/>
    <n v="3"/>
    <s v=""/>
    <d v="1899-12-30T02:14:24"/>
    <n v="17.97166666678541"/>
    <n v="14"/>
    <n v="3.9716666667854099"/>
    <n v="0"/>
    <x v="0"/>
  </r>
  <r>
    <s v="E002"/>
    <s v="EO11"/>
    <x v="103"/>
    <x v="0"/>
    <s v="E3"/>
    <n v="100051530"/>
    <s v="MYHNOR MORTEROS Y HORMIGONES DEL"/>
    <n v="22002945"/>
    <s v="ESTACION INTERMODAL - A CORUÑA"/>
    <n v="55"/>
    <x v="1"/>
    <d v="2024-09-03T00:00:00"/>
    <d v="1899-12-30T12:56:29"/>
    <s v="04/09 09:30H juan ca"/>
    <d v="2024-09-04T00:00:00"/>
    <x v="23"/>
    <x v="3"/>
    <x v="103"/>
    <d v="2024-09-04T00:00:00"/>
    <d v="1899-12-30T08:28:16"/>
    <n v="7"/>
    <s v="E00007"/>
    <s v="RUTA KMS.007"/>
    <x v="39"/>
    <x v="0"/>
    <x v="0"/>
    <x v="1"/>
    <x v="0"/>
    <d v="2024-09-03T12:56:29"/>
    <x v="42"/>
    <n v="20.558611111133359"/>
    <d v="2024-09-04T08:28:16"/>
    <d v="1899-12-30T00:05:36"/>
    <d v="2024-09-04T08:33:52"/>
    <n v="0.93555555562488735"/>
    <x v="0"/>
    <m/>
    <m/>
    <x v="0"/>
    <x v="2"/>
    <x v="0"/>
    <x v="0"/>
    <x v="0"/>
    <n v="4"/>
    <s v=""/>
    <d v="1899-12-30T02:14:24"/>
    <n v="19.465277777800026"/>
    <n v="14"/>
    <n v="5.4652777778000257"/>
    <n v="0"/>
    <x v="0"/>
  </r>
  <r>
    <s v="E002"/>
    <s v="EO11"/>
    <x v="104"/>
    <x v="0"/>
    <s v="E3"/>
    <n v="100051530"/>
    <s v="MYHNOR MORTEROS Y HORMIGONES DEL"/>
    <n v="22002945"/>
    <s v="ESTACION INTERMODAL - A CORUÑA"/>
    <n v="55"/>
    <x v="1"/>
    <d v="2024-09-03T00:00:00"/>
    <d v="1899-12-30T12:56:48"/>
    <s v="04/09 11H"/>
    <d v="2024-09-04T00:00:00"/>
    <x v="12"/>
    <x v="3"/>
    <x v="104"/>
    <d v="2024-09-04T00:00:00"/>
    <d v="1899-12-30T11:37:49"/>
    <n v="7"/>
    <s v="E00007"/>
    <s v="RUTA KMS.007"/>
    <x v="21"/>
    <x v="0"/>
    <x v="0"/>
    <x v="1"/>
    <x v="0"/>
    <d v="2024-09-03T12:56:48"/>
    <x v="43"/>
    <n v="22.053333333344199"/>
    <d v="2024-09-04T11:37:49"/>
    <d v="1899-12-30T00:05:36"/>
    <d v="2024-09-04T11:43:25"/>
    <n v="-0.72361111105419695"/>
    <x v="0"/>
    <m/>
    <m/>
    <x v="0"/>
    <x v="2"/>
    <x v="0"/>
    <x v="0"/>
    <x v="7"/>
    <n v="4"/>
    <s v=""/>
    <d v="1899-12-30T02:14:24"/>
    <n v="20.960000000010865"/>
    <n v="14"/>
    <n v="6.9600000000108651"/>
    <n v="0"/>
    <x v="0"/>
  </r>
  <r>
    <s v="E002"/>
    <s v="EO11"/>
    <x v="105"/>
    <x v="0"/>
    <s v="E3"/>
    <n v="432000110"/>
    <s v="PREBETONG HORMIGONES, S.A."/>
    <n v="21000010"/>
    <s v="LA GRELA"/>
    <n v="55"/>
    <x v="1"/>
    <d v="2024-09-03T00:00:00"/>
    <d v="1899-12-30T12:58:10"/>
    <s v="03/09 ya entra"/>
    <d v="2024-09-03T00:00:00"/>
    <x v="1"/>
    <x v="3"/>
    <x v="105"/>
    <d v="2024-09-03T00:00:00"/>
    <d v="1899-12-30T15:28:57"/>
    <n v="2"/>
    <s v="E00002"/>
    <s v="RUTA KMS.0002"/>
    <x v="21"/>
    <x v="0"/>
    <x v="0"/>
    <x v="1"/>
    <x v="0"/>
    <d v="2024-09-03T12:58:10"/>
    <x v="16"/>
    <n v="4.0305555556551553"/>
    <d v="2024-09-03T15:28:57"/>
    <d v="1899-12-30T00:01:36"/>
    <d v="2024-09-03T15:30:33"/>
    <n v="1.4908333334606141"/>
    <x v="0"/>
    <m/>
    <m/>
    <x v="0"/>
    <x v="1"/>
    <x v="0"/>
    <x v="0"/>
    <x v="4"/>
    <n v="3"/>
    <s v=""/>
    <d v="1899-12-30T00:38:24"/>
    <n v="3.0038888889884889"/>
    <n v="0"/>
    <n v="3.0038888889884889"/>
    <n v="0"/>
    <x v="0"/>
  </r>
  <r>
    <s v="E002"/>
    <s v="EO11"/>
    <x v="106"/>
    <x v="0"/>
    <s v="E3"/>
    <n v="432000110"/>
    <s v="PREBETONG HORMIGONES, S.A."/>
    <n v="22002920"/>
    <s v="PLANTA MOVIL OURAL"/>
    <n v="3043"/>
    <x v="0"/>
    <d v="2024-09-03T00:00:00"/>
    <d v="1899-12-30T13:22:39"/>
    <s v="04/09 10h CARGAR SIL"/>
    <d v="2024-09-04T00:00:00"/>
    <x v="11"/>
    <x v="0"/>
    <x v="106"/>
    <d v="2024-09-04T00:00:00"/>
    <d v="1899-12-30T08:31:29"/>
    <n v="123"/>
    <s v="E00123"/>
    <s v="RUTA KMS.123"/>
    <x v="0"/>
    <x v="0"/>
    <x v="0"/>
    <x v="0"/>
    <x v="0"/>
    <d v="2024-09-03T13:22:39"/>
    <x v="44"/>
    <n v="20.622499999939464"/>
    <d v="2024-09-04T08:31:29"/>
    <d v="1899-12-30T01:38:24"/>
    <d v="2024-09-04T10:09:53"/>
    <n v="-0.16472222231095657"/>
    <x v="0"/>
    <m/>
    <m/>
    <x v="0"/>
    <x v="2"/>
    <x v="0"/>
    <x v="0"/>
    <x v="0"/>
    <n v="4"/>
    <s v=""/>
    <d v="1899-12-31T15:21:36"/>
    <n v="17.982499999939463"/>
    <n v="12"/>
    <n v="5.9824999999394635"/>
    <n v="0"/>
    <x v="0"/>
  </r>
  <r>
    <s v="E002"/>
    <s v="EO11"/>
    <x v="107"/>
    <x v="0"/>
    <s v="E4"/>
    <n v="100059005"/>
    <s v="MIGUEL SALINERO S.L."/>
    <n v="19001521"/>
    <s v="PEÑARANDA DE BRACAMONTE-MIGUEL SALI"/>
    <n v="3320"/>
    <x v="9"/>
    <d v="2024-09-03T00:00:00"/>
    <d v="1899-12-30T14:26:30"/>
    <s v="04/09 URGE"/>
    <d v="2024-09-04T00:00:00"/>
    <x v="9"/>
    <x v="0"/>
    <x v="107"/>
    <d v="2024-09-03T00:00:00"/>
    <d v="1899-12-30T19:42:24"/>
    <n v="312"/>
    <s v="E00312"/>
    <s v="RUTA KMS.312"/>
    <x v="40"/>
    <x v="0"/>
    <x v="0"/>
    <x v="0"/>
    <x v="1"/>
    <d v="2024-09-03T14:26:30"/>
    <x v="33"/>
    <n v="29.558333333465271"/>
    <d v="2024-09-03T19:42:24"/>
    <d v="1899-12-30T04:09:36"/>
    <d v="2024-09-03T23:52:00"/>
    <n v="20.133333333476912"/>
    <x v="0"/>
    <m/>
    <m/>
    <x v="0"/>
    <x v="1"/>
    <x v="0"/>
    <x v="0"/>
    <x v="11"/>
    <n v="3"/>
    <s v=""/>
    <d v="1900-01-03T03:50:24"/>
    <n v="24.398333333465271"/>
    <n v="12"/>
    <n v="12.398333333465271"/>
    <n v="0"/>
    <x v="0"/>
  </r>
  <r>
    <s v="E002"/>
    <s v="EO11"/>
    <x v="108"/>
    <x v="0"/>
    <s v="E3"/>
    <n v="432000110"/>
    <s v="PREBETONG HORMIGONES, S.A."/>
    <n v="21000042"/>
    <s v="REIGOSA"/>
    <n v="55"/>
    <x v="1"/>
    <d v="2024-09-03T00:00:00"/>
    <d v="1899-12-30T15:11:19"/>
    <s v="03/09   17:30 horas"/>
    <d v="2024-09-03T00:00:00"/>
    <x v="20"/>
    <x v="4"/>
    <x v="108"/>
    <d v="2024-09-03T00:00:00"/>
    <d v="1899-12-30T16:54:06"/>
    <n v="52"/>
    <s v="E00052"/>
    <s v="RUTA KMS.052"/>
    <x v="18"/>
    <x v="0"/>
    <x v="0"/>
    <x v="1"/>
    <x v="0"/>
    <d v="2024-09-03T15:11:19"/>
    <x v="45"/>
    <n v="3.311388888861984"/>
    <d v="2024-09-03T16:54:06"/>
    <d v="1899-12-30T00:41:36"/>
    <d v="2024-09-03T17:35:42"/>
    <n v="0.90500000008614734"/>
    <x v="0"/>
    <m/>
    <m/>
    <x v="0"/>
    <x v="1"/>
    <x v="0"/>
    <x v="0"/>
    <x v="8"/>
    <n v="3"/>
    <s v=""/>
    <d v="1899-12-30T16:38:24"/>
    <n v="1.6180555555286507"/>
    <n v="0"/>
    <n v="1.6180555555286507"/>
    <n v="0"/>
    <x v="0"/>
  </r>
  <r>
    <s v="E002"/>
    <s v="EO11"/>
    <x v="109"/>
    <x v="0"/>
    <s v="E3"/>
    <n v="432000110"/>
    <s v="PREBETONG HORMIGONES, S.A."/>
    <n v="21000023"/>
    <s v="TREMOEDO"/>
    <n v="55"/>
    <x v="1"/>
    <d v="2024-09-03T00:00:00"/>
    <d v="1899-12-30T15:14:35"/>
    <s v="04/09 08:30H  SILO 2"/>
    <d v="2024-09-04T00:00:00"/>
    <x v="19"/>
    <x v="4"/>
    <x v="109"/>
    <d v="2024-09-03T00:00:00"/>
    <d v="1899-12-30T17:58:43"/>
    <n v="72"/>
    <s v="E00072"/>
    <s v="RUTA KMS.072"/>
    <x v="22"/>
    <x v="0"/>
    <x v="0"/>
    <x v="1"/>
    <x v="0"/>
    <d v="2024-09-03T15:14:35"/>
    <x v="36"/>
    <n v="17.256944444321562"/>
    <d v="2024-09-03T17:58:43"/>
    <d v="1899-12-30T00:57:36"/>
    <d v="2024-09-03T18:56:19"/>
    <n v="13.561388888745569"/>
    <x v="0"/>
    <m/>
    <m/>
    <x v="0"/>
    <x v="1"/>
    <x v="0"/>
    <x v="0"/>
    <x v="9"/>
    <n v="3"/>
    <s v=""/>
    <d v="1899-12-30T23:02:24"/>
    <n v="15.296944444321561"/>
    <n v="14"/>
    <n v="1.2969444443215608"/>
    <n v="0"/>
    <x v="0"/>
  </r>
  <r>
    <s v="E002"/>
    <s v="EO11"/>
    <x v="110"/>
    <x v="0"/>
    <s v="E3"/>
    <n v="100048420"/>
    <s v="RODIÑAS PRETENSADOS, S. L."/>
    <n v="22002397"/>
    <s v="TEIXEIRO"/>
    <n v="3218"/>
    <x v="5"/>
    <d v="2024-09-03T00:00:00"/>
    <d v="1899-12-30T15:15:33"/>
    <s v="04/09 16:00H TEIXEIR"/>
    <d v="2024-09-04T00:00:00"/>
    <x v="6"/>
    <x v="0"/>
    <x v="110"/>
    <d v="2024-09-04T00:00:00"/>
    <d v="1899-12-30T12:33:46"/>
    <n v="151"/>
    <s v="E00151"/>
    <s v="RUTA KMS.151"/>
    <x v="6"/>
    <x v="0"/>
    <x v="0"/>
    <x v="0"/>
    <x v="0"/>
    <d v="2024-09-03T15:15:33"/>
    <x v="46"/>
    <n v="24.740833333285991"/>
    <d v="2024-09-04T12:33:46"/>
    <d v="1899-12-30T02:00:48"/>
    <d v="2024-09-04T14:34:34"/>
    <n v="1.4238888887339272"/>
    <x v="0"/>
    <m/>
    <m/>
    <x v="0"/>
    <x v="2"/>
    <x v="0"/>
    <x v="0"/>
    <x v="3"/>
    <n v="4"/>
    <s v=""/>
    <d v="1900-01-01T00:19:12"/>
    <n v="21.727499999952659"/>
    <n v="12"/>
    <n v="9.7274999999526592"/>
    <n v="0"/>
    <x v="0"/>
  </r>
  <r>
    <s v="E002"/>
    <s v="EO11"/>
    <x v="111"/>
    <x v="0"/>
    <s v="E4"/>
    <n v="100058602"/>
    <s v="PRIMO LALIN, S.L."/>
    <n v="19001491"/>
    <s v="LALIN"/>
    <n v="2906"/>
    <x v="8"/>
    <d v="2024-09-03T00:00:00"/>
    <d v="1899-12-30T15:25:21"/>
    <s v="04/09 URGE 8FC/PAL+8"/>
    <d v="2024-09-04T00:00:00"/>
    <x v="9"/>
    <x v="2"/>
    <x v="111"/>
    <d v="2024-09-04T00:00:00"/>
    <d v="1899-12-30T10:24:03"/>
    <n v="45"/>
    <s v="E00045"/>
    <s v="RUTA KMS.045"/>
    <x v="41"/>
    <x v="0"/>
    <x v="0"/>
    <x v="1"/>
    <x v="1"/>
    <d v="2024-09-03T15:25:21"/>
    <x v="33"/>
    <n v="28.577500000130385"/>
    <d v="2024-09-04T10:24:03"/>
    <d v="1899-12-30T00:36:00"/>
    <d v="2024-09-04T11:00:03"/>
    <n v="8.999166666646488"/>
    <x v="0"/>
    <m/>
    <m/>
    <x v="0"/>
    <x v="2"/>
    <x v="0"/>
    <x v="0"/>
    <x v="6"/>
    <n v="4"/>
    <s v=""/>
    <d v="1899-12-30T14:24:00"/>
    <n v="26.977500000130384"/>
    <n v="14"/>
    <n v="12.977500000130384"/>
    <n v="0"/>
    <x v="0"/>
  </r>
  <r>
    <s v="E002"/>
    <s v="EO11"/>
    <x v="112"/>
    <x v="0"/>
    <s v="E3"/>
    <n v="100000764"/>
    <s v="HORMIGONES BERGANTIÑOS S.A."/>
    <n v="22000268"/>
    <s v="ESPIRITU SANTO"/>
    <n v="2853"/>
    <x v="11"/>
    <d v="2024-09-03T00:00:00"/>
    <d v="1899-12-30T15:44:36"/>
    <s v="04/09 08:00h  -32.5"/>
    <d v="2024-09-04T00:00:00"/>
    <x v="13"/>
    <x v="0"/>
    <x v="112"/>
    <d v="2024-09-03T00:00:00"/>
    <d v="1899-12-30T17:58:40"/>
    <n v="183"/>
    <s v="E00183"/>
    <s v="RUTA KMS.183"/>
    <x v="6"/>
    <x v="0"/>
    <x v="0"/>
    <x v="0"/>
    <x v="0"/>
    <d v="2024-09-03T15:44:36"/>
    <x v="41"/>
    <n v="16.256666666711681"/>
    <d v="2024-09-03T17:58:40"/>
    <d v="1899-12-30T02:26:24"/>
    <d v="2024-09-03T20:25:04"/>
    <n v="11.582222222175915"/>
    <x v="0"/>
    <m/>
    <m/>
    <x v="0"/>
    <x v="1"/>
    <x v="0"/>
    <x v="0"/>
    <x v="9"/>
    <n v="3"/>
    <s v=""/>
    <d v="1900-01-01T10:33:36"/>
    <n v="12.816666666711681"/>
    <n v="12"/>
    <n v="0.81666666671168109"/>
    <n v="1"/>
    <x v="0"/>
  </r>
  <r>
    <s v="E002"/>
    <s v="EO11"/>
    <x v="113"/>
    <x v="0"/>
    <s v="E3"/>
    <n v="100000835"/>
    <s v="HORMIGONES DE OROSO S.A."/>
    <n v="22000370"/>
    <s v="OROSO"/>
    <n v="55"/>
    <x v="1"/>
    <d v="2024-09-03T00:00:00"/>
    <d v="1899-12-30T17:19:39"/>
    <s v="04/09 09:30h 417/ di"/>
    <d v="2024-09-04T00:00:00"/>
    <x v="23"/>
    <x v="3"/>
    <x v="113"/>
    <d v="2024-09-04T00:00:00"/>
    <d v="1899-12-30T10:05:28"/>
    <n v="59"/>
    <s v="E00059"/>
    <s v="RUTA KMS.059"/>
    <x v="15"/>
    <x v="0"/>
    <x v="0"/>
    <x v="1"/>
    <x v="0"/>
    <d v="2024-09-03T17:19:39"/>
    <x v="42"/>
    <n v="16.172500000102445"/>
    <d v="2024-09-04T10:05:28"/>
    <d v="1899-12-30T00:47:12"/>
    <d v="2024-09-04T10:52:40"/>
    <n v="-1.377777777670417"/>
    <x v="1"/>
    <m/>
    <m/>
    <x v="0"/>
    <x v="2"/>
    <x v="1"/>
    <x v="0"/>
    <x v="6"/>
    <n v="4"/>
    <s v=""/>
    <d v="1899-12-30T18:52:48"/>
    <n v="14.385833333435778"/>
    <n v="14"/>
    <n v="0.38583333343577841"/>
    <n v="1"/>
    <x v="0"/>
  </r>
  <r>
    <s v="E002"/>
    <s v="EO11"/>
    <x v="114"/>
    <x v="0"/>
    <s v="E3"/>
    <n v="100022370"/>
    <s v="PREFABRICADOS LUIS BARROS S.L."/>
    <n v="22002536"/>
    <s v="PUXEIROS"/>
    <n v="55"/>
    <x v="1"/>
    <d v="2024-09-03T00:00:00"/>
    <d v="1899-12-30T17:28:46"/>
    <s v="04/09 15h Silo. 1"/>
    <d v="2024-09-04T00:00:00"/>
    <x v="4"/>
    <x v="4"/>
    <x v="114"/>
    <d v="2024-09-04T00:00:00"/>
    <d v="1899-12-30T12:38:24"/>
    <n v="15"/>
    <s v="E00015"/>
    <s v="RUTA KMS.015"/>
    <x v="23"/>
    <x v="0"/>
    <x v="0"/>
    <x v="1"/>
    <x v="0"/>
    <d v="2024-09-03T17:28:46"/>
    <x v="47"/>
    <n v="21.520555555529427"/>
    <d v="2024-09-04T12:38:24"/>
    <d v="1899-12-30T00:12:00"/>
    <d v="2024-09-04T12:50:24"/>
    <n v="2.160000000090804"/>
    <x v="0"/>
    <m/>
    <m/>
    <x v="0"/>
    <x v="2"/>
    <x v="0"/>
    <x v="0"/>
    <x v="3"/>
    <n v="4"/>
    <s v=""/>
    <d v="1899-12-30T04:48:00"/>
    <n v="20.320555555529427"/>
    <n v="14"/>
    <n v="6.3205555555294275"/>
    <n v="0"/>
    <x v="0"/>
  </r>
  <r>
    <s v="E002"/>
    <s v="EO11"/>
    <x v="115"/>
    <x v="0"/>
    <s v="E3"/>
    <n v="100013649"/>
    <s v="HORMIGONES MARBE HISPANIA, S.L."/>
    <n v="22002481"/>
    <s v="PLANTA LALIN"/>
    <n v="55"/>
    <x v="1"/>
    <d v="2024-09-03T00:00:00"/>
    <d v="1899-12-30T18:23:43"/>
    <s v="04/09 URGE"/>
    <d v="2024-09-04T00:00:00"/>
    <x v="21"/>
    <x v="0"/>
    <x v="115"/>
    <d v="2024-09-04T00:00:00"/>
    <d v="1899-12-30T07:25:28"/>
    <n v="170"/>
    <s v="E00170"/>
    <s v="RUTA KMS.170"/>
    <x v="2"/>
    <x v="0"/>
    <x v="0"/>
    <x v="0"/>
    <x v="0"/>
    <d v="2024-09-03T18:23:43"/>
    <x v="48"/>
    <n v="16.10472222219687"/>
    <d v="2024-09-04T07:25:28"/>
    <d v="1899-12-30T02:16:00"/>
    <d v="2024-09-04T09:41:28"/>
    <n v="0.80888888885965571"/>
    <x v="0"/>
    <m/>
    <m/>
    <x v="0"/>
    <x v="2"/>
    <x v="0"/>
    <x v="0"/>
    <x v="12"/>
    <n v="4"/>
    <s v=""/>
    <d v="1900-01-01T06:24:00"/>
    <n v="12.838055555530204"/>
    <n v="12"/>
    <n v="0.83805555553020383"/>
    <n v="1"/>
    <x v="0"/>
  </r>
  <r>
    <s v="E002"/>
    <s v="EO11"/>
    <x v="116"/>
    <x v="0"/>
    <s v="E3"/>
    <n v="100013649"/>
    <s v="HORMIGONES MARBE HISPANIA, S.L."/>
    <n v="22002481"/>
    <s v="PLANTA LALIN"/>
    <n v="55"/>
    <x v="1"/>
    <d v="2024-09-03T00:00:00"/>
    <d v="1899-12-30T18:24:19"/>
    <s v="04/09 14:30H"/>
    <d v="2024-09-04T00:00:00"/>
    <x v="2"/>
    <x v="1"/>
    <x v="116"/>
    <d v="2024-09-04T00:00:00"/>
    <d v="1899-12-30T12:21:23"/>
    <n v="58"/>
    <s v="E00058"/>
    <s v="RUTA KMS.058"/>
    <x v="38"/>
    <x v="0"/>
    <x v="0"/>
    <x v="1"/>
    <x v="0"/>
    <d v="2024-09-03T18:24:19"/>
    <x v="49"/>
    <n v="20.094722222245764"/>
    <d v="2024-09-04T12:21:23"/>
    <d v="1899-12-30T00:46:24"/>
    <d v="2024-09-04T13:07:47"/>
    <n v="1.3702777776634321"/>
    <x v="0"/>
    <m/>
    <m/>
    <x v="0"/>
    <x v="2"/>
    <x v="0"/>
    <x v="0"/>
    <x v="3"/>
    <n v="4"/>
    <s v=""/>
    <d v="1899-12-30T18:33:36"/>
    <n v="18.321388888912431"/>
    <n v="14"/>
    <n v="4.3213888889124306"/>
    <n v="0"/>
    <x v="0"/>
  </r>
  <r>
    <s v="E002"/>
    <s v="EO11"/>
    <x v="117"/>
    <x v="0"/>
    <s v="E3"/>
    <n v="100000764"/>
    <s v="HORMIGONES BERGANTIÑOS S.A."/>
    <n v="22001477"/>
    <s v="CERCEDA"/>
    <n v="55"/>
    <x v="1"/>
    <d v="2024-09-04T00:00:00"/>
    <d v="1899-12-30T08:15:01"/>
    <s v="04/09 antes 17h  1º"/>
    <d v="2024-09-04T00:00:00"/>
    <x v="6"/>
    <x v="3"/>
    <x v="117"/>
    <d v="2024-09-04T00:00:00"/>
    <d v="1899-12-30T10:53:35"/>
    <n v="33"/>
    <s v="E00033"/>
    <s v="RUTA KMS.033"/>
    <x v="11"/>
    <x v="0"/>
    <x v="0"/>
    <x v="1"/>
    <x v="0"/>
    <d v="2024-09-04T08:15:01"/>
    <x v="46"/>
    <n v="7.7497222220990807"/>
    <d v="2024-09-04T10:53:35"/>
    <d v="1899-12-30T00:26:24"/>
    <d v="2024-09-04T11:19:59"/>
    <n v="4.6669444443541579"/>
    <x v="0"/>
    <m/>
    <m/>
    <x v="0"/>
    <x v="2"/>
    <x v="0"/>
    <x v="0"/>
    <x v="6"/>
    <n v="4"/>
    <s v=""/>
    <d v="1899-12-30T10:33:36"/>
    <n v="6.3097222220990803"/>
    <n v="0"/>
    <n v="6.3097222220990803"/>
    <n v="0"/>
    <x v="0"/>
  </r>
  <r>
    <s v="E002"/>
    <s v="EO11"/>
    <x v="118"/>
    <x v="0"/>
    <s v="E3"/>
    <n v="100059291"/>
    <s v="REPORICELO S.L."/>
    <n v="22002996"/>
    <s v="O BARCO DE VALDEORRAS"/>
    <n v="55"/>
    <x v="1"/>
    <d v="2024-09-04T00:00:00"/>
    <d v="1899-12-30T08:25:10"/>
    <s v="04/09 x el dia"/>
    <d v="2024-09-04T00:00:00"/>
    <x v="1"/>
    <x v="0"/>
    <x v="118"/>
    <d v="2024-09-04T00:00:00"/>
    <d v="1899-12-30T11:14:58"/>
    <n v="32"/>
    <s v="E00032"/>
    <s v="RUTA KMS.032"/>
    <x v="42"/>
    <x v="0"/>
    <x v="0"/>
    <x v="0"/>
    <x v="0"/>
    <d v="2024-09-04T08:25:10"/>
    <x v="17"/>
    <n v="8.5805555556435138"/>
    <d v="2024-09-04T11:14:58"/>
    <d v="1899-12-30T00:25:36"/>
    <d v="2024-09-04T11:40:34"/>
    <n v="5.3238888888736255"/>
    <x v="0"/>
    <m/>
    <m/>
    <x v="0"/>
    <x v="2"/>
    <x v="0"/>
    <x v="0"/>
    <x v="7"/>
    <n v="4"/>
    <s v=""/>
    <d v="1899-12-30T10:14:24"/>
    <n v="7.1538888889768479"/>
    <n v="0"/>
    <n v="7.1538888889768479"/>
    <n v="0"/>
    <x v="0"/>
  </r>
  <r>
    <s v="E002"/>
    <s v="EO11"/>
    <x v="119"/>
    <x v="0"/>
    <s v="E3"/>
    <n v="432000165"/>
    <s v="MORTEROS DE GALICIA S.L."/>
    <n v="22001550"/>
    <s v="SUSANA"/>
    <n v="55"/>
    <x v="1"/>
    <d v="2024-09-04T00:00:00"/>
    <d v="1899-12-30T09:19:52"/>
    <s v="04/09 Por la mañana"/>
    <d v="2024-09-04T00:00:00"/>
    <x v="0"/>
    <x v="2"/>
    <x v="119"/>
    <d v="2024-09-04T00:00:00"/>
    <d v="1899-12-30T10:42:36"/>
    <n v="1"/>
    <s v="E00001"/>
    <s v="RUTA KMS.0001"/>
    <x v="17"/>
    <x v="0"/>
    <x v="0"/>
    <x v="1"/>
    <x v="0"/>
    <d v="2024-09-04T09:19:52"/>
    <x v="50"/>
    <n v="3.6688888887874782"/>
    <d v="2024-09-04T10:42:36"/>
    <d v="1899-12-30T00:00:48"/>
    <d v="2024-09-04T10:43:24"/>
    <n v="2.2766666666138917"/>
    <x v="0"/>
    <m/>
    <m/>
    <x v="0"/>
    <x v="2"/>
    <x v="0"/>
    <x v="0"/>
    <x v="6"/>
    <n v="4"/>
    <s v=""/>
    <d v="1899-12-30T00:19:12"/>
    <n v="2.655555555454145"/>
    <n v="0"/>
    <n v="2.655555555454145"/>
    <n v="0"/>
    <x v="0"/>
  </r>
  <r>
    <s v="E002"/>
    <s v="EO11"/>
    <x v="120"/>
    <x v="0"/>
    <s v="E3"/>
    <n v="432000110"/>
    <s v="PREBETONG HORMIGONES, S.A."/>
    <n v="22001522"/>
    <s v="SAN COSME DE BARREIRO"/>
    <n v="3044"/>
    <x v="2"/>
    <d v="2024-09-04T00:00:00"/>
    <d v="1899-12-30T09:25:16"/>
    <s v="04/09 14H 42,5R-SR"/>
    <d v="2024-09-04T00:00:00"/>
    <x v="2"/>
    <x v="0"/>
    <x v="120"/>
    <d v="2024-09-04T00:00:00"/>
    <d v="1899-12-30T11:18:43"/>
    <n v="205"/>
    <s v="E00205"/>
    <s v="RUTA KMS.205"/>
    <x v="36"/>
    <x v="0"/>
    <x v="0"/>
    <x v="0"/>
    <x v="0"/>
    <d v="2024-09-04T09:25:16"/>
    <x v="49"/>
    <n v="5.0788888888782822"/>
    <d v="2024-09-04T11:18:43"/>
    <d v="1899-12-30T02:44:00"/>
    <d v="2024-09-04T14:02:43"/>
    <n v="0.45472222217358649"/>
    <x v="0"/>
    <m/>
    <m/>
    <x v="0"/>
    <x v="2"/>
    <x v="0"/>
    <x v="0"/>
    <x v="7"/>
    <n v="4"/>
    <s v=""/>
    <d v="1900-01-01T17:36:00"/>
    <n v="1.3455555555449488"/>
    <n v="0"/>
    <n v="1.3455555555449488"/>
    <n v="0"/>
    <x v="0"/>
  </r>
  <r>
    <s v="E002"/>
    <s v="EO11"/>
    <x v="121"/>
    <x v="0"/>
    <s v="E3"/>
    <n v="100056297"/>
    <s v="HORMIGONES HORPASA, S.L."/>
    <n v="22002815"/>
    <s v="BARRO (SEQUEIROS)"/>
    <n v="55"/>
    <x v="1"/>
    <d v="2024-09-04T00:00:00"/>
    <d v="1899-12-30T09:38:26"/>
    <s v="04/09 X LA MAÑANA"/>
    <d v="2024-09-04T00:00:00"/>
    <x v="8"/>
    <x v="4"/>
    <x v="121"/>
    <d v="2024-09-04T00:00:00"/>
    <d v="1899-12-30T11:04:47"/>
    <n v="58"/>
    <s v="E00058"/>
    <s v="RUTA KMS.058"/>
    <x v="22"/>
    <x v="0"/>
    <x v="0"/>
    <x v="1"/>
    <x v="0"/>
    <d v="2024-09-04T09:38:26"/>
    <x v="51"/>
    <n v="2.8594444444170222"/>
    <d v="2024-09-04T11:04:47"/>
    <d v="1899-12-30T00:46:24"/>
    <d v="2024-09-04T11:51:11"/>
    <n v="0.64694444445194677"/>
    <x v="0"/>
    <m/>
    <m/>
    <x v="0"/>
    <x v="2"/>
    <x v="0"/>
    <x v="0"/>
    <x v="7"/>
    <n v="4"/>
    <s v=""/>
    <d v="1899-12-30T18:33:36"/>
    <n v="1.0861111110836887"/>
    <n v="0"/>
    <n v="1.0861111110836887"/>
    <n v="0"/>
    <x v="0"/>
  </r>
  <r>
    <s v="E002"/>
    <s v="EO11"/>
    <x v="122"/>
    <x v="0"/>
    <s v="E3"/>
    <n v="100053492"/>
    <s v="HORMIGONES Y MINERALES S.L."/>
    <n v="22002720"/>
    <s v="DEHESAS"/>
    <n v="55"/>
    <x v="1"/>
    <d v="2024-09-04T00:00:00"/>
    <d v="1899-12-30T10:22:21"/>
    <s v="04/09 Urge Entregar"/>
    <d v="2024-09-04T00:00:00"/>
    <x v="3"/>
    <x v="0"/>
    <x v="122"/>
    <d v="2024-09-04T00:00:00"/>
    <d v="1899-12-30T11:37:28"/>
    <n v="20"/>
    <s v="E00020"/>
    <s v="RUTA KMS.020"/>
    <x v="1"/>
    <x v="0"/>
    <x v="0"/>
    <x v="0"/>
    <x v="0"/>
    <d v="2024-09-04T10:22:21"/>
    <x v="52"/>
    <n v="3.6275000000023283"/>
    <d v="2024-09-04T11:37:28"/>
    <d v="1899-12-30T00:16:00"/>
    <d v="2024-09-04T11:53:28"/>
    <n v="2.1088888889062218"/>
    <x v="0"/>
    <m/>
    <m/>
    <x v="0"/>
    <x v="2"/>
    <x v="0"/>
    <x v="0"/>
    <x v="7"/>
    <n v="4"/>
    <s v=""/>
    <d v="1899-12-30T06:24:00"/>
    <n v="2.3608333333356617"/>
    <n v="0"/>
    <n v="2.3608333333356617"/>
    <n v="0"/>
    <x v="0"/>
  </r>
  <r>
    <s v="E002"/>
    <s v="EO11"/>
    <x v="123"/>
    <x v="0"/>
    <s v="E3"/>
    <n v="432000110"/>
    <s v="PREBETONG HORMIGONES, S.A."/>
    <n v="21000023"/>
    <s v="TREMOEDO"/>
    <n v="55"/>
    <x v="1"/>
    <d v="2024-09-04T00:00:00"/>
    <d v="1899-12-30T10:28:04"/>
    <s v="04/09 14h silo 2"/>
    <d v="2024-09-04T00:00:00"/>
    <x v="3"/>
    <x v="2"/>
    <x v="123"/>
    <d v="2024-09-04T00:00:00"/>
    <d v="1899-12-30T11:24:18"/>
    <n v="84"/>
    <s v="E00084"/>
    <s v="RUTA KMS.084"/>
    <x v="14"/>
    <x v="0"/>
    <x v="0"/>
    <x v="1"/>
    <x v="0"/>
    <d v="2024-09-04T10:28:04"/>
    <x v="52"/>
    <n v="3.5322222223039716"/>
    <d v="2024-09-04T11:24:18"/>
    <d v="1899-12-30T01:07:12"/>
    <d v="2024-09-04T12:31:30"/>
    <n v="1.4749999999185093"/>
    <x v="0"/>
    <m/>
    <m/>
    <x v="0"/>
    <x v="2"/>
    <x v="0"/>
    <x v="0"/>
    <x v="7"/>
    <n v="4"/>
    <s v=""/>
    <d v="1899-12-31T02:52:48"/>
    <n v="1.4122222223039715"/>
    <n v="0"/>
    <n v="1.4122222223039715"/>
    <n v="0"/>
    <x v="0"/>
  </r>
  <r>
    <s v="E002"/>
    <s v="EO11"/>
    <x v="124"/>
    <x v="0"/>
    <s v="E3"/>
    <n v="432000181"/>
    <s v="PREBETONG LUGO HORMIGONES, S.A."/>
    <n v="22001450"/>
    <s v="LUGO"/>
    <n v="55"/>
    <x v="1"/>
    <d v="2024-09-04T00:00:00"/>
    <d v="1899-12-30T10:28:45"/>
    <s v="04/09 16h"/>
    <d v="2024-09-04T00:00:00"/>
    <x v="1"/>
    <x v="0"/>
    <x v="124"/>
    <d v="2024-09-04T00:00:00"/>
    <d v="1899-12-30T12:54:58"/>
    <n v="108"/>
    <s v="E00108"/>
    <s v="RUTA KMS.108"/>
    <x v="8"/>
    <x v="0"/>
    <x v="0"/>
    <x v="0"/>
    <x v="0"/>
    <d v="2024-09-04T10:28:45"/>
    <x v="17"/>
    <n v="6.5208333333721384"/>
    <d v="2024-09-04T12:54:58"/>
    <d v="1899-12-30T01:26:24"/>
    <d v="2024-09-04T14:21:22"/>
    <n v="2.6438888889388181"/>
    <x v="0"/>
    <m/>
    <m/>
    <x v="0"/>
    <x v="2"/>
    <x v="0"/>
    <x v="0"/>
    <x v="3"/>
    <n v="4"/>
    <s v=""/>
    <d v="1899-12-31T10:33:36"/>
    <n v="4.0808333333721389"/>
    <n v="0"/>
    <n v="4.0808333333721389"/>
    <n v="0"/>
    <x v="0"/>
  </r>
  <r>
    <s v="E002"/>
    <s v="EO11"/>
    <x v="125"/>
    <x v="0"/>
    <s v="E3"/>
    <n v="432000110"/>
    <s v="PREBETONG HORMIGONES, S.A."/>
    <n v="22002920"/>
    <s v="PLANTA MOVIL OURAL"/>
    <n v="3043"/>
    <x v="0"/>
    <d v="2024-09-04T00:00:00"/>
    <d v="1899-12-30T10:29:53"/>
    <s v="04/09 16:30h silo 2"/>
    <d v="2024-09-04T00:00:00"/>
    <x v="15"/>
    <x v="0"/>
    <x v="125"/>
    <d v="2024-09-04T00:00:00"/>
    <d v="1899-12-30T12:37:05"/>
    <n v="123"/>
    <s v="E00123"/>
    <s v="RUTA KMS.123"/>
    <x v="32"/>
    <x v="0"/>
    <x v="0"/>
    <x v="0"/>
    <x v="0"/>
    <d v="2024-09-04T10:29:53"/>
    <x v="53"/>
    <n v="6.0019444443751127"/>
    <d v="2024-09-04T12:37:05"/>
    <d v="1899-12-30T01:38:24"/>
    <d v="2024-09-04T14:15:29"/>
    <n v="2.2419444443075918"/>
    <x v="0"/>
    <m/>
    <m/>
    <x v="0"/>
    <x v="2"/>
    <x v="0"/>
    <x v="0"/>
    <x v="3"/>
    <n v="4"/>
    <s v=""/>
    <d v="1899-12-31T15:21:36"/>
    <n v="3.361944444375113"/>
    <n v="0"/>
    <n v="3.361944444375113"/>
    <n v="0"/>
    <x v="0"/>
  </r>
  <r>
    <s v="E002"/>
    <s v="EO11"/>
    <x v="126"/>
    <x v="0"/>
    <s v="E3"/>
    <n v="100000761"/>
    <s v="GRANITOS DE XALLAS S.L."/>
    <n v="22000263"/>
    <s v="SANTA COMBA"/>
    <n v="55"/>
    <x v="1"/>
    <d v="2024-09-03T00:00:00"/>
    <d v="1899-12-30T17:19:33"/>
    <s v="04/09 12H"/>
    <d v="2024-09-04T00:00:00"/>
    <x v="17"/>
    <x v="2"/>
    <x v="126"/>
    <d v="2024-09-04T00:00:00"/>
    <d v="1899-12-30T10:22:20"/>
    <n v="45"/>
    <s v="E00045"/>
    <s v="RUTA KMS.045"/>
    <x v="13"/>
    <x v="0"/>
    <x v="0"/>
    <x v="1"/>
    <x v="0"/>
    <d v="2024-09-03T17:19:33"/>
    <x v="54"/>
    <n v="18.674166666751262"/>
    <d v="2024-09-04T10:22:20"/>
    <d v="1899-12-30T00:36:00"/>
    <d v="2024-09-04T10:58:20"/>
    <n v="1.0277777777519077"/>
    <x v="0"/>
    <m/>
    <m/>
    <x v="0"/>
    <x v="2"/>
    <x v="0"/>
    <x v="0"/>
    <x v="6"/>
    <n v="4"/>
    <s v=""/>
    <d v="1899-12-30T14:24:00"/>
    <n v="17.07416666675126"/>
    <n v="14"/>
    <n v="3.0741666667512604"/>
    <n v="0"/>
    <x v="0"/>
  </r>
  <r>
    <s v="E002"/>
    <s v="EO11"/>
    <x v="127"/>
    <x v="0"/>
    <s v="E3"/>
    <n v="100000141"/>
    <s v="BLOQUES CANDO S.L."/>
    <n v="22000324"/>
    <s v="C.RIBERAS LEA"/>
    <n v="3042"/>
    <x v="4"/>
    <d v="2024-09-03T00:00:00"/>
    <d v="1899-12-30T17:19:04"/>
    <s v="04/09 x mañana"/>
    <d v="2024-09-04T00:00:00"/>
    <x v="10"/>
    <x v="0"/>
    <x v="127"/>
    <d v="2024-09-04T00:00:00"/>
    <d v="1899-12-30T10:53:52"/>
    <n v="145"/>
    <s v="E00145"/>
    <s v="RUTA KMS.145"/>
    <x v="31"/>
    <x v="0"/>
    <x v="0"/>
    <x v="0"/>
    <x v="0"/>
    <d v="2024-09-03T17:19:04"/>
    <x v="55"/>
    <n v="20.182222222269047"/>
    <d v="2024-09-04T10:53:52"/>
    <d v="1899-12-30T01:56:00"/>
    <d v="2024-09-04T12:49:52"/>
    <n v="0.66888888878747821"/>
    <x v="0"/>
    <m/>
    <m/>
    <x v="0"/>
    <x v="2"/>
    <x v="0"/>
    <x v="0"/>
    <x v="6"/>
    <n v="4"/>
    <s v=""/>
    <d v="1899-12-31T22:24:00"/>
    <n v="17.248888888935713"/>
    <n v="12"/>
    <n v="5.2488888889357135"/>
    <n v="0"/>
    <x v="0"/>
  </r>
  <r>
    <s v="E002"/>
    <s v="EO11"/>
    <x v="128"/>
    <x v="0"/>
    <s v="E3"/>
    <n v="432000181"/>
    <s v="PREBETONG LUGO HORMIGONES, S.A."/>
    <n v="22001450"/>
    <s v="LUGO"/>
    <n v="55"/>
    <x v="1"/>
    <d v="2024-09-03T00:00:00"/>
    <d v="1899-12-30T17:18:34"/>
    <s v="04/09 10h"/>
    <d v="2024-09-04T00:00:00"/>
    <x v="11"/>
    <x v="0"/>
    <x v="128"/>
    <d v="2024-09-04T00:00:00"/>
    <d v="1899-12-30T08:19:31"/>
    <n v="108"/>
    <s v="E00108"/>
    <s v="RUTA KMS.108"/>
    <x v="5"/>
    <x v="0"/>
    <x v="0"/>
    <x v="0"/>
    <x v="0"/>
    <d v="2024-09-03T17:18:34"/>
    <x v="44"/>
    <n v="16.690555555571336"/>
    <d v="2024-09-04T08:19:31"/>
    <d v="1899-12-30T01:26:24"/>
    <d v="2024-09-04T09:45:55"/>
    <n v="0.23472222225973383"/>
    <x v="0"/>
    <m/>
    <m/>
    <x v="0"/>
    <x v="2"/>
    <x v="0"/>
    <x v="0"/>
    <x v="0"/>
    <n v="4"/>
    <s v=""/>
    <d v="1899-12-31T10:33:36"/>
    <n v="14.250555555571337"/>
    <n v="12"/>
    <n v="2.2505555555713368"/>
    <n v="0"/>
    <x v="0"/>
  </r>
  <r>
    <s v="E002"/>
    <s v="EO11"/>
    <x v="129"/>
    <x v="0"/>
    <s v="E3"/>
    <n v="100000761"/>
    <s v="GRANITOS DE XALLAS S.L."/>
    <n v="22000263"/>
    <s v="SANTA COMBA"/>
    <n v="55"/>
    <x v="1"/>
    <d v="2024-09-03T00:00:00"/>
    <d v="1899-12-30T17:18:32"/>
    <s v="04/09 URGENTE   Jorg"/>
    <d v="2024-09-04T00:00:00"/>
    <x v="11"/>
    <x v="2"/>
    <x v="129"/>
    <d v="2024-09-04T00:00:00"/>
    <d v="1899-12-30T08:24:08"/>
    <n v="45"/>
    <s v="E00045"/>
    <s v="RUTA KMS.045"/>
    <x v="14"/>
    <x v="0"/>
    <x v="0"/>
    <x v="1"/>
    <x v="0"/>
    <d v="2024-09-03T17:18:32"/>
    <x v="44"/>
    <n v="16.691111111082137"/>
    <d v="2024-09-04T08:24:08"/>
    <d v="1899-12-30T00:36:00"/>
    <d v="2024-09-04T09:00:08"/>
    <n v="0.99777777772396803"/>
    <x v="0"/>
    <m/>
    <m/>
    <x v="0"/>
    <x v="2"/>
    <x v="0"/>
    <x v="0"/>
    <x v="0"/>
    <n v="4"/>
    <s v=""/>
    <d v="1899-12-30T14:24:00"/>
    <n v="15.091111111082135"/>
    <n v="14"/>
    <n v="1.0911111110821352"/>
    <n v="0"/>
    <x v="0"/>
  </r>
  <r>
    <s v="E002"/>
    <s v="EO11"/>
    <x v="130"/>
    <x v="0"/>
    <s v="E3"/>
    <n v="100028413"/>
    <s v="HORMIGONES CARRAL, S.L."/>
    <n v="22002990"/>
    <s v="PUERTO EXTERIOR DE FERROL"/>
    <n v="3042"/>
    <x v="4"/>
    <d v="2024-09-03T00:00:00"/>
    <d v="1899-12-30T17:17:59"/>
    <s v="04/09 15:30h 2º"/>
    <d v="2024-09-04T00:00:00"/>
    <x v="16"/>
    <x v="3"/>
    <x v="130"/>
    <d v="2024-09-04T00:00:00"/>
    <d v="1899-12-30T12:54:03"/>
    <n v="71"/>
    <s v="E00071"/>
    <s v="RUTA KMS.071"/>
    <x v="16"/>
    <x v="0"/>
    <x v="0"/>
    <x v="1"/>
    <x v="0"/>
    <d v="2024-09-03T17:17:59"/>
    <x v="56"/>
    <n v="22.200277777912561"/>
    <d v="2024-09-04T12:54:03"/>
    <d v="1899-12-30T00:56:48"/>
    <d v="2024-09-04T13:50:51"/>
    <n v="1.6525000000256114"/>
    <x v="0"/>
    <m/>
    <m/>
    <x v="0"/>
    <x v="2"/>
    <x v="0"/>
    <x v="0"/>
    <x v="3"/>
    <n v="4"/>
    <s v=""/>
    <d v="1899-12-30T22:43:12"/>
    <n v="20.253611111245895"/>
    <n v="14"/>
    <n v="6.2536111112458954"/>
    <n v="0"/>
    <x v="0"/>
  </r>
  <r>
    <s v="E002"/>
    <s v="EO11"/>
    <x v="131"/>
    <x v="0"/>
    <s v="E3"/>
    <n v="100028413"/>
    <s v="HORMIGONES CARRAL, S.L."/>
    <n v="22002990"/>
    <s v="PUERTO EXTERIOR DE FERROL"/>
    <n v="3042"/>
    <x v="4"/>
    <d v="2024-09-03T00:00:00"/>
    <d v="1899-12-30T17:17:27"/>
    <s v="04/09 10:30h"/>
    <d v="2024-09-04T00:00:00"/>
    <x v="21"/>
    <x v="3"/>
    <x v="131"/>
    <d v="2024-09-04T00:00:00"/>
    <d v="1899-12-30T09:35:25"/>
    <n v="71"/>
    <s v="E00071"/>
    <s v="RUTA KMS.071"/>
    <x v="16"/>
    <x v="0"/>
    <x v="0"/>
    <x v="1"/>
    <x v="0"/>
    <d v="2024-09-03T17:17:27"/>
    <x v="48"/>
    <n v="17.20916666672565"/>
    <d v="2024-09-04T09:35:25"/>
    <d v="1899-12-30T00:56:48"/>
    <d v="2024-09-04T10:32:13"/>
    <n v="-3.6944444524124265E-2"/>
    <x v="0"/>
    <m/>
    <m/>
    <x v="0"/>
    <x v="2"/>
    <x v="0"/>
    <x v="0"/>
    <x v="1"/>
    <n v="4"/>
    <s v=""/>
    <d v="1899-12-30T22:43:12"/>
    <n v="15.262500000058985"/>
    <n v="14"/>
    <n v="1.262500000058985"/>
    <n v="0"/>
    <x v="0"/>
  </r>
  <r>
    <s v="E002"/>
    <s v="EO11"/>
    <x v="132"/>
    <x v="0"/>
    <s v="E3"/>
    <n v="100000865"/>
    <s v="HORMIGONES SINDO CASTRO S.L."/>
    <n v="22000428"/>
    <s v="VILLAMARTIN A."/>
    <n v="3042"/>
    <x v="4"/>
    <d v="2024-09-03T00:00:00"/>
    <d v="1899-12-30T17:16:42"/>
    <s v="04/09 10h 52,5R PUNT"/>
    <d v="2024-09-04T00:00:00"/>
    <x v="11"/>
    <x v="0"/>
    <x v="132"/>
    <d v="2024-09-04T00:00:00"/>
    <d v="1899-12-30T09:11:52"/>
    <n v="4"/>
    <s v="E00004"/>
    <s v="RUTA KMS.004"/>
    <x v="42"/>
    <x v="0"/>
    <x v="0"/>
    <x v="0"/>
    <x v="0"/>
    <d v="2024-09-03T17:16:42"/>
    <x v="44"/>
    <n v="16.721666666620877"/>
    <d v="2024-09-04T09:11:52"/>
    <d v="1899-12-30T00:03:12"/>
    <d v="2024-09-04T09:15:04"/>
    <n v="0.74888888880377635"/>
    <x v="0"/>
    <m/>
    <m/>
    <x v="0"/>
    <x v="2"/>
    <x v="0"/>
    <x v="0"/>
    <x v="1"/>
    <n v="4"/>
    <s v=""/>
    <d v="1899-12-30T01:16:48"/>
    <n v="15.668333333287542"/>
    <n v="12"/>
    <n v="3.6683333332875421"/>
    <n v="0"/>
    <x v="0"/>
  </r>
  <r>
    <s v="E002"/>
    <s v="EO11"/>
    <x v="133"/>
    <x v="0"/>
    <s v="E3"/>
    <n v="100028413"/>
    <s v="HORMIGONES CARRAL, S.L."/>
    <n v="22002746"/>
    <s v="NARON"/>
    <n v="3042"/>
    <x v="4"/>
    <d v="2024-09-03T00:00:00"/>
    <d v="1899-12-30T17:16:38"/>
    <s v="04/09 10:30h"/>
    <d v="2024-09-04T00:00:00"/>
    <x v="21"/>
    <x v="3"/>
    <x v="133"/>
    <d v="2024-09-03T00:00:00"/>
    <d v="1899-12-30T18:14:06"/>
    <n v="71"/>
    <s v="E00071"/>
    <s v="RUTA KMS.071"/>
    <x v="19"/>
    <x v="0"/>
    <x v="0"/>
    <x v="1"/>
    <x v="0"/>
    <d v="2024-09-03T17:16:38"/>
    <x v="48"/>
    <n v="17.222777777700685"/>
    <d v="2024-09-03T18:14:06"/>
    <d v="1899-12-30T00:56:48"/>
    <d v="2024-09-03T19:10:54"/>
    <n v="15.318333333358169"/>
    <x v="0"/>
    <m/>
    <m/>
    <x v="0"/>
    <x v="1"/>
    <x v="0"/>
    <x v="0"/>
    <x v="10"/>
    <n v="3"/>
    <s v=""/>
    <d v="1899-12-30T22:43:12"/>
    <n v="15.27611111103402"/>
    <n v="14"/>
    <n v="1.2761111110340195"/>
    <n v="0"/>
    <x v="0"/>
  </r>
  <r>
    <s v="E002"/>
    <s v="EO11"/>
    <x v="134"/>
    <x v="0"/>
    <s v="E3"/>
    <n v="432000181"/>
    <s v="PREBETONG LUGO HORMIGONES, S.A."/>
    <n v="22002590"/>
    <s v="MONFORTE"/>
    <n v="55"/>
    <x v="1"/>
    <d v="2024-09-03T00:00:00"/>
    <d v="1899-12-30T16:57:54"/>
    <s v="04/09 9h"/>
    <d v="2024-09-04T00:00:00"/>
    <x v="18"/>
    <x v="0"/>
    <x v="134"/>
    <d v="2024-09-04T00:00:00"/>
    <d v="1899-12-30T06:45:11"/>
    <n v="102"/>
    <s v="E00102"/>
    <s v="RUTA KMS.102"/>
    <x v="36"/>
    <x v="0"/>
    <x v="0"/>
    <x v="0"/>
    <x v="0"/>
    <d v="2024-09-03T16:57:54"/>
    <x v="40"/>
    <n v="16.034999999916181"/>
    <d v="2024-09-04T06:45:11"/>
    <d v="1899-12-30T01:21:36"/>
    <d v="2024-09-04T08:06:47"/>
    <n v="0.8869444445008412"/>
    <x v="0"/>
    <m/>
    <m/>
    <x v="0"/>
    <x v="2"/>
    <x v="0"/>
    <x v="0"/>
    <x v="13"/>
    <n v="4"/>
    <s v=""/>
    <d v="1899-12-31T08:38:24"/>
    <n v="13.674999999916182"/>
    <n v="12"/>
    <n v="1.6749999999161815"/>
    <n v="0"/>
    <x v="0"/>
  </r>
  <r>
    <s v="E002"/>
    <s v="EO11"/>
    <x v="135"/>
    <x v="0"/>
    <s v="E3"/>
    <n v="100000761"/>
    <s v="GRANITOS DE XALLAS S.L."/>
    <n v="22000263"/>
    <s v="SANTA COMBA"/>
    <n v="55"/>
    <x v="1"/>
    <d v="2024-09-03T00:00:00"/>
    <d v="1899-12-30T16:47:23"/>
    <s v="03/09 x tarde"/>
    <d v="2024-09-03T00:00:00"/>
    <x v="24"/>
    <x v="2"/>
    <x v="135"/>
    <d v="2024-09-03T00:00:00"/>
    <d v="1899-12-30T17:17:24"/>
    <n v="45"/>
    <s v="E00045"/>
    <s v="RUTA KMS.045"/>
    <x v="13"/>
    <x v="0"/>
    <x v="0"/>
    <x v="1"/>
    <x v="0"/>
    <d v="2024-09-03T16:47:23"/>
    <x v="57"/>
    <n v="5.2102777777472511"/>
    <d v="2024-09-03T17:17:24"/>
    <d v="1899-12-30T00:36:00"/>
    <d v="2024-09-03T17:53:24"/>
    <n v="4.1099999999860302"/>
    <x v="0"/>
    <m/>
    <m/>
    <x v="0"/>
    <x v="1"/>
    <x v="0"/>
    <x v="0"/>
    <x v="9"/>
    <n v="3"/>
    <s v=""/>
    <d v="1899-12-30T14:24:00"/>
    <n v="3.6102777777472514"/>
    <n v="0"/>
    <n v="3.6102777777472514"/>
    <n v="0"/>
    <x v="0"/>
  </r>
  <r>
    <s v="E002"/>
    <s v="EO11"/>
    <x v="136"/>
    <x v="0"/>
    <s v="E3"/>
    <n v="100010280"/>
    <s v="ANLLACO, S.A."/>
    <n v="22000631"/>
    <s v="CABAÑINAS"/>
    <n v="55"/>
    <x v="1"/>
    <d v="2024-09-03T00:00:00"/>
    <d v="1899-12-30T16:46:07"/>
    <s v="04/09 08H"/>
    <d v="2024-09-04T00:00:00"/>
    <x v="13"/>
    <x v="0"/>
    <x v="136"/>
    <d v="2024-09-04T00:00:00"/>
    <d v="1899-12-30T07:49:43"/>
    <n v="32"/>
    <s v="E00032"/>
    <s v="RUTA KMS.032"/>
    <x v="31"/>
    <x v="0"/>
    <x v="0"/>
    <x v="0"/>
    <x v="0"/>
    <d v="2024-09-03T16:46:07"/>
    <x v="41"/>
    <n v="15.231388889020309"/>
    <d v="2024-09-04T07:49:43"/>
    <d v="1899-12-30T00:25:36"/>
    <d v="2024-09-04T08:15:19"/>
    <n v="-0.25527777773095295"/>
    <x v="0"/>
    <m/>
    <m/>
    <x v="0"/>
    <x v="2"/>
    <x v="0"/>
    <x v="0"/>
    <x v="12"/>
    <n v="4"/>
    <s v=""/>
    <d v="1899-12-30T10:14:24"/>
    <n v="13.804722222353643"/>
    <n v="12"/>
    <n v="1.804722222353643"/>
    <n v="0"/>
    <x v="0"/>
  </r>
  <r>
    <s v="E002"/>
    <s v="EO11"/>
    <x v="137"/>
    <x v="0"/>
    <s v="E3"/>
    <n v="432000110"/>
    <s v="PREBETONG HORMIGONES, S.A."/>
    <n v="21000010"/>
    <s v="LA GRELA"/>
    <n v="55"/>
    <x v="1"/>
    <d v="2024-09-03T00:00:00"/>
    <d v="1899-12-30T16:26:30"/>
    <s v="03/09 de tarde"/>
    <d v="2024-09-03T00:00:00"/>
    <x v="20"/>
    <x v="3"/>
    <x v="137"/>
    <d v="2024-09-03T00:00:00"/>
    <d v="1899-12-30T17:10:58"/>
    <n v="2"/>
    <s v="E00002"/>
    <s v="RUTA KMS.0002"/>
    <x v="16"/>
    <x v="0"/>
    <x v="0"/>
    <x v="1"/>
    <x v="0"/>
    <d v="2024-09-03T16:26:30"/>
    <x v="45"/>
    <n v="2.058333333407063"/>
    <d v="2024-09-03T17:10:58"/>
    <d v="1899-12-30T00:01:36"/>
    <d v="2024-09-03T17:12:34"/>
    <n v="1.2905555556644686"/>
    <x v="0"/>
    <m/>
    <m/>
    <x v="0"/>
    <x v="1"/>
    <x v="0"/>
    <x v="0"/>
    <x v="9"/>
    <n v="3"/>
    <s v=""/>
    <d v="1899-12-30T00:38:24"/>
    <n v="1.0316666667403962"/>
    <n v="0"/>
    <n v="1.0316666667403962"/>
    <n v="0"/>
    <x v="0"/>
  </r>
  <r>
    <s v="E002"/>
    <s v="EO11"/>
    <x v="138"/>
    <x v="0"/>
    <s v="E3"/>
    <n v="100000141"/>
    <s v="BLOQUES CANDO S.L."/>
    <n v="22000324"/>
    <s v="C.RIBERAS LEA"/>
    <n v="55"/>
    <x v="1"/>
    <d v="2024-09-03T00:00:00"/>
    <d v="1899-12-30T16:26:12"/>
    <s v="04/09  Por la mañana"/>
    <d v="2024-09-04T00:00:00"/>
    <x v="10"/>
    <x v="0"/>
    <x v="138"/>
    <d v="2024-09-04T00:00:00"/>
    <d v="1899-12-30T10:34:35"/>
    <n v="145"/>
    <s v="E00145"/>
    <s v="RUTA KMS.145"/>
    <x v="9"/>
    <x v="0"/>
    <x v="0"/>
    <x v="0"/>
    <x v="0"/>
    <d v="2024-09-03T16:26:12"/>
    <x v="55"/>
    <n v="21.063333333295304"/>
    <d v="2024-09-04T10:34:35"/>
    <d v="1899-12-30T01:56:00"/>
    <d v="2024-09-04T12:30:35"/>
    <n v="0.99027777771698311"/>
    <x v="0"/>
    <m/>
    <m/>
    <x v="0"/>
    <x v="2"/>
    <x v="0"/>
    <x v="0"/>
    <x v="6"/>
    <n v="4"/>
    <s v=""/>
    <d v="1899-12-31T22:24:00"/>
    <n v="18.129999999961971"/>
    <n v="12"/>
    <n v="6.1299999999619708"/>
    <n v="0"/>
    <x v="0"/>
  </r>
  <r>
    <s v="E002"/>
    <s v="EO11"/>
    <x v="139"/>
    <x v="0"/>
    <s v="E3"/>
    <n v="100022674"/>
    <s v="COMERCIAL SILOS DE GALICIA, S.L."/>
    <n v="22002564"/>
    <s v="LOMBA"/>
    <n v="55"/>
    <x v="1"/>
    <d v="2024-09-03T00:00:00"/>
    <d v="1899-12-30T16:25:59"/>
    <s v="04/09 8:30h"/>
    <d v="2024-09-04T00:00:00"/>
    <x v="19"/>
    <x v="1"/>
    <x v="139"/>
    <d v="2024-09-03T00:00:00"/>
    <d v="1899-12-30T18:20:07"/>
    <n v="72"/>
    <s v="E00072"/>
    <s v="RUTA KMS.072"/>
    <x v="43"/>
    <x v="0"/>
    <x v="0"/>
    <x v="1"/>
    <x v="0"/>
    <d v="2024-09-03T16:25:59"/>
    <x v="36"/>
    <n v="16.066944444319233"/>
    <d v="2024-09-03T18:20:07"/>
    <d v="1899-12-30T00:57:36"/>
    <d v="2024-09-03T19:17:43"/>
    <n v="13.204722222173586"/>
    <x v="0"/>
    <m/>
    <m/>
    <x v="0"/>
    <x v="1"/>
    <x v="0"/>
    <x v="0"/>
    <x v="10"/>
    <n v="3"/>
    <s v=""/>
    <d v="1899-12-30T23:02:24"/>
    <n v="14.106944444319232"/>
    <n v="14"/>
    <n v="0.10694444431923245"/>
    <n v="1"/>
    <x v="0"/>
  </r>
  <r>
    <s v="E002"/>
    <s v="EO11"/>
    <x v="140"/>
    <x v="0"/>
    <s v="E3"/>
    <n v="100000141"/>
    <s v="BLOQUES CANDO S.L."/>
    <n v="22000324"/>
    <s v="C.RIBERAS LEA"/>
    <n v="55"/>
    <x v="1"/>
    <d v="2024-09-03T00:00:00"/>
    <d v="1899-12-30T16:24:35"/>
    <s v="04/09  Por la mañana"/>
    <d v="2024-09-04T00:00:00"/>
    <x v="14"/>
    <x v="0"/>
    <x v="140"/>
    <d v="2024-09-03T00:00:00"/>
    <d v="1899-12-30T17:22:15"/>
    <n v="145"/>
    <s v="E00145"/>
    <s v="RUTA KMS.145"/>
    <x v="7"/>
    <x v="0"/>
    <x v="0"/>
    <x v="0"/>
    <x v="0"/>
    <d v="2024-09-03T16:24:35"/>
    <x v="58"/>
    <n v="19.0902777776937"/>
    <d v="2024-09-03T17:22:15"/>
    <d v="1899-12-30T01:56:00"/>
    <d v="2024-09-03T19:18:15"/>
    <n v="16.195833333302289"/>
    <x v="0"/>
    <m/>
    <m/>
    <x v="0"/>
    <x v="1"/>
    <x v="0"/>
    <x v="0"/>
    <x v="9"/>
    <n v="3"/>
    <s v=""/>
    <d v="1899-12-31T22:24:00"/>
    <n v="16.156944444360366"/>
    <n v="12"/>
    <n v="4.1569444443603665"/>
    <n v="0"/>
    <x v="0"/>
  </r>
  <r>
    <s v="E002"/>
    <s v="EO11"/>
    <x v="141"/>
    <x v="0"/>
    <s v="E4"/>
    <n v="100045541"/>
    <s v="SOBRINO VALLADARES JOSÉ JAVIER"/>
    <n v="19000672"/>
    <s v="SEQUEROS-LAMAS"/>
    <n v="2906"/>
    <x v="8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1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1"/>
    <x v="0"/>
    <s v="E4"/>
    <n v="100045541"/>
    <s v="SOBRINO VALLADARES JOSÉ JAVIER"/>
    <n v="19000672"/>
    <s v="SEQUEROS-LAMAS"/>
    <n v="3320"/>
    <x v="9"/>
    <d v="2024-09-03T00:00:00"/>
    <d v="1899-12-30T12:15:29"/>
    <d v="2024-04-09T00:00:00"/>
    <d v="2024-09-04T00:00:00"/>
    <x v="9"/>
    <x v="0"/>
    <x v="141"/>
    <d v="2024-09-03T00:00:00"/>
    <d v="1899-12-30T18:27:21"/>
    <n v="200"/>
    <s v="E00200"/>
    <s v="RUTA KMS.200"/>
    <x v="44"/>
    <x v="0"/>
    <x v="0"/>
    <x v="0"/>
    <x v="1"/>
    <d v="2024-09-03T12:15:29"/>
    <x v="33"/>
    <n v="31.741944444424007"/>
    <d v="2024-09-03T18:27:21"/>
    <d v="1899-12-30T02:40:00"/>
    <d v="2024-09-03T21:07:21"/>
    <n v="22.877500000060536"/>
    <x v="0"/>
    <m/>
    <m/>
    <x v="0"/>
    <x v="1"/>
    <x v="0"/>
    <x v="0"/>
    <x v="10"/>
    <n v="3"/>
    <s v=""/>
    <d v="1900-01-01T16:00:00"/>
    <n v="28.075277777757339"/>
    <n v="12"/>
    <n v="16.075277777757339"/>
    <n v="0"/>
    <x v="0"/>
  </r>
  <r>
    <s v="E002"/>
    <s v="EO11"/>
    <x v="142"/>
    <x v="0"/>
    <s v="E3"/>
    <n v="432000110"/>
    <s v="PREBETONG HORMIGONES, S.A."/>
    <n v="22001522"/>
    <s v="SAN COSME DE BARREIRO"/>
    <n v="3044"/>
    <x v="2"/>
    <d v="2024-09-03T00:00:00"/>
    <d v="1899-12-30T12:13:19"/>
    <s v="04/09 11h"/>
    <d v="2024-09-04T00:00:00"/>
    <x v="12"/>
    <x v="0"/>
    <x v="142"/>
    <d v="2024-09-04T00:00:00"/>
    <d v="1899-12-30T08:42:21"/>
    <n v="205"/>
    <s v="E00205"/>
    <s v="RUTA KMS.205"/>
    <x v="26"/>
    <x v="0"/>
    <x v="0"/>
    <x v="0"/>
    <x v="0"/>
    <d v="2024-09-03T12:13:19"/>
    <x v="43"/>
    <n v="22.778055555594619"/>
    <d v="2024-09-04T08:42:21"/>
    <d v="1899-12-30T02:44:00"/>
    <d v="2024-09-04T11:26:21"/>
    <n v="-0.43916666664881632"/>
    <x v="0"/>
    <m/>
    <m/>
    <x v="0"/>
    <x v="2"/>
    <x v="0"/>
    <x v="0"/>
    <x v="0"/>
    <n v="4"/>
    <s v="HIBURSANFRE, S.L.U."/>
    <d v="1900-01-01T17:36:00"/>
    <n v="19.044722222261285"/>
    <n v="12"/>
    <n v="7.0447222222612851"/>
    <n v="0"/>
    <x v="0"/>
  </r>
  <r>
    <s v="E002"/>
    <s v="EO11"/>
    <x v="143"/>
    <x v="0"/>
    <s v="E3"/>
    <n v="432000110"/>
    <s v="PREBETONG HORMIGONES, S.A."/>
    <n v="22001522"/>
    <s v="SAN COSME DE BARREIRO"/>
    <n v="3044"/>
    <x v="2"/>
    <d v="2024-09-03T00:00:00"/>
    <d v="1899-12-30T12:12:48"/>
    <s v="04/09 08:30h"/>
    <d v="2024-09-04T00:00:00"/>
    <x v="18"/>
    <x v="0"/>
    <x v="143"/>
    <d v="2024-09-03T00:00:00"/>
    <d v="1899-12-30T18:12:34"/>
    <n v="205"/>
    <s v="E00205"/>
    <s v="RUTA KMS.205"/>
    <x v="32"/>
    <x v="0"/>
    <x v="0"/>
    <x v="0"/>
    <x v="0"/>
    <d v="2024-09-03T12:12:48"/>
    <x v="40"/>
    <n v="20.78666666673962"/>
    <d v="2024-09-03T18:12:34"/>
    <d v="1899-12-30T02:44:00"/>
    <d v="2024-09-03T20:56:34"/>
    <n v="12.057222222152632"/>
    <x v="0"/>
    <m/>
    <m/>
    <x v="0"/>
    <x v="1"/>
    <x v="0"/>
    <x v="0"/>
    <x v="10"/>
    <n v="3"/>
    <s v=""/>
    <d v="1900-01-01T17:36:00"/>
    <n v="17.053333333406286"/>
    <n v="12"/>
    <n v="5.053333333406286"/>
    <n v="0"/>
    <x v="0"/>
  </r>
  <r>
    <s v="E002"/>
    <s v="EO11"/>
    <x v="144"/>
    <x v="0"/>
    <s v="E3"/>
    <n v="432000110"/>
    <s v="PREBETONG HORMIGONES, S.A."/>
    <n v="22002920"/>
    <s v="PLANTA MOVIL OURAL"/>
    <n v="3043"/>
    <x v="0"/>
    <d v="2024-09-03T00:00:00"/>
    <d v="1899-12-30T12:11:23"/>
    <s v="04/09 x tarde 2º"/>
    <d v="2024-09-03T00:00:00"/>
    <x v="25"/>
    <x v="0"/>
    <x v="144"/>
    <d v="2024-09-03T00:00:00"/>
    <d v="1899-12-30T16:50:03"/>
    <n v="123"/>
    <s v="E00123"/>
    <s v="RUTA KMS.123"/>
    <x v="36"/>
    <x v="0"/>
    <x v="0"/>
    <x v="0"/>
    <x v="0"/>
    <d v="2024-09-03T12:11:23"/>
    <x v="59"/>
    <n v="6.810277777723968"/>
    <d v="2024-09-03T16:50:03"/>
    <d v="1899-12-30T01:38:24"/>
    <d v="2024-09-03T18:28:27"/>
    <n v="0.52583333314396441"/>
    <x v="0"/>
    <m/>
    <m/>
    <x v="0"/>
    <x v="1"/>
    <x v="0"/>
    <x v="0"/>
    <x v="8"/>
    <n v="3"/>
    <s v=""/>
    <d v="1899-12-31T15:21:36"/>
    <n v="4.1702777777239683"/>
    <n v="0"/>
    <n v="4.1702777777239683"/>
    <n v="0"/>
    <x v="0"/>
  </r>
  <r>
    <s v="E002"/>
    <s v="EO11"/>
    <x v="145"/>
    <x v="0"/>
    <s v="E3"/>
    <n v="100055329"/>
    <s v="PRETENSADOS MONTALBAN, S.L."/>
    <n v="22002750"/>
    <s v="RAIRIZ DE VEIGA"/>
    <n v="55"/>
    <x v="1"/>
    <d v="2024-09-03T00:00:00"/>
    <d v="1899-12-30T11:46:20"/>
    <s v="03/09 18:00h"/>
    <d v="2024-09-03T00:00:00"/>
    <x v="7"/>
    <x v="1"/>
    <x v="145"/>
    <d v="2024-09-03T00:00:00"/>
    <d v="1899-12-30T16:45:14"/>
    <n v="42"/>
    <s v="E00042"/>
    <s v="RUTA KMS.042"/>
    <x v="38"/>
    <x v="0"/>
    <x v="0"/>
    <x v="1"/>
    <x v="0"/>
    <d v="2024-09-03T11:46:20"/>
    <x v="35"/>
    <n v="6.2277777777635492"/>
    <d v="2024-09-03T16:45:14"/>
    <d v="1899-12-30T00:33:36"/>
    <d v="2024-09-03T17:18:50"/>
    <n v="0.68611111119389534"/>
    <x v="0"/>
    <m/>
    <m/>
    <x v="0"/>
    <x v="1"/>
    <x v="0"/>
    <x v="0"/>
    <x v="8"/>
    <n v="3"/>
    <s v=""/>
    <d v="1899-12-30T13:26:24"/>
    <n v="4.6677777777635487"/>
    <n v="0"/>
    <n v="4.6677777777635487"/>
    <n v="0"/>
    <x v="0"/>
  </r>
  <r>
    <s v="E002"/>
    <s v="EO11"/>
    <x v="146"/>
    <x v="0"/>
    <s v="E4"/>
    <n v="100031736"/>
    <s v="ALMACENES LUIS FDEZ. GALLEGO, S. L."/>
    <n v="19000475"/>
    <s v="CACABELOS"/>
    <n v="3124"/>
    <x v="7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2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3320"/>
    <x v="9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1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6"/>
    <x v="0"/>
    <s v="E4"/>
    <n v="100031736"/>
    <s v="ALMACENES LUIS FDEZ. GALLEGO, S. L."/>
    <n v="19000475"/>
    <s v="CACABELOS"/>
    <n v="2906"/>
    <x v="8"/>
    <d v="2024-09-03T00:00:00"/>
    <d v="1899-12-30T11:36:01"/>
    <s v="04/09 cem+mort Cacab"/>
    <d v="2024-09-04T00:00:00"/>
    <x v="9"/>
    <x v="0"/>
    <x v="146"/>
    <d v="2024-09-04T00:00:00"/>
    <d v="1899-12-30T12:47:58"/>
    <n v="13"/>
    <s v="E00013"/>
    <s v="RUTA KMS.013"/>
    <x v="34"/>
    <x v="0"/>
    <x v="0"/>
    <x v="0"/>
    <x v="1"/>
    <d v="2024-09-03T11:36:01"/>
    <x v="33"/>
    <n v="32.399722222296987"/>
    <d v="2024-09-04T12:47:58"/>
    <d v="1899-12-30T00:10:24"/>
    <d v="2024-09-04T12:58:22"/>
    <n v="7.0272222222411074"/>
    <x v="0"/>
    <m/>
    <m/>
    <x v="0"/>
    <x v="2"/>
    <x v="0"/>
    <x v="0"/>
    <x v="3"/>
    <n v="4"/>
    <s v=""/>
    <d v="1899-12-30T04:09:36"/>
    <n v="31.226388888963655"/>
    <n v="12"/>
    <n v="19.226388888963655"/>
    <n v="0"/>
    <x v="0"/>
  </r>
  <r>
    <s v="E002"/>
    <s v="EO11"/>
    <x v="147"/>
    <x v="0"/>
    <s v="E3"/>
    <n v="100011685"/>
    <s v="PREGALCO, S.L."/>
    <n v="22001735"/>
    <s v="XIL"/>
    <n v="55"/>
    <x v="1"/>
    <d v="2024-09-03T00:00:00"/>
    <d v="1899-12-30T11:31:10"/>
    <s v="04/09 urge  TELF.986"/>
    <d v="2024-09-04T00:00:00"/>
    <x v="14"/>
    <x v="4"/>
    <x v="147"/>
    <d v="2024-09-04T00:00:00"/>
    <d v="1899-12-30T08:38:11"/>
    <n v="58"/>
    <s v="E00058"/>
    <s v="RUTA KMS.058"/>
    <x v="18"/>
    <x v="0"/>
    <x v="0"/>
    <x v="1"/>
    <x v="0"/>
    <d v="2024-09-03T11:31:10"/>
    <x v="58"/>
    <n v="23.980555555550382"/>
    <d v="2024-09-04T08:38:11"/>
    <d v="1899-12-30T00:46:24"/>
    <d v="2024-09-04T09:24:35"/>
    <n v="2.0902777776354924"/>
    <x v="0"/>
    <m/>
    <m/>
    <x v="0"/>
    <x v="2"/>
    <x v="0"/>
    <x v="0"/>
    <x v="0"/>
    <n v="4"/>
    <s v=""/>
    <d v="1899-12-30T18:33:36"/>
    <n v="22.207222222217048"/>
    <n v="14"/>
    <n v="8.2072222222170481"/>
    <n v="0"/>
    <x v="0"/>
  </r>
  <r>
    <s v="E002"/>
    <s v="EO11"/>
    <x v="148"/>
    <x v="0"/>
    <s v="E3"/>
    <n v="432000110"/>
    <s v="PREBETONG HORMIGONES, S.A."/>
    <n v="21000011"/>
    <s v="MEIXOEIRO"/>
    <n v="55"/>
    <x v="1"/>
    <d v="2024-09-03T00:00:00"/>
    <d v="1899-12-30T11:09:55"/>
    <s v="03/09 16h"/>
    <d v="2024-09-03T00:00:00"/>
    <x v="6"/>
    <x v="4"/>
    <x v="148"/>
    <d v="2024-09-03T00:00:00"/>
    <d v="1899-12-30T17:15:33"/>
    <n v="18"/>
    <s v="E00018"/>
    <s v="RUTA KMS.018"/>
    <x v="23"/>
    <x v="0"/>
    <x v="0"/>
    <x v="1"/>
    <x v="0"/>
    <d v="2024-09-03T11:09:55"/>
    <x v="39"/>
    <n v="4.8347222222364508"/>
    <d v="2024-09-03T17:15:33"/>
    <d v="1899-12-30T00:14:24"/>
    <d v="2024-09-03T17:29:57"/>
    <n v="-1.499166666821111"/>
    <x v="1"/>
    <m/>
    <m/>
    <x v="0"/>
    <x v="1"/>
    <x v="1"/>
    <x v="0"/>
    <x v="9"/>
    <n v="3"/>
    <s v=""/>
    <d v="1899-12-30T05:45:36"/>
    <n v="3.5947222222364505"/>
    <n v="0"/>
    <n v="3.5947222222364505"/>
    <n v="0"/>
    <x v="0"/>
  </r>
  <r>
    <s v="E002"/>
    <s v="EO11"/>
    <x v="149"/>
    <x v="0"/>
    <s v="E3"/>
    <n v="432000110"/>
    <s v="PREBETONG HORMIGONES, S.A."/>
    <n v="21000011"/>
    <s v="MEIXOEIRO"/>
    <n v="55"/>
    <x v="1"/>
    <d v="2024-09-03T00:00:00"/>
    <d v="1899-12-30T11:08:59"/>
    <s v="03/09 urge TV3"/>
    <d v="2024-09-03T00:00:00"/>
    <x v="7"/>
    <x v="4"/>
    <x v="149"/>
    <d v="2024-09-03T00:00:00"/>
    <d v="1899-12-30T15:06:02"/>
    <n v="18"/>
    <s v="E00018"/>
    <s v="RUTA KMS.018"/>
    <x v="18"/>
    <x v="0"/>
    <x v="0"/>
    <x v="1"/>
    <x v="0"/>
    <d v="2024-09-03T11:08:59"/>
    <x v="35"/>
    <n v="6.8502777778194286"/>
    <d v="2024-09-03T15:06:02"/>
    <d v="1899-12-30T00:14:24"/>
    <d v="2024-09-03T15:20:26"/>
    <n v="2.6594444444635883"/>
    <x v="0"/>
    <m/>
    <m/>
    <x v="0"/>
    <x v="1"/>
    <x v="0"/>
    <x v="0"/>
    <x v="4"/>
    <n v="3"/>
    <s v=""/>
    <d v="1899-12-30T05:45:36"/>
    <n v="5.6102777778194284"/>
    <n v="0"/>
    <n v="5.6102777778194284"/>
    <n v="0"/>
    <x v="0"/>
  </r>
  <r>
    <s v="E002"/>
    <s v="EO11"/>
    <x v="150"/>
    <x v="0"/>
    <s v="E3"/>
    <n v="432000110"/>
    <s v="PREBETONG HORMIGONES, S.A."/>
    <n v="22002920"/>
    <s v="PLANTA MOVIL OURAL"/>
    <n v="3043"/>
    <x v="0"/>
    <d v="2024-09-03T00:00:00"/>
    <d v="1899-12-30T10:23:39"/>
    <s v="03/09 x tarde  EN SI"/>
    <d v="2024-09-03T00:00:00"/>
    <x v="7"/>
    <x v="0"/>
    <x v="150"/>
    <d v="2024-09-03T00:00:00"/>
    <d v="1899-12-30T15:40:07"/>
    <n v="123"/>
    <s v="E00123"/>
    <s v="RUTA KMS.123"/>
    <x v="2"/>
    <x v="0"/>
    <x v="0"/>
    <x v="0"/>
    <x v="0"/>
    <d v="2024-09-03T10:23:39"/>
    <x v="35"/>
    <n v="7.6058333332766779"/>
    <d v="2024-09-03T15:40:07"/>
    <d v="1899-12-30T01:38:24"/>
    <d v="2024-09-03T17:18:31"/>
    <n v="0.69138888880843297"/>
    <x v="0"/>
    <m/>
    <m/>
    <x v="0"/>
    <x v="1"/>
    <x v="0"/>
    <x v="0"/>
    <x v="4"/>
    <n v="3"/>
    <s v=""/>
    <d v="1899-12-31T15:21:36"/>
    <n v="4.9658333332766782"/>
    <n v="0"/>
    <n v="4.9658333332766782"/>
    <n v="0"/>
    <x v="0"/>
  </r>
  <r>
    <s v="E002"/>
    <s v="EO11"/>
    <x v="151"/>
    <x v="0"/>
    <s v="E3"/>
    <n v="100046984"/>
    <s v="TRANSP. Y CEMENTOS HIDALGO, S.L."/>
    <n v="22002955"/>
    <s v="VILLARES DE LA REINA - ARIDOS ARELS"/>
    <n v="3218"/>
    <x v="5"/>
    <d v="2024-09-03T00:00:00"/>
    <d v="1899-12-30T10:22:21"/>
    <s v="04/09 09h"/>
    <d v="2024-09-04T00:00:00"/>
    <x v="18"/>
    <x v="0"/>
    <x v="151"/>
    <d v="2024-09-03T00:00:00"/>
    <d v="1899-12-30T17:09:23"/>
    <n v="274"/>
    <s v="E00274"/>
    <s v="RUTA KMS.274"/>
    <x v="20"/>
    <x v="0"/>
    <x v="0"/>
    <x v="0"/>
    <x v="0"/>
    <d v="2024-09-03T10:22:21"/>
    <x v="40"/>
    <n v="22.627499999944121"/>
    <d v="2024-09-03T17:09:23"/>
    <d v="1899-12-30T03:39:12"/>
    <d v="2024-09-03T20:48:35"/>
    <n v="12.190277777903248"/>
    <x v="0"/>
    <m/>
    <m/>
    <x v="0"/>
    <x v="1"/>
    <x v="0"/>
    <x v="0"/>
    <x v="9"/>
    <n v="3"/>
    <s v=""/>
    <d v="1900-01-02T15:40:48"/>
    <n v="17.974166666610788"/>
    <n v="12"/>
    <n v="5.9741666666107882"/>
    <n v="0"/>
    <x v="0"/>
  </r>
  <r>
    <s v="E002"/>
    <s v="EO11"/>
    <x v="152"/>
    <x v="0"/>
    <s v="E3"/>
    <n v="432000165"/>
    <s v="MORTEROS DE GALICIA S.L."/>
    <n v="22001550"/>
    <s v="SUSANA"/>
    <n v="55"/>
    <x v="1"/>
    <d v="2024-09-03T00:00:00"/>
    <d v="1899-12-30T10:04:11"/>
    <s v="03/09 URGE"/>
    <d v="2024-09-03T00:00:00"/>
    <x v="1"/>
    <x v="2"/>
    <x v="152"/>
    <d v="2024-09-03T00:00:00"/>
    <d v="1899-12-30T15:15:04"/>
    <n v="1"/>
    <s v="E00001"/>
    <s v="RUTA KMS.0001"/>
    <x v="17"/>
    <x v="0"/>
    <x v="0"/>
    <x v="1"/>
    <x v="0"/>
    <d v="2024-09-03T10:04:11"/>
    <x v="16"/>
    <n v="6.9302777778357267"/>
    <d v="2024-09-03T15:15:04"/>
    <d v="1899-12-30T00:00:48"/>
    <d v="2024-09-03T15:15:52"/>
    <n v="1.7355555556132458"/>
    <x v="0"/>
    <m/>
    <m/>
    <x v="0"/>
    <x v="1"/>
    <x v="0"/>
    <x v="0"/>
    <x v="4"/>
    <n v="3"/>
    <s v=""/>
    <d v="1899-12-30T00:19:12"/>
    <n v="5.9169444445023931"/>
    <n v="0"/>
    <n v="5.9169444445023931"/>
    <n v="0"/>
    <x v="0"/>
  </r>
  <r>
    <s v="E002"/>
    <s v="EO11"/>
    <x v="153"/>
    <x v="0"/>
    <s v="E3"/>
    <n v="100000750"/>
    <s v="LOPEZ LOPEZ JOSE MARIA"/>
    <n v="22000252"/>
    <s v="SARRIA"/>
    <n v="3042"/>
    <x v="4"/>
    <d v="2024-09-03T00:00:00"/>
    <d v="1899-12-30T10:03:41"/>
    <s v="03/09 14h"/>
    <d v="2024-09-03T00:00:00"/>
    <x v="3"/>
    <x v="0"/>
    <x v="153"/>
    <d v="2024-09-03T00:00:00"/>
    <d v="1899-12-30T12:03:50"/>
    <n v="105"/>
    <s v="E00105"/>
    <s v="RUTA KMS.105"/>
    <x v="1"/>
    <x v="0"/>
    <x v="0"/>
    <x v="0"/>
    <x v="0"/>
    <d v="2024-09-03T10:03:41"/>
    <x v="24"/>
    <n v="3.9386111111962236"/>
    <d v="2024-09-03T12:03:50"/>
    <d v="1899-12-30T01:24:00"/>
    <d v="2024-09-03T13:27:50"/>
    <n v="0.53611111122881994"/>
    <x v="0"/>
    <m/>
    <m/>
    <x v="0"/>
    <x v="1"/>
    <x v="0"/>
    <x v="0"/>
    <x v="3"/>
    <n v="3"/>
    <s v=""/>
    <d v="1899-12-31T09:36:00"/>
    <n v="1.5386111111962237"/>
    <n v="0"/>
    <n v="1.5386111111962237"/>
    <n v="0"/>
    <x v="0"/>
  </r>
  <r>
    <s v="E002"/>
    <s v="EO11"/>
    <x v="154"/>
    <x v="0"/>
    <s v="E3"/>
    <n v="100000761"/>
    <s v="GRANITOS DE XALLAS S.L."/>
    <n v="22000263"/>
    <s v="SANTA COMBA"/>
    <n v="55"/>
    <x v="1"/>
    <d v="2024-09-03T00:00:00"/>
    <d v="1899-12-30T09:59:03"/>
    <s v="03/09 15h 415/2024"/>
    <d v="2024-09-03T00:00:00"/>
    <x v="4"/>
    <x v="2"/>
    <x v="154"/>
    <d v="2024-09-03T00:00:00"/>
    <d v="1899-12-30T12:13:09"/>
    <n v="45"/>
    <s v="E00045"/>
    <s v="RUTA KMS.045"/>
    <x v="13"/>
    <x v="0"/>
    <x v="0"/>
    <x v="1"/>
    <x v="0"/>
    <d v="2024-09-03T09:59:03"/>
    <x v="34"/>
    <n v="5.0158333332510665"/>
    <d v="2024-09-03T12:13:09"/>
    <d v="1899-12-30T00:36:00"/>
    <d v="2024-09-03T12:49:09"/>
    <n v="2.1808333332301117"/>
    <x v="0"/>
    <m/>
    <m/>
    <x v="0"/>
    <x v="1"/>
    <x v="0"/>
    <x v="0"/>
    <x v="3"/>
    <n v="3"/>
    <s v=""/>
    <d v="1899-12-30T14:24:00"/>
    <n v="3.4158333332510669"/>
    <n v="0"/>
    <n v="3.4158333332510669"/>
    <n v="0"/>
    <x v="0"/>
  </r>
  <r>
    <s v="E002"/>
    <s v="EO11"/>
    <x v="155"/>
    <x v="0"/>
    <s v="E3"/>
    <n v="100022674"/>
    <s v="COMERCIAL SILOS DE GALICIA, S.L."/>
    <n v="22002950"/>
    <s v="A MERCA"/>
    <n v="55"/>
    <x v="1"/>
    <d v="2024-09-04T00:00:00"/>
    <d v="1899-12-30T10:31:15"/>
    <s v="04/09 x mañana"/>
    <d v="2024-09-04T00:00:00"/>
    <x v="2"/>
    <x v="1"/>
    <x v="155"/>
    <d v="2024-09-04T00:00:00"/>
    <d v="1899-12-30T10:53:21"/>
    <n v="18"/>
    <s v="E00018"/>
    <s v="RUTA KMS.018"/>
    <x v="43"/>
    <x v="0"/>
    <x v="0"/>
    <x v="1"/>
    <x v="0"/>
    <d v="2024-09-04T10:31:15"/>
    <x v="49"/>
    <n v="3.9791666666278616"/>
    <d v="2024-09-04T10:53:21"/>
    <d v="1899-12-30T00:14:24"/>
    <d v="2024-09-04T11:07:45"/>
    <n v="3.3708333332324401"/>
    <x v="0"/>
    <m/>
    <m/>
    <x v="0"/>
    <x v="2"/>
    <x v="0"/>
    <x v="0"/>
    <x v="6"/>
    <n v="4"/>
    <s v=""/>
    <d v="1899-12-30T05:45:36"/>
    <n v="2.7391666666278613"/>
    <n v="0"/>
    <n v="2.7391666666278613"/>
    <n v="0"/>
    <x v="0"/>
  </r>
  <r>
    <s v="E002"/>
    <s v="EO11"/>
    <x v="156"/>
    <x v="0"/>
    <s v="E3"/>
    <n v="432000110"/>
    <s v="PREBETONG HORMIGONES, S.A."/>
    <n v="21000010"/>
    <s v="LA GRELA"/>
    <n v="3043"/>
    <x v="0"/>
    <d v="2024-09-04T00:00:00"/>
    <d v="1899-12-30T10:52:34"/>
    <s v="04/09 15h SILO 2"/>
    <d v="2024-09-04T00:00:00"/>
    <x v="4"/>
    <x v="0"/>
    <x v="156"/>
    <d v="2024-09-04T00:00:00"/>
    <d v="1899-12-30T12:53:34"/>
    <n v="211"/>
    <s v="E00211"/>
    <s v="RUTA KMS.211"/>
    <x v="5"/>
    <x v="0"/>
    <x v="0"/>
    <x v="0"/>
    <x v="0"/>
    <d v="2024-09-04T10:52:34"/>
    <x v="47"/>
    <n v="4.1238888888037764"/>
    <d v="2024-09-04T12:53:34"/>
    <d v="1899-12-30T02:48:48"/>
    <d v="2024-09-04T15:42:22"/>
    <n v="-0.70611111115431413"/>
    <x v="0"/>
    <m/>
    <m/>
    <x v="0"/>
    <x v="2"/>
    <x v="0"/>
    <x v="0"/>
    <x v="3"/>
    <n v="4"/>
    <s v=""/>
    <d v="1900-01-01T19:31:12"/>
    <n v="0.31055555547044289"/>
    <n v="0"/>
    <n v="0.31055555547044289"/>
    <n v="1"/>
    <x v="0"/>
  </r>
  <r>
    <s v="E002"/>
    <s v="EO11"/>
    <x v="157"/>
    <x v="0"/>
    <s v="E3"/>
    <n v="432000110"/>
    <s v="PREBETONG HORMIGONES, S.A."/>
    <n v="21000010"/>
    <s v="LA GRELA"/>
    <n v="55"/>
    <x v="1"/>
    <d v="2024-09-04T00:00:00"/>
    <d v="1899-12-30T10:53:47"/>
    <s v="04/09 ya entra"/>
    <d v="2024-09-04T00:00:00"/>
    <x v="4"/>
    <x v="3"/>
    <x v="157"/>
    <d v="2024-09-04T00:00:00"/>
    <d v="1899-12-30T12:15:21"/>
    <n v="2"/>
    <s v="E00002"/>
    <s v="RUTA KMS.0002"/>
    <x v="39"/>
    <x v="0"/>
    <x v="0"/>
    <x v="1"/>
    <x v="0"/>
    <d v="2024-09-04T10:53:47"/>
    <x v="47"/>
    <n v="4.1036111111752689"/>
    <d v="2024-09-04T12:15:21"/>
    <d v="1899-12-30T00:01:36"/>
    <d v="2024-09-04T12:16:57"/>
    <n v="2.717499999969732"/>
    <x v="0"/>
    <m/>
    <m/>
    <x v="0"/>
    <x v="2"/>
    <x v="0"/>
    <x v="0"/>
    <x v="3"/>
    <n v="4"/>
    <s v=""/>
    <d v="1899-12-30T00:38:24"/>
    <n v="3.0769444445086025"/>
    <n v="0"/>
    <n v="3.0769444445086025"/>
    <n v="0"/>
    <x v="0"/>
  </r>
  <r>
    <s v="E002"/>
    <s v="EO21"/>
    <x v="158"/>
    <x v="0"/>
    <s v="E3"/>
    <n v="100050338"/>
    <s v="PRISMOTEPI, LDA."/>
    <n v="22002522"/>
    <s v="FAMALIÇÃO"/>
    <n v="55"/>
    <x v="1"/>
    <d v="2024-09-02T00:00:00"/>
    <d v="1899-12-30T11:12:16"/>
    <s v="03/09 08:00H"/>
    <d v="2024-09-03T00:00:00"/>
    <x v="18"/>
    <x v="4"/>
    <x v="158"/>
    <d v="2024-09-02T00:00:00"/>
    <d v="1899-12-30T17:26:20"/>
    <n v="103"/>
    <s v="E00103"/>
    <s v="RUTA KMS.103"/>
    <x v="22"/>
    <x v="0"/>
    <x v="0"/>
    <x v="1"/>
    <x v="0"/>
    <d v="2024-09-02T11:12:16"/>
    <x v="22"/>
    <n v="21.79555555555271"/>
    <d v="2024-09-02T17:26:20"/>
    <d v="1899-12-30T01:22:24"/>
    <d v="2024-09-02T18:48:44"/>
    <n v="14.187777777726296"/>
    <x v="0"/>
    <m/>
    <m/>
    <x v="0"/>
    <x v="0"/>
    <x v="0"/>
    <x v="0"/>
    <x v="9"/>
    <n v="2"/>
    <s v=""/>
    <d v="1899-12-31T08:57:36"/>
    <n v="19.422222222219375"/>
    <n v="14"/>
    <n v="5.422222222219375"/>
    <n v="0"/>
    <x v="0"/>
  </r>
  <r>
    <s v="E002"/>
    <s v="EO21"/>
    <x v="159"/>
    <x v="0"/>
    <s v="E3"/>
    <n v="100050338"/>
    <s v="PRISMOTEPI, LDA."/>
    <n v="22002522"/>
    <s v="FAMALIÇÃO"/>
    <n v="55"/>
    <x v="1"/>
    <d v="2024-09-02T00:00:00"/>
    <d v="1899-12-30T11:15:34"/>
    <s v="03/09 11h"/>
    <d v="2024-09-03T00:00:00"/>
    <x v="17"/>
    <x v="4"/>
    <x v="159"/>
    <d v="2024-09-03T00:00:00"/>
    <d v="1899-12-30T10:10:33"/>
    <n v="103"/>
    <s v="E00103"/>
    <s v="RUTA KMS.103"/>
    <x v="23"/>
    <x v="0"/>
    <x v="0"/>
    <x v="1"/>
    <x v="0"/>
    <d v="2024-09-02T11:15:34"/>
    <x v="20"/>
    <n v="24.740555555617902"/>
    <d v="2024-09-03T10:10:33"/>
    <d v="1899-12-30T01:22:24"/>
    <d v="2024-09-03T11:32:57"/>
    <n v="0.4508333332487382"/>
    <x v="0"/>
    <m/>
    <m/>
    <x v="0"/>
    <x v="1"/>
    <x v="0"/>
    <x v="0"/>
    <x v="6"/>
    <n v="3"/>
    <s v=""/>
    <d v="1899-12-31T08:57:36"/>
    <n v="22.367222222284568"/>
    <n v="14"/>
    <n v="8.3672222222845676"/>
    <n v="0"/>
    <x v="0"/>
  </r>
  <r>
    <s v="E002"/>
    <s v="EO21"/>
    <x v="160"/>
    <x v="0"/>
    <s v="E3"/>
    <n v="100053327"/>
    <s v="ABTF BETAO, LDA."/>
    <n v="22002997"/>
    <s v="MACEDO DE CAVALEIROS"/>
    <n v="55"/>
    <x v="1"/>
    <d v="2024-09-02T00:00:00"/>
    <d v="1899-12-30T13:33:34"/>
    <s v="03/09 14h"/>
    <d v="2024-09-03T00:00:00"/>
    <x v="4"/>
    <x v="0"/>
    <x v="160"/>
    <d v="2024-09-03T00:00:00"/>
    <d v="1899-12-30T10:30:02"/>
    <n v="223"/>
    <s v="E00223"/>
    <s v="RUTA KMS.223"/>
    <x v="26"/>
    <x v="0"/>
    <x v="0"/>
    <x v="0"/>
    <x v="0"/>
    <d v="2024-09-02T13:33:34"/>
    <x v="34"/>
    <n v="25.440555555629544"/>
    <d v="2024-09-03T10:30:02"/>
    <d v="1899-12-30T02:58:24"/>
    <d v="2024-09-03T13:28:26"/>
    <n v="1.5261111111030914"/>
    <x v="0"/>
    <m/>
    <m/>
    <x v="0"/>
    <x v="1"/>
    <x v="0"/>
    <x v="0"/>
    <x v="6"/>
    <n v="3"/>
    <s v="HIBURSANFRE, S.L.U."/>
    <d v="1900-01-01T23:21:36"/>
    <n v="21.467222222296211"/>
    <n v="12"/>
    <n v="9.4672222222962112"/>
    <n v="0"/>
    <x v="0"/>
  </r>
  <r>
    <s v="E002"/>
    <s v="EO21"/>
    <x v="161"/>
    <x v="0"/>
    <s v="E3"/>
    <n v="100053327"/>
    <s v="ABTF BETAO, LDA."/>
    <n v="22003000"/>
    <s v="MOGADOURO"/>
    <n v="55"/>
    <x v="1"/>
    <d v="2024-09-03T00:00:00"/>
    <d v="1899-12-30T10:28:54"/>
    <s v="04/09 09:00h"/>
    <d v="2024-09-04T00:00:00"/>
    <x v="18"/>
    <x v="0"/>
    <x v="161"/>
    <d v="2024-09-03T00:00:00"/>
    <d v="1899-12-30T16:22:58"/>
    <n v="243"/>
    <s v="E00243"/>
    <s v="RUTA KMS.243"/>
    <x v="28"/>
    <x v="0"/>
    <x v="0"/>
    <x v="0"/>
    <x v="0"/>
    <d v="2024-09-03T10:28:54"/>
    <x v="40"/>
    <n v="22.518333333253395"/>
    <d v="2024-09-03T16:22:58"/>
    <d v="1899-12-30T03:14:24"/>
    <d v="2024-09-03T19:37:22"/>
    <n v="13.377222222159617"/>
    <x v="0"/>
    <m/>
    <m/>
    <x v="0"/>
    <x v="1"/>
    <x v="0"/>
    <x v="0"/>
    <x v="8"/>
    <n v="3"/>
    <s v="VILLAR CHAMIZO JUAN Mª"/>
    <d v="1900-01-02T05:45:36"/>
    <n v="18.278333333253393"/>
    <n v="12"/>
    <n v="6.2783333332533928"/>
    <n v="0"/>
    <x v="0"/>
  </r>
  <r>
    <s v="E002"/>
    <s v="EO21"/>
    <x v="162"/>
    <x v="0"/>
    <s v="E3"/>
    <n v="100050338"/>
    <s v="PRISMOTEPI, LDA."/>
    <n v="22002522"/>
    <s v="FAMALIÇÃO"/>
    <n v="55"/>
    <x v="1"/>
    <d v="2024-09-03T00:00:00"/>
    <d v="1899-12-30T11:10:36"/>
    <s v="04/09  YA ENTRA"/>
    <d v="2024-09-04T00:00:00"/>
    <x v="4"/>
    <x v="4"/>
    <x v="162"/>
    <d v="2024-09-04T00:00:00"/>
    <d v="1899-12-30T11:38:55"/>
    <n v="103"/>
    <s v="E00103"/>
    <s v="RUTA KMS.103"/>
    <x v="18"/>
    <x v="0"/>
    <x v="0"/>
    <x v="1"/>
    <x v="0"/>
    <d v="2024-09-03T11:10:36"/>
    <x v="47"/>
    <n v="27.823333333362825"/>
    <d v="2024-09-04T11:38:55"/>
    <d v="1899-12-30T01:22:24"/>
    <d v="2024-09-04T13:01:19"/>
    <n v="1.9780555555480532"/>
    <x v="0"/>
    <m/>
    <m/>
    <x v="0"/>
    <x v="2"/>
    <x v="0"/>
    <x v="0"/>
    <x v="7"/>
    <n v="4"/>
    <s v=""/>
    <d v="1899-12-31T08:57:36"/>
    <n v="25.45000000002949"/>
    <n v="14"/>
    <n v="11.45000000002949"/>
    <n v="0"/>
    <x v="0"/>
  </r>
  <r>
    <s v="E002"/>
    <s v="EO21"/>
    <x v="163"/>
    <x v="0"/>
    <s v="E3"/>
    <n v="100053392"/>
    <s v="PINHEIRO, ROCHA &amp; REIS, LDª."/>
    <n v="22003036"/>
    <s v="NEIVA"/>
    <n v="55"/>
    <x v="1"/>
    <d v="2024-09-03T00:00:00"/>
    <d v="1899-12-30T13:35:49"/>
    <s v="04/09 URGE"/>
    <d v="2024-09-04T00:00:00"/>
    <x v="12"/>
    <x v="4"/>
    <x v="163"/>
    <d v="2024-09-04T00:00:00"/>
    <d v="1899-12-30T08:58:52"/>
    <n v="82"/>
    <s v="E00082"/>
    <s v="RUTA KMS.082"/>
    <x v="23"/>
    <x v="0"/>
    <x v="0"/>
    <x v="1"/>
    <x v="0"/>
    <d v="2024-09-03T13:35:49"/>
    <x v="43"/>
    <n v="21.403055555652827"/>
    <d v="2024-09-04T08:58:52"/>
    <d v="1899-12-30T01:05:36"/>
    <d v="2024-09-04T10:04:28"/>
    <n v="0.92555555573198944"/>
    <x v="0"/>
    <m/>
    <m/>
    <x v="0"/>
    <x v="2"/>
    <x v="0"/>
    <x v="0"/>
    <x v="0"/>
    <n v="4"/>
    <s v=""/>
    <d v="1899-12-31T02:14:24"/>
    <n v="19.309722222319493"/>
    <n v="14"/>
    <n v="5.3097222223194933"/>
    <n v="0"/>
    <x v="0"/>
  </r>
  <r>
    <s v="E026"/>
    <s v="EO79"/>
    <x v="164"/>
    <x v="0"/>
    <s v="E4"/>
    <n v="433000279"/>
    <s v="CEMENTOS DE GRANADILLA, S.L."/>
    <n v="68001793"/>
    <s v="POLIGONO"/>
    <n v="3209"/>
    <x v="12"/>
    <d v="2024-08-27T00:00:00"/>
    <d v="1899-12-30T08:12:45"/>
    <s v="PEDIDO 30/08 ENSACAD"/>
    <d v="2024-08-30T00:00:00"/>
    <x v="3"/>
    <x v="6"/>
    <x v="164"/>
    <d v="2024-09-02T00:00:00"/>
    <d v="1899-12-30T08:52:32"/>
    <n v="2"/>
    <s v="E0053G"/>
    <s v="Entorno Fábrica"/>
    <x v="45"/>
    <x v="0"/>
    <x v="0"/>
    <x v="3"/>
    <x v="1"/>
    <d v="2024-08-27T08:12:45"/>
    <x v="60"/>
    <n v="77.787500000093132"/>
    <d v="2024-09-02T08:52:32"/>
    <d v="1899-12-30T00:01:36"/>
    <d v="2024-09-02T08:54:08"/>
    <n v="-66.9022222221829"/>
    <x v="1"/>
    <m/>
    <m/>
    <x v="0"/>
    <x v="0"/>
    <x v="2"/>
    <x v="0"/>
    <x v="0"/>
    <n v="2"/>
    <s v=""/>
    <d v="1899-12-30T00:38:24"/>
    <n v="76.760833333426461"/>
    <n v="36"/>
    <n v="40.760833333426461"/>
    <n v="0"/>
    <x v="1"/>
  </r>
  <r>
    <s v="E026"/>
    <s v="EO79"/>
    <x v="165"/>
    <x v="0"/>
    <s v="E4"/>
    <n v="433000279"/>
    <s v="CEMENTOS DE GRANADILLA, S.L."/>
    <n v="68001793"/>
    <s v="POLIGONO"/>
    <n v="3209"/>
    <x v="12"/>
    <d v="2024-08-27T00:00:00"/>
    <d v="1899-12-30T08:12:21"/>
    <s v="PEDIDO 30/08 ENSACAD"/>
    <d v="2024-08-30T00:00:00"/>
    <x v="3"/>
    <x v="6"/>
    <x v="165"/>
    <d v="2024-09-02T00:00:00"/>
    <d v="1899-12-30T07:49:10"/>
    <n v="2"/>
    <s v="E0053G"/>
    <s v="Entorno Fábrica"/>
    <x v="45"/>
    <x v="0"/>
    <x v="0"/>
    <x v="3"/>
    <x v="1"/>
    <d v="2024-08-27T08:12:21"/>
    <x v="60"/>
    <n v="77.794166666746605"/>
    <d v="2024-09-02T07:49:10"/>
    <d v="1899-12-30T00:01:36"/>
    <d v="2024-09-02T07:50:46"/>
    <n v="-65.846111110935453"/>
    <x v="1"/>
    <m/>
    <m/>
    <x v="0"/>
    <x v="0"/>
    <x v="2"/>
    <x v="0"/>
    <x v="12"/>
    <n v="2"/>
    <s v=""/>
    <d v="1899-12-30T00:38:24"/>
    <n v="76.767500000079934"/>
    <n v="36"/>
    <n v="40.767500000079934"/>
    <n v="0"/>
    <x v="1"/>
  </r>
  <r>
    <s v="E026"/>
    <s v="EO79"/>
    <x v="166"/>
    <x v="0"/>
    <s v="E4"/>
    <n v="433000279"/>
    <s v="CEMENTOS DE GRANADILLA, S.L."/>
    <n v="68001793"/>
    <s v="POLIGONO"/>
    <n v="3209"/>
    <x v="12"/>
    <d v="2024-08-27T00:00:00"/>
    <d v="1899-12-30T08:09:15"/>
    <s v="PEDIDO 30/08 ENSACAD"/>
    <d v="2024-08-30T00:00:00"/>
    <x v="3"/>
    <x v="6"/>
    <x v="166"/>
    <d v="2024-09-02T00:00:00"/>
    <d v="1899-12-30T06:56:12"/>
    <n v="2"/>
    <s v="E0053G"/>
    <s v="Entorno Fábrica"/>
    <x v="45"/>
    <x v="0"/>
    <x v="0"/>
    <x v="3"/>
    <x v="1"/>
    <d v="2024-08-27T08:09:15"/>
    <x v="60"/>
    <n v="77.845833333441988"/>
    <d v="2024-09-02T06:56:12"/>
    <d v="1899-12-30T00:01:36"/>
    <d v="2024-09-02T06:57:48"/>
    <n v="-64.963333333202172"/>
    <x v="1"/>
    <m/>
    <m/>
    <x v="0"/>
    <x v="0"/>
    <x v="2"/>
    <x v="0"/>
    <x v="13"/>
    <n v="2"/>
    <s v=""/>
    <d v="1899-12-30T00:38:24"/>
    <n v="76.819166666775317"/>
    <n v="36"/>
    <n v="40.819166666775317"/>
    <n v="0"/>
    <x v="1"/>
  </r>
  <r>
    <s v="E016"/>
    <s v="EM11"/>
    <x v="167"/>
    <x v="0"/>
    <s v="E2"/>
    <n v="100000296"/>
    <s v="ARIAS NADELA S.L."/>
    <n v="20000190"/>
    <s v="LUGO"/>
    <n v="190191"/>
    <x v="13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0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0190"/>
    <x v="14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1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7"/>
    <x v="0"/>
    <s v="E2"/>
    <n v="100000296"/>
    <s v="ARIAS NADELA S.L."/>
    <n v="20000190"/>
    <s v="LUGO"/>
    <n v="191212"/>
    <x v="15"/>
    <d v="2024-08-30T00:00:00"/>
    <d v="1899-12-30T10:21:19"/>
    <s v="02/09 4PALS"/>
    <d v="2024-09-02T00:00:00"/>
    <x v="9"/>
    <x v="7"/>
    <x v="167"/>
    <d v="2024-09-02T00:00:00"/>
    <d v="1899-12-30T08:25:40"/>
    <n v="114"/>
    <s v="E00114"/>
    <s v="RUTA KMS.114"/>
    <x v="46"/>
    <x v="0"/>
    <x v="2"/>
    <x v="4"/>
    <x v="0"/>
    <d v="2024-08-30T10:21:19"/>
    <x v="9"/>
    <n v="81.644722222234122"/>
    <d v="2024-09-02T08:25:40"/>
    <d v="1899-12-30T01:31:12"/>
    <d v="2024-09-02T09:56:52"/>
    <n v="10.052222222322598"/>
    <x v="0"/>
    <m/>
    <m/>
    <x v="0"/>
    <x v="0"/>
    <x v="0"/>
    <x v="0"/>
    <x v="0"/>
    <n v="2"/>
    <s v=""/>
    <d v="1899-12-31T12:28:48"/>
    <n v="79.124722222234126"/>
    <e v="#N/A"/>
    <n v="79.124722222234126"/>
    <n v="0"/>
    <x v="2"/>
  </r>
  <r>
    <s v="E016"/>
    <s v="EM11"/>
    <x v="168"/>
    <x v="0"/>
    <s v="E2"/>
    <n v="100054210"/>
    <s v="REPRESENTACIONES JULIO RODRIGUEZ SL"/>
    <n v="17006742"/>
    <s v="P.I. O CEAO"/>
    <n v="191922"/>
    <x v="16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0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00"/>
    <x v="17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1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2113"/>
    <x v="18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2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8"/>
    <x v="0"/>
    <s v="E2"/>
    <n v="100054210"/>
    <s v="REPRESENTACIONES JULIO RODRIGUEZ SL"/>
    <n v="17006742"/>
    <s v="P.I. O CEAO"/>
    <n v="190194"/>
    <x v="19"/>
    <d v="2024-08-30T00:00:00"/>
    <d v="1899-12-30T11:27:12"/>
    <s v="AVISAR 610566518"/>
    <d v="2024-08-30T00:00:00"/>
    <x v="9"/>
    <x v="7"/>
    <x v="168"/>
    <d v="2024-09-02T00:00:00"/>
    <d v="1899-12-30T08:29:50"/>
    <n v="116"/>
    <s v="E00116"/>
    <s v="RUTA KMS.116"/>
    <x v="46"/>
    <x v="0"/>
    <x v="3"/>
    <x v="4"/>
    <x v="0"/>
    <d v="2024-08-30T11:27:12"/>
    <x v="61"/>
    <n v="8.5466666666907258"/>
    <d v="2024-09-02T08:29:50"/>
    <d v="1899-12-30T01:32:48"/>
    <d v="2024-09-02T10:02:38"/>
    <n v="-62.043888888903894"/>
    <x v="1"/>
    <m/>
    <m/>
    <x v="0"/>
    <x v="0"/>
    <x v="2"/>
    <x v="0"/>
    <x v="0"/>
    <n v="2"/>
    <s v=""/>
    <d v="1899-12-31T13:07:12"/>
    <n v="6.000000000024059"/>
    <e v="#N/A"/>
    <n v="6.000000000024059"/>
    <n v="0"/>
    <x v="2"/>
  </r>
  <r>
    <s v="E016"/>
    <s v="EM11"/>
    <x v="169"/>
    <x v="0"/>
    <s v="E2"/>
    <n v="100038418"/>
    <s v="YAÑEZ FERRETERÍA Y MAT. DE CONST.SL"/>
    <n v="17005735"/>
    <s v="A CASTELLANA"/>
    <n v="190140"/>
    <x v="20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0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0870"/>
    <x v="21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1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212"/>
    <x v="15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2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69"/>
    <x v="0"/>
    <s v="E2"/>
    <n v="100038418"/>
    <s v="YAÑEZ FERRETERÍA Y MAT. DE CONST.SL"/>
    <n v="17005735"/>
    <s v="A CASTELLANA"/>
    <n v="191912"/>
    <x v="22"/>
    <d v="2024-08-30T00:00:00"/>
    <d v="1899-12-30T11:46:04"/>
    <s v="02/09  3p"/>
    <d v="2024-09-02T00:00:00"/>
    <x v="9"/>
    <x v="7"/>
    <x v="169"/>
    <d v="2024-09-03T00:00:00"/>
    <d v="1899-12-30T10:26:05"/>
    <n v="93"/>
    <s v="E00093"/>
    <s v="RUTA KMS.093"/>
    <x v="47"/>
    <x v="0"/>
    <x v="3"/>
    <x v="4"/>
    <x v="0"/>
    <d v="2024-08-30T11:46:04"/>
    <x v="9"/>
    <n v="80.232222222257406"/>
    <d v="2024-09-03T10:26:05"/>
    <d v="1899-12-30T01:14:24"/>
    <d v="2024-09-03T11:40:29"/>
    <n v="-15.674722222087439"/>
    <x v="1"/>
    <m/>
    <m/>
    <x v="0"/>
    <x v="1"/>
    <x v="2"/>
    <x v="0"/>
    <x v="6"/>
    <n v="3"/>
    <s v=""/>
    <d v="1899-12-31T05:45:36"/>
    <n v="77.992222222257411"/>
    <e v="#N/A"/>
    <n v="77.992222222257411"/>
    <n v="0"/>
    <x v="2"/>
  </r>
  <r>
    <s v="E016"/>
    <s v="EM11"/>
    <x v="170"/>
    <x v="0"/>
    <s v="E2"/>
    <n v="100000057"/>
    <s v="J. ESTURAO GARCIA S.L."/>
    <n v="20000216"/>
    <s v="TOURO"/>
    <n v="190870"/>
    <x v="21"/>
    <d v="2024-09-02T00:00:00"/>
    <d v="1899-12-30T09:06:58"/>
    <s v="02/09 CEM+MORTERO"/>
    <d v="2024-09-02T00:00:00"/>
    <x v="9"/>
    <x v="7"/>
    <x v="170"/>
    <d v="2024-09-02T00:00:00"/>
    <d v="1899-12-30T11:26:24"/>
    <n v="21"/>
    <s v="E00021"/>
    <s v="RUTA KMS.021"/>
    <x v="10"/>
    <x v="0"/>
    <x v="0"/>
    <x v="4"/>
    <x v="0"/>
    <d v="2024-09-02T09:06:58"/>
    <x v="9"/>
    <n v="10.883888888871297"/>
    <d v="2024-09-02T11:26:24"/>
    <d v="1899-12-30T00:16:48"/>
    <d v="2024-09-02T11:43:12"/>
    <n v="8.2800000000279397"/>
    <x v="0"/>
    <m/>
    <m/>
    <x v="0"/>
    <x v="0"/>
    <x v="0"/>
    <x v="0"/>
    <x v="7"/>
    <n v="2"/>
    <s v=""/>
    <d v="1899-12-30T06:43:12"/>
    <n v="9.6038888888712979"/>
    <e v="#N/A"/>
    <n v="9.6038888888712979"/>
    <n v="0"/>
    <x v="2"/>
  </r>
  <r>
    <s v="E016"/>
    <s v="EM11"/>
    <x v="171"/>
    <x v="0"/>
    <s v="E2"/>
    <n v="100051132"/>
    <s v="CNES. CASTRO FIGUEIRO , S. L."/>
    <n v="17007827"/>
    <s v="PUEBLA DE BROLLON"/>
    <n v="190030"/>
    <x v="23"/>
    <d v="2024-09-02T00:00:00"/>
    <d v="1899-12-30T09:44:49"/>
    <s v="03/09 8167FXL"/>
    <d v="2024-09-03T00:00:00"/>
    <x v="9"/>
    <x v="7"/>
    <x v="171"/>
    <d v="2024-09-02T00:00:00"/>
    <d v="1899-12-30T10:57:40"/>
    <n v="0"/>
    <s v="E00000"/>
    <s v="RUTA KMS.0000"/>
    <x v="48"/>
    <x v="0"/>
    <x v="0"/>
    <x v="4"/>
    <x v="0"/>
    <d v="2024-09-02T09:44:49"/>
    <x v="29"/>
    <n v="34.253055555629544"/>
    <d v="2024-09-02T10:57:40"/>
    <d v="1899-12-30T00:00:00"/>
    <d v="2024-09-02T10:57:40"/>
    <n v="33.038888888899237"/>
    <x v="0"/>
    <m/>
    <m/>
    <x v="0"/>
    <x v="0"/>
    <x v="0"/>
    <x v="0"/>
    <x v="6"/>
    <n v="2"/>
    <s v=""/>
    <d v="1899-12-30T00:00:00"/>
    <n v="33.253055555629544"/>
    <e v="#N/A"/>
    <n v="33.253055555629544"/>
    <n v="0"/>
    <x v="2"/>
  </r>
  <r>
    <s v="E016"/>
    <s v="EM11"/>
    <x v="172"/>
    <x v="0"/>
    <s v="E2"/>
    <n v="100000339"/>
    <s v="COMERVIA S.L."/>
    <n v="20000233"/>
    <s v="POIO"/>
    <n v="191610"/>
    <x v="24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0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40"/>
    <x v="20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1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91"/>
    <x v="13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2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8"/>
    <x v="2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3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161"/>
    <x v="26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4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0010"/>
    <x v="27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5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2"/>
    <x v="0"/>
    <s v="E2"/>
    <n v="100000339"/>
    <s v="COMERVIA S.L."/>
    <n v="20000233"/>
    <s v="POIO"/>
    <n v="191212"/>
    <x v="15"/>
    <d v="2024-09-02T00:00:00"/>
    <d v="1899-12-30T16:47:07"/>
    <s v="04/09 17 pal"/>
    <d v="2024-09-04T00:00:00"/>
    <x v="9"/>
    <x v="7"/>
    <x v="172"/>
    <d v="2024-09-03T00:00:00"/>
    <d v="1899-12-30T12:27:04"/>
    <n v="70"/>
    <s v="E00070"/>
    <s v="RUTA KMS.070"/>
    <x v="49"/>
    <x v="0"/>
    <x v="6"/>
    <x v="4"/>
    <x v="0"/>
    <d v="2024-09-02T16:47:07"/>
    <x v="33"/>
    <n v="51.214722222299315"/>
    <d v="2024-09-03T12:27:04"/>
    <d v="1899-12-30T00:56:00"/>
    <d v="2024-09-03T13:23:04"/>
    <n v="30.615555555559695"/>
    <x v="0"/>
    <m/>
    <m/>
    <x v="0"/>
    <x v="1"/>
    <x v="0"/>
    <x v="0"/>
    <x v="3"/>
    <n v="3"/>
    <s v=""/>
    <d v="1899-12-30T22:24:00"/>
    <n v="49.281388888965985"/>
    <e v="#N/A"/>
    <n v="49.281388888965985"/>
    <n v="0"/>
    <x v="2"/>
  </r>
  <r>
    <s v="E016"/>
    <s v="EM11"/>
    <x v="173"/>
    <x v="0"/>
    <s v="E2"/>
    <n v="100031736"/>
    <s v="ALMACENES LUIS FDEZ. GALLEGO, S. L."/>
    <n v="17006824"/>
    <s v="COLUMBRIANOS"/>
    <n v="191212"/>
    <x v="15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0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10"/>
    <x v="2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1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062"/>
    <x v="28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2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40"/>
    <x v="20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3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870"/>
    <x v="21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4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1610"/>
    <x v="24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5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3"/>
    <x v="0"/>
    <s v="E2"/>
    <n v="100031736"/>
    <s v="ALMACENES LUIS FDEZ. GALLEGO, S. L."/>
    <n v="17006824"/>
    <s v="COLUMBRIANOS"/>
    <n v="190100"/>
    <x v="17"/>
    <d v="2024-09-02T00:00:00"/>
    <d v="1899-12-30T17:01:20"/>
    <s v="03/09 18pals"/>
    <d v="2024-09-03T00:00:00"/>
    <x v="9"/>
    <x v="7"/>
    <x v="173"/>
    <d v="2024-09-03T00:00:00"/>
    <d v="1899-12-30T17:43:29"/>
    <n v="219"/>
    <s v="E00219"/>
    <s v="RUTA KMS.219"/>
    <x v="50"/>
    <x v="0"/>
    <x v="7"/>
    <x v="4"/>
    <x v="0"/>
    <d v="2024-09-02T17:01:20"/>
    <x v="29"/>
    <n v="26.977777777821757"/>
    <d v="2024-09-03T17:43:29"/>
    <d v="1899-12-30T02:55:12"/>
    <d v="2024-09-03T20:38:41"/>
    <n v="-0.64472222223412246"/>
    <x v="0"/>
    <m/>
    <m/>
    <x v="0"/>
    <x v="1"/>
    <x v="0"/>
    <x v="0"/>
    <x v="9"/>
    <n v="3"/>
    <s v=""/>
    <d v="1900-01-01T22:04:48"/>
    <n v="23.057777777821755"/>
    <e v="#N/A"/>
    <n v="23.057777777821755"/>
    <n v="0"/>
    <x v="2"/>
  </r>
  <r>
    <s v="E016"/>
    <s v="EM11"/>
    <x v="174"/>
    <x v="0"/>
    <s v="E2"/>
    <n v="100000136"/>
    <s v="CONSTRUDECO NORTE S.L."/>
    <n v="17005567"/>
    <s v="NARON"/>
    <n v="191072"/>
    <x v="29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0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610"/>
    <x v="24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1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0010"/>
    <x v="27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2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4"/>
    <x v="0"/>
    <s v="E2"/>
    <n v="100000136"/>
    <s v="CONSTRUDECO NORTE S.L."/>
    <n v="17005567"/>
    <s v="NARON"/>
    <n v="191212"/>
    <x v="15"/>
    <d v="2024-09-02T00:00:00"/>
    <d v="1899-12-30T17:54:59"/>
    <s v="03/09 18PALS"/>
    <d v="2024-09-03T00:00:00"/>
    <x v="9"/>
    <x v="7"/>
    <x v="174"/>
    <d v="2024-09-03T00:00:00"/>
    <d v="1899-12-30T08:57:11"/>
    <n v="102"/>
    <s v="E00102"/>
    <s v="RUTA KMS.102"/>
    <x v="51"/>
    <x v="0"/>
    <x v="3"/>
    <x v="4"/>
    <x v="0"/>
    <d v="2024-09-02T17:54:59"/>
    <x v="29"/>
    <n v="26.083611111156642"/>
    <d v="2024-09-03T08:57:11"/>
    <d v="1899-12-30T01:21:36"/>
    <d v="2024-09-03T10:18:47"/>
    <n v="9.6869444445474073"/>
    <x v="0"/>
    <m/>
    <m/>
    <x v="0"/>
    <x v="1"/>
    <x v="0"/>
    <x v="0"/>
    <x v="0"/>
    <n v="3"/>
    <s v=""/>
    <d v="1899-12-31T08:38:24"/>
    <n v="23.723611111156643"/>
    <e v="#N/A"/>
    <n v="23.723611111156643"/>
    <n v="0"/>
    <x v="2"/>
  </r>
  <r>
    <s v="E016"/>
    <s v="EM11"/>
    <x v="175"/>
    <x v="0"/>
    <s v="E2"/>
    <n v="100057190"/>
    <s v="BARALLOBRE Y MOSQUERA, S.L."/>
    <n v="17007362"/>
    <s v="OS CASTROS ANDRADE"/>
    <n v="190062"/>
    <x v="28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0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0"/>
    <x v="30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1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210555"/>
    <x v="31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2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7"/>
    <x v="3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3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91"/>
    <x v="13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4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161"/>
    <x v="26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5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610"/>
    <x v="24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6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0010"/>
    <x v="27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8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5"/>
    <x v="0"/>
    <s v="E2"/>
    <n v="100057190"/>
    <s v="BARALLOBRE Y MOSQUERA, S.L."/>
    <n v="17007362"/>
    <s v="OS CASTROS ANDRADE"/>
    <n v="191912"/>
    <x v="22"/>
    <d v="2024-09-03T00:00:00"/>
    <d v="1899-12-30T08:58:42"/>
    <s v="04/09 8 pal"/>
    <d v="2024-09-04T00:00:00"/>
    <x v="9"/>
    <x v="7"/>
    <x v="175"/>
    <d v="2024-09-03T00:00:00"/>
    <d v="1899-12-30T16:55:39"/>
    <n v="93"/>
    <s v="E00093"/>
    <s v="RUTA KMS.093"/>
    <x v="52"/>
    <x v="0"/>
    <x v="9"/>
    <x v="4"/>
    <x v="0"/>
    <d v="2024-09-03T08:58:42"/>
    <x v="33"/>
    <n v="35.02166666672565"/>
    <d v="2024-09-03T16:55:39"/>
    <d v="1899-12-30T01:14:24"/>
    <d v="2024-09-03T18:10:03"/>
    <n v="25.832500000018626"/>
    <x v="0"/>
    <m/>
    <m/>
    <x v="0"/>
    <x v="1"/>
    <x v="0"/>
    <x v="0"/>
    <x v="8"/>
    <n v="3"/>
    <s v=""/>
    <d v="1899-12-31T05:45:36"/>
    <n v="32.781666666725648"/>
    <e v="#N/A"/>
    <n v="32.781666666725648"/>
    <n v="0"/>
    <x v="2"/>
  </r>
  <r>
    <s v="E016"/>
    <s v="EM11"/>
    <x v="176"/>
    <x v="0"/>
    <s v="E2"/>
    <n v="100028559"/>
    <s v="EDIFICACIONES ALDEOLA, S.L."/>
    <n v="17007726"/>
    <s v="AV. NOVO MESOIRO, 17 A CORUÑA"/>
    <n v="190030"/>
    <x v="23"/>
    <d v="2024-09-03T00:00:00"/>
    <d v="1899-12-30T10:13:43"/>
    <s v="04/09  8167FXL"/>
    <d v="2024-09-04T00:00:00"/>
    <x v="9"/>
    <x v="7"/>
    <x v="176"/>
    <d v="2024-09-03T00:00:00"/>
    <d v="1899-12-30T12:23:23"/>
    <n v="87"/>
    <s v="E00087"/>
    <s v="RUTA KMS.087"/>
    <x v="48"/>
    <x v="0"/>
    <x v="0"/>
    <x v="4"/>
    <x v="0"/>
    <d v="2024-09-03T10:13:43"/>
    <x v="33"/>
    <n v="33.771388888999354"/>
    <d v="2024-09-03T12:23:23"/>
    <d v="1899-12-30T01:09:36"/>
    <d v="2024-09-03T13:32:59"/>
    <n v="30.450277777912561"/>
    <x v="0"/>
    <m/>
    <m/>
    <x v="0"/>
    <x v="1"/>
    <x v="0"/>
    <x v="0"/>
    <x v="3"/>
    <n v="3"/>
    <s v=""/>
    <d v="1899-12-31T03:50:24"/>
    <n v="31.611388888999358"/>
    <e v="#N/A"/>
    <n v="31.611388888999358"/>
    <n v="0"/>
    <x v="2"/>
  </r>
  <r>
    <s v="E016"/>
    <s v="EM11"/>
    <x v="177"/>
    <x v="0"/>
    <s v="E2"/>
    <n v="100031736"/>
    <s v="ALMACENES LUIS FDEZ. GALLEGO, S. L."/>
    <n v="20002476"/>
    <s v="CACABELOS"/>
    <n v="191212"/>
    <x v="15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0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870"/>
    <x v="21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1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0010"/>
    <x v="27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2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7"/>
    <x v="0"/>
    <s v="E2"/>
    <n v="100031736"/>
    <s v="ALMACENES LUIS FDEZ. GALLEGO, S. L."/>
    <n v="20002476"/>
    <s v="CACABELOS"/>
    <n v="191610"/>
    <x v="24"/>
    <d v="2024-09-03T00:00:00"/>
    <d v="1899-12-30T11:33:16"/>
    <s v="04/09 cem+mort Cacab"/>
    <d v="2024-09-04T00:00:00"/>
    <x v="9"/>
    <x v="8"/>
    <x v="177"/>
    <d v="2024-09-04T00:00:00"/>
    <d v="1899-12-30T12:46:14"/>
    <n v="7"/>
    <s v="E00007"/>
    <s v="RUTA KMS.007"/>
    <x v="34"/>
    <x v="0"/>
    <x v="3"/>
    <x v="4"/>
    <x v="0"/>
    <d v="2024-09-03T11:33:16"/>
    <x v="33"/>
    <n v="32.445555555692408"/>
    <d v="2024-09-04T12:46:14"/>
    <d v="1899-12-30T00:05:36"/>
    <d v="2024-09-04T12:51:50"/>
    <n v="7.1361111112637445"/>
    <x v="0"/>
    <m/>
    <m/>
    <x v="0"/>
    <x v="2"/>
    <x v="0"/>
    <x v="0"/>
    <x v="3"/>
    <n v="4"/>
    <s v=""/>
    <d v="1899-12-30T02:14:24"/>
    <n v="31.352222222359075"/>
    <e v="#N/A"/>
    <n v="31.352222222359075"/>
    <n v="0"/>
    <x v="2"/>
  </r>
  <r>
    <s v="E016"/>
    <s v="EM11"/>
    <x v="178"/>
    <x v="0"/>
    <s v="E2"/>
    <n v="100049003"/>
    <s v="CONSTRU-ROMESAR, S. L."/>
    <n v="17007833"/>
    <s v="PORTOMARIN SILO"/>
    <n v="190030"/>
    <x v="23"/>
    <d v="2024-09-03T00:00:00"/>
    <d v="1899-12-30T12:34:36"/>
    <s v="04/09 8167FX."/>
    <d v="2024-09-04T00:00:00"/>
    <x v="9"/>
    <x v="7"/>
    <x v="178"/>
    <d v="2024-09-04T00:00:00"/>
    <d v="1899-12-30T08:30:21"/>
    <n v="0"/>
    <s v="E00000"/>
    <s v="RUTA KMS.0000"/>
    <x v="48"/>
    <x v="0"/>
    <x v="0"/>
    <x v="4"/>
    <x v="0"/>
    <d v="2024-09-03T12:34:36"/>
    <x v="33"/>
    <n v="31.42333333339775"/>
    <d v="2024-09-04T08:30:21"/>
    <d v="1899-12-30T00:00:00"/>
    <d v="2024-09-04T08:30:21"/>
    <n v="11.494166666641831"/>
    <x v="0"/>
    <m/>
    <m/>
    <x v="0"/>
    <x v="2"/>
    <x v="0"/>
    <x v="0"/>
    <x v="0"/>
    <n v="4"/>
    <s v=""/>
    <d v="1899-12-30T00:00:00"/>
    <n v="30.42333333339775"/>
    <e v="#N/A"/>
    <n v="30.42333333339775"/>
    <n v="0"/>
    <x v="2"/>
  </r>
  <r>
    <s v="E016"/>
    <s v="EM11"/>
    <x v="179"/>
    <x v="0"/>
    <s v="E2"/>
    <n v="100058602"/>
    <s v="PRIMO LALIN, S.L."/>
    <n v="17007582"/>
    <s v="LALIN"/>
    <n v="191212"/>
    <x v="15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0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870"/>
    <x v="21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1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190191"/>
    <x v="13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2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79"/>
    <x v="0"/>
    <s v="E2"/>
    <n v="100058602"/>
    <s v="PRIMO LALIN, S.L."/>
    <n v="17007582"/>
    <s v="LALIN"/>
    <n v="210550"/>
    <x v="30"/>
    <d v="2024-09-03T00:00:00"/>
    <d v="1899-12-30T15:25:02"/>
    <s v="04/09 URGE 8FC/PAL+8"/>
    <d v="2024-09-04T00:00:00"/>
    <x v="9"/>
    <x v="7"/>
    <x v="179"/>
    <d v="2024-09-04T00:00:00"/>
    <d v="1899-12-30T10:20:14"/>
    <n v="51"/>
    <s v="E00051"/>
    <s v="RUTA KMS.051"/>
    <x v="41"/>
    <x v="0"/>
    <x v="3"/>
    <x v="4"/>
    <x v="0"/>
    <d v="2024-09-03T15:25:02"/>
    <x v="33"/>
    <n v="28.582777777919546"/>
    <d v="2024-09-04T10:20:14"/>
    <d v="1899-12-30T00:40:48"/>
    <d v="2024-09-04T11:01:02"/>
    <n v="8.9827777777682059"/>
    <x v="0"/>
    <m/>
    <m/>
    <x v="0"/>
    <x v="2"/>
    <x v="0"/>
    <x v="0"/>
    <x v="6"/>
    <n v="4"/>
    <s v=""/>
    <d v="1899-12-30T16:19:12"/>
    <n v="26.902777777919546"/>
    <e v="#N/A"/>
    <n v="26.902777777919546"/>
    <n v="0"/>
    <x v="2"/>
  </r>
  <r>
    <s v="E016"/>
    <s v="EM11"/>
    <x v="180"/>
    <x v="0"/>
    <s v="E2"/>
    <n v="100052573"/>
    <s v="ABACO CR, S.L"/>
    <n v="17007801"/>
    <s v="23008 GERIATRICO FERROL"/>
    <n v="190023"/>
    <x v="33"/>
    <d v="2024-09-03T00:00:00"/>
    <d v="1899-12-30T18:32:07"/>
    <s v="04/09  E8167FXL"/>
    <d v="2024-09-04T00:00:00"/>
    <x v="9"/>
    <x v="7"/>
    <x v="180"/>
    <d v="2024-09-04T00:00:00"/>
    <d v="1899-12-30T12:51:28"/>
    <n v="113"/>
    <s v="E00113"/>
    <s v="RUTA KMS.113"/>
    <x v="48"/>
    <x v="0"/>
    <x v="0"/>
    <x v="4"/>
    <x v="0"/>
    <d v="2024-09-03T18:32:07"/>
    <x v="33"/>
    <n v="25.464722222357523"/>
    <d v="2024-09-04T12:51:28"/>
    <d v="1899-12-30T01:30:24"/>
    <d v="2024-09-04T14:21:52"/>
    <n v="5.6355555555783212"/>
    <x v="0"/>
    <m/>
    <m/>
    <x v="0"/>
    <x v="2"/>
    <x v="0"/>
    <x v="0"/>
    <x v="3"/>
    <n v="4"/>
    <s v=""/>
    <d v="1899-12-31T12:09:36"/>
    <n v="22.958055555690855"/>
    <e v="#N/A"/>
    <n v="22.958055555690855"/>
    <n v="0"/>
    <x v="2"/>
  </r>
  <r>
    <s v="E016"/>
    <s v="EM11"/>
    <x v="181"/>
    <x v="0"/>
    <s v="E2"/>
    <n v="100053340"/>
    <s v="FARO DE CORRUBEDO S.L."/>
    <n v="17007789"/>
    <s v="CRUCEIRO SAR - SANTIAGO DE COMPOSTE"/>
    <n v="190023"/>
    <x v="33"/>
    <d v="2024-09-04T00:00:00"/>
    <d v="1899-12-30T08:36:37"/>
    <s v="04/09 URGE 5966DNB"/>
    <d v="2024-09-04T00:00:00"/>
    <x v="9"/>
    <x v="7"/>
    <x v="181"/>
    <d v="2024-09-04T00:00:00"/>
    <d v="1899-12-30T12:29:38"/>
    <n v="12"/>
    <s v="E00012"/>
    <s v="RUTA KMS.012"/>
    <x v="17"/>
    <x v="0"/>
    <x v="0"/>
    <x v="4"/>
    <x v="0"/>
    <d v="2024-09-04T08:36:37"/>
    <x v="33"/>
    <n v="11.389722222229466"/>
    <d v="2024-09-04T12:29:38"/>
    <d v="1899-12-30T00:09:36"/>
    <d v="2024-09-04T12:39:14"/>
    <n v="7.3461111111100763"/>
    <x v="0"/>
    <m/>
    <m/>
    <x v="0"/>
    <x v="2"/>
    <x v="0"/>
    <x v="0"/>
    <x v="3"/>
    <n v="4"/>
    <s v=""/>
    <d v="1899-12-30T03:50:24"/>
    <n v="10.229722222229466"/>
    <e v="#N/A"/>
    <n v="10.229722222229466"/>
    <n v="0"/>
    <x v="2"/>
  </r>
  <r>
    <s v="E016"/>
    <s v="EM11"/>
    <x v="182"/>
    <x v="0"/>
    <s v="E2"/>
    <n v="100029597"/>
    <s v="RECAREY MAT. CONSTRUCCIÓN S.L."/>
    <n v="17007818"/>
    <s v="CARICLES LUCKIA_MEICENDE"/>
    <n v="191212"/>
    <x v="15"/>
    <d v="2024-09-04T00:00:00"/>
    <d v="1899-12-30T09:36:45"/>
    <s v="04/09 URGE"/>
    <d v="2024-09-04T00:00:00"/>
    <x v="9"/>
    <x v="7"/>
    <x v="182"/>
    <d v="2024-09-04T00:00:00"/>
    <d v="1899-12-30T12:20:13"/>
    <n v="92"/>
    <s v="E00092"/>
    <s v="RUTA KMS.092"/>
    <x v="46"/>
    <x v="0"/>
    <x v="0"/>
    <x v="4"/>
    <x v="0"/>
    <d v="2024-09-04T09:36:45"/>
    <x v="33"/>
    <n v="10.387500000069849"/>
    <d v="2024-09-04T12:20:13"/>
    <d v="1899-12-30T01:13:36"/>
    <d v="2024-09-04T13:33:49"/>
    <n v="6.4363888889201917"/>
    <x v="0"/>
    <m/>
    <m/>
    <x v="0"/>
    <x v="2"/>
    <x v="0"/>
    <x v="0"/>
    <x v="3"/>
    <n v="4"/>
    <s v=""/>
    <d v="1899-12-31T05:26:24"/>
    <n v="8.1608333334031826"/>
    <e v="#N/A"/>
    <n v="8.1608333334031826"/>
    <n v="0"/>
    <x v="2"/>
  </r>
  <r>
    <s v="E016"/>
    <s v="EM11"/>
    <x v="183"/>
    <x v="0"/>
    <s v="E2"/>
    <n v="100000567"/>
    <s v="CONSTRU SOÑAR S.L."/>
    <n v="20000472"/>
    <s v="SOÑAR"/>
    <n v="190194"/>
    <x v="19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0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193"/>
    <x v="34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1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3080"/>
    <x v="35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2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16"/>
    <s v="EM11"/>
    <x v="183"/>
    <x v="0"/>
    <s v="E2"/>
    <n v="100000567"/>
    <s v="CONSTRU SOÑAR S.L."/>
    <n v="20000472"/>
    <s v="SOÑAR"/>
    <n v="190570"/>
    <x v="36"/>
    <d v="2024-09-04T00:00:00"/>
    <d v="1899-12-30T10:56:57"/>
    <s v="05/09 9 pal"/>
    <d v="2024-09-05T00:00:00"/>
    <x v="9"/>
    <x v="7"/>
    <x v="183"/>
    <d v="2024-09-04T00:00:00"/>
    <d v="1899-12-30T13:18:27"/>
    <n v="117"/>
    <s v="E00117"/>
    <s v="RUTA KMS.117"/>
    <x v="50"/>
    <x v="0"/>
    <x v="3"/>
    <x v="4"/>
    <x v="0"/>
    <d v="2024-09-04T10:56:57"/>
    <x v="62"/>
    <n v="33.05083333334187"/>
    <d v="2024-09-04T13:18:27"/>
    <d v="1899-12-30T01:33:36"/>
    <d v="2024-09-04T14:52:03"/>
    <n v="29.132499999948777"/>
    <x v="0"/>
    <m/>
    <m/>
    <x v="0"/>
    <x v="2"/>
    <x v="0"/>
    <x v="0"/>
    <x v="2"/>
    <n v="4"/>
    <s v=""/>
    <d v="1899-12-31T13:26:24"/>
    <n v="30.490833333341872"/>
    <e v="#N/A"/>
    <n v="30.490833333341872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4"/>
    <d v="2024-09-02T00:00:00"/>
    <d v="1899-12-30T06:39:11"/>
    <n v="29"/>
    <s v="E00029"/>
    <s v="RUTA KMS.029"/>
    <x v="53"/>
    <x v="0"/>
    <x v="0"/>
    <x v="5"/>
    <x v="0"/>
    <d v="2024-07-11T17:24:54"/>
    <x v="63"/>
    <n v="266.58500000007916"/>
    <d v="2024-09-02T06:39:11"/>
    <d v="1899-12-30T00:23:12"/>
    <d v="2024-09-02T07:02:23"/>
    <n v="-995.03972222213633"/>
    <x v="1"/>
    <m/>
    <m/>
    <x v="0"/>
    <x v="0"/>
    <x v="2"/>
    <x v="0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5"/>
    <d v="2024-09-02T00:00:00"/>
    <d v="1899-12-30T08:08:13"/>
    <n v="29"/>
    <s v="E00029"/>
    <s v="RUTA KMS.029"/>
    <x v="53"/>
    <x v="0"/>
    <x v="0"/>
    <x v="5"/>
    <x v="0"/>
    <d v="2024-07-11T17:24:54"/>
    <x v="63"/>
    <n v="266.58500000007916"/>
    <d v="2024-09-02T08:08:13"/>
    <d v="1899-12-30T00:23:12"/>
    <d v="2024-09-02T08:31:25"/>
    <n v="-996.52361111092614"/>
    <x v="1"/>
    <m/>
    <m/>
    <x v="0"/>
    <x v="0"/>
    <x v="2"/>
    <x v="0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6"/>
    <d v="2024-09-02T00:00:00"/>
    <d v="1899-12-30T09:35:35"/>
    <n v="29"/>
    <s v="E00029"/>
    <s v="RUTA KMS.029"/>
    <x v="53"/>
    <x v="0"/>
    <x v="0"/>
    <x v="5"/>
    <x v="0"/>
    <d v="2024-07-11T17:24:54"/>
    <x v="63"/>
    <n v="266.58500000007916"/>
    <d v="2024-09-02T09:35:35"/>
    <d v="1899-12-30T00:23:12"/>
    <d v="2024-09-02T09:58:47"/>
    <n v="-997.97972222208045"/>
    <x v="1"/>
    <m/>
    <m/>
    <x v="0"/>
    <x v="0"/>
    <x v="2"/>
    <x v="0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7"/>
    <d v="2024-09-02T00:00:00"/>
    <d v="1899-12-30T10:49:57"/>
    <n v="29"/>
    <s v="E00029"/>
    <s v="RUTA KMS.029"/>
    <x v="54"/>
    <x v="0"/>
    <x v="0"/>
    <x v="5"/>
    <x v="0"/>
    <d v="2024-07-11T17:24:54"/>
    <x v="63"/>
    <n v="266.58500000007916"/>
    <d v="2024-09-02T10:49:57"/>
    <d v="1899-12-30T00:23:12"/>
    <d v="2024-09-02T11:13:09"/>
    <n v="-999.21916666656034"/>
    <x v="1"/>
    <m/>
    <m/>
    <x v="0"/>
    <x v="0"/>
    <x v="2"/>
    <x v="0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8"/>
    <d v="2024-09-02T00:00:00"/>
    <d v="1899-12-30T11:01:13"/>
    <n v="29"/>
    <s v="E00029"/>
    <s v="RUTA KMS.029"/>
    <x v="53"/>
    <x v="0"/>
    <x v="0"/>
    <x v="5"/>
    <x v="0"/>
    <d v="2024-07-11T17:24:54"/>
    <x v="63"/>
    <n v="266.58500000007916"/>
    <d v="2024-09-02T11:01:13"/>
    <d v="1899-12-30T00:23:12"/>
    <d v="2024-09-02T11:24:25"/>
    <n v="-999.40694444440305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89"/>
    <d v="2024-09-02T00:00:00"/>
    <d v="1899-12-30T11:27:38"/>
    <n v="29"/>
    <s v="E00029"/>
    <s v="RUTA KMS.029"/>
    <x v="55"/>
    <x v="0"/>
    <x v="0"/>
    <x v="5"/>
    <x v="0"/>
    <d v="2024-07-11T17:24:54"/>
    <x v="63"/>
    <n v="266.58500000007916"/>
    <d v="2024-09-02T11:27:38"/>
    <d v="1899-12-30T00:23:12"/>
    <d v="2024-09-02T11:50:50"/>
    <n v="-999.84722222207347"/>
    <x v="1"/>
    <m/>
    <m/>
    <x v="0"/>
    <x v="0"/>
    <x v="2"/>
    <x v="0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0"/>
    <d v="2024-09-02T00:00:00"/>
    <d v="1899-12-30T12:34:46"/>
    <n v="29"/>
    <s v="E00029"/>
    <s v="RUTA KMS.029"/>
    <x v="53"/>
    <x v="0"/>
    <x v="0"/>
    <x v="5"/>
    <x v="0"/>
    <d v="2024-07-11T17:24:54"/>
    <x v="63"/>
    <n v="266.58500000007916"/>
    <d v="2024-09-02T12:34:46"/>
    <d v="1899-12-30T00:23:12"/>
    <d v="2024-09-02T12:57:58"/>
    <n v="-1000.9661111109308"/>
    <x v="1"/>
    <m/>
    <m/>
    <x v="0"/>
    <x v="0"/>
    <x v="2"/>
    <x v="0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1"/>
    <d v="2024-09-02T00:00:00"/>
    <d v="1899-12-30T14:42:36"/>
    <n v="29"/>
    <s v="E00029"/>
    <s v="RUTA KMS.029"/>
    <x v="56"/>
    <x v="0"/>
    <x v="0"/>
    <x v="5"/>
    <x v="0"/>
    <d v="2024-07-11T17:24:54"/>
    <x v="63"/>
    <n v="266.58500000007916"/>
    <d v="2024-09-02T14:42:36"/>
    <d v="1899-12-30T00:23:12"/>
    <d v="2024-09-02T15:05:48"/>
    <n v="-1003.0966666665045"/>
    <x v="1"/>
    <m/>
    <m/>
    <x v="0"/>
    <x v="0"/>
    <x v="2"/>
    <x v="0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2"/>
    <d v="2024-09-02T00:00:00"/>
    <d v="1899-12-30T15:09:50"/>
    <n v="29"/>
    <s v="E00029"/>
    <s v="RUTA KMS.029"/>
    <x v="53"/>
    <x v="0"/>
    <x v="0"/>
    <x v="5"/>
    <x v="0"/>
    <d v="2024-07-11T17:24:54"/>
    <x v="63"/>
    <n v="266.58500000007916"/>
    <d v="2024-09-02T15:09:50"/>
    <d v="1899-12-30T00:23:12"/>
    <d v="2024-09-02T15:33:02"/>
    <n v="-1003.5505555554992"/>
    <x v="1"/>
    <m/>
    <m/>
    <x v="0"/>
    <x v="0"/>
    <x v="2"/>
    <x v="0"/>
    <x v="4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3"/>
    <d v="2024-09-02T00:00:00"/>
    <d v="1899-12-30T16:20:55"/>
    <n v="29"/>
    <s v="E00029"/>
    <s v="RUTA KMS.029"/>
    <x v="56"/>
    <x v="0"/>
    <x v="0"/>
    <x v="5"/>
    <x v="0"/>
    <d v="2024-07-11T17:24:54"/>
    <x v="63"/>
    <n v="266.58500000007916"/>
    <d v="2024-09-02T16:20:55"/>
    <d v="1899-12-30T00:23:12"/>
    <d v="2024-09-02T16:44:07"/>
    <n v="-1004.7352777777123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4"/>
    <d v="2024-09-02T00:00:00"/>
    <d v="1899-12-30T16:37:58"/>
    <n v="29"/>
    <s v="E00029"/>
    <s v="RUTA KMS.029"/>
    <x v="53"/>
    <x v="0"/>
    <x v="0"/>
    <x v="5"/>
    <x v="0"/>
    <d v="2024-07-11T17:24:54"/>
    <x v="63"/>
    <n v="266.58500000007916"/>
    <d v="2024-09-02T16:37:58"/>
    <d v="1899-12-30T00:23:12"/>
    <d v="2024-09-02T17:01:10"/>
    <n v="-1005.019444444275"/>
    <x v="1"/>
    <m/>
    <m/>
    <x v="0"/>
    <x v="0"/>
    <x v="2"/>
    <x v="0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5"/>
    <d v="2024-09-03T00:00:00"/>
    <d v="1899-12-30T11:18:42"/>
    <n v="29"/>
    <s v="E00029"/>
    <s v="RUTA KMS.029"/>
    <x v="55"/>
    <x v="0"/>
    <x v="0"/>
    <x v="5"/>
    <x v="0"/>
    <d v="2024-07-11T17:24:54"/>
    <x v="63"/>
    <n v="266.58500000007916"/>
    <d v="2024-09-03T11:18:42"/>
    <d v="1899-12-30T00:23:12"/>
    <d v="2024-09-03T11:41:54"/>
    <n v="-1023.69833333313"/>
    <x v="1"/>
    <m/>
    <m/>
    <x v="0"/>
    <x v="1"/>
    <x v="2"/>
    <x v="0"/>
    <x v="7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6"/>
    <d v="2024-09-03T00:00:00"/>
    <d v="1899-12-30T14:53:42"/>
    <n v="29"/>
    <s v="E00029"/>
    <s v="RUTA KMS.029"/>
    <x v="56"/>
    <x v="0"/>
    <x v="0"/>
    <x v="5"/>
    <x v="0"/>
    <d v="2024-07-11T17:24:54"/>
    <x v="63"/>
    <n v="266.58500000007916"/>
    <d v="2024-09-03T14:53:42"/>
    <d v="1899-12-30T00:23:12"/>
    <d v="2024-09-03T15:16:54"/>
    <n v="-1027.2816666666185"/>
    <x v="1"/>
    <m/>
    <m/>
    <x v="0"/>
    <x v="1"/>
    <x v="2"/>
    <x v="0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7"/>
    <d v="2024-09-03T00:00:00"/>
    <d v="1899-12-30T15:31:55"/>
    <n v="29"/>
    <s v="E00029"/>
    <s v="RUTA KMS.029"/>
    <x v="57"/>
    <x v="0"/>
    <x v="0"/>
    <x v="5"/>
    <x v="0"/>
    <d v="2024-07-11T17:24:54"/>
    <x v="63"/>
    <n v="266.58500000007916"/>
    <d v="2024-09-03T15:31:55"/>
    <d v="1899-12-30T00:23:12"/>
    <d v="2024-09-03T15:55:07"/>
    <n v="-1027.918611111003"/>
    <x v="1"/>
    <m/>
    <m/>
    <x v="0"/>
    <x v="1"/>
    <x v="2"/>
    <x v="0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8"/>
    <d v="2024-09-03T00:00:00"/>
    <d v="1899-12-30T16:43:25"/>
    <n v="29"/>
    <s v="E00029"/>
    <s v="RUTA KMS.029"/>
    <x v="56"/>
    <x v="0"/>
    <x v="0"/>
    <x v="5"/>
    <x v="0"/>
    <d v="2024-07-11T17:24:54"/>
    <x v="63"/>
    <n v="266.58500000007916"/>
    <d v="2024-09-03T16:43:25"/>
    <d v="1899-12-30T00:23:12"/>
    <d v="2024-09-03T17:06:37"/>
    <n v="-1029.1102777777123"/>
    <x v="1"/>
    <m/>
    <m/>
    <x v="0"/>
    <x v="1"/>
    <x v="2"/>
    <x v="0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99"/>
    <d v="2024-09-03T00:00:00"/>
    <d v="1899-12-30T17:02:12"/>
    <n v="29"/>
    <s v="E00029"/>
    <s v="RUTA KMS.029"/>
    <x v="53"/>
    <x v="0"/>
    <x v="0"/>
    <x v="5"/>
    <x v="0"/>
    <d v="2024-07-11T17:24:54"/>
    <x v="63"/>
    <n v="266.58500000007916"/>
    <d v="2024-09-03T17:02:12"/>
    <d v="1899-12-30T00:23:12"/>
    <d v="2024-09-03T17:25:24"/>
    <n v="-1029.4233333332813"/>
    <x v="1"/>
    <m/>
    <m/>
    <x v="0"/>
    <x v="1"/>
    <x v="2"/>
    <x v="0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"/>
    <d v="2024-09-04T00:00:00"/>
    <d v="1899-12-30T06:47:11"/>
    <n v="29"/>
    <s v="E00029"/>
    <s v="RUTA KMS.029"/>
    <x v="53"/>
    <x v="0"/>
    <x v="0"/>
    <x v="5"/>
    <x v="0"/>
    <d v="2024-07-11T17:24:54"/>
    <x v="63"/>
    <n v="266.58500000007916"/>
    <d v="2024-09-04T06:47:11"/>
    <d v="1899-12-30T00:23:12"/>
    <d v="2024-09-04T07:10:23"/>
    <n v="-1043.1730555553804"/>
    <x v="1"/>
    <m/>
    <m/>
    <x v="0"/>
    <x v="2"/>
    <x v="2"/>
    <x v="0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1"/>
    <d v="2024-09-04T00:00:00"/>
    <d v="1899-12-30T08:22:03"/>
    <n v="29"/>
    <s v="E00029"/>
    <s v="RUTA KMS.029"/>
    <x v="53"/>
    <x v="0"/>
    <x v="0"/>
    <x v="5"/>
    <x v="0"/>
    <d v="2024-07-11T17:24:54"/>
    <x v="63"/>
    <n v="266.58500000007916"/>
    <d v="2024-09-04T08:22:03"/>
    <d v="1899-12-30T00:23:12"/>
    <d v="2024-09-04T08:45:15"/>
    <n v="-1044.7541666665929"/>
    <x v="1"/>
    <m/>
    <m/>
    <x v="0"/>
    <x v="2"/>
    <x v="2"/>
    <x v="0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2"/>
    <d v="2024-09-04T00:00:00"/>
    <d v="1899-12-30T09:50:04"/>
    <n v="29"/>
    <s v="E00029"/>
    <s v="RUTA KMS.029"/>
    <x v="53"/>
    <x v="0"/>
    <x v="0"/>
    <x v="5"/>
    <x v="0"/>
    <d v="2024-07-11T17:24:54"/>
    <x v="63"/>
    <n v="266.58500000007916"/>
    <d v="2024-09-04T09:50:04"/>
    <d v="1899-12-30T00:23:12"/>
    <d v="2024-09-04T10:13:16"/>
    <n v="-1046.2211111109937"/>
    <x v="1"/>
    <m/>
    <m/>
    <x v="0"/>
    <x v="2"/>
    <x v="2"/>
    <x v="0"/>
    <x v="1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3"/>
    <d v="2024-09-04T00:00:00"/>
    <d v="1899-12-30T11:17:48"/>
    <n v="29"/>
    <s v="E00029"/>
    <s v="RUTA KMS.029"/>
    <x v="53"/>
    <x v="0"/>
    <x v="0"/>
    <x v="5"/>
    <x v="0"/>
    <d v="2024-07-11T17:24:54"/>
    <x v="63"/>
    <n v="266.58500000007916"/>
    <d v="2024-09-04T11:17:48"/>
    <d v="1899-12-30T00:23:12"/>
    <d v="2024-09-04T11:41:00"/>
    <n v="-1047.6833333332906"/>
    <x v="1"/>
    <m/>
    <m/>
    <x v="0"/>
    <x v="2"/>
    <x v="2"/>
    <x v="0"/>
    <x v="7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4"/>
    <d v="2024-09-04T00:00:00"/>
    <d v="1899-12-30T12:47:21"/>
    <n v="29"/>
    <s v="E00029"/>
    <s v="RUTA KMS.029"/>
    <x v="53"/>
    <x v="0"/>
    <x v="0"/>
    <x v="5"/>
    <x v="0"/>
    <d v="2024-07-11T17:24:54"/>
    <x v="63"/>
    <n v="266.58500000007916"/>
    <d v="2024-09-04T12:47:21"/>
    <d v="1899-12-30T00:23:12"/>
    <d v="2024-09-04T13:10:33"/>
    <n v="-1049.1758333332837"/>
    <x v="1"/>
    <m/>
    <m/>
    <x v="0"/>
    <x v="2"/>
    <x v="2"/>
    <x v="0"/>
    <x v="3"/>
    <n v="4"/>
    <s v=""/>
    <d v="1899-12-30T09:16:48"/>
    <n v="265.19833333341251"/>
    <n v="60"/>
    <n v="205.19833333341251"/>
    <n v="0"/>
    <x v="3"/>
  </r>
  <r>
    <s v="E002"/>
    <s v="EO55"/>
    <x v="185"/>
    <x v="0"/>
    <s v="E3"/>
    <n v="100018390"/>
    <s v="FORJADOS TOR S.L."/>
    <n v="46005202"/>
    <s v="VILLANUEVA DEL TRABUCO"/>
    <n v="3262"/>
    <x v="38"/>
    <d v="2024-08-14T00:00:00"/>
    <d v="1899-12-30T10:14:05"/>
    <s v="TOR 02/09 09:00"/>
    <d v="2024-09-02T00:00:00"/>
    <x v="18"/>
    <x v="9"/>
    <x v="205"/>
    <d v="2024-09-02T00:00:00"/>
    <d v="1899-12-30T07:37:04"/>
    <n v="62"/>
    <s v="E00062"/>
    <s v="RUTA KMS.062"/>
    <x v="58"/>
    <x v="0"/>
    <x v="0"/>
    <x v="5"/>
    <x v="0"/>
    <d v="2024-08-14T10:14:05"/>
    <x v="64"/>
    <n v="454.76527777779847"/>
    <d v="2024-09-02T07:37:04"/>
    <d v="1899-12-30T00:49:36"/>
    <d v="2024-09-02T08:26:40"/>
    <n v="0.5555555556784384"/>
    <x v="0"/>
    <m/>
    <m/>
    <x v="0"/>
    <x v="0"/>
    <x v="0"/>
    <x v="0"/>
    <x v="12"/>
    <n v="2"/>
    <s v="TRANSPORTES FRANCISCO CASTILLA E HI"/>
    <d v="1899-12-30T19:50:24"/>
    <n v="452.93861111113182"/>
    <n v="60"/>
    <n v="392.93861111113182"/>
    <n v="0"/>
    <x v="3"/>
  </r>
  <r>
    <s v="E002"/>
    <s v="EO55"/>
    <x v="186"/>
    <x v="0"/>
    <s v="E4"/>
    <n v="100058375"/>
    <s v="GRUPO PUYA 68, S.L."/>
    <n v="46005331"/>
    <s v="ALMACEN-S.PEDRO ALCANTARA"/>
    <n v="3282"/>
    <x v="39"/>
    <d v="2024-08-29T00:00:00"/>
    <d v="1899-12-30T12:34:57"/>
    <s v="Modificado SR - Dieg"/>
    <d v="2024-09-02T00:00:00"/>
    <x v="9"/>
    <x v="9"/>
    <x v="206"/>
    <d v="2024-09-02T00:00:00"/>
    <d v="1899-12-30T11:34:05"/>
    <n v="84"/>
    <s v="E00084"/>
    <s v="RUTA KMS.084"/>
    <x v="59"/>
    <x v="0"/>
    <x v="0"/>
    <x v="5"/>
    <x v="1"/>
    <d v="2024-08-29T12:34:57"/>
    <x v="9"/>
    <n v="103.41750000009779"/>
    <d v="2024-09-02T11:34:05"/>
    <d v="1899-12-30T01:07:12"/>
    <d v="2024-09-02T12:41:17"/>
    <n v="7.3119444444891997"/>
    <x v="0"/>
    <m/>
    <m/>
    <x v="0"/>
    <x v="0"/>
    <x v="0"/>
    <x v="0"/>
    <x v="7"/>
    <n v="2"/>
    <s v=""/>
    <d v="1899-12-31T02:52:48"/>
    <n v="101.29750000009778"/>
    <n v="48"/>
    <n v="53.297500000097784"/>
    <n v="0"/>
    <x v="3"/>
  </r>
  <r>
    <s v="E002"/>
    <s v="EO55"/>
    <x v="187"/>
    <x v="0"/>
    <s v="E4"/>
    <n v="100058375"/>
    <s v="GRUPO PUYA 68, S.L."/>
    <n v="46005331"/>
    <s v="ALMACEN-S.PEDRO ALCANTARA"/>
    <n v="3283"/>
    <x v="40"/>
    <d v="2024-08-29T00:00:00"/>
    <d v="1899-12-30T12:35:41"/>
    <s v="Pedido diario"/>
    <d v="2024-09-03T00:00:00"/>
    <x v="9"/>
    <x v="9"/>
    <x v="207"/>
    <d v="2024-09-03T00:00:00"/>
    <d v="1899-12-30T10:03:21"/>
    <n v="84"/>
    <s v="E00084"/>
    <s v="RUTA KMS.084"/>
    <x v="59"/>
    <x v="0"/>
    <x v="0"/>
    <x v="5"/>
    <x v="1"/>
    <d v="2024-08-29T12:35:41"/>
    <x v="29"/>
    <n v="127.40527777781244"/>
    <d v="2024-09-03T10:03:21"/>
    <d v="1899-12-30T01:07:12"/>
    <d v="2024-09-03T11:10:33"/>
    <n v="8.8241666665999219"/>
    <x v="0"/>
    <m/>
    <m/>
    <x v="0"/>
    <x v="1"/>
    <x v="0"/>
    <x v="0"/>
    <x v="6"/>
    <n v="3"/>
    <s v=""/>
    <d v="1899-12-31T02:52:48"/>
    <n v="125.28527777781244"/>
    <n v="60"/>
    <n v="65.285277777812439"/>
    <n v="0"/>
    <x v="3"/>
  </r>
  <r>
    <s v="E002"/>
    <s v="EO55"/>
    <x v="188"/>
    <x v="0"/>
    <s v="E4"/>
    <n v="100058375"/>
    <s v="GRUPO PUYA 68, S.L."/>
    <n v="46005331"/>
    <s v="ALMACEN-S.PEDRO ALCANTARA"/>
    <n v="3283"/>
    <x v="40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0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8"/>
    <x v="0"/>
    <s v="E4"/>
    <n v="100058375"/>
    <s v="GRUPO PUYA 68, S.L."/>
    <n v="46005331"/>
    <s v="ALMACEN-S.PEDRO ALCANTARA"/>
    <n v="3282"/>
    <x v="39"/>
    <d v="2024-08-29T00:00:00"/>
    <d v="1899-12-30T12:35:57"/>
    <s v="Pedido diario"/>
    <d v="2024-09-04T00:00:00"/>
    <x v="9"/>
    <x v="9"/>
    <x v="208"/>
    <d v="2024-09-04T00:00:00"/>
    <d v="1899-12-30T09:32:56"/>
    <n v="84"/>
    <s v="E00084"/>
    <s v="RUTA KMS.084"/>
    <x v="59"/>
    <x v="0"/>
    <x v="1"/>
    <x v="5"/>
    <x v="1"/>
    <d v="2024-08-29T12:35:57"/>
    <x v="33"/>
    <n v="151.4008333333768"/>
    <d v="2024-09-04T09:32:56"/>
    <d v="1899-12-30T01:07:12"/>
    <d v="2024-09-04T10:40:08"/>
    <n v="9.3311111111543141"/>
    <x v="0"/>
    <m/>
    <m/>
    <x v="0"/>
    <x v="2"/>
    <x v="0"/>
    <x v="0"/>
    <x v="1"/>
    <n v="4"/>
    <s v=""/>
    <d v="1899-12-31T02:52:48"/>
    <n v="149.28083333337679"/>
    <n v="60"/>
    <n v="89.280833333376791"/>
    <n v="0"/>
    <x v="3"/>
  </r>
  <r>
    <s v="E002"/>
    <s v="EO55"/>
    <x v="189"/>
    <x v="0"/>
    <s v="E3"/>
    <n v="100037768"/>
    <s v="MINAS DE AGUAS TEÑIDAS, S.A.U. (MAT"/>
    <n v="46004072"/>
    <s v="ZREP4500031988_7  PROYECTO HORMIGON"/>
    <n v="3236"/>
    <x v="41"/>
    <d v="2024-08-30T00:00:00"/>
    <d v="1899-12-30T09:27:16"/>
    <s v="02/09 07:00h Slurry"/>
    <d v="2024-09-02T00:00:00"/>
    <x v="9"/>
    <x v="10"/>
    <x v="209"/>
    <d v="2024-09-02T00:00:00"/>
    <d v="1899-12-30T09:43:20"/>
    <n v="85"/>
    <s v="E00085"/>
    <s v="RUTA KMS.085"/>
    <x v="60"/>
    <x v="0"/>
    <x v="0"/>
    <x v="6"/>
    <x v="0"/>
    <d v="2024-08-30T09:27:16"/>
    <x v="9"/>
    <n v="82.54555555555271"/>
    <d v="2024-09-02T09:43:20"/>
    <d v="1899-12-30T01:08:00"/>
    <d v="2024-09-02T10:51:20"/>
    <n v="9.1444444445078261"/>
    <x v="0"/>
    <m/>
    <m/>
    <x v="0"/>
    <x v="0"/>
    <x v="0"/>
    <x v="0"/>
    <x v="1"/>
    <n v="2"/>
    <s v=""/>
    <d v="1899-12-31T03:12:00"/>
    <n v="80.41222222221937"/>
    <n v="36"/>
    <n v="44.41222222221937"/>
    <n v="0"/>
    <x v="3"/>
  </r>
  <r>
    <s v="E002"/>
    <s v="EO55"/>
    <x v="190"/>
    <x v="0"/>
    <s v="E3"/>
    <n v="100037768"/>
    <s v="MINAS DE AGUAS TEÑIDAS, S.A.U. (MAT"/>
    <n v="46004072"/>
    <s v="ZREP4500031988_7  PROYECTO HORMIGON"/>
    <n v="3236"/>
    <x v="41"/>
    <d v="2024-08-30T00:00:00"/>
    <d v="1899-12-30T09:27:23"/>
    <s v="02/09 15:00h Slurry"/>
    <d v="2024-09-02T00:00:00"/>
    <x v="4"/>
    <x v="10"/>
    <x v="210"/>
    <d v="2024-09-02T00:00:00"/>
    <d v="1899-12-30T10:37:35"/>
    <n v="85"/>
    <s v="E00085"/>
    <s v="RUTA KMS.085"/>
    <x v="61"/>
    <x v="0"/>
    <x v="0"/>
    <x v="6"/>
    <x v="0"/>
    <d v="2024-08-30T09:27:23"/>
    <x v="4"/>
    <n v="77.54361111111939"/>
    <d v="2024-09-02T10:37:35"/>
    <d v="1899-12-30T01:08:00"/>
    <d v="2024-09-02T11:45:35"/>
    <n v="3.2402777777169831"/>
    <x v="0"/>
    <m/>
    <m/>
    <x v="0"/>
    <x v="0"/>
    <x v="0"/>
    <x v="0"/>
    <x v="6"/>
    <n v="2"/>
    <s v=""/>
    <d v="1899-12-31T03:12:00"/>
    <n v="75.41027777778605"/>
    <n v="36"/>
    <n v="39.41027777778605"/>
    <n v="0"/>
    <x v="3"/>
  </r>
  <r>
    <s v="E002"/>
    <s v="EO55"/>
    <x v="191"/>
    <x v="0"/>
    <s v="E3"/>
    <n v="100037768"/>
    <s v="MINAS DE AGUAS TEÑIDAS, S.A.U. (MAT"/>
    <n v="46004428"/>
    <s v="ZREP4500031988_6 @ HORMIGON VALDELA"/>
    <n v="3236"/>
    <x v="41"/>
    <d v="2024-08-30T00:00:00"/>
    <d v="1899-12-30T09:33:04"/>
    <s v="01/09 17h"/>
    <d v="2024-09-01T00:00:00"/>
    <x v="9"/>
    <x v="10"/>
    <x v="211"/>
    <d v="2024-09-01T00:00:00"/>
    <d v="1899-12-30T08:50:34"/>
    <n v="85"/>
    <s v="E00085"/>
    <s v="RUTA KMS.085"/>
    <x v="62"/>
    <x v="0"/>
    <x v="0"/>
    <x v="6"/>
    <x v="0"/>
    <d v="2024-08-30T09:33:04"/>
    <x v="65"/>
    <n v="58.448888888990041"/>
    <d v="2024-09-01T08:50:34"/>
    <d v="1899-12-30T01:08:00"/>
    <d v="2024-09-01T09:58:34"/>
    <n v="10.023888889001682"/>
    <x v="0"/>
    <m/>
    <m/>
    <x v="0"/>
    <x v="3"/>
    <x v="0"/>
    <x v="1"/>
    <x v="0"/>
    <n v="1"/>
    <s v=""/>
    <d v="1899-12-31T03:12:00"/>
    <n v="56.315555555656708"/>
    <n v="24"/>
    <n v="32.315555555656708"/>
    <n v="0"/>
    <x v="3"/>
  </r>
  <r>
    <s v="E002"/>
    <s v="EO55"/>
    <x v="192"/>
    <x v="0"/>
    <s v="E3"/>
    <n v="100037768"/>
    <s v="MINAS DE AGUAS TEÑIDAS, S.A.U. (MAT"/>
    <n v="46004165"/>
    <s v="ZREP4500031988_5  HORMIGON VALDELAM"/>
    <n v="3236"/>
    <x v="41"/>
    <d v="2024-08-30T00:00:00"/>
    <d v="1899-12-30T09:33:44"/>
    <s v="02/09 8H"/>
    <d v="2024-09-02T00:00:00"/>
    <x v="9"/>
    <x v="10"/>
    <x v="212"/>
    <d v="2024-09-02T00:00:00"/>
    <d v="1899-12-30T06:52:08"/>
    <n v="85"/>
    <s v="E00085"/>
    <s v="RUTA KMS.085"/>
    <x v="63"/>
    <x v="0"/>
    <x v="0"/>
    <x v="6"/>
    <x v="0"/>
    <d v="2024-08-30T09:33:44"/>
    <x v="9"/>
    <n v="82.437777777900919"/>
    <d v="2024-09-02T06:52:08"/>
    <d v="1899-12-30T01:08:00"/>
    <d v="2024-09-02T08:00:08"/>
    <n v="11.997777777782176"/>
    <x v="0"/>
    <m/>
    <m/>
    <x v="0"/>
    <x v="0"/>
    <x v="0"/>
    <x v="0"/>
    <x v="13"/>
    <n v="2"/>
    <s v=""/>
    <d v="1899-12-31T03:12:00"/>
    <n v="80.304444444567579"/>
    <n v="36"/>
    <n v="44.304444444567579"/>
    <n v="0"/>
    <x v="3"/>
  </r>
  <r>
    <s v="E002"/>
    <s v="EO55"/>
    <x v="193"/>
    <x v="0"/>
    <s v="E3"/>
    <n v="432000110"/>
    <s v="PREBETONG HORMIGONES, S.A."/>
    <n v="46001417"/>
    <s v="CORIA DEL RIO"/>
    <n v="837"/>
    <x v="42"/>
    <d v="2024-08-30T00:00:00"/>
    <d v="1899-12-30T10:51:56"/>
    <s v="02/09 08:00h"/>
    <d v="2024-09-02T00:00:00"/>
    <x v="13"/>
    <x v="10"/>
    <x v="213"/>
    <d v="2024-09-02T00:00:00"/>
    <d v="1899-12-30T06:44:57"/>
    <n v="85"/>
    <s v="E00085"/>
    <s v="RUTA KMS.085"/>
    <x v="64"/>
    <x v="0"/>
    <x v="0"/>
    <x v="6"/>
    <x v="0"/>
    <d v="2024-08-30T10:51:56"/>
    <x v="13"/>
    <n v="69.134444444440305"/>
    <d v="2024-09-02T06:44:57"/>
    <d v="1899-12-30T01:08:00"/>
    <d v="2024-09-02T07:52:57"/>
    <n v="0.11750000005122274"/>
    <x v="0"/>
    <m/>
    <m/>
    <x v="0"/>
    <x v="0"/>
    <x v="0"/>
    <x v="0"/>
    <x v="13"/>
    <n v="2"/>
    <s v=""/>
    <d v="1899-12-31T03:12:00"/>
    <n v="67.001111111106965"/>
    <n v="36"/>
    <n v="31.001111111106965"/>
    <n v="0"/>
    <x v="3"/>
  </r>
  <r>
    <s v="E002"/>
    <s v="EO55"/>
    <x v="194"/>
    <x v="0"/>
    <s v="E3"/>
    <n v="100051292"/>
    <s v="TPTES. Y EXCAV. CRESPOCOR, S.L."/>
    <n v="46004626"/>
    <s v="LA HERRERIA-FUENTE PALMERA"/>
    <n v="3264"/>
    <x v="43"/>
    <d v="2024-08-30T00:00:00"/>
    <d v="1899-12-30T10:56:02"/>
    <s v="02/09 09:00h"/>
    <d v="2024-09-02T00:00:00"/>
    <x v="18"/>
    <x v="9"/>
    <x v="214"/>
    <d v="2024-09-02T00:00:00"/>
    <d v="1899-12-30T06:52:50"/>
    <n v="189"/>
    <s v="E00189"/>
    <s v="RUTA KMS.189"/>
    <x v="65"/>
    <x v="0"/>
    <x v="0"/>
    <x v="5"/>
    <x v="0"/>
    <d v="2024-08-30T10:56:02"/>
    <x v="64"/>
    <n v="70.066111111140344"/>
    <d v="2024-09-02T06:52:50"/>
    <d v="1899-12-30T02:31:12"/>
    <d v="2024-09-02T09:24:02"/>
    <n v="-0.40055555559229106"/>
    <x v="0"/>
    <m/>
    <m/>
    <x v="0"/>
    <x v="0"/>
    <x v="0"/>
    <x v="0"/>
    <x v="13"/>
    <n v="2"/>
    <s v="TRANSPORTES FRANCISCO CASTILLA E HI"/>
    <d v="1900-01-01T12:28:48"/>
    <n v="66.546111111140348"/>
    <n v="36"/>
    <n v="30.546111111140348"/>
    <n v="0"/>
    <x v="3"/>
  </r>
  <r>
    <s v="E002"/>
    <s v="EO55"/>
    <x v="195"/>
    <x v="0"/>
    <s v="E4"/>
    <n v="100052034"/>
    <s v="GRUPO PUMA ESPAÑA S.L."/>
    <n v="46005379"/>
    <s v="FABRICA - ALICANTE"/>
    <n v="3277"/>
    <x v="44"/>
    <d v="2024-08-30T00:00:00"/>
    <d v="1899-12-30T11:14:52"/>
    <s v="PC119325-1 03/09 Rec"/>
    <d v="2024-09-03T00:00:00"/>
    <x v="11"/>
    <x v="9"/>
    <x v="215"/>
    <d v="2024-09-02T00:00:00"/>
    <d v="1899-12-30T18:00:48"/>
    <n v="463"/>
    <s v="E00463"/>
    <s v="RUTA KMS.463"/>
    <x v="66"/>
    <x v="0"/>
    <x v="0"/>
    <x v="5"/>
    <x v="1"/>
    <d v="2024-08-30T11:14:52"/>
    <x v="31"/>
    <n v="94.752222222159617"/>
    <d v="2024-09-02T18:00:48"/>
    <d v="1899-12-30T06:10:24"/>
    <d v="2024-09-03T00:11:12"/>
    <n v="9.8133333332953043"/>
    <x v="0"/>
    <m/>
    <m/>
    <x v="0"/>
    <x v="0"/>
    <x v="0"/>
    <x v="0"/>
    <x v="10"/>
    <n v="2"/>
    <s v=""/>
    <d v="1900-01-05T04:09:36"/>
    <n v="87.578888888826285"/>
    <n v="48"/>
    <n v="39.578888888826285"/>
    <n v="0"/>
    <x v="3"/>
  </r>
  <r>
    <s v="E002"/>
    <s v="EO55"/>
    <x v="196"/>
    <x v="0"/>
    <s v="E3"/>
    <n v="100057968"/>
    <s v="LOZAC OBRAS Y SERVICIOS, S.L."/>
    <n v="46005114"/>
    <s v="PLANTA DE PUERTO REAL"/>
    <n v="3264"/>
    <x v="43"/>
    <d v="2024-08-30T00:00:00"/>
    <d v="1899-12-30T11:28:55"/>
    <s v="02/09 11:00h"/>
    <d v="2024-09-02T00:00:00"/>
    <x v="12"/>
    <x v="9"/>
    <x v="216"/>
    <d v="2024-09-02T00:00:00"/>
    <d v="1899-12-30T07:38:24"/>
    <n v="232"/>
    <s v="E00232"/>
    <s v="RUTA KMS.232"/>
    <x v="67"/>
    <x v="0"/>
    <x v="0"/>
    <x v="5"/>
    <x v="0"/>
    <d v="2024-08-30T11:28:55"/>
    <x v="12"/>
    <n v="71.518055555527098"/>
    <d v="2024-09-02T07:38:24"/>
    <d v="1899-12-30T03:05:36"/>
    <d v="2024-09-02T10:44:00"/>
    <n v="0.26666666666278616"/>
    <x v="0"/>
    <m/>
    <m/>
    <x v="0"/>
    <x v="0"/>
    <x v="0"/>
    <x v="0"/>
    <x v="12"/>
    <n v="2"/>
    <s v=""/>
    <d v="1900-01-02T02:14:24"/>
    <n v="67.424722222193765"/>
    <n v="36"/>
    <n v="31.424722222193765"/>
    <n v="0"/>
    <x v="3"/>
  </r>
  <r>
    <s v="E002"/>
    <s v="EO55"/>
    <x v="197"/>
    <x v="0"/>
    <s v="E3"/>
    <n v="100033645"/>
    <s v="HORMIALIA 2007 S.L."/>
    <n v="46005121"/>
    <s v="PLANTA FUENGIROLA"/>
    <n v="3264"/>
    <x v="43"/>
    <d v="2024-08-30T00:00:00"/>
    <d v="1899-12-30T12:04:01"/>
    <s v="02/09 08:00h"/>
    <d v="2024-09-02T00:00:00"/>
    <x v="13"/>
    <x v="9"/>
    <x v="217"/>
    <d v="2024-09-02T00:00:00"/>
    <d v="1899-12-30T07:12:22"/>
    <n v="54"/>
    <s v="E00054"/>
    <s v="RUTA KMS.054"/>
    <x v="68"/>
    <x v="0"/>
    <x v="0"/>
    <x v="5"/>
    <x v="0"/>
    <d v="2024-08-30T12:04:01"/>
    <x v="13"/>
    <n v="67.933055555680767"/>
    <d v="2024-09-02T07:12:22"/>
    <d v="1899-12-30T00:43:12"/>
    <d v="2024-09-02T07:55:34"/>
    <n v="7.3888889048248529E-2"/>
    <x v="0"/>
    <m/>
    <m/>
    <x v="0"/>
    <x v="0"/>
    <x v="0"/>
    <x v="0"/>
    <x v="12"/>
    <n v="2"/>
    <s v=""/>
    <d v="1899-12-30T17:16:48"/>
    <n v="66.213055555680768"/>
    <n v="36"/>
    <n v="30.213055555680768"/>
    <n v="0"/>
    <x v="3"/>
  </r>
  <r>
    <s v="E002"/>
    <s v="EO55"/>
    <x v="198"/>
    <x v="0"/>
    <s v="E3"/>
    <n v="432000110"/>
    <s v="PREBETONG HORMIGONES, S.A."/>
    <n v="46001418"/>
    <s v="SEVILLA (SAN JERONIMO)"/>
    <n v="837"/>
    <x v="42"/>
    <d v="2024-08-30T00:00:00"/>
    <d v="1899-12-30T12:24:19"/>
    <d v="2024-02-09T09:30:00"/>
    <d v="2024-09-02T00:00:00"/>
    <x v="11"/>
    <x v="10"/>
    <x v="218"/>
    <d v="2024-09-02T00:00:00"/>
    <d v="1899-12-30T08:34:30"/>
    <n v="80"/>
    <s v="E00080"/>
    <s v="RUTA KMS.080"/>
    <x v="69"/>
    <x v="0"/>
    <x v="0"/>
    <x v="6"/>
    <x v="0"/>
    <d v="2024-08-30T12:24:19"/>
    <x v="11"/>
    <n v="69.594722222245764"/>
    <d v="2024-09-02T08:34:30"/>
    <d v="1899-12-30T01:04:00"/>
    <d v="2024-09-02T09:38:30"/>
    <n v="0.35833333327900618"/>
    <x v="0"/>
    <m/>
    <m/>
    <x v="0"/>
    <x v="0"/>
    <x v="0"/>
    <x v="0"/>
    <x v="0"/>
    <n v="2"/>
    <s v=""/>
    <d v="1899-12-31T01:36:00"/>
    <n v="67.528055555579101"/>
    <n v="36"/>
    <n v="31.528055555579101"/>
    <n v="0"/>
    <x v="3"/>
  </r>
  <r>
    <s v="E002"/>
    <s v="EO55"/>
    <x v="199"/>
    <x v="0"/>
    <s v="E3"/>
    <n v="432000110"/>
    <s v="PREBETONG HORMIGONES, S.A."/>
    <n v="46001418"/>
    <s v="SEVILLA (SAN JERONIMO)"/>
    <n v="837"/>
    <x v="42"/>
    <d v="2024-08-30T00:00:00"/>
    <d v="1899-12-30T12:24:46"/>
    <s v="02/09 7:00 en la pla"/>
    <d v="2024-09-02T00:00:00"/>
    <x v="13"/>
    <x v="10"/>
    <x v="219"/>
    <d v="2024-09-02T00:00:00"/>
    <d v="1899-12-30T07:01:04"/>
    <n v="80"/>
    <s v="E00080"/>
    <s v="RUTA KMS.080"/>
    <x v="70"/>
    <x v="0"/>
    <x v="0"/>
    <x v="6"/>
    <x v="0"/>
    <d v="2024-08-30T12:24:46"/>
    <x v="13"/>
    <n v="67.587222222355194"/>
    <d v="2024-09-02T07:01:04"/>
    <d v="1899-12-30T01:04:00"/>
    <d v="2024-09-02T08:05:04"/>
    <n v="-8.4444444451946765E-2"/>
    <x v="0"/>
    <m/>
    <m/>
    <x v="0"/>
    <x v="0"/>
    <x v="0"/>
    <x v="0"/>
    <x v="12"/>
    <n v="2"/>
    <s v=""/>
    <d v="1899-12-31T01:36:00"/>
    <n v="65.520555555688532"/>
    <n v="36"/>
    <n v="29.520555555688532"/>
    <n v="0"/>
    <x v="3"/>
  </r>
  <r>
    <s v="E002"/>
    <s v="EO55"/>
    <x v="200"/>
    <x v="0"/>
    <s v="E3"/>
    <n v="432000110"/>
    <s v="PREBETONG HORMIGONES, S.A."/>
    <n v="46001418"/>
    <s v="SEVILLA (SAN JERONIMO)"/>
    <n v="837"/>
    <x v="42"/>
    <d v="2024-08-30T00:00:00"/>
    <d v="1899-12-30T12:28:26"/>
    <d v="2024-02-09T12:00:00"/>
    <d v="2024-09-02T00:00:00"/>
    <x v="0"/>
    <x v="10"/>
    <x v="220"/>
    <d v="2024-09-02T00:00:00"/>
    <d v="1899-12-30T12:31:00"/>
    <n v="80"/>
    <s v="E00080"/>
    <s v="RUTA KMS.080"/>
    <x v="62"/>
    <x v="0"/>
    <x v="0"/>
    <x v="6"/>
    <x v="0"/>
    <d v="2024-08-30T12:28:26"/>
    <x v="0"/>
    <n v="72.526111110986676"/>
    <d v="2024-09-02T12:31:00"/>
    <d v="1899-12-30T01:04:00"/>
    <d v="2024-09-02T13:35:00"/>
    <n v="-0.58333333331393078"/>
    <x v="0"/>
    <m/>
    <m/>
    <x v="0"/>
    <x v="0"/>
    <x v="0"/>
    <x v="0"/>
    <x v="3"/>
    <n v="2"/>
    <s v=""/>
    <d v="1899-12-31T01:36:00"/>
    <n v="70.459444444320013"/>
    <n v="36"/>
    <n v="34.459444444320013"/>
    <n v="0"/>
    <x v="3"/>
  </r>
  <r>
    <s v="E002"/>
    <s v="EO55"/>
    <x v="201"/>
    <x v="0"/>
    <s v="E3"/>
    <n v="100058399"/>
    <s v="HORMIGONES ESTEBBUNA, S.L."/>
    <n v="46005172"/>
    <s v="PLANTA ESTEPONA"/>
    <n v="3264"/>
    <x v="43"/>
    <d v="2024-08-30T00:00:00"/>
    <d v="1899-12-30T12:46:49"/>
    <d v="1899-12-30T12:00:00"/>
    <d v="2024-09-02T00:00:00"/>
    <x v="17"/>
    <x v="9"/>
    <x v="221"/>
    <d v="2024-09-02T00:00:00"/>
    <d v="1899-12-30T10:21:33"/>
    <n v="110"/>
    <s v="E00110"/>
    <s v="RUTA KMS.110"/>
    <x v="71"/>
    <x v="0"/>
    <x v="0"/>
    <x v="5"/>
    <x v="0"/>
    <d v="2024-08-30T12:46:49"/>
    <x v="66"/>
    <n v="71.219722222303972"/>
    <d v="2024-09-02T10:21:33"/>
    <d v="1899-12-30T01:28:00"/>
    <d v="2024-09-02T11:49:33"/>
    <n v="0.17416666651843116"/>
    <x v="0"/>
    <m/>
    <m/>
    <x v="0"/>
    <x v="0"/>
    <x v="0"/>
    <x v="0"/>
    <x v="6"/>
    <n v="2"/>
    <s v=""/>
    <d v="1899-12-31T11:12:00"/>
    <n v="68.753055555637303"/>
    <n v="36"/>
    <n v="32.753055555637303"/>
    <n v="0"/>
    <x v="3"/>
  </r>
  <r>
    <s v="E002"/>
    <s v="EO55"/>
    <x v="202"/>
    <x v="0"/>
    <s v="E3"/>
    <n v="100058399"/>
    <s v="HORMIGONES ESTEBBUNA, S.L."/>
    <n v="46005172"/>
    <s v="PLANTA ESTEPONA"/>
    <n v="3264"/>
    <x v="43"/>
    <d v="2024-08-30T00:00:00"/>
    <d v="1899-12-30T12:47:27"/>
    <d v="1899-12-30T10:00:00"/>
    <d v="2024-09-02T00:00:00"/>
    <x v="11"/>
    <x v="9"/>
    <x v="222"/>
    <d v="2024-09-02T00:00:00"/>
    <d v="1899-12-30T09:04:41"/>
    <n v="110"/>
    <s v="E00110"/>
    <s v="RUTA KMS.110"/>
    <x v="72"/>
    <x v="0"/>
    <x v="0"/>
    <x v="5"/>
    <x v="0"/>
    <d v="2024-08-30T12:47:27"/>
    <x v="11"/>
    <n v="69.209166666667443"/>
    <d v="2024-09-02T09:04:41"/>
    <d v="1899-12-30T01:28:00"/>
    <d v="2024-09-02T10:32:41"/>
    <n v="-0.5447222224320285"/>
    <x v="0"/>
    <m/>
    <m/>
    <x v="0"/>
    <x v="0"/>
    <x v="0"/>
    <x v="0"/>
    <x v="1"/>
    <n v="2"/>
    <s v=""/>
    <d v="1899-12-31T11:12:00"/>
    <n v="66.742500000000774"/>
    <n v="36"/>
    <n v="30.742500000000774"/>
    <n v="0"/>
    <x v="3"/>
  </r>
  <r>
    <s v="E002"/>
    <s v="EO55"/>
    <x v="203"/>
    <x v="0"/>
    <s v="E3"/>
    <n v="100052945"/>
    <s v="HORMIGONES ROCIO S.L."/>
    <n v="46004387"/>
    <s v="ALMONTE"/>
    <n v="837"/>
    <x v="42"/>
    <d v="2024-08-30T00:00:00"/>
    <d v="1899-12-30T12:48:04"/>
    <s v="02/09 8:00 URGENTE"/>
    <d v="2024-09-02T00:00:00"/>
    <x v="13"/>
    <x v="10"/>
    <x v="223"/>
    <d v="2024-09-02T00:00:00"/>
    <d v="1899-12-30T07:30:16"/>
    <n v="27"/>
    <s v="E00027"/>
    <s v="RUTA KMS.027"/>
    <x v="73"/>
    <x v="0"/>
    <x v="0"/>
    <x v="6"/>
    <x v="0"/>
    <d v="2024-08-30T12:48:04"/>
    <x v="13"/>
    <n v="67.198888888873626"/>
    <d v="2024-09-02T07:30:16"/>
    <d v="1899-12-30T00:21:36"/>
    <d v="2024-09-02T07:51:52"/>
    <n v="0.13555555563652888"/>
    <x v="0"/>
    <m/>
    <m/>
    <x v="0"/>
    <x v="0"/>
    <x v="0"/>
    <x v="0"/>
    <x v="12"/>
    <n v="2"/>
    <s v="TTES COOPERATIVOS ARAGONES S COOP"/>
    <d v="1899-12-30T08:38:24"/>
    <n v="65.838888888873626"/>
    <n v="36"/>
    <n v="29.838888888873626"/>
    <n v="0"/>
    <x v="3"/>
  </r>
  <r>
    <s v="E002"/>
    <s v="EO55"/>
    <x v="204"/>
    <x v="0"/>
    <s v="E4"/>
    <n v="100052034"/>
    <s v="GRUPO PUMA ESPAÑA S.L."/>
    <n v="46005916"/>
    <s v="BRICODEPOT- SEVILLA SUR"/>
    <n v="3277"/>
    <x v="44"/>
    <d v="2024-08-30T00:00:00"/>
    <d v="1899-12-30T12:59:35"/>
    <s v="PC123043-1 03/09 1ºh"/>
    <d v="2024-09-03T00:00:00"/>
    <x v="13"/>
    <x v="9"/>
    <x v="224"/>
    <d v="2024-09-02T00:00:00"/>
    <d v="1899-12-30T16:33:54"/>
    <n v="214"/>
    <s v="E00214"/>
    <s v="RUTA KMS.214"/>
    <x v="74"/>
    <x v="0"/>
    <x v="0"/>
    <x v="5"/>
    <x v="1"/>
    <d v="2024-08-30T12:59:35"/>
    <x v="23"/>
    <n v="91.006944444437977"/>
    <d v="2024-09-02T16:33:54"/>
    <d v="1899-12-30T02:51:12"/>
    <d v="2024-09-02T19:25:06"/>
    <n v="12.58166666678153"/>
    <x v="0"/>
    <m/>
    <m/>
    <x v="0"/>
    <x v="0"/>
    <x v="0"/>
    <x v="0"/>
    <x v="8"/>
    <n v="2"/>
    <s v=""/>
    <d v="1900-01-01T20:28:48"/>
    <n v="87.153611111104638"/>
    <n v="48"/>
    <n v="39.153611111104638"/>
    <n v="0"/>
    <x v="3"/>
  </r>
  <r>
    <s v="E002"/>
    <s v="EO55"/>
    <x v="205"/>
    <x v="0"/>
    <s v="E4"/>
    <n v="100056469"/>
    <s v="EXC. Y MAT. DE CONST. JOMA S.L."/>
    <n v="46004733"/>
    <s v="TORRE DE BENAGALBON (ALMACEN)"/>
    <n v="3283"/>
    <x v="40"/>
    <d v="2024-08-30T00:00:00"/>
    <d v="1899-12-30T13:08:07"/>
    <s v="02/09 Antes de 13:00"/>
    <d v="2024-09-02T00:00:00"/>
    <x v="0"/>
    <x v="9"/>
    <x v="225"/>
    <d v="2024-09-02T00:00:00"/>
    <d v="1899-12-30T10:23:56"/>
    <n v="12"/>
    <s v="E00012"/>
    <s v="RUTA KMS.012"/>
    <x v="59"/>
    <x v="0"/>
    <x v="0"/>
    <x v="5"/>
    <x v="1"/>
    <d v="2024-08-30T13:08:07"/>
    <x v="0"/>
    <n v="71.864722222206183"/>
    <d v="2024-09-02T10:23:56"/>
    <d v="1899-12-30T00:09:36"/>
    <d v="2024-09-02T10:33:32"/>
    <n v="2.4411111110821366"/>
    <x v="0"/>
    <m/>
    <m/>
    <x v="0"/>
    <x v="0"/>
    <x v="0"/>
    <x v="0"/>
    <x v="6"/>
    <n v="2"/>
    <s v=""/>
    <d v="1899-12-30T03:50:24"/>
    <n v="70.704722222206186"/>
    <n v="36"/>
    <n v="34.704722222206186"/>
    <n v="0"/>
    <x v="3"/>
  </r>
  <r>
    <s v="E002"/>
    <s v="EO55"/>
    <x v="206"/>
    <x v="0"/>
    <s v="E3"/>
    <n v="432000110"/>
    <s v="PREBETONG HORMIGONES, S.A."/>
    <n v="46001416"/>
    <s v="ALCALA DE GUADAIRA"/>
    <n v="837"/>
    <x v="42"/>
    <d v="2024-08-30T00:00:00"/>
    <d v="1899-12-30T13:21:56"/>
    <s v="02/09 10:00h"/>
    <d v="2024-09-02T00:00:00"/>
    <x v="11"/>
    <x v="10"/>
    <x v="226"/>
    <d v="2024-09-02T00:00:00"/>
    <d v="1899-12-30T07:52:48"/>
    <n v="83"/>
    <s v="E00083"/>
    <s v="RUTA KMS.083"/>
    <x v="75"/>
    <x v="0"/>
    <x v="0"/>
    <x v="6"/>
    <x v="0"/>
    <d v="2024-08-30T13:21:56"/>
    <x v="11"/>
    <n v="68.634444444382098"/>
    <d v="2024-09-02T07:52:48"/>
    <d v="1899-12-30T01:06:24"/>
    <d v="2024-09-02T08:59:12"/>
    <n v="1.0133333332487382"/>
    <x v="0"/>
    <m/>
    <m/>
    <x v="0"/>
    <x v="0"/>
    <x v="0"/>
    <x v="0"/>
    <x v="12"/>
    <n v="2"/>
    <s v="HIBURSANFRE, S.L.U."/>
    <d v="1899-12-31T02:33:36"/>
    <n v="66.527777777715428"/>
    <n v="36"/>
    <n v="30.527777777715428"/>
    <n v="0"/>
    <x v="3"/>
  </r>
  <r>
    <s v="E002"/>
    <s v="EO55"/>
    <x v="207"/>
    <x v="0"/>
    <s v="E3"/>
    <n v="100018624"/>
    <s v="VIPRELUC, S.L."/>
    <n v="46000748"/>
    <s v="PUENTE GENIL"/>
    <n v="3264"/>
    <x v="43"/>
    <d v="2024-08-30T00:00:00"/>
    <d v="1899-12-30T13:42:00"/>
    <s v="02/09 08:00h 278"/>
    <d v="2024-09-02T00:00:00"/>
    <x v="13"/>
    <x v="9"/>
    <x v="227"/>
    <d v="2024-09-02T00:00:00"/>
    <d v="1899-12-30T06:45:59"/>
    <n v="127"/>
    <s v="E00127"/>
    <s v="RUTA KMS.127"/>
    <x v="76"/>
    <x v="0"/>
    <x v="0"/>
    <x v="5"/>
    <x v="0"/>
    <d v="2024-08-30T13:42:00"/>
    <x v="13"/>
    <n v="66.300000000104774"/>
    <d v="2024-09-02T06:45:59"/>
    <d v="1899-12-30T01:41:36"/>
    <d v="2024-09-02T08:27:35"/>
    <n v="-0.45972222212003544"/>
    <x v="0"/>
    <m/>
    <m/>
    <x v="0"/>
    <x v="0"/>
    <x v="0"/>
    <x v="0"/>
    <x v="13"/>
    <n v="2"/>
    <s v=""/>
    <d v="1899-12-31T16:38:24"/>
    <n v="63.606666666771446"/>
    <n v="36"/>
    <n v="27.606666666771446"/>
    <n v="0"/>
    <x v="3"/>
  </r>
  <r>
    <s v="E002"/>
    <s v="EO55"/>
    <x v="208"/>
    <x v="0"/>
    <s v="E3"/>
    <n v="100018624"/>
    <s v="VIPRELUC, S.L."/>
    <n v="46000748"/>
    <s v="PUENTE GENIL"/>
    <n v="3264"/>
    <x v="43"/>
    <d v="2024-08-30T00:00:00"/>
    <d v="1899-12-30T13:42:09"/>
    <s v="04/09 08:00h 279"/>
    <d v="2024-09-04T00:00:00"/>
    <x v="13"/>
    <x v="9"/>
    <x v="228"/>
    <d v="2024-09-04T00:00:00"/>
    <d v="1899-12-30T06:43:03"/>
    <n v="127"/>
    <s v="E00127"/>
    <s v="RUTA KMS.127"/>
    <x v="77"/>
    <x v="0"/>
    <x v="0"/>
    <x v="5"/>
    <x v="0"/>
    <d v="2024-08-30T13:42:09"/>
    <x v="41"/>
    <n v="114.29750000004424"/>
    <d v="2024-09-04T06:43:03"/>
    <d v="1899-12-30T01:41:36"/>
    <d v="2024-09-04T08:24:39"/>
    <n v="-0.41083333332790062"/>
    <x v="0"/>
    <m/>
    <m/>
    <x v="0"/>
    <x v="2"/>
    <x v="0"/>
    <x v="0"/>
    <x v="13"/>
    <n v="4"/>
    <s v=""/>
    <d v="1899-12-31T16:38:24"/>
    <n v="111.60416666671091"/>
    <n v="60"/>
    <n v="51.60416666671091"/>
    <n v="0"/>
    <x v="3"/>
  </r>
  <r>
    <s v="E002"/>
    <s v="EO55"/>
    <x v="209"/>
    <x v="0"/>
    <s v="E3"/>
    <n v="100057966"/>
    <s v="HORPRESOL, SRL"/>
    <n v="46005112"/>
    <s v="PLANTA ALMERIA"/>
    <n v="3269"/>
    <x v="45"/>
    <d v="2024-08-30T00:00:00"/>
    <d v="1899-12-30T13:42:50"/>
    <s v="votorantim 10:00"/>
    <d v="2024-09-02T00:00:00"/>
    <x v="11"/>
    <x v="9"/>
    <x v="229"/>
    <d v="2024-09-02T00:00:00"/>
    <d v="1899-12-30T06:56:27"/>
    <n v="195"/>
    <s v="E00195"/>
    <s v="RUTA KMS.195"/>
    <x v="78"/>
    <x v="0"/>
    <x v="0"/>
    <x v="5"/>
    <x v="0"/>
    <d v="2024-08-30T13:42:50"/>
    <x v="11"/>
    <n v="68.286111110995989"/>
    <d v="2024-09-02T06:56:27"/>
    <d v="1899-12-30T02:36:00"/>
    <d v="2024-09-02T09:32:27"/>
    <n v="0.45916666660923511"/>
    <x v="0"/>
    <m/>
    <m/>
    <x v="0"/>
    <x v="0"/>
    <x v="0"/>
    <x v="0"/>
    <x v="13"/>
    <n v="2"/>
    <s v=""/>
    <d v="1900-01-01T14:24:00"/>
    <n v="64.686111110995995"/>
    <n v="36"/>
    <n v="28.686111110995995"/>
    <n v="0"/>
    <x v="3"/>
  </r>
  <r>
    <s v="E002"/>
    <s v="EO55"/>
    <x v="210"/>
    <x v="0"/>
    <s v="E3"/>
    <n v="100057966"/>
    <s v="HORPRESOL, SRL"/>
    <n v="46005112"/>
    <s v="PLANTA ALMERIA"/>
    <n v="3269"/>
    <x v="45"/>
    <d v="2024-08-30T00:00:00"/>
    <d v="1899-12-30T13:43:04"/>
    <s v="votorantim 12:00"/>
    <d v="2024-09-02T00:00:00"/>
    <x v="0"/>
    <x v="9"/>
    <x v="230"/>
    <d v="2024-09-02T00:00:00"/>
    <d v="1899-12-30T13:40:16"/>
    <n v="195"/>
    <s v="E00195"/>
    <s v="RUTA KMS.195"/>
    <x v="79"/>
    <x v="0"/>
    <x v="0"/>
    <x v="5"/>
    <x v="0"/>
    <d v="2024-08-30T13:43:04"/>
    <x v="0"/>
    <n v="71.282222222245764"/>
    <d v="2024-09-02T13:40:16"/>
    <d v="1899-12-30T02:36:00"/>
    <d v="2024-09-02T16:16:16"/>
    <n v="-3.2711111110984348"/>
    <x v="1"/>
    <m/>
    <m/>
    <x v="0"/>
    <x v="0"/>
    <x v="2"/>
    <x v="0"/>
    <x v="2"/>
    <n v="2"/>
    <s v=""/>
    <d v="1900-01-01T14:24:00"/>
    <n v="67.68222222224577"/>
    <n v="36"/>
    <n v="31.68222222224577"/>
    <n v="0"/>
    <x v="3"/>
  </r>
  <r>
    <s v="E002"/>
    <s v="EO55"/>
    <x v="211"/>
    <x v="0"/>
    <s v="E3"/>
    <n v="100057966"/>
    <s v="HORPRESOL, SRL"/>
    <n v="46005104"/>
    <s v="PLANTA JUNCARIL - FYM -ALBOLOTE"/>
    <n v="3269"/>
    <x v="45"/>
    <d v="2024-08-30T00:00:00"/>
    <d v="1899-12-30T13:45:30"/>
    <s v="GESTRANS"/>
    <d v="2024-09-02T00:00:00"/>
    <x v="26"/>
    <x v="9"/>
    <x v="231"/>
    <d v="2024-09-02T00:00:00"/>
    <d v="1899-12-30T09:18:34"/>
    <n v="141"/>
    <s v="E00141"/>
    <s v="RUTA KMS.141"/>
    <x v="80"/>
    <x v="0"/>
    <x v="0"/>
    <x v="5"/>
    <x v="0"/>
    <d v="2024-08-30T13:45:30"/>
    <x v="67"/>
    <n v="77.741666666697711"/>
    <d v="2024-09-02T09:18:34"/>
    <d v="1899-12-30T01:52:48"/>
    <d v="2024-09-02T11:11:22"/>
    <n v="8.3105555555666797"/>
    <x v="0"/>
    <m/>
    <m/>
    <x v="0"/>
    <x v="0"/>
    <x v="0"/>
    <x v="0"/>
    <x v="1"/>
    <n v="2"/>
    <s v=""/>
    <d v="1899-12-31T21:07:12"/>
    <n v="74.861666666697715"/>
    <n v="36"/>
    <n v="38.861666666697715"/>
    <n v="0"/>
    <x v="3"/>
  </r>
  <r>
    <s v="E002"/>
    <s v="EO55"/>
    <x v="212"/>
    <x v="0"/>
    <s v="E4"/>
    <n v="100058375"/>
    <s v="GRUPO PUYA 68, S.L."/>
    <n v="46005786"/>
    <s v="B. SOLIS LA QUINTA-BENAHAVIS"/>
    <n v="3283"/>
    <x v="40"/>
    <d v="2024-08-30T00:00:00"/>
    <d v="1899-12-30T13:46:29"/>
    <d v="2024-03-09T09:00:00"/>
    <d v="2024-09-03T00:00:00"/>
    <x v="9"/>
    <x v="9"/>
    <x v="232"/>
    <d v="2024-09-02T00:00:00"/>
    <d v="1899-12-30T15:21:34"/>
    <n v="93"/>
    <s v="E00093"/>
    <s v="RUTA KMS.093"/>
    <x v="59"/>
    <x v="0"/>
    <x v="0"/>
    <x v="5"/>
    <x v="1"/>
    <d v="2024-08-30T13:46:29"/>
    <x v="29"/>
    <n v="102.22527777787764"/>
    <d v="2024-09-02T15:21:34"/>
    <d v="1899-12-30T01:14:24"/>
    <d v="2024-09-02T16:35:58"/>
    <n v="27.400555555592291"/>
    <x v="0"/>
    <m/>
    <m/>
    <x v="0"/>
    <x v="0"/>
    <x v="0"/>
    <x v="0"/>
    <x v="4"/>
    <n v="2"/>
    <s v=""/>
    <d v="1899-12-31T05:45:36"/>
    <n v="99.985277777877641"/>
    <n v="48"/>
    <n v="51.985277777877641"/>
    <n v="0"/>
    <x v="3"/>
  </r>
  <r>
    <s v="E002"/>
    <s v="EO55"/>
    <x v="213"/>
    <x v="0"/>
    <s v="E3"/>
    <n v="100057966"/>
    <s v="HORPRESOL, SRL"/>
    <n v="46005108"/>
    <s v="PLANTA VICAR"/>
    <n v="3269"/>
    <x v="45"/>
    <d v="2024-08-30T00:00:00"/>
    <d v="1899-12-30T13:46:53"/>
    <s v="votorantim 10:00"/>
    <d v="2024-09-02T00:00:00"/>
    <x v="14"/>
    <x v="9"/>
    <x v="233"/>
    <d v="2024-09-02T00:00:00"/>
    <d v="1899-12-30T10:55:19"/>
    <n v="187"/>
    <s v="E00187"/>
    <s v="RUTA KMS.187"/>
    <x v="81"/>
    <x v="0"/>
    <x v="0"/>
    <x v="5"/>
    <x v="0"/>
    <d v="2024-08-30T13:46:53"/>
    <x v="14"/>
    <n v="69.718611111107748"/>
    <d v="2024-09-02T10:55:19"/>
    <d v="1899-12-30T02:29:36"/>
    <d v="2024-09-02T13:24:55"/>
    <n v="-1.9152777777635492"/>
    <x v="1"/>
    <m/>
    <m/>
    <x v="0"/>
    <x v="0"/>
    <x v="3"/>
    <x v="0"/>
    <x v="6"/>
    <n v="2"/>
    <s v=""/>
    <d v="1900-01-01T11:50:24"/>
    <n v="66.225277777774409"/>
    <n v="36"/>
    <n v="30.225277777774409"/>
    <n v="0"/>
    <x v="3"/>
  </r>
  <r>
    <s v="E002"/>
    <s v="EO55"/>
    <x v="214"/>
    <x v="0"/>
    <s v="E3"/>
    <n v="100058036"/>
    <s v="HORMI CONTADO, S.L."/>
    <n v="46005175"/>
    <s v="PLANTA DE LA LINEA"/>
    <n v="3269"/>
    <x v="45"/>
    <d v="2024-08-30T00:00:00"/>
    <d v="1899-12-30T13:49:50"/>
    <s v="02/09 10:00h"/>
    <d v="2024-09-02T00:00:00"/>
    <x v="11"/>
    <x v="9"/>
    <x v="234"/>
    <d v="2024-09-02T00:00:00"/>
    <d v="1899-12-30T07:34:42"/>
    <n v="143"/>
    <s v="E00143"/>
    <s v="RUTA KMS.143"/>
    <x v="82"/>
    <x v="0"/>
    <x v="0"/>
    <x v="5"/>
    <x v="0"/>
    <d v="2024-08-30T13:49:50"/>
    <x v="11"/>
    <n v="68.169444444472902"/>
    <d v="2024-09-02T07:34:42"/>
    <d v="1899-12-30T01:54:24"/>
    <d v="2024-09-02T09:29:06"/>
    <n v="0.51499999989755452"/>
    <x v="0"/>
    <m/>
    <m/>
    <x v="0"/>
    <x v="0"/>
    <x v="0"/>
    <x v="0"/>
    <x v="12"/>
    <n v="2"/>
    <s v=""/>
    <d v="1899-12-31T21:45:36"/>
    <n v="65.262777777806235"/>
    <n v="36"/>
    <n v="29.262777777806235"/>
    <n v="0"/>
    <x v="3"/>
  </r>
  <r>
    <s v="E002"/>
    <s v="EO55"/>
    <x v="215"/>
    <x v="0"/>
    <s v="E3"/>
    <n v="100058036"/>
    <s v="HORMI CONTADO, S.L."/>
    <n v="46005174"/>
    <s v="PLANTA DE MANILVA E/O 56"/>
    <n v="3269"/>
    <x v="45"/>
    <d v="2024-08-30T00:00:00"/>
    <d v="1899-12-30T13:53:38"/>
    <d v="1899-12-30T12:00:00"/>
    <d v="2024-09-02T00:00:00"/>
    <x v="17"/>
    <x v="9"/>
    <x v="235"/>
    <d v="2024-09-02T00:00:00"/>
    <d v="1899-12-30T11:23:26"/>
    <n v="118"/>
    <s v="E00118"/>
    <s v="RUTA KMS.118"/>
    <x v="68"/>
    <x v="0"/>
    <x v="0"/>
    <x v="5"/>
    <x v="0"/>
    <d v="2024-08-30T13:53:38"/>
    <x v="66"/>
    <n v="70.106111111061182"/>
    <d v="2024-09-02T11:23:26"/>
    <d v="1899-12-30T01:34:24"/>
    <d v="2024-09-02T12:57:50"/>
    <n v="-0.96388888894580305"/>
    <x v="1"/>
    <m/>
    <m/>
    <x v="0"/>
    <x v="0"/>
    <x v="1"/>
    <x v="0"/>
    <x v="7"/>
    <n v="2"/>
    <s v=""/>
    <d v="1899-12-31T13:45:36"/>
    <n v="67.532777777727844"/>
    <n v="36"/>
    <n v="31.532777777727844"/>
    <n v="0"/>
    <x v="3"/>
  </r>
  <r>
    <s v="E002"/>
    <s v="EO55"/>
    <x v="216"/>
    <x v="0"/>
    <s v="E3"/>
    <n v="100057966"/>
    <s v="HORPRESOL, SRL"/>
    <n v="46005105"/>
    <s v="PLANTA MALAGA"/>
    <n v="3269"/>
    <x v="45"/>
    <d v="2024-08-30T00:00:00"/>
    <d v="1899-12-30T13:57:49"/>
    <s v="GESTRANS"/>
    <d v="2024-09-02T00:00:00"/>
    <x v="26"/>
    <x v="9"/>
    <x v="236"/>
    <d v="2024-09-02T00:00:00"/>
    <d v="1899-12-30T07:22:51"/>
    <n v="24"/>
    <s v="E00024"/>
    <s v="RUTA KMS.024"/>
    <x v="83"/>
    <x v="0"/>
    <x v="0"/>
    <x v="5"/>
    <x v="0"/>
    <d v="2024-08-30T13:57:49"/>
    <x v="67"/>
    <n v="77.536388888955116"/>
    <d v="2024-09-02T07:22:51"/>
    <d v="1899-12-30T00:19:12"/>
    <d v="2024-09-02T07:42:03"/>
    <n v="11.799166666518431"/>
    <x v="0"/>
    <m/>
    <m/>
    <x v="0"/>
    <x v="0"/>
    <x v="0"/>
    <x v="0"/>
    <x v="12"/>
    <n v="2"/>
    <s v=""/>
    <d v="1899-12-30T07:40:48"/>
    <n v="76.216388888955123"/>
    <n v="36"/>
    <n v="40.216388888955123"/>
    <n v="0"/>
    <x v="3"/>
  </r>
  <r>
    <s v="E002"/>
    <s v="EO55"/>
    <x v="217"/>
    <x v="0"/>
    <s v="E3"/>
    <n v="100057966"/>
    <s v="HORPRESOL, SRL"/>
    <n v="46005105"/>
    <s v="PLANTA MALAGA"/>
    <n v="3269"/>
    <x v="45"/>
    <d v="2024-08-30T00:00:00"/>
    <d v="1899-12-30T13:58:12"/>
    <s v="GESTRANS"/>
    <d v="2024-09-02T00:00:00"/>
    <x v="26"/>
    <x v="9"/>
    <x v="237"/>
    <d v="2024-09-02T00:00:00"/>
    <d v="1899-12-30T13:49:52"/>
    <n v="24"/>
    <s v="E00024"/>
    <s v="RUTA KMS.024"/>
    <x v="83"/>
    <x v="0"/>
    <x v="0"/>
    <x v="5"/>
    <x v="0"/>
    <d v="2024-08-30T13:58:12"/>
    <x v="67"/>
    <n v="77.529999999969732"/>
    <d v="2024-09-02T13:49:52"/>
    <d v="1899-12-30T00:19:12"/>
    <d v="2024-09-02T14:09:04"/>
    <n v="5.3488888887804933"/>
    <x v="0"/>
    <m/>
    <m/>
    <x v="0"/>
    <x v="0"/>
    <x v="0"/>
    <x v="0"/>
    <x v="2"/>
    <n v="2"/>
    <s v=""/>
    <d v="1899-12-30T07:40:48"/>
    <n v="76.209999999969739"/>
    <n v="36"/>
    <n v="40.209999999969739"/>
    <n v="0"/>
    <x v="3"/>
  </r>
  <r>
    <s v="E002"/>
    <s v="EO55"/>
    <x v="218"/>
    <x v="0"/>
    <s v="E3"/>
    <n v="100057966"/>
    <s v="HORPRESOL, SRL"/>
    <n v="46005111"/>
    <s v="PLANTA FUENGIROLA"/>
    <n v="3269"/>
    <x v="45"/>
    <d v="2024-08-30T00:00:00"/>
    <d v="1899-12-30T13:59:27"/>
    <s v="votorantim 15:00"/>
    <d v="2024-09-02T00:00:00"/>
    <x v="4"/>
    <x v="9"/>
    <x v="238"/>
    <d v="2024-09-02T00:00:00"/>
    <d v="1899-12-30T14:29:46"/>
    <n v="57"/>
    <s v="E00057"/>
    <s v="RUTA KMS.057"/>
    <x v="84"/>
    <x v="0"/>
    <x v="0"/>
    <x v="5"/>
    <x v="0"/>
    <d v="2024-08-30T13:59:27"/>
    <x v="4"/>
    <n v="73.009166666655801"/>
    <d v="2024-09-02T14:29:46"/>
    <d v="1899-12-30T00:45:36"/>
    <d v="2024-09-02T15:15:22"/>
    <n v="-0.25611111125908792"/>
    <x v="0"/>
    <m/>
    <m/>
    <x v="0"/>
    <x v="0"/>
    <x v="0"/>
    <x v="0"/>
    <x v="5"/>
    <n v="2"/>
    <s v=""/>
    <d v="1899-12-30T18:14:24"/>
    <n v="71.249166666655796"/>
    <n v="36"/>
    <n v="35.249166666655796"/>
    <n v="0"/>
    <x v="3"/>
  </r>
  <r>
    <s v="E002"/>
    <s v="EO55"/>
    <x v="219"/>
    <x v="0"/>
    <s v="E3"/>
    <n v="100057966"/>
    <s v="HORPRESOL, SRL"/>
    <n v="46005111"/>
    <s v="PLANTA FUENGIROLA"/>
    <n v="3269"/>
    <x v="45"/>
    <d v="2024-08-30T00:00:00"/>
    <d v="1899-12-30T13:59:50"/>
    <s v="GESTRANS"/>
    <d v="2024-09-02T00:00:00"/>
    <x v="26"/>
    <x v="9"/>
    <x v="239"/>
    <d v="2024-09-02T00:00:00"/>
    <d v="1899-12-30T10:21:54"/>
    <n v="57"/>
    <s v="E00057"/>
    <s v="RUTA KMS.057"/>
    <x v="83"/>
    <x v="0"/>
    <x v="0"/>
    <x v="5"/>
    <x v="0"/>
    <d v="2024-08-30T13:59:50"/>
    <x v="67"/>
    <n v="77.50277777784504"/>
    <d v="2024-09-02T10:21:54"/>
    <d v="1899-12-30T00:45:36"/>
    <d v="2024-09-02T11:07:30"/>
    <n v="8.3749999998835847"/>
    <x v="0"/>
    <m/>
    <m/>
    <x v="0"/>
    <x v="0"/>
    <x v="0"/>
    <x v="0"/>
    <x v="6"/>
    <n v="2"/>
    <s v=""/>
    <d v="1899-12-30T18:14:24"/>
    <n v="75.742777777845035"/>
    <n v="36"/>
    <n v="39.742777777845035"/>
    <n v="0"/>
    <x v="3"/>
  </r>
  <r>
    <s v="E002"/>
    <s v="EO55"/>
    <x v="220"/>
    <x v="0"/>
    <s v="E3"/>
    <n v="100057966"/>
    <s v="HORPRESOL, SRL"/>
    <n v="46005110"/>
    <s v="PTA RISCOS NEGROS-VELEZ BENAUDALLA"/>
    <n v="3269"/>
    <x v="45"/>
    <d v="2024-08-30T00:00:00"/>
    <d v="1899-12-30T14:00:20"/>
    <s v="GESTRANS"/>
    <d v="2024-09-02T00:00:00"/>
    <x v="26"/>
    <x v="9"/>
    <x v="240"/>
    <d v="2024-09-02T00:00:00"/>
    <d v="1899-12-30T14:37:25"/>
    <n v="88"/>
    <s v="E00088"/>
    <s v="RUTA KMS.088"/>
    <x v="80"/>
    <x v="0"/>
    <x v="0"/>
    <x v="5"/>
    <x v="0"/>
    <d v="2024-08-30T14:00:20"/>
    <x v="67"/>
    <n v="77.494444444484543"/>
    <d v="2024-09-02T14:37:25"/>
    <d v="1899-12-30T01:10:24"/>
    <d v="2024-09-02T15:47:49"/>
    <n v="3.7030555555829778"/>
    <x v="0"/>
    <m/>
    <m/>
    <x v="0"/>
    <x v="0"/>
    <x v="0"/>
    <x v="0"/>
    <x v="5"/>
    <n v="2"/>
    <s v=""/>
    <d v="1899-12-31T04:09:36"/>
    <n v="75.321111111151211"/>
    <n v="36"/>
    <n v="39.321111111151211"/>
    <n v="0"/>
    <x v="3"/>
  </r>
  <r>
    <s v="E002"/>
    <s v="EO55"/>
    <x v="221"/>
    <x v="0"/>
    <s v="E3"/>
    <n v="100018311"/>
    <s v="ANDALUZA DE MORTEROS, SA (ANDEMOSA)"/>
    <n v="46005100"/>
    <s v="PLANTA VILLA ROSA (CON TTE) MALAGA"/>
    <n v="3264"/>
    <x v="43"/>
    <d v="2024-08-30T00:00:00"/>
    <d v="1899-12-30T14:25:58"/>
    <s v="02/09 07:00h"/>
    <d v="2024-09-02T00:00:00"/>
    <x v="27"/>
    <x v="9"/>
    <x v="241"/>
    <d v="2024-09-02T00:00:00"/>
    <d v="1899-12-30T06:36:12"/>
    <n v="24"/>
    <s v="E00024"/>
    <s v="RUTA KMS.024"/>
    <x v="85"/>
    <x v="0"/>
    <x v="0"/>
    <x v="5"/>
    <x v="0"/>
    <d v="2024-08-30T14:25:58"/>
    <x v="68"/>
    <n v="64.567222222220153"/>
    <d v="2024-09-02T06:36:12"/>
    <d v="1899-12-30T00:19:12"/>
    <d v="2024-09-02T06:55:24"/>
    <n v="7.6666666602250189E-2"/>
    <x v="0"/>
    <m/>
    <m/>
    <x v="0"/>
    <x v="0"/>
    <x v="0"/>
    <x v="0"/>
    <x v="13"/>
    <n v="2"/>
    <s v=""/>
    <d v="1899-12-30T07:40:48"/>
    <n v="63.247222222220159"/>
    <n v="36"/>
    <n v="27.247222222220159"/>
    <n v="0"/>
    <x v="3"/>
  </r>
  <r>
    <s v="E002"/>
    <s v="EO55"/>
    <x v="222"/>
    <x v="0"/>
    <s v="E3"/>
    <n v="100037768"/>
    <s v="MINAS DE AGUAS TEÑIDAS, S.A.U. (MAT"/>
    <n v="46004426"/>
    <s v="ZREP4500031988_3 @ VALDELAMUSA PAST"/>
    <n v="1782"/>
    <x v="46"/>
    <d v="2024-08-30T00:00:00"/>
    <d v="1899-12-30T15:39:36"/>
    <d v="2024-01-09T06:00:00"/>
    <d v="2024-09-01T00:00:00"/>
    <x v="9"/>
    <x v="10"/>
    <x v="242"/>
    <d v="2024-09-01T00:00:00"/>
    <d v="1899-12-30T09:14:21"/>
    <n v="85"/>
    <s v="E00085"/>
    <s v="RUTA KMS.085"/>
    <x v="64"/>
    <x v="0"/>
    <x v="0"/>
    <x v="6"/>
    <x v="0"/>
    <d v="2024-08-30T15:39:36"/>
    <x v="65"/>
    <n v="52.340000000142027"/>
    <d v="2024-09-01T09:14:21"/>
    <d v="1899-12-30T01:08:00"/>
    <d v="2024-09-01T10:22:21"/>
    <n v="9.6275000000023283"/>
    <x v="0"/>
    <m/>
    <m/>
    <x v="0"/>
    <x v="3"/>
    <x v="0"/>
    <x v="1"/>
    <x v="1"/>
    <n v="1"/>
    <s v=""/>
    <d v="1899-12-31T03:12:00"/>
    <n v="50.206666666808694"/>
    <n v="24"/>
    <n v="26.206666666808694"/>
    <n v="0"/>
    <x v="3"/>
  </r>
  <r>
    <s v="E002"/>
    <s v="EO55"/>
    <x v="223"/>
    <x v="0"/>
    <s v="E3"/>
    <n v="100037768"/>
    <s v="MINAS DE AGUAS TEÑIDAS, S.A.U. (MAT"/>
    <n v="46004426"/>
    <s v="ZREP4500031988_3 @ VALDELAMUSA PAST"/>
    <n v="1782"/>
    <x v="46"/>
    <d v="2024-08-30T00:00:00"/>
    <d v="1899-12-30T15:40:38"/>
    <d v="2024-01-09T08:00:00"/>
    <d v="2024-09-01T00:00:00"/>
    <x v="9"/>
    <x v="10"/>
    <x v="243"/>
    <d v="2024-09-01T00:00:00"/>
    <d v="1899-12-30T11:10:10"/>
    <n v="85"/>
    <s v="E00085"/>
    <s v="RUTA KMS.085"/>
    <x v="60"/>
    <x v="0"/>
    <x v="0"/>
    <x v="6"/>
    <x v="0"/>
    <d v="2024-08-30T15:40:38"/>
    <x v="65"/>
    <n v="52.322777777910233"/>
    <d v="2024-09-01T11:10:10"/>
    <d v="1899-12-30T01:08:00"/>
    <d v="2024-09-01T12:18:10"/>
    <n v="7.6972222222248092"/>
    <x v="0"/>
    <m/>
    <m/>
    <x v="0"/>
    <x v="3"/>
    <x v="0"/>
    <x v="1"/>
    <x v="7"/>
    <n v="1"/>
    <s v=""/>
    <d v="1899-12-31T03:12:00"/>
    <n v="50.1894444445769"/>
    <n v="24"/>
    <n v="26.1894444445769"/>
    <n v="0"/>
    <x v="3"/>
  </r>
  <r>
    <s v="E002"/>
    <s v="EO55"/>
    <x v="224"/>
    <x v="0"/>
    <s v="E3"/>
    <n v="100037768"/>
    <s v="MINAS DE AGUAS TEÑIDAS, S.A.U. (MAT"/>
    <n v="46004426"/>
    <s v="ZREP4500031988_3 @ VALDELAMUSA PAST"/>
    <n v="1782"/>
    <x v="46"/>
    <d v="2024-08-30T00:00:00"/>
    <d v="1899-12-30T15:42:27"/>
    <d v="2024-01-09T11:00:00"/>
    <d v="2024-09-01T00:00:00"/>
    <x v="9"/>
    <x v="10"/>
    <x v="244"/>
    <d v="2024-09-01T00:00:00"/>
    <d v="1899-12-30T09:37:36"/>
    <n v="85"/>
    <s v="E00085"/>
    <s v="RUTA KMS.085"/>
    <x v="86"/>
    <x v="0"/>
    <x v="0"/>
    <x v="6"/>
    <x v="0"/>
    <d v="2024-08-30T15:42:27"/>
    <x v="65"/>
    <n v="52.292500000039581"/>
    <d v="2024-09-01T09:37:36"/>
    <d v="1899-12-30T01:08:00"/>
    <d v="2024-09-01T10:45:36"/>
    <n v="9.2400000000488944"/>
    <x v="0"/>
    <m/>
    <m/>
    <x v="0"/>
    <x v="3"/>
    <x v="0"/>
    <x v="1"/>
    <x v="1"/>
    <n v="1"/>
    <s v=""/>
    <d v="1899-12-31T03:12:00"/>
    <n v="50.159166666706248"/>
    <n v="24"/>
    <n v="26.159166666706248"/>
    <n v="0"/>
    <x v="3"/>
  </r>
  <r>
    <s v="E002"/>
    <s v="EO55"/>
    <x v="225"/>
    <x v="0"/>
    <s v="E3"/>
    <n v="100037768"/>
    <s v="MINAS DE AGUAS TEÑIDAS, S.A.U. (MAT"/>
    <n v="46004426"/>
    <s v="ZREP4500031988_3 @ VALDELAMUSA PAST"/>
    <n v="1782"/>
    <x v="46"/>
    <d v="2024-08-30T00:00:00"/>
    <d v="1899-12-30T15:42:55"/>
    <d v="2024-01-09T12:00:00"/>
    <d v="2024-09-01T00:00:00"/>
    <x v="9"/>
    <x v="10"/>
    <x v="245"/>
    <d v="2024-09-01T00:00:00"/>
    <d v="1899-12-30T10:24:22"/>
    <n v="85"/>
    <s v="E00085"/>
    <s v="RUTA KMS.085"/>
    <x v="69"/>
    <x v="0"/>
    <x v="0"/>
    <x v="6"/>
    <x v="0"/>
    <d v="2024-08-30T15:42:55"/>
    <x v="65"/>
    <n v="52.284722222364508"/>
    <d v="2024-09-01T10:24:22"/>
    <d v="1899-12-30T01:08:00"/>
    <d v="2024-09-01T11:32:22"/>
    <n v="8.4605555555317551"/>
    <x v="0"/>
    <m/>
    <m/>
    <x v="0"/>
    <x v="3"/>
    <x v="0"/>
    <x v="1"/>
    <x v="6"/>
    <n v="1"/>
    <s v=""/>
    <d v="1899-12-31T03:12:00"/>
    <n v="50.151388889031175"/>
    <n v="24"/>
    <n v="26.151388889031175"/>
    <n v="0"/>
    <x v="3"/>
  </r>
  <r>
    <s v="E002"/>
    <s v="EO55"/>
    <x v="226"/>
    <x v="0"/>
    <s v="E3"/>
    <n v="100037768"/>
    <s v="MINAS DE AGUAS TEÑIDAS, S.A.U. (MAT"/>
    <n v="46004426"/>
    <s v="ZREP4500031988_3 @ VALDELAMUSA PAST"/>
    <n v="1782"/>
    <x v="46"/>
    <d v="2024-08-30T00:00:00"/>
    <d v="1899-12-30T15:43:39"/>
    <d v="2024-01-09T13:00:00"/>
    <d v="2024-09-01T00:00:00"/>
    <x v="9"/>
    <x v="10"/>
    <x v="246"/>
    <d v="2024-09-01T00:00:00"/>
    <d v="1899-12-30T09:23:05"/>
    <n v="85"/>
    <s v="E00085"/>
    <s v="RUTA KMS.085"/>
    <x v="87"/>
    <x v="0"/>
    <x v="0"/>
    <x v="6"/>
    <x v="0"/>
    <d v="2024-08-30T15:43:39"/>
    <x v="65"/>
    <n v="52.272500000079162"/>
    <d v="2024-09-01T09:23:05"/>
    <d v="1899-12-30T01:08:00"/>
    <d v="2024-09-01T10:31:05"/>
    <n v="9.4819444444729015"/>
    <x v="0"/>
    <m/>
    <m/>
    <x v="0"/>
    <x v="3"/>
    <x v="0"/>
    <x v="1"/>
    <x v="1"/>
    <n v="1"/>
    <s v=""/>
    <d v="1899-12-31T03:12:00"/>
    <n v="50.13916666674583"/>
    <n v="24"/>
    <n v="26.13916666674583"/>
    <n v="0"/>
    <x v="3"/>
  </r>
  <r>
    <s v="E002"/>
    <s v="EO55"/>
    <x v="227"/>
    <x v="0"/>
    <s v="E3"/>
    <n v="100037768"/>
    <s v="MINAS DE AGUAS TEÑIDAS, S.A.U. (MAT"/>
    <n v="46004426"/>
    <s v="ZREP4500031988_3 @ VALDELAMUSA PAST"/>
    <n v="1782"/>
    <x v="46"/>
    <d v="2024-08-30T00:00:00"/>
    <d v="1899-12-30T15:44:09"/>
    <d v="2024-01-09T14:00:00"/>
    <d v="2024-09-01T00:00:00"/>
    <x v="9"/>
    <x v="10"/>
    <x v="247"/>
    <d v="2024-09-01T00:00:00"/>
    <d v="1899-12-30T12:39:08"/>
    <n v="85"/>
    <s v="E00085"/>
    <s v="RUTA KMS.085"/>
    <x v="63"/>
    <x v="0"/>
    <x v="0"/>
    <x v="6"/>
    <x v="0"/>
    <d v="2024-08-30T15:44:09"/>
    <x v="65"/>
    <n v="52.264166666718666"/>
    <d v="2024-09-01T12:39:08"/>
    <d v="1899-12-30T01:08:00"/>
    <d v="2024-09-01T13:47:08"/>
    <n v="6.2144444444566034"/>
    <x v="0"/>
    <m/>
    <m/>
    <x v="0"/>
    <x v="3"/>
    <x v="0"/>
    <x v="1"/>
    <x v="3"/>
    <n v="1"/>
    <s v=""/>
    <d v="1899-12-31T03:12:00"/>
    <n v="50.130833333385333"/>
    <n v="24"/>
    <n v="26.130833333385333"/>
    <n v="0"/>
    <x v="3"/>
  </r>
  <r>
    <s v="E002"/>
    <s v="EO55"/>
    <x v="228"/>
    <x v="0"/>
    <s v="E3"/>
    <n v="100037768"/>
    <s v="MINAS DE AGUAS TEÑIDAS, S.A.U. (MAT"/>
    <n v="46004427"/>
    <s v="ZREP4500031988_4 @ MAGDALENA PASTA"/>
    <n v="1782"/>
    <x v="46"/>
    <d v="2024-08-30T00:00:00"/>
    <d v="1899-12-30T16:01:27"/>
    <d v="2024-01-09T07:00:00"/>
    <d v="2024-09-01T00:00:00"/>
    <x v="9"/>
    <x v="10"/>
    <x v="248"/>
    <d v="2024-09-01T00:00:00"/>
    <d v="1899-12-30T07:41:52"/>
    <n v="85"/>
    <s v="E00085"/>
    <s v="RUTA KMS.085"/>
    <x v="63"/>
    <x v="0"/>
    <x v="0"/>
    <x v="6"/>
    <x v="0"/>
    <d v="2024-08-30T16:01:27"/>
    <x v="65"/>
    <n v="51.975833333388437"/>
    <d v="2024-09-01T07:41:52"/>
    <d v="1899-12-30T01:08:00"/>
    <d v="2024-09-01T08:49:52"/>
    <n v="11.168888888962101"/>
    <x v="0"/>
    <m/>
    <m/>
    <x v="0"/>
    <x v="3"/>
    <x v="0"/>
    <x v="1"/>
    <x v="12"/>
    <n v="1"/>
    <s v=""/>
    <d v="1899-12-31T03:12:00"/>
    <n v="49.842500000055104"/>
    <n v="24"/>
    <n v="25.842500000055104"/>
    <n v="0"/>
    <x v="3"/>
  </r>
  <r>
    <s v="E002"/>
    <s v="EO55"/>
    <x v="229"/>
    <x v="0"/>
    <s v="E3"/>
    <n v="100037768"/>
    <s v="MINAS DE AGUAS TEÑIDAS, S.A.U. (MAT"/>
    <n v="46003118"/>
    <s v="ZREP4500031988_1 VALDELAMUSA PASTA"/>
    <n v="1782"/>
    <x v="46"/>
    <d v="2024-08-30T00:00:00"/>
    <d v="1899-12-30T16:13:46"/>
    <d v="2024-02-09T06:00:00"/>
    <d v="2024-09-02T00:00:00"/>
    <x v="9"/>
    <x v="10"/>
    <x v="249"/>
    <d v="2024-09-02T00:00:00"/>
    <d v="1899-12-30T07:07:38"/>
    <n v="85"/>
    <s v="E00085"/>
    <s v="RUTA KMS.085"/>
    <x v="62"/>
    <x v="0"/>
    <x v="0"/>
    <x v="6"/>
    <x v="0"/>
    <d v="2024-08-30T16:13:46"/>
    <x v="9"/>
    <n v="75.770555555645842"/>
    <d v="2024-09-02T07:07:38"/>
    <d v="1899-12-30T01:08:00"/>
    <d v="2024-09-02T08:15:38"/>
    <n v="11.739444444479886"/>
    <x v="0"/>
    <m/>
    <m/>
    <x v="0"/>
    <x v="0"/>
    <x v="0"/>
    <x v="0"/>
    <x v="12"/>
    <n v="2"/>
    <s v=""/>
    <d v="1899-12-31T03:12:00"/>
    <n v="73.637222222312502"/>
    <n v="36"/>
    <n v="37.637222222312502"/>
    <n v="0"/>
    <x v="3"/>
  </r>
  <r>
    <s v="E002"/>
    <s v="EO55"/>
    <x v="230"/>
    <x v="0"/>
    <s v="E3"/>
    <n v="100037768"/>
    <s v="MINAS DE AGUAS TEÑIDAS, S.A.U. (MAT"/>
    <n v="46003118"/>
    <s v="ZREP4500031988_1 VALDELAMUSA PASTA"/>
    <n v="1782"/>
    <x v="46"/>
    <d v="2024-08-30T00:00:00"/>
    <d v="1899-12-30T16:14:39"/>
    <d v="2024-02-09T08:00:00"/>
    <d v="2024-09-02T00:00:00"/>
    <x v="9"/>
    <x v="10"/>
    <x v="250"/>
    <d v="2024-09-02T00:00:00"/>
    <d v="1899-12-30T07:36:49"/>
    <n v="85"/>
    <s v="E00085"/>
    <s v="RUTA KMS.085"/>
    <x v="88"/>
    <x v="0"/>
    <x v="0"/>
    <x v="6"/>
    <x v="0"/>
    <d v="2024-08-30T16:14:39"/>
    <x v="9"/>
    <n v="75.755833333474584"/>
    <d v="2024-09-02T07:36:49"/>
    <d v="1899-12-30T01:08:00"/>
    <d v="2024-09-02T08:44:49"/>
    <n v="11.253055555571336"/>
    <x v="0"/>
    <m/>
    <m/>
    <x v="0"/>
    <x v="0"/>
    <x v="0"/>
    <x v="0"/>
    <x v="12"/>
    <n v="2"/>
    <s v=""/>
    <d v="1899-12-31T03:12:00"/>
    <n v="73.622500000141244"/>
    <n v="36"/>
    <n v="37.622500000141244"/>
    <n v="0"/>
    <x v="3"/>
  </r>
  <r>
    <s v="E002"/>
    <s v="EO55"/>
    <x v="231"/>
    <x v="0"/>
    <s v="E3"/>
    <n v="100037768"/>
    <s v="MINAS DE AGUAS TEÑIDAS, S.A.U. (MAT"/>
    <n v="46003118"/>
    <s v="ZREP4500031988_1 VALDELAMUSA PASTA"/>
    <n v="1782"/>
    <x v="46"/>
    <d v="2024-08-30T00:00:00"/>
    <d v="1899-12-30T16:17:36"/>
    <d v="2024-02-09T12:00:00"/>
    <d v="2024-09-02T00:00:00"/>
    <x v="9"/>
    <x v="10"/>
    <x v="251"/>
    <d v="2024-09-02T00:00:00"/>
    <d v="1899-12-30T07:57:27"/>
    <n v="85"/>
    <s v="E00085"/>
    <s v="RUTA KMS.085"/>
    <x v="87"/>
    <x v="0"/>
    <x v="0"/>
    <x v="6"/>
    <x v="0"/>
    <d v="2024-08-30T16:17:36"/>
    <x v="9"/>
    <n v="75.706666666665114"/>
    <d v="2024-09-02T07:57:27"/>
    <d v="1899-12-30T01:08:00"/>
    <d v="2024-09-02T09:05:27"/>
    <n v="10.909166666620877"/>
    <x v="0"/>
    <m/>
    <m/>
    <x v="0"/>
    <x v="0"/>
    <x v="0"/>
    <x v="0"/>
    <x v="12"/>
    <n v="2"/>
    <s v=""/>
    <d v="1899-12-31T03:12:00"/>
    <n v="73.573333333331774"/>
    <n v="36"/>
    <n v="37.573333333331774"/>
    <n v="0"/>
    <x v="3"/>
  </r>
  <r>
    <s v="E002"/>
    <s v="EO55"/>
    <x v="232"/>
    <x v="0"/>
    <s v="E3"/>
    <n v="100037768"/>
    <s v="MINAS DE AGUAS TEÑIDAS, S.A.U. (MAT"/>
    <n v="46004267"/>
    <s v="ZREP4500031988_2 MAGDALENA PASTA"/>
    <n v="1782"/>
    <x v="46"/>
    <d v="2024-08-30T00:00:00"/>
    <d v="1899-12-30T16:26:05"/>
    <d v="2024-02-09T06:00:00"/>
    <d v="2024-09-02T00:00:00"/>
    <x v="9"/>
    <x v="10"/>
    <x v="252"/>
    <d v="2024-09-02T00:00:00"/>
    <d v="1899-12-30T11:39:47"/>
    <n v="85"/>
    <s v="E00085"/>
    <s v="RUTA KMS.085"/>
    <x v="63"/>
    <x v="0"/>
    <x v="0"/>
    <x v="6"/>
    <x v="0"/>
    <d v="2024-08-30T16:26:05"/>
    <x v="9"/>
    <n v="75.565277777903248"/>
    <d v="2024-09-02T11:39:47"/>
    <d v="1899-12-30T01:08:00"/>
    <d v="2024-09-02T12:47:47"/>
    <n v="7.2036111111519858"/>
    <x v="0"/>
    <m/>
    <m/>
    <x v="0"/>
    <x v="0"/>
    <x v="0"/>
    <x v="0"/>
    <x v="7"/>
    <n v="2"/>
    <s v=""/>
    <d v="1899-12-31T03:12:00"/>
    <n v="73.431944444569908"/>
    <n v="36"/>
    <n v="37.431944444569908"/>
    <n v="0"/>
    <x v="3"/>
  </r>
  <r>
    <s v="E002"/>
    <s v="EO55"/>
    <x v="233"/>
    <x v="0"/>
    <s v="E3"/>
    <n v="100037768"/>
    <s v="MINAS DE AGUAS TEÑIDAS, S.A.U. (MAT"/>
    <n v="46004267"/>
    <s v="ZREP4500031988_2 MAGDALENA PASTA"/>
    <n v="1782"/>
    <x v="46"/>
    <d v="2024-08-30T00:00:00"/>
    <d v="1899-12-30T16:26:53"/>
    <d v="2024-02-09T08:00:00"/>
    <d v="2024-09-02T00:00:00"/>
    <x v="9"/>
    <x v="10"/>
    <x v="253"/>
    <d v="2024-09-02T00:00:00"/>
    <d v="1899-12-30T07:11:15"/>
    <n v="85"/>
    <s v="E00085"/>
    <s v="RUTA KMS.085"/>
    <x v="86"/>
    <x v="0"/>
    <x v="0"/>
    <x v="6"/>
    <x v="0"/>
    <d v="2024-08-30T16:26:53"/>
    <x v="9"/>
    <n v="75.551944444421679"/>
    <d v="2024-09-02T07:11:15"/>
    <d v="1899-12-30T01:08:00"/>
    <d v="2024-09-02T08:19:15"/>
    <n v="11.679166666755918"/>
    <x v="0"/>
    <m/>
    <m/>
    <x v="0"/>
    <x v="0"/>
    <x v="0"/>
    <x v="0"/>
    <x v="12"/>
    <n v="2"/>
    <s v=""/>
    <d v="1899-12-31T03:12:00"/>
    <n v="73.418611111088339"/>
    <n v="36"/>
    <n v="37.418611111088339"/>
    <n v="0"/>
    <x v="3"/>
  </r>
  <r>
    <s v="E002"/>
    <s v="EO55"/>
    <x v="234"/>
    <x v="0"/>
    <s v="E3"/>
    <n v="100037768"/>
    <s v="MINAS DE AGUAS TEÑIDAS, S.A.U. (MAT"/>
    <n v="46004267"/>
    <s v="ZREP4500031988_2 MAGDALENA PASTA"/>
    <n v="1782"/>
    <x v="46"/>
    <d v="2024-08-30T00:00:00"/>
    <d v="1899-12-30T16:27:15"/>
    <d v="2024-02-09T10:00:00"/>
    <d v="2024-09-02T00:00:00"/>
    <x v="9"/>
    <x v="10"/>
    <x v="254"/>
    <d v="2024-09-02T00:00:00"/>
    <d v="1899-12-30T11:56:53"/>
    <n v="85"/>
    <s v="E00085"/>
    <s v="RUTA KMS.085"/>
    <x v="88"/>
    <x v="0"/>
    <x v="0"/>
    <x v="6"/>
    <x v="0"/>
    <d v="2024-08-30T16:27:15"/>
    <x v="9"/>
    <n v="75.545833333453629"/>
    <d v="2024-09-02T11:56:53"/>
    <d v="1899-12-30T01:08:00"/>
    <d v="2024-09-02T13:04:53"/>
    <n v="6.9186111110611819"/>
    <x v="0"/>
    <m/>
    <m/>
    <x v="0"/>
    <x v="0"/>
    <x v="0"/>
    <x v="0"/>
    <x v="7"/>
    <n v="2"/>
    <s v=""/>
    <d v="1899-12-31T03:12:00"/>
    <n v="73.412500000120289"/>
    <n v="36"/>
    <n v="37.412500000120289"/>
    <n v="0"/>
    <x v="3"/>
  </r>
  <r>
    <s v="E002"/>
    <s v="EO55"/>
    <x v="235"/>
    <x v="0"/>
    <s v="E3"/>
    <n v="100037768"/>
    <s v="MINAS DE AGUAS TEÑIDAS, S.A.U. (MAT"/>
    <n v="46004267"/>
    <s v="ZREP4500031988_2 MAGDALENA PASTA"/>
    <n v="1782"/>
    <x v="46"/>
    <d v="2024-08-30T00:00:00"/>
    <d v="1899-12-30T16:29:11"/>
    <d v="2024-02-09T11:00:00"/>
    <d v="2024-09-02T00:00:00"/>
    <x v="9"/>
    <x v="10"/>
    <x v="255"/>
    <d v="2024-09-02T00:00:00"/>
    <d v="1899-12-30T09:10:29"/>
    <n v="85"/>
    <s v="E00085"/>
    <s v="RUTA KMS.085"/>
    <x v="89"/>
    <x v="0"/>
    <x v="0"/>
    <x v="6"/>
    <x v="0"/>
    <d v="2024-08-30T16:29:11"/>
    <x v="9"/>
    <n v="75.513611111207865"/>
    <d v="2024-09-02T09:10:29"/>
    <d v="1899-12-30T01:08:00"/>
    <d v="2024-09-02T10:18:29"/>
    <n v="9.6919444444938563"/>
    <x v="0"/>
    <m/>
    <m/>
    <x v="0"/>
    <x v="0"/>
    <x v="0"/>
    <x v="0"/>
    <x v="1"/>
    <n v="2"/>
    <s v=""/>
    <d v="1899-12-31T03:12:00"/>
    <n v="73.380277777874525"/>
    <n v="36"/>
    <n v="37.380277777874525"/>
    <n v="0"/>
    <x v="3"/>
  </r>
  <r>
    <s v="E002"/>
    <s v="EO55"/>
    <x v="236"/>
    <x v="0"/>
    <s v="E3"/>
    <n v="100037768"/>
    <s v="MINAS DE AGUAS TEÑIDAS, S.A.U. (MAT"/>
    <n v="46004267"/>
    <s v="ZREP4500031988_2 MAGDALENA PASTA"/>
    <n v="1782"/>
    <x v="46"/>
    <d v="2024-08-30T00:00:00"/>
    <d v="1899-12-30T16:29:38"/>
    <d v="2024-02-09T12:00:00"/>
    <d v="2024-09-02T00:00:00"/>
    <x v="9"/>
    <x v="10"/>
    <x v="256"/>
    <d v="2024-09-02T00:00:00"/>
    <d v="1899-12-30T09:56:21"/>
    <n v="85"/>
    <s v="E00085"/>
    <s v="RUTA KMS.085"/>
    <x v="90"/>
    <x v="0"/>
    <x v="0"/>
    <x v="6"/>
    <x v="0"/>
    <d v="2024-08-30T16:29:38"/>
    <x v="9"/>
    <n v="75.50611111120088"/>
    <d v="2024-09-02T09:56:21"/>
    <d v="1899-12-30T01:08:00"/>
    <d v="2024-09-02T11:04:21"/>
    <n v="8.9274999999906868"/>
    <x v="0"/>
    <m/>
    <m/>
    <x v="0"/>
    <x v="0"/>
    <x v="0"/>
    <x v="0"/>
    <x v="1"/>
    <n v="2"/>
    <s v=""/>
    <d v="1899-12-31T03:12:00"/>
    <n v="73.37277777786754"/>
    <n v="36"/>
    <n v="37.37277777786754"/>
    <n v="0"/>
    <x v="3"/>
  </r>
  <r>
    <s v="E002"/>
    <s v="EO55"/>
    <x v="237"/>
    <x v="0"/>
    <s v="E3"/>
    <n v="100037768"/>
    <s v="MINAS DE AGUAS TEÑIDAS, S.A.U. (MAT"/>
    <n v="46004267"/>
    <s v="ZREP4500031988_2 MAGDALENA PASTA"/>
    <n v="1782"/>
    <x v="46"/>
    <d v="2024-08-30T00:00:00"/>
    <d v="1899-12-30T16:30:09"/>
    <d v="2024-02-09T14:00:00"/>
    <d v="2024-09-02T00:00:00"/>
    <x v="9"/>
    <x v="10"/>
    <x v="257"/>
    <d v="2024-09-02T00:00:00"/>
    <d v="1899-12-30T10:14:23"/>
    <n v="85"/>
    <s v="E00085"/>
    <s v="RUTA KMS.085"/>
    <x v="64"/>
    <x v="0"/>
    <x v="0"/>
    <x v="6"/>
    <x v="0"/>
    <d v="2024-08-30T16:30:09"/>
    <x v="9"/>
    <n v="75.497499999997672"/>
    <d v="2024-09-02T10:14:23"/>
    <d v="1899-12-30T01:08:00"/>
    <d v="2024-09-02T11:22:23"/>
    <n v="8.6269444445497356"/>
    <x v="0"/>
    <m/>
    <m/>
    <x v="0"/>
    <x v="0"/>
    <x v="0"/>
    <x v="0"/>
    <x v="6"/>
    <n v="2"/>
    <s v=""/>
    <d v="1899-12-31T03:12:00"/>
    <n v="73.364166666664332"/>
    <n v="36"/>
    <n v="37.364166666664332"/>
    <n v="0"/>
    <x v="3"/>
  </r>
  <r>
    <s v="E002"/>
    <s v="EO55"/>
    <x v="238"/>
    <x v="0"/>
    <s v="E3"/>
    <n v="100037768"/>
    <s v="MINAS DE AGUAS TEÑIDAS, S.A.U. (MAT"/>
    <n v="46004267"/>
    <s v="ZREP4500031988_2 MAGDALENA PASTA"/>
    <n v="1782"/>
    <x v="46"/>
    <d v="2024-08-30T00:00:00"/>
    <d v="1899-12-30T16:30:34"/>
    <d v="2024-02-09T15:00:00"/>
    <d v="2024-09-02T00:00:00"/>
    <x v="9"/>
    <x v="10"/>
    <x v="258"/>
    <d v="2024-09-02T00:00:00"/>
    <d v="1899-12-30T17:07:39"/>
    <n v="85"/>
    <s v="E00085"/>
    <s v="RUTA KMS.085"/>
    <x v="73"/>
    <x v="0"/>
    <x v="0"/>
    <x v="6"/>
    <x v="0"/>
    <d v="2024-08-30T16:30:34"/>
    <x v="9"/>
    <n v="75.49055555567611"/>
    <d v="2024-09-02T17:07:39"/>
    <d v="1899-12-30T01:08:00"/>
    <d v="2024-09-02T18:15:39"/>
    <n v="1.7391666666953824"/>
    <x v="0"/>
    <m/>
    <m/>
    <x v="0"/>
    <x v="0"/>
    <x v="0"/>
    <x v="0"/>
    <x v="9"/>
    <n v="2"/>
    <s v="TTES COOPERATIVOS ARAGONES S COOP"/>
    <d v="1899-12-31T03:12:00"/>
    <n v="73.35722222234277"/>
    <n v="36"/>
    <n v="37.35722222234277"/>
    <n v="0"/>
    <x v="3"/>
  </r>
  <r>
    <s v="E002"/>
    <s v="EO55"/>
    <x v="239"/>
    <x v="0"/>
    <s v="E3"/>
    <n v="100058414"/>
    <s v="REYALFIL, S.L."/>
    <n v="46005189"/>
    <s v="PTA DE PREF- RODA  ANDALUCIA"/>
    <n v="3264"/>
    <x v="43"/>
    <d v="2024-08-30T00:00:00"/>
    <d v="1899-12-30T16:31:32"/>
    <d v="1899-12-30T08:00:00"/>
    <d v="2024-09-02T00:00:00"/>
    <x v="13"/>
    <x v="9"/>
    <x v="259"/>
    <d v="2024-09-02T00:00:00"/>
    <d v="1899-12-30T06:58:49"/>
    <n v="90"/>
    <s v="E00090"/>
    <s v="RUTA KMS.090"/>
    <x v="91"/>
    <x v="0"/>
    <x v="0"/>
    <x v="5"/>
    <x v="0"/>
    <d v="2024-08-30T16:31:32"/>
    <x v="13"/>
    <n v="63.474444444465917"/>
    <d v="2024-09-02T06:58:49"/>
    <d v="1899-12-30T01:12:00"/>
    <d v="2024-09-02T08:10:49"/>
    <n v="-0.18027777783572674"/>
    <x v="0"/>
    <m/>
    <m/>
    <x v="0"/>
    <x v="0"/>
    <x v="0"/>
    <x v="0"/>
    <x v="13"/>
    <n v="2"/>
    <s v=""/>
    <d v="1899-12-31T04:48:00"/>
    <n v="61.274444444465914"/>
    <n v="36"/>
    <n v="25.274444444465914"/>
    <n v="0"/>
    <x v="3"/>
  </r>
  <r>
    <s v="E002"/>
    <s v="EO55"/>
    <x v="240"/>
    <x v="0"/>
    <s v="E3"/>
    <n v="100052254"/>
    <s v="COTUBO PREFABRICADOS S.L.U."/>
    <n v="46004326"/>
    <s v="LA CARLOTA"/>
    <n v="3263"/>
    <x v="47"/>
    <d v="2024-08-30T00:00:00"/>
    <d v="1899-12-30T17:01:59"/>
    <s v="02/09 09:00h"/>
    <d v="2024-09-02T00:00:00"/>
    <x v="18"/>
    <x v="9"/>
    <x v="260"/>
    <d v="2024-09-02T00:00:00"/>
    <d v="1899-12-30T07:34:19"/>
    <n v="158"/>
    <s v="E00158"/>
    <s v="RUTA KMS.158"/>
    <x v="92"/>
    <x v="0"/>
    <x v="0"/>
    <x v="5"/>
    <x v="0"/>
    <d v="2024-08-30T17:01:59"/>
    <x v="64"/>
    <n v="63.966944444517139"/>
    <d v="2024-09-02T07:34:19"/>
    <d v="1899-12-30T02:06:24"/>
    <d v="2024-09-02T09:40:43"/>
    <n v="-0.67861111118691042"/>
    <x v="0"/>
    <m/>
    <m/>
    <x v="0"/>
    <x v="0"/>
    <x v="0"/>
    <x v="0"/>
    <x v="12"/>
    <n v="2"/>
    <s v=""/>
    <d v="1900-01-01T02:33:36"/>
    <n v="60.86027777785047"/>
    <n v="36"/>
    <n v="24.86027777785047"/>
    <n v="0"/>
    <x v="3"/>
  </r>
  <r>
    <s v="E002"/>
    <s v="EO55"/>
    <x v="241"/>
    <x v="0"/>
    <s v="E3"/>
    <n v="100052034"/>
    <s v="GRUPO PUMA ESPAÑA S.L."/>
    <n v="46005751"/>
    <s v="FABRICA SEVILLA (MEGAPARK)"/>
    <n v="3264"/>
    <x v="43"/>
    <d v="2024-09-02T00:00:00"/>
    <d v="1899-12-30T08:08:40"/>
    <s v="03/09 De 7 A 8"/>
    <d v="2024-09-03T00:00:00"/>
    <x v="13"/>
    <x v="9"/>
    <x v="261"/>
    <d v="2024-09-02T00:00:00"/>
    <d v="1899-12-30T11:03:56"/>
    <n v="217"/>
    <s v="E00217"/>
    <s v="RUTA KMS.217"/>
    <x v="93"/>
    <x v="0"/>
    <x v="0"/>
    <x v="5"/>
    <x v="0"/>
    <d v="2024-09-02T08:08:40"/>
    <x v="23"/>
    <n v="23.855555555666797"/>
    <d v="2024-09-02T11:03:56"/>
    <d v="1899-12-30T02:53:36"/>
    <d v="2024-09-02T13:57:32"/>
    <n v="18.041111111117061"/>
    <x v="0"/>
    <m/>
    <m/>
    <x v="0"/>
    <x v="0"/>
    <x v="0"/>
    <x v="0"/>
    <x v="7"/>
    <n v="2"/>
    <s v=""/>
    <d v="1900-01-01T21:26:24"/>
    <n v="19.962222222333462"/>
    <n v="12"/>
    <n v="7.9622222223334624"/>
    <n v="0"/>
    <x v="3"/>
  </r>
  <r>
    <s v="E002"/>
    <s v="EO55"/>
    <x v="242"/>
    <x v="0"/>
    <s v="E4"/>
    <n v="100018483"/>
    <s v="LAUREANO VAZQUEZ RAMIREZ,S.L."/>
    <n v="46000381"/>
    <s v="MATALASCAÑAS"/>
    <n v="2955"/>
    <x v="48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0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2"/>
    <x v="0"/>
    <s v="E4"/>
    <n v="100018483"/>
    <s v="LAUREANO VAZQUEZ RAMIREZ,S.L."/>
    <n v="46000381"/>
    <s v="MATALASCAÑAS"/>
    <n v="2882"/>
    <x v="49"/>
    <d v="2024-09-02T00:00:00"/>
    <d v="1899-12-30T08:20:54"/>
    <s v="03/09 8h de 7h-15h"/>
    <d v="2024-09-03T00:00:00"/>
    <x v="13"/>
    <x v="10"/>
    <x v="262"/>
    <d v="2024-09-02T00:00:00"/>
    <d v="1899-12-30T11:26:19"/>
    <n v="48"/>
    <s v="E00048"/>
    <s v="RUTA KMS.048"/>
    <x v="94"/>
    <x v="0"/>
    <x v="1"/>
    <x v="6"/>
    <x v="1"/>
    <d v="2024-09-02T08:20:54"/>
    <x v="23"/>
    <n v="23.651666666788515"/>
    <d v="2024-09-02T11:26:19"/>
    <d v="1899-12-30T00:38:24"/>
    <d v="2024-09-02T12:04:43"/>
    <n v="19.921388888906222"/>
    <x v="0"/>
    <m/>
    <m/>
    <x v="0"/>
    <x v="0"/>
    <x v="0"/>
    <x v="0"/>
    <x v="7"/>
    <n v="2"/>
    <s v=""/>
    <d v="1899-12-30T15:21:36"/>
    <n v="22.011666666788514"/>
    <n v="12"/>
    <n v="10.011666666788514"/>
    <n v="0"/>
    <x v="3"/>
  </r>
  <r>
    <s v="E002"/>
    <s v="EO55"/>
    <x v="243"/>
    <x v="0"/>
    <s v="E3"/>
    <n v="100018407"/>
    <s v="GRUPO UNAMACOR, S.L."/>
    <n v="46004710"/>
    <s v="HUMILLADERO (PLANTA)"/>
    <n v="3264"/>
    <x v="43"/>
    <d v="2024-09-02T00:00:00"/>
    <d v="1899-12-30T08:25:16"/>
    <s v="02/09 Antes de 15:00"/>
    <d v="2024-09-02T00:00:00"/>
    <x v="4"/>
    <x v="9"/>
    <x v="263"/>
    <d v="2024-09-02T00:00:00"/>
    <d v="1899-12-30T10:33:00"/>
    <n v="74"/>
    <s v="E00074"/>
    <s v="RUTA KMS.074"/>
    <x v="91"/>
    <x v="0"/>
    <x v="0"/>
    <x v="5"/>
    <x v="0"/>
    <d v="2024-09-02T08:25:16"/>
    <x v="4"/>
    <n v="6.5788888888782822"/>
    <d v="2024-09-02T10:33:00"/>
    <d v="1899-12-30T00:59:12"/>
    <d v="2024-09-02T11:32:12"/>
    <n v="3.4633333333767951"/>
    <x v="0"/>
    <m/>
    <m/>
    <x v="0"/>
    <x v="0"/>
    <x v="0"/>
    <x v="0"/>
    <x v="6"/>
    <n v="2"/>
    <s v=""/>
    <d v="1899-12-30T23:40:48"/>
    <n v="4.5922222222116158"/>
    <n v="0"/>
    <n v="4.5922222222116158"/>
    <n v="0"/>
    <x v="3"/>
  </r>
  <r>
    <s v="E002"/>
    <s v="EO55"/>
    <x v="244"/>
    <x v="0"/>
    <s v="E4"/>
    <n v="100018510"/>
    <s v="MATERIALES RONDON S.L."/>
    <n v="46000449"/>
    <s v="SAN JOSE DE LA RINCONADA"/>
    <n v="3312"/>
    <x v="50"/>
    <d v="2024-09-02T00:00:00"/>
    <d v="1899-12-30T08:34:36"/>
    <s v="palets 32s RECOGER P"/>
    <d v="2024-09-02T00:00:00"/>
    <x v="8"/>
    <x v="10"/>
    <x v="264"/>
    <d v="2024-09-02T00:00:00"/>
    <d v="1899-12-30T12:24:20"/>
    <n v="80"/>
    <s v="E00080"/>
    <s v="RUTA KMS.080"/>
    <x v="95"/>
    <x v="0"/>
    <x v="0"/>
    <x v="6"/>
    <x v="1"/>
    <d v="2024-09-02T08:34:36"/>
    <x v="8"/>
    <n v="3.9233333333395422"/>
    <d v="2024-09-02T12:24:20"/>
    <d v="1899-12-30T01:04:00"/>
    <d v="2024-09-02T13:28:20"/>
    <n v="-0.97222222213167697"/>
    <x v="1"/>
    <m/>
    <m/>
    <x v="0"/>
    <x v="0"/>
    <x v="1"/>
    <x v="0"/>
    <x v="3"/>
    <n v="2"/>
    <s v=""/>
    <d v="1899-12-31T01:36:00"/>
    <n v="1.8566666666728757"/>
    <n v="0"/>
    <n v="1.8566666666728757"/>
    <n v="0"/>
    <x v="3"/>
  </r>
  <r>
    <s v="E002"/>
    <s v="EO55"/>
    <x v="245"/>
    <x v="0"/>
    <s v="E3"/>
    <n v="100043691"/>
    <s v="PAVESUR DERIVADOS, S.A."/>
    <n v="46005102"/>
    <s v="PLANTA OJEN"/>
    <n v="3269"/>
    <x v="45"/>
    <d v="2024-09-02T00:00:00"/>
    <d v="1899-12-30T08:35:16"/>
    <d v="1899-12-30T13:00:00"/>
    <d v="2024-09-02T00:00:00"/>
    <x v="0"/>
    <x v="9"/>
    <x v="265"/>
    <d v="2024-09-02T00:00:00"/>
    <d v="1899-12-30T12:52:38"/>
    <n v="68"/>
    <s v="E00068"/>
    <s v="RUTA KMS.068"/>
    <x v="96"/>
    <x v="0"/>
    <x v="0"/>
    <x v="5"/>
    <x v="0"/>
    <d v="2024-09-02T08:35:16"/>
    <x v="0"/>
    <n v="4.4122222221340053"/>
    <d v="2024-09-02T12:52:38"/>
    <d v="1899-12-30T00:54:24"/>
    <d v="2024-09-02T13:47:02"/>
    <n v="-0.78388888895278797"/>
    <x v="1"/>
    <m/>
    <m/>
    <x v="0"/>
    <x v="0"/>
    <x v="1"/>
    <x v="0"/>
    <x v="3"/>
    <n v="2"/>
    <s v=""/>
    <d v="1899-12-30T21:45:36"/>
    <n v="2.5055555554673385"/>
    <n v="0"/>
    <n v="2.5055555554673385"/>
    <n v="0"/>
    <x v="3"/>
  </r>
  <r>
    <s v="E002"/>
    <s v="EO55"/>
    <x v="246"/>
    <x v="0"/>
    <s v="E3"/>
    <n v="100018437"/>
    <s v="HORMIGONES DE OSUNA, S.L."/>
    <n v="46000341"/>
    <s v="OSUNA"/>
    <n v="3269"/>
    <x v="45"/>
    <d v="2024-09-02T00:00:00"/>
    <d v="1899-12-30T08:40:23"/>
    <s v="03/09 07:00h"/>
    <d v="2024-09-03T00:00:00"/>
    <x v="27"/>
    <x v="9"/>
    <x v="266"/>
    <d v="2024-09-02T00:00:00"/>
    <d v="1899-12-30T17:05:53"/>
    <n v="127"/>
    <s v="E00127"/>
    <s v="RUTA KMS.127"/>
    <x v="82"/>
    <x v="0"/>
    <x v="0"/>
    <x v="5"/>
    <x v="0"/>
    <d v="2024-09-02T08:40:23"/>
    <x v="69"/>
    <n v="22.326944444328547"/>
    <d v="2024-09-02T17:05:53"/>
    <d v="1899-12-30T01:41:36"/>
    <d v="2024-09-02T18:47:29"/>
    <n v="12.208611111156642"/>
    <x v="0"/>
    <m/>
    <m/>
    <x v="0"/>
    <x v="0"/>
    <x v="0"/>
    <x v="0"/>
    <x v="9"/>
    <n v="2"/>
    <s v=""/>
    <d v="1899-12-31T16:38:24"/>
    <n v="19.633611110995211"/>
    <n v="12"/>
    <n v="7.6336111109952114"/>
    <n v="0"/>
    <x v="3"/>
  </r>
  <r>
    <s v="E002"/>
    <s v="EO55"/>
    <x v="247"/>
    <x v="0"/>
    <s v="E3"/>
    <n v="100018510"/>
    <s v="MATERIALES RONDON S.L."/>
    <n v="46000457"/>
    <s v="TOCINA"/>
    <n v="837"/>
    <x v="42"/>
    <d v="2024-09-02T00:00:00"/>
    <d v="1899-12-30T09:08:07"/>
    <s v="03/09 09:00h"/>
    <d v="2024-09-03T00:00:00"/>
    <x v="18"/>
    <x v="10"/>
    <x v="267"/>
    <d v="2024-09-02T00:00:00"/>
    <d v="1899-12-30T15:54:27"/>
    <n v="104"/>
    <s v="E00104"/>
    <s v="RUTA KMS.104"/>
    <x v="90"/>
    <x v="0"/>
    <x v="0"/>
    <x v="6"/>
    <x v="0"/>
    <d v="2024-09-02T09:08:07"/>
    <x v="22"/>
    <n v="23.864722222206183"/>
    <d v="2024-09-02T15:54:27"/>
    <d v="1899-12-30T01:23:12"/>
    <d v="2024-09-02T17:17:39"/>
    <n v="15.705833333311602"/>
    <x v="0"/>
    <m/>
    <m/>
    <x v="0"/>
    <x v="0"/>
    <x v="0"/>
    <x v="0"/>
    <x v="4"/>
    <n v="2"/>
    <s v=""/>
    <d v="1899-12-31T09:16:48"/>
    <n v="21.478055555539516"/>
    <n v="12"/>
    <n v="9.4780555555395161"/>
    <n v="0"/>
    <x v="3"/>
  </r>
  <r>
    <s v="E002"/>
    <s v="EO55"/>
    <x v="248"/>
    <x v="0"/>
    <s v="E4"/>
    <n v="100059656"/>
    <s v="ANTONIO TORRICO S.L."/>
    <n v="46005866"/>
    <s v="HINOJOSA DEL DUQUE"/>
    <n v="3283"/>
    <x v="40"/>
    <d v="2024-09-02T00:00:00"/>
    <d v="1899-12-30T09:12:12"/>
    <s v="03/09 x la mañana"/>
    <d v="2024-09-03T00:00:00"/>
    <x v="3"/>
    <x v="9"/>
    <x v="268"/>
    <d v="2024-09-02T00:00:00"/>
    <d v="1899-12-30T17:24:04"/>
    <n v="265"/>
    <s v="E00265"/>
    <s v="RUTA KMS.265"/>
    <x v="97"/>
    <x v="0"/>
    <x v="0"/>
    <x v="5"/>
    <x v="1"/>
    <d v="2024-09-02T09:12:12"/>
    <x v="24"/>
    <n v="28.796666666690726"/>
    <d v="2024-09-02T17:24:04"/>
    <d v="1899-12-30T03:32:00"/>
    <d v="2024-09-02T20:56:04"/>
    <n v="17.065555555571336"/>
    <x v="0"/>
    <m/>
    <m/>
    <x v="0"/>
    <x v="0"/>
    <x v="0"/>
    <x v="0"/>
    <x v="9"/>
    <n v="2"/>
    <s v=""/>
    <d v="1900-01-02T12:48:00"/>
    <n v="24.263333333357394"/>
    <n v="12"/>
    <n v="12.263333333357394"/>
    <n v="0"/>
    <x v="3"/>
  </r>
  <r>
    <s v="E002"/>
    <s v="EO55"/>
    <x v="249"/>
    <x v="0"/>
    <s v="E3"/>
    <n v="100018311"/>
    <s v="ANDALUZA DE MORTEROS, SA (ANDEMOSA)"/>
    <n v="46005100"/>
    <s v="PLANTA VILLA ROSA (CON TTE) MALAGA"/>
    <n v="3264"/>
    <x v="43"/>
    <d v="2024-09-02T00:00:00"/>
    <d v="1899-12-30T09:12:31"/>
    <s v="02/09 Lo antes posib"/>
    <d v="2024-09-02T00:00:00"/>
    <x v="3"/>
    <x v="9"/>
    <x v="269"/>
    <d v="2024-09-02T00:00:00"/>
    <d v="1899-12-30T12:25:22"/>
    <n v="24"/>
    <s v="E00024"/>
    <s v="RUTA KMS.024"/>
    <x v="85"/>
    <x v="0"/>
    <x v="0"/>
    <x v="5"/>
    <x v="0"/>
    <d v="2024-09-02T09:12:31"/>
    <x v="3"/>
    <n v="4.7913888889015652"/>
    <d v="2024-09-02T12:25:22"/>
    <d v="1899-12-30T00:19:12"/>
    <d v="2024-09-02T12:44:34"/>
    <n v="1.2572222222224809"/>
    <x v="0"/>
    <m/>
    <m/>
    <x v="0"/>
    <x v="0"/>
    <x v="0"/>
    <x v="0"/>
    <x v="3"/>
    <n v="2"/>
    <s v=""/>
    <d v="1899-12-30T07:40:48"/>
    <n v="3.4713888889015649"/>
    <n v="0"/>
    <n v="3.4713888889015649"/>
    <n v="0"/>
    <x v="3"/>
  </r>
  <r>
    <s v="E002"/>
    <s v="EO55"/>
    <x v="250"/>
    <x v="0"/>
    <s v="E3"/>
    <n v="100057843"/>
    <s v="ANDOSER OBRAS Y SERVICIOS S.L."/>
    <n v="46005203"/>
    <s v="RUTE"/>
    <n v="3269"/>
    <x v="45"/>
    <d v="2024-09-02T00:00:00"/>
    <d v="1899-12-30T09:16:58"/>
    <s v="03/09 08:00h"/>
    <d v="2024-09-03T00:00:00"/>
    <x v="13"/>
    <x v="9"/>
    <x v="270"/>
    <d v="2024-09-03T00:00:00"/>
    <d v="1899-12-30T06:58:18"/>
    <n v="101"/>
    <s v="E00101"/>
    <s v="RUTA KMS.101"/>
    <x v="58"/>
    <x v="0"/>
    <x v="0"/>
    <x v="5"/>
    <x v="0"/>
    <d v="2024-09-02T09:16:58"/>
    <x v="23"/>
    <n v="22.717222222359851"/>
    <d v="2024-09-03T06:58:18"/>
    <d v="1899-12-30T01:20:48"/>
    <d v="2024-09-03T08:19:06"/>
    <n v="-0.31833333318354562"/>
    <x v="0"/>
    <m/>
    <m/>
    <x v="0"/>
    <x v="1"/>
    <x v="0"/>
    <x v="0"/>
    <x v="13"/>
    <n v="3"/>
    <s v="TRANSPORTES FRANCISCO CASTILLA E HI"/>
    <d v="1899-12-31T08:19:12"/>
    <n v="20.370555555693183"/>
    <n v="12"/>
    <n v="8.3705555556931834"/>
    <n v="0"/>
    <x v="3"/>
  </r>
  <r>
    <s v="E002"/>
    <s v="EO55"/>
    <x v="251"/>
    <x v="0"/>
    <s v="E4"/>
    <n v="100059298"/>
    <s v="MATERIALES DE CONST. SIHATTA S.L."/>
    <n v="46005730"/>
    <s v="CTRA EL AEROPUERTO (CORDOBA)"/>
    <n v="3283"/>
    <x v="40"/>
    <d v="2024-09-02T00:00:00"/>
    <d v="1899-12-30T09:21:58"/>
    <s v="03/09 08:00h"/>
    <d v="2024-09-03T00:00:00"/>
    <x v="13"/>
    <x v="9"/>
    <x v="271"/>
    <d v="2024-09-02T00:00:00"/>
    <d v="1899-12-30T15:59:23"/>
    <n v="167"/>
    <s v="E00167"/>
    <s v="RUTA KMS.167"/>
    <x v="98"/>
    <x v="0"/>
    <x v="0"/>
    <x v="5"/>
    <x v="1"/>
    <d v="2024-09-02T09:21:58"/>
    <x v="23"/>
    <n v="22.633888888929505"/>
    <d v="2024-09-02T15:59:23"/>
    <d v="1899-12-30T02:13:36"/>
    <d v="2024-09-02T18:12:59"/>
    <n v="13.783611111226492"/>
    <x v="0"/>
    <m/>
    <m/>
    <x v="0"/>
    <x v="0"/>
    <x v="0"/>
    <x v="0"/>
    <x v="4"/>
    <n v="2"/>
    <s v=""/>
    <d v="1900-01-01T05:26:24"/>
    <n v="19.407222222262838"/>
    <n v="12"/>
    <n v="7.4072222222628383"/>
    <n v="0"/>
    <x v="3"/>
  </r>
  <r>
    <s v="E002"/>
    <s v="EO55"/>
    <x v="252"/>
    <x v="0"/>
    <s v="E4"/>
    <n v="100059353"/>
    <s v="JAIME SIREROL S.L."/>
    <n v="46005742"/>
    <s v="GATA DE GORGOS- SIREROL"/>
    <n v="3283"/>
    <x v="40"/>
    <d v="2024-09-02T00:00:00"/>
    <d v="1899-12-30T09:32:10"/>
    <s v="04/09 7h-13:30h/15h-"/>
    <d v="2024-09-04T00:00:00"/>
    <x v="9"/>
    <x v="9"/>
    <x v="272"/>
    <d v="2024-09-03T00:00:00"/>
    <d v="1899-12-30T14:27:09"/>
    <n v="571"/>
    <s v="E00571"/>
    <s v="RUTA KMS.571"/>
    <x v="99"/>
    <x v="0"/>
    <x v="0"/>
    <x v="5"/>
    <x v="1"/>
    <d v="2024-09-02T09:32:10"/>
    <x v="33"/>
    <n v="58.463888889004011"/>
    <d v="2024-09-03T14:27:09"/>
    <d v="1899-12-30T07:36:48"/>
    <d v="2024-09-03T22:03:57"/>
    <n v="21.934166666760575"/>
    <x v="0"/>
    <m/>
    <m/>
    <x v="0"/>
    <x v="1"/>
    <x v="0"/>
    <x v="0"/>
    <x v="5"/>
    <n v="3"/>
    <s v=""/>
    <d v="1900-01-06T14:43:12"/>
    <n v="49.850555555670681"/>
    <n v="24"/>
    <n v="25.850555555670681"/>
    <n v="0"/>
    <x v="3"/>
  </r>
  <r>
    <s v="E002"/>
    <s v="EO55"/>
    <x v="253"/>
    <x v="0"/>
    <s v="E3"/>
    <n v="432000110"/>
    <s v="PREBETONG HORMIGONES, S.A."/>
    <n v="46001417"/>
    <s v="CORIA DEL RIO"/>
    <n v="2032"/>
    <x v="51"/>
    <d v="2024-09-02T00:00:00"/>
    <d v="1899-12-30T09:39:08"/>
    <s v="03/08 08:00h SILO 3"/>
    <d v="2024-09-03T00:00:00"/>
    <x v="13"/>
    <x v="10"/>
    <x v="273"/>
    <d v="2024-09-02T00:00:00"/>
    <d v="1899-12-30T16:42:10"/>
    <n v="85"/>
    <s v="E00085"/>
    <s v="RUTA KMS.085"/>
    <x v="64"/>
    <x v="0"/>
    <x v="0"/>
    <x v="6"/>
    <x v="0"/>
    <d v="2024-09-02T09:39:08"/>
    <x v="23"/>
    <n v="22.3477777778171"/>
    <d v="2024-09-02T16:42:10"/>
    <d v="1899-12-30T01:08:00"/>
    <d v="2024-09-02T17:50:10"/>
    <n v="14.163888888841029"/>
    <x v="0"/>
    <m/>
    <m/>
    <x v="0"/>
    <x v="0"/>
    <x v="0"/>
    <x v="0"/>
    <x v="8"/>
    <n v="2"/>
    <s v=""/>
    <d v="1899-12-31T03:12:00"/>
    <n v="20.214444444483767"/>
    <n v="12"/>
    <n v="8.2144444444837674"/>
    <n v="0"/>
    <x v="3"/>
  </r>
  <r>
    <s v="E002"/>
    <s v="EO55"/>
    <x v="254"/>
    <x v="0"/>
    <s v="E3"/>
    <n v="100058414"/>
    <s v="REYALFIL, S.L."/>
    <n v="46005189"/>
    <s v="PTA DE PREF- RODA  ANDALUCIA"/>
    <n v="3264"/>
    <x v="43"/>
    <d v="2024-09-02T00:00:00"/>
    <d v="1899-12-30T09:40:23"/>
    <s v="03/09 08:00h"/>
    <d v="2024-09-03T00:00:00"/>
    <x v="13"/>
    <x v="9"/>
    <x v="274"/>
    <d v="2024-09-02T00:00:00"/>
    <d v="1899-12-30T16:47:09"/>
    <n v="90"/>
    <s v="E00090"/>
    <s v="RUTA KMS.090"/>
    <x v="100"/>
    <x v="0"/>
    <x v="0"/>
    <x v="5"/>
    <x v="0"/>
    <d v="2024-09-02T09:40:23"/>
    <x v="23"/>
    <n v="22.32694444450317"/>
    <d v="2024-09-02T16:47:09"/>
    <d v="1899-12-30T01:12:00"/>
    <d v="2024-09-02T17:59:09"/>
    <n v="14.014166666718666"/>
    <x v="0"/>
    <m/>
    <m/>
    <x v="0"/>
    <x v="0"/>
    <x v="0"/>
    <x v="0"/>
    <x v="8"/>
    <n v="2"/>
    <s v=""/>
    <d v="1899-12-31T04:48:00"/>
    <n v="20.12694444450317"/>
    <n v="12"/>
    <n v="8.1269444445031702"/>
    <n v="0"/>
    <x v="3"/>
  </r>
  <r>
    <s v="E002"/>
    <s v="EO55"/>
    <x v="255"/>
    <x v="0"/>
    <s v="E3"/>
    <n v="100050050"/>
    <s v="ESPINAL DE BOMBEOS, S. L."/>
    <n v="46005060"/>
    <s v="UTRERA"/>
    <n v="837"/>
    <x v="42"/>
    <d v="2024-09-02T00:00:00"/>
    <d v="1899-12-30T09:51:55"/>
    <s v="02/09 Antes de 15:00"/>
    <d v="2024-09-02T00:00:00"/>
    <x v="4"/>
    <x v="10"/>
    <x v="275"/>
    <d v="2024-09-02T00:00:00"/>
    <d v="1899-12-30T12:19:22"/>
    <n v="105"/>
    <s v="E00105"/>
    <s v="RUTA KMS.105"/>
    <x v="86"/>
    <x v="0"/>
    <x v="0"/>
    <x v="6"/>
    <x v="0"/>
    <d v="2024-09-02T09:51:55"/>
    <x v="4"/>
    <n v="5.1347222221666016"/>
    <d v="2024-09-02T12:19:22"/>
    <d v="1899-12-30T01:24:00"/>
    <d v="2024-09-02T13:43:22"/>
    <n v="1.2772222221828997"/>
    <x v="0"/>
    <m/>
    <m/>
    <x v="0"/>
    <x v="0"/>
    <x v="0"/>
    <x v="0"/>
    <x v="3"/>
    <n v="2"/>
    <s v=""/>
    <d v="1899-12-31T09:36:00"/>
    <n v="2.7347222221666017"/>
    <n v="0"/>
    <n v="2.7347222221666017"/>
    <n v="0"/>
    <x v="3"/>
  </r>
  <r>
    <s v="E002"/>
    <s v="EO55"/>
    <x v="256"/>
    <x v="0"/>
    <s v="E3"/>
    <n v="100041604"/>
    <s v="MOVELANA, S.L."/>
    <n v="46004838"/>
    <s v="GUILLENA"/>
    <n v="837"/>
    <x v="42"/>
    <d v="2024-09-02T00:00:00"/>
    <d v="1899-12-30T10:00:42"/>
    <s v="03/09 08:00h"/>
    <d v="2024-09-03T00:00:00"/>
    <x v="13"/>
    <x v="10"/>
    <x v="276"/>
    <d v="2024-09-02T00:00:00"/>
    <d v="1899-12-30T15:30:25"/>
    <n v="83"/>
    <s v="E00083"/>
    <s v="RUTA KMS.083"/>
    <x v="89"/>
    <x v="0"/>
    <x v="0"/>
    <x v="6"/>
    <x v="0"/>
    <d v="2024-09-02T10:00:42"/>
    <x v="23"/>
    <n v="21.98833333334187"/>
    <d v="2024-09-02T15:30:25"/>
    <d v="1899-12-30T01:06:24"/>
    <d v="2024-09-02T16:36:49"/>
    <n v="15.386388888931833"/>
    <x v="0"/>
    <m/>
    <m/>
    <x v="0"/>
    <x v="0"/>
    <x v="0"/>
    <x v="0"/>
    <x v="4"/>
    <n v="2"/>
    <s v=""/>
    <d v="1899-12-31T02:33:36"/>
    <n v="19.881666666675205"/>
    <n v="12"/>
    <n v="7.8816666666752049"/>
    <n v="0"/>
    <x v="3"/>
  </r>
  <r>
    <s v="E002"/>
    <s v="EO55"/>
    <x v="257"/>
    <x v="0"/>
    <s v="E3"/>
    <n v="100023188"/>
    <s v="MTOS DE TIERRAS Y ARIDOS DEL TINTO,"/>
    <n v="46001835"/>
    <s v="NERVA"/>
    <n v="837"/>
    <x v="42"/>
    <d v="2024-09-02T00:00:00"/>
    <d v="1899-12-30T10:03:06"/>
    <s v="03/09 08:00h SIN FAL"/>
    <d v="2024-09-03T00:00:00"/>
    <x v="13"/>
    <x v="10"/>
    <x v="277"/>
    <d v="2024-09-02T00:00:00"/>
    <d v="1899-12-30T16:39:16"/>
    <n v="78"/>
    <s v="E00078"/>
    <s v="RUTA KMS.078"/>
    <x v="101"/>
    <x v="0"/>
    <x v="0"/>
    <x v="6"/>
    <x v="0"/>
    <d v="2024-09-02T10:03:06"/>
    <x v="23"/>
    <n v="21.948333333421033"/>
    <d v="2024-09-02T16:39:16"/>
    <d v="1899-12-30T01:02:24"/>
    <d v="2024-09-02T17:41:40"/>
    <n v="14.305555555620231"/>
    <x v="0"/>
    <m/>
    <m/>
    <x v="0"/>
    <x v="0"/>
    <x v="0"/>
    <x v="0"/>
    <x v="8"/>
    <n v="2"/>
    <s v=""/>
    <d v="1899-12-31T00:57:36"/>
    <n v="19.908333333421034"/>
    <n v="12"/>
    <n v="7.9083333334210337"/>
    <n v="0"/>
    <x v="3"/>
  </r>
  <r>
    <s v="E002"/>
    <s v="EO55"/>
    <x v="258"/>
    <x v="0"/>
    <s v="E3"/>
    <n v="432000110"/>
    <s v="PREBETONG HORMIGONES, S.A."/>
    <n v="46001417"/>
    <s v="CORIA DEL RIO"/>
    <n v="837"/>
    <x v="42"/>
    <d v="2024-09-02T00:00:00"/>
    <d v="1899-12-30T10:53:31"/>
    <s v="03/09 09:30h SILO 2"/>
    <d v="2024-09-03T00:00:00"/>
    <x v="23"/>
    <x v="10"/>
    <x v="278"/>
    <d v="2024-09-03T00:00:00"/>
    <d v="1899-12-30T08:47:38"/>
    <n v="85"/>
    <s v="E00085"/>
    <s v="RUTA KMS.085"/>
    <x v="69"/>
    <x v="0"/>
    <x v="0"/>
    <x v="6"/>
    <x v="0"/>
    <d v="2024-09-02T10:53:31"/>
    <x v="70"/>
    <n v="22.608055555669125"/>
    <d v="2024-09-03T08:47:38"/>
    <d v="1899-12-30T01:08:00"/>
    <d v="2024-09-03T09:55:38"/>
    <n v="-0.42722222220618278"/>
    <x v="0"/>
    <m/>
    <m/>
    <x v="0"/>
    <x v="1"/>
    <x v="0"/>
    <x v="0"/>
    <x v="0"/>
    <n v="3"/>
    <s v=""/>
    <d v="1899-12-31T03:12:00"/>
    <n v="20.474722222335792"/>
    <n v="12"/>
    <n v="8.4747222223357923"/>
    <n v="0"/>
    <x v="3"/>
  </r>
  <r>
    <s v="E002"/>
    <s v="EO55"/>
    <x v="259"/>
    <x v="0"/>
    <s v="E3"/>
    <n v="432000110"/>
    <s v="PREBETONG HORMIGONES, S.A."/>
    <n v="46001417"/>
    <s v="CORIA DEL RIO"/>
    <n v="837"/>
    <x v="42"/>
    <d v="2024-09-02T00:00:00"/>
    <d v="1899-12-30T10:53:53"/>
    <s v="03/09 11:00h SILO 2"/>
    <d v="2024-09-03T00:00:00"/>
    <x v="12"/>
    <x v="10"/>
    <x v="279"/>
    <d v="2024-09-03T00:00:00"/>
    <d v="1899-12-30T09:07:54"/>
    <n v="85"/>
    <s v="E00085"/>
    <s v="RUTA KMS.085"/>
    <x v="102"/>
    <x v="0"/>
    <x v="0"/>
    <x v="6"/>
    <x v="0"/>
    <d v="2024-09-02T10:53:53"/>
    <x v="21"/>
    <n v="24.101944444526453"/>
    <d v="2024-09-03T09:07:54"/>
    <d v="1899-12-30T01:08:00"/>
    <d v="2024-09-03T10:15:54"/>
    <n v="0.73499999998603016"/>
    <x v="0"/>
    <m/>
    <m/>
    <x v="0"/>
    <x v="1"/>
    <x v="0"/>
    <x v="0"/>
    <x v="1"/>
    <n v="3"/>
    <s v=""/>
    <d v="1899-12-31T03:12:00"/>
    <n v="21.96861111119312"/>
    <n v="12"/>
    <n v="9.9686111111931197"/>
    <n v="0"/>
    <x v="3"/>
  </r>
  <r>
    <s v="E002"/>
    <s v="EO55"/>
    <x v="260"/>
    <x v="0"/>
    <s v="E3"/>
    <n v="432000110"/>
    <s v="PREBETONG HORMIGONES, S.A."/>
    <n v="46005596"/>
    <s v="PLANTA ALHAURIN MORTERO SECO"/>
    <n v="3269"/>
    <x v="45"/>
    <d v="2024-09-02T00:00:00"/>
    <d v="1899-12-30T10:54:10"/>
    <s v="silo 4  niño"/>
    <d v="2024-09-02T00:00:00"/>
    <x v="2"/>
    <x v="9"/>
    <x v="280"/>
    <d v="2024-09-02T00:00:00"/>
    <d v="1899-12-30T12:25:21"/>
    <n v="35"/>
    <s v="E00035"/>
    <s v="RUTA KMS.035"/>
    <x v="103"/>
    <x v="0"/>
    <x v="0"/>
    <x v="5"/>
    <x v="0"/>
    <d v="2024-09-02T10:54:10"/>
    <x v="2"/>
    <n v="3.597222222131677"/>
    <d v="2024-09-02T12:25:21"/>
    <d v="1899-12-30T00:28:00"/>
    <d v="2024-09-02T12:53:21"/>
    <n v="1.6108333333977498"/>
    <x v="0"/>
    <m/>
    <m/>
    <x v="0"/>
    <x v="0"/>
    <x v="0"/>
    <x v="0"/>
    <x v="3"/>
    <n v="2"/>
    <s v=""/>
    <d v="1899-12-30T11:12:00"/>
    <n v="2.1305555554650102"/>
    <n v="0"/>
    <n v="2.1305555554650102"/>
    <n v="0"/>
    <x v="3"/>
  </r>
  <r>
    <s v="E002"/>
    <s v="EO55"/>
    <x v="261"/>
    <x v="0"/>
    <s v="E3"/>
    <n v="100058355"/>
    <s v="TRITURADOS MACAEL, S.L."/>
    <n v="46005103"/>
    <s v="PLANTA DE ALBANCHEZ-ALMERIA"/>
    <n v="3268"/>
    <x v="2"/>
    <d v="2024-09-02T00:00:00"/>
    <d v="1899-12-30T11:00:16"/>
    <s v="04/09 08:00h"/>
    <d v="2024-09-04T00:00:00"/>
    <x v="13"/>
    <x v="9"/>
    <x v="281"/>
    <d v="2024-09-03T00:00:00"/>
    <d v="1899-12-30T14:14:42"/>
    <n v="270"/>
    <s v="E00270"/>
    <s v="RUTA KMS.270"/>
    <x v="104"/>
    <x v="0"/>
    <x v="0"/>
    <x v="5"/>
    <x v="0"/>
    <d v="2024-09-02T11:00:16"/>
    <x v="41"/>
    <n v="44.995555555564351"/>
    <d v="2024-09-03T14:14:42"/>
    <d v="1899-12-30T03:36:00"/>
    <d v="2024-09-03T17:50:42"/>
    <n v="14.154999999969732"/>
    <x v="0"/>
    <m/>
    <m/>
    <x v="0"/>
    <x v="1"/>
    <x v="0"/>
    <x v="0"/>
    <x v="5"/>
    <n v="3"/>
    <s v=""/>
    <d v="1900-01-02T14:24:00"/>
    <n v="40.39555555556435"/>
    <n v="24"/>
    <n v="16.39555555556435"/>
    <n v="0"/>
    <x v="3"/>
  </r>
  <r>
    <s v="E002"/>
    <s v="EO55"/>
    <x v="262"/>
    <x v="0"/>
    <s v="E3"/>
    <n v="100057968"/>
    <s v="LOZAC OBRAS Y SERVICIOS, S.L."/>
    <n v="46005114"/>
    <s v="PLANTA DE PUERTO REAL"/>
    <n v="3264"/>
    <x v="43"/>
    <d v="2024-09-02T00:00:00"/>
    <d v="1899-12-30T11:09:50"/>
    <s v="03/09 10:00h"/>
    <d v="2024-09-03T00:00:00"/>
    <x v="11"/>
    <x v="9"/>
    <x v="282"/>
    <d v="2024-09-02T00:00:00"/>
    <d v="1899-12-30T15:46:13"/>
    <n v="232"/>
    <s v="E00232"/>
    <s v="RUTA KMS.232"/>
    <x v="105"/>
    <x v="0"/>
    <x v="0"/>
    <x v="5"/>
    <x v="0"/>
    <d v="2024-09-02T11:09:50"/>
    <x v="31"/>
    <n v="22.836111111100763"/>
    <d v="2024-09-02T15:46:13"/>
    <d v="1899-12-30T03:05:36"/>
    <d v="2024-09-02T18:51:49"/>
    <n v="15.136388888815418"/>
    <x v="0"/>
    <m/>
    <m/>
    <x v="0"/>
    <x v="0"/>
    <x v="0"/>
    <x v="0"/>
    <x v="4"/>
    <n v="2"/>
    <s v=""/>
    <d v="1900-01-02T02:14:24"/>
    <n v="18.742777777767429"/>
    <n v="12"/>
    <n v="6.7427777777674294"/>
    <n v="0"/>
    <x v="3"/>
  </r>
  <r>
    <s v="E002"/>
    <s v="EO55"/>
    <x v="263"/>
    <x v="0"/>
    <s v="E3"/>
    <n v="100018456"/>
    <s v="HORMIGONES PREBESUR S.A."/>
    <n v="46000871"/>
    <s v="CÓRDOBA"/>
    <n v="3269"/>
    <x v="45"/>
    <d v="2024-09-02T00:00:00"/>
    <d v="1899-12-30T11:33:25"/>
    <s v="03/09 08:00h"/>
    <d v="2024-09-03T00:00:00"/>
    <x v="13"/>
    <x v="9"/>
    <x v="283"/>
    <d v="2024-09-03T00:00:00"/>
    <d v="1899-12-30T05:44:31"/>
    <n v="170"/>
    <s v="E00170"/>
    <s v="RUTA KMS.170"/>
    <x v="106"/>
    <x v="0"/>
    <x v="0"/>
    <x v="5"/>
    <x v="0"/>
    <d v="2024-09-02T11:33:25"/>
    <x v="23"/>
    <n v="20.443055555631872"/>
    <d v="2024-09-03T05:44:31"/>
    <d v="1899-12-30T02:16:00"/>
    <d v="2024-09-03T08:00:31"/>
    <n v="-8.611111028585583E-3"/>
    <x v="0"/>
    <m/>
    <m/>
    <x v="0"/>
    <x v="1"/>
    <x v="0"/>
    <x v="0"/>
    <x v="14"/>
    <n v="3"/>
    <s v=""/>
    <d v="1900-01-01T06:24:00"/>
    <n v="17.176388888965207"/>
    <n v="12"/>
    <n v="5.1763888889652065"/>
    <n v="0"/>
    <x v="3"/>
  </r>
  <r>
    <s v="E002"/>
    <s v="EO55"/>
    <x v="264"/>
    <x v="0"/>
    <s v="E3"/>
    <n v="100052945"/>
    <s v="HORMIGONES ROCIO S.L."/>
    <n v="46004387"/>
    <s v="ALMONTE"/>
    <n v="837"/>
    <x v="42"/>
    <d v="2024-09-02T00:00:00"/>
    <d v="1899-12-30T11:47:55"/>
    <s v="03/09 8:00h URGENTE"/>
    <d v="2024-09-03T00:00:00"/>
    <x v="13"/>
    <x v="10"/>
    <x v="284"/>
    <d v="2024-09-02T00:00:00"/>
    <d v="1899-12-30T16:57:07"/>
    <n v="27"/>
    <s v="E00027"/>
    <s v="RUTA KMS.027"/>
    <x v="63"/>
    <x v="0"/>
    <x v="0"/>
    <x v="6"/>
    <x v="0"/>
    <d v="2024-09-02T11:47:55"/>
    <x v="23"/>
    <n v="20.201388888875954"/>
    <d v="2024-09-02T16:57:07"/>
    <d v="1899-12-30T00:21:36"/>
    <d v="2024-09-02T17:18:43"/>
    <n v="14.688055555627216"/>
    <x v="0"/>
    <m/>
    <m/>
    <x v="0"/>
    <x v="0"/>
    <x v="0"/>
    <x v="0"/>
    <x v="8"/>
    <n v="2"/>
    <s v=""/>
    <d v="1899-12-30T08:38:24"/>
    <n v="18.841388888875954"/>
    <n v="12"/>
    <n v="6.8413888888759544"/>
    <n v="0"/>
    <x v="3"/>
  </r>
  <r>
    <s v="E002"/>
    <s v="EO55"/>
    <x v="265"/>
    <x v="0"/>
    <s v="E3"/>
    <n v="100051174"/>
    <s v="HORMIGONES CONO, SL"/>
    <n v="46005920"/>
    <s v="POZOBLANCO"/>
    <n v="3269"/>
    <x v="45"/>
    <d v="2024-09-02T00:00:00"/>
    <d v="1899-12-30T12:01:50"/>
    <s v="04/09 08:00h"/>
    <d v="2024-09-04T00:00:00"/>
    <x v="13"/>
    <x v="9"/>
    <x v="285"/>
    <d v="2024-09-04T00:00:00"/>
    <d v="1899-12-30T07:10:18"/>
    <n v="259"/>
    <s v="E00259"/>
    <s v="RUTA KMS.259"/>
    <x v="107"/>
    <x v="0"/>
    <x v="0"/>
    <x v="5"/>
    <x v="0"/>
    <d v="2024-09-02T12:01:50"/>
    <x v="41"/>
    <n v="43.969444444519468"/>
    <d v="2024-09-04T07:10:18"/>
    <d v="1899-12-30T03:27:12"/>
    <d v="2024-09-04T10:37:30"/>
    <n v="-2.625"/>
    <x v="1"/>
    <m/>
    <m/>
    <x v="0"/>
    <x v="2"/>
    <x v="3"/>
    <x v="0"/>
    <x v="12"/>
    <n v="4"/>
    <s v=""/>
    <d v="1900-01-02T10:52:48"/>
    <n v="39.516111111186135"/>
    <n v="24"/>
    <n v="15.516111111186135"/>
    <n v="0"/>
    <x v="3"/>
  </r>
  <r>
    <s v="E002"/>
    <s v="EO55"/>
    <x v="266"/>
    <x v="0"/>
    <s v="E3"/>
    <n v="100051174"/>
    <s v="HORMIGONES CONO, SL"/>
    <n v="46005922"/>
    <s v="VILLANUEVA DE CORDOBA"/>
    <n v="3269"/>
    <x v="45"/>
    <d v="2024-09-02T00:00:00"/>
    <d v="1899-12-30T12:02:05"/>
    <s v="04/09 08:00h"/>
    <d v="2024-09-04T00:00:00"/>
    <x v="13"/>
    <x v="9"/>
    <x v="286"/>
    <d v="2024-09-04T00:00:00"/>
    <d v="1899-12-30T06:57:29"/>
    <n v="234"/>
    <s v="E00234"/>
    <s v="RUTA KMS.234"/>
    <x v="76"/>
    <x v="0"/>
    <x v="0"/>
    <x v="5"/>
    <x v="0"/>
    <d v="2024-09-02T12:02:05"/>
    <x v="41"/>
    <n v="43.965277777751908"/>
    <d v="2024-09-04T06:57:29"/>
    <d v="1899-12-30T03:07:12"/>
    <d v="2024-09-04T10:04:41"/>
    <n v="-2.0780555553501472"/>
    <x v="1"/>
    <m/>
    <m/>
    <x v="0"/>
    <x v="2"/>
    <x v="3"/>
    <x v="0"/>
    <x v="13"/>
    <n v="4"/>
    <s v=""/>
    <d v="1900-01-02T02:52:48"/>
    <n v="39.84527777775191"/>
    <n v="24"/>
    <n v="15.84527777775191"/>
    <n v="0"/>
    <x v="3"/>
  </r>
  <r>
    <s v="E002"/>
    <s v="EO55"/>
    <x v="267"/>
    <x v="0"/>
    <s v="E3"/>
    <n v="100018311"/>
    <s v="ANDALUZA DE MORTEROS, SA (ANDEMOSA)"/>
    <n v="46005100"/>
    <s v="PLANTA VILLA ROSA (CON TTE) MALAGA"/>
    <n v="3264"/>
    <x v="43"/>
    <d v="2024-09-02T00:00:00"/>
    <d v="1899-12-30T12:19:52"/>
    <s v="03/09 07:00h"/>
    <d v="2024-09-03T00:00:00"/>
    <x v="27"/>
    <x v="9"/>
    <x v="287"/>
    <d v="2024-09-02T00:00:00"/>
    <d v="1899-12-30T15:16:31"/>
    <n v="24"/>
    <s v="E00024"/>
    <s v="RUTA KMS.024"/>
    <x v="85"/>
    <x v="0"/>
    <x v="0"/>
    <x v="5"/>
    <x v="0"/>
    <d v="2024-09-02T12:19:52"/>
    <x v="69"/>
    <n v="18.668888888787478"/>
    <d v="2024-09-02T15:16:31"/>
    <d v="1899-12-30T00:19:12"/>
    <d v="2024-09-02T15:35:43"/>
    <n v="15.404722222185228"/>
    <x v="0"/>
    <m/>
    <m/>
    <x v="0"/>
    <x v="0"/>
    <x v="0"/>
    <x v="0"/>
    <x v="4"/>
    <n v="2"/>
    <s v=""/>
    <d v="1899-12-30T07:40:48"/>
    <n v="17.348888888787478"/>
    <n v="12"/>
    <n v="5.3488888887874779"/>
    <n v="0"/>
    <x v="3"/>
  </r>
  <r>
    <s v="E002"/>
    <s v="EO55"/>
    <x v="268"/>
    <x v="0"/>
    <s v="E3"/>
    <n v="100041604"/>
    <s v="MOVELANA, S.L."/>
    <n v="46004838"/>
    <s v="GUILLENA"/>
    <n v="837"/>
    <x v="42"/>
    <d v="2024-09-02T00:00:00"/>
    <d v="1899-12-30T12:19:59"/>
    <s v="03/09 12:00h"/>
    <d v="2024-09-03T00:00:00"/>
    <x v="17"/>
    <x v="10"/>
    <x v="288"/>
    <d v="2024-09-03T00:00:00"/>
    <d v="1899-12-30T09:31:30"/>
    <n v="83"/>
    <s v="E00083"/>
    <s v="RUTA KMS.083"/>
    <x v="87"/>
    <x v="0"/>
    <x v="0"/>
    <x v="6"/>
    <x v="0"/>
    <d v="2024-09-02T12:19:59"/>
    <x v="20"/>
    <n v="23.666944444470573"/>
    <d v="2024-09-03T09:31:30"/>
    <d v="1899-12-30T01:06:24"/>
    <d v="2024-09-03T10:37:54"/>
    <n v="1.3683333332883194"/>
    <x v="0"/>
    <m/>
    <m/>
    <x v="0"/>
    <x v="1"/>
    <x v="0"/>
    <x v="0"/>
    <x v="1"/>
    <n v="3"/>
    <s v=""/>
    <d v="1899-12-31T02:33:36"/>
    <n v="21.560277777803908"/>
    <n v="12"/>
    <n v="9.5602777778039076"/>
    <n v="0"/>
    <x v="3"/>
  </r>
  <r>
    <s v="E002"/>
    <s v="EO55"/>
    <x v="269"/>
    <x v="0"/>
    <s v="E3"/>
    <n v="100018311"/>
    <s v="ANDALUZA DE MORTEROS, SA (ANDEMOSA)"/>
    <n v="46005100"/>
    <s v="PLANTA VILLA ROSA (CON TTE) MALAGA"/>
    <n v="3264"/>
    <x v="43"/>
    <d v="2024-09-02T00:00:00"/>
    <d v="1899-12-30T12:20:14"/>
    <s v="03/09 09:30h"/>
    <d v="2024-09-03T00:00:00"/>
    <x v="23"/>
    <x v="9"/>
    <x v="289"/>
    <d v="2024-09-03T00:00:00"/>
    <d v="1899-12-30T08:03:46"/>
    <n v="24"/>
    <s v="E00024"/>
    <s v="RUTA KMS.024"/>
    <x v="84"/>
    <x v="0"/>
    <x v="0"/>
    <x v="5"/>
    <x v="0"/>
    <d v="2024-09-02T12:20:14"/>
    <x v="70"/>
    <n v="21.162777777761221"/>
    <d v="2024-09-03T08:03:46"/>
    <d v="1899-12-30T00:19:12"/>
    <d v="2024-09-03T08:22:58"/>
    <n v="1.1172222221503034"/>
    <x v="0"/>
    <m/>
    <m/>
    <x v="0"/>
    <x v="1"/>
    <x v="0"/>
    <x v="0"/>
    <x v="0"/>
    <n v="3"/>
    <s v=""/>
    <d v="1899-12-30T07:40:48"/>
    <n v="19.842777777761221"/>
    <n v="12"/>
    <n v="7.8427777777612206"/>
    <n v="0"/>
    <x v="3"/>
  </r>
  <r>
    <s v="E002"/>
    <s v="EO55"/>
    <x v="270"/>
    <x v="0"/>
    <s v="E3"/>
    <n v="100018311"/>
    <s v="ANDALUZA DE MORTEROS, SA (ANDEMOSA)"/>
    <n v="46005100"/>
    <s v="PLANTA VILLA ROSA (CON TTE) MALAGA"/>
    <n v="3264"/>
    <x v="43"/>
    <d v="2024-09-02T00:00:00"/>
    <d v="1899-12-30T12:20:42"/>
    <s v="03/09 12:00h"/>
    <d v="2024-09-03T00:00:00"/>
    <x v="17"/>
    <x v="9"/>
    <x v="290"/>
    <d v="2024-09-03T00:00:00"/>
    <d v="1899-12-30T09:58:05"/>
    <n v="24"/>
    <s v="E00024"/>
    <s v="RUTA KMS.024"/>
    <x v="108"/>
    <x v="0"/>
    <x v="0"/>
    <x v="5"/>
    <x v="0"/>
    <d v="2024-09-02T12:20:42"/>
    <x v="20"/>
    <n v="23.65500000002794"/>
    <d v="2024-09-03T09:58:05"/>
    <d v="1899-12-30T00:19:12"/>
    <d v="2024-09-03T10:17:17"/>
    <n v="1.7119444443960674"/>
    <x v="0"/>
    <m/>
    <m/>
    <x v="0"/>
    <x v="1"/>
    <x v="0"/>
    <x v="0"/>
    <x v="1"/>
    <n v="3"/>
    <s v=""/>
    <d v="1899-12-30T07:40:48"/>
    <n v="22.335000000027939"/>
    <n v="12"/>
    <n v="10.335000000027939"/>
    <n v="0"/>
    <x v="3"/>
  </r>
  <r>
    <s v="E002"/>
    <s v="EO55"/>
    <x v="271"/>
    <x v="0"/>
    <s v="E3"/>
    <n v="100018390"/>
    <s v="FORJADOS TOR S.L."/>
    <n v="46005202"/>
    <s v="VILLANUEVA DEL TRABUCO"/>
    <n v="3262"/>
    <x v="38"/>
    <d v="2024-09-02T00:00:00"/>
    <d v="1899-12-30T12:33:33"/>
    <s v="03/09 08:00h"/>
    <d v="2024-09-03T00:00:00"/>
    <x v="13"/>
    <x v="9"/>
    <x v="291"/>
    <d v="2024-09-03T00:00:00"/>
    <d v="1899-12-30T06:41:59"/>
    <n v="62"/>
    <s v="E00062"/>
    <s v="RUTA KMS.062"/>
    <x v="109"/>
    <x v="0"/>
    <x v="0"/>
    <x v="5"/>
    <x v="0"/>
    <d v="2024-09-02T12:33:33"/>
    <x v="23"/>
    <n v="19.440833333472256"/>
    <d v="2024-09-03T06:41:59"/>
    <d v="1899-12-30T00:49:36"/>
    <d v="2024-09-03T07:31:35"/>
    <n v="0.4736111112870276"/>
    <x v="0"/>
    <m/>
    <m/>
    <x v="0"/>
    <x v="1"/>
    <x v="0"/>
    <x v="0"/>
    <x v="13"/>
    <n v="3"/>
    <s v=""/>
    <d v="1899-12-30T19:50:24"/>
    <n v="17.614166666805588"/>
    <n v="12"/>
    <n v="5.6141666668055876"/>
    <n v="0"/>
    <x v="3"/>
  </r>
  <r>
    <s v="E002"/>
    <s v="EO55"/>
    <x v="272"/>
    <x v="0"/>
    <s v="E3"/>
    <n v="100018390"/>
    <s v="FORJADOS TOR S.L."/>
    <n v="46005202"/>
    <s v="VILLANUEVA DEL TRABUCO"/>
    <n v="3262"/>
    <x v="38"/>
    <d v="2024-09-02T00:00:00"/>
    <d v="1899-12-30T12:37:18"/>
    <s v="03/09 12:00h"/>
    <d v="2024-09-03T00:00:00"/>
    <x v="17"/>
    <x v="9"/>
    <x v="292"/>
    <d v="2024-09-03T00:00:00"/>
    <d v="1899-12-30T10:19:42"/>
    <n v="62"/>
    <s v="E00062"/>
    <s v="RUTA KMS.062"/>
    <x v="109"/>
    <x v="0"/>
    <x v="0"/>
    <x v="5"/>
    <x v="0"/>
    <d v="2024-09-02T12:37:18"/>
    <x v="20"/>
    <n v="23.378333333297633"/>
    <d v="2024-09-03T10:19:42"/>
    <d v="1899-12-30T00:49:36"/>
    <d v="2024-09-03T11:09:18"/>
    <n v="0.84500000003026798"/>
    <x v="0"/>
    <m/>
    <m/>
    <x v="0"/>
    <x v="1"/>
    <x v="0"/>
    <x v="0"/>
    <x v="6"/>
    <n v="3"/>
    <s v=""/>
    <d v="1899-12-30T19:50:24"/>
    <n v="21.551666666630965"/>
    <n v="12"/>
    <n v="9.5516666666309646"/>
    <n v="0"/>
    <x v="3"/>
  </r>
  <r>
    <s v="E002"/>
    <s v="EO55"/>
    <x v="273"/>
    <x v="0"/>
    <s v="E3"/>
    <n v="100043691"/>
    <s v="PAVESUR DERIVADOS, S.A."/>
    <n v="46005101"/>
    <s v="PLANTA ALHAURIN"/>
    <n v="3269"/>
    <x v="45"/>
    <d v="2024-09-02T00:00:00"/>
    <d v="1899-12-30T12:51:25"/>
    <d v="2024-03-09T08:00:00"/>
    <d v="2024-09-03T00:00:00"/>
    <x v="13"/>
    <x v="9"/>
    <x v="293"/>
    <d v="2024-09-02T00:00:00"/>
    <d v="1899-12-30T15:36:38"/>
    <n v="35"/>
    <s v="E00035"/>
    <s v="RUTA KMS.035"/>
    <x v="72"/>
    <x v="0"/>
    <x v="0"/>
    <x v="5"/>
    <x v="0"/>
    <d v="2024-09-02T12:51:25"/>
    <x v="23"/>
    <n v="19.143055555585306"/>
    <d v="2024-09-02T15:36:38"/>
    <d v="1899-12-30T00:28:00"/>
    <d v="2024-09-02T16:04:38"/>
    <n v="15.922777777828742"/>
    <x v="0"/>
    <m/>
    <m/>
    <x v="0"/>
    <x v="0"/>
    <x v="0"/>
    <x v="0"/>
    <x v="4"/>
    <n v="2"/>
    <s v=""/>
    <d v="1899-12-30T11:12:00"/>
    <n v="17.676388888918641"/>
    <n v="12"/>
    <n v="5.6763888889186411"/>
    <n v="0"/>
    <x v="3"/>
  </r>
  <r>
    <s v="E002"/>
    <s v="EO55"/>
    <x v="274"/>
    <x v="0"/>
    <s v="E3"/>
    <n v="100050987"/>
    <s v="XIMOR MORTEROS, S.L."/>
    <n v="46004229"/>
    <s v="FUENTES DE ANDALUCIA"/>
    <n v="3264"/>
    <x v="43"/>
    <d v="2024-09-02T00:00:00"/>
    <d v="1899-12-30T13:03:15"/>
    <s v="03/09 07:00h"/>
    <d v="2024-09-03T00:00:00"/>
    <x v="27"/>
    <x v="9"/>
    <x v="294"/>
    <d v="2024-09-02T00:00:00"/>
    <d v="1899-12-30T13:50:42"/>
    <n v="165"/>
    <s v="E00165"/>
    <s v="RUTA KMS.165"/>
    <x v="110"/>
    <x v="0"/>
    <x v="0"/>
    <x v="5"/>
    <x v="0"/>
    <d v="2024-09-02T13:03:15"/>
    <x v="69"/>
    <n v="17.945833333244082"/>
    <d v="2024-09-02T13:50:42"/>
    <d v="1899-12-30T02:12:00"/>
    <d v="2024-09-02T16:02:42"/>
    <n v="14.95499999995809"/>
    <x v="0"/>
    <m/>
    <m/>
    <x v="0"/>
    <x v="0"/>
    <x v="0"/>
    <x v="0"/>
    <x v="2"/>
    <n v="2"/>
    <s v="TRANSPORTES FRANCISCO CASTILLA E HI"/>
    <d v="1900-01-01T04:48:00"/>
    <n v="14.745833333244082"/>
    <n v="12"/>
    <n v="2.7458333332440823"/>
    <n v="0"/>
    <x v="3"/>
  </r>
  <r>
    <s v="E002"/>
    <s v="EO55"/>
    <x v="275"/>
    <x v="0"/>
    <s v="E3"/>
    <n v="100029323"/>
    <s v="HORMIGONES COSTASUR, S.L."/>
    <n v="46005677"/>
    <s v="ADIF_TRAMO GIBRALEON (ZALAMEA)"/>
    <n v="837"/>
    <x v="42"/>
    <d v="2024-09-02T00:00:00"/>
    <d v="1899-12-30T13:07:35"/>
    <s v="03/09 08:00h"/>
    <d v="2024-09-03T00:00:00"/>
    <x v="13"/>
    <x v="10"/>
    <x v="295"/>
    <d v="2024-09-03T00:00:00"/>
    <d v="1899-12-30T07:24:34"/>
    <n v="47"/>
    <s v="E00047"/>
    <s v="RUTA KMS.047"/>
    <x v="61"/>
    <x v="0"/>
    <x v="0"/>
    <x v="6"/>
    <x v="0"/>
    <d v="2024-09-02T13:07:35"/>
    <x v="23"/>
    <n v="18.873611111193895"/>
    <d v="2024-09-03T07:24:34"/>
    <d v="1899-12-30T00:37:36"/>
    <d v="2024-09-03T08:02:10"/>
    <n v="-3.6111110995989293E-2"/>
    <x v="0"/>
    <m/>
    <m/>
    <x v="0"/>
    <x v="1"/>
    <x v="0"/>
    <x v="0"/>
    <x v="12"/>
    <n v="3"/>
    <s v=""/>
    <d v="1899-12-30T15:02:24"/>
    <n v="17.24694444452723"/>
    <n v="12"/>
    <n v="5.2469444445272302"/>
    <n v="0"/>
    <x v="3"/>
  </r>
  <r>
    <s v="E002"/>
    <s v="EO55"/>
    <x v="276"/>
    <x v="0"/>
    <s v="E3"/>
    <n v="432000110"/>
    <s v="PREBETONG HORMIGONES, S.A."/>
    <n v="46001416"/>
    <s v="ALCALA DE GUADAIRA"/>
    <n v="837"/>
    <x v="42"/>
    <d v="2024-09-02T00:00:00"/>
    <d v="1899-12-30T13:21:00"/>
    <s v="03/09 9:30h"/>
    <d v="2024-09-03T00:00:00"/>
    <x v="23"/>
    <x v="10"/>
    <x v="296"/>
    <d v="2024-09-03T00:00:00"/>
    <d v="1899-12-30T07:21:59"/>
    <n v="83"/>
    <s v="E00083"/>
    <s v="RUTA KMS.083"/>
    <x v="60"/>
    <x v="0"/>
    <x v="0"/>
    <x v="6"/>
    <x v="0"/>
    <d v="2024-09-02T13:21:00"/>
    <x v="70"/>
    <n v="20.150000000023283"/>
    <d v="2024-09-03T07:21:59"/>
    <d v="1899-12-30T01:06:24"/>
    <d v="2024-09-03T08:28:23"/>
    <n v="1.0269444443983957"/>
    <x v="0"/>
    <m/>
    <m/>
    <x v="0"/>
    <x v="1"/>
    <x v="0"/>
    <x v="0"/>
    <x v="12"/>
    <n v="3"/>
    <s v=""/>
    <d v="1899-12-31T02:33:36"/>
    <n v="18.043333333356617"/>
    <n v="12"/>
    <n v="6.0433333333566175"/>
    <n v="0"/>
    <x v="3"/>
  </r>
  <r>
    <s v="E002"/>
    <s v="EO55"/>
    <x v="277"/>
    <x v="0"/>
    <s v="E3"/>
    <n v="100057843"/>
    <s v="ANDOSER OBRAS Y SERVICIOS S.L."/>
    <n v="46005203"/>
    <s v="RUTE"/>
    <n v="3269"/>
    <x v="45"/>
    <d v="2024-09-02T00:00:00"/>
    <d v="1899-12-30T13:26:50"/>
    <s v="03/09 10:00h"/>
    <d v="2024-09-03T00:00:00"/>
    <x v="11"/>
    <x v="9"/>
    <x v="297"/>
    <d v="2024-09-03T00:00:00"/>
    <d v="1899-12-30T08:03:49"/>
    <n v="101"/>
    <s v="E00101"/>
    <s v="RUTA KMS.101"/>
    <x v="111"/>
    <x v="0"/>
    <x v="0"/>
    <x v="5"/>
    <x v="0"/>
    <d v="2024-09-02T13:26:50"/>
    <x v="31"/>
    <n v="20.552777777658775"/>
    <d v="2024-09-03T08:03:49"/>
    <d v="1899-12-30T01:20:48"/>
    <d v="2024-09-03T09:24:37"/>
    <n v="0.58972222212469205"/>
    <x v="0"/>
    <m/>
    <m/>
    <x v="0"/>
    <x v="1"/>
    <x v="0"/>
    <x v="0"/>
    <x v="0"/>
    <n v="3"/>
    <s v=""/>
    <d v="1899-12-31T08:19:12"/>
    <n v="18.206111110992108"/>
    <n v="12"/>
    <n v="6.2061111109921079"/>
    <n v="0"/>
    <x v="3"/>
  </r>
  <r>
    <s v="E002"/>
    <s v="EO55"/>
    <x v="278"/>
    <x v="0"/>
    <s v="E3"/>
    <n v="100022266"/>
    <s v="HORMIGONES PEREZ ESCUDERO, S.L."/>
    <n v="46001666"/>
    <s v="SANTA BARBARA CASA"/>
    <n v="837"/>
    <x v="42"/>
    <d v="2024-09-02T00:00:00"/>
    <d v="1899-12-30T13:26:52"/>
    <s v="03/09 11:00h SILO 1"/>
    <d v="2024-09-03T00:00:00"/>
    <x v="12"/>
    <x v="10"/>
    <x v="298"/>
    <d v="2024-09-02T00:00:00"/>
    <d v="1899-12-30T17:10:22"/>
    <n v="81"/>
    <s v="E00081"/>
    <s v="RUTA KMS.081"/>
    <x v="88"/>
    <x v="0"/>
    <x v="0"/>
    <x v="6"/>
    <x v="0"/>
    <d v="2024-09-02T13:26:52"/>
    <x v="21"/>
    <n v="21.55222222226439"/>
    <d v="2024-09-02T17:10:22"/>
    <d v="1899-12-30T01:04:48"/>
    <d v="2024-09-02T18:15:10"/>
    <n v="16.747222222387791"/>
    <x v="0"/>
    <m/>
    <m/>
    <x v="0"/>
    <x v="0"/>
    <x v="0"/>
    <x v="0"/>
    <x v="9"/>
    <n v="2"/>
    <s v=""/>
    <d v="1899-12-31T01:55:12"/>
    <n v="19.472222222264392"/>
    <n v="12"/>
    <n v="7.4722222222643921"/>
    <n v="0"/>
    <x v="3"/>
  </r>
  <r>
    <s v="E002"/>
    <s v="EO55"/>
    <x v="279"/>
    <x v="0"/>
    <s v="E3"/>
    <n v="100057966"/>
    <s v="HORPRESOL, SRL"/>
    <n v="46005108"/>
    <s v="PLANTA VICAR"/>
    <n v="3269"/>
    <x v="45"/>
    <d v="2024-09-02T00:00:00"/>
    <d v="1899-12-30T13:29:54"/>
    <s v="votorantim 08:00"/>
    <d v="2024-09-03T00:00:00"/>
    <x v="13"/>
    <x v="9"/>
    <x v="299"/>
    <d v="2024-09-02T00:00:00"/>
    <d v="1899-12-30T15:52:58"/>
    <n v="187"/>
    <s v="E00187"/>
    <s v="RUTA KMS.187"/>
    <x v="112"/>
    <x v="0"/>
    <x v="0"/>
    <x v="5"/>
    <x v="0"/>
    <d v="2024-09-02T13:29:54"/>
    <x v="23"/>
    <n v="18.501666666765232"/>
    <d v="2024-09-02T15:52:58"/>
    <d v="1899-12-30T02:29:36"/>
    <d v="2024-09-02T18:22:34"/>
    <n v="13.623888889036607"/>
    <x v="0"/>
    <m/>
    <m/>
    <x v="0"/>
    <x v="0"/>
    <x v="0"/>
    <x v="0"/>
    <x v="4"/>
    <n v="2"/>
    <s v=""/>
    <d v="1900-01-01T11:50:24"/>
    <n v="15.008333333431899"/>
    <n v="12"/>
    <n v="3.0083333334318993"/>
    <n v="0"/>
    <x v="3"/>
  </r>
  <r>
    <s v="E002"/>
    <s v="EO55"/>
    <x v="280"/>
    <x v="0"/>
    <s v="E3"/>
    <n v="100057966"/>
    <s v="HORPRESOL, SRL"/>
    <n v="46005108"/>
    <s v="PLANTA VICAR"/>
    <n v="3269"/>
    <x v="45"/>
    <d v="2024-09-02T00:00:00"/>
    <d v="1899-12-30T13:30:26"/>
    <s v="GESTRANS"/>
    <d v="2024-09-03T00:00:00"/>
    <x v="26"/>
    <x v="9"/>
    <x v="300"/>
    <d v="2024-09-03T00:00:00"/>
    <d v="1899-12-30T12:14:11"/>
    <n v="187"/>
    <s v="E00187"/>
    <s v="RUTA KMS.187"/>
    <x v="113"/>
    <x v="0"/>
    <x v="0"/>
    <x v="5"/>
    <x v="0"/>
    <d v="2024-09-02T13:30:26"/>
    <x v="71"/>
    <n v="29.992777777835727"/>
    <d v="2024-09-03T12:14:11"/>
    <d v="1899-12-30T02:29:36"/>
    <d v="2024-09-03T14:43:47"/>
    <n v="4.7702777777449228"/>
    <x v="0"/>
    <m/>
    <m/>
    <x v="0"/>
    <x v="1"/>
    <x v="0"/>
    <x v="0"/>
    <x v="3"/>
    <n v="3"/>
    <s v=""/>
    <d v="1900-01-01T11:50:24"/>
    <n v="26.499444444502394"/>
    <n v="12"/>
    <n v="14.499444444502394"/>
    <n v="0"/>
    <x v="3"/>
  </r>
  <r>
    <s v="E002"/>
    <s v="EO55"/>
    <x v="281"/>
    <x v="0"/>
    <s v="E4"/>
    <n v="100052405"/>
    <s v="MARTI FOLGADO MAT. DE CONSTRUCCIÓN"/>
    <n v="46005738"/>
    <s v="RIBAROJA- MARTI FOLGADO"/>
    <n v="3283"/>
    <x v="40"/>
    <d v="2024-09-02T00:00:00"/>
    <d v="1899-12-30T13:33:07"/>
    <s v="04/09 servir"/>
    <d v="2024-09-04T00:00:00"/>
    <x v="9"/>
    <x v="9"/>
    <x v="301"/>
    <d v="2024-09-03T00:00:00"/>
    <d v="1899-12-30T13:13:17"/>
    <n v="632"/>
    <s v="E00632"/>
    <s v="RUTA KMS.632"/>
    <x v="114"/>
    <x v="0"/>
    <x v="0"/>
    <x v="5"/>
    <x v="1"/>
    <d v="2024-09-02T13:33:07"/>
    <x v="33"/>
    <n v="54.448055555694737"/>
    <d v="2024-09-03T13:13:17"/>
    <d v="1899-12-30T08:25:36"/>
    <d v="2024-09-03T21:38:53"/>
    <n v="22.351944444410037"/>
    <x v="0"/>
    <m/>
    <m/>
    <x v="0"/>
    <x v="1"/>
    <x v="0"/>
    <x v="0"/>
    <x v="2"/>
    <n v="3"/>
    <s v=""/>
    <d v="1900-01-07T10:14:24"/>
    <n v="45.021388889028074"/>
    <n v="24"/>
    <n v="21.021388889028074"/>
    <n v="0"/>
    <x v="3"/>
  </r>
  <r>
    <s v="E002"/>
    <s v="EO55"/>
    <x v="282"/>
    <x v="0"/>
    <s v="E3"/>
    <n v="100057966"/>
    <s v="HORPRESOL, SRL"/>
    <n v="46005107"/>
    <s v="PLANTA RIO GUI-TORROX COSTA"/>
    <n v="3269"/>
    <x v="45"/>
    <d v="2024-09-02T00:00:00"/>
    <d v="1899-12-30T13:33:50"/>
    <s v="GESTRANS"/>
    <d v="2024-09-03T00:00:00"/>
    <x v="26"/>
    <x v="9"/>
    <x v="302"/>
    <d v="2024-09-03T00:00:00"/>
    <d v="1899-12-30T14:54:38"/>
    <n v="40"/>
    <s v="E00040"/>
    <s v="RUTA KMS.040"/>
    <x v="83"/>
    <x v="0"/>
    <x v="0"/>
    <x v="5"/>
    <x v="0"/>
    <d v="2024-09-02T13:33:50"/>
    <x v="71"/>
    <n v="29.936111111193895"/>
    <d v="2024-09-03T14:54:38"/>
    <d v="1899-12-30T00:32:00"/>
    <d v="2024-09-03T15:26:38"/>
    <n v="4.0561111110728234"/>
    <x v="0"/>
    <m/>
    <m/>
    <x v="0"/>
    <x v="1"/>
    <x v="0"/>
    <x v="0"/>
    <x v="5"/>
    <n v="3"/>
    <s v=""/>
    <d v="1899-12-30T12:48:00"/>
    <n v="28.40277777786056"/>
    <n v="12"/>
    <n v="16.40277777786056"/>
    <n v="0"/>
    <x v="3"/>
  </r>
  <r>
    <s v="E002"/>
    <s v="EO55"/>
    <x v="283"/>
    <x v="0"/>
    <s v="E3"/>
    <n v="100057966"/>
    <s v="HORPRESOL, SRL"/>
    <n v="46005104"/>
    <s v="PLANTA JUNCARIL - FYM -ALBOLOTE"/>
    <n v="3269"/>
    <x v="45"/>
    <d v="2024-09-02T00:00:00"/>
    <d v="1899-12-30T13:34:08"/>
    <s v="GESTRANS"/>
    <d v="2024-09-03T00:00:00"/>
    <x v="26"/>
    <x v="9"/>
    <x v="303"/>
    <d v="2024-09-03T00:00:00"/>
    <d v="1899-12-30T12:36:26"/>
    <n v="141"/>
    <s v="E00141"/>
    <s v="RUTA KMS.141"/>
    <x v="80"/>
    <x v="0"/>
    <x v="0"/>
    <x v="5"/>
    <x v="0"/>
    <d v="2024-09-02T13:34:08"/>
    <x v="71"/>
    <n v="29.931111111072823"/>
    <d v="2024-09-03T12:36:26"/>
    <d v="1899-12-30T01:52:48"/>
    <d v="2024-09-03T14:29:14"/>
    <n v="5.0127777778543532"/>
    <x v="0"/>
    <m/>
    <m/>
    <x v="0"/>
    <x v="1"/>
    <x v="0"/>
    <x v="0"/>
    <x v="3"/>
    <n v="3"/>
    <s v=""/>
    <d v="1899-12-31T21:07:12"/>
    <n v="27.051111111072824"/>
    <n v="12"/>
    <n v="15.051111111072824"/>
    <n v="0"/>
    <x v="3"/>
  </r>
  <r>
    <s v="E002"/>
    <s v="EO55"/>
    <x v="284"/>
    <x v="0"/>
    <s v="E3"/>
    <n v="100057966"/>
    <s v="HORPRESOL, SRL"/>
    <n v="46005104"/>
    <s v="PLANTA JUNCARIL - FYM -ALBOLOTE"/>
    <n v="3269"/>
    <x v="45"/>
    <d v="2024-09-02T00:00:00"/>
    <d v="1899-12-30T13:34:24"/>
    <s v="GESTRANS"/>
    <d v="2024-09-03T00:00:00"/>
    <x v="26"/>
    <x v="9"/>
    <x v="304"/>
    <d v="2024-09-03T00:00:00"/>
    <d v="1899-12-30T06:40:09"/>
    <n v="141"/>
    <s v="E00141"/>
    <s v="RUTA KMS.141"/>
    <x v="83"/>
    <x v="0"/>
    <x v="0"/>
    <x v="5"/>
    <x v="0"/>
    <d v="2024-09-02T13:34:24"/>
    <x v="71"/>
    <n v="29.926666666637175"/>
    <d v="2024-09-03T06:40:09"/>
    <d v="1899-12-30T01:52:48"/>
    <d v="2024-09-03T08:32:57"/>
    <n v="10.950833333423361"/>
    <x v="0"/>
    <m/>
    <m/>
    <x v="0"/>
    <x v="1"/>
    <x v="0"/>
    <x v="0"/>
    <x v="13"/>
    <n v="3"/>
    <s v=""/>
    <d v="1899-12-31T21:07:12"/>
    <n v="27.046666666637176"/>
    <n v="12"/>
    <n v="15.046666666637176"/>
    <n v="0"/>
    <x v="3"/>
  </r>
  <r>
    <s v="E002"/>
    <s v="EO55"/>
    <x v="285"/>
    <x v="0"/>
    <s v="E3"/>
    <n v="100057966"/>
    <s v="HORPRESOL, SRL"/>
    <n v="46005105"/>
    <s v="PLANTA MALAGA"/>
    <n v="3269"/>
    <x v="45"/>
    <d v="2024-09-02T00:00:00"/>
    <d v="1899-12-30T13:34:59"/>
    <s v="GESTRANS"/>
    <d v="2024-09-03T00:00:00"/>
    <x v="26"/>
    <x v="9"/>
    <x v="305"/>
    <d v="2024-09-03T00:00:00"/>
    <d v="1899-12-30T12:16:50"/>
    <n v="24"/>
    <s v="E00024"/>
    <s v="RUTA KMS.024"/>
    <x v="83"/>
    <x v="0"/>
    <x v="0"/>
    <x v="5"/>
    <x v="0"/>
    <d v="2024-09-02T13:34:59"/>
    <x v="71"/>
    <n v="29.916944444412366"/>
    <d v="2024-09-03T12:16:50"/>
    <d v="1899-12-30T00:19:12"/>
    <d v="2024-09-03T12:36:02"/>
    <n v="6.8994444444542751"/>
    <x v="0"/>
    <m/>
    <m/>
    <x v="0"/>
    <x v="1"/>
    <x v="0"/>
    <x v="0"/>
    <x v="3"/>
    <n v="3"/>
    <s v=""/>
    <d v="1899-12-30T07:40:48"/>
    <n v="28.596944444412365"/>
    <n v="12"/>
    <n v="16.596944444412365"/>
    <n v="0"/>
    <x v="3"/>
  </r>
  <r>
    <s v="E002"/>
    <s v="EO55"/>
    <x v="286"/>
    <x v="0"/>
    <s v="E3"/>
    <n v="100057966"/>
    <s v="HORPRESOL, SRL"/>
    <n v="46005105"/>
    <s v="PLANTA MALAGA"/>
    <n v="3269"/>
    <x v="45"/>
    <d v="2024-09-02T00:00:00"/>
    <d v="1899-12-30T13:36:04"/>
    <s v="GESTRANS"/>
    <d v="2024-09-03T00:00:00"/>
    <x v="26"/>
    <x v="9"/>
    <x v="306"/>
    <d v="2024-09-03T00:00:00"/>
    <d v="1899-12-30T09:45:03"/>
    <n v="24"/>
    <s v="E00024"/>
    <s v="RUTA KMS.024"/>
    <x v="113"/>
    <x v="0"/>
    <x v="0"/>
    <x v="5"/>
    <x v="0"/>
    <d v="2024-09-02T13:36:04"/>
    <x v="71"/>
    <n v="29.898888888827059"/>
    <d v="2024-09-03T09:45:03"/>
    <d v="1899-12-30T00:19:12"/>
    <d v="2024-09-03T10:04:15"/>
    <n v="9.4291666665812954"/>
    <x v="0"/>
    <m/>
    <m/>
    <x v="0"/>
    <x v="1"/>
    <x v="0"/>
    <x v="0"/>
    <x v="1"/>
    <n v="3"/>
    <s v=""/>
    <d v="1899-12-30T07:40:48"/>
    <n v="28.578888888827059"/>
    <n v="12"/>
    <n v="16.578888888827059"/>
    <n v="0"/>
    <x v="3"/>
  </r>
  <r>
    <s v="E002"/>
    <s v="EO55"/>
    <x v="287"/>
    <x v="0"/>
    <s v="E3"/>
    <n v="100057966"/>
    <s v="HORPRESOL, SRL"/>
    <n v="46005111"/>
    <s v="PLANTA FUENGIROLA"/>
    <n v="3269"/>
    <x v="45"/>
    <d v="2024-09-02T00:00:00"/>
    <d v="1899-12-30T13:36:20"/>
    <s v="GESTRANS"/>
    <d v="2024-09-03T00:00:00"/>
    <x v="26"/>
    <x v="9"/>
    <x v="307"/>
    <d v="2024-09-03T00:00:00"/>
    <d v="1899-12-30T08:58:40"/>
    <n v="57"/>
    <s v="E00057"/>
    <s v="RUTA KMS.057"/>
    <x v="80"/>
    <x v="0"/>
    <x v="0"/>
    <x v="5"/>
    <x v="0"/>
    <d v="2024-09-02T13:36:20"/>
    <x v="71"/>
    <n v="29.894444444391411"/>
    <d v="2024-09-03T08:58:40"/>
    <d v="1899-12-30T00:45:36"/>
    <d v="2024-09-03T09:44:16"/>
    <n v="9.7622222221107222"/>
    <x v="0"/>
    <m/>
    <m/>
    <x v="0"/>
    <x v="1"/>
    <x v="0"/>
    <x v="0"/>
    <x v="0"/>
    <n v="3"/>
    <s v=""/>
    <d v="1899-12-30T18:14:24"/>
    <n v="28.134444444391409"/>
    <n v="12"/>
    <n v="16.134444444391409"/>
    <n v="0"/>
    <x v="3"/>
  </r>
  <r>
    <s v="E002"/>
    <s v="EO55"/>
    <x v="288"/>
    <x v="0"/>
    <s v="E3"/>
    <n v="100057966"/>
    <s v="HORPRESOL, SRL"/>
    <n v="46005111"/>
    <s v="PLANTA FUENGIROLA"/>
    <n v="3269"/>
    <x v="45"/>
    <d v="2024-09-02T00:00:00"/>
    <d v="1899-12-30T13:41:32"/>
    <s v="votorantim 03/09 13h"/>
    <d v="2024-09-03T00:00:00"/>
    <x v="0"/>
    <x v="9"/>
    <x v="308"/>
    <d v="2024-09-03T00:00:00"/>
    <d v="1899-12-30T11:25:31"/>
    <n v="57"/>
    <s v="E00057"/>
    <s v="RUTA KMS.057"/>
    <x v="115"/>
    <x v="0"/>
    <x v="0"/>
    <x v="5"/>
    <x v="0"/>
    <d v="2024-09-02T13:41:32"/>
    <x v="72"/>
    <n v="23.307777777663432"/>
    <d v="2024-09-03T11:25:31"/>
    <d v="1899-12-30T00:45:36"/>
    <d v="2024-09-03T12:11:07"/>
    <n v="0.81472222215961665"/>
    <x v="0"/>
    <m/>
    <m/>
    <x v="0"/>
    <x v="1"/>
    <x v="0"/>
    <x v="0"/>
    <x v="7"/>
    <n v="3"/>
    <s v="TRANSPORTES FRANCISCO CASTILLA E HI"/>
    <d v="1899-12-30T18:14:24"/>
    <n v="21.54777777766343"/>
    <n v="12"/>
    <n v="9.5477777776634305"/>
    <n v="0"/>
    <x v="3"/>
  </r>
  <r>
    <s v="E002"/>
    <s v="EO55"/>
    <x v="289"/>
    <x v="0"/>
    <s v="E3"/>
    <n v="100041278"/>
    <s v="MOV. DE TIERRAS RIOTINTO, S.L(TINTO"/>
    <n v="46003387"/>
    <s v="SAN JUAN DEL PUERTO"/>
    <n v="837"/>
    <x v="42"/>
    <d v="2024-09-02T00:00:00"/>
    <d v="1899-12-30T13:48:45"/>
    <s v="03/09 08:00h"/>
    <d v="2024-09-03T00:00:00"/>
    <x v="13"/>
    <x v="10"/>
    <x v="309"/>
    <d v="2024-09-02T00:00:00"/>
    <d v="1899-12-30T16:02:19"/>
    <n v="15"/>
    <s v="E00015"/>
    <s v="RUTA KMS.015"/>
    <x v="87"/>
    <x v="0"/>
    <x v="0"/>
    <x v="6"/>
    <x v="0"/>
    <d v="2024-09-02T13:48:45"/>
    <x v="23"/>
    <n v="18.1875"/>
    <d v="2024-09-02T16:02:19"/>
    <d v="1899-12-30T00:12:00"/>
    <d v="2024-09-02T16:14:19"/>
    <n v="15.761388888931833"/>
    <x v="0"/>
    <m/>
    <m/>
    <x v="0"/>
    <x v="0"/>
    <x v="0"/>
    <x v="0"/>
    <x v="8"/>
    <n v="2"/>
    <s v=""/>
    <d v="1899-12-30T04:48:00"/>
    <n v="16.987500000000001"/>
    <n v="12"/>
    <n v="4.9875000000000007"/>
    <n v="0"/>
    <x v="3"/>
  </r>
  <r>
    <s v="E002"/>
    <s v="EO55"/>
    <x v="290"/>
    <x v="0"/>
    <s v="E3"/>
    <n v="432000110"/>
    <s v="PREBETONG HORMIGONES, S.A."/>
    <n v="46001418"/>
    <s v="SEVILLA (SAN JERONIMO)"/>
    <n v="837"/>
    <x v="42"/>
    <d v="2024-09-02T00:00:00"/>
    <d v="1899-12-30T14:00:14"/>
    <s v="03/09 11:30h"/>
    <d v="2024-09-03T00:00:00"/>
    <x v="8"/>
    <x v="10"/>
    <x v="310"/>
    <d v="2024-09-03T00:00:00"/>
    <d v="1899-12-30T11:34:26"/>
    <n v="80"/>
    <s v="E00080"/>
    <s v="RUTA KMS.080"/>
    <x v="101"/>
    <x v="0"/>
    <x v="0"/>
    <x v="6"/>
    <x v="0"/>
    <d v="2024-09-02T14:00:14"/>
    <x v="19"/>
    <n v="22.496111111249775"/>
    <d v="2024-09-03T11:34:26"/>
    <d v="1899-12-30T01:04:00"/>
    <d v="2024-09-03T12:38:26"/>
    <n v="-0.14055555540835485"/>
    <x v="0"/>
    <m/>
    <m/>
    <x v="0"/>
    <x v="1"/>
    <x v="0"/>
    <x v="0"/>
    <x v="7"/>
    <n v="3"/>
    <s v=""/>
    <d v="1899-12-31T01:36:00"/>
    <n v="20.429444444583108"/>
    <n v="12"/>
    <n v="8.4294444445831083"/>
    <n v="0"/>
    <x v="3"/>
  </r>
  <r>
    <s v="E002"/>
    <s v="EO55"/>
    <x v="291"/>
    <x v="0"/>
    <s v="E3"/>
    <n v="432000110"/>
    <s v="PREBETONG HORMIGONES, S.A."/>
    <n v="46001418"/>
    <s v="SEVILLA (SAN JERONIMO)"/>
    <n v="2032"/>
    <x v="51"/>
    <d v="2024-09-02T00:00:00"/>
    <d v="1899-12-30T14:53:27"/>
    <d v="2024-03-09T09:30:00"/>
    <d v="2024-09-03T00:00:00"/>
    <x v="23"/>
    <x v="10"/>
    <x v="311"/>
    <d v="2024-09-03T00:00:00"/>
    <d v="1899-12-30T06:45:28"/>
    <n v="80"/>
    <s v="E00080"/>
    <s v="RUTA KMS.080"/>
    <x v="86"/>
    <x v="0"/>
    <x v="0"/>
    <x v="6"/>
    <x v="0"/>
    <d v="2024-09-02T14:53:27"/>
    <x v="70"/>
    <n v="18.609166666748933"/>
    <d v="2024-09-03T06:45:28"/>
    <d v="1899-12-30T01:04:00"/>
    <d v="2024-09-03T07:49:28"/>
    <n v="1.6755555555573665"/>
    <x v="0"/>
    <m/>
    <m/>
    <x v="0"/>
    <x v="1"/>
    <x v="0"/>
    <x v="0"/>
    <x v="13"/>
    <n v="3"/>
    <s v=""/>
    <d v="1899-12-31T01:36:00"/>
    <n v="16.542500000082267"/>
    <n v="12"/>
    <n v="4.5425000000822671"/>
    <n v="0"/>
    <x v="3"/>
  </r>
  <r>
    <s v="E002"/>
    <s v="EO55"/>
    <x v="292"/>
    <x v="0"/>
    <s v="E3"/>
    <n v="100043691"/>
    <s v="PAVESUR DERIVADOS, S.A."/>
    <n v="46005102"/>
    <s v="PLANTA OJEN"/>
    <n v="3269"/>
    <x v="45"/>
    <d v="2024-09-02T00:00:00"/>
    <d v="1899-12-30T15:15:32"/>
    <d v="1899-12-30T12:00:00"/>
    <d v="2024-09-03T00:00:00"/>
    <x v="17"/>
    <x v="9"/>
    <x v="312"/>
    <d v="2024-09-03T00:00:00"/>
    <d v="1899-12-30T09:21:28"/>
    <n v="68"/>
    <s v="E00068"/>
    <s v="RUTA KMS.068"/>
    <x v="116"/>
    <x v="0"/>
    <x v="0"/>
    <x v="5"/>
    <x v="0"/>
    <d v="2024-09-02T15:15:32"/>
    <x v="20"/>
    <n v="20.74111111118691"/>
    <d v="2024-09-03T09:21:28"/>
    <d v="1899-12-30T00:54:24"/>
    <d v="2024-09-03T10:15:52"/>
    <n v="1.7355555556132458"/>
    <x v="0"/>
    <m/>
    <m/>
    <x v="0"/>
    <x v="1"/>
    <x v="0"/>
    <x v="0"/>
    <x v="1"/>
    <n v="3"/>
    <s v=""/>
    <d v="1899-12-30T21:45:36"/>
    <n v="18.834444444520244"/>
    <n v="12"/>
    <n v="6.8344444445202441"/>
    <n v="0"/>
    <x v="3"/>
  </r>
  <r>
    <s v="E002"/>
    <s v="EO55"/>
    <x v="293"/>
    <x v="0"/>
    <s v="E3"/>
    <n v="100043691"/>
    <s v="PAVESUR DERIVADOS, S.A."/>
    <n v="46005102"/>
    <s v="PLANTA OJEN"/>
    <n v="3269"/>
    <x v="45"/>
    <d v="2024-09-02T00:00:00"/>
    <d v="1899-12-30T15:15:45"/>
    <d v="1899-12-30T08:00:00"/>
    <d v="2024-09-03T00:00:00"/>
    <x v="13"/>
    <x v="9"/>
    <x v="313"/>
    <d v="2024-09-03T00:00:00"/>
    <d v="1899-12-30T06:37:45"/>
    <n v="68"/>
    <s v="E00068"/>
    <s v="RUTA KMS.068"/>
    <x v="117"/>
    <x v="0"/>
    <x v="0"/>
    <x v="5"/>
    <x v="0"/>
    <d v="2024-09-02T15:15:45"/>
    <x v="23"/>
    <n v="16.737499999988358"/>
    <d v="2024-09-03T06:37:45"/>
    <d v="1899-12-30T00:54:24"/>
    <d v="2024-09-03T07:32:09"/>
    <n v="0.46416666673030704"/>
    <x v="0"/>
    <m/>
    <m/>
    <x v="0"/>
    <x v="1"/>
    <x v="0"/>
    <x v="0"/>
    <x v="13"/>
    <n v="3"/>
    <s v=""/>
    <d v="1899-12-30T21:45:36"/>
    <n v="14.830833333321692"/>
    <n v="12"/>
    <n v="2.8308333333216922"/>
    <n v="0"/>
    <x v="3"/>
  </r>
  <r>
    <s v="E002"/>
    <s v="EO55"/>
    <x v="294"/>
    <x v="0"/>
    <s v="E3"/>
    <n v="100043691"/>
    <s v="PAVESUR DERIVADOS, S.A."/>
    <n v="46005102"/>
    <s v="PLANTA OJEN"/>
    <n v="3269"/>
    <x v="45"/>
    <d v="2024-09-02T00:00:00"/>
    <d v="1899-12-30T15:16:07"/>
    <d v="1899-12-30T13:00:00"/>
    <d v="2024-09-03T00:00:00"/>
    <x v="0"/>
    <x v="9"/>
    <x v="314"/>
    <d v="2024-09-03T00:00:00"/>
    <d v="1899-12-30T13:56:26"/>
    <n v="68"/>
    <s v="E00068"/>
    <s v="RUTA KMS.068"/>
    <x v="117"/>
    <x v="0"/>
    <x v="0"/>
    <x v="5"/>
    <x v="0"/>
    <d v="2024-09-02T15:16:07"/>
    <x v="72"/>
    <n v="21.731388888903894"/>
    <d v="2024-09-03T13:56:26"/>
    <d v="1899-12-30T00:54:24"/>
    <d v="2024-09-03T14:50:50"/>
    <n v="-1.8472222221898846"/>
    <x v="1"/>
    <m/>
    <m/>
    <x v="0"/>
    <x v="1"/>
    <x v="3"/>
    <x v="0"/>
    <x v="2"/>
    <n v="3"/>
    <s v=""/>
    <d v="1899-12-30T21:45:36"/>
    <n v="19.824722222237227"/>
    <n v="12"/>
    <n v="7.8247222222372272"/>
    <n v="0"/>
    <x v="3"/>
  </r>
  <r>
    <s v="E002"/>
    <s v="EO55"/>
    <x v="295"/>
    <x v="0"/>
    <s v="E3"/>
    <n v="100043691"/>
    <s v="PAVESUR DERIVADOS, S.A."/>
    <n v="46005102"/>
    <s v="PLANTA OJEN"/>
    <n v="3269"/>
    <x v="45"/>
    <d v="2024-09-02T00:00:00"/>
    <d v="1899-12-30T15:16:23"/>
    <d v="1899-12-30T10:00:00"/>
    <d v="2024-09-03T00:00:00"/>
    <x v="11"/>
    <x v="9"/>
    <x v="315"/>
    <d v="2024-09-03T00:00:00"/>
    <d v="1899-12-30T09:58:24"/>
    <n v="68"/>
    <s v="E00068"/>
    <s v="RUTA KMS.068"/>
    <x v="117"/>
    <x v="0"/>
    <x v="0"/>
    <x v="5"/>
    <x v="0"/>
    <d v="2024-09-02T15:16:23"/>
    <x v="31"/>
    <n v="18.726944444468245"/>
    <d v="2024-09-03T09:58:24"/>
    <d v="1899-12-30T00:54:24"/>
    <d v="2024-09-03T10:52:48"/>
    <n v="-0.88000000000465661"/>
    <x v="1"/>
    <m/>
    <m/>
    <x v="0"/>
    <x v="1"/>
    <x v="1"/>
    <x v="0"/>
    <x v="1"/>
    <n v="3"/>
    <s v=""/>
    <d v="1899-12-30T21:45:36"/>
    <n v="16.820277777801579"/>
    <n v="12"/>
    <n v="4.8202777778015786"/>
    <n v="0"/>
    <x v="3"/>
  </r>
  <r>
    <s v="E002"/>
    <s v="EO55"/>
    <x v="296"/>
    <x v="0"/>
    <s v="E3"/>
    <n v="100052945"/>
    <s v="HORMIGONES ROCIO S.L."/>
    <n v="46004387"/>
    <s v="ALMONTE"/>
    <n v="837"/>
    <x v="42"/>
    <d v="2024-09-02T00:00:00"/>
    <d v="1899-12-30T15:30:10"/>
    <s v="devl mat701175264"/>
    <d v="2024-09-02T00:00:00"/>
    <x v="9"/>
    <x v="10"/>
    <x v="316"/>
    <d v="2024-09-02T00:00:00"/>
    <d v="1899-12-30T16:35:41"/>
    <n v="27"/>
    <s v="E00027"/>
    <s v="RUTA KMS.027"/>
    <x v="73"/>
    <x v="1"/>
    <x v="0"/>
    <x v="6"/>
    <x v="0"/>
    <d v="2024-09-02T15:30:10"/>
    <x v="9"/>
    <n v="4.4972222222713754"/>
    <d v="2024-09-02T16:35:41"/>
    <d v="1899-12-30T00:21:36"/>
    <d v="2024-09-02T16:57:17"/>
    <n v="3.0452777778846212"/>
    <x v="0"/>
    <m/>
    <m/>
    <x v="0"/>
    <x v="0"/>
    <x v="0"/>
    <x v="0"/>
    <x v="8"/>
    <n v="2"/>
    <s v="TTES COOPERATIVOS ARAGONES S COOP"/>
    <d v="1899-12-30T08:38:24"/>
    <n v="3.137222222271375"/>
    <n v="0"/>
    <n v="3.137222222271375"/>
    <n v="0"/>
    <x v="3"/>
  </r>
  <r>
    <s v="E002"/>
    <s v="EO55"/>
    <x v="297"/>
    <x v="0"/>
    <s v="E3"/>
    <n v="100043691"/>
    <s v="PAVESUR DERIVADOS, S.A."/>
    <n v="46005101"/>
    <s v="PLANTA ALHAURIN"/>
    <n v="3269"/>
    <x v="45"/>
    <d v="2024-09-02T00:00:00"/>
    <d v="1899-12-30T15:34:11"/>
    <s v="DESCARGAR A LAS 11"/>
    <d v="2024-09-03T00:00:00"/>
    <x v="12"/>
    <x v="9"/>
    <x v="317"/>
    <d v="2024-09-03T00:00:00"/>
    <d v="1899-12-30T09:40:21"/>
    <n v="35"/>
    <s v="E00035"/>
    <s v="RUTA KMS.035"/>
    <x v="72"/>
    <x v="0"/>
    <x v="0"/>
    <x v="5"/>
    <x v="0"/>
    <d v="2024-09-02T15:34:11"/>
    <x v="21"/>
    <n v="19.430277777893934"/>
    <d v="2024-09-03T09:40:21"/>
    <d v="1899-12-30T00:28:00"/>
    <d v="2024-09-03T10:08:21"/>
    <n v="0.86083333339774981"/>
    <x v="0"/>
    <m/>
    <m/>
    <x v="0"/>
    <x v="1"/>
    <x v="0"/>
    <x v="0"/>
    <x v="1"/>
    <n v="3"/>
    <s v=""/>
    <d v="1899-12-30T11:12:00"/>
    <n v="17.963611111227269"/>
    <n v="12"/>
    <n v="5.9636111112272694"/>
    <n v="0"/>
    <x v="3"/>
  </r>
  <r>
    <s v="E002"/>
    <s v="EO55"/>
    <x v="298"/>
    <x v="0"/>
    <s v="E3"/>
    <n v="100058399"/>
    <s v="HORMIGONES ESTEBBUNA, S.L."/>
    <n v="46005172"/>
    <s v="PLANTA ESTEPONA"/>
    <n v="3264"/>
    <x v="43"/>
    <d v="2024-09-02T00:00:00"/>
    <d v="1899-12-30T15:40:40"/>
    <d v="1899-12-30T11:00:00"/>
    <d v="2024-09-03T00:00:00"/>
    <x v="12"/>
    <x v="9"/>
    <x v="318"/>
    <d v="2024-09-02T00:00:00"/>
    <d v="1899-12-30T16:23:58"/>
    <n v="110"/>
    <s v="E00110"/>
    <s v="RUTA KMS.110"/>
    <x v="118"/>
    <x v="0"/>
    <x v="0"/>
    <x v="5"/>
    <x v="0"/>
    <d v="2024-09-02T15:40:40"/>
    <x v="21"/>
    <n v="19.322222222224809"/>
    <d v="2024-09-02T16:23:58"/>
    <d v="1899-12-30T01:28:00"/>
    <d v="2024-09-02T17:51:58"/>
    <n v="17.13388888881309"/>
    <x v="0"/>
    <m/>
    <m/>
    <x v="0"/>
    <x v="0"/>
    <x v="0"/>
    <x v="0"/>
    <x v="8"/>
    <n v="2"/>
    <s v=""/>
    <d v="1899-12-31T11:12:00"/>
    <n v="16.855555555558144"/>
    <n v="12"/>
    <n v="4.8555555555581442"/>
    <n v="0"/>
    <x v="3"/>
  </r>
  <r>
    <s v="E002"/>
    <s v="EO55"/>
    <x v="299"/>
    <x v="0"/>
    <s v="E3"/>
    <n v="100058399"/>
    <s v="HORMIGONES ESTEBBUNA, S.L."/>
    <n v="46005172"/>
    <s v="PLANTA ESTEPONA"/>
    <n v="3264"/>
    <x v="43"/>
    <d v="2024-09-02T00:00:00"/>
    <d v="1899-12-30T15:40:59"/>
    <d v="1899-12-30T13:00:00"/>
    <d v="2024-09-03T00:00:00"/>
    <x v="0"/>
    <x v="9"/>
    <x v="319"/>
    <d v="2024-09-03T00:00:00"/>
    <d v="1899-12-30T11:27:26"/>
    <n v="110"/>
    <s v="E00110"/>
    <s v="RUTA KMS.110"/>
    <x v="71"/>
    <x v="0"/>
    <x v="0"/>
    <x v="5"/>
    <x v="0"/>
    <d v="2024-09-02T15:40:59"/>
    <x v="72"/>
    <n v="21.316944444319233"/>
    <d v="2024-09-03T11:27:26"/>
    <d v="1899-12-30T01:28:00"/>
    <d v="2024-09-03T12:55:26"/>
    <n v="7.6111110916826874E-2"/>
    <x v="0"/>
    <m/>
    <m/>
    <x v="0"/>
    <x v="1"/>
    <x v="0"/>
    <x v="0"/>
    <x v="7"/>
    <n v="3"/>
    <s v=""/>
    <d v="1899-12-31T11:12:00"/>
    <n v="18.850277777652568"/>
    <n v="12"/>
    <n v="6.8502777776525683"/>
    <n v="0"/>
    <x v="3"/>
  </r>
  <r>
    <s v="E002"/>
    <s v="EO55"/>
    <x v="300"/>
    <x v="0"/>
    <s v="E3"/>
    <n v="100037768"/>
    <s v="MINAS DE AGUAS TEÑIDAS, S.A.U. (MAT"/>
    <n v="46004267"/>
    <s v="ZREP4500031988_2 MAGDALENA PASTA"/>
    <n v="1782"/>
    <x v="46"/>
    <d v="2024-09-02T00:00:00"/>
    <d v="1899-12-30T15:43:20"/>
    <s v="03/09 06:00h"/>
    <d v="2024-09-03T00:00:00"/>
    <x v="9"/>
    <x v="10"/>
    <x v="320"/>
    <d v="2024-09-02T00:00:00"/>
    <d v="1899-12-30T18:15:23"/>
    <n v="85"/>
    <s v="E00085"/>
    <s v="RUTA KMS.085"/>
    <x v="119"/>
    <x v="0"/>
    <x v="0"/>
    <x v="6"/>
    <x v="0"/>
    <d v="2024-09-02T15:43:20"/>
    <x v="29"/>
    <n v="28.277777777868323"/>
    <d v="2024-09-02T18:15:23"/>
    <d v="1899-12-30T01:08:00"/>
    <d v="2024-09-02T19:23:23"/>
    <n v="24.610277777770534"/>
    <x v="0"/>
    <m/>
    <m/>
    <x v="0"/>
    <x v="0"/>
    <x v="0"/>
    <x v="0"/>
    <x v="10"/>
    <n v="2"/>
    <s v=""/>
    <d v="1899-12-31T03:12:00"/>
    <n v="26.14444444453499"/>
    <n v="12"/>
    <n v="14.14444444453499"/>
    <n v="0"/>
    <x v="3"/>
  </r>
  <r>
    <s v="E002"/>
    <s v="EO55"/>
    <x v="301"/>
    <x v="0"/>
    <s v="E3"/>
    <n v="100037768"/>
    <s v="MINAS DE AGUAS TEÑIDAS, S.A.U. (MAT"/>
    <n v="46004267"/>
    <s v="ZREP4500031988_2 MAGDALENA PASTA"/>
    <n v="1782"/>
    <x v="46"/>
    <d v="2024-09-02T00:00:00"/>
    <d v="1899-12-30T15:43:44"/>
    <s v="03/09 07:00h"/>
    <d v="2024-09-03T00:00:00"/>
    <x v="9"/>
    <x v="10"/>
    <x v="321"/>
    <d v="2024-09-02T00:00:00"/>
    <d v="1899-12-30T21:30:49"/>
    <n v="85"/>
    <s v="E00085"/>
    <s v="RUTA KMS.085"/>
    <x v="73"/>
    <x v="0"/>
    <x v="0"/>
    <x v="6"/>
    <x v="0"/>
    <d v="2024-09-02T15:43:44"/>
    <x v="29"/>
    <n v="28.27111111121485"/>
    <d v="2024-09-02T21:30:49"/>
    <d v="1899-12-30T01:08:00"/>
    <d v="2024-09-02T22:38:49"/>
    <n v="21.353055555664469"/>
    <x v="0"/>
    <m/>
    <m/>
    <x v="0"/>
    <x v="0"/>
    <x v="0"/>
    <x v="0"/>
    <x v="15"/>
    <n v="2"/>
    <s v="TTES COOPERATIVOS ARAGONES S COOP"/>
    <d v="1899-12-31T03:12:00"/>
    <n v="26.137777777881517"/>
    <n v="12"/>
    <n v="14.137777777881517"/>
    <n v="0"/>
    <x v="3"/>
  </r>
  <r>
    <s v="E002"/>
    <s v="EO55"/>
    <x v="302"/>
    <x v="0"/>
    <s v="E3"/>
    <n v="100037768"/>
    <s v="MINAS DE AGUAS TEÑIDAS, S.A.U. (MAT"/>
    <n v="46004267"/>
    <s v="ZREP4500031988_2 MAGDALENA PASTA"/>
    <n v="1782"/>
    <x v="46"/>
    <d v="2024-09-02T00:00:00"/>
    <d v="1899-12-30T15:44:09"/>
    <s v="03/09 08:00h"/>
    <d v="2024-09-03T00:00:00"/>
    <x v="9"/>
    <x v="10"/>
    <x v="322"/>
    <d v="2024-09-02T00:00:00"/>
    <d v="1899-12-30T17:55:46"/>
    <n v="85"/>
    <s v="E00085"/>
    <s v="RUTA KMS.085"/>
    <x v="120"/>
    <x v="0"/>
    <x v="0"/>
    <x v="6"/>
    <x v="0"/>
    <d v="2024-09-02T15:44:09"/>
    <x v="29"/>
    <n v="28.264166666718666"/>
    <d v="2024-09-02T17:55:46"/>
    <d v="1899-12-30T01:08:00"/>
    <d v="2024-09-02T19:03:46"/>
    <n v="24.937222222331911"/>
    <x v="0"/>
    <m/>
    <m/>
    <x v="0"/>
    <x v="0"/>
    <x v="0"/>
    <x v="0"/>
    <x v="9"/>
    <n v="2"/>
    <s v=""/>
    <d v="1899-12-31T03:12:00"/>
    <n v="26.130833333385333"/>
    <n v="12"/>
    <n v="14.130833333385333"/>
    <n v="0"/>
    <x v="3"/>
  </r>
  <r>
    <s v="E002"/>
    <s v="EO55"/>
    <x v="303"/>
    <x v="0"/>
    <s v="E3"/>
    <n v="100037768"/>
    <s v="MINAS DE AGUAS TEÑIDAS, S.A.U. (MAT"/>
    <n v="46004267"/>
    <s v="ZREP4500031988_2 MAGDALENA PASTA"/>
    <n v="1782"/>
    <x v="46"/>
    <d v="2024-09-02T00:00:00"/>
    <d v="1899-12-30T15:44:33"/>
    <s v="03/09 09:00h"/>
    <d v="2024-09-03T00:00:00"/>
    <x v="9"/>
    <x v="10"/>
    <x v="323"/>
    <d v="2024-09-03T00:00:00"/>
    <d v="1899-12-30T10:33:29"/>
    <n v="85"/>
    <s v="E00085"/>
    <s v="RUTA KMS.085"/>
    <x v="61"/>
    <x v="0"/>
    <x v="0"/>
    <x v="6"/>
    <x v="0"/>
    <d v="2024-09-02T15:44:33"/>
    <x v="29"/>
    <n v="28.257500000065193"/>
    <d v="2024-09-03T10:33:29"/>
    <d v="1899-12-30T01:08:00"/>
    <d v="2024-09-03T11:41:29"/>
    <n v="8.308611111191567"/>
    <x v="0"/>
    <m/>
    <m/>
    <x v="0"/>
    <x v="1"/>
    <x v="0"/>
    <x v="0"/>
    <x v="6"/>
    <n v="3"/>
    <s v=""/>
    <d v="1899-12-31T03:12:00"/>
    <n v="26.12416666673186"/>
    <n v="12"/>
    <n v="14.12416666673186"/>
    <n v="0"/>
    <x v="3"/>
  </r>
  <r>
    <s v="E002"/>
    <s v="EO55"/>
    <x v="304"/>
    <x v="0"/>
    <s v="E3"/>
    <n v="100037768"/>
    <s v="MINAS DE AGUAS TEÑIDAS, S.A.U. (MAT"/>
    <n v="46004267"/>
    <s v="ZREP4500031988_2 MAGDALENA PASTA"/>
    <n v="1782"/>
    <x v="46"/>
    <d v="2024-09-02T00:00:00"/>
    <d v="1899-12-30T15:44:58"/>
    <s v="03/09 10:00h"/>
    <d v="2024-09-03T00:00:00"/>
    <x v="9"/>
    <x v="10"/>
    <x v="324"/>
    <d v="2024-09-03T00:00:00"/>
    <d v="1899-12-30T10:58:28"/>
    <n v="85"/>
    <s v="E00085"/>
    <s v="RUTA KMS.085"/>
    <x v="62"/>
    <x v="0"/>
    <x v="0"/>
    <x v="6"/>
    <x v="0"/>
    <d v="2024-09-02T15:44:58"/>
    <x v="29"/>
    <n v="28.250555555569008"/>
    <d v="2024-09-03T10:58:28"/>
    <d v="1899-12-30T01:08:00"/>
    <d v="2024-09-03T12:06:28"/>
    <n v="7.8922222222317941"/>
    <x v="0"/>
    <m/>
    <m/>
    <x v="0"/>
    <x v="1"/>
    <x v="0"/>
    <x v="0"/>
    <x v="6"/>
    <n v="3"/>
    <s v=""/>
    <d v="1899-12-31T03:12:00"/>
    <n v="26.117222222235675"/>
    <n v="12"/>
    <n v="14.117222222235675"/>
    <n v="0"/>
    <x v="3"/>
  </r>
  <r>
    <s v="E002"/>
    <s v="EO55"/>
    <x v="305"/>
    <x v="0"/>
    <s v="E3"/>
    <n v="100037768"/>
    <s v="MINAS DE AGUAS TEÑIDAS, S.A.U. (MAT"/>
    <n v="46004267"/>
    <s v="ZREP4500031988_2 MAGDALENA PASTA"/>
    <n v="1782"/>
    <x v="46"/>
    <d v="2024-09-02T00:00:00"/>
    <d v="1899-12-30T15:45:23"/>
    <s v="03/09 11:00h"/>
    <d v="2024-09-03T00:00:00"/>
    <x v="9"/>
    <x v="10"/>
    <x v="325"/>
    <d v="2024-09-03T00:00:00"/>
    <d v="1899-12-30T14:26:21"/>
    <n v="85"/>
    <s v="E00085"/>
    <s v="RUTA KMS.085"/>
    <x v="88"/>
    <x v="0"/>
    <x v="0"/>
    <x v="6"/>
    <x v="0"/>
    <d v="2024-09-02T15:45:23"/>
    <x v="29"/>
    <n v="28.243611111247446"/>
    <d v="2024-09-03T14:26:21"/>
    <d v="1899-12-30T01:08:00"/>
    <d v="2024-09-03T15:34:21"/>
    <n v="4.4274999999906868"/>
    <x v="0"/>
    <m/>
    <m/>
    <x v="0"/>
    <x v="1"/>
    <x v="0"/>
    <x v="0"/>
    <x v="5"/>
    <n v="3"/>
    <s v=""/>
    <d v="1899-12-31T03:12:00"/>
    <n v="26.110277777914114"/>
    <n v="12"/>
    <n v="14.110277777914114"/>
    <n v="0"/>
    <x v="3"/>
  </r>
  <r>
    <s v="E002"/>
    <s v="EO55"/>
    <x v="306"/>
    <x v="0"/>
    <s v="E3"/>
    <n v="100037768"/>
    <s v="MINAS DE AGUAS TEÑIDAS, S.A.U. (MAT"/>
    <n v="46004267"/>
    <s v="ZREP4500031988_2 MAGDALENA PASTA"/>
    <n v="1782"/>
    <x v="46"/>
    <d v="2024-09-02T00:00:00"/>
    <d v="1899-12-30T15:45:47"/>
    <s v="03/09 12:00h"/>
    <d v="2024-09-03T00:00:00"/>
    <x v="9"/>
    <x v="10"/>
    <x v="326"/>
    <d v="2024-09-03T00:00:00"/>
    <d v="1899-12-30T16:13:41"/>
    <n v="85"/>
    <s v="E00085"/>
    <s v="RUTA KMS.085"/>
    <x v="89"/>
    <x v="0"/>
    <x v="0"/>
    <x v="6"/>
    <x v="0"/>
    <d v="2024-09-02T15:45:47"/>
    <x v="29"/>
    <n v="28.23694444441935"/>
    <d v="2024-09-03T16:13:41"/>
    <d v="1899-12-30T01:08:00"/>
    <d v="2024-09-03T17:21:41"/>
    <n v="2.6386111111496575"/>
    <x v="0"/>
    <m/>
    <m/>
    <x v="0"/>
    <x v="1"/>
    <x v="0"/>
    <x v="0"/>
    <x v="8"/>
    <n v="3"/>
    <s v=""/>
    <d v="1899-12-31T03:12:00"/>
    <n v="26.103611111086018"/>
    <n v="12"/>
    <n v="14.103611111086018"/>
    <n v="0"/>
    <x v="3"/>
  </r>
  <r>
    <s v="E002"/>
    <s v="EO55"/>
    <x v="307"/>
    <x v="0"/>
    <s v="E3"/>
    <n v="100037768"/>
    <s v="MINAS DE AGUAS TEÑIDAS, S.A.U. (MAT"/>
    <n v="46004267"/>
    <s v="ZREP4500031988_2 MAGDALENA PASTA"/>
    <n v="1782"/>
    <x v="46"/>
    <d v="2024-09-02T00:00:00"/>
    <d v="1899-12-30T15:46:15"/>
    <s v="03/09 13:00h"/>
    <d v="2024-09-03T00:00:00"/>
    <x v="9"/>
    <x v="10"/>
    <x v="327"/>
    <d v="2024-09-03T00:00:00"/>
    <d v="1899-12-30T11:26:16"/>
    <n v="85"/>
    <s v="E00085"/>
    <s v="RUTA KMS.085"/>
    <x v="90"/>
    <x v="0"/>
    <x v="0"/>
    <x v="6"/>
    <x v="0"/>
    <d v="2024-09-02T15:46:15"/>
    <x v="29"/>
    <n v="28.229166666744277"/>
    <d v="2024-09-03T11:26:16"/>
    <d v="1899-12-30T01:08:00"/>
    <d v="2024-09-03T12:34:16"/>
    <n v="7.4288888888549991"/>
    <x v="0"/>
    <m/>
    <m/>
    <x v="0"/>
    <x v="1"/>
    <x v="0"/>
    <x v="0"/>
    <x v="7"/>
    <n v="3"/>
    <s v=""/>
    <d v="1899-12-31T03:12:00"/>
    <n v="26.095833333410944"/>
    <n v="12"/>
    <n v="14.095833333410944"/>
    <n v="0"/>
    <x v="3"/>
  </r>
  <r>
    <s v="E002"/>
    <s v="EO55"/>
    <x v="308"/>
    <x v="0"/>
    <s v="E3"/>
    <n v="100037768"/>
    <s v="MINAS DE AGUAS TEÑIDAS, S.A.U. (MAT"/>
    <n v="46004267"/>
    <s v="ZREP4500031988_2 MAGDALENA PASTA"/>
    <n v="1782"/>
    <x v="46"/>
    <d v="2024-09-02T00:00:00"/>
    <d v="1899-12-30T15:46:42"/>
    <s v="03/09 14:00h"/>
    <d v="2024-09-03T00:00:00"/>
    <x v="9"/>
    <x v="10"/>
    <x v="328"/>
    <d v="2024-09-03T00:00:00"/>
    <d v="1899-12-30T10:13:21"/>
    <n v="85"/>
    <s v="E00085"/>
    <s v="RUTA KMS.085"/>
    <x v="64"/>
    <x v="0"/>
    <x v="0"/>
    <x v="6"/>
    <x v="0"/>
    <d v="2024-09-02T15:46:42"/>
    <x v="29"/>
    <n v="28.221666666737292"/>
    <d v="2024-09-03T10:13:21"/>
    <d v="1899-12-30T01:08:00"/>
    <d v="2024-09-03T11:21:21"/>
    <n v="8.6441666667815298"/>
    <x v="0"/>
    <m/>
    <m/>
    <x v="0"/>
    <x v="1"/>
    <x v="0"/>
    <x v="0"/>
    <x v="6"/>
    <n v="3"/>
    <s v=""/>
    <d v="1899-12-31T03:12:00"/>
    <n v="26.088333333403959"/>
    <n v="12"/>
    <n v="14.088333333403959"/>
    <n v="0"/>
    <x v="3"/>
  </r>
  <r>
    <s v="E002"/>
    <s v="EO55"/>
    <x v="309"/>
    <x v="0"/>
    <s v="E3"/>
    <n v="100037768"/>
    <s v="MINAS DE AGUAS TEÑIDAS, S.A.U. (MAT"/>
    <n v="46004267"/>
    <s v="ZREP4500031988_2 MAGDALENA PASTA"/>
    <n v="1782"/>
    <x v="46"/>
    <d v="2024-09-02T00:00:00"/>
    <d v="1899-12-30T15:47:12"/>
    <s v="03/09 15:00h"/>
    <d v="2024-09-03T00:00:00"/>
    <x v="9"/>
    <x v="10"/>
    <x v="329"/>
    <d v="2024-09-03T00:00:00"/>
    <d v="1899-12-30T09:39:03"/>
    <n v="85"/>
    <s v="E00085"/>
    <s v="RUTA KMS.085"/>
    <x v="63"/>
    <x v="0"/>
    <x v="0"/>
    <x v="6"/>
    <x v="0"/>
    <d v="2024-09-02T15:47:12"/>
    <x v="29"/>
    <n v="28.213333333376795"/>
    <d v="2024-09-03T09:39:03"/>
    <d v="1899-12-30T01:08:00"/>
    <d v="2024-09-03T10:47:03"/>
    <n v="9.2158333333209157"/>
    <x v="0"/>
    <m/>
    <m/>
    <x v="0"/>
    <x v="1"/>
    <x v="0"/>
    <x v="0"/>
    <x v="1"/>
    <n v="3"/>
    <s v=""/>
    <d v="1899-12-31T03:12:00"/>
    <n v="26.080000000043462"/>
    <n v="12"/>
    <n v="14.080000000043462"/>
    <n v="0"/>
    <x v="3"/>
  </r>
  <r>
    <s v="E002"/>
    <s v="EO55"/>
    <x v="310"/>
    <x v="0"/>
    <s v="E3"/>
    <n v="432000110"/>
    <s v="PREBETONG HORMIGONES, S.A."/>
    <n v="46001414"/>
    <s v="HUELVA (F.MONTENEGRO)"/>
    <n v="837"/>
    <x v="42"/>
    <d v="2024-09-02T00:00:00"/>
    <d v="1899-12-30T15:47:58"/>
    <s v="03/09 7:30HORAS"/>
    <d v="2024-09-03T00:00:00"/>
    <x v="28"/>
    <x v="10"/>
    <x v="330"/>
    <d v="2024-09-03T00:00:00"/>
    <d v="1899-12-30T08:16:03"/>
    <n v="29"/>
    <s v="E00029"/>
    <s v="RUTA KMS.029"/>
    <x v="121"/>
    <x v="0"/>
    <x v="0"/>
    <x v="6"/>
    <x v="0"/>
    <d v="2024-09-02T15:47:58"/>
    <x v="73"/>
    <n v="15.700555555522442"/>
    <d v="2024-09-03T08:16:03"/>
    <d v="1899-12-30T00:23:12"/>
    <d v="2024-09-03T08:39:15"/>
    <n v="-1.1541666666744277"/>
    <x v="1"/>
    <m/>
    <m/>
    <x v="0"/>
    <x v="1"/>
    <x v="1"/>
    <x v="0"/>
    <x v="0"/>
    <n v="3"/>
    <s v=""/>
    <d v="1899-12-30T09:16:48"/>
    <n v="14.313888888855775"/>
    <n v="12"/>
    <n v="2.3138888888557751"/>
    <n v="0"/>
    <x v="3"/>
  </r>
  <r>
    <s v="E002"/>
    <s v="EO55"/>
    <x v="311"/>
    <x v="0"/>
    <s v="E3"/>
    <n v="432000110"/>
    <s v="PREBETONG HORMIGONES, S.A."/>
    <n v="46001414"/>
    <s v="HUELVA (F.MONTENEGRO)"/>
    <n v="837"/>
    <x v="42"/>
    <d v="2024-09-02T00:00:00"/>
    <d v="1899-12-30T15:48:20"/>
    <s v="03/09 10 HORAS"/>
    <d v="2024-09-03T00:00:00"/>
    <x v="11"/>
    <x v="10"/>
    <x v="331"/>
    <d v="2024-09-03T00:00:00"/>
    <d v="1899-12-30T11:48:23"/>
    <n v="29"/>
    <s v="E00029"/>
    <s v="RUTA KMS.029"/>
    <x v="121"/>
    <x v="0"/>
    <x v="0"/>
    <x v="6"/>
    <x v="0"/>
    <d v="2024-09-02T15:48:20"/>
    <x v="31"/>
    <n v="18.194444444321562"/>
    <d v="2024-09-03T11:48:23"/>
    <d v="1899-12-30T00:23:12"/>
    <d v="2024-09-03T12:11:35"/>
    <n v="-2.1930555555154569"/>
    <x v="1"/>
    <m/>
    <m/>
    <x v="0"/>
    <x v="1"/>
    <x v="3"/>
    <x v="0"/>
    <x v="7"/>
    <n v="3"/>
    <s v=""/>
    <d v="1899-12-30T09:16:48"/>
    <n v="16.807777777654895"/>
    <n v="12"/>
    <n v="4.8077777776548949"/>
    <n v="0"/>
    <x v="3"/>
  </r>
  <r>
    <s v="E002"/>
    <s v="EO55"/>
    <x v="312"/>
    <x v="0"/>
    <s v="E3"/>
    <n v="100058036"/>
    <s v="HORMI CONTADO, S.L."/>
    <n v="46005174"/>
    <s v="PLANTA DE MANILVA E/O 56"/>
    <n v="3269"/>
    <x v="45"/>
    <d v="2024-09-02T00:00:00"/>
    <d v="1899-12-30T16:04:35"/>
    <d v="1899-12-30T08:30:00"/>
    <d v="2024-09-03T00:00:00"/>
    <x v="19"/>
    <x v="9"/>
    <x v="332"/>
    <d v="2024-09-02T00:00:00"/>
    <d v="1899-12-30T16:44:51"/>
    <n v="118"/>
    <s v="E00118"/>
    <s v="RUTA KMS.118"/>
    <x v="71"/>
    <x v="0"/>
    <x v="0"/>
    <x v="5"/>
    <x v="0"/>
    <d v="2024-09-02T16:04:35"/>
    <x v="25"/>
    <n v="16.423611111065838"/>
    <d v="2024-09-02T16:44:51"/>
    <d v="1899-12-30T01:34:24"/>
    <d v="2024-09-02T18:19:15"/>
    <n v="14.179166666523088"/>
    <x v="0"/>
    <m/>
    <m/>
    <x v="0"/>
    <x v="0"/>
    <x v="0"/>
    <x v="0"/>
    <x v="8"/>
    <n v="2"/>
    <s v=""/>
    <d v="1899-12-31T13:45:36"/>
    <n v="13.850277777732504"/>
    <n v="12"/>
    <n v="1.8502777777325043"/>
    <n v="0"/>
    <x v="3"/>
  </r>
  <r>
    <s v="E002"/>
    <s v="EO55"/>
    <x v="313"/>
    <x v="0"/>
    <s v="E3"/>
    <n v="100058036"/>
    <s v="HORMI CONTADO, S.L."/>
    <n v="46005174"/>
    <s v="PLANTA DE MANILVA E/O 56"/>
    <n v="3269"/>
    <x v="45"/>
    <d v="2024-09-02T00:00:00"/>
    <d v="1899-12-30T16:04:54"/>
    <d v="1899-12-30T11:30:00"/>
    <d v="2024-09-03T00:00:00"/>
    <x v="14"/>
    <x v="9"/>
    <x v="333"/>
    <d v="2024-09-03T00:00:00"/>
    <d v="1899-12-30T09:02:55"/>
    <n v="118"/>
    <s v="E00118"/>
    <s v="RUTA KMS.118"/>
    <x v="122"/>
    <x v="0"/>
    <x v="0"/>
    <x v="5"/>
    <x v="0"/>
    <d v="2024-09-02T16:04:54"/>
    <x v="32"/>
    <n v="19.418333333276678"/>
    <d v="2024-09-03T09:02:55"/>
    <d v="1899-12-30T01:34:24"/>
    <d v="2024-09-03T10:37:19"/>
    <n v="0.87805555545492098"/>
    <x v="0"/>
    <m/>
    <m/>
    <x v="0"/>
    <x v="1"/>
    <x v="0"/>
    <x v="0"/>
    <x v="1"/>
    <n v="3"/>
    <s v=""/>
    <d v="1899-12-31T13:45:36"/>
    <n v="16.844999999943344"/>
    <n v="12"/>
    <n v="4.8449999999433437"/>
    <n v="0"/>
    <x v="3"/>
  </r>
  <r>
    <s v="E002"/>
    <s v="EO55"/>
    <x v="314"/>
    <x v="0"/>
    <s v="E3"/>
    <n v="100058036"/>
    <s v="HORMI CONTADO, S.L."/>
    <n v="46005174"/>
    <s v="PLANTA DE MANILVA E/O 56"/>
    <n v="3269"/>
    <x v="45"/>
    <d v="2024-09-02T00:00:00"/>
    <d v="1899-12-30T16:05:13"/>
    <d v="1899-12-30T09:30:00"/>
    <d v="2024-09-03T00:00:00"/>
    <x v="23"/>
    <x v="9"/>
    <x v="334"/>
    <d v="2024-09-03T00:00:00"/>
    <d v="1899-12-30T07:51:52"/>
    <n v="118"/>
    <s v="E00118"/>
    <s v="RUTA KMS.118"/>
    <x v="123"/>
    <x v="0"/>
    <x v="0"/>
    <x v="5"/>
    <x v="0"/>
    <d v="2024-09-02T16:05:13"/>
    <x v="70"/>
    <n v="17.413055555603933"/>
    <d v="2024-09-03T07:51:52"/>
    <d v="1899-12-30T01:34:24"/>
    <d v="2024-09-03T09:26:16"/>
    <n v="6.2222222273703665E-2"/>
    <x v="0"/>
    <m/>
    <m/>
    <x v="0"/>
    <x v="1"/>
    <x v="0"/>
    <x v="0"/>
    <x v="12"/>
    <n v="3"/>
    <s v=""/>
    <d v="1899-12-31T13:45:36"/>
    <n v="14.839722222270598"/>
    <n v="12"/>
    <n v="2.8397222222705985"/>
    <n v="0"/>
    <x v="3"/>
  </r>
  <r>
    <s v="E002"/>
    <s v="EO55"/>
    <x v="315"/>
    <x v="0"/>
    <s v="E3"/>
    <n v="100058036"/>
    <s v="HORMI CONTADO, S.L."/>
    <n v="46005174"/>
    <s v="PLANTA DE MANILVA E/O 56"/>
    <n v="3269"/>
    <x v="45"/>
    <d v="2024-09-02T00:00:00"/>
    <d v="1899-12-30T16:05:32"/>
    <d v="1899-12-30T08:00:00"/>
    <d v="2024-09-03T00:00:00"/>
    <x v="13"/>
    <x v="9"/>
    <x v="335"/>
    <d v="2024-09-02T00:00:00"/>
    <d v="1899-12-30T16:49:37"/>
    <n v="118"/>
    <s v="E00118"/>
    <s v="RUTA KMS.118"/>
    <x v="124"/>
    <x v="0"/>
    <x v="0"/>
    <x v="5"/>
    <x v="0"/>
    <d v="2024-09-02T16:05:32"/>
    <x v="23"/>
    <n v="15.907777777814772"/>
    <d v="2024-09-02T16:49:37"/>
    <d v="1899-12-30T01:34:24"/>
    <d v="2024-09-02T18:24:01"/>
    <n v="13.599722222308628"/>
    <x v="0"/>
    <m/>
    <m/>
    <x v="0"/>
    <x v="0"/>
    <x v="0"/>
    <x v="0"/>
    <x v="8"/>
    <n v="2"/>
    <s v=""/>
    <d v="1899-12-31T13:45:36"/>
    <n v="13.334444444481438"/>
    <n v="12"/>
    <n v="1.3344444444814378"/>
    <n v="0"/>
    <x v="3"/>
  </r>
  <r>
    <s v="E002"/>
    <s v="EO55"/>
    <x v="316"/>
    <x v="0"/>
    <s v="E3"/>
    <n v="100058426"/>
    <s v="GRUAS MEDITERRANEO, S.A."/>
    <n v="46005191"/>
    <s v="PLANTA PURCHIL"/>
    <n v="3260"/>
    <x v="52"/>
    <d v="2024-09-02T00:00:00"/>
    <d v="1899-12-30T16:44:11"/>
    <s v="03/09 11:00h"/>
    <d v="2024-09-03T00:00:00"/>
    <x v="12"/>
    <x v="9"/>
    <x v="336"/>
    <d v="2024-09-03T00:00:00"/>
    <d v="1899-12-30T07:20:53"/>
    <n v="143"/>
    <s v="E00143"/>
    <s v="RUTA KMS.143"/>
    <x v="68"/>
    <x v="0"/>
    <x v="0"/>
    <x v="5"/>
    <x v="0"/>
    <d v="2024-09-02T16:44:11"/>
    <x v="21"/>
    <n v="18.26361111109145"/>
    <d v="2024-09-03T07:20:53"/>
    <d v="1899-12-30T01:54:24"/>
    <d v="2024-09-03T09:15:17"/>
    <n v="1.745277777838055"/>
    <x v="0"/>
    <m/>
    <m/>
    <x v="0"/>
    <x v="1"/>
    <x v="0"/>
    <x v="0"/>
    <x v="12"/>
    <n v="3"/>
    <s v=""/>
    <d v="1899-12-31T21:45:36"/>
    <n v="15.356944444424784"/>
    <n v="12"/>
    <n v="3.3569444444247836"/>
    <n v="0"/>
    <x v="3"/>
  </r>
  <r>
    <s v="E002"/>
    <s v="EO55"/>
    <x v="317"/>
    <x v="0"/>
    <s v="E3"/>
    <n v="100058805"/>
    <s v="HORMIGONES, ARIDOS Y SERVICIOS CADI"/>
    <n v="46005219"/>
    <s v="PLANTA HORMIGON (ARCOS FRONTERA)"/>
    <n v="3264"/>
    <x v="43"/>
    <d v="2024-09-02T00:00:00"/>
    <d v="1899-12-30T17:00:38"/>
    <s v="03/09 09:00h"/>
    <d v="2024-09-03T00:00:00"/>
    <x v="18"/>
    <x v="9"/>
    <x v="337"/>
    <d v="2024-09-03T00:00:00"/>
    <d v="1899-12-30T05:26:01"/>
    <n v="196"/>
    <s v="E00196"/>
    <s v="RUTA KMS.196"/>
    <x v="96"/>
    <x v="0"/>
    <x v="0"/>
    <x v="5"/>
    <x v="0"/>
    <d v="2024-09-02T17:00:38"/>
    <x v="22"/>
    <n v="15.989444444363471"/>
    <d v="2024-09-03T05:26:01"/>
    <d v="1899-12-30T02:36:48"/>
    <d v="2024-09-03T08:02:49"/>
    <n v="0.95305555552477017"/>
    <x v="0"/>
    <m/>
    <m/>
    <x v="0"/>
    <x v="1"/>
    <x v="0"/>
    <x v="0"/>
    <x v="14"/>
    <n v="3"/>
    <s v=""/>
    <d v="1900-01-01T14:43:12"/>
    <n v="12.376111111030138"/>
    <n v="12"/>
    <n v="0.37611111103013783"/>
    <n v="1"/>
    <x v="3"/>
  </r>
  <r>
    <s v="E002"/>
    <s v="EO55"/>
    <x v="318"/>
    <x v="0"/>
    <s v="E3"/>
    <n v="100018406"/>
    <s v="GRAVAS Y SUMINISTROS S.A.(GRAVISUM)"/>
    <n v="46005682"/>
    <s v="TRAMO ADIF JABUGO (LOS MARINES)"/>
    <n v="837"/>
    <x v="42"/>
    <d v="2024-09-02T00:00:00"/>
    <d v="1899-12-30T17:07:00"/>
    <s v="03/09 11:00h"/>
    <d v="2024-09-03T00:00:00"/>
    <x v="12"/>
    <x v="10"/>
    <x v="338"/>
    <d v="2024-09-03T00:00:00"/>
    <d v="1899-12-30T09:49:40"/>
    <n v="92"/>
    <s v="E00092"/>
    <s v="RUTA KMS.092"/>
    <x v="75"/>
    <x v="0"/>
    <x v="0"/>
    <x v="6"/>
    <x v="0"/>
    <d v="2024-09-02T17:07:00"/>
    <x v="21"/>
    <n v="17.883333333476912"/>
    <d v="2024-09-03T09:49:40"/>
    <d v="1899-12-30T01:13:36"/>
    <d v="2024-09-03T11:03:16"/>
    <n v="-5.4444444424007088E-2"/>
    <x v="0"/>
    <m/>
    <m/>
    <x v="0"/>
    <x v="1"/>
    <x v="0"/>
    <x v="0"/>
    <x v="1"/>
    <n v="3"/>
    <s v="HIBURSANFRE, S.L.U."/>
    <d v="1899-12-31T05:26:24"/>
    <n v="15.656666666810246"/>
    <n v="12"/>
    <n v="3.6566666668102457"/>
    <n v="0"/>
    <x v="3"/>
  </r>
  <r>
    <s v="E002"/>
    <s v="EO55"/>
    <x v="319"/>
    <x v="0"/>
    <s v="E3"/>
    <n v="100018624"/>
    <s v="VIPRELUC, S.L."/>
    <n v="46000748"/>
    <s v="PUENTE GENIL"/>
    <n v="3264"/>
    <x v="43"/>
    <d v="2024-09-02T00:00:00"/>
    <d v="1899-12-30T17:33:23"/>
    <s v="03/09 12:00h nº 284"/>
    <d v="2024-09-03T00:00:00"/>
    <x v="17"/>
    <x v="9"/>
    <x v="339"/>
    <d v="2024-09-03T00:00:00"/>
    <d v="1899-12-30T11:54:03"/>
    <n v="127"/>
    <s v="E00127"/>
    <s v="RUTA KMS.127"/>
    <x v="106"/>
    <x v="0"/>
    <x v="0"/>
    <x v="5"/>
    <x v="0"/>
    <d v="2024-09-02T17:33:23"/>
    <x v="20"/>
    <n v="18.443611111084465"/>
    <d v="2024-09-03T11:54:03"/>
    <d v="1899-12-30T01:41:36"/>
    <d v="2024-09-03T13:35:39"/>
    <n v="-1.594166666676756"/>
    <x v="1"/>
    <m/>
    <m/>
    <x v="0"/>
    <x v="1"/>
    <x v="3"/>
    <x v="0"/>
    <x v="7"/>
    <n v="3"/>
    <s v=""/>
    <d v="1899-12-31T16:38:24"/>
    <n v="15.75027777775113"/>
    <n v="12"/>
    <n v="3.7502777777511298"/>
    <n v="0"/>
    <x v="3"/>
  </r>
  <r>
    <s v="E002"/>
    <s v="EO55"/>
    <x v="320"/>
    <x v="0"/>
    <s v="E4"/>
    <n v="100052034"/>
    <s v="GRUPO PUMA ESPAÑA S.L."/>
    <n v="46005639"/>
    <s v="EL EJIDO- JOSE ALFEREZ"/>
    <n v="3277"/>
    <x v="44"/>
    <d v="2024-09-02T00:00:00"/>
    <d v="1899-12-30T18:41:46"/>
    <s v="05/09 PC-00123387-1"/>
    <d v="2024-09-05T00:00:00"/>
    <x v="9"/>
    <x v="9"/>
    <x v="340"/>
    <d v="2024-09-04T00:00:00"/>
    <d v="1899-12-30T07:05:52"/>
    <n v="163"/>
    <s v="E00163"/>
    <s v="RUTA KMS.163"/>
    <x v="66"/>
    <x v="0"/>
    <x v="0"/>
    <x v="5"/>
    <x v="1"/>
    <d v="2024-09-02T18:41:46"/>
    <x v="62"/>
    <n v="73.303888888971414"/>
    <d v="2024-09-04T07:05:52"/>
    <d v="1899-12-30T02:10:24"/>
    <d v="2024-09-04T09:16:16"/>
    <n v="34.728888888959773"/>
    <x v="0"/>
    <m/>
    <m/>
    <x v="0"/>
    <x v="2"/>
    <x v="0"/>
    <x v="0"/>
    <x v="12"/>
    <n v="4"/>
    <s v=""/>
    <d v="1900-01-01T04:09:36"/>
    <n v="70.130555555638082"/>
    <n v="36"/>
    <n v="34.130555555638082"/>
    <n v="0"/>
    <x v="3"/>
  </r>
  <r>
    <s v="E002"/>
    <s v="EO55"/>
    <x v="321"/>
    <x v="0"/>
    <s v="E3"/>
    <n v="432000110"/>
    <s v="PREBETONG HORMIGONES, S.A."/>
    <n v="46001416"/>
    <s v="ALCALA DE GUADAIRA"/>
    <n v="837"/>
    <x v="42"/>
    <d v="2024-09-03T00:00:00"/>
    <d v="1899-12-30T08:05:31"/>
    <s v="Devol alb 7001175266"/>
    <d v="2024-09-03T00:00:00"/>
    <x v="9"/>
    <x v="10"/>
    <x v="341"/>
    <d v="2024-09-03T00:00:00"/>
    <d v="1899-12-30T09:04:13"/>
    <n v="83"/>
    <s v="E00083"/>
    <s v="RUTA KMS.083"/>
    <x v="75"/>
    <x v="1"/>
    <x v="0"/>
    <x v="6"/>
    <x v="0"/>
    <d v="2024-09-03T08:05:31"/>
    <x v="29"/>
    <n v="11.908055555541068"/>
    <d v="2024-09-03T09:04:13"/>
    <d v="1899-12-30T01:06:24"/>
    <d v="2024-09-03T10:10:37"/>
    <n v="9.8230555555201136"/>
    <x v="0"/>
    <m/>
    <m/>
    <x v="0"/>
    <x v="1"/>
    <x v="0"/>
    <x v="0"/>
    <x v="1"/>
    <n v="3"/>
    <s v="HIBURSANFRE, S.L.U."/>
    <d v="1899-12-31T02:33:36"/>
    <n v="9.801388888874401"/>
    <n v="0"/>
    <n v="9.801388888874401"/>
    <n v="0"/>
    <x v="3"/>
  </r>
  <r>
    <s v="E002"/>
    <s v="EO55"/>
    <x v="322"/>
    <x v="0"/>
    <s v="E4"/>
    <n v="100056718"/>
    <s v="SITESUR CIMENTACIONES, S.L."/>
    <n v="46005546"/>
    <s v="S0860-PALACIO DE LOS VARGAS"/>
    <n v="3282"/>
    <x v="39"/>
    <d v="2024-09-03T00:00:00"/>
    <d v="1899-12-30T08:08:35"/>
    <s v="03/09 Antes de 14:00"/>
    <d v="2024-09-03T00:00:00"/>
    <x v="9"/>
    <x v="11"/>
    <x v="342"/>
    <d v="2024-09-03T00:00:00"/>
    <d v="1899-12-30T09:03:54"/>
    <n v="10"/>
    <s v="E00010"/>
    <s v="RUTA KMS.010"/>
    <x v="125"/>
    <x v="0"/>
    <x v="0"/>
    <x v="7"/>
    <x v="1"/>
    <d v="2024-09-03T08:08:35"/>
    <x v="29"/>
    <n v="11.856944444531109"/>
    <d v="2024-09-03T09:03:54"/>
    <d v="1899-12-30T00:08:00"/>
    <d v="2024-09-03T09:11:54"/>
    <n v="10.801666666637175"/>
    <x v="0"/>
    <m/>
    <m/>
    <x v="0"/>
    <x v="1"/>
    <x v="0"/>
    <x v="0"/>
    <x v="1"/>
    <n v="3"/>
    <s v=""/>
    <d v="1899-12-30T03:12:00"/>
    <n v="10.723611111197776"/>
    <n v="0"/>
    <n v="10.723611111197776"/>
    <n v="0"/>
    <x v="3"/>
  </r>
  <r>
    <s v="E002"/>
    <s v="EO55"/>
    <x v="323"/>
    <x v="0"/>
    <s v="E3"/>
    <n v="100037768"/>
    <s v="MINAS DE AGUAS TEÑIDAS, S.A.U. (MAT"/>
    <n v="46003118"/>
    <s v="ZREP4500031988_1 VALDELAMUSA PASTA"/>
    <n v="1782"/>
    <x v="46"/>
    <d v="2024-09-03T00:00:00"/>
    <d v="1899-12-30T08:12:42"/>
    <s v="03/09 11:00h"/>
    <d v="2024-09-03T00:00:00"/>
    <x v="9"/>
    <x v="10"/>
    <x v="343"/>
    <d v="2024-09-03T00:00:00"/>
    <d v="1899-12-30T14:03:09"/>
    <n v="85"/>
    <s v="E00085"/>
    <s v="RUTA KMS.085"/>
    <x v="121"/>
    <x v="0"/>
    <x v="0"/>
    <x v="6"/>
    <x v="0"/>
    <d v="2024-09-03T08:12:42"/>
    <x v="29"/>
    <n v="11.788333333446644"/>
    <d v="2024-09-03T14:03:09"/>
    <d v="1899-12-30T01:08:00"/>
    <d v="2024-09-03T15:11:09"/>
    <n v="4.8141666667652316"/>
    <x v="0"/>
    <m/>
    <m/>
    <x v="0"/>
    <x v="1"/>
    <x v="0"/>
    <x v="0"/>
    <x v="5"/>
    <n v="3"/>
    <s v=""/>
    <d v="1899-12-31T03:12:00"/>
    <n v="9.6550000001133114"/>
    <n v="0"/>
    <n v="9.6550000001133114"/>
    <n v="0"/>
    <x v="3"/>
  </r>
  <r>
    <s v="E002"/>
    <s v="EO55"/>
    <x v="324"/>
    <x v="0"/>
    <s v="E3"/>
    <n v="100037768"/>
    <s v="MINAS DE AGUAS TEÑIDAS, S.A.U. (MAT"/>
    <n v="46003118"/>
    <s v="ZREP4500031988_1 VALDELAMUSA PASTA"/>
    <n v="1782"/>
    <x v="46"/>
    <d v="2024-09-03T00:00:00"/>
    <d v="1899-12-30T08:13:09"/>
    <s v="03/09 12:00h"/>
    <d v="2024-09-03T00:00:00"/>
    <x v="9"/>
    <x v="10"/>
    <x v="344"/>
    <d v="2024-09-03T00:00:00"/>
    <d v="1899-12-30T15:30:32"/>
    <n v="85"/>
    <s v="E00085"/>
    <s v="RUTA KMS.085"/>
    <x v="62"/>
    <x v="0"/>
    <x v="0"/>
    <x v="6"/>
    <x v="0"/>
    <d v="2024-09-03T08:13:09"/>
    <x v="29"/>
    <n v="11.780833333439659"/>
    <d v="2024-09-03T15:30:32"/>
    <d v="1899-12-30T01:08:00"/>
    <d v="2024-09-03T16:38:32"/>
    <n v="3.3577777777682059"/>
    <x v="0"/>
    <m/>
    <m/>
    <x v="0"/>
    <x v="1"/>
    <x v="0"/>
    <x v="0"/>
    <x v="4"/>
    <n v="3"/>
    <s v=""/>
    <d v="1899-12-31T03:12:00"/>
    <n v="9.6475000001063265"/>
    <n v="0"/>
    <n v="9.6475000001063265"/>
    <n v="0"/>
    <x v="3"/>
  </r>
  <r>
    <s v="E002"/>
    <s v="EO55"/>
    <x v="325"/>
    <x v="0"/>
    <s v="E3"/>
    <n v="100037768"/>
    <s v="MINAS DE AGUAS TEÑIDAS, S.A.U. (MAT"/>
    <n v="46003118"/>
    <s v="ZREP4500031988_1 VALDELAMUSA PASTA"/>
    <n v="1782"/>
    <x v="46"/>
    <d v="2024-09-03T00:00:00"/>
    <d v="1899-12-30T08:13:35"/>
    <s v="03/09 13:00h"/>
    <d v="2024-09-03T00:00:00"/>
    <x v="9"/>
    <x v="10"/>
    <x v="345"/>
    <d v="2024-09-03T00:00:00"/>
    <d v="1899-12-30T11:42:39"/>
    <n v="85"/>
    <s v="E00085"/>
    <s v="RUTA KMS.085"/>
    <x v="89"/>
    <x v="0"/>
    <x v="0"/>
    <x v="6"/>
    <x v="0"/>
    <d v="2024-09-03T08:13:35"/>
    <x v="29"/>
    <n v="11.773611111100763"/>
    <d v="2024-09-03T11:42:39"/>
    <d v="1899-12-30T01:08:00"/>
    <d v="2024-09-03T12:50:39"/>
    <n v="7.1558333333814517"/>
    <x v="0"/>
    <m/>
    <m/>
    <x v="0"/>
    <x v="1"/>
    <x v="0"/>
    <x v="0"/>
    <x v="7"/>
    <n v="3"/>
    <s v=""/>
    <d v="1899-12-31T03:12:00"/>
    <n v="9.6402777777674302"/>
    <n v="0"/>
    <n v="9.6402777777674302"/>
    <n v="0"/>
    <x v="3"/>
  </r>
  <r>
    <s v="E002"/>
    <s v="EO55"/>
    <x v="326"/>
    <x v="0"/>
    <s v="E3"/>
    <n v="100037768"/>
    <s v="MINAS DE AGUAS TEÑIDAS, S.A.U. (MAT"/>
    <n v="46003118"/>
    <s v="ZREP4500031988_1 VALDELAMUSA PASTA"/>
    <n v="1782"/>
    <x v="46"/>
    <d v="2024-09-03T00:00:00"/>
    <d v="1899-12-30T08:14:00"/>
    <s v="03/09 14:00h"/>
    <d v="2024-09-03T00:00:00"/>
    <x v="9"/>
    <x v="10"/>
    <x v="346"/>
    <d v="2024-09-03T00:00:00"/>
    <d v="1899-12-30T15:20:49"/>
    <n v="85"/>
    <s v="E00085"/>
    <s v="RUTA KMS.085"/>
    <x v="75"/>
    <x v="0"/>
    <x v="0"/>
    <x v="6"/>
    <x v="0"/>
    <d v="2024-09-03T08:14:00"/>
    <x v="29"/>
    <n v="11.766666666779201"/>
    <d v="2024-09-03T15:20:49"/>
    <d v="1899-12-30T01:08:00"/>
    <d v="2024-09-03T16:28:49"/>
    <n v="3.5197222221759148"/>
    <x v="0"/>
    <m/>
    <m/>
    <x v="0"/>
    <x v="1"/>
    <x v="0"/>
    <x v="0"/>
    <x v="4"/>
    <n v="3"/>
    <s v="HIBURSANFRE, S.L.U."/>
    <d v="1899-12-31T03:12:00"/>
    <n v="9.6333333334458686"/>
    <n v="0"/>
    <n v="9.6333333334458686"/>
    <n v="0"/>
    <x v="3"/>
  </r>
  <r>
    <s v="E002"/>
    <s v="EO55"/>
    <x v="327"/>
    <x v="0"/>
    <s v="E3"/>
    <n v="100018311"/>
    <s v="ANDALUZA DE MORTEROS, SA (ANDEMOSA)"/>
    <n v="46005100"/>
    <s v="PLANTA VILLA ROSA (CON TTE) MALAGA"/>
    <n v="3264"/>
    <x v="43"/>
    <d v="2024-09-03T00:00:00"/>
    <d v="1899-12-30T08:29:11"/>
    <s v="03/09 14:00h"/>
    <d v="2024-09-03T00:00:00"/>
    <x v="3"/>
    <x v="9"/>
    <x v="347"/>
    <d v="2024-09-03T00:00:00"/>
    <d v="1899-12-30T10:48:31"/>
    <n v="24"/>
    <s v="E00024"/>
    <s v="RUTA KMS.024"/>
    <x v="84"/>
    <x v="0"/>
    <x v="0"/>
    <x v="5"/>
    <x v="0"/>
    <d v="2024-09-03T08:29:11"/>
    <x v="24"/>
    <n v="5.5136111110914499"/>
    <d v="2024-09-03T10:48:31"/>
    <d v="1899-12-30T00:19:12"/>
    <d v="2024-09-03T11:07:43"/>
    <n v="2.8713888888596557"/>
    <x v="0"/>
    <m/>
    <m/>
    <x v="0"/>
    <x v="1"/>
    <x v="0"/>
    <x v="0"/>
    <x v="6"/>
    <n v="3"/>
    <s v=""/>
    <d v="1899-12-30T07:40:48"/>
    <n v="4.1936111110914496"/>
    <n v="0"/>
    <n v="4.1936111110914496"/>
    <n v="0"/>
    <x v="3"/>
  </r>
  <r>
    <s v="E002"/>
    <s v="EO55"/>
    <x v="328"/>
    <x v="0"/>
    <s v="E4"/>
    <n v="100058372"/>
    <s v="HERMANOS CAMPANO, S.L."/>
    <n v="46005327"/>
    <s v="ALMACEN-ARDALES"/>
    <n v="3283"/>
    <x v="40"/>
    <d v="2024-09-03T00:00:00"/>
    <d v="1899-12-30T08:58:19"/>
    <s v="03/09 Antes de 15:00"/>
    <d v="2024-09-03T00:00:00"/>
    <x v="4"/>
    <x v="9"/>
    <x v="348"/>
    <d v="2024-09-03T00:00:00"/>
    <d v="1899-12-30T13:24:15"/>
    <n v="70"/>
    <s v="E00070"/>
    <s v="RUTA KMS.070"/>
    <x v="59"/>
    <x v="0"/>
    <x v="0"/>
    <x v="5"/>
    <x v="1"/>
    <d v="2024-09-03T08:58:19"/>
    <x v="34"/>
    <n v="6.028055555478204"/>
    <d v="2024-09-03T13:24:15"/>
    <d v="1899-12-30T00:56:00"/>
    <d v="2024-09-03T14:20:15"/>
    <n v="0.66249999997671694"/>
    <x v="0"/>
    <m/>
    <m/>
    <x v="0"/>
    <x v="1"/>
    <x v="0"/>
    <x v="0"/>
    <x v="2"/>
    <n v="3"/>
    <s v=""/>
    <d v="1899-12-30T22:24:00"/>
    <n v="4.0947222221448705"/>
    <n v="0"/>
    <n v="4.0947222221448705"/>
    <n v="0"/>
    <x v="3"/>
  </r>
  <r>
    <s v="E002"/>
    <s v="EO55"/>
    <x v="329"/>
    <x v="0"/>
    <s v="E3"/>
    <n v="100058119"/>
    <s v="HORMIGONES TARIFA, S.L."/>
    <n v="46005186"/>
    <s v="PLANTA DE TARIFA"/>
    <n v="3264"/>
    <x v="43"/>
    <d v="2024-09-03T00:00:00"/>
    <d v="1899-12-30T09:18:41"/>
    <s v="04/09 08:00h"/>
    <d v="2024-09-04T00:00:00"/>
    <x v="13"/>
    <x v="9"/>
    <x v="349"/>
    <d v="2024-09-03T00:00:00"/>
    <d v="1899-12-30T14:33:36"/>
    <n v="183"/>
    <s v="E00183"/>
    <s v="RUTA KMS.183"/>
    <x v="108"/>
    <x v="0"/>
    <x v="0"/>
    <x v="5"/>
    <x v="0"/>
    <d v="2024-09-03T09:18:41"/>
    <x v="41"/>
    <n v="22.688611111196224"/>
    <d v="2024-09-03T14:33:36"/>
    <d v="1899-12-30T02:26:24"/>
    <d v="2024-09-03T17:00:00"/>
    <n v="15"/>
    <x v="0"/>
    <m/>
    <m/>
    <x v="0"/>
    <x v="1"/>
    <x v="0"/>
    <x v="0"/>
    <x v="5"/>
    <n v="3"/>
    <s v=""/>
    <d v="1900-01-01T10:33:36"/>
    <n v="19.248611111196222"/>
    <n v="12"/>
    <n v="7.2486111111962224"/>
    <n v="0"/>
    <x v="3"/>
  </r>
  <r>
    <s v="E002"/>
    <s v="EO55"/>
    <x v="330"/>
    <x v="0"/>
    <s v="E4"/>
    <n v="100058394"/>
    <s v="SUMINISTROS INDUSTR BUSTOS, S.L."/>
    <n v="46005358"/>
    <s v="ALMACEN-COLMENAR"/>
    <n v="3283"/>
    <x v="40"/>
    <d v="2024-09-03T00:00:00"/>
    <d v="1899-12-30T09:54:01"/>
    <s v="04/09 08:00h"/>
    <d v="2024-09-04T00:00:00"/>
    <x v="13"/>
    <x v="9"/>
    <x v="350"/>
    <d v="2024-09-04T00:00:00"/>
    <d v="1899-12-30T06:37:41"/>
    <n v="41"/>
    <s v="E00041"/>
    <s v="RUTA KMS.041"/>
    <x v="59"/>
    <x v="0"/>
    <x v="0"/>
    <x v="5"/>
    <x v="1"/>
    <d v="2024-09-03T09:54:01"/>
    <x v="41"/>
    <n v="22.099722222250421"/>
    <d v="2024-09-04T06:37:41"/>
    <d v="1899-12-30T00:32:48"/>
    <d v="2024-09-04T07:10:29"/>
    <n v="0.82527777791256085"/>
    <x v="0"/>
    <m/>
    <m/>
    <x v="0"/>
    <x v="2"/>
    <x v="0"/>
    <x v="0"/>
    <x v="13"/>
    <n v="4"/>
    <s v=""/>
    <d v="1899-12-30T13:07:12"/>
    <n v="20.553055555583754"/>
    <n v="12"/>
    <n v="8.5530555555837537"/>
    <n v="0"/>
    <x v="3"/>
  </r>
  <r>
    <s v="E002"/>
    <s v="EO55"/>
    <x v="331"/>
    <x v="0"/>
    <s v="E3"/>
    <n v="100018456"/>
    <s v="HORMIGONES PREBESUR S.A."/>
    <n v="46000872"/>
    <s v="MONTEMAYOR"/>
    <n v="3269"/>
    <x v="45"/>
    <d v="2024-09-03T00:00:00"/>
    <d v="1899-12-30T10:09:07"/>
    <s v="04/09 10:00h"/>
    <d v="2024-09-04T00:00:00"/>
    <x v="11"/>
    <x v="9"/>
    <x v="351"/>
    <d v="2024-09-03T00:00:00"/>
    <d v="1899-12-30T13:34:29"/>
    <n v="135"/>
    <s v="E00135"/>
    <s v="RUTA KMS.135"/>
    <x v="126"/>
    <x v="0"/>
    <x v="0"/>
    <x v="5"/>
    <x v="0"/>
    <d v="2024-09-03T10:09:07"/>
    <x v="44"/>
    <n v="23.848055555485189"/>
    <d v="2024-09-03T13:34:29"/>
    <d v="1899-12-30T01:48:00"/>
    <d v="2024-09-03T15:22:29"/>
    <n v="18.625277777784504"/>
    <x v="0"/>
    <m/>
    <m/>
    <x v="0"/>
    <x v="1"/>
    <x v="0"/>
    <x v="0"/>
    <x v="2"/>
    <n v="3"/>
    <s v=""/>
    <d v="1899-12-31T19:12:00"/>
    <n v="21.048055555485188"/>
    <n v="12"/>
    <n v="9.0480555554851883"/>
    <n v="0"/>
    <x v="3"/>
  </r>
  <r>
    <s v="E002"/>
    <s v="EO55"/>
    <x v="332"/>
    <x v="0"/>
    <s v="E3"/>
    <n v="100018390"/>
    <s v="FORJADOS TOR S.L."/>
    <n v="46005202"/>
    <s v="VILLANUEVA DEL TRABUCO"/>
    <n v="3262"/>
    <x v="38"/>
    <d v="2024-09-03T00:00:00"/>
    <d v="1899-12-30T10:31:48"/>
    <d v="1899-12-30T09:00:00"/>
    <d v="2024-09-04T00:00:00"/>
    <x v="18"/>
    <x v="9"/>
    <x v="352"/>
    <d v="2024-09-04T00:00:00"/>
    <d v="1899-12-30T08:00:59"/>
    <n v="62"/>
    <s v="E00062"/>
    <s v="RUTA KMS.062"/>
    <x v="91"/>
    <x v="0"/>
    <x v="0"/>
    <x v="5"/>
    <x v="0"/>
    <d v="2024-09-03T10:31:48"/>
    <x v="40"/>
    <n v="22.46999999997206"/>
    <d v="2024-09-04T08:00:59"/>
    <d v="1899-12-30T00:49:36"/>
    <d v="2024-09-04T08:50:35"/>
    <n v="0.15694444446125999"/>
    <x v="0"/>
    <m/>
    <m/>
    <x v="0"/>
    <x v="2"/>
    <x v="0"/>
    <x v="0"/>
    <x v="0"/>
    <n v="4"/>
    <s v=""/>
    <d v="1899-12-30T19:50:24"/>
    <n v="20.643333333305392"/>
    <n v="12"/>
    <n v="8.6433333333053923"/>
    <n v="0"/>
    <x v="3"/>
  </r>
  <r>
    <s v="E002"/>
    <s v="EO55"/>
    <x v="333"/>
    <x v="0"/>
    <s v="E3"/>
    <n v="100045291"/>
    <s v="INDUSTRIAS ALHAURINAS DEL"/>
    <n v="46005099"/>
    <s v="PLANTA - ALHAURIN EL GRANDE"/>
    <n v="3264"/>
    <x v="43"/>
    <d v="2024-09-03T00:00:00"/>
    <d v="1899-12-30T10:43:39"/>
    <d v="1899-12-30T08:00:00"/>
    <d v="2024-09-04T00:00:00"/>
    <x v="13"/>
    <x v="9"/>
    <x v="353"/>
    <d v="2024-09-03T00:00:00"/>
    <d v="1899-12-30T15:33:02"/>
    <n v="47"/>
    <s v="E00047"/>
    <s v="RUTA KMS.047"/>
    <x v="84"/>
    <x v="0"/>
    <x v="0"/>
    <x v="5"/>
    <x v="0"/>
    <d v="2024-09-03T10:43:39"/>
    <x v="41"/>
    <n v="21.27250000013737"/>
    <d v="2024-09-03T15:33:02"/>
    <d v="1899-12-30T00:37:36"/>
    <d v="2024-09-03T16:10:38"/>
    <n v="15.822777777852025"/>
    <x v="0"/>
    <m/>
    <m/>
    <x v="0"/>
    <x v="1"/>
    <x v="0"/>
    <x v="0"/>
    <x v="4"/>
    <n v="3"/>
    <s v=""/>
    <d v="1899-12-30T15:02:24"/>
    <n v="19.645833333470705"/>
    <n v="12"/>
    <n v="7.6458333334707049"/>
    <n v="0"/>
    <x v="3"/>
  </r>
  <r>
    <s v="E002"/>
    <s v="EO55"/>
    <x v="334"/>
    <x v="0"/>
    <s v="E3"/>
    <n v="100057968"/>
    <s v="LOZAC OBRAS Y SERVICIOS, S.L."/>
    <n v="46005115"/>
    <s v="PLANTA PUERTO SANTA MARIA"/>
    <n v="3264"/>
    <x v="43"/>
    <d v="2024-09-03T00:00:00"/>
    <d v="1899-12-30T10:48:56"/>
    <s v="04/09 08:00h"/>
    <d v="2024-09-04T00:00:00"/>
    <x v="13"/>
    <x v="9"/>
    <x v="354"/>
    <d v="2024-09-03T00:00:00"/>
    <d v="1899-12-30T16:59:23"/>
    <n v="254"/>
    <s v="E00254"/>
    <s v="RUTA KMS.254"/>
    <x v="127"/>
    <x v="0"/>
    <x v="0"/>
    <x v="5"/>
    <x v="0"/>
    <d v="2024-09-03T10:48:56"/>
    <x v="41"/>
    <n v="21.184444444428664"/>
    <d v="2024-09-03T16:59:23"/>
    <d v="1899-12-30T03:23:12"/>
    <d v="2024-09-03T20:22:35"/>
    <n v="11.623611111310311"/>
    <x v="0"/>
    <m/>
    <m/>
    <x v="0"/>
    <x v="1"/>
    <x v="0"/>
    <x v="0"/>
    <x v="8"/>
    <n v="3"/>
    <s v=""/>
    <d v="1900-01-02T09:16:48"/>
    <n v="16.797777777761997"/>
    <n v="12"/>
    <n v="4.797777777761997"/>
    <n v="0"/>
    <x v="3"/>
  </r>
  <r>
    <s v="E002"/>
    <s v="EO55"/>
    <x v="335"/>
    <x v="0"/>
    <s v="E3"/>
    <n v="100057968"/>
    <s v="LOZAC OBRAS Y SERVICIOS, S.L."/>
    <n v="46005115"/>
    <s v="PLANTA PUERTO SANTA MARIA"/>
    <n v="3264"/>
    <x v="43"/>
    <d v="2024-09-03T00:00:00"/>
    <d v="1899-12-30T10:49:05"/>
    <s v="04/09 09:00h"/>
    <d v="2024-09-04T00:00:00"/>
    <x v="18"/>
    <x v="9"/>
    <x v="355"/>
    <d v="2024-09-03T00:00:00"/>
    <d v="1899-12-30T15:39:19"/>
    <n v="254"/>
    <s v="E00254"/>
    <s v="RUTA KMS.254"/>
    <x v="100"/>
    <x v="0"/>
    <x v="0"/>
    <x v="5"/>
    <x v="0"/>
    <d v="2024-09-03T10:49:05"/>
    <x v="40"/>
    <n v="22.181944444484543"/>
    <d v="2024-09-03T15:39:19"/>
    <d v="1899-12-30T03:23:12"/>
    <d v="2024-09-03T19:02:31"/>
    <n v="13.958055555587634"/>
    <x v="0"/>
    <m/>
    <m/>
    <x v="0"/>
    <x v="1"/>
    <x v="0"/>
    <x v="0"/>
    <x v="4"/>
    <n v="3"/>
    <s v=""/>
    <d v="1900-01-02T09:16:48"/>
    <n v="17.795277777817876"/>
    <n v="12"/>
    <n v="5.7952777778178763"/>
    <n v="0"/>
    <x v="3"/>
  </r>
  <r>
    <s v="E002"/>
    <s v="EO55"/>
    <x v="336"/>
    <x v="0"/>
    <s v="E3"/>
    <n v="100057968"/>
    <s v="LOZAC OBRAS Y SERVICIOS, S.L."/>
    <n v="46005114"/>
    <s v="PLANTA DE PUERTO REAL"/>
    <n v="3264"/>
    <x v="43"/>
    <d v="2024-09-03T00:00:00"/>
    <d v="1899-12-30T10:49:14"/>
    <s v="04/09 10:00h"/>
    <d v="2024-09-04T00:00:00"/>
    <x v="11"/>
    <x v="9"/>
    <x v="356"/>
    <d v="2024-09-03T00:00:00"/>
    <d v="1899-12-30T14:46:23"/>
    <n v="232"/>
    <s v="E00232"/>
    <s v="RUTA KMS.232"/>
    <x v="123"/>
    <x v="0"/>
    <x v="0"/>
    <x v="5"/>
    <x v="0"/>
    <d v="2024-09-03T10:49:14"/>
    <x v="44"/>
    <n v="23.179444444365799"/>
    <d v="2024-09-03T14:46:23"/>
    <d v="1899-12-30T03:05:36"/>
    <d v="2024-09-03T17:51:59"/>
    <n v="16.133611111028586"/>
    <x v="0"/>
    <m/>
    <m/>
    <x v="0"/>
    <x v="1"/>
    <x v="0"/>
    <x v="0"/>
    <x v="5"/>
    <n v="3"/>
    <s v=""/>
    <d v="1900-01-02T02:14:24"/>
    <n v="19.086111111032466"/>
    <n v="12"/>
    <n v="7.0861111110324657"/>
    <n v="0"/>
    <x v="3"/>
  </r>
  <r>
    <s v="E002"/>
    <s v="EO55"/>
    <x v="337"/>
    <x v="0"/>
    <s v="E3"/>
    <n v="100029323"/>
    <s v="HORMIGONES COSTASUR, S.L."/>
    <n v="46005677"/>
    <s v="ADIF_TRAMO GIBRALEON (ZALAMEA)"/>
    <n v="837"/>
    <x v="42"/>
    <d v="2024-09-03T00:00:00"/>
    <d v="1899-12-30T11:16:22"/>
    <s v="04/09 08:00h"/>
    <d v="2024-09-04T00:00:00"/>
    <x v="13"/>
    <x v="10"/>
    <x v="357"/>
    <d v="2024-09-03T00:00:00"/>
    <d v="1899-12-30T16:05:48"/>
    <n v="47"/>
    <s v="E00047"/>
    <s v="RUTA KMS.047"/>
    <x v="69"/>
    <x v="0"/>
    <x v="0"/>
    <x v="6"/>
    <x v="0"/>
    <d v="2024-09-03T11:16:22"/>
    <x v="41"/>
    <n v="20.727222222194541"/>
    <d v="2024-09-03T16:05:48"/>
    <d v="1899-12-30T00:37:36"/>
    <d v="2024-09-03T16:43:24"/>
    <n v="15.276666666730307"/>
    <x v="0"/>
    <m/>
    <m/>
    <x v="0"/>
    <x v="1"/>
    <x v="0"/>
    <x v="0"/>
    <x v="8"/>
    <n v="3"/>
    <s v=""/>
    <d v="1899-12-30T15:02:24"/>
    <n v="19.100555555527876"/>
    <n v="12"/>
    <n v="7.1005555555278761"/>
    <n v="0"/>
    <x v="3"/>
  </r>
  <r>
    <s v="E002"/>
    <s v="EO55"/>
    <x v="338"/>
    <x v="0"/>
    <s v="E3"/>
    <n v="100058399"/>
    <s v="HORMIGONES ESTEBBUNA, S.L."/>
    <n v="46005172"/>
    <s v="PLANTA ESTEPONA"/>
    <n v="3268"/>
    <x v="2"/>
    <d v="2024-09-03T00:00:00"/>
    <d v="1899-12-30T11:16:37"/>
    <d v="1899-12-30T08:00:00"/>
    <d v="2024-09-04T00:00:00"/>
    <x v="13"/>
    <x v="9"/>
    <x v="358"/>
    <d v="2024-09-04T00:00:00"/>
    <d v="1899-12-30T06:22:23"/>
    <n v="110"/>
    <s v="E00110"/>
    <s v="RUTA KMS.110"/>
    <x v="71"/>
    <x v="0"/>
    <x v="0"/>
    <x v="5"/>
    <x v="0"/>
    <d v="2024-09-03T11:16:37"/>
    <x v="41"/>
    <n v="20.723055555601604"/>
    <d v="2024-09-04T06:22:23"/>
    <d v="1899-12-30T01:28:00"/>
    <d v="2024-09-04T07:50:23"/>
    <n v="0.16027777770068496"/>
    <x v="0"/>
    <m/>
    <m/>
    <x v="0"/>
    <x v="2"/>
    <x v="0"/>
    <x v="0"/>
    <x v="13"/>
    <n v="4"/>
    <s v=""/>
    <d v="1899-12-31T11:12:00"/>
    <n v="18.256388888934939"/>
    <n v="12"/>
    <n v="6.2563888889349393"/>
    <n v="0"/>
    <x v="3"/>
  </r>
  <r>
    <s v="E002"/>
    <s v="EO55"/>
    <x v="339"/>
    <x v="0"/>
    <s v="E4"/>
    <n v="100058437"/>
    <s v="SANEAMIENTOS GRANAMAX, SL"/>
    <n v="46005484"/>
    <s v="ALMACEN EN PELIGROS"/>
    <n v="3283"/>
    <x v="40"/>
    <d v="2024-09-03T00:00:00"/>
    <d v="1899-12-30T11:22:22"/>
    <s v="03/09 servir Guerrer"/>
    <d v="2024-09-03T00:00:00"/>
    <x v="9"/>
    <x v="11"/>
    <x v="359"/>
    <d v="2024-09-03T00:00:00"/>
    <d v="1899-12-30T13:47:06"/>
    <n v="2"/>
    <s v="E00002"/>
    <s v="RUTA KMS.0002"/>
    <x v="128"/>
    <x v="0"/>
    <x v="0"/>
    <x v="7"/>
    <x v="1"/>
    <d v="2024-09-03T11:22:22"/>
    <x v="29"/>
    <n v="8.6272222222178243"/>
    <d v="2024-09-03T13:47:06"/>
    <d v="1899-12-30T00:01:36"/>
    <d v="2024-09-03T13:48:42"/>
    <n v="6.188333333528135"/>
    <x v="0"/>
    <m/>
    <m/>
    <x v="0"/>
    <x v="1"/>
    <x v="0"/>
    <x v="0"/>
    <x v="2"/>
    <n v="3"/>
    <s v=""/>
    <d v="1899-12-30T00:38:24"/>
    <n v="7.600555555551157"/>
    <n v="0"/>
    <n v="7.600555555551157"/>
    <n v="0"/>
    <x v="3"/>
  </r>
  <r>
    <s v="E002"/>
    <s v="EO55"/>
    <x v="340"/>
    <x v="0"/>
    <s v="E3"/>
    <n v="100057843"/>
    <s v="ANDOSER OBRAS Y SERVICIOS S.L."/>
    <n v="46005203"/>
    <s v="RUTE"/>
    <n v="3269"/>
    <x v="45"/>
    <d v="2024-09-03T00:00:00"/>
    <d v="1899-12-30T11:25:16"/>
    <s v="04/09 08:00h"/>
    <d v="2024-09-04T00:00:00"/>
    <x v="13"/>
    <x v="9"/>
    <x v="360"/>
    <d v="2024-09-04T00:00:00"/>
    <d v="1899-12-30T06:34:08"/>
    <n v="101"/>
    <s v="E00101"/>
    <s v="RUTA KMS.101"/>
    <x v="58"/>
    <x v="0"/>
    <x v="0"/>
    <x v="5"/>
    <x v="0"/>
    <d v="2024-09-03T11:25:16"/>
    <x v="41"/>
    <n v="20.57888888893649"/>
    <d v="2024-09-04T06:34:08"/>
    <d v="1899-12-30T01:20:48"/>
    <d v="2024-09-04T07:54:56"/>
    <n v="8.4444444626569748E-2"/>
    <x v="0"/>
    <m/>
    <m/>
    <x v="0"/>
    <x v="2"/>
    <x v="0"/>
    <x v="0"/>
    <x v="13"/>
    <n v="4"/>
    <s v="TRANSPORTES FRANCISCO CASTILLA E HI"/>
    <d v="1899-12-31T08:19:12"/>
    <n v="18.232222222269822"/>
    <n v="12"/>
    <n v="6.2322222222698223"/>
    <n v="0"/>
    <x v="3"/>
  </r>
  <r>
    <s v="E002"/>
    <s v="EO55"/>
    <x v="341"/>
    <x v="0"/>
    <s v="E3"/>
    <n v="432000110"/>
    <s v="PREBETONG HORMIGONES, S.A."/>
    <n v="46001417"/>
    <s v="CORIA DEL RIO"/>
    <n v="837"/>
    <x v="42"/>
    <d v="2024-09-03T00:00:00"/>
    <d v="1899-12-30T11:26:09"/>
    <s v="04/09 8h Silo 2"/>
    <d v="2024-09-04T00:00:00"/>
    <x v="13"/>
    <x v="10"/>
    <x v="361"/>
    <d v="2024-09-04T00:00:00"/>
    <d v="1899-12-30T06:41:38"/>
    <n v="85"/>
    <s v="E00085"/>
    <s v="RUTA KMS.085"/>
    <x v="70"/>
    <x v="0"/>
    <x v="0"/>
    <x v="6"/>
    <x v="0"/>
    <d v="2024-09-03T11:26:09"/>
    <x v="41"/>
    <n v="20.564166666765232"/>
    <d v="2024-09-04T06:41:38"/>
    <d v="1899-12-30T01:08:00"/>
    <d v="2024-09-04T07:49:38"/>
    <n v="0.17277777782874182"/>
    <x v="0"/>
    <m/>
    <m/>
    <x v="0"/>
    <x v="2"/>
    <x v="0"/>
    <x v="0"/>
    <x v="13"/>
    <n v="4"/>
    <s v=""/>
    <d v="1899-12-31T03:12:00"/>
    <n v="18.430833333431899"/>
    <n v="12"/>
    <n v="6.4308333334318988"/>
    <n v="0"/>
    <x v="3"/>
  </r>
  <r>
    <s v="E002"/>
    <s v="EO55"/>
    <x v="342"/>
    <x v="0"/>
    <s v="E3"/>
    <n v="432000110"/>
    <s v="PREBETONG HORMIGONES, S.A."/>
    <n v="46001417"/>
    <s v="CORIA DEL RIO"/>
    <n v="837"/>
    <x v="42"/>
    <d v="2024-09-03T00:00:00"/>
    <d v="1899-12-30T11:26:41"/>
    <s v="04/09 10h Silo 2"/>
    <d v="2024-09-04T00:00:00"/>
    <x v="11"/>
    <x v="10"/>
    <x v="362"/>
    <d v="2024-09-03T00:00:00"/>
    <d v="1899-12-30T17:13:42"/>
    <n v="85"/>
    <s v="E00085"/>
    <s v="RUTA KMS.085"/>
    <x v="119"/>
    <x v="0"/>
    <x v="0"/>
    <x v="6"/>
    <x v="0"/>
    <d v="2024-09-03T11:26:41"/>
    <x v="44"/>
    <n v="22.555277777777519"/>
    <d v="2024-09-03T17:13:42"/>
    <d v="1899-12-30T01:08:00"/>
    <d v="2024-09-03T18:21:42"/>
    <n v="15.638333333248738"/>
    <x v="0"/>
    <m/>
    <m/>
    <x v="0"/>
    <x v="1"/>
    <x v="0"/>
    <x v="0"/>
    <x v="9"/>
    <n v="3"/>
    <s v=""/>
    <d v="1899-12-31T03:12:00"/>
    <n v="20.421944444444186"/>
    <n v="12"/>
    <n v="8.4219444444441862"/>
    <n v="0"/>
    <x v="3"/>
  </r>
  <r>
    <s v="E002"/>
    <s v="EO55"/>
    <x v="343"/>
    <x v="0"/>
    <s v="E3"/>
    <n v="100018390"/>
    <s v="FORJADOS TOR S.L."/>
    <n v="46005202"/>
    <s v="VILLANUEVA DEL TRABUCO"/>
    <n v="3262"/>
    <x v="38"/>
    <d v="2024-09-03T00:00:00"/>
    <d v="1899-12-30T11:28:24"/>
    <d v="1899-12-30T12:00:00"/>
    <d v="2024-09-04T00:00:00"/>
    <x v="17"/>
    <x v="9"/>
    <x v="363"/>
    <d v="2024-09-04T00:00:00"/>
    <d v="1899-12-30T09:09:28"/>
    <n v="62"/>
    <s v="E00062"/>
    <s v="RUTA KMS.062"/>
    <x v="65"/>
    <x v="0"/>
    <x v="0"/>
    <x v="5"/>
    <x v="0"/>
    <d v="2024-09-03T11:28:24"/>
    <x v="54"/>
    <n v="24.526666666672099"/>
    <d v="2024-09-04T09:09:28"/>
    <d v="1899-12-30T00:49:36"/>
    <d v="2024-09-04T09:59:04"/>
    <n v="2.0155555555829778"/>
    <x v="0"/>
    <m/>
    <m/>
    <x v="0"/>
    <x v="2"/>
    <x v="0"/>
    <x v="0"/>
    <x v="1"/>
    <n v="4"/>
    <s v="TRANSPORTES FRANCISCO CASTILLA E HI"/>
    <d v="1899-12-30T19:50:24"/>
    <n v="22.700000000005431"/>
    <n v="12"/>
    <n v="10.700000000005431"/>
    <n v="0"/>
    <x v="3"/>
  </r>
  <r>
    <s v="E002"/>
    <s v="EO55"/>
    <x v="344"/>
    <x v="0"/>
    <s v="E3"/>
    <n v="100018456"/>
    <s v="HORMIGONES PREBESUR S.A."/>
    <n v="46000871"/>
    <s v="CÓRDOBA"/>
    <n v="3269"/>
    <x v="45"/>
    <d v="2024-09-03T00:00:00"/>
    <d v="1899-12-30T11:29:56"/>
    <s v="04/09 De 8 a 9"/>
    <d v="2024-09-04T00:00:00"/>
    <x v="18"/>
    <x v="9"/>
    <x v="364"/>
    <d v="2024-09-04T00:00:00"/>
    <d v="1899-12-30T05:54:31"/>
    <n v="170"/>
    <s v="E00170"/>
    <s v="RUTA KMS.170"/>
    <x v="106"/>
    <x v="0"/>
    <x v="0"/>
    <x v="5"/>
    <x v="0"/>
    <d v="2024-09-03T11:29:56"/>
    <x v="40"/>
    <n v="21.501111111079808"/>
    <d v="2024-09-04T05:54:31"/>
    <d v="1899-12-30T02:16:00"/>
    <d v="2024-09-04T08:10:31"/>
    <n v="0.82472222222713754"/>
    <x v="0"/>
    <m/>
    <m/>
    <x v="0"/>
    <x v="2"/>
    <x v="0"/>
    <x v="0"/>
    <x v="14"/>
    <n v="4"/>
    <s v=""/>
    <d v="1900-01-01T06:24:00"/>
    <n v="18.234444444413143"/>
    <n v="12"/>
    <n v="6.2344444444131426"/>
    <n v="0"/>
    <x v="3"/>
  </r>
  <r>
    <s v="E002"/>
    <s v="EO55"/>
    <x v="345"/>
    <x v="0"/>
    <s v="E3"/>
    <n v="100052034"/>
    <s v="GRUPO PUMA ESPAÑA S.L."/>
    <n v="46005381"/>
    <s v="FABRICA - MALAGA"/>
    <n v="3264"/>
    <x v="43"/>
    <d v="2024-09-03T00:00:00"/>
    <d v="1899-12-30T11:44:53"/>
    <s v="04/09 08:00h"/>
    <d v="2024-09-04T00:00:00"/>
    <x v="13"/>
    <x v="9"/>
    <x v="365"/>
    <d v="2024-09-04T00:00:00"/>
    <d v="1899-12-30T06:50:45"/>
    <n v="27"/>
    <s v="E00027"/>
    <s v="RUTA KMS.027"/>
    <x v="129"/>
    <x v="0"/>
    <x v="0"/>
    <x v="5"/>
    <x v="0"/>
    <d v="2024-09-03T11:44:53"/>
    <x v="41"/>
    <n v="20.251944444549736"/>
    <d v="2024-09-04T06:50:45"/>
    <d v="1899-12-30T00:21:36"/>
    <d v="2024-09-04T07:12:21"/>
    <n v="0.79416666668839753"/>
    <x v="0"/>
    <m/>
    <m/>
    <x v="0"/>
    <x v="2"/>
    <x v="0"/>
    <x v="0"/>
    <x v="13"/>
    <n v="4"/>
    <s v=""/>
    <d v="1899-12-30T08:38:24"/>
    <n v="18.891944444549736"/>
    <n v="12"/>
    <n v="6.8919444445497362"/>
    <n v="0"/>
    <x v="3"/>
  </r>
  <r>
    <s v="E002"/>
    <s v="EO55"/>
    <x v="346"/>
    <x v="0"/>
    <s v="E3"/>
    <n v="100018406"/>
    <s v="GRAVAS Y SUMINISTROS S.A.(GRAVISUM)"/>
    <n v="46005682"/>
    <s v="TRAMO ADIF JABUGO (LOS MARINES)"/>
    <n v="837"/>
    <x v="42"/>
    <d v="2024-09-03T00:00:00"/>
    <d v="1899-12-30T11:59:12"/>
    <s v="04/09 12:00h"/>
    <d v="2024-09-04T00:00:00"/>
    <x v="17"/>
    <x v="10"/>
    <x v="366"/>
    <d v="2024-09-03T00:00:00"/>
    <d v="1899-12-30T19:30:14"/>
    <n v="92"/>
    <s v="E00092"/>
    <s v="RUTA KMS.092"/>
    <x v="62"/>
    <x v="0"/>
    <x v="0"/>
    <x v="6"/>
    <x v="0"/>
    <d v="2024-09-03T11:59:12"/>
    <x v="54"/>
    <n v="24.013333333306946"/>
    <d v="2024-09-03T19:30:14"/>
    <d v="1899-12-30T01:13:36"/>
    <d v="2024-09-03T20:43:50"/>
    <n v="15.269444444391411"/>
    <x v="0"/>
    <m/>
    <m/>
    <x v="0"/>
    <x v="1"/>
    <x v="0"/>
    <x v="0"/>
    <x v="11"/>
    <n v="3"/>
    <s v=""/>
    <d v="1899-12-31T05:26:24"/>
    <n v="21.786666666640279"/>
    <n v="12"/>
    <n v="9.7866666666402793"/>
    <n v="0"/>
    <x v="3"/>
  </r>
  <r>
    <s v="E002"/>
    <s v="EO55"/>
    <x v="347"/>
    <x v="0"/>
    <s v="E3"/>
    <n v="100018406"/>
    <s v="GRAVAS Y SUMINISTROS S.A.(GRAVISUM)"/>
    <n v="46004922"/>
    <s v="LOS MARINES"/>
    <n v="837"/>
    <x v="42"/>
    <d v="2024-09-03T00:00:00"/>
    <d v="1899-12-30T11:59:27"/>
    <s v="04/09 10:00h"/>
    <d v="2024-09-04T00:00:00"/>
    <x v="11"/>
    <x v="10"/>
    <x v="367"/>
    <d v="2024-09-03T00:00:00"/>
    <d v="1899-12-30T17:25:39"/>
    <n v="92"/>
    <s v="E00092"/>
    <s v="RUTA KMS.092"/>
    <x v="61"/>
    <x v="0"/>
    <x v="0"/>
    <x v="6"/>
    <x v="0"/>
    <d v="2024-09-03T11:59:27"/>
    <x v="44"/>
    <n v="22.009166666655801"/>
    <d v="2024-09-03T17:25:39"/>
    <d v="1899-12-30T01:13:36"/>
    <d v="2024-09-03T18:39:15"/>
    <n v="15.345833333325572"/>
    <x v="0"/>
    <m/>
    <m/>
    <x v="0"/>
    <x v="1"/>
    <x v="0"/>
    <x v="0"/>
    <x v="9"/>
    <n v="3"/>
    <s v=""/>
    <d v="1899-12-31T05:26:24"/>
    <n v="19.782499999989135"/>
    <n v="12"/>
    <n v="7.7824999999891347"/>
    <n v="0"/>
    <x v="3"/>
  </r>
  <r>
    <s v="E002"/>
    <s v="EO55"/>
    <x v="348"/>
    <x v="0"/>
    <s v="E3"/>
    <n v="100021981"/>
    <s v="CEMENTOS CAPA, S.L."/>
    <n v="46005184"/>
    <s v="FABRICA SALINAS-ARCHIDONA (MALAGA)"/>
    <n v="3264"/>
    <x v="43"/>
    <d v="2024-09-03T00:00:00"/>
    <d v="1899-12-30T12:00:20"/>
    <d v="1899-12-30T13:00:00"/>
    <d v="2024-09-04T00:00:00"/>
    <x v="0"/>
    <x v="9"/>
    <x v="368"/>
    <d v="2024-09-04T00:00:00"/>
    <d v="1899-12-30T09:22:09"/>
    <n v="69"/>
    <s v="E00069"/>
    <s v="RUTA KMS.069"/>
    <x v="115"/>
    <x v="0"/>
    <x v="0"/>
    <x v="5"/>
    <x v="0"/>
    <d v="2024-09-03T12:00:20"/>
    <x v="50"/>
    <n v="24.99444444430992"/>
    <d v="2024-09-04T09:22:09"/>
    <d v="1899-12-30T00:55:12"/>
    <d v="2024-09-04T10:17:21"/>
    <n v="2.7108333333162591"/>
    <x v="0"/>
    <m/>
    <m/>
    <x v="0"/>
    <x v="2"/>
    <x v="0"/>
    <x v="0"/>
    <x v="1"/>
    <n v="4"/>
    <s v="TRANSPORTES FRANCISCO CASTILLA E HI"/>
    <d v="1899-12-30T22:04:48"/>
    <n v="23.074444444309918"/>
    <n v="12"/>
    <n v="11.074444444309918"/>
    <n v="0"/>
    <x v="3"/>
  </r>
  <r>
    <s v="E002"/>
    <s v="EO55"/>
    <x v="349"/>
    <x v="0"/>
    <s v="E3"/>
    <n v="100021981"/>
    <s v="CEMENTOS CAPA, S.L."/>
    <n v="46005184"/>
    <s v="FABRICA SALINAS-ARCHIDONA (MALAGA)"/>
    <n v="3264"/>
    <x v="43"/>
    <d v="2024-09-03T00:00:00"/>
    <d v="1899-12-30T12:00:49"/>
    <d v="1899-12-30T12:30:00"/>
    <d v="2024-09-04T00:00:00"/>
    <x v="8"/>
    <x v="9"/>
    <x v="369"/>
    <d v="2024-09-04T00:00:00"/>
    <d v="1899-12-30T05:57:49"/>
    <n v="69"/>
    <s v="E00069"/>
    <s v="RUTA KMS.069"/>
    <x v="115"/>
    <x v="0"/>
    <x v="0"/>
    <x v="5"/>
    <x v="0"/>
    <d v="2024-09-03T12:00:49"/>
    <x v="51"/>
    <n v="24.48638888890855"/>
    <d v="2024-09-04T05:57:49"/>
    <d v="1899-12-30T00:55:12"/>
    <d v="2024-09-04T06:53:01"/>
    <n v="5.6163888889714144"/>
    <x v="0"/>
    <m/>
    <m/>
    <x v="0"/>
    <x v="2"/>
    <x v="0"/>
    <x v="0"/>
    <x v="14"/>
    <n v="4"/>
    <s v="TRANSPORTES FRANCISCO CASTILLA E HI"/>
    <d v="1899-12-30T22:04:48"/>
    <n v="22.566388888908548"/>
    <n v="12"/>
    <n v="10.566388888908548"/>
    <n v="0"/>
    <x v="3"/>
  </r>
  <r>
    <s v="E002"/>
    <s v="EO55"/>
    <x v="350"/>
    <x v="0"/>
    <s v="E3"/>
    <n v="100057968"/>
    <s v="LOZAC OBRAS Y SERVICIOS, S.L."/>
    <n v="46005115"/>
    <s v="PLANTA PUERTO SANTA MARIA"/>
    <n v="3264"/>
    <x v="43"/>
    <d v="2024-09-03T00:00:00"/>
    <d v="1899-12-30T12:05:36"/>
    <s v="04/09 10:00h"/>
    <d v="2024-09-04T00:00:00"/>
    <x v="11"/>
    <x v="9"/>
    <x v="370"/>
    <d v="2024-09-03T00:00:00"/>
    <d v="1899-12-30T14:21:01"/>
    <n v="254"/>
    <s v="E00254"/>
    <s v="RUTA KMS.254"/>
    <x v="109"/>
    <x v="0"/>
    <x v="0"/>
    <x v="5"/>
    <x v="0"/>
    <d v="2024-09-03T12:05:36"/>
    <x v="44"/>
    <n v="21.906666666618548"/>
    <d v="2024-09-03T14:21:01"/>
    <d v="1899-12-30T03:23:12"/>
    <d v="2024-09-03T17:44:13"/>
    <n v="16.263055555522442"/>
    <x v="0"/>
    <m/>
    <m/>
    <x v="0"/>
    <x v="1"/>
    <x v="0"/>
    <x v="0"/>
    <x v="5"/>
    <n v="3"/>
    <s v=""/>
    <d v="1900-01-02T09:16:48"/>
    <n v="17.519999999951882"/>
    <n v="12"/>
    <n v="5.5199999999518816"/>
    <n v="0"/>
    <x v="3"/>
  </r>
  <r>
    <s v="E002"/>
    <s v="EO55"/>
    <x v="351"/>
    <x v="0"/>
    <s v="E4"/>
    <n v="100030200"/>
    <s v="LEROY MERLIN ESPAÑA,S.L.U."/>
    <n v="46005393"/>
    <s v="MARBELLA (14)"/>
    <n v="3283"/>
    <x v="40"/>
    <d v="2024-09-03T00:00:00"/>
    <d v="1899-12-30T12:08:10"/>
    <s v="70003057 04/09 6h"/>
    <d v="2024-09-04T00:00:00"/>
    <x v="29"/>
    <x v="9"/>
    <x v="371"/>
    <d v="2024-09-03T00:00:00"/>
    <d v="1899-12-30T16:55:34"/>
    <n v="76"/>
    <s v="E00076"/>
    <s v="RUTA KMS.076"/>
    <x v="59"/>
    <x v="0"/>
    <x v="0"/>
    <x v="5"/>
    <x v="1"/>
    <d v="2024-09-03T12:08:10"/>
    <x v="74"/>
    <n v="17.863888888852671"/>
    <d v="2024-09-03T16:55:34"/>
    <d v="1899-12-30T01:00:48"/>
    <d v="2024-09-03T17:56:22"/>
    <n v="12.06055555556668"/>
    <x v="0"/>
    <m/>
    <m/>
    <x v="0"/>
    <x v="1"/>
    <x v="0"/>
    <x v="0"/>
    <x v="8"/>
    <n v="3"/>
    <s v=""/>
    <d v="1899-12-31T00:19:12"/>
    <n v="15.850555555519339"/>
    <n v="12"/>
    <n v="3.8505555555193389"/>
    <n v="0"/>
    <x v="3"/>
  </r>
  <r>
    <s v="E002"/>
    <s v="EO55"/>
    <x v="352"/>
    <x v="0"/>
    <s v="E3"/>
    <n v="432000110"/>
    <s v="PREBETONG HORMIGONES, S.A."/>
    <n v="46001416"/>
    <s v="ALCALA DE GUADAIRA"/>
    <n v="837"/>
    <x v="42"/>
    <d v="2024-09-03T00:00:00"/>
    <d v="1899-12-30T12:27:45"/>
    <s v="04/09 08:00h"/>
    <d v="2024-09-04T00:00:00"/>
    <x v="13"/>
    <x v="10"/>
    <x v="372"/>
    <d v="2024-09-03T00:00:00"/>
    <d v="1899-12-30T17:04:25"/>
    <n v="83"/>
    <s v="E00083"/>
    <s v="RUTA KMS.083"/>
    <x v="130"/>
    <x v="0"/>
    <x v="0"/>
    <x v="6"/>
    <x v="0"/>
    <d v="2024-09-03T12:27:45"/>
    <x v="41"/>
    <n v="19.537500000034925"/>
    <d v="2024-09-03T17:04:25"/>
    <d v="1899-12-30T01:06:24"/>
    <d v="2024-09-03T18:10:49"/>
    <n v="13.819722222222481"/>
    <x v="0"/>
    <m/>
    <m/>
    <x v="0"/>
    <x v="1"/>
    <x v="0"/>
    <x v="0"/>
    <x v="9"/>
    <n v="3"/>
    <s v=""/>
    <d v="1899-12-31T02:33:36"/>
    <n v="17.430833333368259"/>
    <n v="12"/>
    <n v="5.430833333368259"/>
    <n v="0"/>
    <x v="3"/>
  </r>
  <r>
    <s v="E002"/>
    <s v="EO55"/>
    <x v="353"/>
    <x v="0"/>
    <s v="E3"/>
    <n v="432000110"/>
    <s v="PREBETONG HORMIGONES, S.A."/>
    <n v="46001416"/>
    <s v="ALCALA DE GUADAIRA"/>
    <n v="837"/>
    <x v="42"/>
    <d v="2024-09-03T00:00:00"/>
    <d v="1899-12-30T12:30:52"/>
    <s v="04/09 11:00h"/>
    <d v="2024-09-04T00:00:00"/>
    <x v="12"/>
    <x v="10"/>
    <x v="373"/>
    <d v="2024-09-04T00:00:00"/>
    <d v="1899-12-30T07:58:05"/>
    <n v="83"/>
    <s v="E00083"/>
    <s v="RUTA KMS.083"/>
    <x v="87"/>
    <x v="0"/>
    <x v="0"/>
    <x v="6"/>
    <x v="0"/>
    <d v="2024-09-03T12:30:52"/>
    <x v="43"/>
    <n v="22.485555555671453"/>
    <d v="2024-09-04T07:58:05"/>
    <d v="1899-12-30T01:06:24"/>
    <d v="2024-09-04T09:04:29"/>
    <n v="1.9252777778310701"/>
    <x v="0"/>
    <m/>
    <m/>
    <x v="0"/>
    <x v="2"/>
    <x v="0"/>
    <x v="0"/>
    <x v="12"/>
    <n v="4"/>
    <s v=""/>
    <d v="1899-12-31T02:33:36"/>
    <n v="20.378888889004788"/>
    <n v="12"/>
    <n v="8.3788888890047879"/>
    <n v="0"/>
    <x v="3"/>
  </r>
  <r>
    <s v="E002"/>
    <s v="EO55"/>
    <x v="354"/>
    <x v="0"/>
    <s v="E3"/>
    <n v="100057966"/>
    <s v="HORPRESOL, SRL"/>
    <n v="46005112"/>
    <s v="PLANTA ALMERIA"/>
    <n v="3269"/>
    <x v="45"/>
    <d v="2024-09-03T00:00:00"/>
    <d v="1899-12-30T12:39:34"/>
    <s v="votorantim 08:00"/>
    <d v="2024-09-04T00:00:00"/>
    <x v="13"/>
    <x v="9"/>
    <x v="374"/>
    <d v="2024-09-03T00:00:00"/>
    <d v="1899-12-30T14:03:26"/>
    <n v="195"/>
    <s v="E00195"/>
    <s v="RUTA KMS.195"/>
    <x v="131"/>
    <x v="0"/>
    <x v="0"/>
    <x v="5"/>
    <x v="0"/>
    <d v="2024-09-03T12:39:34"/>
    <x v="41"/>
    <n v="19.340555555652827"/>
    <d v="2024-09-03T14:03:26"/>
    <d v="1899-12-30T02:36:00"/>
    <d v="2024-09-03T16:39:26"/>
    <n v="15.342777777928859"/>
    <x v="0"/>
    <m/>
    <m/>
    <x v="0"/>
    <x v="1"/>
    <x v="0"/>
    <x v="0"/>
    <x v="5"/>
    <n v="3"/>
    <s v=""/>
    <d v="1900-01-01T14:24:00"/>
    <n v="15.740555555652826"/>
    <n v="12"/>
    <n v="3.7405555556528256"/>
    <n v="0"/>
    <x v="3"/>
  </r>
  <r>
    <s v="E002"/>
    <s v="EO55"/>
    <x v="355"/>
    <x v="0"/>
    <s v="E3"/>
    <n v="100057966"/>
    <s v="HORPRESOL, SRL"/>
    <n v="46005112"/>
    <s v="PLANTA ALMERIA"/>
    <n v="3262"/>
    <x v="38"/>
    <d v="2024-09-03T00:00:00"/>
    <d v="1899-12-30T12:39:51"/>
    <s v="votorantim 08:00"/>
    <d v="2024-09-04T00:00:00"/>
    <x v="13"/>
    <x v="9"/>
    <x v="375"/>
    <d v="2024-09-03T00:00:00"/>
    <d v="1899-12-30T16:43:03"/>
    <n v="195"/>
    <s v="E00195"/>
    <s v="RUTA KMS.195"/>
    <x v="112"/>
    <x v="0"/>
    <x v="0"/>
    <x v="5"/>
    <x v="0"/>
    <d v="2024-09-03T12:39:51"/>
    <x v="41"/>
    <n v="19.335833333374467"/>
    <d v="2024-09-03T16:43:03"/>
    <d v="1899-12-30T02:36:00"/>
    <d v="2024-09-03T19:19:03"/>
    <n v="12.682500000111759"/>
    <x v="0"/>
    <m/>
    <m/>
    <x v="0"/>
    <x v="1"/>
    <x v="0"/>
    <x v="0"/>
    <x v="8"/>
    <n v="3"/>
    <s v=""/>
    <d v="1900-01-01T14:24:00"/>
    <n v="15.735833333374465"/>
    <n v="12"/>
    <n v="3.7358333333744653"/>
    <n v="0"/>
    <x v="3"/>
  </r>
  <r>
    <s v="E002"/>
    <s v="EO55"/>
    <x v="356"/>
    <x v="0"/>
    <s v="E3"/>
    <n v="100043691"/>
    <s v="PAVESUR DERIVADOS, S.A."/>
    <n v="46005101"/>
    <s v="PLANTA ALHAURIN"/>
    <n v="3269"/>
    <x v="45"/>
    <d v="2024-09-03T00:00:00"/>
    <d v="1899-12-30T12:50:52"/>
    <s v="DESCARGAR A LAS 8"/>
    <d v="2024-09-04T00:00:00"/>
    <x v="13"/>
    <x v="9"/>
    <x v="376"/>
    <d v="2024-09-03T00:00:00"/>
    <d v="1899-12-30T15:45:42"/>
    <n v="35"/>
    <s v="E00035"/>
    <s v="RUTA KMS.035"/>
    <x v="72"/>
    <x v="0"/>
    <x v="0"/>
    <x v="5"/>
    <x v="0"/>
    <d v="2024-09-03T12:50:52"/>
    <x v="41"/>
    <n v="19.152222222299315"/>
    <d v="2024-09-03T15:45:42"/>
    <d v="1899-12-30T00:28:00"/>
    <d v="2024-09-03T16:13:42"/>
    <n v="15.771666666842066"/>
    <x v="0"/>
    <m/>
    <m/>
    <x v="0"/>
    <x v="1"/>
    <x v="0"/>
    <x v="0"/>
    <x v="4"/>
    <n v="3"/>
    <s v=""/>
    <d v="1899-12-30T11:12:00"/>
    <n v="17.68555555563265"/>
    <n v="12"/>
    <n v="5.68555555563265"/>
    <n v="0"/>
    <x v="3"/>
  </r>
  <r>
    <s v="E002"/>
    <s v="EO55"/>
    <x v="357"/>
    <x v="0"/>
    <s v="E3"/>
    <n v="100033645"/>
    <s v="HORMIALIA 2007 S.L."/>
    <n v="46005119"/>
    <s v="PLANTA MALAGA"/>
    <n v="3264"/>
    <x v="43"/>
    <d v="2024-09-03T00:00:00"/>
    <d v="1899-12-30T13:04:47"/>
    <d v="1899-12-30T08:00:00"/>
    <d v="2024-09-04T00:00:00"/>
    <x v="13"/>
    <x v="9"/>
    <x v="377"/>
    <d v="2024-09-04T00:00:00"/>
    <d v="1899-12-30T07:07:38"/>
    <n v="24"/>
    <s v="E00024"/>
    <s v="RUTA KMS.024"/>
    <x v="68"/>
    <x v="0"/>
    <x v="0"/>
    <x v="5"/>
    <x v="0"/>
    <d v="2024-09-03T13:04:47"/>
    <x v="41"/>
    <n v="18.920277777768206"/>
    <d v="2024-09-04T07:07:38"/>
    <d v="1899-12-30T00:19:12"/>
    <d v="2024-09-04T07:26:50"/>
    <n v="0.55277777777519077"/>
    <x v="0"/>
    <m/>
    <m/>
    <x v="0"/>
    <x v="2"/>
    <x v="0"/>
    <x v="0"/>
    <x v="12"/>
    <n v="4"/>
    <s v=""/>
    <d v="1899-12-30T07:40:48"/>
    <n v="17.600277777768206"/>
    <n v="12"/>
    <n v="5.6002777777682056"/>
    <n v="0"/>
    <x v="3"/>
  </r>
  <r>
    <s v="E002"/>
    <s v="EO55"/>
    <x v="358"/>
    <x v="0"/>
    <s v="E3"/>
    <n v="432000110"/>
    <s v="PREBETONG HORMIGONES, S.A."/>
    <n v="46001418"/>
    <s v="SEVILLA (SAN JERONIMO)"/>
    <n v="837"/>
    <x v="42"/>
    <d v="2024-09-03T00:00:00"/>
    <d v="1899-12-30T13:23:37"/>
    <s v="04/09 7:00 en la pla"/>
    <d v="2024-09-04T00:00:00"/>
    <x v="27"/>
    <x v="10"/>
    <x v="378"/>
    <d v="2024-09-03T00:00:00"/>
    <d v="1899-12-30T17:42:01"/>
    <n v="80"/>
    <s v="E00080"/>
    <s v="RUTA KMS.080"/>
    <x v="60"/>
    <x v="0"/>
    <x v="0"/>
    <x v="6"/>
    <x v="0"/>
    <d v="2024-09-03T13:23:37"/>
    <x v="75"/>
    <n v="17.606388888903894"/>
    <d v="2024-09-03T17:42:01"/>
    <d v="1899-12-30T01:04:00"/>
    <d v="2024-09-03T18:46:01"/>
    <n v="12.23305555555271"/>
    <x v="0"/>
    <m/>
    <m/>
    <x v="0"/>
    <x v="1"/>
    <x v="0"/>
    <x v="0"/>
    <x v="9"/>
    <n v="3"/>
    <s v=""/>
    <d v="1899-12-31T01:36:00"/>
    <n v="15.539722222237227"/>
    <n v="12"/>
    <n v="3.5397222222372271"/>
    <n v="0"/>
    <x v="3"/>
  </r>
  <r>
    <s v="E002"/>
    <s v="EO55"/>
    <x v="359"/>
    <x v="0"/>
    <s v="E3"/>
    <n v="100058036"/>
    <s v="HORMI CONTADO, S.L."/>
    <n v="46005174"/>
    <s v="PLANTA DE MANILVA E/O 56"/>
    <n v="3269"/>
    <x v="45"/>
    <d v="2024-09-03T00:00:00"/>
    <d v="1899-12-30T13:24:08"/>
    <d v="1899-12-30T11:00:00"/>
    <d v="2024-09-04T00:00:00"/>
    <x v="12"/>
    <x v="9"/>
    <x v="379"/>
    <d v="2024-09-04T00:00:00"/>
    <d v="1899-12-30T09:55:55"/>
    <n v="118"/>
    <s v="E00118"/>
    <s v="RUTA KMS.118"/>
    <x v="68"/>
    <x v="0"/>
    <x v="0"/>
    <x v="5"/>
    <x v="0"/>
    <d v="2024-09-03T13:24:08"/>
    <x v="43"/>
    <n v="21.5977777778171"/>
    <d v="2024-09-04T09:55:55"/>
    <d v="1899-12-30T01:34:24"/>
    <d v="2024-09-04T11:30:19"/>
    <n v="-0.50527777767274529"/>
    <x v="0"/>
    <m/>
    <m/>
    <x v="0"/>
    <x v="2"/>
    <x v="0"/>
    <x v="0"/>
    <x v="1"/>
    <n v="4"/>
    <s v=""/>
    <d v="1899-12-31T13:45:36"/>
    <n v="19.024444444483766"/>
    <n v="12"/>
    <n v="7.0244444444837661"/>
    <n v="0"/>
    <x v="3"/>
  </r>
  <r>
    <s v="E002"/>
    <s v="EO55"/>
    <x v="360"/>
    <x v="0"/>
    <s v="E3"/>
    <n v="100058036"/>
    <s v="HORMI CONTADO, S.L."/>
    <n v="46005174"/>
    <s v="PLANTA DE MANILVA E/O 56"/>
    <n v="3269"/>
    <x v="45"/>
    <d v="2024-09-03T00:00:00"/>
    <d v="1899-12-30T13:24:24"/>
    <d v="1899-12-30T09:30:00"/>
    <d v="2024-09-04T00:00:00"/>
    <x v="23"/>
    <x v="9"/>
    <x v="380"/>
    <d v="2024-09-04T00:00:00"/>
    <d v="1899-12-30T06:47:24"/>
    <n v="118"/>
    <s v="E00118"/>
    <s v="RUTA KMS.118"/>
    <x v="117"/>
    <x v="0"/>
    <x v="0"/>
    <x v="5"/>
    <x v="0"/>
    <d v="2024-09-03T13:24:24"/>
    <x v="42"/>
    <n v="20.093333333381452"/>
    <d v="2024-09-04T06:47:24"/>
    <d v="1899-12-30T01:34:24"/>
    <d v="2024-09-04T08:21:48"/>
    <n v="1.1366666667745449"/>
    <x v="0"/>
    <m/>
    <m/>
    <x v="0"/>
    <x v="2"/>
    <x v="0"/>
    <x v="0"/>
    <x v="13"/>
    <n v="4"/>
    <s v=""/>
    <d v="1899-12-31T13:45:36"/>
    <n v="17.520000000048118"/>
    <n v="12"/>
    <n v="5.5200000000481175"/>
    <n v="0"/>
    <x v="3"/>
  </r>
  <r>
    <s v="E002"/>
    <s v="EO55"/>
    <x v="361"/>
    <x v="0"/>
    <s v="E3"/>
    <n v="100058036"/>
    <s v="HORMI CONTADO, S.L."/>
    <n v="46005174"/>
    <s v="PLANTA DE MANILVA E/O 56"/>
    <n v="3269"/>
    <x v="45"/>
    <d v="2024-09-03T00:00:00"/>
    <d v="1899-12-30T13:24:40"/>
    <d v="1899-12-30T08:30:00"/>
    <d v="2024-09-04T00:00:00"/>
    <x v="19"/>
    <x v="9"/>
    <x v="381"/>
    <d v="2024-09-03T00:00:00"/>
    <d v="1899-12-30T14:29:31"/>
    <n v="118"/>
    <s v="E00118"/>
    <s v="RUTA KMS.118"/>
    <x v="132"/>
    <x v="0"/>
    <x v="0"/>
    <x v="5"/>
    <x v="0"/>
    <d v="2024-09-03T13:24:40"/>
    <x v="36"/>
    <n v="19.088888888829388"/>
    <d v="2024-09-03T14:29:31"/>
    <d v="1899-12-30T01:34:24"/>
    <d v="2024-09-03T16:03:55"/>
    <n v="16.43472222215496"/>
    <x v="0"/>
    <m/>
    <m/>
    <x v="0"/>
    <x v="1"/>
    <x v="0"/>
    <x v="0"/>
    <x v="5"/>
    <n v="3"/>
    <s v=""/>
    <d v="1899-12-31T13:45:36"/>
    <n v="16.515555555496054"/>
    <n v="12"/>
    <n v="4.5155555554960536"/>
    <n v="0"/>
    <x v="3"/>
  </r>
  <r>
    <s v="E002"/>
    <s v="EO55"/>
    <x v="362"/>
    <x v="0"/>
    <s v="E3"/>
    <n v="432000110"/>
    <s v="PREBETONG HORMIGONES, S.A."/>
    <n v="46001418"/>
    <s v="SEVILLA (SAN JERONIMO)"/>
    <n v="837"/>
    <x v="42"/>
    <d v="2024-09-03T00:00:00"/>
    <d v="1899-12-30T13:24:45"/>
    <s v="04/09 11:30h"/>
    <d v="2024-09-04T00:00:00"/>
    <x v="14"/>
    <x v="10"/>
    <x v="382"/>
    <d v="2024-09-04T00:00:00"/>
    <d v="1899-12-30T09:29:09"/>
    <n v="80"/>
    <s v="E00080"/>
    <s v="RUTA KMS.080"/>
    <x v="89"/>
    <x v="0"/>
    <x v="0"/>
    <x v="6"/>
    <x v="0"/>
    <d v="2024-09-03T13:24:45"/>
    <x v="58"/>
    <n v="22.087499999965075"/>
    <d v="2024-09-04T09:29:09"/>
    <d v="1899-12-30T01:04:00"/>
    <d v="2024-09-04T10:33:09"/>
    <n v="0.9474999998928979"/>
    <x v="0"/>
    <m/>
    <m/>
    <x v="0"/>
    <x v="2"/>
    <x v="0"/>
    <x v="0"/>
    <x v="1"/>
    <n v="4"/>
    <s v=""/>
    <d v="1899-12-31T01:36:00"/>
    <n v="20.020833333298409"/>
    <n v="12"/>
    <n v="8.020833333298409"/>
    <n v="0"/>
    <x v="3"/>
  </r>
  <r>
    <s v="E002"/>
    <s v="EO55"/>
    <x v="363"/>
    <x v="0"/>
    <s v="E3"/>
    <n v="100057966"/>
    <s v="HORPRESOL, SRL"/>
    <n v="46005108"/>
    <s v="PLANTA VICAR"/>
    <n v="3269"/>
    <x v="45"/>
    <d v="2024-09-03T00:00:00"/>
    <d v="1899-12-30T13:31:40"/>
    <s v="votorantim 08:00"/>
    <d v="2024-09-04T00:00:00"/>
    <x v="13"/>
    <x v="9"/>
    <x v="383"/>
    <d v="2024-09-03T00:00:00"/>
    <d v="1899-12-30T15:03:55"/>
    <n v="187"/>
    <s v="E00187"/>
    <s v="RUTA KMS.187"/>
    <x v="78"/>
    <x v="0"/>
    <x v="0"/>
    <x v="5"/>
    <x v="0"/>
    <d v="2024-09-03T13:31:40"/>
    <x v="41"/>
    <n v="18.472222222248092"/>
    <d v="2024-09-03T15:03:55"/>
    <d v="1899-12-30T02:29:36"/>
    <d v="2024-09-03T17:33:31"/>
    <n v="14.441388888924848"/>
    <x v="0"/>
    <m/>
    <m/>
    <x v="0"/>
    <x v="1"/>
    <x v="0"/>
    <x v="0"/>
    <x v="4"/>
    <n v="3"/>
    <s v=""/>
    <d v="1900-01-01T11:50:24"/>
    <n v="14.97888888891476"/>
    <n v="12"/>
    <n v="2.97888888891476"/>
    <n v="0"/>
    <x v="3"/>
  </r>
  <r>
    <s v="E002"/>
    <s v="EO55"/>
    <x v="364"/>
    <x v="0"/>
    <s v="E3"/>
    <n v="100057966"/>
    <s v="HORPRESOL, SRL"/>
    <n v="46005108"/>
    <s v="PLANTA VICAR"/>
    <n v="3269"/>
    <x v="45"/>
    <d v="2024-09-03T00:00:00"/>
    <d v="1899-12-30T13:31:58"/>
    <s v="votorantim 10:00"/>
    <d v="2024-09-04T00:00:00"/>
    <x v="11"/>
    <x v="9"/>
    <x v="384"/>
    <d v="2024-09-03T00:00:00"/>
    <d v="1899-12-30T16:36:36"/>
    <n v="187"/>
    <s v="E00187"/>
    <s v="RUTA KMS.187"/>
    <x v="133"/>
    <x v="0"/>
    <x v="0"/>
    <x v="5"/>
    <x v="0"/>
    <d v="2024-09-03T13:31:58"/>
    <x v="44"/>
    <n v="20.467222222185228"/>
    <d v="2024-09-03T16:36:36"/>
    <d v="1899-12-30T02:29:36"/>
    <d v="2024-09-03T19:06:12"/>
    <n v="14.896666666609235"/>
    <x v="0"/>
    <m/>
    <m/>
    <x v="0"/>
    <x v="1"/>
    <x v="0"/>
    <x v="0"/>
    <x v="8"/>
    <n v="3"/>
    <s v=""/>
    <d v="1900-01-01T11:50:24"/>
    <n v="16.973888888851896"/>
    <n v="12"/>
    <n v="4.9738888888518957"/>
    <n v="0"/>
    <x v="3"/>
  </r>
  <r>
    <s v="E002"/>
    <s v="EO55"/>
    <x v="365"/>
    <x v="0"/>
    <s v="E3"/>
    <n v="100018412"/>
    <s v="HERMANOS CHAFINO LOPEZ, S.L."/>
    <n v="46000312"/>
    <s v="BUJALANCE"/>
    <n v="3264"/>
    <x v="43"/>
    <d v="2024-09-03T00:00:00"/>
    <d v="1899-12-30T13:39:53"/>
    <s v="04/09 10:00h"/>
    <d v="2024-09-04T00:00:00"/>
    <x v="11"/>
    <x v="9"/>
    <x v="385"/>
    <d v="2024-09-04T00:00:00"/>
    <d v="1899-12-30T08:05:00"/>
    <n v="175"/>
    <s v="E00175"/>
    <s v="RUTA KMS.175"/>
    <x v="134"/>
    <x v="0"/>
    <x v="0"/>
    <x v="5"/>
    <x v="0"/>
    <d v="2024-09-03T13:39:53"/>
    <x v="44"/>
    <n v="20.335277777805459"/>
    <d v="2024-09-04T08:05:00"/>
    <d v="1899-12-30T02:20:00"/>
    <d v="2024-09-04T10:25:00"/>
    <n v="-0.41666666662786156"/>
    <x v="0"/>
    <m/>
    <m/>
    <x v="0"/>
    <x v="2"/>
    <x v="0"/>
    <x v="0"/>
    <x v="0"/>
    <n v="4"/>
    <s v=""/>
    <d v="1900-01-01T08:00:00"/>
    <n v="17.001944444472127"/>
    <n v="12"/>
    <n v="5.0019444444721266"/>
    <n v="0"/>
    <x v="3"/>
  </r>
  <r>
    <s v="E002"/>
    <s v="EO55"/>
    <x v="366"/>
    <x v="0"/>
    <s v="E3"/>
    <n v="100050987"/>
    <s v="XIMOR MORTEROS, S.L."/>
    <n v="46004229"/>
    <s v="FUENTES DE ANDALUCIA"/>
    <n v="3264"/>
    <x v="43"/>
    <d v="2024-09-03T00:00:00"/>
    <d v="1899-12-30T13:44:08"/>
    <s v="04/09 12:00h"/>
    <d v="2024-09-04T00:00:00"/>
    <x v="17"/>
    <x v="9"/>
    <x v="386"/>
    <d v="2024-09-04T00:00:00"/>
    <d v="1899-12-30T08:09:11"/>
    <n v="165"/>
    <s v="E00165"/>
    <s v="RUTA KMS.165"/>
    <x v="92"/>
    <x v="0"/>
    <x v="0"/>
    <x v="5"/>
    <x v="0"/>
    <d v="2024-09-03T13:44:08"/>
    <x v="54"/>
    <n v="22.264444444386754"/>
    <d v="2024-09-04T08:09:11"/>
    <d v="1899-12-30T02:12:00"/>
    <d v="2024-09-04T10:21:11"/>
    <n v="1.6469444443937391"/>
    <x v="0"/>
    <m/>
    <m/>
    <x v="0"/>
    <x v="2"/>
    <x v="0"/>
    <x v="0"/>
    <x v="0"/>
    <n v="4"/>
    <s v=""/>
    <d v="1900-01-01T04:48:00"/>
    <n v="19.064444444386755"/>
    <n v="12"/>
    <n v="7.0644444443867549"/>
    <n v="0"/>
    <x v="3"/>
  </r>
  <r>
    <s v="E002"/>
    <s v="EO55"/>
    <x v="367"/>
    <x v="0"/>
    <s v="E3"/>
    <n v="432000110"/>
    <s v="PREBETONG HORMIGONES, S.A."/>
    <n v="46004248"/>
    <s v="CORDOBA (LAS QUEMADILLAS)"/>
    <n v="3269"/>
    <x v="45"/>
    <d v="2024-09-03T00:00:00"/>
    <d v="1899-12-30T13:47:00"/>
    <s v="10/09 8h"/>
    <d v="2024-09-10T00:00:00"/>
    <x v="13"/>
    <x v="9"/>
    <x v="387"/>
    <d v="2024-09-03T00:00:00"/>
    <d v="1899-12-30T15:51:21"/>
    <n v="170"/>
    <s v="E00170"/>
    <s v="RUTA KMS.170"/>
    <x v="135"/>
    <x v="0"/>
    <x v="0"/>
    <x v="5"/>
    <x v="0"/>
    <d v="2024-09-03T13:47:00"/>
    <x v="76"/>
    <n v="162.21666666667443"/>
    <d v="2024-09-03T15:51:21"/>
    <d v="1899-12-30T02:16:00"/>
    <d v="2024-09-03T18:07:21"/>
    <n v="157.87750000006054"/>
    <x v="0"/>
    <m/>
    <m/>
    <x v="0"/>
    <x v="1"/>
    <x v="0"/>
    <x v="0"/>
    <x v="4"/>
    <n v="3"/>
    <s v=""/>
    <d v="1900-01-01T06:24:00"/>
    <n v="158.95000000000775"/>
    <n v="60"/>
    <n v="98.950000000007748"/>
    <n v="0"/>
    <x v="3"/>
  </r>
  <r>
    <s v="E002"/>
    <s v="EO55"/>
    <x v="368"/>
    <x v="0"/>
    <s v="E3"/>
    <n v="100057966"/>
    <s v="HORPRESOL, SRL"/>
    <n v="46005111"/>
    <s v="PLANTA FUENGIROLA"/>
    <n v="3269"/>
    <x v="45"/>
    <d v="2024-09-03T00:00:00"/>
    <d v="1899-12-30T13:47:28"/>
    <s v="votorantim 04/09 15h"/>
    <d v="2024-09-04T00:00:00"/>
    <x v="4"/>
    <x v="9"/>
    <x v="388"/>
    <d v="2024-09-04T00:00:00"/>
    <d v="1899-12-30T12:35:37"/>
    <n v="57"/>
    <s v="E00057"/>
    <s v="RUTA KMS.057"/>
    <x v="116"/>
    <x v="0"/>
    <x v="0"/>
    <x v="5"/>
    <x v="0"/>
    <d v="2024-09-03T13:47:28"/>
    <x v="47"/>
    <n v="25.208888888941146"/>
    <d v="2024-09-04T12:35:37"/>
    <d v="1899-12-30T00:45:36"/>
    <d v="2024-09-04T13:21:13"/>
    <n v="1.6463888888829388"/>
    <x v="0"/>
    <m/>
    <m/>
    <x v="0"/>
    <x v="2"/>
    <x v="0"/>
    <x v="0"/>
    <x v="3"/>
    <n v="4"/>
    <s v=""/>
    <d v="1899-12-30T18:14:24"/>
    <n v="23.448888888941145"/>
    <n v="12"/>
    <n v="11.448888888941145"/>
    <n v="0"/>
    <x v="3"/>
  </r>
  <r>
    <s v="E002"/>
    <s v="EO55"/>
    <x v="369"/>
    <x v="0"/>
    <s v="E3"/>
    <n v="100057966"/>
    <s v="HORPRESOL, SRL"/>
    <n v="46005111"/>
    <s v="PLANTA FUENGIROLA"/>
    <n v="3269"/>
    <x v="45"/>
    <d v="2024-09-03T00:00:00"/>
    <d v="1899-12-30T13:47:47"/>
    <s v="votorantim 04/09 10h"/>
    <d v="2024-09-04T00:00:00"/>
    <x v="11"/>
    <x v="9"/>
    <x v="389"/>
    <d v="2024-09-04T00:00:00"/>
    <d v="1899-12-30T09:40:05"/>
    <n v="57"/>
    <s v="E00057"/>
    <s v="RUTA KMS.057"/>
    <x v="116"/>
    <x v="0"/>
    <x v="0"/>
    <x v="5"/>
    <x v="0"/>
    <d v="2024-09-03T13:47:47"/>
    <x v="44"/>
    <n v="20.203611111093778"/>
    <d v="2024-09-04T09:40:05"/>
    <d v="1899-12-30T00:45:36"/>
    <d v="2024-09-04T10:25:41"/>
    <n v="-0.42805555573431775"/>
    <x v="0"/>
    <m/>
    <m/>
    <x v="0"/>
    <x v="2"/>
    <x v="0"/>
    <x v="0"/>
    <x v="1"/>
    <n v="4"/>
    <s v=""/>
    <d v="1899-12-30T18:14:24"/>
    <n v="18.443611111093777"/>
    <n v="12"/>
    <n v="6.4436111110937766"/>
    <n v="0"/>
    <x v="3"/>
  </r>
  <r>
    <s v="E002"/>
    <s v="EO55"/>
    <x v="370"/>
    <x v="0"/>
    <s v="E3"/>
    <n v="100052034"/>
    <s v="GRUPO PUMA ESPAÑA S.L."/>
    <n v="46005388"/>
    <s v="FABRICA - GRANADA"/>
    <n v="3264"/>
    <x v="43"/>
    <d v="2024-09-03T00:00:00"/>
    <d v="1899-12-30T13:50:43"/>
    <s v="04/09 13:30h"/>
    <d v="2024-09-04T00:00:00"/>
    <x v="10"/>
    <x v="9"/>
    <x v="390"/>
    <d v="2024-09-04T00:00:00"/>
    <d v="1899-12-30T09:53:46"/>
    <n v="132"/>
    <s v="E00132"/>
    <s v="RUTA KMS.132"/>
    <x v="136"/>
    <x v="0"/>
    <x v="0"/>
    <x v="5"/>
    <x v="0"/>
    <d v="2024-09-03T13:50:43"/>
    <x v="55"/>
    <n v="23.654722222185228"/>
    <d v="2024-09-04T09:53:46"/>
    <d v="1899-12-30T01:45:36"/>
    <d v="2024-09-04T11:39:22"/>
    <n v="1.8438888889504597"/>
    <x v="0"/>
    <m/>
    <m/>
    <x v="0"/>
    <x v="2"/>
    <x v="0"/>
    <x v="0"/>
    <x v="1"/>
    <n v="4"/>
    <s v=""/>
    <d v="1899-12-31T18:14:24"/>
    <n v="20.894722222185226"/>
    <n v="12"/>
    <n v="8.8947222221852265"/>
    <n v="0"/>
    <x v="3"/>
  </r>
  <r>
    <s v="E002"/>
    <s v="EO55"/>
    <x v="371"/>
    <x v="0"/>
    <s v="E3"/>
    <n v="100057966"/>
    <s v="HORPRESOL, SRL"/>
    <n v="46005105"/>
    <s v="PLANTA MALAGA"/>
    <n v="3269"/>
    <x v="45"/>
    <d v="2024-09-03T00:00:00"/>
    <d v="1899-12-30T13:54:25"/>
    <s v="votorantim 04/09 8h"/>
    <d v="2024-09-04T00:00:00"/>
    <x v="13"/>
    <x v="9"/>
    <x v="391"/>
    <d v="2024-09-03T00:00:00"/>
    <d v="1899-12-30T15:58:01"/>
    <n v="24"/>
    <s v="E00024"/>
    <s v="RUTA KMS.024"/>
    <x v="116"/>
    <x v="0"/>
    <x v="0"/>
    <x v="5"/>
    <x v="0"/>
    <d v="2024-09-03T13:54:25"/>
    <x v="41"/>
    <n v="18.093055555655155"/>
    <d v="2024-09-03T15:58:01"/>
    <d v="1899-12-30T00:19:12"/>
    <d v="2024-09-03T16:17:13"/>
    <n v="15.713055555475876"/>
    <x v="0"/>
    <m/>
    <m/>
    <x v="0"/>
    <x v="1"/>
    <x v="0"/>
    <x v="0"/>
    <x v="4"/>
    <n v="3"/>
    <s v=""/>
    <d v="1899-12-30T07:40:48"/>
    <n v="16.773055555655155"/>
    <n v="12"/>
    <n v="4.773055555655155"/>
    <n v="0"/>
    <x v="3"/>
  </r>
  <r>
    <s v="E002"/>
    <s v="EO55"/>
    <x v="372"/>
    <x v="0"/>
    <s v="E3"/>
    <n v="100057966"/>
    <s v="HORPRESOL, SRL"/>
    <n v="46005108"/>
    <s v="PLANTA VICAR"/>
    <n v="3269"/>
    <x v="45"/>
    <d v="2024-09-03T00:00:00"/>
    <d v="1899-12-30T13:54:44"/>
    <s v="GESTRANS 04/09"/>
    <d v="2024-09-04T00:00:00"/>
    <x v="26"/>
    <x v="9"/>
    <x v="392"/>
    <d v="2024-09-04T00:00:00"/>
    <d v="1899-12-30T11:37:04"/>
    <n v="187"/>
    <s v="E00187"/>
    <s v="RUTA KMS.187"/>
    <x v="80"/>
    <x v="0"/>
    <x v="0"/>
    <x v="5"/>
    <x v="0"/>
    <d v="2024-09-03T13:54:44"/>
    <x v="77"/>
    <n v="29.587777777807787"/>
    <d v="2024-09-04T11:37:04"/>
    <d v="1899-12-30T02:29:36"/>
    <d v="2024-09-04T14:06:40"/>
    <n v="5.3888888888759539"/>
    <x v="0"/>
    <m/>
    <m/>
    <x v="0"/>
    <x v="2"/>
    <x v="0"/>
    <x v="0"/>
    <x v="7"/>
    <n v="4"/>
    <s v=""/>
    <d v="1900-01-01T11:50:24"/>
    <n v="26.094444444474455"/>
    <n v="12"/>
    <n v="14.094444444474455"/>
    <n v="0"/>
    <x v="3"/>
  </r>
  <r>
    <s v="E002"/>
    <s v="EO55"/>
    <x v="373"/>
    <x v="0"/>
    <s v="E3"/>
    <n v="100057966"/>
    <s v="HORPRESOL, SRL"/>
    <n v="46005111"/>
    <s v="PLANTA FUENGIROLA"/>
    <n v="3269"/>
    <x v="45"/>
    <d v="2024-09-03T00:00:00"/>
    <d v="1899-12-30T13:57:22"/>
    <s v="GESTRANS"/>
    <d v="2024-09-04T00:00:00"/>
    <x v="26"/>
    <x v="9"/>
    <x v="393"/>
    <d v="2024-09-04T00:00:00"/>
    <d v="1899-12-30T07:36:23"/>
    <n v="57"/>
    <s v="E00057"/>
    <s v="RUTA KMS.057"/>
    <x v="83"/>
    <x v="0"/>
    <x v="0"/>
    <x v="5"/>
    <x v="0"/>
    <d v="2024-09-03T13:57:22"/>
    <x v="77"/>
    <n v="29.543888888962101"/>
    <d v="2024-09-04T07:36:23"/>
    <d v="1899-12-30T00:45:36"/>
    <d v="2024-09-04T08:21:59"/>
    <n v="11.133611110970378"/>
    <x v="0"/>
    <m/>
    <m/>
    <x v="0"/>
    <x v="2"/>
    <x v="0"/>
    <x v="0"/>
    <x v="12"/>
    <n v="4"/>
    <s v=""/>
    <d v="1899-12-30T18:14:24"/>
    <n v="27.7838888889621"/>
    <n v="12"/>
    <n v="15.7838888889621"/>
    <n v="0"/>
    <x v="3"/>
  </r>
  <r>
    <s v="E002"/>
    <s v="EO55"/>
    <x v="374"/>
    <x v="0"/>
    <s v="E3"/>
    <n v="100057966"/>
    <s v="HORPRESOL, SRL"/>
    <n v="46005111"/>
    <s v="PLANTA FUENGIROLA"/>
    <n v="3269"/>
    <x v="45"/>
    <d v="2024-09-03T00:00:00"/>
    <d v="1899-12-30T13:57:34"/>
    <s v="GESTRANS"/>
    <d v="2024-09-04T00:00:00"/>
    <x v="26"/>
    <x v="9"/>
    <x v="394"/>
    <d v="2024-09-04T00:00:00"/>
    <d v="1899-12-30T11:17:29"/>
    <n v="57"/>
    <s v="E00057"/>
    <s v="RUTA KMS.057"/>
    <x v="83"/>
    <x v="0"/>
    <x v="0"/>
    <x v="5"/>
    <x v="0"/>
    <d v="2024-09-03T13:57:34"/>
    <x v="77"/>
    <n v="29.540555555548053"/>
    <d v="2024-09-04T11:17:29"/>
    <d v="1899-12-30T00:45:36"/>
    <d v="2024-09-04T12:03:05"/>
    <n v="7.4486111109727062"/>
    <x v="0"/>
    <m/>
    <m/>
    <x v="0"/>
    <x v="2"/>
    <x v="0"/>
    <x v="0"/>
    <x v="7"/>
    <n v="4"/>
    <s v=""/>
    <d v="1899-12-30T18:14:24"/>
    <n v="27.780555555548052"/>
    <n v="12"/>
    <n v="15.780555555548052"/>
    <n v="0"/>
    <x v="3"/>
  </r>
  <r>
    <s v="E002"/>
    <s v="EO55"/>
    <x v="375"/>
    <x v="0"/>
    <s v="E3"/>
    <n v="100057966"/>
    <s v="HORPRESOL, SRL"/>
    <n v="46005112"/>
    <s v="PLANTA ALMERIA"/>
    <n v="3269"/>
    <x v="45"/>
    <d v="2024-09-03T00:00:00"/>
    <d v="1899-12-30T13:57:55"/>
    <s v="votorantim 04/09 15h"/>
    <d v="2024-09-04T00:00:00"/>
    <x v="4"/>
    <x v="9"/>
    <x v="395"/>
    <d v="2024-09-04T00:00:00"/>
    <d v="1899-12-30T11:23:39"/>
    <n v="195"/>
    <s v="E00195"/>
    <s v="RUTA KMS.195"/>
    <x v="137"/>
    <x v="0"/>
    <x v="0"/>
    <x v="5"/>
    <x v="0"/>
    <d v="2024-09-03T13:57:55"/>
    <x v="47"/>
    <n v="25.034722222248092"/>
    <d v="2024-09-04T11:23:39"/>
    <d v="1899-12-30T02:36:00"/>
    <d v="2024-09-04T13:59:39"/>
    <n v="1.0058333334163763"/>
    <x v="0"/>
    <m/>
    <m/>
    <x v="0"/>
    <x v="2"/>
    <x v="0"/>
    <x v="0"/>
    <x v="7"/>
    <n v="4"/>
    <s v=""/>
    <d v="1900-01-01T14:24:00"/>
    <n v="21.434722222248091"/>
    <n v="12"/>
    <n v="9.4347222222480909"/>
    <n v="0"/>
    <x v="3"/>
  </r>
  <r>
    <s v="E002"/>
    <s v="EO55"/>
    <x v="376"/>
    <x v="0"/>
    <s v="E3"/>
    <n v="100057966"/>
    <s v="HORPRESOL, SRL"/>
    <n v="46005112"/>
    <s v="PLANTA ALMERIA"/>
    <n v="3269"/>
    <x v="45"/>
    <d v="2024-09-03T00:00:00"/>
    <d v="1899-12-30T13:58:10"/>
    <s v="votorantim 04/09 12h"/>
    <d v="2024-09-04T00:00:00"/>
    <x v="17"/>
    <x v="9"/>
    <x v="396"/>
    <d v="2024-09-04T00:00:00"/>
    <d v="1899-12-30T08:59:49"/>
    <n v="195"/>
    <s v="E00195"/>
    <s v="RUTA KMS.195"/>
    <x v="81"/>
    <x v="0"/>
    <x v="0"/>
    <x v="5"/>
    <x v="0"/>
    <d v="2024-09-03T13:58:10"/>
    <x v="54"/>
    <n v="22.030555555480532"/>
    <d v="2024-09-04T08:59:49"/>
    <d v="1899-12-30T02:36:00"/>
    <d v="2024-09-04T11:35:49"/>
    <n v="0.40305555565282702"/>
    <x v="0"/>
    <m/>
    <m/>
    <x v="0"/>
    <x v="2"/>
    <x v="0"/>
    <x v="0"/>
    <x v="0"/>
    <n v="4"/>
    <s v=""/>
    <d v="1900-01-01T14:24:00"/>
    <n v="18.430555555480531"/>
    <n v="12"/>
    <n v="6.4305555554805309"/>
    <n v="0"/>
    <x v="3"/>
  </r>
  <r>
    <s v="E002"/>
    <s v="EO55"/>
    <x v="377"/>
    <x v="0"/>
    <s v="E3"/>
    <n v="100057966"/>
    <s v="HORPRESOL, SRL"/>
    <n v="46005112"/>
    <s v="PLANTA ALMERIA"/>
    <n v="3269"/>
    <x v="45"/>
    <d v="2024-09-03T00:00:00"/>
    <d v="1899-12-30T13:58:26"/>
    <s v="votorantim 04/09 10h"/>
    <d v="2024-09-04T00:00:00"/>
    <x v="11"/>
    <x v="9"/>
    <x v="397"/>
    <d v="2024-09-03T00:00:00"/>
    <d v="1899-12-30T18:00:11"/>
    <n v="195"/>
    <s v="E00195"/>
    <s v="RUTA KMS.195"/>
    <x v="138"/>
    <x v="0"/>
    <x v="0"/>
    <x v="5"/>
    <x v="0"/>
    <d v="2024-09-03T13:58:26"/>
    <x v="44"/>
    <n v="20.026111110986676"/>
    <d v="2024-09-03T18:00:11"/>
    <d v="1899-12-30T02:36:00"/>
    <d v="2024-09-03T20:36:11"/>
    <n v="13.396944444451947"/>
    <x v="0"/>
    <m/>
    <m/>
    <x v="0"/>
    <x v="1"/>
    <x v="0"/>
    <x v="0"/>
    <x v="10"/>
    <n v="3"/>
    <s v=""/>
    <d v="1900-01-01T14:24:00"/>
    <n v="16.426111110986675"/>
    <n v="12"/>
    <n v="4.4261111109866746"/>
    <n v="0"/>
    <x v="3"/>
  </r>
  <r>
    <s v="E002"/>
    <s v="EO55"/>
    <x v="378"/>
    <x v="0"/>
    <s v="E3"/>
    <n v="100057966"/>
    <s v="HORPRESOL, SRL"/>
    <n v="46005105"/>
    <s v="PLANTA MALAGA"/>
    <n v="3269"/>
    <x v="45"/>
    <d v="2024-09-03T00:00:00"/>
    <d v="1899-12-30T14:00:26"/>
    <s v="GESTRANS 04/09"/>
    <d v="2024-09-04T00:00:00"/>
    <x v="26"/>
    <x v="9"/>
    <x v="398"/>
    <d v="2024-09-04T00:00:00"/>
    <d v="1899-12-30T08:47:33"/>
    <n v="24"/>
    <s v="E00024"/>
    <s v="RUTA KMS.024"/>
    <x v="80"/>
    <x v="0"/>
    <x v="0"/>
    <x v="5"/>
    <x v="0"/>
    <d v="2024-09-03T14:00:26"/>
    <x v="77"/>
    <n v="29.492777777777519"/>
    <d v="2024-09-04T08:47:33"/>
    <d v="1899-12-30T00:19:12"/>
    <d v="2024-09-04T09:06:45"/>
    <n v="10.387499999895226"/>
    <x v="0"/>
    <m/>
    <m/>
    <x v="0"/>
    <x v="2"/>
    <x v="0"/>
    <x v="0"/>
    <x v="0"/>
    <n v="4"/>
    <s v=""/>
    <d v="1899-12-30T07:40:48"/>
    <n v="28.172777777777519"/>
    <n v="12"/>
    <n v="16.172777777777519"/>
    <n v="0"/>
    <x v="3"/>
  </r>
  <r>
    <s v="E002"/>
    <s v="EO55"/>
    <x v="379"/>
    <x v="0"/>
    <s v="E3"/>
    <n v="100058036"/>
    <s v="HORMI CONTADO, S.L."/>
    <n v="46005771"/>
    <s v="PLANTA DE MARBELLA"/>
    <n v="3269"/>
    <x v="45"/>
    <d v="2024-09-03T00:00:00"/>
    <d v="1899-12-30T14:47:49"/>
    <d v="1899-12-30T10:00:00"/>
    <d v="2024-09-04T00:00:00"/>
    <x v="11"/>
    <x v="9"/>
    <x v="399"/>
    <d v="2024-09-04T00:00:00"/>
    <d v="1899-12-30T09:31:59"/>
    <n v="79"/>
    <s v="E00079"/>
    <s v="RUTA KMS.079"/>
    <x v="72"/>
    <x v="0"/>
    <x v="0"/>
    <x v="5"/>
    <x v="0"/>
    <d v="2024-09-03T14:47:49"/>
    <x v="44"/>
    <n v="19.203055555466563"/>
    <d v="2024-09-04T09:31:59"/>
    <d v="1899-12-30T01:03:12"/>
    <d v="2024-09-04T10:35:11"/>
    <n v="-0.58638888888526708"/>
    <x v="0"/>
    <m/>
    <m/>
    <x v="0"/>
    <x v="2"/>
    <x v="0"/>
    <x v="0"/>
    <x v="1"/>
    <n v="4"/>
    <s v=""/>
    <d v="1899-12-31T01:16:48"/>
    <n v="17.149722222133228"/>
    <n v="12"/>
    <n v="5.1497222221332279"/>
    <n v="0"/>
    <x v="3"/>
  </r>
  <r>
    <s v="E002"/>
    <s v="EO55"/>
    <x v="380"/>
    <x v="0"/>
    <s v="E3"/>
    <n v="100058036"/>
    <s v="HORMI CONTADO, S.L."/>
    <n v="46005771"/>
    <s v="PLANTA DE MARBELLA"/>
    <n v="3269"/>
    <x v="45"/>
    <d v="2024-09-03T00:00:00"/>
    <d v="1899-12-30T14:48:06"/>
    <d v="1899-12-30T08:00:00"/>
    <d v="2024-09-04T00:00:00"/>
    <x v="13"/>
    <x v="9"/>
    <x v="400"/>
    <d v="2024-09-04T00:00:00"/>
    <d v="1899-12-30T06:57:45"/>
    <n v="79"/>
    <s v="E00079"/>
    <s v="RUTA KMS.079"/>
    <x v="139"/>
    <x v="0"/>
    <x v="0"/>
    <x v="5"/>
    <x v="0"/>
    <d v="2024-09-03T14:48:06"/>
    <x v="41"/>
    <n v="17.198333333304618"/>
    <d v="2024-09-04T06:57:45"/>
    <d v="1899-12-30T01:03:12"/>
    <d v="2024-09-04T08:00:57"/>
    <n v="-1.5833333367481828E-2"/>
    <x v="0"/>
    <m/>
    <m/>
    <x v="0"/>
    <x v="2"/>
    <x v="0"/>
    <x v="0"/>
    <x v="13"/>
    <n v="4"/>
    <s v=""/>
    <d v="1899-12-31T01:16:48"/>
    <n v="15.144999999971283"/>
    <n v="12"/>
    <n v="3.144999999971283"/>
    <n v="0"/>
    <x v="3"/>
  </r>
  <r>
    <s v="E002"/>
    <s v="EO55"/>
    <x v="381"/>
    <x v="0"/>
    <s v="E3"/>
    <n v="100053365"/>
    <s v="WORKBETON, S.L."/>
    <n v="46004416"/>
    <s v="SALTERAS"/>
    <n v="837"/>
    <x v="42"/>
    <d v="2024-09-03T00:00:00"/>
    <d v="1899-12-30T14:54:38"/>
    <s v="04/09 10:00h"/>
    <d v="2024-09-04T00:00:00"/>
    <x v="11"/>
    <x v="10"/>
    <x v="401"/>
    <d v="2024-09-04T00:00:00"/>
    <d v="1899-12-30T07:55:05"/>
    <n v="56"/>
    <s v="E00056"/>
    <s v="RUTA KMS.056"/>
    <x v="140"/>
    <x v="0"/>
    <x v="0"/>
    <x v="6"/>
    <x v="0"/>
    <d v="2024-09-03T14:54:38"/>
    <x v="44"/>
    <n v="19.089444444340188"/>
    <d v="2024-09-04T07:55:05"/>
    <d v="1899-12-30T00:44:48"/>
    <d v="2024-09-04T08:39:53"/>
    <n v="1.3352777778636664"/>
    <x v="0"/>
    <m/>
    <m/>
    <x v="0"/>
    <x v="2"/>
    <x v="0"/>
    <x v="0"/>
    <x v="12"/>
    <n v="4"/>
    <s v="LOGISTICA GALVEZ MARIN, S.L."/>
    <d v="1899-12-30T17:55:12"/>
    <n v="17.342777777673522"/>
    <n v="12"/>
    <n v="5.3427777776735219"/>
    <n v="0"/>
    <x v="3"/>
  </r>
  <r>
    <s v="E002"/>
    <s v="EO55"/>
    <x v="382"/>
    <x v="0"/>
    <s v="E3"/>
    <n v="100059631"/>
    <s v="UTE LA HIGUERA-ANDUJAR"/>
    <n v="46005941"/>
    <s v="OBRA A-311"/>
    <n v="3278"/>
    <x v="53"/>
    <d v="2024-09-03T00:00:00"/>
    <d v="1899-12-30T14:58:58"/>
    <s v="04/09 08:00h"/>
    <d v="2024-09-04T00:00:00"/>
    <x v="13"/>
    <x v="9"/>
    <x v="402"/>
    <d v="2024-09-04T00:00:00"/>
    <d v="1899-12-30T05:54:19"/>
    <n v="286"/>
    <s v="E00286"/>
    <s v="RUTA KMS.286"/>
    <x v="110"/>
    <x v="0"/>
    <x v="0"/>
    <x v="5"/>
    <x v="0"/>
    <d v="2024-09-03T14:58:58"/>
    <x v="41"/>
    <n v="17.017222222290002"/>
    <d v="2024-09-04T05:54:19"/>
    <d v="1899-12-30T03:48:48"/>
    <d v="2024-09-04T09:43:07"/>
    <n v="-1.7186111110495403"/>
    <x v="1"/>
    <m/>
    <m/>
    <x v="0"/>
    <x v="2"/>
    <x v="3"/>
    <x v="0"/>
    <x v="14"/>
    <n v="4"/>
    <s v="TRANSPORTES FRANCISCO CASTILLA E HI"/>
    <d v="1900-01-02T19:31:12"/>
    <n v="12.203888888956669"/>
    <n v="12"/>
    <n v="0.20388888895666923"/>
    <n v="1"/>
    <x v="3"/>
  </r>
  <r>
    <s v="E002"/>
    <s v="EO55"/>
    <x v="383"/>
    <x v="0"/>
    <s v="E3"/>
    <n v="432000110"/>
    <s v="PREBETONG HORMIGONES, S.A."/>
    <n v="46001414"/>
    <s v="HUELVA (F.MONTENEGRO)"/>
    <n v="1782"/>
    <x v="46"/>
    <d v="2024-09-03T00:00:00"/>
    <d v="1899-12-30T15:04:34"/>
    <s v="04/09 07:00h"/>
    <d v="2024-09-04T00:00:00"/>
    <x v="16"/>
    <x v="10"/>
    <x v="403"/>
    <d v="2024-09-03T00:00:00"/>
    <d v="1899-12-30T17:31:57"/>
    <n v="29"/>
    <s v="E00029"/>
    <s v="RUTA KMS.029"/>
    <x v="102"/>
    <x v="0"/>
    <x v="0"/>
    <x v="6"/>
    <x v="0"/>
    <d v="2024-09-03T15:04:34"/>
    <x v="56"/>
    <n v="24.423888888966758"/>
    <d v="2024-09-03T17:31:57"/>
    <d v="1899-12-30T00:23:12"/>
    <d v="2024-09-03T17:55:09"/>
    <n v="21.580833333428018"/>
    <x v="0"/>
    <m/>
    <m/>
    <x v="0"/>
    <x v="1"/>
    <x v="0"/>
    <x v="0"/>
    <x v="9"/>
    <n v="3"/>
    <s v=""/>
    <d v="1899-12-30T09:16:48"/>
    <n v="23.037222222300091"/>
    <n v="12"/>
    <n v="11.037222222300091"/>
    <n v="0"/>
    <x v="3"/>
  </r>
  <r>
    <s v="E002"/>
    <s v="EO55"/>
    <x v="384"/>
    <x v="0"/>
    <s v="E3"/>
    <n v="100057966"/>
    <s v="HORPRESOL, SRL"/>
    <n v="46005111"/>
    <s v="PLANTA FUENGIROLA"/>
    <n v="3269"/>
    <x v="45"/>
    <d v="2024-09-03T00:00:00"/>
    <d v="1899-12-30T15:16:08"/>
    <s v="votorantim 09:00"/>
    <d v="2024-09-04T00:00:00"/>
    <x v="18"/>
    <x v="9"/>
    <x v="404"/>
    <d v="2024-09-03T00:00:00"/>
    <d v="1899-12-30T16:33:17"/>
    <n v="57"/>
    <s v="E00057"/>
    <s v="RUTA KMS.057"/>
    <x v="122"/>
    <x v="0"/>
    <x v="0"/>
    <x v="5"/>
    <x v="0"/>
    <d v="2024-09-03T15:16:08"/>
    <x v="40"/>
    <n v="17.73111111111939"/>
    <d v="2024-09-03T16:33:17"/>
    <d v="1899-12-30T00:45:36"/>
    <d v="2024-09-03T17:18:53"/>
    <n v="15.68527777766576"/>
    <x v="0"/>
    <m/>
    <m/>
    <x v="0"/>
    <x v="1"/>
    <x v="0"/>
    <x v="0"/>
    <x v="8"/>
    <n v="3"/>
    <s v=""/>
    <d v="1899-12-30T18:14:24"/>
    <n v="15.971111111119388"/>
    <n v="12"/>
    <n v="3.971111111119388"/>
    <n v="0"/>
    <x v="3"/>
  </r>
  <r>
    <s v="E002"/>
    <s v="EO55"/>
    <x v="385"/>
    <x v="0"/>
    <s v="E3"/>
    <n v="100058036"/>
    <s v="HORMI CONTADO, S.L."/>
    <n v="46005175"/>
    <s v="PLANTA DE LA LINEA"/>
    <n v="3269"/>
    <x v="45"/>
    <d v="2024-09-03T00:00:00"/>
    <d v="1899-12-30T15:18:04"/>
    <s v="04/09 De 10 a 12"/>
    <d v="2024-09-04T00:00:00"/>
    <x v="17"/>
    <x v="9"/>
    <x v="405"/>
    <d v="2024-09-03T00:00:00"/>
    <d v="1899-12-30T17:18:19"/>
    <n v="143"/>
    <s v="E00143"/>
    <s v="RUTA KMS.143"/>
    <x v="67"/>
    <x v="0"/>
    <x v="0"/>
    <x v="5"/>
    <x v="0"/>
    <d v="2024-09-03T15:18:04"/>
    <x v="54"/>
    <n v="20.698888888873626"/>
    <d v="2024-09-03T17:18:19"/>
    <d v="1899-12-30T01:54:24"/>
    <d v="2024-09-03T19:12:43"/>
    <n v="16.788055555487517"/>
    <x v="0"/>
    <m/>
    <m/>
    <x v="0"/>
    <x v="1"/>
    <x v="0"/>
    <x v="0"/>
    <x v="9"/>
    <n v="3"/>
    <s v=""/>
    <d v="1899-12-31T21:45:36"/>
    <n v="17.792222222206959"/>
    <n v="12"/>
    <n v="5.7922222222069593"/>
    <n v="0"/>
    <x v="3"/>
  </r>
  <r>
    <s v="E002"/>
    <s v="EO55"/>
    <x v="386"/>
    <x v="0"/>
    <s v="E3"/>
    <n v="100018311"/>
    <s v="ANDALUZA DE MORTEROS, SA (ANDEMOSA)"/>
    <n v="46005100"/>
    <s v="PLANTA VILLA ROSA (CON TTE) MALAGA"/>
    <n v="3264"/>
    <x v="43"/>
    <d v="2024-09-03T00:00:00"/>
    <d v="1899-12-30T15:24:24"/>
    <s v="04/09 10:00h"/>
    <d v="2024-09-04T00:00:00"/>
    <x v="11"/>
    <x v="9"/>
    <x v="406"/>
    <d v="2024-09-04T00:00:00"/>
    <d v="1899-12-30T09:15:18"/>
    <n v="24"/>
    <s v="E00024"/>
    <s v="RUTA KMS.024"/>
    <x v="129"/>
    <x v="0"/>
    <x v="0"/>
    <x v="5"/>
    <x v="0"/>
    <d v="2024-09-03T15:24:24"/>
    <x v="44"/>
    <n v="18.593333333206829"/>
    <d v="2024-09-04T09:15:18"/>
    <d v="1899-12-30T00:19:12"/>
    <d v="2024-09-04T09:34:30"/>
    <n v="0.42499999981373549"/>
    <x v="0"/>
    <m/>
    <m/>
    <x v="0"/>
    <x v="2"/>
    <x v="0"/>
    <x v="0"/>
    <x v="1"/>
    <n v="4"/>
    <s v=""/>
    <d v="1899-12-30T07:40:48"/>
    <n v="17.273333333206828"/>
    <n v="12"/>
    <n v="5.2733333332068284"/>
    <n v="0"/>
    <x v="3"/>
  </r>
  <r>
    <s v="E002"/>
    <s v="EO55"/>
    <x v="387"/>
    <x v="0"/>
    <s v="E3"/>
    <n v="100018311"/>
    <s v="ANDALUZA DE MORTEROS, SA (ANDEMOSA)"/>
    <n v="46005100"/>
    <s v="PLANTA VILLA ROSA (CON TTE) MALAGA"/>
    <n v="3264"/>
    <x v="43"/>
    <d v="2024-09-03T00:00:00"/>
    <d v="1899-12-30T15:24:32"/>
    <s v="04/09 12:00h"/>
    <d v="2024-09-04T00:00:00"/>
    <x v="17"/>
    <x v="9"/>
    <x v="407"/>
    <d v="2024-09-04T00:00:00"/>
    <d v="1899-12-30T11:47:43"/>
    <n v="24"/>
    <s v="E00024"/>
    <s v="RUTA KMS.024"/>
    <x v="129"/>
    <x v="0"/>
    <x v="0"/>
    <x v="5"/>
    <x v="0"/>
    <d v="2024-09-03T15:24:32"/>
    <x v="54"/>
    <n v="20.591111111047212"/>
    <d v="2024-09-04T11:47:43"/>
    <d v="1899-12-30T00:19:12"/>
    <d v="2024-09-04T12:06:55"/>
    <n v="-0.11527777783339843"/>
    <x v="0"/>
    <m/>
    <m/>
    <x v="0"/>
    <x v="2"/>
    <x v="0"/>
    <x v="0"/>
    <x v="7"/>
    <n v="4"/>
    <s v=""/>
    <d v="1899-12-30T07:40:48"/>
    <n v="19.271111111047212"/>
    <n v="12"/>
    <n v="7.2711111110472118"/>
    <n v="0"/>
    <x v="3"/>
  </r>
  <r>
    <s v="E002"/>
    <s v="EO55"/>
    <x v="388"/>
    <x v="0"/>
    <s v="E3"/>
    <n v="100037768"/>
    <s v="MINAS DE AGUAS TEÑIDAS, S.A.U. (MAT"/>
    <n v="46003118"/>
    <s v="ZREP4500031988_1 VALDELAMUSA PASTA"/>
    <n v="1782"/>
    <x v="46"/>
    <d v="2024-09-03T00:00:00"/>
    <d v="1899-12-30T15:28:39"/>
    <s v="04/09 06:00h"/>
    <d v="2024-09-04T00:00:00"/>
    <x v="9"/>
    <x v="10"/>
    <x v="408"/>
    <d v="2024-09-04T00:00:00"/>
    <d v="1899-12-30T06:38:07"/>
    <n v="85"/>
    <s v="E00085"/>
    <s v="RUTA KMS.085"/>
    <x v="121"/>
    <x v="0"/>
    <x v="0"/>
    <x v="6"/>
    <x v="0"/>
    <d v="2024-09-03T15:28:39"/>
    <x v="33"/>
    <n v="28.522500000020955"/>
    <d v="2024-09-04T06:38:07"/>
    <d v="1899-12-30T01:08:00"/>
    <d v="2024-09-04T07:46:07"/>
    <n v="12.231388888845686"/>
    <x v="0"/>
    <m/>
    <m/>
    <x v="0"/>
    <x v="2"/>
    <x v="0"/>
    <x v="0"/>
    <x v="13"/>
    <n v="4"/>
    <s v=""/>
    <d v="1899-12-31T03:12:00"/>
    <n v="26.389166666687622"/>
    <n v="12"/>
    <n v="14.389166666687622"/>
    <n v="0"/>
    <x v="3"/>
  </r>
  <r>
    <s v="E002"/>
    <s v="EO55"/>
    <x v="389"/>
    <x v="0"/>
    <s v="E3"/>
    <n v="100037768"/>
    <s v="MINAS DE AGUAS TEÑIDAS, S.A.U. (MAT"/>
    <n v="46003118"/>
    <s v="ZREP4500031988_1 VALDELAMUSA PASTA"/>
    <n v="1782"/>
    <x v="46"/>
    <d v="2024-09-03T00:00:00"/>
    <d v="1899-12-30T15:29:07"/>
    <s v="04/09 07:00h"/>
    <d v="2024-09-04T00:00:00"/>
    <x v="9"/>
    <x v="10"/>
    <x v="409"/>
    <d v="2024-09-03T00:00:00"/>
    <d v="1899-12-30T18:32:31"/>
    <n v="85"/>
    <s v="E00085"/>
    <s v="RUTA KMS.085"/>
    <x v="88"/>
    <x v="0"/>
    <x v="0"/>
    <x v="6"/>
    <x v="0"/>
    <d v="2024-09-03T15:29:07"/>
    <x v="33"/>
    <n v="28.514722222345881"/>
    <d v="2024-09-03T18:32:31"/>
    <d v="1899-12-30T01:08:00"/>
    <d v="2024-09-03T19:40:31"/>
    <n v="24.32472222216893"/>
    <x v="0"/>
    <m/>
    <m/>
    <x v="0"/>
    <x v="1"/>
    <x v="0"/>
    <x v="0"/>
    <x v="10"/>
    <n v="3"/>
    <s v=""/>
    <d v="1899-12-31T03:12:00"/>
    <n v="26.381388889012548"/>
    <n v="12"/>
    <n v="14.381388889012548"/>
    <n v="0"/>
    <x v="3"/>
  </r>
  <r>
    <s v="E002"/>
    <s v="EO55"/>
    <x v="390"/>
    <x v="0"/>
    <s v="E3"/>
    <n v="100037768"/>
    <s v="MINAS DE AGUAS TEÑIDAS, S.A.U. (MAT"/>
    <n v="46003118"/>
    <s v="ZREP4500031988_1 VALDELAMUSA PASTA"/>
    <n v="1782"/>
    <x v="46"/>
    <d v="2024-09-03T00:00:00"/>
    <d v="1899-12-30T15:29:29"/>
    <s v="04/09 08:00h"/>
    <d v="2024-09-04T00:00:00"/>
    <x v="9"/>
    <x v="10"/>
    <x v="410"/>
    <d v="2024-09-04T00:00:00"/>
    <d v="1899-12-30T11:30:55"/>
    <n v="85"/>
    <s v="E00085"/>
    <s v="RUTA KMS.085"/>
    <x v="121"/>
    <x v="0"/>
    <x v="0"/>
    <x v="6"/>
    <x v="0"/>
    <d v="2024-09-03T15:29:29"/>
    <x v="33"/>
    <n v="28.508611111203209"/>
    <d v="2024-09-04T11:30:55"/>
    <d v="1899-12-30T01:08:00"/>
    <d v="2024-09-04T12:38:55"/>
    <n v="7.3513888888992369"/>
    <x v="0"/>
    <m/>
    <m/>
    <x v="0"/>
    <x v="2"/>
    <x v="0"/>
    <x v="0"/>
    <x v="7"/>
    <n v="4"/>
    <s v=""/>
    <d v="1899-12-31T03:12:00"/>
    <n v="26.375277777869876"/>
    <n v="12"/>
    <n v="14.375277777869876"/>
    <n v="0"/>
    <x v="3"/>
  </r>
  <r>
    <s v="E002"/>
    <s v="EO55"/>
    <x v="391"/>
    <x v="0"/>
    <s v="E3"/>
    <n v="100037768"/>
    <s v="MINAS DE AGUAS TEÑIDAS, S.A.U. (MAT"/>
    <n v="46003118"/>
    <s v="ZREP4500031988_1 VALDELAMUSA PASTA"/>
    <n v="1782"/>
    <x v="46"/>
    <d v="2024-09-03T00:00:00"/>
    <d v="1899-12-30T15:30:02"/>
    <s v="04/09 10:00h"/>
    <d v="2024-09-04T00:00:00"/>
    <x v="9"/>
    <x v="10"/>
    <x v="411"/>
    <d v="2024-09-03T00:00:00"/>
    <d v="1899-12-30T17:46:28"/>
    <n v="85"/>
    <s v="E00085"/>
    <s v="RUTA KMS.085"/>
    <x v="90"/>
    <x v="0"/>
    <x v="0"/>
    <x v="6"/>
    <x v="0"/>
    <d v="2024-09-03T15:30:02"/>
    <x v="33"/>
    <n v="28.4994444444892"/>
    <d v="2024-09-03T17:46:28"/>
    <d v="1899-12-30T01:08:00"/>
    <d v="2024-09-03T18:54:28"/>
    <n v="25.092222222243436"/>
    <x v="0"/>
    <m/>
    <m/>
    <x v="0"/>
    <x v="1"/>
    <x v="0"/>
    <x v="0"/>
    <x v="9"/>
    <n v="3"/>
    <s v=""/>
    <d v="1899-12-31T03:12:00"/>
    <n v="26.366111111155867"/>
    <n v="12"/>
    <n v="14.366111111155867"/>
    <n v="0"/>
    <x v="3"/>
  </r>
  <r>
    <s v="E002"/>
    <s v="EO55"/>
    <x v="392"/>
    <x v="0"/>
    <s v="E3"/>
    <n v="100037768"/>
    <s v="MINAS DE AGUAS TEÑIDAS, S.A.U. (MAT"/>
    <n v="46003118"/>
    <s v="ZREP4500031988_1 VALDELAMUSA PASTA"/>
    <n v="1782"/>
    <x v="46"/>
    <d v="2024-09-03T00:00:00"/>
    <d v="1899-12-30T15:30:26"/>
    <s v="04/09 11:00h"/>
    <d v="2024-09-04T00:00:00"/>
    <x v="9"/>
    <x v="10"/>
    <x v="412"/>
    <d v="2024-09-03T00:00:00"/>
    <d v="1899-12-30T20:38:35"/>
    <n v="85"/>
    <s v="E00085"/>
    <s v="RUTA KMS.085"/>
    <x v="75"/>
    <x v="0"/>
    <x v="0"/>
    <x v="6"/>
    <x v="0"/>
    <d v="2024-09-03T15:30:26"/>
    <x v="33"/>
    <n v="28.492777777835727"/>
    <d v="2024-09-03T20:38:35"/>
    <d v="1899-12-30T01:08:00"/>
    <d v="2024-09-03T21:46:35"/>
    <n v="22.223611111112405"/>
    <x v="0"/>
    <m/>
    <m/>
    <x v="0"/>
    <x v="1"/>
    <x v="0"/>
    <x v="0"/>
    <x v="16"/>
    <n v="3"/>
    <s v="HIBURSANFRE, S.L.U."/>
    <d v="1899-12-31T03:12:00"/>
    <n v="26.359444444502394"/>
    <n v="12"/>
    <n v="14.359444444502394"/>
    <n v="0"/>
    <x v="3"/>
  </r>
  <r>
    <s v="E002"/>
    <s v="EO55"/>
    <x v="393"/>
    <x v="0"/>
    <s v="E3"/>
    <n v="100037768"/>
    <s v="MINAS DE AGUAS TEÑIDAS, S.A.U. (MAT"/>
    <n v="46003118"/>
    <s v="ZREP4500031988_1 VALDELAMUSA PASTA"/>
    <n v="1782"/>
    <x v="46"/>
    <d v="2024-09-03T00:00:00"/>
    <d v="1899-12-30T15:30:57"/>
    <s v="04/09 12:00h"/>
    <d v="2024-09-04T00:00:00"/>
    <x v="9"/>
    <x v="10"/>
    <x v="413"/>
    <d v="2024-09-04T00:00:00"/>
    <d v="1899-12-30T09:55:58"/>
    <n v="85"/>
    <s v="E00085"/>
    <s v="RUTA KMS.085"/>
    <x v="70"/>
    <x v="0"/>
    <x v="0"/>
    <x v="6"/>
    <x v="0"/>
    <d v="2024-09-03T15:30:57"/>
    <x v="33"/>
    <n v="28.484166666807141"/>
    <d v="2024-09-04T09:55:58"/>
    <d v="1899-12-30T01:08:00"/>
    <d v="2024-09-04T11:03:58"/>
    <n v="8.933888888976071"/>
    <x v="0"/>
    <m/>
    <m/>
    <x v="0"/>
    <x v="2"/>
    <x v="0"/>
    <x v="0"/>
    <x v="1"/>
    <n v="4"/>
    <s v=""/>
    <d v="1899-12-31T03:12:00"/>
    <n v="26.350833333473808"/>
    <n v="12"/>
    <n v="14.350833333473808"/>
    <n v="0"/>
    <x v="3"/>
  </r>
  <r>
    <s v="E002"/>
    <s v="EO55"/>
    <x v="394"/>
    <x v="0"/>
    <s v="E3"/>
    <n v="100037768"/>
    <s v="MINAS DE AGUAS TEÑIDAS, S.A.U. (MAT"/>
    <n v="46003118"/>
    <s v="ZREP4500031988_1 VALDELAMUSA PASTA"/>
    <n v="1782"/>
    <x v="46"/>
    <d v="2024-09-03T00:00:00"/>
    <d v="1899-12-30T15:31:29"/>
    <s v="04/09 14:00h"/>
    <d v="2024-09-04T00:00:00"/>
    <x v="9"/>
    <x v="10"/>
    <x v="414"/>
    <d v="2024-09-04T00:00:00"/>
    <d v="1899-12-30T10:13:12"/>
    <n v="85"/>
    <s v="E00085"/>
    <s v="RUTA KMS.085"/>
    <x v="64"/>
    <x v="0"/>
    <x v="0"/>
    <x v="6"/>
    <x v="0"/>
    <d v="2024-09-03T15:31:29"/>
    <x v="33"/>
    <n v="28.475277777761221"/>
    <d v="2024-09-04T10:13:12"/>
    <d v="1899-12-30T01:08:00"/>
    <d v="2024-09-04T11:21:12"/>
    <n v="8.6466666666674428"/>
    <x v="0"/>
    <m/>
    <m/>
    <x v="0"/>
    <x v="2"/>
    <x v="0"/>
    <x v="0"/>
    <x v="6"/>
    <n v="4"/>
    <s v=""/>
    <d v="1899-12-31T03:12:00"/>
    <n v="26.341944444427888"/>
    <n v="12"/>
    <n v="14.341944444427888"/>
    <n v="0"/>
    <x v="3"/>
  </r>
  <r>
    <s v="E002"/>
    <s v="EO55"/>
    <x v="395"/>
    <x v="0"/>
    <s v="E3"/>
    <n v="100037768"/>
    <s v="MINAS DE AGUAS TEÑIDAS, S.A.U. (MAT"/>
    <n v="46004267"/>
    <s v="ZREP4500031988_2 MAGDALENA PASTA"/>
    <n v="1782"/>
    <x v="46"/>
    <d v="2024-09-03T00:00:00"/>
    <d v="1899-12-30T15:32:27"/>
    <s v="04/09 06:00h"/>
    <d v="2024-09-04T00:00:00"/>
    <x v="9"/>
    <x v="10"/>
    <x v="415"/>
    <d v="2024-09-03T00:00:00"/>
    <d v="1899-12-30T18:53:17"/>
    <n v="85"/>
    <s v="E00085"/>
    <s v="RUTA KMS.085"/>
    <x v="64"/>
    <x v="0"/>
    <x v="0"/>
    <x v="6"/>
    <x v="0"/>
    <d v="2024-09-03T15:32:27"/>
    <x v="33"/>
    <n v="28.45916666672565"/>
    <d v="2024-09-03T18:53:17"/>
    <d v="1899-12-30T01:08:00"/>
    <d v="2024-09-03T20:01:17"/>
    <n v="23.978611111175269"/>
    <x v="0"/>
    <m/>
    <m/>
    <x v="0"/>
    <x v="1"/>
    <x v="0"/>
    <x v="0"/>
    <x v="10"/>
    <n v="3"/>
    <s v=""/>
    <d v="1899-12-31T03:12:00"/>
    <n v="26.325833333392318"/>
    <n v="12"/>
    <n v="14.325833333392318"/>
    <n v="0"/>
    <x v="3"/>
  </r>
  <r>
    <s v="E002"/>
    <s v="EO55"/>
    <x v="396"/>
    <x v="0"/>
    <s v="E3"/>
    <n v="100037768"/>
    <s v="MINAS DE AGUAS TEÑIDAS, S.A.U. (MAT"/>
    <n v="46004267"/>
    <s v="ZREP4500031988_2 MAGDALENA PASTA"/>
    <n v="1782"/>
    <x v="46"/>
    <d v="2024-09-03T00:00:00"/>
    <d v="1899-12-30T15:32:49"/>
    <s v="04/09 07:00h"/>
    <d v="2024-09-04T00:00:00"/>
    <x v="9"/>
    <x v="10"/>
    <x v="416"/>
    <d v="2024-09-03T00:00:00"/>
    <d v="1899-12-30T18:03:47"/>
    <n v="85"/>
    <s v="E00085"/>
    <s v="RUTA KMS.085"/>
    <x v="63"/>
    <x v="0"/>
    <x v="0"/>
    <x v="6"/>
    <x v="0"/>
    <d v="2024-09-03T15:32:49"/>
    <x v="33"/>
    <n v="28.453055555582978"/>
    <d v="2024-09-03T18:03:47"/>
    <d v="1899-12-30T01:08:00"/>
    <d v="2024-09-03T19:11:47"/>
    <n v="24.803611111070495"/>
    <x v="0"/>
    <m/>
    <m/>
    <x v="0"/>
    <x v="1"/>
    <x v="0"/>
    <x v="0"/>
    <x v="10"/>
    <n v="3"/>
    <s v=""/>
    <d v="1899-12-31T03:12:00"/>
    <n v="26.319722222249645"/>
    <n v="12"/>
    <n v="14.319722222249645"/>
    <n v="0"/>
    <x v="3"/>
  </r>
  <r>
    <s v="E002"/>
    <s v="EO55"/>
    <x v="397"/>
    <x v="0"/>
    <s v="E3"/>
    <n v="100037768"/>
    <s v="MINAS DE AGUAS TEÑIDAS, S.A.U. (MAT"/>
    <n v="46004267"/>
    <s v="ZREP4500031988_2 MAGDALENA PASTA"/>
    <n v="1782"/>
    <x v="46"/>
    <d v="2024-09-03T00:00:00"/>
    <d v="1899-12-30T15:33:35"/>
    <s v="04/09 10:00h"/>
    <d v="2024-09-04T00:00:00"/>
    <x v="9"/>
    <x v="10"/>
    <x v="417"/>
    <d v="2024-09-04T00:00:00"/>
    <d v="1899-12-30T11:08:32"/>
    <n v="85"/>
    <s v="E00085"/>
    <s v="RUTA KMS.085"/>
    <x v="101"/>
    <x v="0"/>
    <x v="0"/>
    <x v="6"/>
    <x v="0"/>
    <d v="2024-09-03T15:33:35"/>
    <x v="33"/>
    <n v="28.440277777786832"/>
    <d v="2024-09-04T11:08:32"/>
    <d v="1899-12-30T01:08:00"/>
    <d v="2024-09-04T12:16:32"/>
    <n v="7.7244444445241243"/>
    <x v="0"/>
    <m/>
    <m/>
    <x v="0"/>
    <x v="2"/>
    <x v="0"/>
    <x v="0"/>
    <x v="7"/>
    <n v="4"/>
    <s v=""/>
    <d v="1899-12-31T03:12:00"/>
    <n v="26.306944444453499"/>
    <n v="12"/>
    <n v="14.306944444453499"/>
    <n v="0"/>
    <x v="3"/>
  </r>
  <r>
    <s v="E002"/>
    <s v="EO55"/>
    <x v="398"/>
    <x v="0"/>
    <s v="E3"/>
    <n v="100037768"/>
    <s v="MINAS DE AGUAS TEÑIDAS, S.A.U. (MAT"/>
    <n v="46004267"/>
    <s v="ZREP4500031988_2 MAGDALENA PASTA"/>
    <n v="1782"/>
    <x v="46"/>
    <d v="2024-09-03T00:00:00"/>
    <d v="1899-12-30T15:33:58"/>
    <s v="04/09 12:00h"/>
    <d v="2024-09-04T00:00:00"/>
    <x v="9"/>
    <x v="10"/>
    <x v="418"/>
    <d v="2024-09-04T00:00:00"/>
    <d v="1899-12-30T10:52:45"/>
    <n v="85"/>
    <s v="E00085"/>
    <s v="RUTA KMS.085"/>
    <x v="88"/>
    <x v="0"/>
    <x v="0"/>
    <x v="6"/>
    <x v="0"/>
    <d v="2024-09-03T15:33:58"/>
    <x v="33"/>
    <n v="28.433888888976071"/>
    <d v="2024-09-04T10:52:45"/>
    <d v="1899-12-30T01:08:00"/>
    <d v="2024-09-04T12:00:45"/>
    <n v="7.9875000001047738"/>
    <x v="0"/>
    <m/>
    <m/>
    <x v="0"/>
    <x v="2"/>
    <x v="0"/>
    <x v="0"/>
    <x v="6"/>
    <n v="4"/>
    <s v=""/>
    <d v="1899-12-31T03:12:00"/>
    <n v="26.300555555642738"/>
    <n v="12"/>
    <n v="14.300555555642738"/>
    <n v="0"/>
    <x v="3"/>
  </r>
  <r>
    <s v="E002"/>
    <s v="EO55"/>
    <x v="399"/>
    <x v="0"/>
    <s v="E3"/>
    <n v="100037768"/>
    <s v="MINAS DE AGUAS TEÑIDAS, S.A.U. (MAT"/>
    <n v="46004267"/>
    <s v="ZREP4500031988_2 MAGDALENA PASTA"/>
    <n v="1782"/>
    <x v="46"/>
    <d v="2024-09-03T00:00:00"/>
    <d v="1899-12-30T15:34:22"/>
    <s v="04/09 14:00h"/>
    <d v="2024-09-04T00:00:00"/>
    <x v="9"/>
    <x v="10"/>
    <x v="419"/>
    <d v="2024-09-04T00:00:00"/>
    <d v="1899-12-30T10:37:18"/>
    <n v="85"/>
    <s v="E00085"/>
    <s v="RUTA KMS.085"/>
    <x v="63"/>
    <x v="0"/>
    <x v="0"/>
    <x v="6"/>
    <x v="0"/>
    <d v="2024-09-03T15:34:22"/>
    <x v="33"/>
    <n v="28.427222222322598"/>
    <d v="2024-09-04T10:37:18"/>
    <d v="1899-12-30T01:08:00"/>
    <d v="2024-09-04T11:45:18"/>
    <n v="8.245000000053551"/>
    <x v="0"/>
    <m/>
    <m/>
    <x v="0"/>
    <x v="2"/>
    <x v="0"/>
    <x v="0"/>
    <x v="6"/>
    <n v="4"/>
    <s v=""/>
    <d v="1899-12-31T03:12:00"/>
    <n v="26.293888888989265"/>
    <n v="12"/>
    <n v="14.293888888989265"/>
    <n v="0"/>
    <x v="3"/>
  </r>
  <r>
    <s v="E002"/>
    <s v="EO55"/>
    <x v="400"/>
    <x v="0"/>
    <s v="E3"/>
    <n v="100058399"/>
    <s v="HORMIGONES ESTEBBUNA, S.L."/>
    <n v="46005172"/>
    <s v="PLANTA ESTEPONA"/>
    <n v="3264"/>
    <x v="43"/>
    <d v="2024-09-03T00:00:00"/>
    <d v="1899-12-30T16:09:02"/>
    <d v="1899-12-30T12:00:00"/>
    <d v="2024-09-04T00:00:00"/>
    <x v="17"/>
    <x v="9"/>
    <x v="420"/>
    <d v="2024-09-04T00:00:00"/>
    <d v="1899-12-30T09:36:05"/>
    <n v="110"/>
    <s v="E00110"/>
    <s v="RUTA KMS.110"/>
    <x v="82"/>
    <x v="0"/>
    <x v="0"/>
    <x v="5"/>
    <x v="0"/>
    <d v="2024-09-03T16:09:02"/>
    <x v="54"/>
    <n v="19.849444444407709"/>
    <d v="2024-09-04T09:36:05"/>
    <d v="1899-12-30T01:28:00"/>
    <d v="2024-09-04T11:04:05"/>
    <n v="0.93194444436812773"/>
    <x v="0"/>
    <m/>
    <m/>
    <x v="0"/>
    <x v="2"/>
    <x v="0"/>
    <x v="0"/>
    <x v="1"/>
    <n v="4"/>
    <s v=""/>
    <d v="1899-12-31T11:12:00"/>
    <n v="17.382777777741044"/>
    <n v="12"/>
    <n v="5.3827777777410439"/>
    <n v="0"/>
    <x v="3"/>
  </r>
  <r>
    <s v="E002"/>
    <s v="EO55"/>
    <x v="401"/>
    <x v="0"/>
    <s v="E3"/>
    <n v="100059631"/>
    <s v="UTE LA HIGUERA-ANDUJAR"/>
    <n v="46005941"/>
    <s v="OBRA A-311"/>
    <n v="3278"/>
    <x v="53"/>
    <d v="2024-09-03T00:00:00"/>
    <d v="1899-12-30T16:12:55"/>
    <s v="04/09 13:00h"/>
    <d v="2024-09-04T00:00:00"/>
    <x v="0"/>
    <x v="9"/>
    <x v="421"/>
    <d v="2024-09-04T00:00:00"/>
    <d v="1899-12-30T10:34:30"/>
    <n v="286"/>
    <s v="E00286"/>
    <s v="RUTA KMS.286"/>
    <x v="58"/>
    <x v="0"/>
    <x v="0"/>
    <x v="5"/>
    <x v="0"/>
    <d v="2024-09-03T16:12:55"/>
    <x v="50"/>
    <n v="20.784722222189885"/>
    <d v="2024-09-04T10:34:30"/>
    <d v="1899-12-30T03:48:48"/>
    <d v="2024-09-04T14:23:18"/>
    <n v="-1.3883333334233612"/>
    <x v="1"/>
    <m/>
    <m/>
    <x v="0"/>
    <x v="2"/>
    <x v="1"/>
    <x v="0"/>
    <x v="6"/>
    <n v="4"/>
    <s v="TRANSPORTES FRANCISCO CASTILLA E HI"/>
    <d v="1900-01-02T19:31:12"/>
    <n v="15.971388888856552"/>
    <n v="12"/>
    <n v="3.9713888888565521"/>
    <n v="0"/>
    <x v="3"/>
  </r>
  <r>
    <s v="E002"/>
    <s v="EO55"/>
    <x v="402"/>
    <x v="0"/>
    <s v="E3"/>
    <n v="100059631"/>
    <s v="UTE LA HIGUERA-ANDUJAR"/>
    <n v="46005941"/>
    <s v="OBRA A-311"/>
    <n v="3278"/>
    <x v="53"/>
    <d v="2024-09-03T00:00:00"/>
    <d v="1899-12-30T16:14:09"/>
    <s v="04/09 16:30h"/>
    <d v="2024-09-04T00:00:00"/>
    <x v="15"/>
    <x v="9"/>
    <x v="422"/>
    <d v="2024-09-04T00:00:00"/>
    <d v="1899-12-30T12:24:21"/>
    <n v="286"/>
    <s v="E00286"/>
    <s v="RUTA KMS.286"/>
    <x v="65"/>
    <x v="0"/>
    <x v="0"/>
    <x v="5"/>
    <x v="0"/>
    <d v="2024-09-03T16:14:09"/>
    <x v="53"/>
    <n v="24.26416666660225"/>
    <d v="2024-09-04T12:24:21"/>
    <d v="1899-12-30T03:48:48"/>
    <d v="2024-09-04T16:13:09"/>
    <n v="0.28083333332324401"/>
    <x v="0"/>
    <m/>
    <m/>
    <x v="0"/>
    <x v="2"/>
    <x v="0"/>
    <x v="0"/>
    <x v="3"/>
    <n v="4"/>
    <s v="TRANSPORTES FRANCISCO CASTILLA E HI"/>
    <d v="1900-01-02T19:31:12"/>
    <n v="19.450833333268918"/>
    <n v="12"/>
    <n v="7.4508333332689176"/>
    <n v="0"/>
    <x v="3"/>
  </r>
  <r>
    <s v="E002"/>
    <s v="EO55"/>
    <x v="403"/>
    <x v="0"/>
    <s v="E3"/>
    <n v="100043691"/>
    <s v="PAVESUR DERIVADOS, S.A."/>
    <n v="46005102"/>
    <s v="PLANTA OJEN"/>
    <n v="3269"/>
    <x v="45"/>
    <d v="2024-09-03T00:00:00"/>
    <d v="1899-12-30T16:40:42"/>
    <d v="1899-12-30T09:00:00"/>
    <d v="2024-09-04T00:00:00"/>
    <x v="4"/>
    <x v="9"/>
    <x v="423"/>
    <d v="2024-09-04T00:00:00"/>
    <d v="1899-12-30T09:37:35"/>
    <n v="68"/>
    <s v="E00068"/>
    <s v="RUTA KMS.068"/>
    <x v="105"/>
    <x v="0"/>
    <x v="0"/>
    <x v="5"/>
    <x v="0"/>
    <d v="2024-09-03T16:40:42"/>
    <x v="47"/>
    <n v="22.321666666714009"/>
    <d v="2024-09-04T09:37:35"/>
    <d v="1899-12-30T00:54:24"/>
    <d v="2024-09-04T10:31:59"/>
    <n v="4.466944444575347"/>
    <x v="0"/>
    <m/>
    <m/>
    <x v="0"/>
    <x v="2"/>
    <x v="0"/>
    <x v="0"/>
    <x v="1"/>
    <n v="4"/>
    <s v=""/>
    <d v="1899-12-30T21:45:36"/>
    <n v="20.415000000047343"/>
    <n v="12"/>
    <n v="8.4150000000473426"/>
    <n v="0"/>
    <x v="3"/>
  </r>
  <r>
    <s v="E002"/>
    <s v="EO55"/>
    <x v="404"/>
    <x v="0"/>
    <s v="E3"/>
    <n v="100043691"/>
    <s v="PAVESUR DERIVADOS, S.A."/>
    <n v="46005102"/>
    <s v="PLANTA OJEN"/>
    <n v="3269"/>
    <x v="45"/>
    <d v="2024-09-03T00:00:00"/>
    <d v="1899-12-30T16:41:00"/>
    <d v="1899-12-30T10:00:00"/>
    <d v="2024-09-04T00:00:00"/>
    <x v="4"/>
    <x v="9"/>
    <x v="424"/>
    <d v="2024-09-04T00:00:00"/>
    <d v="1899-12-30T10:20:17"/>
    <n v="68"/>
    <s v="E00068"/>
    <s v="RUTA KMS.068"/>
    <x v="71"/>
    <x v="0"/>
    <x v="0"/>
    <x v="5"/>
    <x v="0"/>
    <d v="2024-09-03T16:41:00"/>
    <x v="47"/>
    <n v="22.316666666592937"/>
    <d v="2024-09-04T10:20:17"/>
    <d v="1899-12-30T00:54:24"/>
    <d v="2024-09-04T11:14:41"/>
    <n v="3.7552777777891606"/>
    <x v="0"/>
    <m/>
    <m/>
    <x v="0"/>
    <x v="2"/>
    <x v="0"/>
    <x v="0"/>
    <x v="6"/>
    <n v="4"/>
    <s v=""/>
    <d v="1899-12-30T21:45:36"/>
    <n v="20.409999999926271"/>
    <n v="12"/>
    <n v="8.4099999999262707"/>
    <n v="0"/>
    <x v="3"/>
  </r>
  <r>
    <s v="E002"/>
    <s v="EO55"/>
    <x v="405"/>
    <x v="0"/>
    <s v="E3"/>
    <n v="100057966"/>
    <s v="HORPRESOL, SRL"/>
    <n v="46005105"/>
    <s v="PLANTA MALAGA"/>
    <n v="3269"/>
    <x v="45"/>
    <d v="2024-09-03T00:00:00"/>
    <d v="1899-12-30T16:56:45"/>
    <s v="votorantim 12:00"/>
    <d v="2024-09-04T00:00:00"/>
    <x v="17"/>
    <x v="9"/>
    <x v="425"/>
    <d v="2024-09-04T00:00:00"/>
    <d v="1899-12-30T10:56:11"/>
    <n v="24"/>
    <s v="E00024"/>
    <s v="RUTA KMS.024"/>
    <x v="139"/>
    <x v="0"/>
    <x v="0"/>
    <x v="5"/>
    <x v="0"/>
    <d v="2024-09-03T16:56:45"/>
    <x v="54"/>
    <n v="19.054166666697711"/>
    <d v="2024-09-04T10:56:11"/>
    <d v="1899-12-30T00:19:12"/>
    <d v="2024-09-04T11:15:23"/>
    <n v="0.74361111101461574"/>
    <x v="0"/>
    <m/>
    <m/>
    <x v="0"/>
    <x v="2"/>
    <x v="0"/>
    <x v="0"/>
    <x v="6"/>
    <n v="4"/>
    <s v=""/>
    <d v="1899-12-30T07:40:48"/>
    <n v="17.73416666669771"/>
    <n v="12"/>
    <n v="5.7341666666977105"/>
    <n v="0"/>
    <x v="3"/>
  </r>
  <r>
    <s v="E002"/>
    <s v="EO55"/>
    <x v="406"/>
    <x v="0"/>
    <s v="E3"/>
    <n v="100033645"/>
    <s v="HORMIALIA 2007 S.L."/>
    <n v="46005122"/>
    <s v="PLANTA SAN ROQUE"/>
    <n v="3262"/>
    <x v="38"/>
    <d v="2024-09-03T00:00:00"/>
    <d v="1899-12-30T17:17:48"/>
    <s v="04/09 14:00h"/>
    <d v="2024-09-04T00:00:00"/>
    <x v="3"/>
    <x v="9"/>
    <x v="426"/>
    <d v="2024-09-04T00:00:00"/>
    <d v="1899-12-30T13:01:07"/>
    <n v="144"/>
    <s v="E00144"/>
    <s v="RUTA KMS.144"/>
    <x v="141"/>
    <x v="0"/>
    <x v="0"/>
    <x v="5"/>
    <x v="0"/>
    <d v="2024-09-03T17:17:48"/>
    <x v="52"/>
    <n v="20.703333333309274"/>
    <d v="2024-09-04T13:01:07"/>
    <d v="1899-12-30T01:55:12"/>
    <d v="2024-09-04T14:56:19"/>
    <n v="-0.93861111102160066"/>
    <x v="1"/>
    <m/>
    <m/>
    <x v="0"/>
    <x v="2"/>
    <x v="1"/>
    <x v="0"/>
    <x v="2"/>
    <n v="4"/>
    <s v=""/>
    <d v="1899-12-31T22:04:48"/>
    <n v="17.783333333309272"/>
    <n v="12"/>
    <n v="5.7833333333092725"/>
    <n v="0"/>
    <x v="3"/>
  </r>
  <r>
    <s v="E002"/>
    <s v="EO55"/>
    <x v="407"/>
    <x v="0"/>
    <s v="E3"/>
    <n v="100045043"/>
    <s v="HORMIGONES GUADARRANQUE, S.L."/>
    <n v="46005161"/>
    <s v="PLANTA DE SAN ROQUE"/>
    <n v="3269"/>
    <x v="45"/>
    <d v="2024-09-03T00:00:00"/>
    <d v="1899-12-30T17:33:22"/>
    <s v="04/09 Lo antes posib"/>
    <d v="2024-09-04T00:00:00"/>
    <x v="17"/>
    <x v="9"/>
    <x v="427"/>
    <d v="2024-09-04T00:00:00"/>
    <d v="1899-12-30T09:58:47"/>
    <n v="144"/>
    <s v="E00144"/>
    <s v="RUTA KMS.144"/>
    <x v="122"/>
    <x v="0"/>
    <x v="0"/>
    <x v="5"/>
    <x v="0"/>
    <d v="2024-09-03T17:33:22"/>
    <x v="54"/>
    <n v="18.443888888927177"/>
    <d v="2024-09-04T09:58:47"/>
    <d v="1899-12-30T01:55:12"/>
    <d v="2024-09-04T11:53:59"/>
    <n v="0.10027777781942859"/>
    <x v="0"/>
    <m/>
    <m/>
    <x v="0"/>
    <x v="2"/>
    <x v="0"/>
    <x v="0"/>
    <x v="1"/>
    <n v="4"/>
    <s v=""/>
    <d v="1899-12-31T22:04:48"/>
    <n v="15.523888888927175"/>
    <n v="12"/>
    <n v="3.5238888889271749"/>
    <n v="0"/>
    <x v="3"/>
  </r>
  <r>
    <s v="E002"/>
    <s v="EO55"/>
    <x v="408"/>
    <x v="0"/>
    <s v="E3"/>
    <n v="100031076"/>
    <s v="HORMIGONES DE LOS PUERTOS, S.L."/>
    <n v="46005113"/>
    <s v="PLANTA PUERTO SANTA MARIA"/>
    <n v="3268"/>
    <x v="2"/>
    <d v="2024-09-03T00:00:00"/>
    <d v="1899-12-30T17:45:26"/>
    <s v="04/05 Lo antes posib"/>
    <d v="2024-09-04T00:00:00"/>
    <x v="3"/>
    <x v="9"/>
    <x v="428"/>
    <d v="2024-09-04T00:00:00"/>
    <d v="1899-12-30T05:32:24"/>
    <n v="254"/>
    <s v="E00254"/>
    <s v="RUTA KMS.254"/>
    <x v="142"/>
    <x v="0"/>
    <x v="0"/>
    <x v="5"/>
    <x v="0"/>
    <d v="2024-09-03T17:45:26"/>
    <x v="52"/>
    <n v="20.242777777835727"/>
    <d v="2024-09-04T05:32:24"/>
    <d v="1899-12-30T03:23:12"/>
    <d v="2024-09-04T08:55:36"/>
    <n v="5.0733333334210329"/>
    <x v="0"/>
    <m/>
    <m/>
    <x v="0"/>
    <x v="2"/>
    <x v="0"/>
    <x v="0"/>
    <x v="14"/>
    <n v="4"/>
    <s v=""/>
    <d v="1900-01-02T09:16:48"/>
    <n v="15.85611111116906"/>
    <n v="12"/>
    <n v="3.85611111116906"/>
    <n v="0"/>
    <x v="3"/>
  </r>
  <r>
    <s v="E002"/>
    <s v="EO55"/>
    <x v="409"/>
    <x v="0"/>
    <s v="E3"/>
    <n v="100058414"/>
    <s v="REYALFIL, S.L."/>
    <n v="46005189"/>
    <s v="PTA DE PREF- RODA  ANDALUCIA"/>
    <n v="3264"/>
    <x v="43"/>
    <d v="2024-09-04T00:00:00"/>
    <d v="1899-12-30T07:45:38"/>
    <s v="04/09 15:00h"/>
    <d v="2024-09-04T00:00:00"/>
    <x v="4"/>
    <x v="9"/>
    <x v="429"/>
    <d v="2024-09-04T00:00:00"/>
    <d v="1899-12-30T12:28:53"/>
    <n v="90"/>
    <s v="E00090"/>
    <s v="RUTA KMS.090"/>
    <x v="108"/>
    <x v="0"/>
    <x v="0"/>
    <x v="5"/>
    <x v="0"/>
    <d v="2024-09-04T07:45:38"/>
    <x v="47"/>
    <n v="7.2394444444798864"/>
    <d v="2024-09-04T12:28:53"/>
    <d v="1899-12-30T01:12:00"/>
    <d v="2024-09-04T13:40:53"/>
    <n v="1.3186111109680496"/>
    <x v="0"/>
    <m/>
    <m/>
    <x v="0"/>
    <x v="2"/>
    <x v="0"/>
    <x v="0"/>
    <x v="3"/>
    <n v="4"/>
    <s v=""/>
    <d v="1899-12-31T04:48:00"/>
    <n v="5.0394444444798863"/>
    <n v="0"/>
    <n v="5.0394444444798863"/>
    <n v="0"/>
    <x v="3"/>
  </r>
  <r>
    <s v="E002"/>
    <s v="EO55"/>
    <x v="410"/>
    <x v="0"/>
    <s v="E3"/>
    <n v="100037768"/>
    <s v="MINAS DE AGUAS TEÑIDAS, S.A.U. (MAT"/>
    <n v="46003118"/>
    <s v="ZREP4500031988_1 VALDELAMUSA PASTA"/>
    <n v="1782"/>
    <x v="46"/>
    <d v="2024-09-04T00:00:00"/>
    <d v="1899-12-30T07:52:39"/>
    <s v="04/09 15:00h"/>
    <d v="2024-09-04T00:00:00"/>
    <x v="9"/>
    <x v="10"/>
    <x v="430"/>
    <d v="2024-09-04T00:00:00"/>
    <d v="1899-12-30T09:07:45"/>
    <n v="85"/>
    <s v="E00085"/>
    <s v="RUTA KMS.085"/>
    <x v="90"/>
    <x v="0"/>
    <x v="0"/>
    <x v="6"/>
    <x v="0"/>
    <d v="2024-09-04T07:52:39"/>
    <x v="33"/>
    <n v="12.122499999997672"/>
    <d v="2024-09-04T09:07:45"/>
    <d v="1899-12-30T01:08:00"/>
    <d v="2024-09-04T10:15:45"/>
    <n v="9.7375000000465661"/>
    <x v="0"/>
    <m/>
    <m/>
    <x v="0"/>
    <x v="2"/>
    <x v="0"/>
    <x v="0"/>
    <x v="1"/>
    <n v="4"/>
    <s v=""/>
    <d v="1899-12-31T03:12:00"/>
    <n v="9.9891666666643388"/>
    <n v="0"/>
    <n v="9.9891666666643388"/>
    <n v="0"/>
    <x v="3"/>
  </r>
  <r>
    <s v="E002"/>
    <s v="EO55"/>
    <x v="411"/>
    <x v="0"/>
    <s v="E3"/>
    <n v="100037768"/>
    <s v="MINAS DE AGUAS TEÑIDAS, S.A.U. (MAT"/>
    <n v="46004267"/>
    <s v="ZREP4500031988_2 MAGDALENA PASTA"/>
    <n v="1782"/>
    <x v="46"/>
    <d v="2024-09-04T00:00:00"/>
    <d v="1899-12-30T07:53:29"/>
    <s v="04/09 15:00h"/>
    <d v="2024-09-04T00:00:00"/>
    <x v="9"/>
    <x v="10"/>
    <x v="431"/>
    <d v="2024-09-04T00:00:00"/>
    <d v="1899-12-30T10:19:05"/>
    <n v="85"/>
    <s v="E00085"/>
    <s v="RUTA KMS.085"/>
    <x v="69"/>
    <x v="0"/>
    <x v="0"/>
    <x v="6"/>
    <x v="0"/>
    <d v="2024-09-04T07:53:29"/>
    <x v="33"/>
    <n v="12.108611111179926"/>
    <d v="2024-09-04T10:19:05"/>
    <d v="1899-12-30T01:08:00"/>
    <d v="2024-09-04T11:27:05"/>
    <n v="8.5486111110658385"/>
    <x v="0"/>
    <m/>
    <m/>
    <x v="0"/>
    <x v="2"/>
    <x v="0"/>
    <x v="0"/>
    <x v="6"/>
    <n v="4"/>
    <s v=""/>
    <d v="1899-12-31T03:12:00"/>
    <n v="9.9752777778465926"/>
    <n v="0"/>
    <n v="9.9752777778465926"/>
    <n v="0"/>
    <x v="3"/>
  </r>
  <r>
    <s v="E002"/>
    <s v="EO55"/>
    <x v="412"/>
    <x v="0"/>
    <s v="E4"/>
    <n v="100058417"/>
    <s v="PADILLA BENITEZ, JAIME"/>
    <n v="46005406"/>
    <s v="HNOS GARCIA PALMA -VTAS ZAFARRAYA"/>
    <n v="3283"/>
    <x v="40"/>
    <d v="2024-09-04T00:00:00"/>
    <d v="1899-12-30T08:36:00"/>
    <s v="04/09 recog pal-Lo a"/>
    <d v="2024-09-04T00:00:00"/>
    <x v="9"/>
    <x v="9"/>
    <x v="432"/>
    <d v="2024-09-04T00:00:00"/>
    <d v="1899-12-30T10:50:04"/>
    <n v="139"/>
    <s v="E00139"/>
    <s v="RUTA KMS.139"/>
    <x v="143"/>
    <x v="0"/>
    <x v="0"/>
    <x v="5"/>
    <x v="1"/>
    <d v="2024-09-04T08:36:00"/>
    <x v="33"/>
    <n v="11.400000000139698"/>
    <d v="2024-09-04T10:50:04"/>
    <d v="1899-12-30T01:51:12"/>
    <d v="2024-09-04T12:41:16"/>
    <n v="7.3122222223319113"/>
    <x v="0"/>
    <m/>
    <m/>
    <x v="0"/>
    <x v="2"/>
    <x v="0"/>
    <x v="0"/>
    <x v="6"/>
    <n v="4"/>
    <s v=""/>
    <d v="1899-12-31T20:28:48"/>
    <n v="8.5466666668063649"/>
    <n v="0"/>
    <n v="8.5466666668063649"/>
    <n v="0"/>
    <x v="3"/>
  </r>
  <r>
    <s v="E002"/>
    <s v="EO55"/>
    <x v="413"/>
    <x v="0"/>
    <s v="E3"/>
    <n v="432000110"/>
    <s v="PREBETONG HORMIGONES, S.A."/>
    <n v="46005596"/>
    <s v="PLANTA ALHAURIN MORTERO SECO"/>
    <n v="3269"/>
    <x v="45"/>
    <d v="2024-09-04T00:00:00"/>
    <d v="1899-12-30T09:21:19"/>
    <s v="silo 4  niño"/>
    <d v="2024-09-04T00:00:00"/>
    <x v="10"/>
    <x v="9"/>
    <x v="433"/>
    <d v="2024-09-04T00:00:00"/>
    <d v="1899-12-30T11:44:20"/>
    <n v="35"/>
    <s v="E00035"/>
    <s v="RUTA KMS.035"/>
    <x v="103"/>
    <x v="0"/>
    <x v="0"/>
    <x v="5"/>
    <x v="0"/>
    <d v="2024-09-04T09:21:19"/>
    <x v="55"/>
    <n v="4.1447222222923301"/>
    <d v="2024-09-04T11:44:20"/>
    <d v="1899-12-30T00:28:00"/>
    <d v="2024-09-04T12:12:20"/>
    <n v="1.2944444444146939"/>
    <x v="0"/>
    <m/>
    <m/>
    <x v="0"/>
    <x v="2"/>
    <x v="0"/>
    <x v="0"/>
    <x v="7"/>
    <n v="4"/>
    <s v=""/>
    <d v="1899-12-30T11:12:00"/>
    <n v="2.6780555556256633"/>
    <n v="0"/>
    <n v="2.6780555556256633"/>
    <n v="0"/>
    <x v="3"/>
  </r>
  <r>
    <s v="E002"/>
    <s v="EO55"/>
    <x v="414"/>
    <x v="0"/>
    <s v="E3"/>
    <n v="100037768"/>
    <s v="MINAS DE AGUAS TEÑIDAS, S.A.U. (MAT"/>
    <n v="46004165"/>
    <s v="ZREP4500031988_5  HORMIGON VALDELAM"/>
    <n v="3236"/>
    <x v="41"/>
    <d v="2024-09-04T00:00:00"/>
    <d v="1899-12-30T11:13:13"/>
    <s v="04/09 17:00h"/>
    <d v="2024-09-04T00:00:00"/>
    <x v="9"/>
    <x v="10"/>
    <x v="434"/>
    <d v="2024-09-04T00:00:00"/>
    <d v="1899-12-30T13:18:53"/>
    <n v="85"/>
    <s v="E00085"/>
    <s v="RUTA KMS.085"/>
    <x v="61"/>
    <x v="0"/>
    <x v="0"/>
    <x v="6"/>
    <x v="0"/>
    <d v="2024-09-04T11:13:13"/>
    <x v="33"/>
    <n v="8.7797222222434357"/>
    <d v="2024-09-04T13:18:53"/>
    <d v="1899-12-30T01:08:00"/>
    <d v="2024-09-04T14:26:53"/>
    <n v="5.5519444444798864"/>
    <x v="0"/>
    <m/>
    <m/>
    <x v="0"/>
    <x v="2"/>
    <x v="0"/>
    <x v="0"/>
    <x v="2"/>
    <n v="4"/>
    <s v=""/>
    <d v="1899-12-31T03:12:00"/>
    <n v="6.6463888889101028"/>
    <n v="0"/>
    <n v="6.6463888889101028"/>
    <n v="0"/>
    <x v="3"/>
  </r>
  <r>
    <s v="E002"/>
    <s v="EO56"/>
    <x v="415"/>
    <x v="0"/>
    <s v="E3"/>
    <n v="100058154"/>
    <s v="BASEWELL LTD"/>
    <n v="46005185"/>
    <s v="GIBRALTAR"/>
    <n v="3268"/>
    <x v="2"/>
    <d v="2024-08-30T00:00:00"/>
    <d v="1899-12-30T15:02:45"/>
    <s v="02/09 de 8 a 13h"/>
    <d v="2024-09-02T00:00:00"/>
    <x v="0"/>
    <x v="9"/>
    <x v="435"/>
    <d v="2024-09-02T00:00:00"/>
    <d v="1899-12-30T08:01:07"/>
    <n v="153"/>
    <s v="E00153"/>
    <s v="RUTA KMS.153"/>
    <x v="117"/>
    <x v="0"/>
    <x v="0"/>
    <x v="5"/>
    <x v="0"/>
    <d v="2024-08-30T15:02:45"/>
    <x v="0"/>
    <n v="69.954166666546371"/>
    <d v="2024-09-02T08:01:07"/>
    <d v="1899-12-30T02:02:24"/>
    <d v="2024-09-02T10:03:31"/>
    <n v="2.941388888808433"/>
    <x v="0"/>
    <m/>
    <m/>
    <x v="0"/>
    <x v="0"/>
    <x v="0"/>
    <x v="0"/>
    <x v="0"/>
    <n v="2"/>
    <s v=""/>
    <d v="1900-01-01T00:57:36"/>
    <n v="66.914166666546365"/>
    <n v="36"/>
    <n v="30.914166666546365"/>
    <n v="0"/>
    <x v="3"/>
  </r>
  <r>
    <s v="E002"/>
    <s v="EO57"/>
    <x v="416"/>
    <x v="0"/>
    <s v="E3"/>
    <n v="100037315"/>
    <s v="COOP. AGRICULTORES GUANCHES"/>
    <n v="68000100"/>
    <s v="ALMACEN LA PALMA"/>
    <n v="3126"/>
    <x v="54"/>
    <d v="2024-08-27T00:00:00"/>
    <d v="1899-12-30T12:32:25"/>
    <s v="04/09 8h ER6670BBL"/>
    <d v="2024-09-04T00:00:00"/>
    <x v="13"/>
    <x v="12"/>
    <x v="436"/>
    <d v="2024-09-03T00:00:00"/>
    <d v="1899-12-30T13:57:31"/>
    <n v="0"/>
    <m/>
    <m/>
    <x v="144"/>
    <x v="0"/>
    <x v="0"/>
    <x v="3"/>
    <x v="0"/>
    <d v="2024-08-27T12:32:25"/>
    <x v="41"/>
    <n v="187.45972222223645"/>
    <d v="2024-09-03T13:57:31"/>
    <d v="1899-12-30T00:00:00"/>
    <d v="2024-09-03T13:57:31"/>
    <n v="18.041388888959773"/>
    <x v="0"/>
    <m/>
    <m/>
    <x v="0"/>
    <x v="1"/>
    <x v="0"/>
    <x v="0"/>
    <x v="2"/>
    <n v="3"/>
    <s v=""/>
    <d v="1899-12-30T00:00:00"/>
    <n v="186.45972222223645"/>
    <n v="60"/>
    <n v="126.45972222223645"/>
    <n v="0"/>
    <x v="1"/>
  </r>
  <r>
    <s v="E002"/>
    <s v="EO57"/>
    <x v="417"/>
    <x v="0"/>
    <s v="E4"/>
    <n v="100037437"/>
    <s v="FERRETERIA  GOYO E HIJOS, S.L."/>
    <n v="68000134"/>
    <s v="EN ARMEÑIME - ADEJE"/>
    <n v="3208"/>
    <x v="55"/>
    <d v="2024-08-28T00:00:00"/>
    <d v="1899-12-30T15:54:19"/>
    <s v="02/9 8h"/>
    <d v="2024-09-02T00:00:00"/>
    <x v="17"/>
    <x v="12"/>
    <x v="437"/>
    <d v="2024-09-02T00:00:00"/>
    <d v="1899-12-30T09:39:55"/>
    <n v="88"/>
    <s v="E00ADE"/>
    <s v="Adeje"/>
    <x v="145"/>
    <x v="0"/>
    <x v="0"/>
    <x v="3"/>
    <x v="1"/>
    <d v="2024-08-28T15:54:19"/>
    <x v="66"/>
    <n v="116.09472222224576"/>
    <d v="2024-09-02T09:39:55"/>
    <d v="1899-12-30T01:10:24"/>
    <d v="2024-09-02T10:50:19"/>
    <n v="1.1613888890133239"/>
    <x v="0"/>
    <m/>
    <m/>
    <x v="0"/>
    <x v="0"/>
    <x v="0"/>
    <x v="0"/>
    <x v="1"/>
    <n v="2"/>
    <s v=""/>
    <d v="1899-12-31T04:09:36"/>
    <n v="113.92138888891243"/>
    <n v="60"/>
    <n v="53.921388888912432"/>
    <n v="0"/>
    <x v="1"/>
  </r>
  <r>
    <s v="E002"/>
    <s v="EO57"/>
    <x v="418"/>
    <x v="0"/>
    <s v="E3"/>
    <n v="100037447"/>
    <s v="ARIDOS Y HORMIGONES GOMERA, S.L."/>
    <n v="68000073"/>
    <s v="GS POLIGONO DE GUIMAR"/>
    <n v="3126"/>
    <x v="54"/>
    <d v="2024-08-29T00:00:00"/>
    <d v="1899-12-30T07:44:07"/>
    <s v="03/09 8h POLIGONO"/>
    <d v="2024-09-03T00:00:00"/>
    <x v="13"/>
    <x v="12"/>
    <x v="438"/>
    <d v="2024-09-03T00:00:00"/>
    <d v="1899-12-30T15:19:00"/>
    <n v="28"/>
    <s v="E0054Q"/>
    <s v="Polig.Industrial de Guimar"/>
    <x v="146"/>
    <x v="0"/>
    <x v="0"/>
    <x v="3"/>
    <x v="0"/>
    <d v="2024-08-29T07:44:07"/>
    <x v="23"/>
    <n v="120.26472222228767"/>
    <d v="2024-09-03T15:19:00"/>
    <d v="1899-12-30T00:22:24"/>
    <d v="2024-09-03T15:41:24"/>
    <n v="-7.689999999885913"/>
    <x v="1"/>
    <m/>
    <m/>
    <x v="0"/>
    <x v="1"/>
    <x v="2"/>
    <x v="0"/>
    <x v="4"/>
    <n v="3"/>
    <s v=""/>
    <d v="1899-12-30T08:57:36"/>
    <n v="118.89138888895434"/>
    <n v="60"/>
    <n v="58.891388888954339"/>
    <n v="0"/>
    <x v="1"/>
  </r>
  <r>
    <s v="E002"/>
    <s v="EO57"/>
    <x v="419"/>
    <x v="0"/>
    <s v="E3"/>
    <n v="100038335"/>
    <s v="CONSTRUCCIONES DARIAS, S.A."/>
    <n v="68002810"/>
    <s v="LA GOMERA"/>
    <n v="3126"/>
    <x v="54"/>
    <d v="2024-08-29T00:00:00"/>
    <d v="1899-12-30T07:46:47"/>
    <s v="03/09 8h LA GOMERA E"/>
    <d v="2024-09-03T00:00:00"/>
    <x v="13"/>
    <x v="12"/>
    <x v="439"/>
    <d v="2024-09-02T00:00:00"/>
    <d v="1899-12-30T15:14:26"/>
    <n v="0"/>
    <m/>
    <m/>
    <x v="147"/>
    <x v="0"/>
    <x v="0"/>
    <x v="3"/>
    <x v="0"/>
    <d v="2024-08-29T07:46:47"/>
    <x v="23"/>
    <n v="120.22027777775656"/>
    <d v="2024-09-02T15:14:26"/>
    <d v="1899-12-30T00:00:00"/>
    <d v="2024-09-02T15:14:26"/>
    <n v="16.759444444498513"/>
    <x v="0"/>
    <m/>
    <m/>
    <x v="0"/>
    <x v="0"/>
    <x v="0"/>
    <x v="0"/>
    <x v="4"/>
    <n v="2"/>
    <s v=""/>
    <d v="1899-12-30T00:00:00"/>
    <n v="119.22027777775656"/>
    <n v="60"/>
    <n v="59.220277777756564"/>
    <n v="0"/>
    <x v="1"/>
  </r>
  <r>
    <s v="E002"/>
    <s v="EO57"/>
    <x v="420"/>
    <x v="0"/>
    <s v="E4"/>
    <n v="100037335"/>
    <s v="PREFABRICADOS REALEJOS, S.A."/>
    <n v="68000500"/>
    <s v="LOS REALEJOS"/>
    <n v="3208"/>
    <x v="55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0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0"/>
    <x v="0"/>
    <s v="E4"/>
    <n v="100037335"/>
    <s v="PREFABRICADOS REALEJOS, S.A."/>
    <n v="68000500"/>
    <s v="LOS REALEJOS"/>
    <n v="2693"/>
    <x v="56"/>
    <d v="2024-08-29T00:00:00"/>
    <d v="1899-12-30T13:30:43"/>
    <s v="02/09 8H"/>
    <d v="2024-09-02T00:00:00"/>
    <x v="0"/>
    <x v="12"/>
    <x v="440"/>
    <d v="2024-09-02T00:00:00"/>
    <d v="1899-12-30T10:59:54"/>
    <n v="47"/>
    <s v="E00LSE"/>
    <s v="Los Realejos"/>
    <x v="148"/>
    <x v="0"/>
    <x v="1"/>
    <x v="3"/>
    <x v="1"/>
    <d v="2024-08-29T13:30:43"/>
    <x v="0"/>
    <n v="95.488055555499159"/>
    <d v="2024-09-02T10:59:54"/>
    <d v="1899-12-30T00:37:36"/>
    <d v="2024-09-02T11:37:30"/>
    <n v="1.3749999999417923"/>
    <x v="0"/>
    <m/>
    <m/>
    <x v="0"/>
    <x v="0"/>
    <x v="0"/>
    <x v="0"/>
    <x v="6"/>
    <n v="2"/>
    <s v=""/>
    <d v="1899-12-30T15:02:24"/>
    <n v="93.861388888832494"/>
    <n v="48"/>
    <n v="45.861388888832494"/>
    <n v="0"/>
    <x v="1"/>
  </r>
  <r>
    <s v="E002"/>
    <s v="EO57"/>
    <x v="421"/>
    <x v="0"/>
    <s v="E4"/>
    <n v="100049540"/>
    <s v="C. B. FERRETERIA HNOS. GONZALEZ"/>
    <n v="68001662"/>
    <s v="TEJINA"/>
    <n v="2693"/>
    <x v="56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0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1"/>
    <x v="0"/>
    <s v="E4"/>
    <n v="100049540"/>
    <s v="C. B. FERRETERIA HNOS. GONZALEZ"/>
    <n v="68001662"/>
    <s v="TEJINA"/>
    <n v="3208"/>
    <x v="55"/>
    <d v="2024-08-29T00:00:00"/>
    <d v="1899-12-30T17:35:55"/>
    <s v="02/09 T1 08:00h"/>
    <d v="2024-09-02T00:00:00"/>
    <x v="4"/>
    <x v="12"/>
    <x v="441"/>
    <d v="2024-09-02T00:00:00"/>
    <d v="1899-12-30T06:38:40"/>
    <n v="26"/>
    <s v="E0055K"/>
    <s v="Tegueste"/>
    <x v="145"/>
    <x v="0"/>
    <x v="1"/>
    <x v="3"/>
    <x v="1"/>
    <d v="2024-08-29T17:35:55"/>
    <x v="4"/>
    <n v="93.401388888945803"/>
    <d v="2024-09-02T06:38:40"/>
    <d v="1899-12-30T00:20:48"/>
    <d v="2024-09-02T06:59:28"/>
    <n v="8.0088888889295049"/>
    <x v="0"/>
    <m/>
    <m/>
    <x v="0"/>
    <x v="0"/>
    <x v="0"/>
    <x v="0"/>
    <x v="13"/>
    <n v="2"/>
    <s v=""/>
    <d v="1899-12-30T08:19:12"/>
    <n v="92.054722222279139"/>
    <n v="48"/>
    <n v="44.054722222279139"/>
    <n v="0"/>
    <x v="1"/>
  </r>
  <r>
    <s v="E002"/>
    <s v="EO57"/>
    <x v="422"/>
    <x v="0"/>
    <s v="E4"/>
    <n v="100057618"/>
    <s v="UTE MARTIN CASILLAS-DALTRE, VALLE"/>
    <n v="68002707"/>
    <s v="UTE VALLE DE LA OROTAVA"/>
    <n v="3208"/>
    <x v="55"/>
    <d v="2024-08-30T00:00:00"/>
    <d v="1899-12-30T08:55:45"/>
    <s v="02/09 08:00h HABLAR"/>
    <d v="2024-09-02T00:00:00"/>
    <x v="0"/>
    <x v="12"/>
    <x v="442"/>
    <d v="2024-09-02T00:00:00"/>
    <d v="1899-12-30T09:24:33"/>
    <n v="41"/>
    <s v="E00LOR"/>
    <s v="La Orotava"/>
    <x v="149"/>
    <x v="0"/>
    <x v="0"/>
    <x v="3"/>
    <x v="1"/>
    <d v="2024-08-30T08:55:45"/>
    <x v="0"/>
    <n v="76.070833333244082"/>
    <d v="2024-09-02T09:24:33"/>
    <d v="1899-12-30T00:32:48"/>
    <d v="2024-09-02T09:57:21"/>
    <n v="3.0441666666883975"/>
    <x v="0"/>
    <m/>
    <m/>
    <x v="0"/>
    <x v="0"/>
    <x v="0"/>
    <x v="0"/>
    <x v="1"/>
    <n v="2"/>
    <s v=""/>
    <d v="1899-12-30T13:07:12"/>
    <n v="74.524166666577415"/>
    <n v="36"/>
    <n v="38.524166666577415"/>
    <n v="0"/>
    <x v="1"/>
  </r>
  <r>
    <s v="E002"/>
    <s v="EO57"/>
    <x v="423"/>
    <x v="0"/>
    <s v="E3"/>
    <n v="100037299"/>
    <s v="PREFABRICADOS DOMINGUEZ, S.L."/>
    <n v="68000074"/>
    <s v="GS TEGUESTE"/>
    <n v="3126"/>
    <x v="54"/>
    <d v="2024-08-30T00:00:00"/>
    <d v="1899-12-30T09:16:41"/>
    <s v="02/09 08:00h"/>
    <d v="2024-09-02T00:00:00"/>
    <x v="11"/>
    <x v="12"/>
    <x v="443"/>
    <d v="2024-09-02T00:00:00"/>
    <d v="1899-12-30T06:53:23"/>
    <n v="23"/>
    <s v="E0055J"/>
    <s v="Taco"/>
    <x v="144"/>
    <x v="0"/>
    <x v="0"/>
    <x v="3"/>
    <x v="0"/>
    <d v="2024-08-30T09:16:41"/>
    <x v="11"/>
    <n v="72.721944444347173"/>
    <d v="2024-09-02T06:53:23"/>
    <d v="1899-12-30T00:18:24"/>
    <d v="2024-09-02T07:11:47"/>
    <n v="2.8036111111287028"/>
    <x v="0"/>
    <m/>
    <m/>
    <x v="0"/>
    <x v="0"/>
    <x v="0"/>
    <x v="0"/>
    <x v="13"/>
    <n v="2"/>
    <s v=""/>
    <d v="1899-12-30T07:21:36"/>
    <n v="71.415277777680501"/>
    <n v="36"/>
    <n v="35.415277777680501"/>
    <n v="0"/>
    <x v="1"/>
  </r>
  <r>
    <s v="E002"/>
    <s v="EO57"/>
    <x v="424"/>
    <x v="0"/>
    <s v="E3"/>
    <n v="432000110"/>
    <s v="PREBETONG HORMIGONES, S.A."/>
    <n v="68000485"/>
    <s v="PLANTA LAS GALLETAS II"/>
    <n v="3126"/>
    <x v="54"/>
    <d v="2024-08-30T00:00:00"/>
    <d v="1899-12-30T10:45:11"/>
    <s v="TORRE 2 02/09 9H"/>
    <d v="2024-09-02T00:00:00"/>
    <x v="18"/>
    <x v="12"/>
    <x v="444"/>
    <d v="2024-09-02T00:00:00"/>
    <d v="1899-12-30T06:29:26"/>
    <n v="78"/>
    <s v="E0054I"/>
    <s v="Las Galletas"/>
    <x v="146"/>
    <x v="0"/>
    <x v="0"/>
    <x v="3"/>
    <x v="0"/>
    <d v="2024-08-30T10:45:11"/>
    <x v="64"/>
    <n v="70.246944444486871"/>
    <d v="2024-09-02T06:29:26"/>
    <d v="1899-12-30T01:02:24"/>
    <d v="2024-09-02T07:31:50"/>
    <n v="1.46944444446126"/>
    <x v="0"/>
    <m/>
    <m/>
    <x v="0"/>
    <x v="0"/>
    <x v="0"/>
    <x v="0"/>
    <x v="13"/>
    <n v="2"/>
    <s v=""/>
    <d v="1899-12-31T00:57:36"/>
    <n v="68.206944444486865"/>
    <n v="36"/>
    <n v="32.206944444486865"/>
    <n v="0"/>
    <x v="1"/>
  </r>
  <r>
    <s v="E002"/>
    <s v="EO57"/>
    <x v="425"/>
    <x v="0"/>
    <s v="E4"/>
    <n v="100037324"/>
    <s v="FERRETERIA SAN ISIDRO, S.L."/>
    <n v="68002601"/>
    <s v="ALMACEN GUIA DE ISORA"/>
    <n v="3208"/>
    <x v="55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0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5"/>
    <x v="0"/>
    <s v="E4"/>
    <n v="100037324"/>
    <s v="FERRETERIA SAN ISIDRO, S.L."/>
    <n v="68002601"/>
    <s v="ALMACEN GUIA DE ISORA"/>
    <n v="2693"/>
    <x v="56"/>
    <d v="2024-08-30T00:00:00"/>
    <d v="1899-12-30T11:27:17"/>
    <s v="PED 2024-11-00633 02"/>
    <d v="2024-09-02T00:00:00"/>
    <x v="6"/>
    <x v="12"/>
    <x v="445"/>
    <d v="2024-09-02T00:00:00"/>
    <d v="1899-12-30T06:26:26"/>
    <n v="99"/>
    <s v="E00GIU"/>
    <s v="Guía de Isora"/>
    <x v="148"/>
    <x v="0"/>
    <x v="1"/>
    <x v="3"/>
    <x v="1"/>
    <d v="2024-08-30T11:27:17"/>
    <x v="6"/>
    <n v="76.545277777709998"/>
    <d v="2024-09-02T06:26:26"/>
    <d v="1899-12-30T01:19:12"/>
    <d v="2024-09-02T07:45:38"/>
    <n v="8.2394444444216788"/>
    <x v="0"/>
    <m/>
    <m/>
    <x v="0"/>
    <x v="0"/>
    <x v="0"/>
    <x v="0"/>
    <x v="13"/>
    <n v="2"/>
    <s v=""/>
    <d v="1899-12-31T07:40:48"/>
    <n v="74.225277777710005"/>
    <n v="36"/>
    <n v="38.225277777710005"/>
    <n v="0"/>
    <x v="1"/>
  </r>
  <r>
    <s v="E002"/>
    <s v="EO57"/>
    <x v="426"/>
    <x v="0"/>
    <s v="E4"/>
    <n v="100037319"/>
    <s v="COM. BNES. FTERIA. GUANIPA"/>
    <n v="68000092"/>
    <s v="ALMACEN-ICOD DE LOS VINOS"/>
    <n v="2693"/>
    <x v="56"/>
    <d v="2024-08-30T00:00:00"/>
    <d v="1899-12-30T12:17:10"/>
    <s v="02/09 08:00h 5 pal"/>
    <d v="2024-09-02T00:00:00"/>
    <x v="11"/>
    <x v="12"/>
    <x v="446"/>
    <d v="2024-09-03T00:00:00"/>
    <d v="1899-12-30T07:15:29"/>
    <n v="61"/>
    <s v="E0053T"/>
    <s v="Icod de Los Vinos"/>
    <x v="150"/>
    <x v="0"/>
    <x v="0"/>
    <x v="3"/>
    <x v="1"/>
    <d v="2024-08-30T12:17:10"/>
    <x v="11"/>
    <n v="69.713888888829388"/>
    <d v="2024-09-03T07:15:29"/>
    <d v="1899-12-30T00:48:48"/>
    <d v="2024-09-03T08:04:17"/>
    <n v="-22.071388888929505"/>
    <x v="1"/>
    <m/>
    <m/>
    <x v="0"/>
    <x v="1"/>
    <x v="2"/>
    <x v="0"/>
    <x v="12"/>
    <n v="3"/>
    <s v=""/>
    <d v="1899-12-30T19:31:12"/>
    <n v="67.900555555496055"/>
    <n v="36"/>
    <n v="31.900555555496055"/>
    <n v="0"/>
    <x v="1"/>
  </r>
  <r>
    <s v="E002"/>
    <s v="EO57"/>
    <x v="427"/>
    <x v="0"/>
    <s v="E4"/>
    <n v="100037129"/>
    <s v="FERRETERIA PADILLA, S.L."/>
    <n v="68001900"/>
    <s v="PLANCHA GRANDE TACO"/>
    <n v="3208"/>
    <x v="55"/>
    <d v="2024-08-30T00:00:00"/>
    <d v="1899-12-30T13:10:41"/>
    <s v="30/08"/>
    <d v="2024-09-02T00:00:00"/>
    <x v="7"/>
    <x v="12"/>
    <x v="447"/>
    <d v="2024-09-03T00:00:00"/>
    <d v="1899-12-30T07:17:45"/>
    <n v="11"/>
    <s v="E0055I"/>
    <m/>
    <x v="150"/>
    <x v="0"/>
    <x v="0"/>
    <x v="3"/>
    <x v="1"/>
    <d v="2024-08-30T13:10:41"/>
    <x v="7"/>
    <n v="76.821944444440305"/>
    <d v="2024-09-03T07:17:45"/>
    <d v="1899-12-30T00:08:48"/>
    <d v="2024-09-03T07:26:33"/>
    <n v="-13.442500000004657"/>
    <x v="1"/>
    <m/>
    <m/>
    <x v="0"/>
    <x v="1"/>
    <x v="2"/>
    <x v="0"/>
    <x v="12"/>
    <n v="3"/>
    <s v=""/>
    <d v="1899-12-30T03:31:12"/>
    <n v="75.675277777773644"/>
    <n v="36"/>
    <n v="39.675277777773644"/>
    <n v="0"/>
    <x v="1"/>
  </r>
  <r>
    <s v="E002"/>
    <s v="EO57"/>
    <x v="428"/>
    <x v="0"/>
    <s v="E3"/>
    <n v="432000110"/>
    <s v="PREBETONG HORMIGONES, S.A."/>
    <n v="68000483"/>
    <s v="PLANTA PUERTO SANTA CRUZ"/>
    <n v="3126"/>
    <x v="54"/>
    <d v="2024-08-30T00:00:00"/>
    <d v="1899-12-30T13:11:31"/>
    <s v="silo2 02/09 9H"/>
    <d v="2024-09-02T00:00:00"/>
    <x v="12"/>
    <x v="12"/>
    <x v="448"/>
    <d v="2024-09-02T00:00:00"/>
    <d v="1899-12-30T09:55:10"/>
    <n v="6"/>
    <s v="E00SCF"/>
    <s v="Santa Cruz de Tenerife"/>
    <x v="146"/>
    <x v="0"/>
    <x v="0"/>
    <x v="3"/>
    <x v="0"/>
    <d v="2024-08-30T13:11:31"/>
    <x v="12"/>
    <n v="69.808055555680767"/>
    <d v="2024-09-02T09:55:10"/>
    <d v="1899-12-30T00:04:48"/>
    <d v="2024-09-02T09:59:58"/>
    <n v="1.0005555556272157"/>
    <x v="0"/>
    <m/>
    <m/>
    <x v="0"/>
    <x v="0"/>
    <x v="0"/>
    <x v="0"/>
    <x v="1"/>
    <n v="2"/>
    <s v=""/>
    <d v="1899-12-30T01:55:12"/>
    <n v="68.728055555680768"/>
    <n v="36"/>
    <n v="32.728055555680768"/>
    <n v="0"/>
    <x v="1"/>
  </r>
  <r>
    <s v="E002"/>
    <s v="EO57"/>
    <x v="429"/>
    <x v="0"/>
    <s v="E3"/>
    <n v="432000110"/>
    <s v="PREBETONG HORMIGONES, S.A."/>
    <n v="68000483"/>
    <s v="PLANTA PUERTO SANTA CRUZ"/>
    <n v="3126"/>
    <x v="54"/>
    <d v="2024-08-30T00:00:00"/>
    <d v="1899-12-30T13:11:53"/>
    <s v="silo2 02/09 14H"/>
    <d v="2024-09-02T00:00:00"/>
    <x v="3"/>
    <x v="12"/>
    <x v="449"/>
    <d v="2024-09-02T00:00:00"/>
    <d v="1899-12-30T13:48:32"/>
    <n v="6"/>
    <s v="E00SCF"/>
    <s v="Santa Cruz de Tenerife"/>
    <x v="147"/>
    <x v="0"/>
    <x v="0"/>
    <x v="3"/>
    <x v="0"/>
    <d v="2024-08-30T13:11:53"/>
    <x v="3"/>
    <n v="72.801944444538094"/>
    <d v="2024-09-02T13:48:32"/>
    <d v="1899-12-30T00:04:48"/>
    <d v="2024-09-02T13:53:20"/>
    <n v="0.11111111106583849"/>
    <x v="0"/>
    <m/>
    <m/>
    <x v="0"/>
    <x v="0"/>
    <x v="0"/>
    <x v="0"/>
    <x v="2"/>
    <n v="2"/>
    <s v=""/>
    <d v="1899-12-30T01:55:12"/>
    <n v="71.721944444538096"/>
    <n v="36"/>
    <n v="35.721944444538096"/>
    <n v="0"/>
    <x v="1"/>
  </r>
  <r>
    <s v="E002"/>
    <s v="EO57"/>
    <x v="430"/>
    <x v="0"/>
    <s v="E3"/>
    <n v="100037382"/>
    <s v="CHINYERO, S.L."/>
    <n v="68000053"/>
    <s v="SANTIAGO DEL TEIDE GRANEL"/>
    <n v="3126"/>
    <x v="54"/>
    <d v="2024-08-30T00:00:00"/>
    <d v="1899-12-30T13:51:15"/>
    <s v="02/09 8H"/>
    <d v="2024-09-02T00:00:00"/>
    <x v="4"/>
    <x v="12"/>
    <x v="450"/>
    <d v="2024-09-02T00:00:00"/>
    <d v="1899-12-30T06:57:44"/>
    <n v="114"/>
    <s v="E002ST"/>
    <s v="Santiago del Teide"/>
    <x v="147"/>
    <x v="0"/>
    <x v="0"/>
    <x v="3"/>
    <x v="0"/>
    <d v="2024-08-30T13:51:15"/>
    <x v="4"/>
    <n v="73.145833333313931"/>
    <d v="2024-09-02T06:57:44"/>
    <d v="1899-12-30T01:31:12"/>
    <d v="2024-09-02T08:28:56"/>
    <n v="6.5177777778008021"/>
    <x v="0"/>
    <m/>
    <m/>
    <x v="0"/>
    <x v="0"/>
    <x v="0"/>
    <x v="0"/>
    <x v="13"/>
    <n v="2"/>
    <s v=""/>
    <d v="1899-12-31T12:28:48"/>
    <n v="70.625833333313935"/>
    <n v="36"/>
    <n v="34.625833333313935"/>
    <n v="0"/>
    <x v="1"/>
  </r>
  <r>
    <s v="E002"/>
    <s v="EO57"/>
    <x v="431"/>
    <x v="0"/>
    <s v="E4"/>
    <n v="100059780"/>
    <s v="EI ALDEASLAB SLU"/>
    <n v="68002901"/>
    <s v="LA LAGUNA"/>
    <n v="2693"/>
    <x v="56"/>
    <d v="2024-08-06T00:00:00"/>
    <d v="1899-12-30T09:36:12"/>
    <s v="HABLAR CON COMERCIAL"/>
    <d v="2024-09-06T00:00:00"/>
    <x v="9"/>
    <x v="12"/>
    <x v="451"/>
    <d v="2024-09-03T00:00:00"/>
    <d v="1899-12-30T15:44:51"/>
    <n v="16"/>
    <s v="E00LGG"/>
    <s v="La Laguna"/>
    <x v="151"/>
    <x v="0"/>
    <x v="0"/>
    <x v="3"/>
    <x v="1"/>
    <d v="2024-08-06T09:36:12"/>
    <x v="78"/>
    <n v="754.39666666678386"/>
    <d v="2024-09-03T15:44:51"/>
    <d v="1899-12-30T00:12:48"/>
    <d v="2024-09-03T15:57:39"/>
    <n v="76.039166666858364"/>
    <x v="0"/>
    <m/>
    <m/>
    <x v="0"/>
    <x v="1"/>
    <x v="0"/>
    <x v="0"/>
    <x v="4"/>
    <n v="3"/>
    <s v=""/>
    <d v="1899-12-30T05:07:12"/>
    <n v="753.18333333345049"/>
    <n v="60"/>
    <n v="693.18333333345049"/>
    <n v="0"/>
    <x v="1"/>
  </r>
  <r>
    <s v="E002"/>
    <s v="EO57"/>
    <x v="432"/>
    <x v="0"/>
    <s v="E3"/>
    <n v="100037274"/>
    <s v="PREFABRICADOS TEIDE S.L."/>
    <n v="68000430"/>
    <s v="GS FABRICA LAS ERAS"/>
    <n v="2649"/>
    <x v="57"/>
    <d v="2024-08-30T00:00:00"/>
    <d v="1899-12-30T13:51:39"/>
    <s v="Silo 2 02/09"/>
    <d v="2024-09-02T00:00:00"/>
    <x v="0"/>
    <x v="12"/>
    <x v="452"/>
    <d v="2024-09-02T00:00:00"/>
    <d v="1899-12-30T11:30:40"/>
    <n v="44"/>
    <s v="E00AZF"/>
    <s v="Las Eras"/>
    <x v="146"/>
    <x v="0"/>
    <x v="0"/>
    <x v="3"/>
    <x v="0"/>
    <d v="2024-08-30T13:51:39"/>
    <x v="0"/>
    <n v="71.13916666660225"/>
    <d v="2024-09-02T11:30:40"/>
    <d v="1899-12-30T00:35:12"/>
    <d v="2024-09-02T12:05:52"/>
    <n v="0.90222222218289971"/>
    <x v="0"/>
    <m/>
    <m/>
    <x v="0"/>
    <x v="0"/>
    <x v="0"/>
    <x v="0"/>
    <x v="7"/>
    <n v="2"/>
    <s v=""/>
    <d v="1899-12-30T14:04:48"/>
    <n v="69.552499999935577"/>
    <n v="36"/>
    <n v="33.552499999935577"/>
    <n v="0"/>
    <x v="1"/>
  </r>
  <r>
    <s v="E002"/>
    <s v="EO57"/>
    <x v="433"/>
    <x v="0"/>
    <s v="E3"/>
    <n v="432000110"/>
    <s v="PREBETONG HORMIGONES, S.A."/>
    <n v="68000488"/>
    <s v="PLANTA LOS REALEJOS"/>
    <n v="3126"/>
    <x v="54"/>
    <d v="2024-08-30T00:00:00"/>
    <d v="1899-12-30T15:41:40"/>
    <s v="Silo 2 02(09 10h"/>
    <d v="2024-09-02T00:00:00"/>
    <x v="11"/>
    <x v="12"/>
    <x v="453"/>
    <d v="2024-09-02T00:00:00"/>
    <d v="1899-12-30T09:06:52"/>
    <n v="47"/>
    <s v="E00LSE"/>
    <s v="Los Realejos"/>
    <x v="152"/>
    <x v="0"/>
    <x v="0"/>
    <x v="3"/>
    <x v="0"/>
    <d v="2024-08-30T15:41:40"/>
    <x v="11"/>
    <n v="66.305555555562023"/>
    <d v="2024-09-02T09:06:52"/>
    <d v="1899-12-30T00:37:36"/>
    <d v="2024-09-02T09:44:28"/>
    <n v="0.25888888881308958"/>
    <x v="0"/>
    <m/>
    <m/>
    <x v="0"/>
    <x v="0"/>
    <x v="0"/>
    <x v="0"/>
    <x v="1"/>
    <n v="2"/>
    <s v=""/>
    <d v="1899-12-30T15:02:24"/>
    <n v="64.678888888895358"/>
    <n v="36"/>
    <n v="28.678888888895358"/>
    <n v="0"/>
    <x v="1"/>
  </r>
  <r>
    <s v="E002"/>
    <s v="EO57"/>
    <x v="434"/>
    <x v="0"/>
    <s v="E3"/>
    <n v="100054334"/>
    <s v="ORGANIZACION SOCAS, S. L."/>
    <n v="68002135"/>
    <s v="SOCAS NARANJERO"/>
    <n v="2649"/>
    <x v="57"/>
    <d v="2024-08-30T00:00:00"/>
    <d v="1899-12-30T15:42:21"/>
    <s v="BLOQUES 02/09 9h"/>
    <d v="2024-09-02T00:00:00"/>
    <x v="12"/>
    <x v="12"/>
    <x v="454"/>
    <d v="2024-09-02T00:00:00"/>
    <d v="1899-12-30T06:27:12"/>
    <n v="22"/>
    <s v="E00LSN"/>
    <s v="Naranjeros"/>
    <x v="152"/>
    <x v="0"/>
    <x v="0"/>
    <x v="3"/>
    <x v="0"/>
    <d v="2024-08-30T15:42:21"/>
    <x v="12"/>
    <n v="67.294166666746605"/>
    <d v="2024-09-02T06:27:12"/>
    <d v="1899-12-30T00:17:36"/>
    <d v="2024-09-02T06:44:48"/>
    <n v="4.2533333334722556"/>
    <x v="0"/>
    <m/>
    <m/>
    <x v="0"/>
    <x v="0"/>
    <x v="0"/>
    <x v="0"/>
    <x v="13"/>
    <n v="2"/>
    <s v=""/>
    <d v="1899-12-30T07:02:24"/>
    <n v="66.000833333413269"/>
    <n v="36"/>
    <n v="30.000833333413269"/>
    <n v="0"/>
    <x v="1"/>
  </r>
  <r>
    <s v="E002"/>
    <s v="EO57"/>
    <x v="435"/>
    <x v="0"/>
    <s v="E3"/>
    <n v="100056375"/>
    <s v="UTE CIERRE ANILLO INSULAR TFE"/>
    <n v="68002447"/>
    <s v="ANILLO INSULAR DIV3099"/>
    <n v="2649"/>
    <x v="57"/>
    <d v="2024-08-30T00:00:00"/>
    <d v="1899-12-30T16:01:18"/>
    <d v="2024-02-09T00:00:00"/>
    <d v="2024-09-02T00:00:00"/>
    <x v="7"/>
    <x v="12"/>
    <x v="455"/>
    <d v="2024-09-02T00:00:00"/>
    <d v="1899-12-30T09:45:51"/>
    <n v="114"/>
    <s v="E002ST"/>
    <s v="Santiago del Teide"/>
    <x v="144"/>
    <x v="0"/>
    <x v="0"/>
    <x v="3"/>
    <x v="0"/>
    <d v="2024-08-30T16:01:18"/>
    <x v="7"/>
    <n v="73.978333333390765"/>
    <d v="2024-09-02T09:45:51"/>
    <d v="1899-12-30T01:31:12"/>
    <d v="2024-09-02T11:17:03"/>
    <n v="6.7158333333791234"/>
    <x v="0"/>
    <m/>
    <m/>
    <x v="0"/>
    <x v="0"/>
    <x v="0"/>
    <x v="0"/>
    <x v="1"/>
    <n v="2"/>
    <s v=""/>
    <d v="1899-12-31T12:28:48"/>
    <n v="71.458333333390769"/>
    <n v="36"/>
    <n v="35.458333333390769"/>
    <n v="0"/>
    <x v="1"/>
  </r>
  <r>
    <s v="E002"/>
    <s v="EO57"/>
    <x v="436"/>
    <x v="0"/>
    <s v="E3"/>
    <n v="100056375"/>
    <s v="UTE CIERRE ANILLO INSULAR TFE"/>
    <n v="68002447"/>
    <s v="ANILLO INSULAR DIV3099"/>
    <n v="2649"/>
    <x v="57"/>
    <d v="2024-08-30T00:00:00"/>
    <d v="1899-12-30T16:01:46"/>
    <d v="2024-02-09T00:00:00"/>
    <d v="2024-09-02T00:00:00"/>
    <x v="20"/>
    <x v="12"/>
    <x v="456"/>
    <d v="2024-09-02T00:00:00"/>
    <d v="1899-12-30T12:49:10"/>
    <n v="114"/>
    <s v="E002ST"/>
    <s v="Santiago del Teide"/>
    <x v="152"/>
    <x v="0"/>
    <x v="0"/>
    <x v="3"/>
    <x v="0"/>
    <d v="2024-08-30T16:01:46"/>
    <x v="26"/>
    <n v="74.470555555599276"/>
    <d v="2024-09-02T12:49:10"/>
    <d v="1899-12-30T01:31:12"/>
    <d v="2024-09-02T14:20:22"/>
    <n v="4.1605555556598119"/>
    <x v="0"/>
    <m/>
    <m/>
    <x v="0"/>
    <x v="0"/>
    <x v="0"/>
    <x v="0"/>
    <x v="3"/>
    <n v="2"/>
    <s v=""/>
    <d v="1899-12-31T12:28:48"/>
    <n v="71.95055555559928"/>
    <n v="36"/>
    <n v="35.95055555559928"/>
    <n v="0"/>
    <x v="1"/>
  </r>
  <r>
    <s v="E002"/>
    <s v="EO57"/>
    <x v="437"/>
    <x v="0"/>
    <s v="E4"/>
    <n v="100000975"/>
    <s v="FERROVIAL CONSTRUCCION, S.A."/>
    <n v="68002867"/>
    <s v="CA5G - 8 VILLAS LOS CRISTIANOS_NR"/>
    <n v="2693"/>
    <x v="56"/>
    <d v="2024-08-30T00:00:00"/>
    <d v="1899-12-30T16:07:52"/>
    <s v="03/09 T1 08:00h"/>
    <d v="2024-09-03T00:00:00"/>
    <x v="18"/>
    <x v="12"/>
    <x v="457"/>
    <d v="2024-09-02T00:00:00"/>
    <d v="1899-12-30T16:43:58"/>
    <n v="82"/>
    <s v="E0054C"/>
    <s v="Los Cristianos"/>
    <x v="148"/>
    <x v="0"/>
    <x v="0"/>
    <x v="3"/>
    <x v="1"/>
    <d v="2024-08-30T16:07:52"/>
    <x v="22"/>
    <n v="88.868888888857327"/>
    <d v="2024-09-02T16:43:58"/>
    <d v="1899-12-30T01:05:36"/>
    <d v="2024-09-02T17:49:34"/>
    <n v="15.173888889024965"/>
    <x v="0"/>
    <m/>
    <m/>
    <x v="0"/>
    <x v="0"/>
    <x v="0"/>
    <x v="0"/>
    <x v="8"/>
    <n v="2"/>
    <s v=""/>
    <d v="1899-12-31T02:14:24"/>
    <n v="86.775555555523994"/>
    <n v="48"/>
    <n v="38.775555555523994"/>
    <n v="0"/>
    <x v="1"/>
  </r>
  <r>
    <s v="E002"/>
    <s v="EO57"/>
    <x v="438"/>
    <x v="0"/>
    <s v="E4"/>
    <n v="100037361"/>
    <s v="COMERCIAL PESTANO, S.L."/>
    <n v="68000129"/>
    <s v="EN  EL SOBRADILLO"/>
    <n v="2693"/>
    <x v="56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0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8"/>
    <x v="0"/>
    <s v="E4"/>
    <n v="100037361"/>
    <s v="COMERCIAL PESTANO, S.L."/>
    <n v="68000129"/>
    <s v="EN  EL SOBRADILLO"/>
    <n v="3208"/>
    <x v="55"/>
    <d v="2024-09-02T00:00:00"/>
    <d v="1899-12-30T08:05:40"/>
    <s v="02/09 16 PAL"/>
    <d v="2024-08-31T00:00:00"/>
    <x v="9"/>
    <x v="12"/>
    <x v="458"/>
    <d v="2024-09-02T00:00:00"/>
    <d v="1899-12-30T14:43:07"/>
    <n v="15"/>
    <s v="E0055C"/>
    <s v="El Sobradillo"/>
    <x v="148"/>
    <x v="0"/>
    <x v="1"/>
    <x v="3"/>
    <x v="1"/>
    <d v="2024-09-02T08:05:40"/>
    <x v="79"/>
    <n v="-36.094444444344845"/>
    <d v="2024-09-02T14:43:07"/>
    <d v="1899-12-30T00:12:00"/>
    <d v="2024-09-02T14:55:07"/>
    <n v="-42.918611111061182"/>
    <x v="1"/>
    <m/>
    <m/>
    <x v="0"/>
    <x v="0"/>
    <x v="2"/>
    <x v="0"/>
    <x v="5"/>
    <n v="2"/>
    <s v=""/>
    <d v="1899-12-30T04:48:00"/>
    <n v="-37.294444444344848"/>
    <n v="0"/>
    <n v="-37.294444444344848"/>
    <n v="1"/>
    <x v="1"/>
  </r>
  <r>
    <s v="E002"/>
    <s v="EO57"/>
    <x v="439"/>
    <x v="0"/>
    <s v="E4"/>
    <n v="100001006"/>
    <s v="CNES. J. VIQUEIRA LAGO S.A."/>
    <n v="68002404"/>
    <s v="VIVIENDAS EL MEDANO"/>
    <n v="3208"/>
    <x v="55"/>
    <d v="2024-09-02T00:00:00"/>
    <d v="1899-12-30T09:35:26"/>
    <s v="02/09 +MORTERO"/>
    <d v="2024-09-02T00:00:00"/>
    <x v="9"/>
    <x v="12"/>
    <x v="459"/>
    <d v="2024-09-02T00:00:00"/>
    <d v="1899-12-30T08:44:39"/>
    <n v="64"/>
    <s v="E0055D"/>
    <s v="San Isidro"/>
    <x v="150"/>
    <x v="0"/>
    <x v="0"/>
    <x v="3"/>
    <x v="1"/>
    <d v="2024-09-02T09:35:26"/>
    <x v="9"/>
    <n v="10.409444444580004"/>
    <d v="2024-09-02T08:44:39"/>
    <d v="1899-12-30T00:51:12"/>
    <d v="2024-09-02T09:35:51"/>
    <n v="10.402500000083819"/>
    <x v="0"/>
    <m/>
    <m/>
    <x v="0"/>
    <x v="0"/>
    <x v="0"/>
    <x v="0"/>
    <x v="0"/>
    <n v="2"/>
    <s v=""/>
    <d v="1899-12-30T20:28:48"/>
    <n v="8.5561111112466701"/>
    <n v="0"/>
    <n v="8.5561111112466701"/>
    <n v="0"/>
    <x v="1"/>
  </r>
  <r>
    <s v="E002"/>
    <s v="EO57"/>
    <x v="440"/>
    <x v="0"/>
    <s v="E4"/>
    <n v="100003527"/>
    <s v="FCC CONSTRUCCION, S.A."/>
    <n v="68002860"/>
    <s v="3T18 - SANEAMIENTO ABONA"/>
    <n v="3208"/>
    <x v="55"/>
    <d v="2024-09-02T00:00:00"/>
    <d v="1899-12-30T09:38:15"/>
    <d v="2024-02-09T00:00:00"/>
    <d v="2024-09-02T00:00:00"/>
    <x v="9"/>
    <x v="12"/>
    <x v="460"/>
    <d v="2024-09-02T00:00:00"/>
    <d v="1899-12-30T08:42:50"/>
    <n v="76"/>
    <s v="E00SMG"/>
    <s v="San Miguel"/>
    <x v="150"/>
    <x v="0"/>
    <x v="0"/>
    <x v="3"/>
    <x v="1"/>
    <d v="2024-09-02T09:38:15"/>
    <x v="9"/>
    <n v="10.362499999988358"/>
    <d v="2024-09-02T08:42:50"/>
    <d v="1899-12-30T01:00:48"/>
    <d v="2024-09-02T09:43:38"/>
    <n v="10.272777777921874"/>
    <x v="0"/>
    <m/>
    <m/>
    <x v="0"/>
    <x v="0"/>
    <x v="0"/>
    <x v="0"/>
    <x v="0"/>
    <n v="2"/>
    <s v=""/>
    <d v="1899-12-31T00:19:12"/>
    <n v="8.3491666666550248"/>
    <n v="0"/>
    <n v="8.3491666666550248"/>
    <n v="0"/>
    <x v="1"/>
  </r>
  <r>
    <s v="E002"/>
    <s v="EO57"/>
    <x v="441"/>
    <x v="0"/>
    <s v="E3"/>
    <n v="100054334"/>
    <s v="ORGANIZACION SOCAS, S. L."/>
    <n v="68002135"/>
    <s v="SOCAS NARANJERO"/>
    <n v="2649"/>
    <x v="57"/>
    <d v="2024-09-02T00:00:00"/>
    <d v="1899-12-30T09:45:27"/>
    <s v="03/09 08:00h BLOQUES"/>
    <d v="2024-09-03T00:00:00"/>
    <x v="13"/>
    <x v="12"/>
    <x v="461"/>
    <d v="2024-09-03T00:00:00"/>
    <d v="1899-12-30T06:31:10"/>
    <n v="22"/>
    <s v="E00LSN"/>
    <s v="Naranjeros"/>
    <x v="144"/>
    <x v="0"/>
    <x v="0"/>
    <x v="3"/>
    <x v="0"/>
    <d v="2024-09-02T09:45:27"/>
    <x v="23"/>
    <n v="22.242500000051223"/>
    <d v="2024-09-03T06:31:10"/>
    <d v="1899-12-30T00:17:36"/>
    <d v="2024-09-03T06:48:46"/>
    <n v="1.1872222222737037"/>
    <x v="0"/>
    <m/>
    <m/>
    <x v="0"/>
    <x v="1"/>
    <x v="0"/>
    <x v="0"/>
    <x v="13"/>
    <n v="3"/>
    <s v=""/>
    <d v="1899-12-30T07:02:24"/>
    <n v="20.94916666671789"/>
    <n v="12"/>
    <n v="8.9491666667178897"/>
    <n v="0"/>
    <x v="1"/>
  </r>
  <r>
    <s v="E002"/>
    <s v="EO57"/>
    <x v="442"/>
    <x v="0"/>
    <s v="E3"/>
    <n v="100054334"/>
    <s v="ORGANIZACION SOCAS, S. L."/>
    <n v="68002135"/>
    <s v="SOCAS NARANJERO"/>
    <n v="2649"/>
    <x v="57"/>
    <d v="2024-09-02T00:00:00"/>
    <d v="1899-12-30T09:45:48"/>
    <s v="03/09 11:00h BLOQUES"/>
    <d v="2024-09-03T00:00:00"/>
    <x v="12"/>
    <x v="12"/>
    <x v="462"/>
    <d v="2024-09-03T00:00:00"/>
    <d v="1899-12-30T09:31:38"/>
    <n v="22"/>
    <s v="E00LSN"/>
    <s v="Naranjeros"/>
    <x v="152"/>
    <x v="0"/>
    <x v="0"/>
    <x v="3"/>
    <x v="0"/>
    <d v="2024-09-02T09:45:48"/>
    <x v="21"/>
    <n v="25.236666666751262"/>
    <d v="2024-09-03T09:31:38"/>
    <d v="1899-12-30T00:17:36"/>
    <d v="2024-09-03T09:49:14"/>
    <n v="1.1794444445986301"/>
    <x v="0"/>
    <m/>
    <m/>
    <x v="0"/>
    <x v="1"/>
    <x v="0"/>
    <x v="0"/>
    <x v="1"/>
    <n v="3"/>
    <s v=""/>
    <d v="1899-12-30T07:02:24"/>
    <n v="23.943333333417929"/>
    <n v="12"/>
    <n v="11.943333333417929"/>
    <n v="0"/>
    <x v="1"/>
  </r>
  <r>
    <s v="E002"/>
    <s v="EO57"/>
    <x v="443"/>
    <x v="0"/>
    <s v="E4"/>
    <n v="100001006"/>
    <s v="CNES. J. VIQUEIRA LAGO S.A."/>
    <n v="68002404"/>
    <s v="VIVIENDAS EL MEDANO"/>
    <n v="3208"/>
    <x v="55"/>
    <d v="2024-09-02T00:00:00"/>
    <d v="1899-12-30T09:54:26"/>
    <s v="02/09 cem + mort 7 p"/>
    <d v="2024-09-03T00:00:00"/>
    <x v="9"/>
    <x v="12"/>
    <x v="463"/>
    <d v="2024-09-03T00:00:00"/>
    <d v="1899-12-30T11:37:58"/>
    <n v="64"/>
    <s v="E0055D"/>
    <s v="San Isidro"/>
    <x v="150"/>
    <x v="0"/>
    <x v="0"/>
    <x v="3"/>
    <x v="1"/>
    <d v="2024-09-02T09:54:26"/>
    <x v="29"/>
    <n v="34.092777777754236"/>
    <d v="2024-09-03T11:37:58"/>
    <d v="1899-12-30T00:51:12"/>
    <d v="2024-09-03T12:29:10"/>
    <n v="7.5138888888177462"/>
    <x v="0"/>
    <m/>
    <m/>
    <x v="0"/>
    <x v="1"/>
    <x v="0"/>
    <x v="0"/>
    <x v="7"/>
    <n v="3"/>
    <s v=""/>
    <d v="1899-12-30T20:28:48"/>
    <n v="32.239444444420904"/>
    <n v="12"/>
    <n v="20.239444444420904"/>
    <n v="0"/>
    <x v="1"/>
  </r>
  <r>
    <s v="E002"/>
    <s v="EO57"/>
    <x v="444"/>
    <x v="0"/>
    <s v="E3"/>
    <n v="100037299"/>
    <s v="PREFABRICADOS DOMINGUEZ, S.L."/>
    <n v="68000074"/>
    <s v="GS TEGUESTE"/>
    <n v="3126"/>
    <x v="54"/>
    <d v="2024-09-02T00:00:00"/>
    <d v="1899-12-30T10:13:49"/>
    <s v="03/09 1ºHORA"/>
    <d v="2024-09-03T00:00:00"/>
    <x v="23"/>
    <x v="12"/>
    <x v="464"/>
    <d v="2024-09-03T00:00:00"/>
    <d v="1899-12-30T06:23:49"/>
    <n v="23"/>
    <s v="E0055J"/>
    <s v="Taco"/>
    <x v="152"/>
    <x v="0"/>
    <x v="0"/>
    <x v="3"/>
    <x v="0"/>
    <d v="2024-09-02T10:13:49"/>
    <x v="70"/>
    <n v="23.26972222229233"/>
    <d v="2024-09-03T06:23:49"/>
    <d v="1899-12-30T00:18:24"/>
    <d v="2024-09-03T06:42:13"/>
    <n v="2.7963888889644295"/>
    <x v="0"/>
    <m/>
    <m/>
    <x v="0"/>
    <x v="1"/>
    <x v="0"/>
    <x v="0"/>
    <x v="13"/>
    <n v="3"/>
    <s v=""/>
    <d v="1899-12-30T07:21:36"/>
    <n v="21.963055555625665"/>
    <n v="12"/>
    <n v="9.9630555556256652"/>
    <n v="0"/>
    <x v="1"/>
  </r>
  <r>
    <s v="E002"/>
    <s v="EO57"/>
    <x v="445"/>
    <x v="0"/>
    <s v="E4"/>
    <n v="100001006"/>
    <s v="CNES. J. VIQUEIRA LAGO S.A."/>
    <n v="68002507"/>
    <s v="36 VIVIENDAS ADEJE"/>
    <n v="3208"/>
    <x v="55"/>
    <d v="2024-09-02T00:00:00"/>
    <d v="1899-12-30T10:15:37"/>
    <s v="02/09 4PAL + 6 5b pl"/>
    <d v="2024-09-02T00:00:00"/>
    <x v="10"/>
    <x v="12"/>
    <x v="465"/>
    <d v="2024-09-02T00:00:00"/>
    <d v="1899-12-30T09:39:00"/>
    <n v="88"/>
    <s v="E00ADE"/>
    <s v="Adeje"/>
    <x v="151"/>
    <x v="0"/>
    <x v="0"/>
    <x v="3"/>
    <x v="1"/>
    <d v="2024-09-02T10:15:37"/>
    <x v="10"/>
    <n v="3.2397222222061828"/>
    <d v="2024-09-02T09:39:00"/>
    <d v="1899-12-30T01:10:24"/>
    <d v="2024-09-02T10:49:24"/>
    <n v="2.6766666666953824"/>
    <x v="0"/>
    <m/>
    <m/>
    <x v="0"/>
    <x v="0"/>
    <x v="0"/>
    <x v="0"/>
    <x v="1"/>
    <n v="2"/>
    <s v=""/>
    <d v="1899-12-31T04:09:36"/>
    <n v="1.0663888888728494"/>
    <n v="0"/>
    <n v="1.0663888888728494"/>
    <n v="0"/>
    <x v="1"/>
  </r>
  <r>
    <s v="E002"/>
    <s v="EO57"/>
    <x v="446"/>
    <x v="0"/>
    <s v="E4"/>
    <n v="100044650"/>
    <s v="FERRETERIA DAMIAN MORALES GONZALEZ"/>
    <n v="68001215"/>
    <s v="VILAFLOR"/>
    <n v="2693"/>
    <x v="56"/>
    <d v="2024-09-02T00:00:00"/>
    <d v="1899-12-30T10:18:04"/>
    <s v="03/09 6p cem+6p mort"/>
    <d v="2024-09-03T00:00:00"/>
    <x v="9"/>
    <x v="12"/>
    <x v="466"/>
    <d v="2024-09-03T00:00:00"/>
    <d v="1899-12-30T11:41:02"/>
    <n v="83"/>
    <s v="E0055M"/>
    <s v="Vilaflor"/>
    <x v="150"/>
    <x v="0"/>
    <x v="0"/>
    <x v="3"/>
    <x v="1"/>
    <d v="2024-09-02T10:18:04"/>
    <x v="29"/>
    <n v="33.698888888990041"/>
    <d v="2024-09-03T11:41:02"/>
    <d v="1899-12-30T01:06:24"/>
    <d v="2024-09-03T12:47:26"/>
    <n v="7.2094444444519468"/>
    <x v="0"/>
    <m/>
    <m/>
    <x v="0"/>
    <x v="1"/>
    <x v="0"/>
    <x v="0"/>
    <x v="7"/>
    <n v="3"/>
    <s v=""/>
    <d v="1899-12-31T02:33:36"/>
    <n v="31.592222222323372"/>
    <n v="12"/>
    <n v="19.592222222323372"/>
    <n v="0"/>
    <x v="1"/>
  </r>
  <r>
    <s v="E002"/>
    <s v="EO57"/>
    <x v="447"/>
    <x v="0"/>
    <s v="E4"/>
    <n v="100046289"/>
    <s v="CONTEVI,S.L.U"/>
    <n v="68002557"/>
    <s v="VIVIENDAS IGUESTE DE CANDELARIA"/>
    <n v="3208"/>
    <x v="55"/>
    <d v="2024-09-02T00:00:00"/>
    <d v="1899-12-30T10:47:30"/>
    <d v="2024-03-09T00:00:00"/>
    <d v="2024-09-03T00:00:00"/>
    <x v="9"/>
    <x v="12"/>
    <x v="467"/>
    <d v="2024-09-03T00:00:00"/>
    <d v="1899-12-30T07:30:26"/>
    <n v="25"/>
    <s v="E0053A"/>
    <s v="Candelaria"/>
    <x v="150"/>
    <x v="0"/>
    <x v="0"/>
    <x v="3"/>
    <x v="1"/>
    <d v="2024-09-02T10:47:30"/>
    <x v="29"/>
    <n v="33.208333333313931"/>
    <d v="2024-09-03T07:30:26"/>
    <d v="1899-12-30T00:20:00"/>
    <d v="2024-09-03T07:50:26"/>
    <n v="12.159444444521796"/>
    <x v="0"/>
    <m/>
    <m/>
    <x v="0"/>
    <x v="1"/>
    <x v="0"/>
    <x v="0"/>
    <x v="12"/>
    <n v="3"/>
    <s v=""/>
    <d v="1899-12-30T08:00:00"/>
    <n v="31.874999999980595"/>
    <n v="12"/>
    <n v="19.874999999980595"/>
    <n v="0"/>
    <x v="1"/>
  </r>
  <r>
    <s v="E002"/>
    <s v="EO57"/>
    <x v="448"/>
    <x v="0"/>
    <s v="E4"/>
    <n v="100037436"/>
    <s v="FRTRIA. ALMONTE S.L."/>
    <n v="68000085"/>
    <s v="EN CR.LAS MERCEDES LAS CANTERAS"/>
    <n v="3208"/>
    <x v="55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0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8"/>
    <x v="0"/>
    <s v="E4"/>
    <n v="100037436"/>
    <s v="FRTRIA. ALMONTE S.L."/>
    <n v="68000085"/>
    <s v="EN CR.LAS MERCEDES LAS CANTERAS"/>
    <n v="2693"/>
    <x v="56"/>
    <d v="2024-09-02T00:00:00"/>
    <d v="1899-12-30T10:58:27"/>
    <s v="02/09 16P"/>
    <d v="2024-09-02T00:00:00"/>
    <x v="9"/>
    <x v="12"/>
    <x v="468"/>
    <d v="2024-09-02T00:00:00"/>
    <d v="1899-12-30T10:42:48"/>
    <n v="22"/>
    <s v="E00LSN"/>
    <s v="Naranjeros"/>
    <x v="45"/>
    <x v="0"/>
    <x v="1"/>
    <x v="3"/>
    <x v="1"/>
    <d v="2024-09-02T10:58:27"/>
    <x v="9"/>
    <n v="9.0258333334350027"/>
    <d v="2024-09-02T10:42:48"/>
    <d v="1899-12-30T00:17:36"/>
    <d v="2024-09-02T11:00:24"/>
    <n v="8.9933333335211501"/>
    <x v="0"/>
    <m/>
    <m/>
    <x v="0"/>
    <x v="0"/>
    <x v="0"/>
    <x v="0"/>
    <x v="6"/>
    <n v="2"/>
    <s v=""/>
    <d v="1899-12-30T07:02:24"/>
    <n v="7.7325000001016697"/>
    <n v="0"/>
    <n v="7.7325000001016697"/>
    <n v="0"/>
    <x v="1"/>
  </r>
  <r>
    <s v="E002"/>
    <s v="EO57"/>
    <x v="449"/>
    <x v="0"/>
    <s v="E4"/>
    <n v="100037423"/>
    <s v="GONZALEZ GONZALEZ JOSE"/>
    <n v="68000106"/>
    <s v="EN FASNIA"/>
    <n v="2693"/>
    <x v="56"/>
    <d v="2024-09-02T00:00:00"/>
    <d v="1899-12-30T11:46:06"/>
    <s v="03/09 &quot;LLAMAR ANTES&quot;"/>
    <d v="2024-09-03T00:00:00"/>
    <x v="9"/>
    <x v="12"/>
    <x v="469"/>
    <d v="2024-09-02T00:00:00"/>
    <d v="1899-12-30T15:31:03"/>
    <n v="53"/>
    <s v="E00ARI"/>
    <s v="Arico"/>
    <x v="151"/>
    <x v="0"/>
    <x v="0"/>
    <x v="3"/>
    <x v="1"/>
    <d v="2024-09-02T11:46:06"/>
    <x v="29"/>
    <n v="32.231666666746605"/>
    <d v="2024-09-02T15:31:03"/>
    <d v="1899-12-30T00:42:24"/>
    <d v="2024-09-02T16:13:27"/>
    <n v="27.775833333435003"/>
    <x v="0"/>
    <m/>
    <m/>
    <x v="0"/>
    <x v="0"/>
    <x v="0"/>
    <x v="0"/>
    <x v="4"/>
    <n v="2"/>
    <s v=""/>
    <d v="1899-12-30T16:57:36"/>
    <n v="30.525000000079938"/>
    <n v="12"/>
    <n v="18.525000000079938"/>
    <n v="0"/>
    <x v="1"/>
  </r>
  <r>
    <s v="E002"/>
    <s v="EO57"/>
    <x v="450"/>
    <x v="0"/>
    <s v="E3"/>
    <n v="432000110"/>
    <s v="PREBETONG HORMIGONES, S.A."/>
    <n v="68000485"/>
    <s v="PLANTA LAS GALLETAS II"/>
    <n v="2692"/>
    <x v="58"/>
    <d v="2024-09-02T00:00:00"/>
    <d v="1899-12-30T13:36:14"/>
    <s v="03/09 08h TORRE 2 ER"/>
    <d v="2024-09-03T00:00:00"/>
    <x v="13"/>
    <x v="12"/>
    <x v="470"/>
    <d v="2024-09-02T00:00:00"/>
    <d v="1899-12-30T15:42:45"/>
    <n v="78"/>
    <s v="E0054I"/>
    <s v="Las Galletas"/>
    <x v="153"/>
    <x v="0"/>
    <x v="0"/>
    <x v="3"/>
    <x v="0"/>
    <d v="2024-09-02T13:36:14"/>
    <x v="23"/>
    <n v="18.396111111156642"/>
    <d v="2024-09-02T15:42:45"/>
    <d v="1899-12-30T01:02:24"/>
    <d v="2024-09-02T16:45:09"/>
    <n v="15.247500000055879"/>
    <x v="0"/>
    <m/>
    <m/>
    <x v="0"/>
    <x v="0"/>
    <x v="0"/>
    <x v="0"/>
    <x v="4"/>
    <n v="2"/>
    <s v=""/>
    <d v="1899-12-31T00:57:36"/>
    <n v="16.356111111156643"/>
    <n v="12"/>
    <n v="4.3561111111566433"/>
    <n v="0"/>
    <x v="1"/>
  </r>
  <r>
    <s v="E002"/>
    <s v="EO57"/>
    <x v="451"/>
    <x v="0"/>
    <s v="E3"/>
    <n v="432000110"/>
    <s v="PREBETONG HORMIGONES, S.A."/>
    <n v="68000485"/>
    <s v="PLANTA LAS GALLETAS II"/>
    <n v="3126"/>
    <x v="54"/>
    <d v="2024-09-02T00:00:00"/>
    <d v="1899-12-30T13:36:41"/>
    <s v="03/09 11h TORRE 2 SI"/>
    <d v="2024-09-03T00:00:00"/>
    <x v="12"/>
    <x v="12"/>
    <x v="471"/>
    <d v="2024-09-03T00:00:00"/>
    <d v="1899-12-30T09:09:39"/>
    <n v="78"/>
    <s v="E0054I"/>
    <s v="Las Galletas"/>
    <x v="153"/>
    <x v="0"/>
    <x v="0"/>
    <x v="3"/>
    <x v="0"/>
    <d v="2024-09-02T13:36:41"/>
    <x v="21"/>
    <n v="21.388611111149658"/>
    <d v="2024-09-03T09:09:39"/>
    <d v="1899-12-30T01:02:24"/>
    <d v="2024-09-03T10:12:03"/>
    <n v="0.79916666663484648"/>
    <x v="0"/>
    <m/>
    <m/>
    <x v="0"/>
    <x v="1"/>
    <x v="0"/>
    <x v="0"/>
    <x v="1"/>
    <n v="3"/>
    <s v=""/>
    <d v="1899-12-31T00:57:36"/>
    <n v="19.348611111149658"/>
    <n v="12"/>
    <n v="7.3486111111496584"/>
    <n v="0"/>
    <x v="1"/>
  </r>
  <r>
    <s v="E002"/>
    <s v="EO57"/>
    <x v="452"/>
    <x v="0"/>
    <s v="E3"/>
    <n v="432000110"/>
    <s v="PREBETONG HORMIGONES, S.A."/>
    <n v="68000485"/>
    <s v="PLANTA LAS GALLETAS II"/>
    <n v="3126"/>
    <x v="54"/>
    <d v="2024-09-02T00:00:00"/>
    <d v="1899-12-30T13:37:09"/>
    <s v="03/09 15h TORRE 2 SI"/>
    <d v="2024-09-03T00:00:00"/>
    <x v="4"/>
    <x v="12"/>
    <x v="472"/>
    <d v="2024-09-03T00:00:00"/>
    <d v="1899-12-30T13:06:35"/>
    <n v="78"/>
    <s v="E0054I"/>
    <s v="Las Galletas"/>
    <x v="153"/>
    <x v="0"/>
    <x v="0"/>
    <x v="3"/>
    <x v="0"/>
    <d v="2024-09-02T13:37:09"/>
    <x v="34"/>
    <n v="25.380833333416376"/>
    <d v="2024-09-03T13:06:35"/>
    <d v="1899-12-30T01:02:24"/>
    <d v="2024-09-03T14:08:59"/>
    <n v="0.85027777781942859"/>
    <x v="0"/>
    <m/>
    <m/>
    <x v="0"/>
    <x v="1"/>
    <x v="0"/>
    <x v="0"/>
    <x v="2"/>
    <n v="3"/>
    <s v=""/>
    <d v="1899-12-31T00:57:36"/>
    <n v="23.340833333416377"/>
    <n v="12"/>
    <n v="11.340833333416377"/>
    <n v="0"/>
    <x v="1"/>
  </r>
  <r>
    <s v="E002"/>
    <s v="EO57"/>
    <x v="453"/>
    <x v="0"/>
    <s v="E3"/>
    <n v="100037415"/>
    <s v="GONZALEZ DELGADO, FRANCISCO"/>
    <n v="68000001"/>
    <s v="BUZANADA"/>
    <n v="3126"/>
    <x v="54"/>
    <d v="2024-09-02T00:00:00"/>
    <d v="1899-12-30T15:15:51"/>
    <s v="03/09 08H Silo peque"/>
    <d v="2024-09-03T00:00:00"/>
    <x v="13"/>
    <x v="12"/>
    <x v="473"/>
    <d v="2024-09-03T00:00:00"/>
    <d v="1899-12-30T06:19:05"/>
    <n v="81"/>
    <s v="E00VEN"/>
    <s v="Valle San Lorenzo"/>
    <x v="146"/>
    <x v="0"/>
    <x v="0"/>
    <x v="3"/>
    <x v="0"/>
    <d v="2024-09-02T15:15:51"/>
    <x v="23"/>
    <n v="16.735833333455957"/>
    <d v="2024-09-03T06:19:05"/>
    <d v="1899-12-30T01:04:48"/>
    <d v="2024-09-03T07:23:53"/>
    <n v="0.60194444458466023"/>
    <x v="0"/>
    <m/>
    <m/>
    <x v="0"/>
    <x v="1"/>
    <x v="0"/>
    <x v="0"/>
    <x v="13"/>
    <n v="3"/>
    <s v=""/>
    <d v="1899-12-31T01:55:12"/>
    <n v="14.655833333455957"/>
    <n v="12"/>
    <n v="2.6558333334559574"/>
    <n v="0"/>
    <x v="1"/>
  </r>
  <r>
    <s v="E002"/>
    <s v="EO57"/>
    <x v="454"/>
    <x v="0"/>
    <s v="E3"/>
    <n v="432000110"/>
    <s v="PREBETONG HORMIGONES, S.A."/>
    <n v="68000488"/>
    <s v="PLANTA LOS REALEJOS"/>
    <n v="3126"/>
    <x v="54"/>
    <d v="2024-09-02T00:00:00"/>
    <d v="1899-12-30T15:30:31"/>
    <s v="03/09 08h Silo 1 ER6"/>
    <d v="2024-09-03T00:00:00"/>
    <x v="18"/>
    <x v="12"/>
    <x v="474"/>
    <d v="2024-09-03T00:00:00"/>
    <d v="1899-12-30T09:00:35"/>
    <n v="47"/>
    <s v="E00LSE"/>
    <s v="Los Realejos"/>
    <x v="144"/>
    <x v="0"/>
    <x v="0"/>
    <x v="3"/>
    <x v="0"/>
    <d v="2024-09-02T15:30:31"/>
    <x v="22"/>
    <n v="17.491388888913207"/>
    <d v="2024-09-03T09:00:35"/>
    <d v="1899-12-30T00:37:36"/>
    <d v="2024-09-03T09:38:11"/>
    <n v="-0.63638888887362555"/>
    <x v="0"/>
    <m/>
    <m/>
    <x v="0"/>
    <x v="1"/>
    <x v="0"/>
    <x v="0"/>
    <x v="1"/>
    <n v="3"/>
    <s v=""/>
    <d v="1899-12-30T15:02:24"/>
    <n v="15.864722222246542"/>
    <n v="12"/>
    <n v="3.8647222222465416"/>
    <n v="0"/>
    <x v="1"/>
  </r>
  <r>
    <s v="E002"/>
    <s v="EO57"/>
    <x v="455"/>
    <x v="0"/>
    <s v="E3"/>
    <n v="100037274"/>
    <s v="PREFABRICADOS TEIDE S.L."/>
    <n v="68000430"/>
    <s v="GS FABRICA LAS ERAS"/>
    <n v="2649"/>
    <x v="57"/>
    <d v="2024-09-02T00:00:00"/>
    <d v="1899-12-30T16:01:49"/>
    <s v="03/09 12H 52,5N Silo"/>
    <d v="2024-09-03T00:00:00"/>
    <x v="17"/>
    <x v="12"/>
    <x v="475"/>
    <d v="2024-09-03T00:00:00"/>
    <d v="1899-12-30T12:13:31"/>
    <n v="44"/>
    <s v="E00AZF"/>
    <s v="Las Eras"/>
    <x v="152"/>
    <x v="0"/>
    <x v="0"/>
    <x v="3"/>
    <x v="0"/>
    <d v="2024-09-02T16:01:49"/>
    <x v="20"/>
    <n v="19.969722222187556"/>
    <d v="2024-09-03T12:13:31"/>
    <d v="1899-12-30T00:35:12"/>
    <d v="2024-09-03T12:48:43"/>
    <n v="-0.81194444443099201"/>
    <x v="1"/>
    <m/>
    <m/>
    <x v="0"/>
    <x v="1"/>
    <x v="1"/>
    <x v="0"/>
    <x v="3"/>
    <n v="3"/>
    <s v=""/>
    <d v="1899-12-30T14:04:48"/>
    <n v="18.38305555552089"/>
    <n v="12"/>
    <n v="6.3830555555208903"/>
    <n v="0"/>
    <x v="1"/>
  </r>
  <r>
    <s v="E002"/>
    <s v="EO57"/>
    <x v="456"/>
    <x v="0"/>
    <s v="E3"/>
    <n v="432000110"/>
    <s v="PREBETONG HORMIGONES, S.A."/>
    <n v="68000483"/>
    <s v="PLANTA PUERTO SANTA CRUZ"/>
    <n v="3126"/>
    <x v="54"/>
    <d v="2024-09-02T00:00:00"/>
    <d v="1899-12-30T16:32:02"/>
    <s v="03/09 12H silo2"/>
    <d v="2024-09-03T00:00:00"/>
    <x v="17"/>
    <x v="12"/>
    <x v="476"/>
    <d v="2024-09-03T00:00:00"/>
    <d v="1899-12-30T12:09:59"/>
    <n v="6"/>
    <s v="E00SCF"/>
    <s v="Santa Cruz de Tenerife"/>
    <x v="144"/>
    <x v="0"/>
    <x v="0"/>
    <x v="3"/>
    <x v="0"/>
    <d v="2024-09-02T16:32:02"/>
    <x v="20"/>
    <n v="19.466111111047212"/>
    <d v="2024-09-03T12:09:59"/>
    <d v="1899-12-30T00:04:48"/>
    <d v="2024-09-03T12:14:47"/>
    <n v="-0.24638888885965571"/>
    <x v="0"/>
    <m/>
    <m/>
    <x v="0"/>
    <x v="1"/>
    <x v="0"/>
    <x v="0"/>
    <x v="3"/>
    <n v="3"/>
    <s v=""/>
    <d v="1899-12-30T01:55:12"/>
    <n v="18.386111111047214"/>
    <n v="12"/>
    <n v="6.3861111110472137"/>
    <n v="0"/>
    <x v="1"/>
  </r>
  <r>
    <s v="E002"/>
    <s v="EO57"/>
    <x v="457"/>
    <x v="0"/>
    <s v="E3"/>
    <n v="100037179"/>
    <s v="CANARY CONCRETE, S.A."/>
    <n v="68000329"/>
    <s v="GS PLANTA ADEJE"/>
    <n v="3126"/>
    <x v="54"/>
    <d v="2024-09-03T00:00:00"/>
    <d v="1899-12-30T10:09:51"/>
    <d v="2024-04-09T08:00:00"/>
    <d v="2024-09-04T00:00:00"/>
    <x v="13"/>
    <x v="12"/>
    <x v="477"/>
    <d v="2024-09-04T00:00:00"/>
    <d v="1899-12-30T07:23:17"/>
    <n v="88"/>
    <s v="E00ADE"/>
    <s v="Adeje"/>
    <x v="154"/>
    <x v="0"/>
    <x v="0"/>
    <x v="3"/>
    <x v="0"/>
    <d v="2024-09-03T10:09:51"/>
    <x v="41"/>
    <n v="21.835833333316259"/>
    <d v="2024-09-04T07:23:17"/>
    <d v="1899-12-30T01:10:24"/>
    <d v="2024-09-04T08:33:41"/>
    <n v="-0.56138888880377635"/>
    <x v="0"/>
    <m/>
    <m/>
    <x v="0"/>
    <x v="2"/>
    <x v="0"/>
    <x v="0"/>
    <x v="12"/>
    <n v="4"/>
    <s v=""/>
    <d v="1899-12-31T04:09:36"/>
    <n v="19.662499999982927"/>
    <n v="12"/>
    <n v="7.6624999999829271"/>
    <n v="0"/>
    <x v="1"/>
  </r>
  <r>
    <s v="E002"/>
    <s v="EO57"/>
    <x v="458"/>
    <x v="0"/>
    <s v="E4"/>
    <n v="100056516"/>
    <s v="NIVARIA AGRICULTURA S.L."/>
    <n v="68002466"/>
    <s v="LAS ERAS"/>
    <n v="2693"/>
    <x v="56"/>
    <d v="2024-09-03T00:00:00"/>
    <d v="1899-12-30T10:11:38"/>
    <s v="1 rvbh fino 1 rvbh g"/>
    <d v="2024-09-03T00:00:00"/>
    <x v="0"/>
    <x v="12"/>
    <x v="478"/>
    <d v="2024-09-03T00:00:00"/>
    <d v="1899-12-30T09:47:12"/>
    <n v="44"/>
    <s v="E00AZF"/>
    <s v="Las Eras"/>
    <x v="151"/>
    <x v="0"/>
    <x v="0"/>
    <x v="3"/>
    <x v="1"/>
    <d v="2024-09-03T10:11:38"/>
    <x v="72"/>
    <n v="2.8061111110146157"/>
    <d v="2024-09-03T09:47:12"/>
    <d v="1899-12-30T00:35:12"/>
    <d v="2024-09-03T10:22:24"/>
    <n v="2.626666666532401"/>
    <x v="0"/>
    <m/>
    <m/>
    <x v="0"/>
    <x v="1"/>
    <x v="0"/>
    <x v="0"/>
    <x v="1"/>
    <n v="3"/>
    <s v=""/>
    <d v="1899-12-30T14:04:48"/>
    <n v="1.2194444443479489"/>
    <n v="0"/>
    <n v="1.2194444443479489"/>
    <n v="0"/>
    <x v="1"/>
  </r>
  <r>
    <s v="E002"/>
    <s v="EO57"/>
    <x v="459"/>
    <x v="0"/>
    <s v="E3"/>
    <n v="432000110"/>
    <s v="PREBETONG HORMIGONES, S.A."/>
    <n v="68000485"/>
    <s v="PLANTA LAS GALLETAS II"/>
    <n v="3126"/>
    <x v="54"/>
    <d v="2024-09-03T00:00:00"/>
    <d v="1899-12-30T10:17:59"/>
    <s v="04/09 11h Torre 2"/>
    <d v="2024-09-04T00:00:00"/>
    <x v="12"/>
    <x v="12"/>
    <x v="479"/>
    <d v="2024-09-04T00:00:00"/>
    <d v="1899-12-30T10:23:48"/>
    <n v="78"/>
    <s v="E0054I"/>
    <s v="Las Galletas"/>
    <x v="153"/>
    <x v="0"/>
    <x v="0"/>
    <x v="3"/>
    <x v="0"/>
    <d v="2024-09-03T10:17:59"/>
    <x v="43"/>
    <n v="24.700277777854353"/>
    <d v="2024-09-04T10:23:48"/>
    <d v="1899-12-30T01:02:24"/>
    <d v="2024-09-04T11:26:12"/>
    <n v="-0.43666666658828035"/>
    <x v="0"/>
    <m/>
    <m/>
    <x v="0"/>
    <x v="2"/>
    <x v="0"/>
    <x v="0"/>
    <x v="6"/>
    <n v="4"/>
    <s v=""/>
    <d v="1899-12-31T00:57:36"/>
    <n v="22.660277777854354"/>
    <n v="12"/>
    <n v="10.660277777854354"/>
    <n v="0"/>
    <x v="1"/>
  </r>
  <r>
    <s v="E002"/>
    <s v="EO57"/>
    <x v="460"/>
    <x v="0"/>
    <s v="E4"/>
    <n v="100054118"/>
    <s v="MARRERO SANCHEZ, PRISCILA"/>
    <n v="68002101"/>
    <s v="FERRETERIA LAS LUAS"/>
    <n v="2693"/>
    <x v="56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0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0"/>
    <x v="0"/>
    <s v="E4"/>
    <n v="100054118"/>
    <s v="MARRERO SANCHEZ, PRISCILA"/>
    <n v="68002101"/>
    <s v="FERRETERIA LAS LUAS"/>
    <n v="3208"/>
    <x v="55"/>
    <d v="2024-09-03T00:00:00"/>
    <d v="1899-12-30T10:19:55"/>
    <s v="03/09 6pal de 7,30"/>
    <d v="2024-09-03T00:00:00"/>
    <x v="22"/>
    <x v="12"/>
    <x v="480"/>
    <d v="2024-09-03T00:00:00"/>
    <d v="1899-12-30T09:51:37"/>
    <n v="33"/>
    <s v="E0053R"/>
    <s v="Guimar"/>
    <x v="151"/>
    <x v="0"/>
    <x v="1"/>
    <x v="3"/>
    <x v="1"/>
    <d v="2024-09-03T10:19:55"/>
    <x v="28"/>
    <n v="10.168055555492174"/>
    <d v="2024-09-03T09:51:37"/>
    <d v="1899-12-30T00:26:24"/>
    <d v="2024-09-03T10:18:01"/>
    <n v="10.199722222227138"/>
    <x v="0"/>
    <m/>
    <m/>
    <x v="0"/>
    <x v="1"/>
    <x v="0"/>
    <x v="0"/>
    <x v="1"/>
    <n v="3"/>
    <s v=""/>
    <d v="1899-12-30T10:33:36"/>
    <n v="8.7280555554921744"/>
    <n v="0"/>
    <n v="8.7280555554921744"/>
    <n v="0"/>
    <x v="1"/>
  </r>
  <r>
    <s v="E002"/>
    <s v="EO57"/>
    <x v="461"/>
    <x v="0"/>
    <s v="E4"/>
    <n v="100000637"/>
    <s v="DRAGADOS, S.A."/>
    <n v="68002856"/>
    <s v="HOTEL TAORO PUERTO DE LA CRUZ"/>
    <n v="2693"/>
    <x v="56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0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1"/>
    <x v="0"/>
    <s v="E4"/>
    <n v="100000637"/>
    <s v="DRAGADOS, S.A."/>
    <n v="68002856"/>
    <s v="HOTEL TAORO PUERTO DE LA CRUZ"/>
    <n v="3208"/>
    <x v="55"/>
    <d v="2024-09-03T00:00:00"/>
    <d v="1899-12-30T10:23:28"/>
    <s v="03/09 CEM+3 MORT"/>
    <d v="2024-09-03T00:00:00"/>
    <x v="9"/>
    <x v="12"/>
    <x v="481"/>
    <d v="2024-09-04T00:00:00"/>
    <d v="1899-12-30T11:03:14"/>
    <n v="42"/>
    <s v="E0054V"/>
    <s v="Puerto de la Cruz"/>
    <x v="45"/>
    <x v="0"/>
    <x v="1"/>
    <x v="3"/>
    <x v="1"/>
    <d v="2024-09-03T10:23:28"/>
    <x v="29"/>
    <n v="9.6088888889062218"/>
    <d v="2024-09-04T11:03:14"/>
    <d v="1899-12-30T00:33:36"/>
    <d v="2024-09-04T11:36:50"/>
    <n v="-15.613888888852671"/>
    <x v="1"/>
    <m/>
    <m/>
    <x v="0"/>
    <x v="2"/>
    <x v="2"/>
    <x v="0"/>
    <x v="7"/>
    <n v="4"/>
    <s v=""/>
    <d v="1899-12-30T13:26:24"/>
    <n v="8.0488888889062213"/>
    <n v="0"/>
    <n v="8.0488888889062213"/>
    <n v="0"/>
    <x v="1"/>
  </r>
  <r>
    <s v="E002"/>
    <s v="EO57"/>
    <x v="462"/>
    <x v="0"/>
    <s v="E3"/>
    <n v="432000110"/>
    <s v="PREBETONG HORMIGONES, S.A."/>
    <n v="68000485"/>
    <s v="PLANTA LAS GALLETAS II"/>
    <n v="3126"/>
    <x v="54"/>
    <d v="2024-09-03T00:00:00"/>
    <d v="1899-12-30T10:24:05"/>
    <s v="04/09 08H TORRE 2"/>
    <d v="2024-09-04T00:00:00"/>
    <x v="13"/>
    <x v="12"/>
    <x v="482"/>
    <d v="2024-09-04T00:00:00"/>
    <d v="1899-12-30T06:27:33"/>
    <n v="78"/>
    <s v="E0054I"/>
    <s v="Las Galletas"/>
    <x v="146"/>
    <x v="0"/>
    <x v="0"/>
    <x v="3"/>
    <x v="0"/>
    <d v="2024-09-03T10:24:05"/>
    <x v="41"/>
    <n v="21.598611111170612"/>
    <d v="2024-09-04T06:27:33"/>
    <d v="1899-12-30T01:02:24"/>
    <d v="2024-09-04T07:29:57"/>
    <n v="0.50083333341171965"/>
    <x v="0"/>
    <m/>
    <m/>
    <x v="0"/>
    <x v="2"/>
    <x v="0"/>
    <x v="0"/>
    <x v="13"/>
    <n v="4"/>
    <s v=""/>
    <d v="1899-12-31T00:57:36"/>
    <n v="19.558611111170613"/>
    <n v="12"/>
    <n v="7.5586111111706131"/>
    <n v="0"/>
    <x v="1"/>
  </r>
  <r>
    <s v="E002"/>
    <s v="EO57"/>
    <x v="463"/>
    <x v="0"/>
    <s v="E4"/>
    <n v="100057058"/>
    <s v="MIKASITA OBRAS Y REFORMAS S.L."/>
    <n v="68002536"/>
    <s v="DEPOSITO EL SAUZAL"/>
    <n v="3208"/>
    <x v="55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0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3"/>
    <x v="0"/>
    <s v="E4"/>
    <n v="100057058"/>
    <s v="MIKASITA OBRAS Y REFORMAS S.L."/>
    <n v="68002536"/>
    <s v="DEPOSITO EL SAUZAL"/>
    <n v="2693"/>
    <x v="56"/>
    <d v="2024-09-03T00:00:00"/>
    <d v="1899-12-30T10:26:55"/>
    <s v="04/09 09:30 8pal"/>
    <d v="2024-09-04T00:00:00"/>
    <x v="23"/>
    <x v="12"/>
    <x v="483"/>
    <d v="2024-09-03T00:00:00"/>
    <d v="1899-12-30T15:39:07"/>
    <n v="29"/>
    <s v="E00ELD"/>
    <s v="El Sauzal"/>
    <x v="151"/>
    <x v="0"/>
    <x v="1"/>
    <x v="3"/>
    <x v="1"/>
    <d v="2024-09-03T10:26:55"/>
    <x v="42"/>
    <n v="23.051388888910878"/>
    <d v="2024-09-03T15:39:07"/>
    <d v="1899-12-30T00:23:12"/>
    <d v="2024-09-03T16:02:19"/>
    <n v="17.46138888905989"/>
    <x v="0"/>
    <m/>
    <m/>
    <x v="0"/>
    <x v="1"/>
    <x v="0"/>
    <x v="0"/>
    <x v="4"/>
    <n v="3"/>
    <s v=""/>
    <d v="1899-12-30T09:16:48"/>
    <n v="21.664722222244212"/>
    <n v="12"/>
    <n v="9.6647222222442117"/>
    <n v="0"/>
    <x v="1"/>
  </r>
  <r>
    <s v="E002"/>
    <s v="EO57"/>
    <x v="464"/>
    <x v="0"/>
    <s v="E4"/>
    <n v="100037168"/>
    <s v="FERRETERIA MONJE, S.L."/>
    <n v="68002803"/>
    <s v="PLANCHA GRANDE STA. URSULA"/>
    <n v="3208"/>
    <x v="55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0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4"/>
    <x v="0"/>
    <s v="E4"/>
    <n v="100037168"/>
    <s v="FERRETERIA MONJE, S.L."/>
    <n v="68002803"/>
    <s v="PLANCHA GRANDE STA. URSULA"/>
    <n v="2693"/>
    <x v="56"/>
    <d v="2024-09-03T00:00:00"/>
    <d v="1899-12-30T10:36:22"/>
    <s v="04/09 16pal"/>
    <d v="2024-09-04T00:00:00"/>
    <x v="9"/>
    <x v="12"/>
    <x v="484"/>
    <d v="2024-09-04T00:00:00"/>
    <d v="1899-12-30T06:28:45"/>
    <n v="35"/>
    <s v="E00SUN"/>
    <s v="Santa Ursula"/>
    <x v="148"/>
    <x v="0"/>
    <x v="1"/>
    <x v="3"/>
    <x v="1"/>
    <d v="2024-09-03T10:36:22"/>
    <x v="33"/>
    <n v="33.393888888938818"/>
    <d v="2024-09-04T06:28:45"/>
    <d v="1899-12-30T00:28:00"/>
    <d v="2024-09-04T06:56:45"/>
    <n v="13.054166666697711"/>
    <x v="0"/>
    <m/>
    <m/>
    <x v="0"/>
    <x v="2"/>
    <x v="0"/>
    <x v="0"/>
    <x v="13"/>
    <n v="4"/>
    <s v=""/>
    <d v="1899-12-30T11:12:00"/>
    <n v="31.92722222227215"/>
    <n v="12"/>
    <n v="19.92722222227215"/>
    <n v="0"/>
    <x v="1"/>
  </r>
  <r>
    <s v="E002"/>
    <s v="EO57"/>
    <x v="465"/>
    <x v="0"/>
    <s v="E4"/>
    <n v="100037386"/>
    <s v="ANTONIO AFONSO, S.L."/>
    <n v="68000062"/>
    <s v="ICOD"/>
    <n v="2693"/>
    <x v="56"/>
    <d v="2024-09-03T00:00:00"/>
    <d v="1899-12-30T10:40:08"/>
    <s v="05/09 12pal cem+mort"/>
    <d v="2024-09-05T00:00:00"/>
    <x v="13"/>
    <x v="12"/>
    <x v="485"/>
    <d v="2024-09-04T00:00:00"/>
    <d v="1899-12-30T09:28:13"/>
    <n v="61"/>
    <s v="E0053T"/>
    <s v="Icod de Los Vinos"/>
    <x v="151"/>
    <x v="0"/>
    <x v="1"/>
    <x v="3"/>
    <x v="1"/>
    <d v="2024-09-03T10:40:08"/>
    <x v="80"/>
    <n v="45.331111111154314"/>
    <d v="2024-09-04T09:28:13"/>
    <d v="1899-12-30T00:48:48"/>
    <d v="2024-09-04T10:17:01"/>
    <n v="21.716388889064547"/>
    <x v="0"/>
    <m/>
    <m/>
    <x v="0"/>
    <x v="2"/>
    <x v="0"/>
    <x v="0"/>
    <x v="1"/>
    <n v="4"/>
    <s v=""/>
    <d v="1899-12-30T19:31:12"/>
    <n v="43.517777777820982"/>
    <n v="24"/>
    <n v="19.517777777820982"/>
    <n v="0"/>
    <x v="1"/>
  </r>
  <r>
    <s v="E002"/>
    <s v="EO57"/>
    <x v="466"/>
    <x v="0"/>
    <s v="E4"/>
    <n v="100037311"/>
    <s v="CALAMON, S.L."/>
    <n v="68000041"/>
    <s v="EN VALLE SAN LORENZO"/>
    <n v="2693"/>
    <x v="56"/>
    <d v="2024-09-03T00:00:00"/>
    <d v="1899-12-30T11:57:10"/>
    <d v="2024-03-09T00:00:00"/>
    <d v="2024-09-03T00:00:00"/>
    <x v="9"/>
    <x v="12"/>
    <x v="486"/>
    <d v="2024-09-03T00:00:00"/>
    <d v="1899-12-30T11:43:10"/>
    <n v="81"/>
    <s v="E00VEN"/>
    <s v="Valle San Lorenzo"/>
    <x v="150"/>
    <x v="0"/>
    <x v="0"/>
    <x v="3"/>
    <x v="1"/>
    <d v="2024-09-03T11:57:10"/>
    <x v="29"/>
    <n v="8.0472222223179415"/>
    <d v="2024-09-03T11:43:10"/>
    <d v="1899-12-30T01:04:48"/>
    <d v="2024-09-03T12:47:58"/>
    <n v="7.2005555555806495"/>
    <x v="0"/>
    <m/>
    <m/>
    <x v="0"/>
    <x v="1"/>
    <x v="0"/>
    <x v="0"/>
    <x v="7"/>
    <n v="3"/>
    <s v=""/>
    <d v="1899-12-31T01:55:12"/>
    <n v="5.9672222223179414"/>
    <n v="0"/>
    <n v="5.9672222223179414"/>
    <n v="0"/>
    <x v="1"/>
  </r>
  <r>
    <s v="E002"/>
    <s v="EO57"/>
    <x v="467"/>
    <x v="0"/>
    <s v="E4"/>
    <n v="100059857"/>
    <s v="CONSTRUCCIONES Y REFORMAS ISLAS AFO"/>
    <n v="68002912"/>
    <s v="47 VVDAS PLAYA DE SAN JUAN"/>
    <n v="3208"/>
    <x v="55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0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7"/>
    <x v="0"/>
    <s v="E4"/>
    <n v="100059857"/>
    <s v="CONSTRUCCIONES Y REFORMAS ISLAS AFO"/>
    <n v="68002912"/>
    <s v="47 VVDAS PLAYA DE SAN JUAN"/>
    <n v="2693"/>
    <x v="56"/>
    <d v="2024-09-03T00:00:00"/>
    <d v="1899-12-30T12:05:47"/>
    <s v="04/09 12P 11Pde32+ 1"/>
    <d v="2024-09-04T00:00:00"/>
    <x v="9"/>
    <x v="12"/>
    <x v="487"/>
    <d v="2024-09-04T00:00:00"/>
    <d v="1899-12-30T07:11:05"/>
    <n v="0"/>
    <m/>
    <m/>
    <x v="150"/>
    <x v="0"/>
    <x v="1"/>
    <x v="3"/>
    <x v="1"/>
    <d v="2024-09-03T12:05:47"/>
    <x v="33"/>
    <n v="31.903611111163627"/>
    <d v="2024-09-04T07:11:05"/>
    <d v="1899-12-30T00:00:00"/>
    <d v="2024-09-04T07:11:05"/>
    <n v="12.81527777784504"/>
    <x v="0"/>
    <m/>
    <m/>
    <x v="0"/>
    <x v="2"/>
    <x v="0"/>
    <x v="0"/>
    <x v="12"/>
    <n v="4"/>
    <s v=""/>
    <d v="1899-12-30T00:00:00"/>
    <n v="30.903611111163627"/>
    <n v="12"/>
    <n v="18.903611111163627"/>
    <n v="0"/>
    <x v="1"/>
  </r>
  <r>
    <s v="E002"/>
    <s v="EO57"/>
    <x v="468"/>
    <x v="0"/>
    <s v="E4"/>
    <n v="100050448"/>
    <s v="FERRETERIA TAMAIDE S.L."/>
    <n v="68001726"/>
    <s v="SAN MIGUEL"/>
    <n v="2693"/>
    <x v="56"/>
    <d v="2024-09-03T00:00:00"/>
    <d v="1899-12-30T12:17:50"/>
    <s v="04/09 16p + Devoluci"/>
    <d v="2024-09-04T00:00:00"/>
    <x v="13"/>
    <x v="12"/>
    <x v="488"/>
    <d v="2024-09-03T00:00:00"/>
    <d v="1899-12-30T14:35:46"/>
    <n v="76"/>
    <s v="E00SMG"/>
    <s v="San Miguel"/>
    <x v="45"/>
    <x v="0"/>
    <x v="0"/>
    <x v="3"/>
    <x v="1"/>
    <d v="2024-09-03T12:17:50"/>
    <x v="41"/>
    <n v="19.702777777856681"/>
    <d v="2024-09-03T14:35:46"/>
    <d v="1899-12-30T01:00:48"/>
    <d v="2024-09-03T15:36:34"/>
    <n v="16.390555555641185"/>
    <x v="0"/>
    <m/>
    <m/>
    <x v="0"/>
    <x v="1"/>
    <x v="0"/>
    <x v="0"/>
    <x v="5"/>
    <n v="3"/>
    <s v=""/>
    <d v="1899-12-31T00:19:12"/>
    <n v="17.68944444452335"/>
    <n v="12"/>
    <n v="5.6894444445233496"/>
    <n v="0"/>
    <x v="1"/>
  </r>
  <r>
    <s v="E002"/>
    <s v="EO57"/>
    <x v="469"/>
    <x v="0"/>
    <s v="E4"/>
    <n v="100037162"/>
    <s v="FERRETERIA LA LUZ, S.L."/>
    <n v="68000143"/>
    <s v="EN LA LUZ"/>
    <n v="2693"/>
    <x v="56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0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69"/>
    <x v="0"/>
    <s v="E4"/>
    <n v="100037162"/>
    <s v="FERRETERIA LA LUZ, S.L."/>
    <n v="68000143"/>
    <s v="EN LA LUZ"/>
    <n v="3208"/>
    <x v="55"/>
    <d v="2024-09-03T00:00:00"/>
    <d v="1899-12-30T12:21:04"/>
    <s v="03/09 16p Cerrado 13"/>
    <d v="2024-09-03T00:00:00"/>
    <x v="4"/>
    <x v="12"/>
    <x v="489"/>
    <d v="2024-09-04T00:00:00"/>
    <d v="1899-12-30T10:23:55"/>
    <n v="41"/>
    <s v="E00LOR"/>
    <s v="La Orotava"/>
    <x v="148"/>
    <x v="0"/>
    <x v="1"/>
    <x v="3"/>
    <x v="1"/>
    <d v="2024-09-03T12:21:04"/>
    <x v="34"/>
    <n v="2.6488888888852671"/>
    <d v="2024-09-04T10:23:55"/>
    <d v="1899-12-30T00:32:48"/>
    <d v="2024-09-04T10:56:43"/>
    <n v="-19.945277777791489"/>
    <x v="1"/>
    <m/>
    <m/>
    <x v="0"/>
    <x v="2"/>
    <x v="2"/>
    <x v="0"/>
    <x v="6"/>
    <n v="4"/>
    <s v=""/>
    <d v="1899-12-30T13:07:12"/>
    <n v="1.1022222222186002"/>
    <n v="0"/>
    <n v="1.1022222222186002"/>
    <n v="0"/>
    <x v="1"/>
  </r>
  <r>
    <s v="E002"/>
    <s v="EO57"/>
    <x v="470"/>
    <x v="0"/>
    <s v="E4"/>
    <n v="100037182"/>
    <s v="FERRETERIA HERMALAY, S.L"/>
    <n v="68000169"/>
    <s v="LA CAMELLA-ARONA"/>
    <n v="3208"/>
    <x v="55"/>
    <d v="2024-09-03T00:00:00"/>
    <d v="1899-12-30T12:22:17"/>
    <s v="04/09 16p entrega pa"/>
    <d v="2024-09-04T00:00:00"/>
    <x v="4"/>
    <x v="12"/>
    <x v="490"/>
    <d v="2024-09-03T00:00:00"/>
    <d v="1899-12-30T14:56:31"/>
    <n v="84"/>
    <s v="E0052U"/>
    <s v="Arona"/>
    <x v="155"/>
    <x v="0"/>
    <x v="0"/>
    <x v="3"/>
    <x v="1"/>
    <d v="2024-09-03T12:22:17"/>
    <x v="47"/>
    <n v="26.628611111082137"/>
    <d v="2024-09-03T14:56:31"/>
    <d v="1899-12-30T01:07:12"/>
    <d v="2024-09-03T16:03:43"/>
    <n v="22.938055555452593"/>
    <x v="0"/>
    <m/>
    <m/>
    <x v="0"/>
    <x v="1"/>
    <x v="0"/>
    <x v="0"/>
    <x v="5"/>
    <n v="3"/>
    <s v=""/>
    <d v="1899-12-31T02:52:48"/>
    <n v="24.508611111082136"/>
    <n v="12"/>
    <n v="12.508611111082136"/>
    <n v="0"/>
    <x v="1"/>
  </r>
  <r>
    <s v="E002"/>
    <s v="EO57"/>
    <x v="471"/>
    <x v="0"/>
    <s v="E3"/>
    <n v="432000110"/>
    <s v="PREBETONG HORMIGONES, S.A."/>
    <n v="68000488"/>
    <s v="PLANTA LOS REALEJOS"/>
    <n v="3126"/>
    <x v="54"/>
    <d v="2024-09-03T00:00:00"/>
    <d v="1899-12-30T13:55:28"/>
    <s v="04/09 11h Silo 2"/>
    <d v="2024-09-04T00:00:00"/>
    <x v="12"/>
    <x v="12"/>
    <x v="491"/>
    <d v="2024-09-04T00:00:00"/>
    <d v="1899-12-30T10:49:57"/>
    <n v="47"/>
    <s v="E00LSE"/>
    <s v="Los Realejos"/>
    <x v="146"/>
    <x v="0"/>
    <x v="0"/>
    <x v="3"/>
    <x v="0"/>
    <d v="2024-09-03T13:55:28"/>
    <x v="43"/>
    <n v="21.07555555558065"/>
    <d v="2024-09-04T10:49:57"/>
    <d v="1899-12-30T00:37:36"/>
    <d v="2024-09-04T11:27:33"/>
    <n v="-0.45916666660923511"/>
    <x v="0"/>
    <m/>
    <m/>
    <x v="0"/>
    <x v="2"/>
    <x v="0"/>
    <x v="0"/>
    <x v="6"/>
    <n v="4"/>
    <s v=""/>
    <d v="1899-12-30T15:02:24"/>
    <n v="19.448888888913984"/>
    <n v="12"/>
    <n v="7.4488888889139844"/>
    <n v="0"/>
    <x v="1"/>
  </r>
  <r>
    <s v="E002"/>
    <s v="EO57"/>
    <x v="472"/>
    <x v="0"/>
    <s v="E3"/>
    <n v="100054334"/>
    <s v="ORGANIZACION SOCAS, S. L."/>
    <n v="68002135"/>
    <s v="SOCAS NARANJERO"/>
    <n v="2649"/>
    <x v="57"/>
    <d v="2024-09-03T00:00:00"/>
    <d v="1899-12-30T15:12:18"/>
    <s v="04/09 09:00H  BLOQUE"/>
    <d v="2024-09-04T00:00:00"/>
    <x v="18"/>
    <x v="12"/>
    <x v="492"/>
    <d v="2024-09-04T00:00:00"/>
    <d v="1899-12-30T06:31:02"/>
    <n v="22"/>
    <s v="E00LSN"/>
    <s v="Naranjeros"/>
    <x v="147"/>
    <x v="0"/>
    <x v="0"/>
    <x v="3"/>
    <x v="0"/>
    <d v="2024-09-03T15:12:18"/>
    <x v="40"/>
    <n v="17.794999999925494"/>
    <d v="2024-09-04T06:31:02"/>
    <d v="1899-12-30T00:17:36"/>
    <d v="2024-09-04T06:48:38"/>
    <n v="2.1894444444333203"/>
    <x v="0"/>
    <m/>
    <m/>
    <x v="0"/>
    <x v="2"/>
    <x v="0"/>
    <x v="0"/>
    <x v="13"/>
    <n v="4"/>
    <s v=""/>
    <d v="1899-12-30T07:02:24"/>
    <n v="16.501666666592161"/>
    <n v="12"/>
    <n v="4.5016666665921612"/>
    <n v="0"/>
    <x v="1"/>
  </r>
  <r>
    <s v="E002"/>
    <s v="EO57"/>
    <x v="473"/>
    <x v="0"/>
    <s v="E3"/>
    <n v="100037179"/>
    <s v="CANARY CONCRETE, S.A."/>
    <n v="68000329"/>
    <s v="GS PLANTA ADEJE"/>
    <n v="3126"/>
    <x v="54"/>
    <d v="2024-09-03T00:00:00"/>
    <d v="1899-12-30T16:20:39"/>
    <s v="04/09 12h  Adeje"/>
    <d v="2024-09-04T00:00:00"/>
    <x v="2"/>
    <x v="12"/>
    <x v="493"/>
    <d v="2024-09-04T00:00:00"/>
    <d v="1899-12-30T11:49:27"/>
    <n v="88"/>
    <s v="E00ADE"/>
    <s v="Adeje"/>
    <x v="154"/>
    <x v="0"/>
    <x v="0"/>
    <x v="3"/>
    <x v="0"/>
    <d v="2024-09-03T16:20:39"/>
    <x v="49"/>
    <n v="22.155833333206829"/>
    <d v="2024-09-04T11:49:27"/>
    <d v="1899-12-30T01:10:24"/>
    <d v="2024-09-04T12:59:51"/>
    <n v="1.502500000060536"/>
    <x v="0"/>
    <m/>
    <m/>
    <x v="0"/>
    <x v="2"/>
    <x v="0"/>
    <x v="0"/>
    <x v="7"/>
    <n v="4"/>
    <s v=""/>
    <d v="1899-12-31T04:09:36"/>
    <n v="19.982499999873497"/>
    <n v="12"/>
    <n v="7.9824999998734967"/>
    <n v="0"/>
    <x v="1"/>
  </r>
  <r>
    <s v="E002"/>
    <s v="EO57"/>
    <x v="474"/>
    <x v="0"/>
    <s v="E3"/>
    <n v="100056375"/>
    <s v="UTE CIERRE ANILLO INSULAR TFE"/>
    <n v="68002447"/>
    <s v="ANILLO INSULAR DIV3099"/>
    <n v="2649"/>
    <x v="57"/>
    <d v="2024-09-03T00:00:00"/>
    <d v="1899-12-30T16:21:11"/>
    <s v="04/09 9h"/>
    <d v="2024-09-04T00:00:00"/>
    <x v="18"/>
    <x v="12"/>
    <x v="494"/>
    <d v="2024-09-04T00:00:00"/>
    <d v="1899-12-30T06:58:39"/>
    <n v="114"/>
    <s v="E002ST"/>
    <s v="Santiago del Teide"/>
    <x v="152"/>
    <x v="0"/>
    <x v="0"/>
    <x v="3"/>
    <x v="0"/>
    <d v="2024-09-03T16:21:11"/>
    <x v="40"/>
    <n v="16.646944444393739"/>
    <d v="2024-09-04T06:58:39"/>
    <d v="1899-12-30T01:31:12"/>
    <d v="2024-09-04T08:29:51"/>
    <n v="0.50250000011874363"/>
    <x v="0"/>
    <m/>
    <m/>
    <x v="0"/>
    <x v="2"/>
    <x v="0"/>
    <x v="0"/>
    <x v="13"/>
    <n v="4"/>
    <s v=""/>
    <d v="1899-12-31T12:28:48"/>
    <n v="14.12694444439374"/>
    <n v="12"/>
    <n v="2.1269444443937395"/>
    <n v="0"/>
    <x v="1"/>
  </r>
  <r>
    <s v="E002"/>
    <s v="EO57"/>
    <x v="475"/>
    <x v="0"/>
    <s v="E3"/>
    <n v="100056375"/>
    <s v="UTE CIERRE ANILLO INSULAR TFE"/>
    <n v="68002447"/>
    <s v="ANILLO INSULAR DIV3099"/>
    <n v="2649"/>
    <x v="57"/>
    <d v="2024-09-03T00:00:00"/>
    <d v="1899-12-30T16:21:39"/>
    <s v="04/09 11H"/>
    <d v="2024-09-04T00:00:00"/>
    <x v="12"/>
    <x v="12"/>
    <x v="495"/>
    <d v="2024-09-04T00:00:00"/>
    <d v="1899-12-30T09:34:16"/>
    <n v="114"/>
    <s v="E002ST"/>
    <s v="Santiago del Teide"/>
    <x v="147"/>
    <x v="0"/>
    <x v="0"/>
    <x v="3"/>
    <x v="0"/>
    <d v="2024-09-03T16:21:39"/>
    <x v="43"/>
    <n v="18.639166666776873"/>
    <d v="2024-09-04T09:34:16"/>
    <d v="1899-12-30T01:31:12"/>
    <d v="2024-09-04T11:05:28"/>
    <n v="-9.1111110930796713E-2"/>
    <x v="0"/>
    <m/>
    <m/>
    <x v="0"/>
    <x v="2"/>
    <x v="0"/>
    <x v="0"/>
    <x v="1"/>
    <n v="4"/>
    <s v=""/>
    <d v="1899-12-31T12:28:48"/>
    <n v="16.119166666776874"/>
    <n v="12"/>
    <n v="4.1191666667768736"/>
    <n v="0"/>
    <x v="1"/>
  </r>
  <r>
    <s v="E002"/>
    <s v="EO57"/>
    <x v="476"/>
    <x v="0"/>
    <s v="E3"/>
    <n v="100059547"/>
    <s v="PREFABRICADOS Y SOLUCIONES TECNICAS"/>
    <n v="68002850"/>
    <s v="GÜÍMAR"/>
    <n v="2692"/>
    <x v="58"/>
    <d v="2024-09-04T00:00:00"/>
    <d v="1899-12-30T09:17:59"/>
    <s v="04/09 ANTES DE LAS 1"/>
    <d v="2024-09-04T00:00:00"/>
    <x v="7"/>
    <x v="12"/>
    <x v="496"/>
    <d v="2024-09-04T00:00:00"/>
    <d v="1899-12-30T11:52:07"/>
    <n v="33"/>
    <s v="E0053R"/>
    <s v="Guimar"/>
    <x v="152"/>
    <x v="0"/>
    <x v="0"/>
    <x v="3"/>
    <x v="0"/>
    <d v="2024-09-04T09:17:59"/>
    <x v="81"/>
    <n v="8.7002777777379379"/>
    <d v="2024-09-04T11:52:07"/>
    <d v="1899-12-30T00:26:24"/>
    <d v="2024-09-04T12:18:31"/>
    <n v="5.6913888888666406"/>
    <x v="0"/>
    <m/>
    <m/>
    <x v="0"/>
    <x v="2"/>
    <x v="0"/>
    <x v="0"/>
    <x v="7"/>
    <n v="4"/>
    <s v=""/>
    <d v="1899-12-30T10:33:36"/>
    <n v="7.2602777777379384"/>
    <n v="0"/>
    <n v="7.2602777777379384"/>
    <n v="0"/>
    <x v="1"/>
  </r>
  <r>
    <s v="E002"/>
    <s v="EO65"/>
    <x v="477"/>
    <x v="0"/>
    <s v="E4"/>
    <n v="100057845"/>
    <s v="INVERSIONES SEGURA SARRIA, S.L."/>
    <n v="84000671"/>
    <s v="VALDEFUENTES- PAVIEX"/>
    <n v="3230"/>
    <x v="59"/>
    <d v="2024-08-27T00:00:00"/>
    <d v="1899-12-30T09:38:25"/>
    <s v="02/09 56s CAMION ABI"/>
    <d v="2024-09-02T00:00:00"/>
    <x v="13"/>
    <x v="13"/>
    <x v="497"/>
    <d v="2024-09-02T00:00:00"/>
    <d v="1899-12-30T11:12:44"/>
    <n v="124"/>
    <s v="E00124"/>
    <s v="RUTA KMS.124"/>
    <x v="156"/>
    <x v="0"/>
    <x v="0"/>
    <x v="8"/>
    <x v="1"/>
    <d v="2024-08-27T09:38:25"/>
    <x v="13"/>
    <n v="142.35972222225973"/>
    <d v="2024-09-02T11:12:44"/>
    <d v="1899-12-30T01:39:12"/>
    <d v="2024-09-02T12:51:56"/>
    <n v="-4.8655555556179024"/>
    <x v="1"/>
    <m/>
    <m/>
    <x v="0"/>
    <x v="0"/>
    <x v="2"/>
    <x v="0"/>
    <x v="7"/>
    <n v="2"/>
    <s v="VAZQUEZ COTANO, FCO. JAVIER"/>
    <d v="1899-12-31T15:40:48"/>
    <n v="139.7063888889264"/>
    <n v="60"/>
    <n v="79.706388888926398"/>
    <n v="0"/>
    <x v="4"/>
  </r>
  <r>
    <s v="E002"/>
    <s v="EO65"/>
    <x v="478"/>
    <x v="0"/>
    <s v="E3"/>
    <n v="432000110"/>
    <s v="PREBETONG HORMIGONES, S.A."/>
    <n v="85000002"/>
    <s v="PUEBLA DE LA CALZADA"/>
    <n v="3297"/>
    <x v="60"/>
    <d v="2024-08-29T00:00:00"/>
    <d v="1899-12-30T10:24:24"/>
    <s v="02/09 08:00h"/>
    <d v="2024-09-02T00:00:00"/>
    <x v="13"/>
    <x v="13"/>
    <x v="498"/>
    <d v="2024-09-02T00:00:00"/>
    <d v="1899-12-30T07:57:42"/>
    <n v="98"/>
    <s v="E00098"/>
    <s v="RUTA KMS.098"/>
    <x v="157"/>
    <x v="0"/>
    <x v="0"/>
    <x v="8"/>
    <x v="0"/>
    <d v="2024-08-29T10:24:24"/>
    <x v="13"/>
    <n v="93.593333333381452"/>
    <d v="2024-09-02T07:57:42"/>
    <d v="1899-12-30T01:18:24"/>
    <d v="2024-09-02T09:16:06"/>
    <n v="-1.2683333333116025"/>
    <x v="1"/>
    <m/>
    <m/>
    <x v="0"/>
    <x v="0"/>
    <x v="1"/>
    <x v="0"/>
    <x v="12"/>
    <n v="2"/>
    <s v="HIBURSANFRE, S.L.U."/>
    <d v="1899-12-31T07:21:36"/>
    <n v="91.28666666671478"/>
    <n v="48"/>
    <n v="43.28666666671478"/>
    <n v="0"/>
    <x v="4"/>
  </r>
  <r>
    <s v="E002"/>
    <s v="EO65"/>
    <x v="479"/>
    <x v="0"/>
    <s v="E3"/>
    <n v="100028265"/>
    <s v="HORMIG. Y DERIVADOS SANTANO, S.A."/>
    <n v="85000214"/>
    <s v="TRUJILLO"/>
    <n v="3228"/>
    <x v="61"/>
    <d v="2024-08-29T00:00:00"/>
    <d v="1899-12-30T11:13:44"/>
    <s v="03/09 08:00h"/>
    <d v="2024-09-03T00:00:00"/>
    <x v="13"/>
    <x v="13"/>
    <x v="499"/>
    <d v="2024-09-02T00:00:00"/>
    <d v="1899-12-30T15:46:31"/>
    <n v="163"/>
    <s v="E00163"/>
    <s v="RUTA KMS.163"/>
    <x v="158"/>
    <x v="0"/>
    <x v="0"/>
    <x v="8"/>
    <x v="0"/>
    <d v="2024-08-29T11:13:44"/>
    <x v="23"/>
    <n v="116.77111111121485"/>
    <d v="2024-09-02T15:46:31"/>
    <d v="1899-12-30T02:10:24"/>
    <d v="2024-09-02T17:56:55"/>
    <n v="14.051388888910878"/>
    <x v="0"/>
    <m/>
    <m/>
    <x v="0"/>
    <x v="0"/>
    <x v="0"/>
    <x v="0"/>
    <x v="4"/>
    <n v="2"/>
    <s v=""/>
    <d v="1900-01-01T04:09:36"/>
    <n v="113.59777777788152"/>
    <n v="60"/>
    <n v="53.597777777881518"/>
    <n v="0"/>
    <x v="4"/>
  </r>
  <r>
    <s v="E002"/>
    <s v="EO65"/>
    <x v="480"/>
    <x v="0"/>
    <s v="E3"/>
    <n v="100002068"/>
    <s v="VIAS Y CONSTRUCCIONES, S.A."/>
    <n v="85000605"/>
    <s v="MONTIJO PUEBLA-EDAR"/>
    <n v="3227"/>
    <x v="62"/>
    <d v="2024-08-29T00:00:00"/>
    <d v="1899-12-30T15:11:55"/>
    <s v="02/09 11h 629123060"/>
    <d v="2024-09-02T00:00:00"/>
    <x v="12"/>
    <x v="13"/>
    <x v="500"/>
    <d v="2024-09-02T00:00:00"/>
    <d v="1899-12-30T09:18:24"/>
    <n v="95"/>
    <s v="E00095"/>
    <s v="RUTA KMS.095"/>
    <x v="159"/>
    <x v="0"/>
    <x v="0"/>
    <x v="8"/>
    <x v="0"/>
    <d v="2024-08-29T15:11:55"/>
    <x v="12"/>
    <n v="91.801388888969086"/>
    <d v="2024-09-02T09:18:24"/>
    <d v="1899-12-30T01:16:00"/>
    <d v="2024-09-02T10:34:24"/>
    <n v="0.42666666687000543"/>
    <x v="0"/>
    <m/>
    <m/>
    <x v="0"/>
    <x v="0"/>
    <x v="0"/>
    <x v="0"/>
    <x v="1"/>
    <n v="2"/>
    <s v=""/>
    <d v="1899-12-31T06:24:00"/>
    <n v="89.53472222230242"/>
    <n v="48"/>
    <n v="41.53472222230242"/>
    <n v="0"/>
    <x v="4"/>
  </r>
  <r>
    <s v="E002"/>
    <s v="EO65"/>
    <x v="481"/>
    <x v="0"/>
    <s v="E4"/>
    <n v="100057842"/>
    <s v="TPTES DE CEMENTOS LA CELESTINA, SL"/>
    <n v="84000060"/>
    <s v="VILLACAÑAS-SUMIN. VILLACAÑAS"/>
    <n v="3230"/>
    <x v="59"/>
    <d v="2024-08-30T00:00:00"/>
    <d v="1899-12-30T07:44:14"/>
    <s v="02/09/24 Mañana cerr"/>
    <d v="2024-09-02T00:00:00"/>
    <x v="13"/>
    <x v="13"/>
    <x v="501"/>
    <d v="2024-09-02T00:00:00"/>
    <d v="1899-12-30T06:35:07"/>
    <n v="455"/>
    <s v="E00455"/>
    <s v="RUTA KMS.455"/>
    <x v="160"/>
    <x v="0"/>
    <x v="0"/>
    <x v="8"/>
    <x v="1"/>
    <d v="2024-08-30T07:44:14"/>
    <x v="13"/>
    <n v="72.262777777912561"/>
    <d v="2024-09-02T06:35:07"/>
    <d v="1899-12-30T06:04:00"/>
    <d v="2024-09-02T12:39:07"/>
    <n v="-4.651944444514811"/>
    <x v="1"/>
    <m/>
    <m/>
    <x v="0"/>
    <x v="0"/>
    <x v="2"/>
    <x v="0"/>
    <x v="13"/>
    <n v="2"/>
    <s v=""/>
    <d v="1900-01-05T01:36:00"/>
    <n v="65.196111111245898"/>
    <n v="36"/>
    <n v="29.196111111245898"/>
    <n v="0"/>
    <x v="4"/>
  </r>
  <r>
    <s v="E002"/>
    <s v="EO65"/>
    <x v="482"/>
    <x v="0"/>
    <s v="E3"/>
    <n v="432000110"/>
    <s v="PREBETONG HORMIGONES, S.A."/>
    <n v="85000005"/>
    <s v="BADAJOZ-CAYA Nº 37"/>
    <n v="3297"/>
    <x v="60"/>
    <d v="2024-08-30T00:00:00"/>
    <d v="1899-12-30T07:47:30"/>
    <s v="02/09 10h"/>
    <d v="2024-09-02T00:00:00"/>
    <x v="11"/>
    <x v="13"/>
    <x v="502"/>
    <d v="2024-09-02T00:00:00"/>
    <d v="1899-12-30T09:26:46"/>
    <n v="94"/>
    <s v="E00094"/>
    <s v="RUTA KMS.094"/>
    <x v="161"/>
    <x v="0"/>
    <x v="0"/>
    <x v="8"/>
    <x v="0"/>
    <d v="2024-08-30T07:47:30"/>
    <x v="11"/>
    <n v="74.208333333197515"/>
    <d v="2024-09-02T09:26:46"/>
    <d v="1899-12-30T01:15:12"/>
    <d v="2024-09-02T10:41:58"/>
    <n v="-0.6994444445008412"/>
    <x v="0"/>
    <m/>
    <m/>
    <x v="0"/>
    <x v="0"/>
    <x v="0"/>
    <x v="0"/>
    <x v="1"/>
    <n v="2"/>
    <s v="CISTERCEX. S.L.L."/>
    <d v="1899-12-31T06:04:48"/>
    <n v="71.954999999864185"/>
    <n v="36"/>
    <n v="35.954999999864185"/>
    <n v="0"/>
    <x v="4"/>
  </r>
  <r>
    <s v="E002"/>
    <s v="EO65"/>
    <x v="483"/>
    <x v="0"/>
    <s v="E3"/>
    <n v="432000110"/>
    <s v="PREBETONG HORMIGONES, S.A."/>
    <n v="85000005"/>
    <s v="BADAJOZ-CAYA Nº 37"/>
    <n v="3297"/>
    <x v="60"/>
    <d v="2024-08-30T00:00:00"/>
    <d v="1899-12-30T07:47:50"/>
    <s v="02/09 12h"/>
    <d v="2024-09-02T00:00:00"/>
    <x v="8"/>
    <x v="13"/>
    <x v="503"/>
    <d v="2024-09-02T00:00:00"/>
    <d v="1899-12-30T10:49:56"/>
    <n v="94"/>
    <s v="E00094"/>
    <s v="RUTA KMS.094"/>
    <x v="162"/>
    <x v="0"/>
    <x v="0"/>
    <x v="8"/>
    <x v="0"/>
    <d v="2024-08-30T07:47:50"/>
    <x v="8"/>
    <n v="76.702777777856681"/>
    <d v="2024-09-02T10:49:56"/>
    <d v="1899-12-30T01:15:12"/>
    <d v="2024-09-02T12:05:08"/>
    <n v="0.41444444458466023"/>
    <x v="0"/>
    <m/>
    <m/>
    <x v="0"/>
    <x v="0"/>
    <x v="0"/>
    <x v="0"/>
    <x v="6"/>
    <n v="2"/>
    <s v="HORMIGONES Y CONTENEDORES JARA"/>
    <d v="1899-12-31T06:04:48"/>
    <n v="74.449444444523351"/>
    <n v="36"/>
    <n v="38.449444444523351"/>
    <n v="0"/>
    <x v="4"/>
  </r>
  <r>
    <s v="E002"/>
    <s v="EO65"/>
    <x v="484"/>
    <x v="0"/>
    <s v="E3"/>
    <n v="100019775"/>
    <s v="HORMIGONES Y ARIDOS ALCAIDE, S.L."/>
    <n v="85000010"/>
    <s v="ARACENA"/>
    <n v="3297"/>
    <x v="60"/>
    <d v="2024-08-30T00:00:00"/>
    <d v="1899-12-30T08:11:05"/>
    <s v="02/09 x el día"/>
    <d v="2024-09-02T00:00:00"/>
    <x v="1"/>
    <x v="13"/>
    <x v="504"/>
    <d v="2024-09-02T00:00:00"/>
    <d v="1899-12-30T15:00:32"/>
    <n v="88"/>
    <s v="E00088"/>
    <s v="RUTA KMS.088"/>
    <x v="163"/>
    <x v="0"/>
    <x v="0"/>
    <x v="8"/>
    <x v="0"/>
    <d v="2024-08-30T08:11:05"/>
    <x v="1"/>
    <n v="80.815277777903248"/>
    <d v="2024-09-02T15:00:32"/>
    <d v="1899-12-30T01:10:24"/>
    <d v="2024-09-02T16:10:56"/>
    <n v="0.81777777790557593"/>
    <x v="0"/>
    <m/>
    <m/>
    <x v="0"/>
    <x v="0"/>
    <x v="0"/>
    <x v="0"/>
    <x v="4"/>
    <n v="2"/>
    <s v="TTES COOPERATIVOS ARAGONES S COOP"/>
    <d v="1899-12-31T04:09:36"/>
    <n v="78.641944444569916"/>
    <n v="36"/>
    <n v="42.641944444569916"/>
    <n v="0"/>
    <x v="4"/>
  </r>
  <r>
    <s v="E002"/>
    <s v="EO65"/>
    <x v="485"/>
    <x v="0"/>
    <s v="E4"/>
    <n v="100018511"/>
    <s v="MATERIALES SAN ISIDRO, S.C."/>
    <n v="84000208"/>
    <s v="VALENCIA DEL VENTOSO"/>
    <n v="3230"/>
    <x v="59"/>
    <d v="2024-08-30T00:00:00"/>
    <d v="1899-12-30T09:19:31"/>
    <s v="02/09 de 08:30a10h o"/>
    <d v="2024-09-02T00:00:00"/>
    <x v="11"/>
    <x v="13"/>
    <x v="505"/>
    <d v="2024-09-02T00:00:00"/>
    <d v="1899-12-30T08:03:06"/>
    <n v="20"/>
    <s v="E00020"/>
    <s v="RUTA KMS.020"/>
    <x v="156"/>
    <x v="0"/>
    <x v="0"/>
    <x v="8"/>
    <x v="1"/>
    <d v="2024-08-30T09:19:31"/>
    <x v="11"/>
    <n v="72.674722222087439"/>
    <d v="2024-09-02T08:03:06"/>
    <d v="1899-12-30T00:16:00"/>
    <d v="2024-09-02T08:19:06"/>
    <n v="1.6816666665254161"/>
    <x v="0"/>
    <m/>
    <m/>
    <x v="0"/>
    <x v="0"/>
    <x v="0"/>
    <x v="0"/>
    <x v="0"/>
    <n v="2"/>
    <s v="VAZQUEZ COTANO, FCO. JAVIER"/>
    <d v="1899-12-30T06:24:00"/>
    <n v="71.408055555420773"/>
    <n v="36"/>
    <n v="35.408055555420773"/>
    <n v="0"/>
    <x v="4"/>
  </r>
  <r>
    <s v="E002"/>
    <s v="EO65"/>
    <x v="486"/>
    <x v="0"/>
    <s v="E4"/>
    <n v="100057805"/>
    <s v="TPTES. Y EXCAV. PERELLO, SL"/>
    <n v="84000139"/>
    <s v="CARRASCALEJO"/>
    <n v="3230"/>
    <x v="59"/>
    <d v="2024-08-30T00:00:00"/>
    <d v="1899-12-30T09:25:59"/>
    <d v="2024-02-09T00:00:00"/>
    <d v="2024-09-02T00:00:00"/>
    <x v="9"/>
    <x v="13"/>
    <x v="506"/>
    <d v="2024-09-02T00:00:00"/>
    <d v="1899-12-30T06:52:53"/>
    <n v="278"/>
    <s v="E00278"/>
    <s v="RUTA KMS.278"/>
    <x v="164"/>
    <x v="0"/>
    <x v="0"/>
    <x v="8"/>
    <x v="1"/>
    <d v="2024-08-30T09:25:59"/>
    <x v="9"/>
    <n v="82.566944444552064"/>
    <d v="2024-09-02T06:52:53"/>
    <d v="1899-12-30T03:42:24"/>
    <d v="2024-09-02T10:35:17"/>
    <n v="9.4119444445241243"/>
    <x v="0"/>
    <m/>
    <m/>
    <x v="0"/>
    <x v="0"/>
    <x v="0"/>
    <x v="0"/>
    <x v="13"/>
    <n v="2"/>
    <s v=""/>
    <d v="1900-01-02T16:57:36"/>
    <n v="77.8602777778854"/>
    <n v="36"/>
    <n v="41.8602777778854"/>
    <n v="0"/>
    <x v="4"/>
  </r>
  <r>
    <s v="E002"/>
    <s v="EO65"/>
    <x v="487"/>
    <x v="0"/>
    <s v="E3"/>
    <n v="100057885"/>
    <s v="UTE AVE CASATEJADA TORIL"/>
    <n v="85000217"/>
    <s v="TORIL"/>
    <n v="3227"/>
    <x v="62"/>
    <d v="2024-08-30T00:00:00"/>
    <d v="1899-12-30T10:54:39"/>
    <s v="02/09 14:30h"/>
    <d v="2024-09-02T00:00:00"/>
    <x v="2"/>
    <x v="13"/>
    <x v="507"/>
    <d v="2024-09-02T00:00:00"/>
    <d v="1899-12-30T10:54:50"/>
    <n v="244"/>
    <s v="E00244"/>
    <s v="RUTA KMS.244"/>
    <x v="165"/>
    <x v="0"/>
    <x v="0"/>
    <x v="8"/>
    <x v="0"/>
    <d v="2024-08-30T10:54:39"/>
    <x v="2"/>
    <n v="75.589166666613892"/>
    <d v="2024-09-02T10:54:50"/>
    <d v="1899-12-30T03:15:12"/>
    <d v="2024-09-02T14:10:02"/>
    <n v="0.33277777768671513"/>
    <x v="0"/>
    <m/>
    <m/>
    <x v="0"/>
    <x v="0"/>
    <x v="0"/>
    <x v="0"/>
    <x v="6"/>
    <n v="2"/>
    <s v=""/>
    <d v="1900-01-02T06:04:48"/>
    <n v="71.335833333280561"/>
    <n v="36"/>
    <n v="35.335833333280561"/>
    <n v="0"/>
    <x v="4"/>
  </r>
  <r>
    <s v="E002"/>
    <s v="EO65"/>
    <x v="488"/>
    <x v="0"/>
    <s v="E3"/>
    <n v="100022399"/>
    <s v="GEVORA CONSTRUCCIONES S.A."/>
    <n v="85000566"/>
    <s v="LA ALBUERA-MEJORA EX310"/>
    <n v="3227"/>
    <x v="62"/>
    <d v="2024-08-30T00:00:00"/>
    <d v="1899-12-30T10:58:44"/>
    <s v="02/09 11:00h"/>
    <d v="2024-09-02T00:00:00"/>
    <x v="8"/>
    <x v="13"/>
    <x v="508"/>
    <d v="2024-09-02T00:00:00"/>
    <d v="1899-12-30T12:40:06"/>
    <n v="73"/>
    <s v="E00073"/>
    <s v="RUTA KMS.073"/>
    <x v="166"/>
    <x v="0"/>
    <x v="0"/>
    <x v="8"/>
    <x v="0"/>
    <d v="2024-08-30T10:58:44"/>
    <x v="8"/>
    <n v="73.521111111156642"/>
    <d v="2024-09-02T12:40:06"/>
    <d v="1899-12-30T00:58:24"/>
    <d v="2024-09-02T13:38:30"/>
    <n v="-1.1416666665463708"/>
    <x v="1"/>
    <m/>
    <m/>
    <x v="0"/>
    <x v="0"/>
    <x v="1"/>
    <x v="0"/>
    <x v="3"/>
    <n v="2"/>
    <s v=""/>
    <d v="1899-12-30T23:21:36"/>
    <n v="71.547777777823313"/>
    <n v="36"/>
    <n v="35.547777777823313"/>
    <n v="0"/>
    <x v="4"/>
  </r>
  <r>
    <s v="E002"/>
    <s v="EO65"/>
    <x v="489"/>
    <x v="0"/>
    <s v="E3"/>
    <n v="100022399"/>
    <s v="GEVORA CONSTRUCCIONES S.A."/>
    <n v="85000566"/>
    <s v="LA ALBUERA-MEJORA EX310"/>
    <n v="3227"/>
    <x v="62"/>
    <d v="2024-08-30T00:00:00"/>
    <d v="1899-12-30T10:58:54"/>
    <s v="02/09 16:00h"/>
    <d v="2024-09-02T00:00:00"/>
    <x v="6"/>
    <x v="13"/>
    <x v="509"/>
    <d v="2024-09-02T00:00:00"/>
    <d v="1899-12-30T13:25:13"/>
    <n v="73"/>
    <s v="E00073"/>
    <s v="RUTA KMS.073"/>
    <x v="157"/>
    <x v="0"/>
    <x v="0"/>
    <x v="8"/>
    <x v="0"/>
    <d v="2024-08-30T10:58:54"/>
    <x v="6"/>
    <n v="77.018333333311602"/>
    <d v="2024-09-02T13:25:13"/>
    <d v="1899-12-30T00:58:24"/>
    <d v="2024-09-02T14:23:37"/>
    <n v="1.6063888887874782"/>
    <x v="0"/>
    <m/>
    <m/>
    <x v="0"/>
    <x v="0"/>
    <x v="0"/>
    <x v="0"/>
    <x v="2"/>
    <n v="2"/>
    <s v="HIBURSANFRE, S.L.U."/>
    <d v="1899-12-30T23:21:36"/>
    <n v="75.044999999978273"/>
    <n v="36"/>
    <n v="39.044999999978273"/>
    <n v="0"/>
    <x v="4"/>
  </r>
  <r>
    <s v="E002"/>
    <s v="EO65"/>
    <x v="490"/>
    <x v="0"/>
    <s v="E3"/>
    <n v="100057863"/>
    <s v="UTE TORIL"/>
    <n v="85000117"/>
    <s v="TORIL"/>
    <n v="3227"/>
    <x v="62"/>
    <d v="2024-08-30T00:00:00"/>
    <d v="1899-12-30T11:05:09"/>
    <s v="02/09 12:00h"/>
    <d v="2024-09-02T00:00:00"/>
    <x v="17"/>
    <x v="13"/>
    <x v="510"/>
    <d v="2024-09-02T00:00:00"/>
    <d v="1899-12-30T09:39:25"/>
    <n v="244"/>
    <s v="E00244"/>
    <s v="RUTA KMS.244"/>
    <x v="167"/>
    <x v="0"/>
    <x v="0"/>
    <x v="8"/>
    <x v="0"/>
    <d v="2024-08-30T11:05:09"/>
    <x v="66"/>
    <n v="72.914166666625533"/>
    <d v="2024-09-02T09:39:25"/>
    <d v="1899-12-30T03:15:12"/>
    <d v="2024-09-02T12:54:37"/>
    <n v="-0.91027777787530795"/>
    <x v="1"/>
    <m/>
    <m/>
    <x v="0"/>
    <x v="0"/>
    <x v="1"/>
    <x v="0"/>
    <x v="1"/>
    <n v="2"/>
    <s v="HIBURSANFRE, S.L.U."/>
    <d v="1900-01-02T06:04:48"/>
    <n v="68.660833333292203"/>
    <n v="36"/>
    <n v="32.660833333292203"/>
    <n v="0"/>
    <x v="4"/>
  </r>
  <r>
    <s v="E002"/>
    <s v="EO65"/>
    <x v="491"/>
    <x v="0"/>
    <s v="E3"/>
    <n v="100057863"/>
    <s v="UTE TORIL"/>
    <n v="85000117"/>
    <s v="TORIL"/>
    <n v="3227"/>
    <x v="62"/>
    <d v="2024-08-30T00:00:00"/>
    <d v="1899-12-30T11:05:18"/>
    <s v="02/09 13:00h"/>
    <d v="2024-09-02T00:00:00"/>
    <x v="0"/>
    <x v="13"/>
    <x v="511"/>
    <d v="2024-09-02T00:00:00"/>
    <d v="1899-12-30T10:23:18"/>
    <n v="244"/>
    <s v="E00244"/>
    <s v="RUTA KMS.244"/>
    <x v="168"/>
    <x v="0"/>
    <x v="0"/>
    <x v="8"/>
    <x v="0"/>
    <d v="2024-08-30T11:05:18"/>
    <x v="0"/>
    <n v="73.911666666681413"/>
    <d v="2024-09-02T10:23:18"/>
    <d v="1899-12-30T03:15:12"/>
    <d v="2024-09-02T13:38:30"/>
    <n v="-0.64166666666278616"/>
    <x v="0"/>
    <m/>
    <m/>
    <x v="0"/>
    <x v="0"/>
    <x v="0"/>
    <x v="0"/>
    <x v="6"/>
    <n v="2"/>
    <s v=""/>
    <d v="1900-01-02T06:04:48"/>
    <n v="69.658333333348082"/>
    <n v="36"/>
    <n v="33.658333333348082"/>
    <n v="0"/>
    <x v="4"/>
  </r>
  <r>
    <s v="E002"/>
    <s v="EO65"/>
    <x v="492"/>
    <x v="0"/>
    <s v="E3"/>
    <n v="100057863"/>
    <s v="UTE TORIL"/>
    <n v="85000117"/>
    <s v="TORIL"/>
    <n v="3227"/>
    <x v="62"/>
    <d v="2024-08-30T00:00:00"/>
    <d v="1899-12-30T11:05:27"/>
    <s v="02/09 15:30h"/>
    <d v="2024-09-02T00:00:00"/>
    <x v="5"/>
    <x v="13"/>
    <x v="512"/>
    <d v="2024-09-02T00:00:00"/>
    <d v="1899-12-30T13:01:11"/>
    <n v="244"/>
    <s v="E00244"/>
    <s v="RUTA KMS.244"/>
    <x v="169"/>
    <x v="0"/>
    <x v="0"/>
    <x v="8"/>
    <x v="0"/>
    <d v="2024-08-30T11:05:27"/>
    <x v="5"/>
    <n v="78.409166666620877"/>
    <d v="2024-09-02T13:01:11"/>
    <d v="1899-12-30T03:15:12"/>
    <d v="2024-09-02T16:16:23"/>
    <n v="1.2269444443518296"/>
    <x v="0"/>
    <m/>
    <m/>
    <x v="0"/>
    <x v="0"/>
    <x v="0"/>
    <x v="0"/>
    <x v="2"/>
    <n v="2"/>
    <s v=""/>
    <d v="1900-01-02T06:04:48"/>
    <n v="74.155833333287546"/>
    <n v="36"/>
    <n v="38.155833333287546"/>
    <n v="0"/>
    <x v="4"/>
  </r>
  <r>
    <s v="E002"/>
    <s v="EO65"/>
    <x v="493"/>
    <x v="0"/>
    <s v="E3"/>
    <n v="100057863"/>
    <s v="UTE TORIL"/>
    <n v="85000117"/>
    <s v="TORIL"/>
    <n v="3227"/>
    <x v="62"/>
    <d v="2024-08-30T00:00:00"/>
    <d v="1899-12-30T11:05:39"/>
    <s v="02/09 17:00h"/>
    <d v="2024-09-02T00:00:00"/>
    <x v="1"/>
    <x v="13"/>
    <x v="513"/>
    <d v="2024-09-02T00:00:00"/>
    <d v="1899-12-30T14:05:49"/>
    <n v="244"/>
    <s v="E00244"/>
    <s v="RUTA KMS.244"/>
    <x v="170"/>
    <x v="0"/>
    <x v="0"/>
    <x v="8"/>
    <x v="0"/>
    <d v="2024-08-30T11:05:39"/>
    <x v="1"/>
    <n v="77.905833333323244"/>
    <d v="2024-09-02T14:05:49"/>
    <d v="1899-12-30T03:15:12"/>
    <d v="2024-09-02T17:21:01"/>
    <n v="-0.35027777776122093"/>
    <x v="0"/>
    <m/>
    <m/>
    <x v="0"/>
    <x v="0"/>
    <x v="0"/>
    <x v="0"/>
    <x v="5"/>
    <n v="2"/>
    <s v="VILLAR CHAMIZO JUAN Mª"/>
    <d v="1900-01-02T06:04:48"/>
    <n v="73.652499999989914"/>
    <n v="36"/>
    <n v="37.652499999989914"/>
    <n v="0"/>
    <x v="4"/>
  </r>
  <r>
    <s v="E002"/>
    <s v="EO65"/>
    <x v="494"/>
    <x v="0"/>
    <s v="E4"/>
    <n v="100046984"/>
    <s v="TRANSP. Y CEMENTOS HIDALGO, S.L."/>
    <n v="84000542"/>
    <s v="VILLA DEL PRADO_LUMACON"/>
    <n v="3230"/>
    <x v="59"/>
    <d v="2024-08-30T00:00:00"/>
    <d v="1899-12-30T11:53:27"/>
    <s v="02/09 619294229"/>
    <d v="2024-09-03T00:00:00"/>
    <x v="3"/>
    <x v="13"/>
    <x v="514"/>
    <d v="2024-09-02T00:00:00"/>
    <d v="1899-12-30T17:04:25"/>
    <n v="444"/>
    <s v="E00444"/>
    <s v="RUTA KMS.444"/>
    <x v="171"/>
    <x v="0"/>
    <x v="0"/>
    <x v="8"/>
    <x v="1"/>
    <d v="2024-08-30T11:53:27"/>
    <x v="24"/>
    <n v="98.109166666748933"/>
    <d v="2024-09-02T17:04:25"/>
    <d v="1899-12-30T05:55:12"/>
    <d v="2024-09-02T22:59:37"/>
    <n v="15.006388888985384"/>
    <x v="0"/>
    <m/>
    <m/>
    <x v="0"/>
    <x v="0"/>
    <x v="0"/>
    <x v="0"/>
    <x v="9"/>
    <n v="2"/>
    <s v=""/>
    <d v="1900-01-04T22:04:48"/>
    <n v="91.189166666748932"/>
    <n v="48"/>
    <n v="43.189166666748932"/>
    <n v="0"/>
    <x v="4"/>
  </r>
  <r>
    <s v="E002"/>
    <s v="EO65"/>
    <x v="495"/>
    <x v="0"/>
    <s v="E3"/>
    <n v="432000110"/>
    <s v="PREBETONG HORMIGONES, S.A."/>
    <n v="85000000"/>
    <s v="FREGENAL DE LA SIERRA"/>
    <n v="3297"/>
    <x v="60"/>
    <d v="2024-08-30T00:00:00"/>
    <d v="1899-12-30T11:53:46"/>
    <s v="02/09 08:00h"/>
    <d v="2024-09-02T00:00:00"/>
    <x v="13"/>
    <x v="13"/>
    <x v="515"/>
    <d v="2024-09-02T00:00:00"/>
    <d v="1899-12-30T07:35:16"/>
    <n v="32"/>
    <s v="E00032"/>
    <s v="RUTA KMS.032"/>
    <x v="165"/>
    <x v="0"/>
    <x v="0"/>
    <x v="8"/>
    <x v="0"/>
    <d v="2024-08-30T11:53:46"/>
    <x v="13"/>
    <n v="68.103888888959773"/>
    <d v="2024-09-02T07:35:16"/>
    <d v="1899-12-30T00:25:36"/>
    <d v="2024-09-02T08:00:52"/>
    <n v="-1.4444444328546524E-2"/>
    <x v="0"/>
    <m/>
    <m/>
    <x v="0"/>
    <x v="0"/>
    <x v="0"/>
    <x v="0"/>
    <x v="12"/>
    <n v="2"/>
    <s v=""/>
    <d v="1899-12-30T10:14:24"/>
    <n v="66.677222222293111"/>
    <n v="36"/>
    <n v="30.677222222293111"/>
    <n v="0"/>
    <x v="4"/>
  </r>
  <r>
    <s v="E002"/>
    <s v="EO65"/>
    <x v="496"/>
    <x v="0"/>
    <s v="E3"/>
    <n v="100024106"/>
    <s v="HORMIGONES HERMANOS FERNANDEZ S.L."/>
    <n v="85000135"/>
    <s v="JEREZ DE LOS CABALLEROS"/>
    <n v="3297"/>
    <x v="60"/>
    <d v="2024-08-30T00:00:00"/>
    <d v="1899-12-30T12:56:57"/>
    <s v="02/09 08:00h"/>
    <d v="2024-09-02T00:00:00"/>
    <x v="18"/>
    <x v="13"/>
    <x v="516"/>
    <d v="2024-09-02T00:00:00"/>
    <d v="1899-12-30T08:55:26"/>
    <n v="30"/>
    <s v="E00030"/>
    <s v="RUTA KMS.030"/>
    <x v="172"/>
    <x v="0"/>
    <x v="0"/>
    <x v="8"/>
    <x v="0"/>
    <d v="2024-08-30T12:56:57"/>
    <x v="64"/>
    <n v="68.050833333400078"/>
    <d v="2024-09-02T08:55:26"/>
    <d v="1899-12-30T00:24:00"/>
    <d v="2024-09-02T09:19:26"/>
    <n v="-0.32388888899004087"/>
    <x v="0"/>
    <m/>
    <m/>
    <x v="0"/>
    <x v="0"/>
    <x v="0"/>
    <x v="0"/>
    <x v="0"/>
    <n v="2"/>
    <s v="MARTINEZ RODRIGUEZ FRANCISCO JAVIER"/>
    <d v="1899-12-30T09:36:00"/>
    <n v="66.650833333400072"/>
    <n v="36"/>
    <n v="30.650833333400072"/>
    <n v="0"/>
    <x v="4"/>
  </r>
  <r>
    <s v="E002"/>
    <s v="EO65"/>
    <x v="497"/>
    <x v="0"/>
    <s v="E4"/>
    <n v="100057845"/>
    <s v="INVERSIONES SEGURA SARRIA, S.L."/>
    <n v="84000019"/>
    <s v="ARROYOMOLINOS"/>
    <n v="3230"/>
    <x v="59"/>
    <d v="2024-08-30T00:00:00"/>
    <d v="1899-12-30T12:58:13"/>
    <s v="02/09 64s - 1"/>
    <d v="2024-09-02T00:00:00"/>
    <x v="1"/>
    <x v="13"/>
    <x v="517"/>
    <d v="2024-09-02T00:00:00"/>
    <d v="1899-12-30T14:23:41"/>
    <n v="391"/>
    <s v="E00391"/>
    <s v="RUTA KMS.391"/>
    <x v="173"/>
    <x v="0"/>
    <x v="0"/>
    <x v="8"/>
    <x v="1"/>
    <d v="2024-08-30T12:58:13"/>
    <x v="1"/>
    <n v="76.029722222301643"/>
    <d v="2024-09-02T14:23:41"/>
    <d v="1899-12-30T05:12:48"/>
    <d v="2024-09-02T19:36:29"/>
    <n v="-2.6080555554362945"/>
    <x v="1"/>
    <m/>
    <m/>
    <x v="0"/>
    <x v="0"/>
    <x v="3"/>
    <x v="0"/>
    <x v="5"/>
    <n v="2"/>
    <s v="GUILLERMO CARDEÑA SA"/>
    <d v="1900-01-04T05:07:12"/>
    <n v="69.816388888968305"/>
    <n v="36"/>
    <n v="33.816388888968305"/>
    <n v="0"/>
    <x v="4"/>
  </r>
  <r>
    <s v="E002"/>
    <s v="EO65"/>
    <x v="498"/>
    <x v="0"/>
    <s v="E4"/>
    <n v="100057845"/>
    <s v="INVERSIONES SEGURA SARRIA, S.L."/>
    <n v="84000019"/>
    <s v="ARROYOMOLINOS"/>
    <n v="3230"/>
    <x v="59"/>
    <d v="2024-08-30T00:00:00"/>
    <d v="1899-12-30T13:19:54"/>
    <s v="02/09 64s - 2º"/>
    <d v="2024-09-03T00:00:00"/>
    <x v="1"/>
    <x v="13"/>
    <x v="518"/>
    <d v="2024-09-02T00:00:00"/>
    <d v="1899-12-30T19:04:39"/>
    <n v="391"/>
    <s v="E00391"/>
    <s v="RUTA KMS.391"/>
    <x v="174"/>
    <x v="0"/>
    <x v="0"/>
    <x v="8"/>
    <x v="1"/>
    <d v="2024-08-30T13:19:54"/>
    <x v="16"/>
    <n v="99.668333333451301"/>
    <d v="2024-09-02T19:04:39"/>
    <d v="1899-12-30T05:12:48"/>
    <d v="2024-09-03T00:17:27"/>
    <n v="16.709166666667443"/>
    <x v="0"/>
    <m/>
    <m/>
    <x v="0"/>
    <x v="0"/>
    <x v="0"/>
    <x v="0"/>
    <x v="11"/>
    <n v="2"/>
    <s v=""/>
    <d v="1900-01-04T05:07:12"/>
    <n v="93.455000000117963"/>
    <n v="48"/>
    <n v="45.455000000117963"/>
    <n v="0"/>
    <x v="4"/>
  </r>
  <r>
    <s v="E002"/>
    <s v="EO65"/>
    <x v="499"/>
    <x v="0"/>
    <s v="E3"/>
    <n v="100057885"/>
    <s v="UTE AVE CASATEJADA TORIL"/>
    <n v="85000217"/>
    <s v="TORIL"/>
    <n v="3227"/>
    <x v="62"/>
    <d v="2024-08-30T00:00:00"/>
    <d v="1899-12-30T14:05:39"/>
    <s v="03/09 07:30h"/>
    <d v="2024-09-03T00:00:00"/>
    <x v="28"/>
    <x v="13"/>
    <x v="519"/>
    <d v="2024-09-02T00:00:00"/>
    <d v="1899-12-30T14:37:36"/>
    <n v="244"/>
    <s v="E00244"/>
    <s v="RUTA KMS.244"/>
    <x v="175"/>
    <x v="0"/>
    <x v="0"/>
    <x v="8"/>
    <x v="0"/>
    <d v="2024-08-30T14:05:39"/>
    <x v="73"/>
    <n v="89.405833333265036"/>
    <d v="2024-09-02T14:37:36"/>
    <d v="1899-12-30T03:15:12"/>
    <d v="2024-09-02T17:52:48"/>
    <n v="13.619999999937136"/>
    <x v="0"/>
    <m/>
    <m/>
    <x v="0"/>
    <x v="0"/>
    <x v="0"/>
    <x v="0"/>
    <x v="5"/>
    <n v="2"/>
    <s v="HORMIGONES Y CONTENEDORES JARA"/>
    <d v="1900-01-02T06:04:48"/>
    <n v="85.152499999931706"/>
    <n v="48"/>
    <n v="37.152499999931706"/>
    <n v="0"/>
    <x v="4"/>
  </r>
  <r>
    <s v="E002"/>
    <s v="EO65"/>
    <x v="500"/>
    <x v="0"/>
    <s v="E3"/>
    <n v="100057885"/>
    <s v="UTE AVE CASATEJADA TORIL"/>
    <n v="85000217"/>
    <s v="TORIL"/>
    <n v="3227"/>
    <x v="62"/>
    <d v="2024-08-30T00:00:00"/>
    <d v="1899-12-30T14:06:12"/>
    <s v="03/09 07:30h"/>
    <d v="2024-09-03T00:00:00"/>
    <x v="28"/>
    <x v="13"/>
    <x v="520"/>
    <d v="2024-09-02T00:00:00"/>
    <d v="1899-12-30T15:40:43"/>
    <n v="244"/>
    <s v="E00244"/>
    <s v="RUTA KMS.244"/>
    <x v="176"/>
    <x v="0"/>
    <x v="0"/>
    <x v="8"/>
    <x v="0"/>
    <d v="2024-08-30T14:06:12"/>
    <x v="73"/>
    <n v="89.39666666672565"/>
    <d v="2024-09-02T15:40:43"/>
    <d v="1899-12-30T03:15:12"/>
    <d v="2024-09-02T18:55:55"/>
    <n v="12.568055555457249"/>
    <x v="0"/>
    <m/>
    <m/>
    <x v="0"/>
    <x v="0"/>
    <x v="0"/>
    <x v="0"/>
    <x v="4"/>
    <n v="2"/>
    <s v="HORMIGONES Y CONTENEDORES JARA"/>
    <d v="1900-01-02T06:04:48"/>
    <n v="85.14333333339232"/>
    <n v="48"/>
    <n v="37.14333333339232"/>
    <n v="0"/>
    <x v="4"/>
  </r>
  <r>
    <s v="E002"/>
    <s v="EO65"/>
    <x v="501"/>
    <x v="0"/>
    <s v="E3"/>
    <n v="100057885"/>
    <s v="UTE AVE CASATEJADA TORIL"/>
    <n v="85000217"/>
    <s v="TORIL"/>
    <n v="3227"/>
    <x v="62"/>
    <d v="2024-08-30T00:00:00"/>
    <d v="1899-12-30T14:06:36"/>
    <s v="03/09 09:00h"/>
    <d v="2024-09-03T00:00:00"/>
    <x v="18"/>
    <x v="13"/>
    <x v="521"/>
    <d v="2024-09-02T00:00:00"/>
    <d v="1899-12-30T19:59:48"/>
    <n v="244"/>
    <s v="E00244"/>
    <s v="RUTA KMS.244"/>
    <x v="172"/>
    <x v="0"/>
    <x v="0"/>
    <x v="8"/>
    <x v="0"/>
    <d v="2024-08-30T14:06:36"/>
    <x v="22"/>
    <n v="90.890000000072177"/>
    <d v="2024-09-02T19:59:48"/>
    <d v="1899-12-30T03:15:12"/>
    <d v="2024-09-02T23:15:00"/>
    <n v="9.75"/>
    <x v="0"/>
    <m/>
    <m/>
    <x v="0"/>
    <x v="0"/>
    <x v="0"/>
    <x v="0"/>
    <x v="11"/>
    <n v="2"/>
    <s v="MARTINEZ RODRIGUEZ FRANCISCO JAVIER"/>
    <d v="1900-01-02T06:04:48"/>
    <n v="86.636666666738847"/>
    <n v="48"/>
    <n v="38.636666666738847"/>
    <n v="0"/>
    <x v="4"/>
  </r>
  <r>
    <s v="E002"/>
    <s v="EO65"/>
    <x v="502"/>
    <x v="0"/>
    <s v="E3"/>
    <n v="100057885"/>
    <s v="UTE AVE CASATEJADA TORIL"/>
    <n v="85000217"/>
    <s v="TORIL"/>
    <n v="3227"/>
    <x v="62"/>
    <d v="2024-08-30T00:00:00"/>
    <d v="1899-12-30T14:06:58"/>
    <s v="03/09 14:30h"/>
    <d v="2024-09-03T00:00:00"/>
    <x v="1"/>
    <x v="13"/>
    <x v="522"/>
    <d v="2024-09-03T00:00:00"/>
    <d v="1899-12-30T12:18:45"/>
    <n v="244"/>
    <s v="E00244"/>
    <s v="RUTA KMS.244"/>
    <x v="167"/>
    <x v="0"/>
    <x v="0"/>
    <x v="8"/>
    <x v="0"/>
    <d v="2024-08-30T14:06:58"/>
    <x v="16"/>
    <n v="98.883888888987713"/>
    <d v="2024-09-03T12:18:45"/>
    <d v="1899-12-30T03:15:12"/>
    <d v="2024-09-03T15:33:57"/>
    <n v="1.4341666666441597"/>
    <x v="0"/>
    <m/>
    <m/>
    <x v="0"/>
    <x v="1"/>
    <x v="0"/>
    <x v="0"/>
    <x v="3"/>
    <n v="3"/>
    <s v="HIBURSANFRE, S.L.U."/>
    <d v="1900-01-02T06:04:48"/>
    <n v="94.630555555654382"/>
    <n v="48"/>
    <n v="46.630555555654382"/>
    <n v="0"/>
    <x v="4"/>
  </r>
  <r>
    <s v="E002"/>
    <s v="EO65"/>
    <x v="503"/>
    <x v="0"/>
    <s v="E3"/>
    <n v="100057885"/>
    <s v="UTE AVE CASATEJADA TORIL"/>
    <n v="85000217"/>
    <s v="TORIL"/>
    <n v="3227"/>
    <x v="62"/>
    <d v="2024-08-30T00:00:00"/>
    <d v="1899-12-30T14:08:30"/>
    <s v="04/09 07:30h"/>
    <d v="2024-09-04T00:00:00"/>
    <x v="28"/>
    <x v="13"/>
    <x v="523"/>
    <d v="2024-09-03T00:00:00"/>
    <d v="1899-12-30T18:42:06"/>
    <n v="244"/>
    <s v="E00244"/>
    <s v="RUTA KMS.244"/>
    <x v="163"/>
    <x v="0"/>
    <x v="0"/>
    <x v="8"/>
    <x v="0"/>
    <d v="2024-08-30T14:08:30"/>
    <x v="82"/>
    <n v="113.35833333333721"/>
    <d v="2024-09-03T18:42:06"/>
    <d v="1899-12-30T03:15:12"/>
    <d v="2024-09-03T21:57:18"/>
    <n v="9.5449999999254942"/>
    <x v="0"/>
    <m/>
    <m/>
    <x v="0"/>
    <x v="1"/>
    <x v="0"/>
    <x v="0"/>
    <x v="10"/>
    <n v="3"/>
    <s v="TTES COOPERATIVOS ARAGONES S COOP"/>
    <d v="1900-01-02T06:04:48"/>
    <n v="109.10500000000388"/>
    <n v="60"/>
    <n v="49.105000000003884"/>
    <n v="0"/>
    <x v="4"/>
  </r>
  <r>
    <s v="E002"/>
    <s v="EO65"/>
    <x v="504"/>
    <x v="0"/>
    <s v="E3"/>
    <n v="100057885"/>
    <s v="UTE AVE CASATEJADA TORIL"/>
    <n v="85000217"/>
    <s v="TORIL"/>
    <n v="3227"/>
    <x v="62"/>
    <d v="2024-08-30T00:00:00"/>
    <d v="1899-12-30T14:08:51"/>
    <s v="04/09 09:00h"/>
    <d v="2024-09-04T00:00:00"/>
    <x v="18"/>
    <x v="13"/>
    <x v="524"/>
    <d v="2024-09-03T00:00:00"/>
    <d v="1899-12-30T19:35:47"/>
    <n v="244"/>
    <s v="E00244"/>
    <s v="RUTA KMS.244"/>
    <x v="157"/>
    <x v="0"/>
    <x v="0"/>
    <x v="8"/>
    <x v="0"/>
    <d v="2024-08-30T14:08:51"/>
    <x v="40"/>
    <n v="114.85250000003725"/>
    <d v="2024-09-03T19:35:47"/>
    <d v="1899-12-30T03:15:12"/>
    <d v="2024-09-03T22:50:59"/>
    <n v="10.150277777749579"/>
    <x v="0"/>
    <m/>
    <m/>
    <x v="0"/>
    <x v="1"/>
    <x v="0"/>
    <x v="0"/>
    <x v="11"/>
    <n v="3"/>
    <s v="HIBURSANFRE, S.L.U."/>
    <d v="1900-01-02T06:04:48"/>
    <n v="110.59916666670392"/>
    <n v="60"/>
    <n v="50.599166666703923"/>
    <n v="0"/>
    <x v="4"/>
  </r>
  <r>
    <s v="E002"/>
    <s v="EO65"/>
    <x v="505"/>
    <x v="0"/>
    <s v="E3"/>
    <n v="100057885"/>
    <s v="UTE AVE CASATEJADA TORIL"/>
    <n v="85000217"/>
    <s v="TORIL"/>
    <n v="3227"/>
    <x v="62"/>
    <d v="2024-08-30T00:00:00"/>
    <d v="1899-12-30T14:09:19"/>
    <s v="04/09 11:00h"/>
    <d v="2024-09-04T00:00:00"/>
    <x v="12"/>
    <x v="13"/>
    <x v="525"/>
    <d v="2024-09-03T00:00:00"/>
    <d v="1899-12-30T17:35:01"/>
    <n v="244"/>
    <s v="E00244"/>
    <s v="RUTA KMS.244"/>
    <x v="158"/>
    <x v="0"/>
    <x v="0"/>
    <x v="8"/>
    <x v="0"/>
    <d v="2024-08-30T14:09:19"/>
    <x v="43"/>
    <n v="116.84472222224576"/>
    <d v="2024-09-03T17:35:01"/>
    <d v="1899-12-30T03:15:12"/>
    <d v="2024-09-03T20:50:13"/>
    <n v="14.16305555566214"/>
    <x v="0"/>
    <m/>
    <m/>
    <x v="0"/>
    <x v="1"/>
    <x v="0"/>
    <x v="0"/>
    <x v="9"/>
    <n v="3"/>
    <s v=""/>
    <d v="1900-01-02T06:04:48"/>
    <n v="112.59138888891243"/>
    <n v="60"/>
    <n v="52.591388888912434"/>
    <n v="0"/>
    <x v="4"/>
  </r>
  <r>
    <s v="E002"/>
    <s v="EO65"/>
    <x v="506"/>
    <x v="0"/>
    <s v="E3"/>
    <n v="432000110"/>
    <s v="PREBETONG HORMIGONES, S.A."/>
    <n v="85000333"/>
    <s v="AVE PLASENCIA MOVIL"/>
    <n v="3229"/>
    <x v="63"/>
    <d v="2024-08-30T00:00:00"/>
    <d v="1899-12-30T15:34:45"/>
    <s v="02/09 15:00h"/>
    <d v="2024-09-02T00:00:00"/>
    <x v="4"/>
    <x v="13"/>
    <x v="526"/>
    <d v="2024-09-02T00:00:00"/>
    <d v="1899-12-30T10:42:59"/>
    <n v="222"/>
    <s v="E00222"/>
    <s v="RUTA KMS.222"/>
    <x v="177"/>
    <x v="0"/>
    <x v="0"/>
    <x v="8"/>
    <x v="0"/>
    <d v="2024-08-30T15:34:45"/>
    <x v="4"/>
    <n v="71.420833333279006"/>
    <d v="2024-09-02T10:42:59"/>
    <d v="1899-12-30T02:57:36"/>
    <d v="2024-09-02T13:40:35"/>
    <n v="1.3236111110891216"/>
    <x v="0"/>
    <m/>
    <m/>
    <x v="0"/>
    <x v="0"/>
    <x v="0"/>
    <x v="0"/>
    <x v="6"/>
    <n v="2"/>
    <s v="HORMIGONES Y CONTENEDORES JARA"/>
    <d v="1900-01-01T23:02:24"/>
    <n v="67.460833333279012"/>
    <n v="36"/>
    <n v="31.460833333279012"/>
    <n v="0"/>
    <x v="4"/>
  </r>
  <r>
    <s v="E002"/>
    <s v="EO65"/>
    <x v="507"/>
    <x v="0"/>
    <s v="E4"/>
    <n v="100057799"/>
    <s v="CASOR 2, SL"/>
    <n v="84000330"/>
    <s v="VILLANUEVA SERENA-CASOR2"/>
    <n v="3230"/>
    <x v="59"/>
    <d v="2024-08-30T00:00:00"/>
    <d v="1899-12-30T16:05:03"/>
    <s v="02/09 64s URGENTE LU"/>
    <d v="2024-09-02T00:00:00"/>
    <x v="9"/>
    <x v="13"/>
    <x v="527"/>
    <d v="2024-09-02T00:00:00"/>
    <d v="1899-12-30T07:36:49"/>
    <n v="132"/>
    <s v="E00132"/>
    <s v="RUTA KMS.132"/>
    <x v="178"/>
    <x v="0"/>
    <x v="0"/>
    <x v="8"/>
    <x v="1"/>
    <d v="2024-08-30T16:05:03"/>
    <x v="9"/>
    <n v="75.915833333332557"/>
    <d v="2024-09-02T07:36:49"/>
    <d v="1899-12-30T01:45:36"/>
    <d v="2024-09-02T09:22:25"/>
    <n v="10.62638888892252"/>
    <x v="0"/>
    <m/>
    <m/>
    <x v="0"/>
    <x v="0"/>
    <x v="0"/>
    <x v="0"/>
    <x v="12"/>
    <n v="2"/>
    <s v="ALMACENES SAN BLAS CORTEGANA, S.L."/>
    <d v="1899-12-31T18:14:24"/>
    <n v="73.155833333332552"/>
    <n v="36"/>
    <n v="37.155833333332552"/>
    <n v="0"/>
    <x v="4"/>
  </r>
  <r>
    <s v="E002"/>
    <s v="EO65"/>
    <x v="508"/>
    <x v="0"/>
    <s v="E4"/>
    <n v="100046984"/>
    <s v="TRANSP. Y CEMENTOS HIDALGO, S.L."/>
    <n v="84000655"/>
    <s v="CENICIENTOS- LUMACON"/>
    <n v="3230"/>
    <x v="59"/>
    <d v="2024-09-02T00:00:00"/>
    <d v="1899-12-30T08:40:54"/>
    <s v="03/09 630466184"/>
    <d v="2024-09-03T00:00:00"/>
    <x v="3"/>
    <x v="13"/>
    <x v="528"/>
    <d v="2024-09-03T00:00:00"/>
    <d v="1899-12-30T11:07:18"/>
    <n v="345"/>
    <s v="E00345"/>
    <s v="RUTA KMS.345"/>
    <x v="179"/>
    <x v="0"/>
    <x v="0"/>
    <x v="8"/>
    <x v="1"/>
    <d v="2024-09-02T08:40:54"/>
    <x v="24"/>
    <n v="29.318333333416376"/>
    <d v="2024-09-03T11:07:18"/>
    <d v="1899-12-30T04:36:00"/>
    <d v="2024-09-03T15:43:18"/>
    <n v="-1.7216666666208766"/>
    <x v="1"/>
    <m/>
    <m/>
    <x v="0"/>
    <x v="1"/>
    <x v="3"/>
    <x v="0"/>
    <x v="7"/>
    <n v="3"/>
    <s v=""/>
    <d v="1900-01-03T14:24:00"/>
    <n v="23.718333333416375"/>
    <n v="12"/>
    <n v="11.718333333416375"/>
    <n v="0"/>
    <x v="4"/>
  </r>
  <r>
    <s v="E002"/>
    <s v="EO65"/>
    <x v="509"/>
    <x v="0"/>
    <s v="E4"/>
    <n v="100057842"/>
    <s v="TPTES DE CEMENTOS LA CELESTINA, SL"/>
    <n v="84000156"/>
    <s v="YUNCOS-AZULEJOS Y PAV. ALONSO"/>
    <n v="3230"/>
    <x v="59"/>
    <d v="2024-09-02T00:00:00"/>
    <d v="1899-12-30T08:46:12"/>
    <s v="03/09 616490176 LLAM"/>
    <d v="2024-09-03T00:00:00"/>
    <x v="3"/>
    <x v="13"/>
    <x v="529"/>
    <d v="2024-09-02T00:00:00"/>
    <d v="1899-12-30T16:10:14"/>
    <n v="392"/>
    <s v="E00392"/>
    <s v="RUTA KMS.392"/>
    <x v="180"/>
    <x v="0"/>
    <x v="0"/>
    <x v="8"/>
    <x v="1"/>
    <d v="2024-09-02T08:46:12"/>
    <x v="24"/>
    <n v="29.230000000039581"/>
    <d v="2024-09-02T16:10:14"/>
    <d v="1899-12-30T05:13:36"/>
    <d v="2024-09-02T21:23:50"/>
    <n v="16.602777777879965"/>
    <x v="0"/>
    <m/>
    <m/>
    <x v="0"/>
    <x v="0"/>
    <x v="0"/>
    <x v="0"/>
    <x v="8"/>
    <n v="2"/>
    <s v=""/>
    <d v="1900-01-04T05:26:24"/>
    <n v="23.003333333372915"/>
    <n v="12"/>
    <n v="11.003333333372915"/>
    <n v="0"/>
    <x v="4"/>
  </r>
  <r>
    <s v="E002"/>
    <s v="EO65"/>
    <x v="510"/>
    <x v="0"/>
    <s v="E3"/>
    <n v="100051755"/>
    <s v="STRATA PAVIMENTOS, S.L.U"/>
    <n v="85000446"/>
    <s v="VILLAFRANCA DE LOS BARROS-STRATA"/>
    <n v="3297"/>
    <x v="60"/>
    <d v="2024-09-02T00:00:00"/>
    <d v="1899-12-30T08:47:13"/>
    <s v="02/09 13:00h"/>
    <d v="2024-09-02T00:00:00"/>
    <x v="0"/>
    <x v="13"/>
    <x v="530"/>
    <d v="2024-09-02T00:00:00"/>
    <d v="1899-12-30T12:07:40"/>
    <n v="34"/>
    <s v="E00034"/>
    <s v="RUTA KMS.034"/>
    <x v="172"/>
    <x v="0"/>
    <x v="0"/>
    <x v="8"/>
    <x v="0"/>
    <d v="2024-09-02T08:47:13"/>
    <x v="0"/>
    <n v="4.2130555555340834"/>
    <d v="2024-09-02T12:07:40"/>
    <d v="1899-12-30T00:27:12"/>
    <d v="2024-09-02T12:34:52"/>
    <n v="0.41888888884568587"/>
    <x v="0"/>
    <m/>
    <m/>
    <x v="0"/>
    <x v="0"/>
    <x v="0"/>
    <x v="0"/>
    <x v="3"/>
    <n v="2"/>
    <s v="MARTINEZ RODRIGUEZ FRANCISCO JAVIER"/>
    <d v="1899-12-30T10:52:48"/>
    <n v="2.7597222222007503"/>
    <n v="0"/>
    <n v="2.7597222222007503"/>
    <n v="0"/>
    <x v="4"/>
  </r>
  <r>
    <s v="E002"/>
    <s v="EO65"/>
    <x v="511"/>
    <x v="0"/>
    <s v="E3"/>
    <n v="100051755"/>
    <s v="STRATA PAVIMENTOS, S.L.U"/>
    <n v="85000446"/>
    <s v="VILLAFRANCA DE LOS BARROS-STRATA"/>
    <n v="3297"/>
    <x v="60"/>
    <d v="2024-09-02T00:00:00"/>
    <d v="1899-12-30T08:47:34"/>
    <s v="03/09 8h"/>
    <d v="2024-09-03T00:00:00"/>
    <x v="13"/>
    <x v="13"/>
    <x v="531"/>
    <d v="2024-09-03T00:00:00"/>
    <d v="1899-12-30T07:52:17"/>
    <n v="34"/>
    <s v="E00034"/>
    <s v="RUTA KMS.034"/>
    <x v="165"/>
    <x v="0"/>
    <x v="0"/>
    <x v="8"/>
    <x v="0"/>
    <d v="2024-09-02T08:47:34"/>
    <x v="23"/>
    <n v="23.207222222350538"/>
    <d v="2024-09-03T07:52:17"/>
    <d v="1899-12-30T00:27:12"/>
    <d v="2024-09-03T08:19:29"/>
    <n v="-0.32472222216892987"/>
    <x v="0"/>
    <m/>
    <m/>
    <x v="0"/>
    <x v="1"/>
    <x v="0"/>
    <x v="0"/>
    <x v="12"/>
    <n v="3"/>
    <s v=""/>
    <d v="1899-12-30T10:52:48"/>
    <n v="21.753888889017205"/>
    <n v="12"/>
    <n v="9.7538888890172046"/>
    <n v="0"/>
    <x v="4"/>
  </r>
  <r>
    <s v="E002"/>
    <s v="EO65"/>
    <x v="512"/>
    <x v="0"/>
    <s v="E4"/>
    <n v="100018603"/>
    <s v="TOMAS RUBIALES ZAPATA, C.B."/>
    <n v="84000084"/>
    <s v="PUEBLA DE SANCHO PEREZ"/>
    <n v="3230"/>
    <x v="59"/>
    <d v="2024-09-02T00:00:00"/>
    <d v="1899-12-30T09:03:27"/>
    <s v="03/09 recog 15pal"/>
    <d v="2024-09-03T00:00:00"/>
    <x v="9"/>
    <x v="13"/>
    <x v="532"/>
    <d v="2024-09-03T00:00:00"/>
    <d v="1899-12-30T07:23:04"/>
    <n v="20"/>
    <s v="E00020"/>
    <s v="RUTA KMS.020"/>
    <x v="156"/>
    <x v="0"/>
    <x v="0"/>
    <x v="8"/>
    <x v="1"/>
    <d v="2024-09-02T09:03:27"/>
    <x v="29"/>
    <n v="34.942500000062864"/>
    <d v="2024-09-03T07:23:04"/>
    <d v="1899-12-30T00:16:00"/>
    <d v="2024-09-03T07:39:04"/>
    <n v="12.348888888896909"/>
    <x v="0"/>
    <m/>
    <m/>
    <x v="0"/>
    <x v="1"/>
    <x v="0"/>
    <x v="0"/>
    <x v="12"/>
    <n v="3"/>
    <s v="VAZQUEZ COTANO, FCO. JAVIER"/>
    <d v="1899-12-30T06:24:00"/>
    <n v="33.675833333396199"/>
    <n v="12"/>
    <n v="21.675833333396199"/>
    <n v="0"/>
    <x v="4"/>
  </r>
  <r>
    <s v="E002"/>
    <s v="EO65"/>
    <x v="513"/>
    <x v="0"/>
    <s v="E4"/>
    <n v="100057845"/>
    <s v="INVERSIONES SEGURA SARRIA, S.L."/>
    <n v="84000207"/>
    <s v="LA GUARDIA-ROMAJE"/>
    <n v="3230"/>
    <x v="59"/>
    <d v="2024-09-02T00:00:00"/>
    <d v="1899-12-30T09:18:48"/>
    <s v="03/09-04/09 64s"/>
    <d v="2024-09-04T00:00:00"/>
    <x v="3"/>
    <x v="13"/>
    <x v="533"/>
    <d v="2024-09-03T00:00:00"/>
    <d v="1899-12-30T10:19:25"/>
    <n v="431"/>
    <s v="E00431"/>
    <s v="RUTA KMS.431"/>
    <x v="181"/>
    <x v="0"/>
    <x v="0"/>
    <x v="8"/>
    <x v="1"/>
    <d v="2024-09-02T09:18:48"/>
    <x v="52"/>
    <n v="52.686666666646488"/>
    <d v="2024-09-03T10:19:25"/>
    <d v="1899-12-30T05:44:48"/>
    <d v="2024-09-03T16:04:13"/>
    <n v="21.929722222324926"/>
    <x v="0"/>
    <m/>
    <m/>
    <x v="0"/>
    <x v="1"/>
    <x v="0"/>
    <x v="0"/>
    <x v="6"/>
    <n v="3"/>
    <s v=""/>
    <d v="1900-01-04T17:55:12"/>
    <n v="45.939999999979818"/>
    <n v="24"/>
    <n v="21.939999999979818"/>
    <n v="0"/>
    <x v="4"/>
  </r>
  <r>
    <s v="E002"/>
    <s v="EO65"/>
    <x v="514"/>
    <x v="0"/>
    <s v="E3"/>
    <n v="100046984"/>
    <s v="TRANSP. Y CEMENTOS HIDALGO, S.L."/>
    <n v="85000562"/>
    <s v="PUENTE DEL ARZOBISPO- JORYCAR"/>
    <n v="3297"/>
    <x v="60"/>
    <d v="2024-09-02T00:00:00"/>
    <d v="1899-12-30T09:36:00"/>
    <s v="JORYCAR 42,5 P-L"/>
    <d v="2024-09-03T00:00:00"/>
    <x v="13"/>
    <x v="13"/>
    <x v="534"/>
    <d v="2024-09-02T00:00:00"/>
    <d v="1899-12-30T12:22:53"/>
    <n v="279"/>
    <s v="E00279"/>
    <s v="RUTA KMS.279"/>
    <x v="182"/>
    <x v="0"/>
    <x v="0"/>
    <x v="8"/>
    <x v="0"/>
    <d v="2024-09-02T09:36:00"/>
    <x v="23"/>
    <n v="22.400000000023283"/>
    <d v="2024-09-02T12:22:53"/>
    <d v="1899-12-30T03:43:12"/>
    <d v="2024-09-02T16:06:05"/>
    <n v="15.898611111275386"/>
    <x v="0"/>
    <m/>
    <m/>
    <x v="0"/>
    <x v="0"/>
    <x v="0"/>
    <x v="0"/>
    <x v="3"/>
    <n v="2"/>
    <s v=""/>
    <d v="1900-01-02T17:16:48"/>
    <n v="17.680000000023284"/>
    <n v="12"/>
    <n v="5.6800000000232842"/>
    <n v="0"/>
    <x v="4"/>
  </r>
  <r>
    <s v="E002"/>
    <s v="EO65"/>
    <x v="515"/>
    <x v="0"/>
    <s v="E4"/>
    <n v="100018408"/>
    <s v="GUTIERREZ CARABALLO, JOSE MANUEL"/>
    <n v="84000202"/>
    <s v="AROCHE-BORRERO OCHOA"/>
    <n v="3230"/>
    <x v="59"/>
    <d v="2024-09-02T00:00:00"/>
    <d v="1899-12-30T10:01:29"/>
    <s v="03/09 7PAL + DELEYTO"/>
    <d v="2024-09-04T00:00:00"/>
    <x v="9"/>
    <x v="13"/>
    <x v="535"/>
    <d v="2024-09-03T00:00:00"/>
    <d v="1899-12-30T16:52:18"/>
    <n v="92"/>
    <s v="E00092"/>
    <s v="RUTA KMS.092"/>
    <x v="164"/>
    <x v="0"/>
    <x v="0"/>
    <x v="8"/>
    <x v="1"/>
    <d v="2024-09-02T10:01:29"/>
    <x v="33"/>
    <n v="57.975277777877636"/>
    <d v="2024-09-03T16:52:18"/>
    <d v="1899-12-30T01:13:36"/>
    <d v="2024-09-03T18:05:54"/>
    <n v="25.901666666788515"/>
    <x v="0"/>
    <m/>
    <m/>
    <x v="0"/>
    <x v="1"/>
    <x v="0"/>
    <x v="0"/>
    <x v="8"/>
    <n v="3"/>
    <s v=""/>
    <d v="1899-12-31T05:26:24"/>
    <n v="55.74861111121097"/>
    <n v="24"/>
    <n v="31.74861111121097"/>
    <n v="0"/>
    <x v="4"/>
  </r>
  <r>
    <s v="E002"/>
    <s v="EO65"/>
    <x v="516"/>
    <x v="0"/>
    <s v="E4"/>
    <n v="100018408"/>
    <s v="GUTIERREZ CARABALLO, JOSE MANUEL"/>
    <n v="84000256"/>
    <s v="VILLANUEVA CASTILLEJOS-ALM.DELEYTO"/>
    <n v="3230"/>
    <x v="59"/>
    <d v="2024-09-02T00:00:00"/>
    <d v="1899-12-30T10:02:11"/>
    <s v="03/09 RESTO + BORRER"/>
    <d v="2024-09-04T00:00:00"/>
    <x v="9"/>
    <x v="13"/>
    <x v="536"/>
    <d v="2024-09-03T00:00:00"/>
    <d v="1899-12-30T16:29:39"/>
    <n v="162"/>
    <s v="E00162"/>
    <s v="RUTA KMS.162"/>
    <x v="164"/>
    <x v="0"/>
    <x v="0"/>
    <x v="8"/>
    <x v="1"/>
    <d v="2024-09-02T10:02:11"/>
    <x v="33"/>
    <n v="57.963611111103091"/>
    <d v="2024-09-03T16:29:39"/>
    <d v="1899-12-30T02:09:36"/>
    <d v="2024-09-03T18:39:15"/>
    <n v="25.345833333441988"/>
    <x v="0"/>
    <m/>
    <m/>
    <x v="0"/>
    <x v="1"/>
    <x v="0"/>
    <x v="0"/>
    <x v="8"/>
    <n v="3"/>
    <s v=""/>
    <d v="1900-01-01T03:50:24"/>
    <n v="54.803611111103095"/>
    <n v="24"/>
    <n v="30.803611111103095"/>
    <n v="0"/>
    <x v="4"/>
  </r>
  <r>
    <s v="E002"/>
    <s v="EO65"/>
    <x v="517"/>
    <x v="0"/>
    <s v="E3"/>
    <n v="100018389"/>
    <s v="FORJADOS PRETENSADOS AREVALO, S.L."/>
    <n v="85000127"/>
    <s v="POZOBLANCO"/>
    <n v="3229"/>
    <x v="63"/>
    <d v="2024-09-02T00:00:00"/>
    <d v="1899-12-30T10:19:09"/>
    <s v="03/09 08:00h"/>
    <d v="2024-09-03T00:00:00"/>
    <x v="13"/>
    <x v="13"/>
    <x v="537"/>
    <d v="2024-09-02T00:00:00"/>
    <d v="1899-12-30T15:17:17"/>
    <n v="168"/>
    <s v="E00168"/>
    <s v="RUTA KMS.168"/>
    <x v="162"/>
    <x v="0"/>
    <x v="0"/>
    <x v="8"/>
    <x v="0"/>
    <d v="2024-09-02T10:19:09"/>
    <x v="23"/>
    <n v="21.680833333404735"/>
    <d v="2024-09-02T15:17:17"/>
    <d v="1899-12-30T02:14:24"/>
    <d v="2024-09-02T17:31:41"/>
    <n v="14.471944444638211"/>
    <x v="0"/>
    <m/>
    <m/>
    <x v="0"/>
    <x v="0"/>
    <x v="0"/>
    <x v="0"/>
    <x v="4"/>
    <n v="2"/>
    <s v="HORMIGONES Y CONTENEDORES JARA"/>
    <d v="1900-01-01T05:45:36"/>
    <n v="18.440833333404733"/>
    <n v="12"/>
    <n v="6.4408333334047327"/>
    <n v="0"/>
    <x v="4"/>
  </r>
  <r>
    <s v="E002"/>
    <s v="EO65"/>
    <x v="518"/>
    <x v="0"/>
    <s v="E3"/>
    <n v="432000110"/>
    <s v="PREBETONG HORMIGONES, S.A."/>
    <n v="85000005"/>
    <s v="BADAJOZ-CAYA Nº 37"/>
    <n v="3297"/>
    <x v="60"/>
    <d v="2024-09-02T00:00:00"/>
    <d v="1899-12-30T10:34:33"/>
    <s v="03/09 12:30h"/>
    <d v="2024-09-03T00:00:00"/>
    <x v="3"/>
    <x v="13"/>
    <x v="538"/>
    <d v="2024-09-03T00:00:00"/>
    <d v="1899-12-30T12:21:15"/>
    <n v="94"/>
    <s v="E00094"/>
    <s v="RUTA KMS.094"/>
    <x v="158"/>
    <x v="0"/>
    <x v="0"/>
    <x v="8"/>
    <x v="0"/>
    <d v="2024-09-02T10:34:33"/>
    <x v="24"/>
    <n v="27.424166666809469"/>
    <d v="2024-09-03T12:21:15"/>
    <d v="1899-12-30T01:15:12"/>
    <d v="2024-09-03T13:36:27"/>
    <n v="0.39250000007450581"/>
    <x v="0"/>
    <m/>
    <m/>
    <x v="0"/>
    <x v="1"/>
    <x v="0"/>
    <x v="0"/>
    <x v="3"/>
    <n v="3"/>
    <s v=""/>
    <d v="1899-12-31T06:04:48"/>
    <n v="25.170833333476136"/>
    <n v="12"/>
    <n v="13.170833333476136"/>
    <n v="0"/>
    <x v="4"/>
  </r>
  <r>
    <s v="E002"/>
    <s v="EO65"/>
    <x v="519"/>
    <x v="0"/>
    <s v="E3"/>
    <n v="432000110"/>
    <s v="PREBETONG HORMIGONES, S.A."/>
    <n v="85000005"/>
    <s v="BADAJOZ-CAYA Nº 37"/>
    <n v="3297"/>
    <x v="60"/>
    <d v="2024-09-02T00:00:00"/>
    <d v="1899-12-30T10:35:18"/>
    <s v="03/09 09:00h"/>
    <d v="2024-09-03T00:00:00"/>
    <x v="18"/>
    <x v="13"/>
    <x v="539"/>
    <d v="2024-09-03T00:00:00"/>
    <d v="1899-12-30T07:11:41"/>
    <n v="94"/>
    <s v="E00094"/>
    <s v="RUTA KMS.094"/>
    <x v="168"/>
    <x v="0"/>
    <x v="0"/>
    <x v="8"/>
    <x v="0"/>
    <d v="2024-09-02T10:35:18"/>
    <x v="22"/>
    <n v="22.411666666623205"/>
    <d v="2024-09-03T07:11:41"/>
    <d v="1899-12-30T01:15:12"/>
    <d v="2024-09-03T08:26:53"/>
    <n v="0.55194444442167878"/>
    <x v="0"/>
    <m/>
    <m/>
    <x v="0"/>
    <x v="1"/>
    <x v="0"/>
    <x v="0"/>
    <x v="12"/>
    <n v="3"/>
    <s v=""/>
    <d v="1899-12-31T06:04:48"/>
    <n v="20.158333333289871"/>
    <n v="12"/>
    <n v="8.1583333332898711"/>
    <n v="0"/>
    <x v="4"/>
  </r>
  <r>
    <s v="E002"/>
    <s v="EO65"/>
    <x v="520"/>
    <x v="0"/>
    <s v="E3"/>
    <n v="100057883"/>
    <s v="MATERIALES Y HORMIGONES, SL"/>
    <n v="85000198"/>
    <s v="MADRID"/>
    <n v="3228"/>
    <x v="61"/>
    <d v="2024-09-02T00:00:00"/>
    <d v="1899-12-30T10:36:21"/>
    <d v="2024-03-09T00:00:00"/>
    <d v="2024-09-03T00:00:00"/>
    <x v="1"/>
    <x v="13"/>
    <x v="540"/>
    <d v="2024-09-02T00:00:00"/>
    <d v="1899-12-30T15:09:23"/>
    <n v="413"/>
    <s v="E00413"/>
    <s v="RUTA KMS.413"/>
    <x v="183"/>
    <x v="0"/>
    <x v="0"/>
    <x v="8"/>
    <x v="0"/>
    <d v="2024-09-02T10:36:21"/>
    <x v="16"/>
    <n v="30.39416666678153"/>
    <d v="2024-09-02T15:09:23"/>
    <d v="1899-12-30T05:30:24"/>
    <d v="2024-09-02T20:39:47"/>
    <n v="20.336944444512483"/>
    <x v="0"/>
    <m/>
    <m/>
    <x v="0"/>
    <x v="0"/>
    <x v="0"/>
    <x v="0"/>
    <x v="4"/>
    <n v="2"/>
    <s v=""/>
    <d v="1900-01-04T12:09:36"/>
    <n v="23.887500000114862"/>
    <n v="12"/>
    <n v="11.887500000114862"/>
    <n v="0"/>
    <x v="4"/>
  </r>
  <r>
    <s v="E002"/>
    <s v="EO65"/>
    <x v="521"/>
    <x v="0"/>
    <s v="E3"/>
    <n v="100057883"/>
    <s v="MATERIALES Y HORMIGONES, SL"/>
    <n v="85000198"/>
    <s v="MADRID"/>
    <n v="3228"/>
    <x v="61"/>
    <d v="2024-09-02T00:00:00"/>
    <d v="1899-12-30T10:36:35"/>
    <s v="03/09 max 17h"/>
    <d v="2024-09-03T00:00:00"/>
    <x v="7"/>
    <x v="13"/>
    <x v="541"/>
    <d v="2024-09-03T00:00:00"/>
    <d v="1899-12-30T10:46:27"/>
    <n v="413"/>
    <s v="E00413"/>
    <s v="RUTA KMS.413"/>
    <x v="184"/>
    <x v="0"/>
    <x v="0"/>
    <x v="8"/>
    <x v="0"/>
    <d v="2024-09-02T10:36:35"/>
    <x v="35"/>
    <n v="31.390277777798474"/>
    <d v="2024-09-03T10:46:27"/>
    <d v="1899-12-30T05:30:24"/>
    <d v="2024-09-03T16:16:51"/>
    <n v="1.7191666667349637"/>
    <x v="0"/>
    <m/>
    <m/>
    <x v="0"/>
    <x v="1"/>
    <x v="0"/>
    <x v="0"/>
    <x v="6"/>
    <n v="3"/>
    <s v=""/>
    <d v="1900-01-04T12:09:36"/>
    <n v="24.883611111131806"/>
    <n v="12"/>
    <n v="12.883611111131806"/>
    <n v="0"/>
    <x v="4"/>
  </r>
  <r>
    <s v="E002"/>
    <s v="EO65"/>
    <x v="522"/>
    <x v="0"/>
    <s v="E4"/>
    <n v="100059250"/>
    <s v="VENEGAS 24"/>
    <n v="84000628"/>
    <s v="VALLE DE SANTA ANA-VENEGAS 24"/>
    <n v="3230"/>
    <x v="59"/>
    <d v="2024-09-02T00:00:00"/>
    <d v="1899-12-30T10:38:28"/>
    <s v="03/09 10pal a partir"/>
    <d v="2024-09-03T00:00:00"/>
    <x v="9"/>
    <x v="13"/>
    <x v="542"/>
    <d v="2024-09-03T00:00:00"/>
    <d v="1899-12-30T09:46:58"/>
    <n v="34"/>
    <s v="E00034"/>
    <s v="RUTA KMS.034"/>
    <x v="156"/>
    <x v="0"/>
    <x v="0"/>
    <x v="8"/>
    <x v="1"/>
    <d v="2024-09-02T10:38:28"/>
    <x v="29"/>
    <n v="33.358888888964429"/>
    <d v="2024-09-03T09:46:58"/>
    <d v="1899-12-30T00:27:12"/>
    <d v="2024-09-03T10:14:10"/>
    <n v="9.7638888889923692"/>
    <x v="0"/>
    <m/>
    <m/>
    <x v="0"/>
    <x v="1"/>
    <x v="0"/>
    <x v="0"/>
    <x v="1"/>
    <n v="3"/>
    <s v="VAZQUEZ COTANO, FCO. JAVIER"/>
    <d v="1899-12-30T10:52:48"/>
    <n v="31.905555555631096"/>
    <n v="12"/>
    <n v="19.905555555631096"/>
    <n v="0"/>
    <x v="4"/>
  </r>
  <r>
    <s v="E002"/>
    <s v="EO65"/>
    <x v="523"/>
    <x v="0"/>
    <s v="E3"/>
    <n v="100057858"/>
    <s v="SPECIAL CONCRETE 3, S.L."/>
    <n v="85000115"/>
    <s v="ALCORCON"/>
    <n v="3228"/>
    <x v="61"/>
    <d v="2024-09-02T00:00:00"/>
    <d v="1899-12-30T10:47:47"/>
    <s v="03/09 12:00h"/>
    <d v="2024-09-03T00:00:00"/>
    <x v="17"/>
    <x v="13"/>
    <x v="543"/>
    <d v="2024-09-02T00:00:00"/>
    <d v="1899-12-30T12:20:16"/>
    <n v="403"/>
    <s v="E00403"/>
    <s v="RUTA KMS.403"/>
    <x v="185"/>
    <x v="0"/>
    <x v="0"/>
    <x v="8"/>
    <x v="0"/>
    <d v="2024-09-02T10:47:47"/>
    <x v="20"/>
    <n v="25.203611111151986"/>
    <d v="2024-09-02T12:20:16"/>
    <d v="1899-12-30T05:22:24"/>
    <d v="2024-09-02T17:42:40"/>
    <n v="18.288888888841029"/>
    <x v="0"/>
    <m/>
    <m/>
    <x v="0"/>
    <x v="0"/>
    <x v="0"/>
    <x v="0"/>
    <x v="3"/>
    <n v="2"/>
    <s v="HORMIGONES Y CONTENEDORES JARA"/>
    <d v="1900-01-04T08:57:36"/>
    <n v="18.830277777818651"/>
    <n v="12"/>
    <n v="6.830277777818651"/>
    <n v="0"/>
    <x v="4"/>
  </r>
  <r>
    <s v="E002"/>
    <s v="EO65"/>
    <x v="524"/>
    <x v="0"/>
    <s v="E3"/>
    <n v="100057849"/>
    <s v="HORMIGONES HUELVA Y SEVILLA, S.L."/>
    <n v="85000023"/>
    <s v="ALMONTE"/>
    <n v="3228"/>
    <x v="61"/>
    <d v="2024-09-02T00:00:00"/>
    <d v="1899-12-30T10:49:14"/>
    <s v="03/09 10:00h"/>
    <d v="2024-09-03T00:00:00"/>
    <x v="11"/>
    <x v="13"/>
    <x v="544"/>
    <d v="2024-09-02T00:00:00"/>
    <d v="1899-12-30T16:55:41"/>
    <n v="204"/>
    <s v="E00204"/>
    <s v="RUTA KMS.204"/>
    <x v="186"/>
    <x v="0"/>
    <x v="0"/>
    <x v="8"/>
    <x v="0"/>
    <d v="2024-09-02T10:49:14"/>
    <x v="31"/>
    <n v="23.179444444365799"/>
    <d v="2024-09-02T16:55:41"/>
    <d v="1899-12-30T02:43:12"/>
    <d v="2024-09-02T19:38:53"/>
    <n v="14.35194444435183"/>
    <x v="0"/>
    <m/>
    <m/>
    <x v="0"/>
    <x v="0"/>
    <x v="0"/>
    <x v="0"/>
    <x v="8"/>
    <n v="2"/>
    <s v=""/>
    <d v="1900-01-01T17:16:48"/>
    <n v="19.459444444365801"/>
    <n v="12"/>
    <n v="7.4594444443658006"/>
    <n v="0"/>
    <x v="4"/>
  </r>
  <r>
    <s v="E002"/>
    <s v="EO65"/>
    <x v="525"/>
    <x v="0"/>
    <s v="E3"/>
    <n v="100055204"/>
    <s v="TECOR HORMIGONES, S.L"/>
    <n v="85000024"/>
    <s v="TORRE MIGUEL SESMERO"/>
    <n v="3297"/>
    <x v="60"/>
    <d v="2024-09-02T00:00:00"/>
    <d v="1899-12-30T11:03:20"/>
    <s v="devl mat 8043245547"/>
    <d v="2024-09-02T00:00:00"/>
    <x v="9"/>
    <x v="13"/>
    <x v="545"/>
    <d v="2024-09-02T00:00:00"/>
    <d v="1899-12-30T11:48:08"/>
    <n v="57"/>
    <s v="E00057"/>
    <s v="RUTA KMS.057"/>
    <x v="166"/>
    <x v="1"/>
    <x v="0"/>
    <x v="8"/>
    <x v="0"/>
    <d v="2024-09-02T11:03:20"/>
    <x v="9"/>
    <n v="8.9444444445543922"/>
    <d v="2024-09-02T11:48:08"/>
    <d v="1899-12-30T00:45:36"/>
    <d v="2024-09-02T12:33:44"/>
    <n v="7.4377777777262963"/>
    <x v="0"/>
    <m/>
    <m/>
    <x v="0"/>
    <x v="0"/>
    <x v="0"/>
    <x v="0"/>
    <x v="7"/>
    <n v="2"/>
    <s v=""/>
    <d v="1899-12-30T18:14:24"/>
    <n v="7.1844444445543925"/>
    <n v="0"/>
    <n v="7.1844444445543925"/>
    <n v="0"/>
    <x v="4"/>
  </r>
  <r>
    <s v="E002"/>
    <s v="EO65"/>
    <x v="526"/>
    <x v="0"/>
    <s v="E3"/>
    <n v="100057807"/>
    <s v="HORMIGONES SANTOS, SL"/>
    <n v="85000089"/>
    <s v="MARTIN DE YELTES"/>
    <n v="3297"/>
    <x v="60"/>
    <d v="2024-09-02T00:00:00"/>
    <d v="1899-12-30T11:10:31"/>
    <s v="03/09 08h BM"/>
    <d v="2024-09-03T00:00:00"/>
    <x v="13"/>
    <x v="13"/>
    <x v="546"/>
    <d v="2024-09-02T00:00:00"/>
    <d v="1899-12-30T13:36:38"/>
    <n v="329"/>
    <s v="E00329"/>
    <s v="RUTA KMS.329"/>
    <x v="187"/>
    <x v="0"/>
    <x v="0"/>
    <x v="8"/>
    <x v="0"/>
    <d v="2024-09-02T11:10:31"/>
    <x v="23"/>
    <n v="20.824722222285345"/>
    <d v="2024-09-02T13:36:38"/>
    <d v="1899-12-30T04:23:12"/>
    <d v="2024-09-02T17:59:50"/>
    <n v="14.002777777786832"/>
    <x v="0"/>
    <m/>
    <m/>
    <x v="0"/>
    <x v="0"/>
    <x v="0"/>
    <x v="0"/>
    <x v="2"/>
    <n v="2"/>
    <s v="HORMIGONES Y CONTENEDORES JARA"/>
    <d v="1900-01-03T09:16:48"/>
    <n v="15.438055555618678"/>
    <n v="12"/>
    <n v="3.4380555556186785"/>
    <n v="0"/>
    <x v="4"/>
  </r>
  <r>
    <s v="E002"/>
    <s v="EO65"/>
    <x v="527"/>
    <x v="0"/>
    <s v="E3"/>
    <n v="100057807"/>
    <s v="HORMIGONES SANTOS, SL"/>
    <n v="85000089"/>
    <s v="MARTIN DE YELTES"/>
    <n v="3297"/>
    <x v="60"/>
    <d v="2024-09-02T00:00:00"/>
    <d v="1899-12-30T11:10:50"/>
    <s v="03/09 10h BM"/>
    <d v="2024-09-03T00:00:00"/>
    <x v="11"/>
    <x v="13"/>
    <x v="547"/>
    <d v="2024-09-02T00:00:00"/>
    <d v="1899-12-30T17:08:17"/>
    <n v="329"/>
    <s v="E00329"/>
    <s v="RUTA KMS.329"/>
    <x v="188"/>
    <x v="0"/>
    <x v="0"/>
    <x v="8"/>
    <x v="0"/>
    <d v="2024-09-02T11:10:50"/>
    <x v="31"/>
    <n v="22.819444444379769"/>
    <d v="2024-09-02T17:08:17"/>
    <d v="1899-12-30T04:23:12"/>
    <d v="2024-09-02T21:31:29"/>
    <n v="12.475277777644806"/>
    <x v="0"/>
    <m/>
    <m/>
    <x v="0"/>
    <x v="0"/>
    <x v="0"/>
    <x v="0"/>
    <x v="9"/>
    <n v="2"/>
    <s v="HORMIGONES Y CONTENEDORES JARA"/>
    <d v="1900-01-03T09:16:48"/>
    <n v="17.432777777713103"/>
    <n v="12"/>
    <n v="5.4327777777131026"/>
    <n v="0"/>
    <x v="4"/>
  </r>
  <r>
    <s v="E002"/>
    <s v="EO65"/>
    <x v="528"/>
    <x v="0"/>
    <s v="E3"/>
    <n v="432000110"/>
    <s v="PREBETONG HORMIGONES, S.A."/>
    <n v="85000333"/>
    <s v="AVE PLASENCIA MOVIL"/>
    <n v="3228"/>
    <x v="61"/>
    <d v="2024-09-02T00:00:00"/>
    <d v="1899-12-30T11:37:40"/>
    <s v="03/09 8H"/>
    <d v="2024-09-03T00:00:00"/>
    <x v="13"/>
    <x v="13"/>
    <x v="548"/>
    <d v="2024-09-02T00:00:00"/>
    <d v="1899-12-30T17:49:16"/>
    <n v="222"/>
    <s v="E00222"/>
    <s v="RUTA KMS.222"/>
    <x v="177"/>
    <x v="0"/>
    <x v="0"/>
    <x v="8"/>
    <x v="0"/>
    <d v="2024-09-02T11:37:40"/>
    <x v="23"/>
    <n v="20.372222222329583"/>
    <d v="2024-09-02T17:49:16"/>
    <d v="1899-12-30T02:57:36"/>
    <d v="2024-09-02T20:46:52"/>
    <n v="11.21888888895046"/>
    <x v="0"/>
    <m/>
    <m/>
    <x v="0"/>
    <x v="0"/>
    <x v="0"/>
    <x v="0"/>
    <x v="9"/>
    <n v="2"/>
    <s v="HORMIGONES Y CONTENEDORES JARA"/>
    <d v="1900-01-01T23:02:24"/>
    <n v="16.412222222329582"/>
    <n v="12"/>
    <n v="4.4122222223295822"/>
    <n v="0"/>
    <x v="4"/>
  </r>
  <r>
    <s v="E002"/>
    <s v="EO65"/>
    <x v="529"/>
    <x v="0"/>
    <s v="E3"/>
    <n v="432000110"/>
    <s v="PREBETONG HORMIGONES, S.A."/>
    <n v="85000333"/>
    <s v="AVE PLASENCIA MOVIL"/>
    <n v="3228"/>
    <x v="61"/>
    <d v="2024-09-02T00:00:00"/>
    <d v="1899-12-30T11:38:33"/>
    <s v="03/09 9:30H"/>
    <d v="2024-09-03T00:00:00"/>
    <x v="23"/>
    <x v="13"/>
    <x v="549"/>
    <d v="2024-09-03T00:00:00"/>
    <d v="1899-12-30T07:58:30"/>
    <n v="222"/>
    <s v="E00222"/>
    <s v="RUTA KMS.222"/>
    <x v="189"/>
    <x v="0"/>
    <x v="0"/>
    <x v="8"/>
    <x v="0"/>
    <d v="2024-09-02T11:38:33"/>
    <x v="70"/>
    <n v="21.857499999983702"/>
    <d v="2024-09-03T07:58:30"/>
    <d v="1899-12-30T02:57:36"/>
    <d v="2024-09-03T10:56:06"/>
    <n v="-1.4349999999976717"/>
    <x v="1"/>
    <m/>
    <m/>
    <x v="0"/>
    <x v="1"/>
    <x v="1"/>
    <x v="0"/>
    <x v="12"/>
    <n v="3"/>
    <s v="HORMIGONES Y CONTENEDORES JARA"/>
    <d v="1900-01-01T23:02:24"/>
    <n v="17.897499999983701"/>
    <n v="12"/>
    <n v="5.897499999983701"/>
    <n v="0"/>
    <x v="4"/>
  </r>
  <r>
    <s v="E002"/>
    <s v="EO65"/>
    <x v="530"/>
    <x v="0"/>
    <s v="E3"/>
    <n v="432000110"/>
    <s v="PREBETONG HORMIGONES, S.A."/>
    <n v="85000333"/>
    <s v="AVE PLASENCIA MOVIL"/>
    <n v="3228"/>
    <x v="61"/>
    <d v="2024-09-02T00:00:00"/>
    <d v="1899-12-30T11:38:34"/>
    <s v="03/09 11:00h"/>
    <d v="2024-09-03T00:00:00"/>
    <x v="12"/>
    <x v="13"/>
    <x v="550"/>
    <d v="2024-09-02T00:00:00"/>
    <d v="1899-12-30T19:25:03"/>
    <n v="222"/>
    <s v="E00222"/>
    <s v="RUTA KMS.222"/>
    <x v="163"/>
    <x v="0"/>
    <x v="0"/>
    <x v="8"/>
    <x v="0"/>
    <d v="2024-09-02T11:38:34"/>
    <x v="21"/>
    <n v="23.357222222315613"/>
    <d v="2024-09-02T19:25:03"/>
    <d v="1899-12-30T02:57:36"/>
    <d v="2024-09-02T22:22:39"/>
    <n v="12.622500000055879"/>
    <x v="0"/>
    <m/>
    <m/>
    <x v="0"/>
    <x v="0"/>
    <x v="0"/>
    <x v="0"/>
    <x v="11"/>
    <n v="2"/>
    <s v="TTES COOPERATIVOS ARAGONES S COOP"/>
    <d v="1900-01-01T23:02:24"/>
    <n v="19.397222222315612"/>
    <n v="12"/>
    <n v="7.3972222223156123"/>
    <n v="0"/>
    <x v="4"/>
  </r>
  <r>
    <s v="E002"/>
    <s v="EO65"/>
    <x v="531"/>
    <x v="0"/>
    <s v="E3"/>
    <n v="432000110"/>
    <s v="PREBETONG HORMIGONES, S.A."/>
    <n v="85000333"/>
    <s v="AVE PLASENCIA MOVIL"/>
    <n v="3228"/>
    <x v="61"/>
    <d v="2024-09-02T00:00:00"/>
    <d v="1899-12-30T11:40:37"/>
    <d v="2024-03-09T12:30:00"/>
    <d v="2024-09-03T00:00:00"/>
    <x v="8"/>
    <x v="13"/>
    <x v="551"/>
    <d v="2024-09-03T00:00:00"/>
    <d v="1899-12-30T11:13:48"/>
    <n v="222"/>
    <s v="E00222"/>
    <s v="RUTA KMS.222"/>
    <x v="190"/>
    <x v="0"/>
    <x v="0"/>
    <x v="8"/>
    <x v="0"/>
    <d v="2024-09-02T11:40:37"/>
    <x v="19"/>
    <n v="24.823055555694737"/>
    <d v="2024-09-03T11:13:48"/>
    <d v="1899-12-30T02:57:36"/>
    <d v="2024-09-03T14:11:24"/>
    <n v="-1.690000000060536"/>
    <x v="1"/>
    <m/>
    <m/>
    <x v="0"/>
    <x v="1"/>
    <x v="3"/>
    <x v="0"/>
    <x v="7"/>
    <n v="3"/>
    <s v="HIBURSANFRE, S.L.U."/>
    <d v="1900-01-01T23:02:24"/>
    <n v="20.863055555694736"/>
    <n v="12"/>
    <n v="8.8630555556947357"/>
    <n v="0"/>
    <x v="4"/>
  </r>
  <r>
    <s v="E002"/>
    <s v="EO65"/>
    <x v="532"/>
    <x v="0"/>
    <s v="E3"/>
    <n v="100057863"/>
    <s v="UTE TORIL"/>
    <n v="85000117"/>
    <s v="TORIL"/>
    <n v="3227"/>
    <x v="62"/>
    <d v="2024-09-02T00:00:00"/>
    <d v="1899-12-30T11:53:32"/>
    <s v="03/09 09:00h tractor"/>
    <d v="2024-09-03T00:00:00"/>
    <x v="12"/>
    <x v="13"/>
    <x v="552"/>
    <d v="2024-09-03T00:00:00"/>
    <d v="1899-12-30T08:39:20"/>
    <n v="244"/>
    <s v="E00244"/>
    <s v="RUTA KMS.244"/>
    <x v="169"/>
    <x v="0"/>
    <x v="0"/>
    <x v="8"/>
    <x v="0"/>
    <d v="2024-09-02T11:53:32"/>
    <x v="21"/>
    <n v="23.107777777884621"/>
    <d v="2024-09-03T08:39:20"/>
    <d v="1899-12-30T03:15:12"/>
    <d v="2024-09-03T11:54:32"/>
    <n v="-0.90888888883637264"/>
    <x v="1"/>
    <m/>
    <m/>
    <x v="0"/>
    <x v="1"/>
    <x v="1"/>
    <x v="0"/>
    <x v="0"/>
    <n v="3"/>
    <s v=""/>
    <d v="1900-01-02T06:04:48"/>
    <n v="18.854444444551287"/>
    <n v="12"/>
    <n v="6.8544444445512873"/>
    <n v="0"/>
    <x v="4"/>
  </r>
  <r>
    <s v="E002"/>
    <s v="EO65"/>
    <x v="533"/>
    <x v="0"/>
    <s v="E3"/>
    <n v="100057863"/>
    <s v="UTE TORIL"/>
    <n v="85000117"/>
    <s v="TORIL"/>
    <n v="3227"/>
    <x v="62"/>
    <d v="2024-09-02T00:00:00"/>
    <d v="1899-12-30T11:53:42"/>
    <s v="03/09 09:00h camión"/>
    <d v="2024-09-03T00:00:00"/>
    <x v="18"/>
    <x v="13"/>
    <x v="553"/>
    <d v="2024-09-02T00:00:00"/>
    <d v="1899-12-30T15:03:29"/>
    <n v="244"/>
    <s v="E00244"/>
    <s v="RUTA KMS.244"/>
    <x v="161"/>
    <x v="0"/>
    <x v="0"/>
    <x v="8"/>
    <x v="0"/>
    <d v="2024-09-02T11:53:42"/>
    <x v="22"/>
    <n v="21.104999999923166"/>
    <d v="2024-09-02T15:03:29"/>
    <d v="1899-12-30T03:15:12"/>
    <d v="2024-09-02T18:18:41"/>
    <n v="14.688611111138016"/>
    <x v="0"/>
    <m/>
    <m/>
    <x v="0"/>
    <x v="0"/>
    <x v="0"/>
    <x v="0"/>
    <x v="4"/>
    <n v="2"/>
    <s v="CISTERCEX. S.L.L."/>
    <d v="1900-01-02T06:04:48"/>
    <n v="16.851666666589832"/>
    <n v="12"/>
    <n v="4.851666666589832"/>
    <n v="0"/>
    <x v="4"/>
  </r>
  <r>
    <s v="E002"/>
    <s v="EO65"/>
    <x v="534"/>
    <x v="0"/>
    <s v="E3"/>
    <n v="100057863"/>
    <s v="UTE TORIL"/>
    <n v="85000117"/>
    <s v="TORIL"/>
    <n v="3227"/>
    <x v="62"/>
    <d v="2024-09-02T00:00:00"/>
    <d v="1899-12-30T11:53:51"/>
    <s v="03/09 10:30h"/>
    <d v="2024-09-03T00:00:00"/>
    <x v="21"/>
    <x v="13"/>
    <x v="554"/>
    <d v="2024-09-03T00:00:00"/>
    <d v="1899-12-30T10:00:18"/>
    <n v="244"/>
    <s v="E00244"/>
    <s v="RUTA KMS.244"/>
    <x v="170"/>
    <x v="0"/>
    <x v="0"/>
    <x v="8"/>
    <x v="0"/>
    <d v="2024-09-02T11:53:51"/>
    <x v="27"/>
    <n v="22.602500000037253"/>
    <d v="2024-09-03T10:00:18"/>
    <d v="1899-12-30T03:15:12"/>
    <d v="2024-09-03T13:15:30"/>
    <n v="-2.7583333334187046"/>
    <x v="1"/>
    <m/>
    <m/>
    <x v="0"/>
    <x v="1"/>
    <x v="3"/>
    <x v="0"/>
    <x v="6"/>
    <n v="3"/>
    <s v="VILLAR CHAMIZO JUAN Mª"/>
    <d v="1900-01-02T06:04:48"/>
    <n v="18.349166666703919"/>
    <n v="12"/>
    <n v="6.349166666703919"/>
    <n v="0"/>
    <x v="4"/>
  </r>
  <r>
    <s v="E002"/>
    <s v="EO65"/>
    <x v="535"/>
    <x v="0"/>
    <s v="E3"/>
    <n v="100057863"/>
    <s v="UTE TORIL"/>
    <n v="85000117"/>
    <s v="TORIL"/>
    <n v="3227"/>
    <x v="62"/>
    <d v="2024-09-02T00:00:00"/>
    <d v="1899-12-30T11:54:00"/>
    <s v="03/09 12:00h"/>
    <d v="2024-09-03T00:00:00"/>
    <x v="17"/>
    <x v="13"/>
    <x v="555"/>
    <d v="2024-09-03T00:00:00"/>
    <d v="1899-12-30T13:04:42"/>
    <n v="244"/>
    <s v="E00244"/>
    <s v="RUTA KMS.244"/>
    <x v="191"/>
    <x v="0"/>
    <x v="0"/>
    <x v="8"/>
    <x v="0"/>
    <d v="2024-09-02T11:54:00"/>
    <x v="20"/>
    <n v="24.099999999976717"/>
    <d v="2024-09-03T13:04:42"/>
    <d v="1899-12-30T03:15:12"/>
    <d v="2024-09-03T16:19:54"/>
    <n v="-4.3316666666069068"/>
    <x v="1"/>
    <m/>
    <m/>
    <x v="0"/>
    <x v="1"/>
    <x v="2"/>
    <x v="0"/>
    <x v="2"/>
    <n v="3"/>
    <s v=""/>
    <d v="1900-01-02T06:04:48"/>
    <n v="19.846666666643383"/>
    <n v="12"/>
    <n v="7.8466666666433831"/>
    <n v="0"/>
    <x v="4"/>
  </r>
  <r>
    <s v="E002"/>
    <s v="EO65"/>
    <x v="536"/>
    <x v="0"/>
    <s v="E3"/>
    <n v="100057863"/>
    <s v="UTE TORIL"/>
    <n v="85000117"/>
    <s v="TORIL"/>
    <n v="3227"/>
    <x v="62"/>
    <d v="2024-09-02T00:00:00"/>
    <d v="1899-12-30T11:54:11"/>
    <s v="03/09 13:00h"/>
    <d v="2024-09-03T00:00:00"/>
    <x v="0"/>
    <x v="13"/>
    <x v="556"/>
    <d v="2024-09-03T00:00:00"/>
    <d v="1899-12-30T11:28:19"/>
    <n v="244"/>
    <s v="E00244"/>
    <s v="RUTA KMS.244"/>
    <x v="165"/>
    <x v="0"/>
    <x v="0"/>
    <x v="8"/>
    <x v="0"/>
    <d v="2024-09-02T11:54:11"/>
    <x v="72"/>
    <n v="25.096944444347173"/>
    <d v="2024-09-03T11:28:19"/>
    <d v="1899-12-30T03:15:12"/>
    <d v="2024-09-03T14:43:31"/>
    <n v="-1.7252777778776363"/>
    <x v="1"/>
    <m/>
    <m/>
    <x v="0"/>
    <x v="1"/>
    <x v="3"/>
    <x v="0"/>
    <x v="7"/>
    <n v="3"/>
    <s v=""/>
    <d v="1900-01-02T06:04:48"/>
    <n v="20.843611111013839"/>
    <n v="12"/>
    <n v="8.8436111110138391"/>
    <n v="0"/>
    <x v="4"/>
  </r>
  <r>
    <s v="E002"/>
    <s v="EO65"/>
    <x v="537"/>
    <x v="0"/>
    <s v="E3"/>
    <n v="432000110"/>
    <s v="PREBETONG HORMIGONES, S.A."/>
    <n v="85000003"/>
    <s v="MERIDA"/>
    <n v="3297"/>
    <x v="60"/>
    <d v="2024-09-02T00:00:00"/>
    <d v="1899-12-30T12:13:36"/>
    <s v="03/09 08:30h 6297900"/>
    <d v="2024-09-03T00:00:00"/>
    <x v="19"/>
    <x v="13"/>
    <x v="557"/>
    <d v="2024-09-02T00:00:00"/>
    <d v="1899-12-30T18:13:06"/>
    <n v="75"/>
    <s v="E00075"/>
    <s v="RUTA KMS.075"/>
    <x v="191"/>
    <x v="0"/>
    <x v="0"/>
    <x v="8"/>
    <x v="0"/>
    <d v="2024-09-02T12:13:36"/>
    <x v="25"/>
    <n v="20.273333333199844"/>
    <d v="2024-09-02T18:13:06"/>
    <d v="1899-12-30T01:00:00"/>
    <d v="2024-09-02T19:13:06"/>
    <n v="13.281666666618548"/>
    <x v="0"/>
    <m/>
    <m/>
    <x v="0"/>
    <x v="0"/>
    <x v="0"/>
    <x v="0"/>
    <x v="10"/>
    <n v="2"/>
    <s v=""/>
    <d v="1899-12-31T00:00:00"/>
    <n v="18.273333333199844"/>
    <n v="12"/>
    <n v="6.2733333331998438"/>
    <n v="0"/>
    <x v="4"/>
  </r>
  <r>
    <s v="E002"/>
    <s v="EO65"/>
    <x v="538"/>
    <x v="0"/>
    <s v="E3"/>
    <n v="100057753"/>
    <s v="HORM. Y ARIDOS NUÑEZ, S.L."/>
    <n v="85000211"/>
    <s v="BROZAS"/>
    <n v="3228"/>
    <x v="61"/>
    <d v="2024-09-02T00:00:00"/>
    <d v="1899-12-30T12:24:39"/>
    <s v="03/09 08:00h"/>
    <d v="2024-09-03T00:00:00"/>
    <x v="13"/>
    <x v="13"/>
    <x v="558"/>
    <d v="2024-09-02T00:00:00"/>
    <d v="1899-12-30T15:32:53"/>
    <n v="186"/>
    <s v="E00186"/>
    <s v="RUTA KMS.186"/>
    <x v="192"/>
    <x v="0"/>
    <x v="0"/>
    <x v="8"/>
    <x v="0"/>
    <d v="2024-09-02T12:24:39"/>
    <x v="23"/>
    <n v="19.589166666730307"/>
    <d v="2024-09-02T15:32:53"/>
    <d v="1899-12-30T02:28:48"/>
    <d v="2024-09-02T18:01:41"/>
    <n v="13.971944444580004"/>
    <x v="0"/>
    <m/>
    <m/>
    <x v="0"/>
    <x v="0"/>
    <x v="0"/>
    <x v="0"/>
    <x v="4"/>
    <n v="2"/>
    <s v=""/>
    <d v="1900-01-01T11:31:12"/>
    <n v="16.109166666730307"/>
    <n v="12"/>
    <n v="4.1091666667303066"/>
    <n v="0"/>
    <x v="4"/>
  </r>
  <r>
    <s v="E002"/>
    <s v="EO65"/>
    <x v="539"/>
    <x v="0"/>
    <s v="E3"/>
    <n v="100057753"/>
    <s v="HORM. Y ARIDOS NUÑEZ, S.L."/>
    <n v="85000160"/>
    <s v="OBRA AVE PLANTA TORIL"/>
    <n v="3229"/>
    <x v="63"/>
    <d v="2024-09-02T00:00:00"/>
    <d v="1899-12-30T12:25:27"/>
    <s v="03/09 08:00h"/>
    <d v="2024-09-03T00:00:00"/>
    <x v="13"/>
    <x v="13"/>
    <x v="559"/>
    <d v="2024-09-02T00:00:00"/>
    <d v="1899-12-30T17:38:59"/>
    <n v="244"/>
    <s v="E00244"/>
    <s v="RUTA KMS.244"/>
    <x v="193"/>
    <x v="0"/>
    <x v="0"/>
    <x v="8"/>
    <x v="0"/>
    <d v="2024-09-02T12:25:27"/>
    <x v="23"/>
    <n v="19.575833333423361"/>
    <d v="2024-09-02T17:38:59"/>
    <d v="1899-12-30T03:15:12"/>
    <d v="2024-09-02T20:54:11"/>
    <n v="11.096944444463588"/>
    <x v="0"/>
    <m/>
    <m/>
    <x v="0"/>
    <x v="0"/>
    <x v="0"/>
    <x v="0"/>
    <x v="9"/>
    <n v="2"/>
    <s v="HORMIGONES Y CONTENEDORES JARA"/>
    <d v="1900-01-02T06:04:48"/>
    <n v="15.322500000090027"/>
    <n v="12"/>
    <n v="3.3225000000900273"/>
    <n v="0"/>
    <x v="4"/>
  </r>
  <r>
    <s v="E002"/>
    <s v="EO65"/>
    <x v="540"/>
    <x v="0"/>
    <s v="E4"/>
    <n v="100018369"/>
    <s v="CORVILLO VERA, JOSEFA LEONIDES"/>
    <n v="84000352"/>
    <s v="LLERENA-JOSEFA LEONIDES CORVILLO"/>
    <n v="3230"/>
    <x v="59"/>
    <d v="2024-09-02T00:00:00"/>
    <d v="1899-12-30T12:37:49"/>
    <d v="2024-03-09T00:00:00"/>
    <d v="2024-09-03T00:00:00"/>
    <x v="9"/>
    <x v="13"/>
    <x v="560"/>
    <d v="2024-09-03T00:00:00"/>
    <d v="1899-12-30T13:27:34"/>
    <n v="54"/>
    <s v="E00054"/>
    <s v="RUTA KMS.054"/>
    <x v="156"/>
    <x v="0"/>
    <x v="0"/>
    <x v="8"/>
    <x v="1"/>
    <d v="2024-09-02T12:37:49"/>
    <x v="29"/>
    <n v="31.369722222327255"/>
    <d v="2024-09-03T13:27:34"/>
    <d v="1899-12-30T00:43:12"/>
    <d v="2024-09-03T14:10:46"/>
    <n v="5.8205555556924082"/>
    <x v="0"/>
    <m/>
    <m/>
    <x v="0"/>
    <x v="1"/>
    <x v="0"/>
    <x v="0"/>
    <x v="2"/>
    <n v="3"/>
    <s v="VAZQUEZ COTANO, FCO. JAVIER"/>
    <d v="1899-12-30T17:16:48"/>
    <n v="29.649722222327256"/>
    <n v="12"/>
    <n v="17.649722222327256"/>
    <n v="0"/>
    <x v="4"/>
  </r>
  <r>
    <s v="E002"/>
    <s v="EO65"/>
    <x v="541"/>
    <x v="0"/>
    <s v="E3"/>
    <n v="100022399"/>
    <s v="GEVORA CONSTRUCCIONES S.A."/>
    <n v="85000566"/>
    <s v="LA ALBUERA-MEJORA EX310"/>
    <n v="3227"/>
    <x v="62"/>
    <d v="2024-09-02T00:00:00"/>
    <d v="1899-12-30T12:50:49"/>
    <d v="2024-03-09T10:30:00"/>
    <d v="2024-09-03T00:00:00"/>
    <x v="21"/>
    <x v="13"/>
    <x v="561"/>
    <d v="2024-09-03T00:00:00"/>
    <d v="1899-12-30T08:54:20"/>
    <n v="73"/>
    <s v="E00073"/>
    <s v="RUTA KMS.073"/>
    <x v="157"/>
    <x v="0"/>
    <x v="0"/>
    <x v="8"/>
    <x v="0"/>
    <d v="2024-09-02T12:50:49"/>
    <x v="27"/>
    <n v="21.653055555594619"/>
    <d v="2024-09-03T08:54:20"/>
    <d v="1899-12-30T00:58:24"/>
    <d v="2024-09-03T09:52:44"/>
    <n v="0.62111111119156703"/>
    <x v="0"/>
    <m/>
    <m/>
    <x v="0"/>
    <x v="1"/>
    <x v="0"/>
    <x v="0"/>
    <x v="0"/>
    <n v="3"/>
    <s v="HIBURSANFRE, S.L.U."/>
    <d v="1899-12-30T23:21:36"/>
    <n v="19.679722222261287"/>
    <n v="12"/>
    <n v="7.6797222222612866"/>
    <n v="0"/>
    <x v="4"/>
  </r>
  <r>
    <s v="E002"/>
    <s v="EO65"/>
    <x v="542"/>
    <x v="0"/>
    <s v="E3"/>
    <n v="100022399"/>
    <s v="GEVORA CONSTRUCCIONES S.A."/>
    <n v="85000566"/>
    <s v="LA ALBUERA-MEJORA EX310"/>
    <n v="3227"/>
    <x v="62"/>
    <d v="2024-09-02T00:00:00"/>
    <d v="1899-12-30T12:51:48"/>
    <d v="2024-03-09T15:00:00"/>
    <d v="2024-09-03T00:00:00"/>
    <x v="4"/>
    <x v="13"/>
    <x v="562"/>
    <d v="2024-09-03T00:00:00"/>
    <d v="1899-12-30T14:59:00"/>
    <n v="73"/>
    <s v="E00073"/>
    <s v="RUTA KMS.073"/>
    <x v="157"/>
    <x v="0"/>
    <x v="0"/>
    <x v="8"/>
    <x v="0"/>
    <d v="2024-09-02T12:51:48"/>
    <x v="34"/>
    <n v="26.136666666716337"/>
    <d v="2024-09-03T14:59:00"/>
    <d v="1899-12-30T00:58:24"/>
    <d v="2024-09-03T15:57:24"/>
    <n v="-0.9566666666069068"/>
    <x v="1"/>
    <m/>
    <m/>
    <x v="0"/>
    <x v="1"/>
    <x v="1"/>
    <x v="0"/>
    <x v="5"/>
    <n v="3"/>
    <s v="HIBURSANFRE, S.L.U."/>
    <d v="1899-12-30T23:21:36"/>
    <n v="24.163333333383004"/>
    <n v="12"/>
    <n v="12.163333333383004"/>
    <n v="0"/>
    <x v="4"/>
  </r>
  <r>
    <s v="E002"/>
    <s v="EO65"/>
    <x v="543"/>
    <x v="0"/>
    <s v="E4"/>
    <n v="100057845"/>
    <s v="INVERSIONES SEGURA SARRIA, S.L."/>
    <n v="84000019"/>
    <s v="ARROYOMOLINOS"/>
    <n v="3230"/>
    <x v="59"/>
    <d v="2024-09-02T00:00:00"/>
    <d v="1899-12-30T13:08:54"/>
    <s v="03/09 64s"/>
    <d v="2024-09-03T00:00:00"/>
    <x v="19"/>
    <x v="13"/>
    <x v="563"/>
    <d v="2024-09-03T00:00:00"/>
    <d v="1899-12-30T19:18:46"/>
    <n v="391"/>
    <s v="E00391"/>
    <s v="RUTA KMS.391"/>
    <x v="194"/>
    <x v="0"/>
    <x v="0"/>
    <x v="8"/>
    <x v="1"/>
    <d v="2024-09-02T13:08:54"/>
    <x v="25"/>
    <n v="19.351666666567326"/>
    <d v="2024-09-03T19:18:46"/>
    <d v="1899-12-30T05:12:48"/>
    <d v="2024-09-04T00:31:34"/>
    <n v="-16.026111111219507"/>
    <x v="1"/>
    <m/>
    <m/>
    <x v="0"/>
    <x v="1"/>
    <x v="2"/>
    <x v="0"/>
    <x v="11"/>
    <n v="3"/>
    <s v=""/>
    <d v="1900-01-04T05:07:12"/>
    <n v="13.138333333233993"/>
    <n v="12"/>
    <n v="1.1383333332339927"/>
    <n v="0"/>
    <x v="4"/>
  </r>
  <r>
    <s v="E002"/>
    <s v="EO65"/>
    <x v="544"/>
    <x v="0"/>
    <s v="E4"/>
    <n v="100057845"/>
    <s v="INVERSIONES SEGURA SARRIA, S.L."/>
    <n v="84000019"/>
    <s v="ARROYOMOLINOS"/>
    <n v="3230"/>
    <x v="59"/>
    <d v="2024-09-02T00:00:00"/>
    <d v="1899-12-30T13:09:16"/>
    <s v="03/09 64s"/>
    <d v="2024-09-03T00:00:00"/>
    <x v="21"/>
    <x v="13"/>
    <x v="564"/>
    <d v="2024-09-03T00:00:00"/>
    <d v="1899-12-30T20:19:55"/>
    <n v="391"/>
    <s v="E00391"/>
    <s v="RUTA KMS.391"/>
    <x v="195"/>
    <x v="0"/>
    <x v="0"/>
    <x v="8"/>
    <x v="1"/>
    <d v="2024-09-02T13:09:16"/>
    <x v="27"/>
    <n v="21.345555555482861"/>
    <d v="2024-09-03T20:19:55"/>
    <d v="1899-12-30T05:12:48"/>
    <d v="2024-09-04T01:32:43"/>
    <n v="-15.045277777709998"/>
    <x v="1"/>
    <m/>
    <m/>
    <x v="0"/>
    <x v="1"/>
    <x v="2"/>
    <x v="0"/>
    <x v="16"/>
    <n v="3"/>
    <s v=""/>
    <d v="1900-01-04T05:07:12"/>
    <n v="15.13222222214953"/>
    <n v="12"/>
    <n v="3.1322222221495295"/>
    <n v="0"/>
    <x v="4"/>
  </r>
  <r>
    <s v="E002"/>
    <s v="EO65"/>
    <x v="545"/>
    <x v="0"/>
    <s v="E4"/>
    <n v="100057845"/>
    <s v="INVERSIONES SEGURA SARRIA, S.L."/>
    <n v="84000019"/>
    <s v="ARROYOMOLINOS"/>
    <n v="3230"/>
    <x v="59"/>
    <d v="2024-09-02T00:00:00"/>
    <d v="1899-12-30T13:09:40"/>
    <s v="03/09 64s"/>
    <d v="2024-09-03T00:00:00"/>
    <x v="14"/>
    <x v="13"/>
    <x v="565"/>
    <d v="2024-09-03T00:00:00"/>
    <d v="1899-12-30T15:43:47"/>
    <n v="391"/>
    <s v="E00391"/>
    <s v="RUTA KMS.391"/>
    <x v="196"/>
    <x v="0"/>
    <x v="0"/>
    <x v="8"/>
    <x v="1"/>
    <d v="2024-09-02T13:09:40"/>
    <x v="32"/>
    <n v="22.33888888877118"/>
    <d v="2024-09-03T15:43:47"/>
    <d v="1899-12-30T05:12:48"/>
    <d v="2024-09-03T20:56:35"/>
    <n v="-9.4430555555736646"/>
    <x v="1"/>
    <m/>
    <m/>
    <x v="0"/>
    <x v="1"/>
    <x v="2"/>
    <x v="0"/>
    <x v="4"/>
    <n v="3"/>
    <s v=""/>
    <d v="1900-01-04T05:07:12"/>
    <n v="16.125555555437849"/>
    <n v="12"/>
    <n v="4.1255555554378489"/>
    <n v="0"/>
    <x v="4"/>
  </r>
  <r>
    <s v="E002"/>
    <s v="EO65"/>
    <x v="546"/>
    <x v="0"/>
    <s v="E3"/>
    <n v="100053703"/>
    <s v="HERMANOS GALVEZ, S. A."/>
    <n v="85000306"/>
    <s v="GUADALCANAL"/>
    <n v="3228"/>
    <x v="61"/>
    <d v="2024-09-02T00:00:00"/>
    <d v="1899-12-30T13:27:28"/>
    <s v="03/09 entre 8h y 10h"/>
    <d v="2024-09-03T00:00:00"/>
    <x v="11"/>
    <x v="13"/>
    <x v="566"/>
    <d v="2024-09-02T00:00:00"/>
    <d v="1899-12-30T18:06:20"/>
    <n v="79"/>
    <s v="E00079"/>
    <s v="RUTA KMS.079"/>
    <x v="190"/>
    <x v="0"/>
    <x v="0"/>
    <x v="8"/>
    <x v="0"/>
    <d v="2024-09-02T13:27:28"/>
    <x v="31"/>
    <n v="20.542222222080454"/>
    <d v="2024-09-02T18:06:20"/>
    <d v="1899-12-30T01:03:12"/>
    <d v="2024-09-02T19:09:32"/>
    <n v="14.841111110989004"/>
    <x v="0"/>
    <m/>
    <m/>
    <x v="0"/>
    <x v="0"/>
    <x v="0"/>
    <x v="0"/>
    <x v="10"/>
    <n v="2"/>
    <s v="HIBURSANFRE, S.L.U."/>
    <d v="1899-12-31T01:16:48"/>
    <n v="18.48888888874712"/>
    <n v="12"/>
    <n v="6.4888888887471197"/>
    <n v="0"/>
    <x v="4"/>
  </r>
  <r>
    <s v="E002"/>
    <s v="EO65"/>
    <x v="547"/>
    <x v="0"/>
    <s v="E3"/>
    <n v="100018456"/>
    <s v="HORMIGONES PREBESUR S.A."/>
    <n v="85000444"/>
    <s v="CORDOBA"/>
    <n v="3228"/>
    <x v="61"/>
    <d v="2024-09-02T00:00:00"/>
    <d v="1899-12-30T13:31:10"/>
    <s v="03/09 antes 09h"/>
    <d v="2024-09-03T00:00:00"/>
    <x v="18"/>
    <x v="13"/>
    <x v="567"/>
    <d v="2024-09-02T00:00:00"/>
    <d v="1899-12-30T17:35:47"/>
    <n v="200"/>
    <s v="E00200"/>
    <s v="RUTA KMS.200"/>
    <x v="159"/>
    <x v="0"/>
    <x v="0"/>
    <x v="8"/>
    <x v="0"/>
    <d v="2024-09-02T13:31:10"/>
    <x v="22"/>
    <n v="19.480555555550382"/>
    <d v="2024-09-02T17:35:47"/>
    <d v="1899-12-30T02:40:00"/>
    <d v="2024-09-02T20:15:47"/>
    <n v="12.736944444535766"/>
    <x v="0"/>
    <m/>
    <m/>
    <x v="0"/>
    <x v="0"/>
    <x v="0"/>
    <x v="0"/>
    <x v="9"/>
    <n v="2"/>
    <s v=""/>
    <d v="1900-01-01T16:00:00"/>
    <n v="15.813888888883714"/>
    <n v="12"/>
    <n v="3.8138888888837137"/>
    <n v="0"/>
    <x v="4"/>
  </r>
  <r>
    <s v="E002"/>
    <s v="EO65"/>
    <x v="548"/>
    <x v="0"/>
    <s v="E3"/>
    <n v="100057773"/>
    <s v="HORM. CASTREJON, S.L."/>
    <n v="85000178"/>
    <s v="STA BARBARA CASAS-H.PEREZ ESCUDERO"/>
    <n v="3297"/>
    <x v="60"/>
    <d v="2024-09-02T00:00:00"/>
    <d v="1899-12-30T14:06:31"/>
    <s v="03/09 15:00h"/>
    <d v="2024-09-03T00:00:00"/>
    <x v="4"/>
    <x v="13"/>
    <x v="568"/>
    <d v="2024-09-03T00:00:00"/>
    <d v="1899-12-30T10:37:30"/>
    <n v="140"/>
    <s v="E00140"/>
    <s v="RUTA KMS.140"/>
    <x v="119"/>
    <x v="0"/>
    <x v="0"/>
    <x v="8"/>
    <x v="0"/>
    <d v="2024-09-02T14:06:31"/>
    <x v="34"/>
    <n v="24.89138888893649"/>
    <d v="2024-09-03T10:37:30"/>
    <d v="1899-12-30T01:52:00"/>
    <d v="2024-09-03T12:29:30"/>
    <n v="2.5083333333022892"/>
    <x v="0"/>
    <m/>
    <m/>
    <x v="0"/>
    <x v="1"/>
    <x v="0"/>
    <x v="0"/>
    <x v="6"/>
    <n v="3"/>
    <s v=""/>
    <d v="1899-12-31T20:48:00"/>
    <n v="22.024722222269823"/>
    <n v="12"/>
    <n v="10.024722222269823"/>
    <n v="0"/>
    <x v="4"/>
  </r>
  <r>
    <s v="E002"/>
    <s v="EO65"/>
    <x v="549"/>
    <x v="0"/>
    <s v="E3"/>
    <n v="100057773"/>
    <s v="HORM. CASTREJON, S.L."/>
    <n v="85000208"/>
    <s v="TORRALBA DE CALATRAVA-SUM TRAPERO"/>
    <n v="3297"/>
    <x v="60"/>
    <d v="2024-09-02T00:00:00"/>
    <d v="1899-12-30T15:05:58"/>
    <s v="03/09 urge"/>
    <d v="2024-09-03T00:00:00"/>
    <x v="25"/>
    <x v="13"/>
    <x v="569"/>
    <d v="2024-09-03T00:00:00"/>
    <d v="1899-12-30T14:25:41"/>
    <n v="340"/>
    <s v="E00340"/>
    <s v="RUTA KMS.340"/>
    <x v="73"/>
    <x v="0"/>
    <x v="0"/>
    <x v="8"/>
    <x v="0"/>
    <d v="2024-09-02T15:05:58"/>
    <x v="59"/>
    <n v="27.900555555475876"/>
    <d v="2024-09-03T14:25:41"/>
    <d v="1899-12-30T04:32:00"/>
    <d v="2024-09-03T18:57:41"/>
    <n v="3.861111105652526E-2"/>
    <x v="0"/>
    <m/>
    <m/>
    <x v="0"/>
    <x v="1"/>
    <x v="0"/>
    <x v="0"/>
    <x v="5"/>
    <n v="3"/>
    <s v="TTES COOPERATIVOS ARAGONES S COOP"/>
    <d v="1900-01-03T12:48:00"/>
    <n v="22.367222222142544"/>
    <n v="12"/>
    <n v="10.367222222142544"/>
    <n v="0"/>
    <x v="4"/>
  </r>
  <r>
    <s v="E002"/>
    <s v="EO65"/>
    <x v="550"/>
    <x v="0"/>
    <s v="E3"/>
    <n v="432000110"/>
    <s v="PREBETONG HORMIGONES, S.A."/>
    <n v="85000005"/>
    <s v="BADAJOZ-CAYA Nº 37"/>
    <n v="3297"/>
    <x v="60"/>
    <d v="2024-09-02T00:00:00"/>
    <d v="1899-12-30T15:10:30"/>
    <s v="03/09 15h BM"/>
    <d v="2024-09-03T00:00:00"/>
    <x v="4"/>
    <x v="13"/>
    <x v="570"/>
    <d v="2024-09-03T00:00:00"/>
    <d v="1899-12-30T11:56:54"/>
    <n v="94"/>
    <s v="E00094"/>
    <s v="RUTA KMS.094"/>
    <x v="162"/>
    <x v="0"/>
    <x v="0"/>
    <x v="8"/>
    <x v="0"/>
    <d v="2024-09-02T15:10:30"/>
    <x v="34"/>
    <n v="23.824999999953434"/>
    <d v="2024-09-03T11:56:54"/>
    <d v="1899-12-30T01:15:12"/>
    <d v="2024-09-03T13:12:06"/>
    <n v="1.7983333333977498"/>
    <x v="0"/>
    <m/>
    <m/>
    <x v="0"/>
    <x v="1"/>
    <x v="0"/>
    <x v="0"/>
    <x v="7"/>
    <n v="3"/>
    <s v="HORMIGONES Y CONTENEDORES JARA"/>
    <d v="1899-12-31T06:04:48"/>
    <n v="21.5716666666201"/>
    <n v="12"/>
    <n v="9.5716666666201"/>
    <n v="0"/>
    <x v="4"/>
  </r>
  <r>
    <s v="E002"/>
    <s v="EO65"/>
    <x v="551"/>
    <x v="0"/>
    <s v="E3"/>
    <n v="100002068"/>
    <s v="VIAS Y CONSTRUCCIONES, S.A."/>
    <n v="85000605"/>
    <s v="MONTIJO PUEBLA-EDAR"/>
    <n v="3227"/>
    <x v="62"/>
    <d v="2024-09-02T00:00:00"/>
    <d v="1899-12-30T16:13:26"/>
    <s v="03/09 08H"/>
    <d v="2024-09-03T00:00:00"/>
    <x v="13"/>
    <x v="13"/>
    <x v="571"/>
    <d v="2024-09-02T00:00:00"/>
    <d v="1899-12-30T19:04:52"/>
    <n v="95"/>
    <s v="E00095"/>
    <s v="RUTA KMS.095"/>
    <x v="167"/>
    <x v="0"/>
    <x v="0"/>
    <x v="8"/>
    <x v="0"/>
    <d v="2024-09-02T16:13:26"/>
    <x v="23"/>
    <n v="15.776111111103091"/>
    <d v="2024-09-02T19:04:52"/>
    <d v="1899-12-30T01:16:00"/>
    <d v="2024-09-02T20:20:52"/>
    <n v="11.652222222299315"/>
    <x v="0"/>
    <m/>
    <m/>
    <x v="0"/>
    <x v="0"/>
    <x v="0"/>
    <x v="0"/>
    <x v="11"/>
    <n v="2"/>
    <s v="HIBURSANFRE, S.L.U."/>
    <d v="1899-12-31T06:24:00"/>
    <n v="13.509444444436426"/>
    <n v="12"/>
    <n v="1.5094444444364257"/>
    <n v="0"/>
    <x v="4"/>
  </r>
  <r>
    <s v="E002"/>
    <s v="EO65"/>
    <x v="552"/>
    <x v="0"/>
    <s v="E4"/>
    <n v="100057845"/>
    <s v="INVERSIONES SEGURA SARRIA, S.L."/>
    <n v="84000195"/>
    <s v="VALLECAS-EUROCOBEL"/>
    <n v="3230"/>
    <x v="59"/>
    <d v="2024-09-02T00:00:00"/>
    <d v="1899-12-30T17:31:12"/>
    <s v="04/09 64s"/>
    <d v="2024-09-04T00:00:00"/>
    <x v="13"/>
    <x v="13"/>
    <x v="572"/>
    <d v="2024-09-03T00:00:00"/>
    <d v="1899-12-30T18:47:33"/>
    <n v="425"/>
    <s v="E00425"/>
    <s v="RUTA KMS.425"/>
    <x v="197"/>
    <x v="0"/>
    <x v="0"/>
    <x v="8"/>
    <x v="1"/>
    <d v="2024-09-02T17:31:12"/>
    <x v="41"/>
    <n v="38.479999999981374"/>
    <d v="2024-09-03T18:47:33"/>
    <d v="1899-12-30T05:40:00"/>
    <d v="2024-09-04T00:27:33"/>
    <n v="7.5408333334489726"/>
    <x v="0"/>
    <m/>
    <m/>
    <x v="0"/>
    <x v="1"/>
    <x v="0"/>
    <x v="0"/>
    <x v="10"/>
    <n v="3"/>
    <s v=""/>
    <d v="1900-01-04T16:00:00"/>
    <n v="31.813333333314709"/>
    <n v="24"/>
    <n v="7.8133333333147093"/>
    <n v="0"/>
    <x v="4"/>
  </r>
  <r>
    <s v="E002"/>
    <s v="EO65"/>
    <x v="553"/>
    <x v="0"/>
    <s v="E4"/>
    <n v="100059179"/>
    <s v="MAT. DE CONSTRUCCION HERMANOS DIAZ"/>
    <n v="84000620"/>
    <s v="MADROÑERA-MAT HNOS DIAZ"/>
    <n v="3230"/>
    <x v="59"/>
    <d v="2024-09-03T00:00:00"/>
    <d v="1899-12-30T08:19:56"/>
    <s v="04/09 URGE"/>
    <d v="2024-09-04T00:00:00"/>
    <x v="9"/>
    <x v="13"/>
    <x v="573"/>
    <d v="2024-09-04T00:00:00"/>
    <d v="1899-12-30T07:11:27"/>
    <n v="162"/>
    <s v="E00162"/>
    <s v="RUTA KMS.162"/>
    <x v="156"/>
    <x v="0"/>
    <x v="0"/>
    <x v="8"/>
    <x v="1"/>
    <d v="2024-09-03T08:19:56"/>
    <x v="33"/>
    <n v="35.667777777824085"/>
    <d v="2024-09-04T07:11:27"/>
    <d v="1899-12-30T02:09:36"/>
    <d v="2024-09-04T09:21:03"/>
    <n v="10.649166666786186"/>
    <x v="0"/>
    <m/>
    <m/>
    <x v="0"/>
    <x v="2"/>
    <x v="0"/>
    <x v="0"/>
    <x v="12"/>
    <n v="4"/>
    <s v="VAZQUEZ COTANO, FCO. JAVIER"/>
    <d v="1900-01-01T03:50:24"/>
    <n v="32.507777777824089"/>
    <n v="12"/>
    <n v="20.507777777824089"/>
    <n v="0"/>
    <x v="4"/>
  </r>
  <r>
    <s v="E002"/>
    <s v="EO65"/>
    <x v="554"/>
    <x v="0"/>
    <s v="E4"/>
    <n v="100058563"/>
    <s v="PEDRO MANUEL DE MARCOS CASTELLANOS"/>
    <n v="84000481"/>
    <s v="SOLANA DEL PINO-PEDRO MANUEL DE MAR"/>
    <n v="3230"/>
    <x v="59"/>
    <d v="2024-09-03T00:00:00"/>
    <d v="1899-12-30T08:21:22"/>
    <s v="05/09 56s ANTES DE L"/>
    <d v="2024-09-05T00:00:00"/>
    <x v="9"/>
    <x v="13"/>
    <x v="574"/>
    <d v="2024-09-04T00:00:00"/>
    <d v="1899-12-30T09:23:57"/>
    <n v="272"/>
    <s v="E00272"/>
    <s v="RUTA KMS.272"/>
    <x v="198"/>
    <x v="0"/>
    <x v="0"/>
    <x v="8"/>
    <x v="1"/>
    <d v="2024-09-03T08:21:22"/>
    <x v="62"/>
    <n v="59.643888888938818"/>
    <d v="2024-09-04T09:23:57"/>
    <d v="1899-12-30T03:37:36"/>
    <d v="2024-09-04T13:01:33"/>
    <n v="30.974166666681413"/>
    <x v="0"/>
    <m/>
    <m/>
    <x v="0"/>
    <x v="2"/>
    <x v="0"/>
    <x v="0"/>
    <x v="1"/>
    <n v="4"/>
    <s v="ORETANA LOGISTICA Y S. INT. S.L"/>
    <d v="1900-01-02T15:02:24"/>
    <n v="55.017222222272153"/>
    <n v="24"/>
    <n v="31.017222222272153"/>
    <n v="0"/>
    <x v="4"/>
  </r>
  <r>
    <s v="E002"/>
    <s v="EO65"/>
    <x v="555"/>
    <x v="0"/>
    <s v="E4"/>
    <n v="100059385"/>
    <s v="SUMINISTROS VILLAVICIOSA, S.L."/>
    <n v="84000648"/>
    <s v="ALCORCÓN- SUMINISTROS VILLAVICIOSA"/>
    <n v="3230"/>
    <x v="59"/>
    <d v="2024-09-03T00:00:00"/>
    <d v="1899-12-30T09:04:25"/>
    <s v="04/09-05/09 56s"/>
    <d v="2024-09-05T00:00:00"/>
    <x v="3"/>
    <x v="13"/>
    <x v="575"/>
    <d v="2024-09-03T00:00:00"/>
    <d v="1899-12-30T15:19:53"/>
    <n v="401"/>
    <s v="E00401"/>
    <s v="RUTA KMS.401"/>
    <x v="199"/>
    <x v="0"/>
    <x v="0"/>
    <x v="8"/>
    <x v="1"/>
    <d v="2024-09-03T09:04:25"/>
    <x v="83"/>
    <n v="52.926388889027294"/>
    <d v="2024-09-03T15:19:53"/>
    <d v="1899-12-30T05:20:48"/>
    <d v="2024-09-03T20:40:41"/>
    <n v="41.321944444498513"/>
    <x v="0"/>
    <m/>
    <m/>
    <x v="0"/>
    <x v="1"/>
    <x v="0"/>
    <x v="0"/>
    <x v="4"/>
    <n v="3"/>
    <s v=""/>
    <d v="1900-01-04T08:19:12"/>
    <n v="46.57972222236063"/>
    <n v="24"/>
    <n v="22.57972222236063"/>
    <n v="0"/>
    <x v="4"/>
  </r>
  <r>
    <s v="E002"/>
    <s v="EO65"/>
    <x v="556"/>
    <x v="0"/>
    <s v="E4"/>
    <n v="100057812"/>
    <s v="HIJOS DE JUSTO, S.L."/>
    <n v="84000260"/>
    <s v="AVILA"/>
    <n v="3230"/>
    <x v="59"/>
    <d v="2024-09-03T00:00:00"/>
    <d v="1899-12-30T09:13:52"/>
    <s v="04/09 56s"/>
    <d v="2024-09-04T00:00:00"/>
    <x v="9"/>
    <x v="13"/>
    <x v="576"/>
    <d v="2024-09-03T00:00:00"/>
    <d v="1899-12-30T19:06:44"/>
    <n v="380"/>
    <s v="E00380"/>
    <s v="RUTA KMS.380"/>
    <x v="200"/>
    <x v="0"/>
    <x v="0"/>
    <x v="8"/>
    <x v="1"/>
    <d v="2024-09-03T09:13:52"/>
    <x v="33"/>
    <n v="34.76888888888061"/>
    <d v="2024-09-03T19:06:44"/>
    <d v="1899-12-30T05:04:00"/>
    <d v="2024-09-04T00:10:44"/>
    <n v="19.821111111261416"/>
    <x v="0"/>
    <m/>
    <m/>
    <x v="0"/>
    <x v="1"/>
    <x v="0"/>
    <x v="0"/>
    <x v="11"/>
    <n v="3"/>
    <s v=""/>
    <d v="1900-01-04T01:36:00"/>
    <n v="28.702222222213944"/>
    <n v="12"/>
    <n v="16.702222222213944"/>
    <n v="0"/>
    <x v="4"/>
  </r>
  <r>
    <s v="E002"/>
    <s v="EO65"/>
    <x v="557"/>
    <x v="0"/>
    <s v="E3"/>
    <n v="100057858"/>
    <s v="SPECIAL CONCRETE 3, S.L."/>
    <n v="85000115"/>
    <s v="ALCORCON"/>
    <n v="3228"/>
    <x v="61"/>
    <d v="2024-09-03T00:00:00"/>
    <d v="1899-12-30T09:26:09"/>
    <s v="04/09 15:00h"/>
    <d v="2024-09-04T00:00:00"/>
    <x v="4"/>
    <x v="13"/>
    <x v="577"/>
    <d v="2024-09-03T00:00:00"/>
    <d v="1899-12-30T16:37:48"/>
    <n v="403"/>
    <s v="E00403"/>
    <s v="RUTA KMS.403"/>
    <x v="201"/>
    <x v="0"/>
    <x v="0"/>
    <x v="8"/>
    <x v="0"/>
    <d v="2024-09-03T09:26:09"/>
    <x v="47"/>
    <n v="29.564166666590609"/>
    <d v="2024-09-03T16:37:48"/>
    <d v="1899-12-30T05:22:24"/>
    <d v="2024-09-03T22:00:12"/>
    <n v="16.99666666664416"/>
    <x v="0"/>
    <m/>
    <m/>
    <x v="0"/>
    <x v="1"/>
    <x v="0"/>
    <x v="0"/>
    <x v="8"/>
    <n v="3"/>
    <s v="HORMIGONES Y CONTENEDORES JARA"/>
    <d v="1900-01-04T08:57:36"/>
    <n v="23.190833333257274"/>
    <n v="12"/>
    <n v="11.190833333257274"/>
    <n v="0"/>
    <x v="4"/>
  </r>
  <r>
    <s v="E002"/>
    <s v="EO65"/>
    <x v="558"/>
    <x v="0"/>
    <s v="E3"/>
    <n v="100057858"/>
    <s v="SPECIAL CONCRETE 3, S.L."/>
    <n v="85000115"/>
    <s v="ALCORCON"/>
    <n v="3228"/>
    <x v="61"/>
    <d v="2024-09-03T00:00:00"/>
    <d v="1899-12-30T09:26:26"/>
    <s v="04/09 12:00h"/>
    <d v="2024-09-04T00:00:00"/>
    <x v="17"/>
    <x v="13"/>
    <x v="578"/>
    <d v="2024-09-03T00:00:00"/>
    <d v="1899-12-30T12:25:00"/>
    <n v="403"/>
    <s v="E00403"/>
    <s v="RUTA KMS.403"/>
    <x v="177"/>
    <x v="0"/>
    <x v="0"/>
    <x v="8"/>
    <x v="0"/>
    <d v="2024-09-03T09:26:26"/>
    <x v="54"/>
    <n v="26.559444444486871"/>
    <d v="2024-09-03T12:25:00"/>
    <d v="1899-12-30T05:22:24"/>
    <d v="2024-09-03T17:47:24"/>
    <n v="18.210000000020955"/>
    <x v="0"/>
    <m/>
    <m/>
    <x v="0"/>
    <x v="1"/>
    <x v="0"/>
    <x v="0"/>
    <x v="3"/>
    <n v="3"/>
    <s v="HORMIGONES Y CONTENEDORES JARA"/>
    <d v="1900-01-04T08:57:36"/>
    <n v="20.186111111153537"/>
    <n v="12"/>
    <n v="8.1861111111535365"/>
    <n v="0"/>
    <x v="4"/>
  </r>
  <r>
    <s v="E002"/>
    <s v="EO65"/>
    <x v="559"/>
    <x v="0"/>
    <s v="E3"/>
    <n v="100057858"/>
    <s v="SPECIAL CONCRETE 3, S.L."/>
    <n v="85000115"/>
    <s v="ALCORCON"/>
    <n v="3228"/>
    <x v="61"/>
    <d v="2024-09-03T00:00:00"/>
    <d v="1899-12-30T09:26:42"/>
    <s v="04/09 10:00h"/>
    <d v="2024-09-04T00:00:00"/>
    <x v="11"/>
    <x v="13"/>
    <x v="579"/>
    <d v="2024-09-03T00:00:00"/>
    <d v="1899-12-30T12:45:23"/>
    <n v="403"/>
    <s v="E00403"/>
    <s v="RUTA KMS.403"/>
    <x v="202"/>
    <x v="0"/>
    <x v="0"/>
    <x v="8"/>
    <x v="0"/>
    <d v="2024-09-03T09:26:42"/>
    <x v="44"/>
    <n v="24.554999999993015"/>
    <d v="2024-09-03T12:45:23"/>
    <d v="1899-12-30T05:22:24"/>
    <d v="2024-09-03T18:07:47"/>
    <n v="15.870277777779847"/>
    <x v="0"/>
    <m/>
    <m/>
    <x v="0"/>
    <x v="1"/>
    <x v="0"/>
    <x v="0"/>
    <x v="3"/>
    <n v="3"/>
    <s v="HORMIGONES Y CONTENEDORES JARA"/>
    <d v="1900-01-04T08:57:36"/>
    <n v="18.18166666665968"/>
    <n v="12"/>
    <n v="6.1816666666596802"/>
    <n v="0"/>
    <x v="4"/>
  </r>
  <r>
    <s v="E002"/>
    <s v="EO65"/>
    <x v="560"/>
    <x v="0"/>
    <s v="E3"/>
    <n v="100057858"/>
    <s v="SPECIAL CONCRETE 3, S.L."/>
    <n v="85000115"/>
    <s v="ALCORCON"/>
    <n v="3228"/>
    <x v="61"/>
    <d v="2024-09-03T00:00:00"/>
    <d v="1899-12-30T09:26:59"/>
    <s v="04/09 08:00h"/>
    <d v="2024-09-04T00:00:00"/>
    <x v="13"/>
    <x v="13"/>
    <x v="580"/>
    <d v="2024-09-03T00:00:00"/>
    <d v="1899-12-30T13:12:08"/>
    <n v="403"/>
    <s v="E00403"/>
    <s v="RUTA KMS.403"/>
    <x v="203"/>
    <x v="0"/>
    <x v="0"/>
    <x v="8"/>
    <x v="0"/>
    <d v="2024-09-03T09:26:59"/>
    <x v="41"/>
    <n v="22.55027777783107"/>
    <d v="2024-09-03T13:12:08"/>
    <d v="1899-12-30T05:22:24"/>
    <d v="2024-09-03T18:34:32"/>
    <n v="13.42444444441935"/>
    <x v="0"/>
    <m/>
    <m/>
    <x v="0"/>
    <x v="1"/>
    <x v="0"/>
    <x v="0"/>
    <x v="2"/>
    <n v="3"/>
    <s v="HORMIGONES Y CONTENEDORES JARA"/>
    <d v="1900-01-04T08:57:36"/>
    <n v="16.176944444497735"/>
    <n v="12"/>
    <n v="4.1769444444977353"/>
    <n v="0"/>
    <x v="4"/>
  </r>
  <r>
    <s v="E002"/>
    <s v="EO65"/>
    <x v="561"/>
    <x v="0"/>
    <s v="E3"/>
    <n v="432000110"/>
    <s v="PREBETONG HORMIGONES, S.A."/>
    <n v="85000005"/>
    <s v="BADAJOZ-CAYA Nº 37"/>
    <n v="3297"/>
    <x v="60"/>
    <d v="2024-09-03T00:00:00"/>
    <d v="1899-12-30T09:56:27"/>
    <s v="04/09 09:00h"/>
    <d v="2024-09-04T00:00:00"/>
    <x v="18"/>
    <x v="13"/>
    <x v="581"/>
    <d v="2024-09-03T00:00:00"/>
    <d v="1899-12-30T17:10:36"/>
    <n v="94"/>
    <s v="E00094"/>
    <s v="RUTA KMS.094"/>
    <x v="192"/>
    <x v="0"/>
    <x v="0"/>
    <x v="8"/>
    <x v="0"/>
    <d v="2024-09-03T09:56:27"/>
    <x v="40"/>
    <n v="23.059166666585952"/>
    <d v="2024-09-03T17:10:36"/>
    <d v="1899-12-30T01:15:12"/>
    <d v="2024-09-03T18:25:48"/>
    <n v="14.570000000065193"/>
    <x v="0"/>
    <m/>
    <m/>
    <x v="0"/>
    <x v="1"/>
    <x v="0"/>
    <x v="0"/>
    <x v="9"/>
    <n v="3"/>
    <s v=""/>
    <d v="1899-12-31T06:04:48"/>
    <n v="20.805833333252618"/>
    <n v="12"/>
    <n v="8.8058333332526182"/>
    <n v="0"/>
    <x v="4"/>
  </r>
  <r>
    <s v="E002"/>
    <s v="EO65"/>
    <x v="562"/>
    <x v="0"/>
    <s v="E3"/>
    <n v="432000110"/>
    <s v="PREBETONG HORMIGONES, S.A."/>
    <n v="85000005"/>
    <s v="BADAJOZ-CAYA Nº 37"/>
    <n v="3297"/>
    <x v="60"/>
    <d v="2024-09-03T00:00:00"/>
    <d v="1899-12-30T10:48:07"/>
    <s v="04/09 12:00h"/>
    <d v="2024-09-04T00:00:00"/>
    <x v="17"/>
    <x v="13"/>
    <x v="582"/>
    <d v="2024-09-04T00:00:00"/>
    <d v="1899-12-30T10:28:10"/>
    <n v="94"/>
    <s v="E00094"/>
    <s v="RUTA KMS.094"/>
    <x v="192"/>
    <x v="0"/>
    <x v="0"/>
    <x v="8"/>
    <x v="0"/>
    <d v="2024-09-03T10:48:07"/>
    <x v="54"/>
    <n v="25.198055555520114"/>
    <d v="2024-09-04T10:28:10"/>
    <d v="1899-12-30T01:15:12"/>
    <d v="2024-09-04T11:43:22"/>
    <n v="0.27722222224110737"/>
    <x v="0"/>
    <m/>
    <m/>
    <x v="0"/>
    <x v="2"/>
    <x v="0"/>
    <x v="0"/>
    <x v="6"/>
    <n v="4"/>
    <s v=""/>
    <d v="1899-12-31T06:04:48"/>
    <n v="22.94472222218678"/>
    <n v="12"/>
    <n v="10.94472222218678"/>
    <n v="0"/>
    <x v="4"/>
  </r>
  <r>
    <s v="E002"/>
    <s v="EO65"/>
    <x v="563"/>
    <x v="0"/>
    <s v="E3"/>
    <n v="432000110"/>
    <s v="PREBETONG HORMIGONES, S.A."/>
    <n v="85000005"/>
    <s v="BADAJOZ-CAYA Nº 37"/>
    <n v="3297"/>
    <x v="60"/>
    <d v="2024-09-03T00:00:00"/>
    <d v="1899-12-30T10:48:21"/>
    <s v="04/09 15:00h"/>
    <d v="2024-09-04T00:00:00"/>
    <x v="4"/>
    <x v="13"/>
    <x v="583"/>
    <d v="2024-09-04T00:00:00"/>
    <d v="1899-12-30T12:14:07"/>
    <n v="94"/>
    <s v="E00094"/>
    <s v="RUTA KMS.094"/>
    <x v="167"/>
    <x v="0"/>
    <x v="0"/>
    <x v="8"/>
    <x v="0"/>
    <d v="2024-09-03T10:48:21"/>
    <x v="47"/>
    <n v="28.194166666595265"/>
    <d v="2024-09-04T12:14:07"/>
    <d v="1899-12-30T01:15:12"/>
    <d v="2024-09-04T13:29:19"/>
    <n v="1.5113888889318332"/>
    <x v="0"/>
    <m/>
    <m/>
    <x v="0"/>
    <x v="2"/>
    <x v="0"/>
    <x v="0"/>
    <x v="3"/>
    <n v="4"/>
    <s v="HIBURSANFRE, S.L.U."/>
    <d v="1899-12-31T06:04:48"/>
    <n v="25.940833333261931"/>
    <n v="12"/>
    <n v="13.940833333261931"/>
    <n v="0"/>
    <x v="4"/>
  </r>
  <r>
    <s v="E002"/>
    <s v="EO65"/>
    <x v="564"/>
    <x v="0"/>
    <s v="E3"/>
    <n v="100057773"/>
    <s v="HORM. CASTREJON, S.L."/>
    <n v="85000208"/>
    <s v="TORRALBA DE CALATRAVA-SUM TRAPERO"/>
    <n v="3297"/>
    <x v="60"/>
    <d v="2024-09-03T00:00:00"/>
    <d v="1899-12-30T10:48:40"/>
    <s v="04/09 x la mañana BM"/>
    <d v="2024-09-04T00:00:00"/>
    <x v="17"/>
    <x v="13"/>
    <x v="584"/>
    <d v="2024-09-03T00:00:00"/>
    <d v="1899-12-30T17:34:52"/>
    <n v="340"/>
    <s v="E00340"/>
    <s v="RUTA KMS.340"/>
    <x v="172"/>
    <x v="0"/>
    <x v="0"/>
    <x v="8"/>
    <x v="0"/>
    <d v="2024-09-03T10:48:40"/>
    <x v="54"/>
    <n v="25.188888888806105"/>
    <d v="2024-09-03T17:34:52"/>
    <d v="1899-12-30T04:32:00"/>
    <d v="2024-09-03T22:06:52"/>
    <n v="13.885555555578321"/>
    <x v="0"/>
    <m/>
    <m/>
    <x v="0"/>
    <x v="1"/>
    <x v="0"/>
    <x v="0"/>
    <x v="9"/>
    <n v="3"/>
    <s v="MARTINEZ RODRIGUEZ FRANCISCO JAVIER"/>
    <d v="1900-01-03T12:48:00"/>
    <n v="19.655555555472773"/>
    <n v="12"/>
    <n v="7.6555555554727732"/>
    <n v="0"/>
    <x v="4"/>
  </r>
  <r>
    <s v="E002"/>
    <s v="EO65"/>
    <x v="565"/>
    <x v="0"/>
    <s v="E3"/>
    <n v="100057883"/>
    <s v="MATERIALES Y HORMIGONES, SL"/>
    <n v="85000198"/>
    <s v="MADRID"/>
    <n v="3228"/>
    <x v="61"/>
    <d v="2024-09-03T00:00:00"/>
    <d v="1899-12-30T10:52:49"/>
    <d v="2024-04-09T00:00:00"/>
    <d v="2024-09-04T00:00:00"/>
    <x v="1"/>
    <x v="13"/>
    <x v="585"/>
    <d v="2024-09-04T00:00:00"/>
    <d v="1899-12-30T09:57:07"/>
    <n v="413"/>
    <s v="E00413"/>
    <s v="RUTA KMS.413"/>
    <x v="184"/>
    <x v="0"/>
    <x v="0"/>
    <x v="8"/>
    <x v="0"/>
    <d v="2024-09-03T10:52:49"/>
    <x v="17"/>
    <n v="30.119722222269047"/>
    <d v="2024-09-04T09:57:07"/>
    <d v="1899-12-30T05:30:24"/>
    <d v="2024-09-04T15:27:31"/>
    <n v="1.5413888889597729"/>
    <x v="0"/>
    <m/>
    <m/>
    <x v="0"/>
    <x v="2"/>
    <x v="0"/>
    <x v="0"/>
    <x v="1"/>
    <n v="4"/>
    <s v=""/>
    <d v="1900-01-04T12:09:36"/>
    <n v="23.613055555602379"/>
    <n v="12"/>
    <n v="11.613055555602379"/>
    <n v="0"/>
    <x v="4"/>
  </r>
  <r>
    <s v="E002"/>
    <s v="EO65"/>
    <x v="566"/>
    <x v="0"/>
    <s v="E3"/>
    <n v="100057883"/>
    <s v="MATERIALES Y HORMIGONES, SL"/>
    <n v="85000198"/>
    <s v="MADRID"/>
    <n v="3228"/>
    <x v="61"/>
    <d v="2024-09-03T00:00:00"/>
    <d v="1899-12-30T10:52:58"/>
    <d v="2024-04-09T00:00:00"/>
    <d v="2024-09-04T00:00:00"/>
    <x v="1"/>
    <x v="13"/>
    <x v="586"/>
    <d v="2024-09-03T00:00:00"/>
    <d v="1899-12-30T14:34:13"/>
    <n v="413"/>
    <s v="E00413"/>
    <s v="RUTA KMS.413"/>
    <x v="175"/>
    <x v="0"/>
    <x v="0"/>
    <x v="8"/>
    <x v="0"/>
    <d v="2024-09-03T10:52:58"/>
    <x v="17"/>
    <n v="30.117222222208511"/>
    <d v="2024-09-03T14:34:13"/>
    <d v="1899-12-30T05:30:24"/>
    <d v="2024-09-03T20:04:37"/>
    <n v="20.923055555729661"/>
    <x v="0"/>
    <m/>
    <m/>
    <x v="0"/>
    <x v="1"/>
    <x v="0"/>
    <x v="0"/>
    <x v="5"/>
    <n v="3"/>
    <s v="HORMIGONES Y CONTENEDORES JARA"/>
    <d v="1900-01-04T12:09:36"/>
    <n v="23.610555555541843"/>
    <n v="12"/>
    <n v="11.610555555541843"/>
    <n v="0"/>
    <x v="4"/>
  </r>
  <r>
    <s v="E002"/>
    <s v="EO65"/>
    <x v="567"/>
    <x v="0"/>
    <s v="E3"/>
    <n v="100057753"/>
    <s v="HORM. Y ARIDOS NUÑEZ, S.L."/>
    <n v="85000160"/>
    <s v="OBRA AVE PLANTA TORIL"/>
    <n v="3229"/>
    <x v="63"/>
    <d v="2024-09-03T00:00:00"/>
    <d v="1899-12-30T11:20:08"/>
    <s v="04/09 08:00h"/>
    <d v="2024-09-04T00:00:00"/>
    <x v="13"/>
    <x v="13"/>
    <x v="587"/>
    <d v="2024-09-03T00:00:00"/>
    <d v="1899-12-30T17:01:08"/>
    <n v="244"/>
    <s v="E00244"/>
    <s v="RUTA KMS.244"/>
    <x v="204"/>
    <x v="0"/>
    <x v="0"/>
    <x v="8"/>
    <x v="0"/>
    <d v="2024-09-03T11:20:08"/>
    <x v="41"/>
    <n v="20.66444444458466"/>
    <d v="2024-09-03T17:01:08"/>
    <d v="1899-12-30T03:15:12"/>
    <d v="2024-09-03T20:16:20"/>
    <n v="11.727777777879965"/>
    <x v="0"/>
    <m/>
    <m/>
    <x v="0"/>
    <x v="1"/>
    <x v="0"/>
    <x v="0"/>
    <x v="9"/>
    <n v="3"/>
    <s v="HORMIGONES Y CONTENEDORES JARA"/>
    <d v="1900-01-02T06:04:48"/>
    <n v="16.411111111251326"/>
    <n v="12"/>
    <n v="4.4111111112513264"/>
    <n v="0"/>
    <x v="4"/>
  </r>
  <r>
    <s v="E002"/>
    <s v="EO65"/>
    <x v="568"/>
    <x v="0"/>
    <s v="E3"/>
    <n v="100033660"/>
    <s v="TRANSPORTES Y HORMIGONES NUÑEZ S.A."/>
    <n v="85000216"/>
    <s v="VALDESALOR"/>
    <n v="3228"/>
    <x v="61"/>
    <d v="2024-09-03T00:00:00"/>
    <d v="1899-12-30T11:20:43"/>
    <s v="04/09 08:00h"/>
    <d v="2024-09-04T00:00:00"/>
    <x v="13"/>
    <x v="13"/>
    <x v="588"/>
    <d v="2024-09-03T00:00:00"/>
    <d v="1899-12-30T13:52:58"/>
    <n v="126"/>
    <s v="E00126"/>
    <s v="RUTA KMS.126"/>
    <x v="176"/>
    <x v="0"/>
    <x v="0"/>
    <x v="8"/>
    <x v="0"/>
    <d v="2024-09-03T11:20:43"/>
    <x v="41"/>
    <n v="20.654722222359851"/>
    <d v="2024-09-03T13:52:58"/>
    <d v="1899-12-30T01:40:48"/>
    <d v="2024-09-03T15:33:46"/>
    <n v="16.437222222215496"/>
    <x v="0"/>
    <m/>
    <m/>
    <x v="0"/>
    <x v="1"/>
    <x v="0"/>
    <x v="0"/>
    <x v="2"/>
    <n v="3"/>
    <s v="HORMIGONES Y CONTENEDORES JARA"/>
    <d v="1899-12-31T16:19:12"/>
    <n v="17.974722222359851"/>
    <n v="12"/>
    <n v="5.9747222223598513"/>
    <n v="0"/>
    <x v="4"/>
  </r>
  <r>
    <s v="E002"/>
    <s v="EO65"/>
    <x v="569"/>
    <x v="0"/>
    <s v="E3"/>
    <n v="100033660"/>
    <s v="TRANSPORTES Y HORMIGONES NUÑEZ S.A."/>
    <n v="85000216"/>
    <s v="VALDESALOR"/>
    <n v="3228"/>
    <x v="61"/>
    <d v="2024-09-03T00:00:00"/>
    <d v="1899-12-30T11:20:54"/>
    <s v="04/09 10:00h"/>
    <d v="2024-09-04T00:00:00"/>
    <x v="11"/>
    <x v="13"/>
    <x v="589"/>
    <d v="2024-09-03T00:00:00"/>
    <d v="1899-12-30T17:04:09"/>
    <n v="126"/>
    <s v="E00126"/>
    <s v="RUTA KMS.126"/>
    <x v="187"/>
    <x v="0"/>
    <x v="0"/>
    <x v="8"/>
    <x v="0"/>
    <d v="2024-09-03T11:20:54"/>
    <x v="44"/>
    <n v="22.651666666672099"/>
    <d v="2024-09-03T17:04:09"/>
    <d v="1899-12-30T01:40:48"/>
    <d v="2024-09-03T18:44:57"/>
    <n v="15.250833333295304"/>
    <x v="0"/>
    <m/>
    <m/>
    <x v="0"/>
    <x v="1"/>
    <x v="0"/>
    <x v="0"/>
    <x v="9"/>
    <n v="3"/>
    <s v="HORMIGONES Y CONTENEDORES JARA"/>
    <d v="1899-12-31T16:19:12"/>
    <n v="19.9716666666721"/>
    <n v="12"/>
    <n v="7.9716666666720997"/>
    <n v="0"/>
    <x v="4"/>
  </r>
  <r>
    <s v="E002"/>
    <s v="EO65"/>
    <x v="570"/>
    <x v="0"/>
    <s v="E3"/>
    <n v="100057885"/>
    <s v="UTE AVE CASATEJADA TORIL"/>
    <n v="85000400"/>
    <s v="NAVALMORAL DE LA MATA-HORM. MORALOS"/>
    <n v="3228"/>
    <x v="61"/>
    <d v="2024-09-03T00:00:00"/>
    <d v="1899-12-30T11:37:24"/>
    <s v="04/09 10:00h"/>
    <d v="2024-09-04T00:00:00"/>
    <x v="11"/>
    <x v="13"/>
    <x v="590"/>
    <d v="2024-09-03T00:00:00"/>
    <d v="1899-12-30T14:18:28"/>
    <n v="233"/>
    <s v="E00233"/>
    <s v="RUTA KMS.233"/>
    <x v="193"/>
    <x v="0"/>
    <x v="0"/>
    <x v="8"/>
    <x v="0"/>
    <d v="2024-09-03T11:37:24"/>
    <x v="44"/>
    <n v="22.376666666648816"/>
    <d v="2024-09-03T14:18:28"/>
    <d v="1899-12-30T03:06:24"/>
    <d v="2024-09-03T17:24:52"/>
    <n v="16.585555555473547"/>
    <x v="0"/>
    <m/>
    <m/>
    <x v="0"/>
    <x v="1"/>
    <x v="0"/>
    <x v="0"/>
    <x v="5"/>
    <n v="3"/>
    <s v="HORMIGONES Y CONTENEDORES JARA"/>
    <d v="1900-01-02T02:33:36"/>
    <n v="18.269999999982151"/>
    <n v="12"/>
    <n v="6.2699999999821507"/>
    <n v="0"/>
    <x v="4"/>
  </r>
  <r>
    <s v="E002"/>
    <s v="EO65"/>
    <x v="571"/>
    <x v="0"/>
    <s v="E3"/>
    <n v="432000110"/>
    <s v="PREBETONG HORMIGONES, S.A."/>
    <n v="85000002"/>
    <s v="PUEBLA DE LA CALZADA"/>
    <n v="3297"/>
    <x v="60"/>
    <d v="2024-09-03T00:00:00"/>
    <d v="1899-12-30T12:09:32"/>
    <s v="04/09 08:00h"/>
    <d v="2024-09-04T00:00:00"/>
    <x v="13"/>
    <x v="13"/>
    <x v="591"/>
    <d v="2024-09-03T00:00:00"/>
    <d v="1899-12-30T21:08:59"/>
    <n v="98"/>
    <s v="E00098"/>
    <s v="RUTA KMS.098"/>
    <x v="205"/>
    <x v="0"/>
    <x v="0"/>
    <x v="8"/>
    <x v="0"/>
    <d v="2024-09-03T12:09:32"/>
    <x v="41"/>
    <n v="19.841111111221835"/>
    <d v="2024-09-03T21:08:59"/>
    <d v="1899-12-30T01:18:24"/>
    <d v="2024-09-03T22:27:23"/>
    <n v="9.5436111110611819"/>
    <x v="0"/>
    <m/>
    <m/>
    <x v="0"/>
    <x v="1"/>
    <x v="0"/>
    <x v="0"/>
    <x v="15"/>
    <n v="3"/>
    <s v="LOGISTICA GALVEZ MARIN, S.L."/>
    <d v="1899-12-31T07:21:36"/>
    <n v="17.53444444455517"/>
    <n v="12"/>
    <n v="5.5344444445551702"/>
    <n v="0"/>
    <x v="4"/>
  </r>
  <r>
    <s v="E002"/>
    <s v="EO65"/>
    <x v="572"/>
    <x v="0"/>
    <s v="E3"/>
    <n v="100022399"/>
    <s v="GEVORA CONSTRUCCIONES S.A."/>
    <n v="85000566"/>
    <s v="LA ALBUERA-MEJORA EX310"/>
    <n v="3227"/>
    <x v="62"/>
    <d v="2024-09-03T00:00:00"/>
    <d v="1899-12-30T12:21:14"/>
    <s v="04/09 09:00h"/>
    <d v="2024-09-04T00:00:00"/>
    <x v="18"/>
    <x v="13"/>
    <x v="592"/>
    <d v="2024-09-03T00:00:00"/>
    <d v="1899-12-30T19:08:08"/>
    <n v="73"/>
    <s v="E00073"/>
    <s v="RUTA KMS.073"/>
    <x v="166"/>
    <x v="0"/>
    <x v="0"/>
    <x v="8"/>
    <x v="0"/>
    <d v="2024-09-03T12:21:14"/>
    <x v="40"/>
    <n v="20.646111111156642"/>
    <d v="2024-09-03T19:08:08"/>
    <d v="1899-12-30T00:58:24"/>
    <d v="2024-09-03T20:06:32"/>
    <n v="12.891111111093778"/>
    <x v="0"/>
    <m/>
    <m/>
    <x v="0"/>
    <x v="1"/>
    <x v="0"/>
    <x v="0"/>
    <x v="11"/>
    <n v="3"/>
    <s v=""/>
    <d v="1899-12-30T23:21:36"/>
    <n v="18.67277777782331"/>
    <n v="12"/>
    <n v="6.6727777778233097"/>
    <n v="0"/>
    <x v="4"/>
  </r>
  <r>
    <s v="E002"/>
    <s v="EO65"/>
    <x v="573"/>
    <x v="0"/>
    <s v="E3"/>
    <n v="100022399"/>
    <s v="GEVORA CONSTRUCCIONES S.A."/>
    <n v="85000566"/>
    <s v="LA ALBUERA-MEJORA EX310"/>
    <n v="3227"/>
    <x v="62"/>
    <d v="2024-09-03T00:00:00"/>
    <d v="1899-12-30T12:21:22"/>
    <s v="04/09 14:00h"/>
    <d v="2024-09-04T00:00:00"/>
    <x v="3"/>
    <x v="13"/>
    <x v="593"/>
    <d v="2024-09-04T00:00:00"/>
    <d v="1899-12-30T11:41:16"/>
    <n v="73"/>
    <s v="E00073"/>
    <s v="RUTA KMS.073"/>
    <x v="186"/>
    <x v="0"/>
    <x v="0"/>
    <x v="8"/>
    <x v="0"/>
    <d v="2024-09-03T12:21:22"/>
    <x v="52"/>
    <n v="25.643888888997026"/>
    <d v="2024-09-04T11:41:16"/>
    <d v="1899-12-30T00:58:24"/>
    <d v="2024-09-04T12:39:40"/>
    <n v="1.338888888945803"/>
    <x v="0"/>
    <m/>
    <m/>
    <x v="0"/>
    <x v="2"/>
    <x v="0"/>
    <x v="0"/>
    <x v="7"/>
    <n v="4"/>
    <s v=""/>
    <d v="1899-12-30T23:21:36"/>
    <n v="23.670555555663693"/>
    <n v="12"/>
    <n v="11.670555555663693"/>
    <n v="0"/>
    <x v="4"/>
  </r>
  <r>
    <s v="E002"/>
    <s v="EO65"/>
    <x v="574"/>
    <x v="0"/>
    <s v="E4"/>
    <n v="100057842"/>
    <s v="TPTES DE CEMENTOS LA CELESTINA, SL"/>
    <n v="84000193"/>
    <s v="TORRALBA DE CALATRAVA-SUM. TRAPERO"/>
    <n v="3230"/>
    <x v="59"/>
    <d v="2024-09-03T00:00:00"/>
    <d v="1899-12-30T12:31:58"/>
    <s v="04/09 56s"/>
    <d v="2024-09-04T00:00:00"/>
    <x v="15"/>
    <x v="13"/>
    <x v="594"/>
    <d v="2024-09-04T00:00:00"/>
    <d v="1899-12-30T08:09:37"/>
    <n v="340"/>
    <s v="E00340"/>
    <s v="RUTA KMS.340"/>
    <x v="178"/>
    <x v="0"/>
    <x v="0"/>
    <x v="8"/>
    <x v="1"/>
    <d v="2024-09-03T12:31:58"/>
    <x v="53"/>
    <n v="27.967222222185228"/>
    <d v="2024-09-04T08:09:37"/>
    <d v="1899-12-30T04:32:00"/>
    <d v="2024-09-04T12:41:37"/>
    <n v="3.8063888889737427"/>
    <x v="0"/>
    <m/>
    <m/>
    <x v="0"/>
    <x v="2"/>
    <x v="0"/>
    <x v="0"/>
    <x v="0"/>
    <n v="4"/>
    <s v="ALMACENES SAN BLAS CORTEGANA, S.L."/>
    <d v="1900-01-03T12:48:00"/>
    <n v="22.433888888851897"/>
    <n v="12"/>
    <n v="10.433888888851897"/>
    <n v="0"/>
    <x v="4"/>
  </r>
  <r>
    <s v="E002"/>
    <s v="EO65"/>
    <x v="575"/>
    <x v="0"/>
    <s v="E3"/>
    <n v="100057849"/>
    <s v="HORMIGONES HUELVA Y SEVILLA, S.L."/>
    <n v="85000023"/>
    <s v="ALMONTE"/>
    <n v="3228"/>
    <x v="61"/>
    <d v="2024-09-03T00:00:00"/>
    <d v="1899-12-30T13:10:17"/>
    <s v="04/09 10h"/>
    <d v="2024-09-04T00:00:00"/>
    <x v="11"/>
    <x v="13"/>
    <x v="595"/>
    <d v="2024-09-04T00:00:00"/>
    <d v="1899-12-30T08:35:56"/>
    <n v="204"/>
    <s v="E00204"/>
    <s v="RUTA KMS.204"/>
    <x v="169"/>
    <x v="0"/>
    <x v="0"/>
    <x v="8"/>
    <x v="0"/>
    <d v="2024-09-03T13:10:17"/>
    <x v="44"/>
    <n v="20.828611111035571"/>
    <d v="2024-09-04T08:35:56"/>
    <d v="1899-12-30T02:43:12"/>
    <d v="2024-09-04T11:19:08"/>
    <n v="-1.3188888889853843"/>
    <x v="1"/>
    <m/>
    <m/>
    <x v="0"/>
    <x v="2"/>
    <x v="1"/>
    <x v="0"/>
    <x v="0"/>
    <n v="4"/>
    <s v=""/>
    <d v="1900-01-01T17:16:48"/>
    <n v="17.108611111035572"/>
    <n v="12"/>
    <n v="5.1086111110355716"/>
    <n v="0"/>
    <x v="4"/>
  </r>
  <r>
    <s v="E002"/>
    <s v="EO65"/>
    <x v="576"/>
    <x v="0"/>
    <s v="E3"/>
    <n v="100042375"/>
    <s v="PRETENSADOS DURAN, S.L."/>
    <n v="85000267"/>
    <s v="BADAJOZ"/>
    <n v="3297"/>
    <x v="60"/>
    <d v="2024-09-03T00:00:00"/>
    <d v="1899-12-30T13:31:37"/>
    <s v="04/09 09:30 BM JAVI"/>
    <d v="2024-09-04T00:00:00"/>
    <x v="21"/>
    <x v="13"/>
    <x v="596"/>
    <d v="2024-09-04T00:00:00"/>
    <d v="1899-12-30T09:15:06"/>
    <n v="90"/>
    <s v="E00090"/>
    <s v="RUTA KMS.090"/>
    <x v="170"/>
    <x v="0"/>
    <x v="0"/>
    <x v="8"/>
    <x v="0"/>
    <d v="2024-09-03T13:31:37"/>
    <x v="48"/>
    <n v="20.973055555543397"/>
    <d v="2024-09-04T09:15:06"/>
    <d v="1899-12-30T01:12:00"/>
    <d v="2024-09-04T10:27:06"/>
    <n v="4.833333328133449E-2"/>
    <x v="0"/>
    <m/>
    <m/>
    <x v="0"/>
    <x v="2"/>
    <x v="0"/>
    <x v="0"/>
    <x v="1"/>
    <n v="4"/>
    <s v="VILLAR CHAMIZO JUAN Mª"/>
    <d v="1899-12-31T04:48:00"/>
    <n v="18.773055555543397"/>
    <n v="12"/>
    <n v="6.7730555555433973"/>
    <n v="0"/>
    <x v="4"/>
  </r>
  <r>
    <s v="E002"/>
    <s v="EO65"/>
    <x v="577"/>
    <x v="0"/>
    <s v="E3"/>
    <n v="100002068"/>
    <s v="VIAS Y CONSTRUCCIONES, S.A."/>
    <n v="85000605"/>
    <s v="MONTIJO PUEBLA-EDAR"/>
    <n v="3227"/>
    <x v="62"/>
    <d v="2024-09-03T00:00:00"/>
    <d v="1899-12-30T14:30:28"/>
    <s v="04/09 08:00h"/>
    <d v="2024-09-04T00:00:00"/>
    <x v="13"/>
    <x v="13"/>
    <x v="597"/>
    <d v="2024-09-03T00:00:00"/>
    <d v="1899-12-30T18:25:19"/>
    <n v="95"/>
    <s v="E00095"/>
    <s v="RUTA KMS.095"/>
    <x v="161"/>
    <x v="0"/>
    <x v="0"/>
    <x v="8"/>
    <x v="0"/>
    <d v="2024-09-03T14:30:28"/>
    <x v="41"/>
    <n v="17.492222222266719"/>
    <d v="2024-09-03T18:25:19"/>
    <d v="1899-12-30T01:16:00"/>
    <d v="2024-09-03T19:41:19"/>
    <n v="12.311388889036607"/>
    <x v="0"/>
    <m/>
    <m/>
    <x v="0"/>
    <x v="1"/>
    <x v="0"/>
    <x v="0"/>
    <x v="10"/>
    <n v="3"/>
    <s v="CISTERCEX. S.L.L."/>
    <d v="1899-12-31T06:24:00"/>
    <n v="15.225555555600053"/>
    <n v="12"/>
    <n v="3.225555555600053"/>
    <n v="0"/>
    <x v="4"/>
  </r>
  <r>
    <s v="E002"/>
    <s v="EO65"/>
    <x v="578"/>
    <x v="0"/>
    <s v="E3"/>
    <n v="100002068"/>
    <s v="VIAS Y CONSTRUCCIONES, S.A."/>
    <n v="85000605"/>
    <s v="MONTIJO PUEBLA-EDAR"/>
    <n v="3227"/>
    <x v="62"/>
    <d v="2024-09-03T00:00:00"/>
    <d v="1899-12-30T14:30:54"/>
    <s v="04/09 11:00h"/>
    <d v="2024-09-04T00:00:00"/>
    <x v="12"/>
    <x v="13"/>
    <x v="598"/>
    <d v="2024-09-04T00:00:00"/>
    <d v="1899-12-30T10:44:43"/>
    <n v="95"/>
    <s v="E00095"/>
    <s v="RUTA KMS.095"/>
    <x v="190"/>
    <x v="0"/>
    <x v="0"/>
    <x v="8"/>
    <x v="0"/>
    <d v="2024-09-03T14:30:54"/>
    <x v="43"/>
    <n v="20.485000000102445"/>
    <d v="2024-09-04T10:44:43"/>
    <d v="1899-12-30T01:16:00"/>
    <d v="2024-09-04T12:00:43"/>
    <n v="-1.0119444443844259"/>
    <x v="1"/>
    <m/>
    <m/>
    <x v="0"/>
    <x v="2"/>
    <x v="1"/>
    <x v="0"/>
    <x v="6"/>
    <n v="4"/>
    <s v="HIBURSANFRE, S.L.U."/>
    <d v="1899-12-31T06:24:00"/>
    <n v="18.21833333343578"/>
    <n v="12"/>
    <n v="6.2183333334357798"/>
    <n v="0"/>
    <x v="4"/>
  </r>
  <r>
    <s v="E002"/>
    <s v="EO65"/>
    <x v="579"/>
    <x v="0"/>
    <s v="E3"/>
    <n v="100002068"/>
    <s v="VIAS Y CONSTRUCCIONES, S.A."/>
    <n v="85000605"/>
    <s v="MONTIJO PUEBLA-EDAR"/>
    <n v="3227"/>
    <x v="62"/>
    <d v="2024-09-03T00:00:00"/>
    <d v="1899-12-30T14:31:26"/>
    <s v="04/09 15:00h"/>
    <d v="2024-09-04T00:00:00"/>
    <x v="4"/>
    <x v="13"/>
    <x v="599"/>
    <d v="2024-09-04T00:00:00"/>
    <d v="1899-12-30T12:25:55"/>
    <n v="95"/>
    <s v="E00095"/>
    <s v="RUTA KMS.095"/>
    <x v="161"/>
    <x v="0"/>
    <x v="0"/>
    <x v="8"/>
    <x v="0"/>
    <d v="2024-09-03T14:31:26"/>
    <x v="47"/>
    <n v="24.476111111172941"/>
    <d v="2024-09-04T12:25:55"/>
    <d v="1899-12-30T01:16:00"/>
    <d v="2024-09-04T13:41:55"/>
    <n v="1.3013888889108784"/>
    <x v="0"/>
    <m/>
    <m/>
    <x v="0"/>
    <x v="2"/>
    <x v="0"/>
    <x v="0"/>
    <x v="3"/>
    <n v="4"/>
    <s v="CISTERCEX. S.L.L."/>
    <d v="1899-12-31T06:24:00"/>
    <n v="22.209444444506275"/>
    <n v="12"/>
    <n v="10.209444444506275"/>
    <n v="0"/>
    <x v="4"/>
  </r>
  <r>
    <s v="E002"/>
    <s v="EO65"/>
    <x v="580"/>
    <x v="0"/>
    <s v="E3"/>
    <n v="100042375"/>
    <s v="PRETENSADOS DURAN, S.L."/>
    <n v="85000151"/>
    <s v="ALBUERA LA - PREF. LA ALBUERA"/>
    <n v="3297"/>
    <x v="60"/>
    <d v="2024-09-03T00:00:00"/>
    <d v="1899-12-30T14:34:19"/>
    <s v="04/09 10:00h"/>
    <d v="2024-09-04T00:00:00"/>
    <x v="11"/>
    <x v="13"/>
    <x v="600"/>
    <d v="2024-09-04T00:00:00"/>
    <d v="1899-12-30T08:28:49"/>
    <n v="73"/>
    <s v="E00073"/>
    <s v="RUTA KMS.073"/>
    <x v="167"/>
    <x v="0"/>
    <x v="0"/>
    <x v="8"/>
    <x v="0"/>
    <d v="2024-09-03T14:34:19"/>
    <x v="44"/>
    <n v="19.428055555501487"/>
    <d v="2024-09-04T08:28:49"/>
    <d v="1899-12-30T00:58:24"/>
    <d v="2024-09-04T09:27:13"/>
    <n v="0.54638888878980651"/>
    <x v="0"/>
    <m/>
    <m/>
    <x v="0"/>
    <x v="2"/>
    <x v="0"/>
    <x v="0"/>
    <x v="0"/>
    <n v="4"/>
    <s v="HIBURSANFRE, S.L.U."/>
    <d v="1899-12-30T23:21:36"/>
    <n v="17.454722222168154"/>
    <n v="12"/>
    <n v="5.4547222221681544"/>
    <n v="0"/>
    <x v="4"/>
  </r>
  <r>
    <s v="E002"/>
    <s v="EO65"/>
    <x v="581"/>
    <x v="0"/>
    <s v="E4"/>
    <n v="100057845"/>
    <s v="INVERSIONES SEGURA SARRIA, S.L."/>
    <n v="84000019"/>
    <s v="ARROYOMOLINOS"/>
    <n v="3230"/>
    <x v="59"/>
    <d v="2024-09-03T00:00:00"/>
    <d v="1899-12-30T14:34:45"/>
    <s v="04/09 64s"/>
    <d v="2024-09-04T00:00:00"/>
    <x v="1"/>
    <x v="13"/>
    <x v="601"/>
    <d v="2024-09-03T00:00:00"/>
    <d v="1899-12-30T20:43:31"/>
    <n v="391"/>
    <s v="E00391"/>
    <s v="RUTA KMS.391"/>
    <x v="206"/>
    <x v="0"/>
    <x v="0"/>
    <x v="8"/>
    <x v="1"/>
    <d v="2024-09-03T14:34:45"/>
    <x v="17"/>
    <n v="26.420833333453629"/>
    <d v="2024-09-03T20:43:31"/>
    <d v="1899-12-30T05:12:48"/>
    <d v="2024-09-04T01:56:19"/>
    <n v="15.061388888920192"/>
    <x v="0"/>
    <m/>
    <m/>
    <x v="0"/>
    <x v="1"/>
    <x v="0"/>
    <x v="0"/>
    <x v="16"/>
    <n v="3"/>
    <s v=""/>
    <d v="1900-01-04T05:07:12"/>
    <n v="20.207500000120298"/>
    <n v="12"/>
    <n v="8.207500000120298"/>
    <n v="0"/>
    <x v="4"/>
  </r>
  <r>
    <s v="E002"/>
    <s v="EO65"/>
    <x v="582"/>
    <x v="0"/>
    <s v="E3"/>
    <n v="100034980"/>
    <s v="ARIDOS EL PRADO, S.L."/>
    <n v="85000038"/>
    <s v="OLIVA DE LA FRONTERA"/>
    <n v="3229"/>
    <x v="63"/>
    <d v="2024-09-03T00:00:00"/>
    <d v="1899-12-30T15:03:14"/>
    <s v="04/09 08:00h"/>
    <d v="2024-09-04T00:00:00"/>
    <x v="13"/>
    <x v="13"/>
    <x v="602"/>
    <d v="2024-09-04T00:00:00"/>
    <d v="1899-12-30T07:34:27"/>
    <n v="47"/>
    <s v="E00047"/>
    <s v="RUTA KMS.047"/>
    <x v="190"/>
    <x v="0"/>
    <x v="0"/>
    <x v="8"/>
    <x v="0"/>
    <d v="2024-09-03T15:03:14"/>
    <x v="41"/>
    <n v="16.946111111145001"/>
    <d v="2024-09-04T07:34:27"/>
    <d v="1899-12-30T00:37:36"/>
    <d v="2024-09-04T08:12:03"/>
    <n v="-0.20083333330694586"/>
    <x v="0"/>
    <m/>
    <m/>
    <x v="0"/>
    <x v="2"/>
    <x v="0"/>
    <x v="0"/>
    <x v="12"/>
    <n v="4"/>
    <s v="HIBURSANFRE, S.L.U."/>
    <d v="1899-12-30T15:02:24"/>
    <n v="15.319444444478336"/>
    <n v="12"/>
    <n v="3.3194444444783358"/>
    <n v="0"/>
    <x v="4"/>
  </r>
  <r>
    <s v="E002"/>
    <s v="EO65"/>
    <x v="583"/>
    <x v="0"/>
    <s v="E3"/>
    <n v="100040245"/>
    <s v="HORMIGONES DEL FRESNO, S.L."/>
    <n v="85000582"/>
    <s v="RIBERA DEL FRESNO- CEBADERO CORRALI"/>
    <n v="3297"/>
    <x v="60"/>
    <d v="2024-09-03T00:00:00"/>
    <d v="1899-12-30T15:11:32"/>
    <s v="04/09 08:30h"/>
    <d v="2024-09-04T00:00:00"/>
    <x v="21"/>
    <x v="13"/>
    <x v="603"/>
    <d v="2024-09-04T00:00:00"/>
    <d v="1899-12-30T09:50:07"/>
    <n v="35"/>
    <s v="E00035"/>
    <s v="RUTA KMS.035"/>
    <x v="165"/>
    <x v="0"/>
    <x v="0"/>
    <x v="8"/>
    <x v="0"/>
    <d v="2024-09-03T15:11:32"/>
    <x v="48"/>
    <n v="19.30777777772164"/>
    <d v="2024-09-04T09:50:07"/>
    <d v="1899-12-30T00:28:00"/>
    <d v="2024-09-04T10:18:07"/>
    <n v="0.19805555557832122"/>
    <x v="0"/>
    <m/>
    <m/>
    <x v="0"/>
    <x v="2"/>
    <x v="0"/>
    <x v="0"/>
    <x v="1"/>
    <n v="4"/>
    <s v=""/>
    <d v="1899-12-30T11:12:00"/>
    <n v="17.841111111054975"/>
    <n v="12"/>
    <n v="5.8411111110549747"/>
    <n v="0"/>
    <x v="4"/>
  </r>
  <r>
    <s v="E002"/>
    <s v="EO65"/>
    <x v="584"/>
    <x v="0"/>
    <s v="E3"/>
    <n v="100046984"/>
    <s v="TRANSP. Y CEMENTOS HIDALGO, S.L."/>
    <n v="85000516"/>
    <s v="CHOZAS DE CANALES-HORMICHOZAS"/>
    <n v="3297"/>
    <x v="60"/>
    <d v="2024-09-03T00:00:00"/>
    <d v="1899-12-30T15:11:52"/>
    <s v="Hormichozas 42'5 P-L"/>
    <d v="2024-09-04T00:00:00"/>
    <x v="13"/>
    <x v="13"/>
    <x v="604"/>
    <d v="2024-09-03T00:00:00"/>
    <d v="1899-12-30T18:10:35"/>
    <n v="383"/>
    <s v="E00383"/>
    <s v="RUTA KMS.383"/>
    <x v="182"/>
    <x v="0"/>
    <x v="0"/>
    <x v="8"/>
    <x v="0"/>
    <d v="2024-09-03T15:11:52"/>
    <x v="41"/>
    <n v="16.802222222322598"/>
    <d v="2024-09-03T18:10:35"/>
    <d v="1899-12-30T05:06:24"/>
    <d v="2024-09-03T23:16:59"/>
    <n v="8.7169444444589317"/>
    <x v="0"/>
    <m/>
    <m/>
    <x v="0"/>
    <x v="1"/>
    <x v="0"/>
    <x v="0"/>
    <x v="10"/>
    <n v="3"/>
    <s v=""/>
    <d v="1900-01-04T02:33:36"/>
    <n v="10.695555555655933"/>
    <n v="12"/>
    <n v="-1.3044444443440675"/>
    <n v="1"/>
    <x v="4"/>
  </r>
  <r>
    <s v="E002"/>
    <s v="EO65"/>
    <x v="585"/>
    <x v="0"/>
    <s v="E3"/>
    <n v="432000110"/>
    <s v="PREBETONG HORMIGONES, S.A."/>
    <n v="85000003"/>
    <s v="MERIDA"/>
    <n v="3297"/>
    <x v="60"/>
    <d v="2024-09-03T00:00:00"/>
    <d v="1899-12-30T15:47:12"/>
    <s v="04/09 11:00h 6297900"/>
    <d v="2024-09-04T00:00:00"/>
    <x v="12"/>
    <x v="13"/>
    <x v="605"/>
    <d v="2024-09-04T00:00:00"/>
    <d v="1899-12-30T11:29:39"/>
    <n v="75"/>
    <s v="E00075"/>
    <s v="RUTA KMS.075"/>
    <x v="205"/>
    <x v="0"/>
    <x v="0"/>
    <x v="8"/>
    <x v="0"/>
    <d v="2024-09-03T15:47:12"/>
    <x v="43"/>
    <n v="19.213333333376795"/>
    <d v="2024-09-04T11:29:39"/>
    <d v="1899-12-30T01:00:00"/>
    <d v="2024-09-04T12:29:39"/>
    <n v="-1.4941666665254161"/>
    <x v="1"/>
    <m/>
    <m/>
    <x v="0"/>
    <x v="2"/>
    <x v="1"/>
    <x v="0"/>
    <x v="7"/>
    <n v="4"/>
    <s v="LOGISTICA GALVEZ MARIN, S.L."/>
    <d v="1899-12-31T00:00:00"/>
    <n v="17.213333333376795"/>
    <n v="12"/>
    <n v="5.2133333333767951"/>
    <n v="0"/>
    <x v="4"/>
  </r>
  <r>
    <s v="E002"/>
    <s v="EO65"/>
    <x v="586"/>
    <x v="0"/>
    <s v="E3"/>
    <n v="432000110"/>
    <s v="PREBETONG HORMIGONES, S.A."/>
    <n v="85000333"/>
    <s v="AVE PLASENCIA MOVIL"/>
    <n v="3228"/>
    <x v="61"/>
    <d v="2024-09-03T00:00:00"/>
    <d v="1899-12-30T18:59:12"/>
    <s v="04/09 11h"/>
    <d v="2024-09-04T00:00:00"/>
    <x v="12"/>
    <x v="13"/>
    <x v="606"/>
    <d v="2024-09-04T00:00:00"/>
    <d v="1899-12-30T07:20:48"/>
    <n v="222"/>
    <s v="E00222"/>
    <s v="RUTA KMS.222"/>
    <x v="207"/>
    <x v="0"/>
    <x v="0"/>
    <x v="8"/>
    <x v="0"/>
    <d v="2024-09-03T18:59:12"/>
    <x v="43"/>
    <n v="16.013333333423361"/>
    <d v="2024-09-04T07:20:48"/>
    <d v="1899-12-30T02:57:36"/>
    <d v="2024-09-04T10:18:24"/>
    <n v="0.6933333333581686"/>
    <x v="0"/>
    <m/>
    <m/>
    <x v="0"/>
    <x v="2"/>
    <x v="0"/>
    <x v="0"/>
    <x v="12"/>
    <n v="4"/>
    <s v="HORMIGONES Y CONTENEDORES JARA"/>
    <d v="1900-01-01T23:02:24"/>
    <n v="12.05333333342336"/>
    <n v="12"/>
    <n v="5.333333342336033E-2"/>
    <n v="1"/>
    <x v="4"/>
  </r>
  <r>
    <s v="E002"/>
    <s v="EO65"/>
    <x v="587"/>
    <x v="0"/>
    <s v="E3"/>
    <n v="100019775"/>
    <s v="HORMIGONES Y ARIDOS ALCAIDE, S.L."/>
    <n v="85000010"/>
    <s v="ARACENA"/>
    <n v="3297"/>
    <x v="60"/>
    <d v="2024-09-04T00:00:00"/>
    <d v="1899-12-30T08:19:05"/>
    <s v="04/09 lo antes posib"/>
    <d v="2024-09-04T00:00:00"/>
    <x v="1"/>
    <x v="13"/>
    <x v="607"/>
    <d v="2024-09-04T00:00:00"/>
    <d v="1899-12-30T12:37:23"/>
    <n v="88"/>
    <s v="E00088"/>
    <s v="RUTA KMS.088"/>
    <x v="166"/>
    <x v="0"/>
    <x v="0"/>
    <x v="8"/>
    <x v="0"/>
    <d v="2024-09-04T08:19:05"/>
    <x v="17"/>
    <n v="8.6819444444845431"/>
    <d v="2024-09-04T12:37:23"/>
    <d v="1899-12-30T01:10:24"/>
    <d v="2024-09-04T13:47:47"/>
    <n v="3.2036111112101935"/>
    <x v="0"/>
    <m/>
    <m/>
    <x v="0"/>
    <x v="2"/>
    <x v="0"/>
    <x v="0"/>
    <x v="3"/>
    <n v="4"/>
    <s v=""/>
    <d v="1899-12-31T04:09:36"/>
    <n v="6.5086111111512093"/>
    <n v="0"/>
    <n v="6.5086111111512093"/>
    <n v="0"/>
    <x v="4"/>
  </r>
  <r>
    <s v="E002"/>
    <s v="EO66"/>
    <x v="588"/>
    <x v="0"/>
    <s v="E4"/>
    <n v="100022674"/>
    <s v="COMERCIAL SILOS DE GALICIA, S.L."/>
    <n v="84000695"/>
    <s v="BENEDITA (MARTINHO SERRAZINA_JFC)"/>
    <n v="3230"/>
    <x v="59"/>
    <d v="2024-08-29T00:00:00"/>
    <d v="1899-12-30T12:00:44"/>
    <d v="2024-02-09T00:00:00"/>
    <d v="2024-09-03T00:00:00"/>
    <x v="3"/>
    <x v="13"/>
    <x v="608"/>
    <d v="2024-09-03T00:00:00"/>
    <d v="1899-12-30T10:59:12"/>
    <n v="0"/>
    <m/>
    <m/>
    <x v="208"/>
    <x v="0"/>
    <x v="0"/>
    <x v="8"/>
    <x v="1"/>
    <d v="2024-08-29T12:00:44"/>
    <x v="24"/>
    <n v="121.98777777777286"/>
    <d v="2024-09-03T10:59:12"/>
    <d v="1899-12-30T00:00:00"/>
    <d v="2024-09-03T10:59:12"/>
    <n v="3.0133333333069459"/>
    <x v="0"/>
    <m/>
    <m/>
    <x v="0"/>
    <x v="1"/>
    <x v="0"/>
    <x v="0"/>
    <x v="6"/>
    <n v="3"/>
    <s v=""/>
    <d v="1899-12-30T00:00:00"/>
    <n v="120.98777777777286"/>
    <n v="60"/>
    <n v="60.987777777772862"/>
    <n v="0"/>
    <x v="4"/>
  </r>
  <r>
    <s v="E002"/>
    <s v="EO66"/>
    <x v="589"/>
    <x v="0"/>
    <s v="E4"/>
    <n v="100022674"/>
    <s v="COMERCIAL SILOS DE GALICIA, S.L."/>
    <n v="84000725"/>
    <s v="OLIVAL"/>
    <n v="3230"/>
    <x v="59"/>
    <d v="2024-08-29T00:00:00"/>
    <d v="1899-12-30T12:23:45"/>
    <d v="2024-02-09T00:00:00"/>
    <d v="2024-09-03T00:00:00"/>
    <x v="9"/>
    <x v="13"/>
    <x v="609"/>
    <d v="2024-09-03T00:00:00"/>
    <d v="1899-12-30T14:43:50"/>
    <n v="316"/>
    <s v="E00316"/>
    <s v="RUTA KMS.316"/>
    <x v="209"/>
    <x v="0"/>
    <x v="0"/>
    <x v="8"/>
    <x v="1"/>
    <d v="2024-08-29T12:23:45"/>
    <x v="29"/>
    <n v="127.60416666674428"/>
    <d v="2024-09-03T14:43:50"/>
    <d v="1899-12-30T04:12:48"/>
    <d v="2024-09-03T18:56:38"/>
    <n v="1.0561111110728234"/>
    <x v="0"/>
    <m/>
    <m/>
    <x v="0"/>
    <x v="1"/>
    <x v="0"/>
    <x v="0"/>
    <x v="5"/>
    <n v="3"/>
    <s v=""/>
    <d v="1900-01-03T05:07:12"/>
    <n v="122.39083333341094"/>
    <n v="60"/>
    <n v="62.390833333410939"/>
    <n v="0"/>
    <x v="4"/>
  </r>
  <r>
    <s v="E002"/>
    <s v="EO66"/>
    <x v="590"/>
    <x v="0"/>
    <s v="E3"/>
    <n v="100059479"/>
    <s v="PEGACOL, CIMENTOS COLA LDA"/>
    <n v="85000546"/>
    <s v="FORNOS DE CIMA CALHANDRIZ"/>
    <n v="3229"/>
    <x v="63"/>
    <d v="2024-08-29T00:00:00"/>
    <d v="1899-12-30T16:05:02"/>
    <s v="03/09 de 08h a 17h"/>
    <d v="2024-09-03T00:00:00"/>
    <x v="1"/>
    <x v="13"/>
    <x v="610"/>
    <d v="2024-09-02T00:00:00"/>
    <d v="1899-12-30T16:42:19"/>
    <n v="293"/>
    <s v="E00293"/>
    <s v="RUTA KMS.293"/>
    <x v="166"/>
    <x v="0"/>
    <x v="0"/>
    <x v="8"/>
    <x v="0"/>
    <d v="2024-08-29T16:05:02"/>
    <x v="16"/>
    <n v="120.91611111117527"/>
    <d v="2024-09-02T16:42:19"/>
    <d v="1899-12-30T03:54:24"/>
    <d v="2024-09-02T20:36:43"/>
    <n v="20.388055555697065"/>
    <x v="0"/>
    <m/>
    <m/>
    <x v="0"/>
    <x v="0"/>
    <x v="0"/>
    <x v="0"/>
    <x v="8"/>
    <n v="2"/>
    <s v=""/>
    <d v="1900-01-02T21:45:36"/>
    <n v="116.0094444445086"/>
    <n v="60"/>
    <n v="56.009444444508603"/>
    <n v="0"/>
    <x v="4"/>
  </r>
  <r>
    <s v="E002"/>
    <s v="EO11"/>
    <x v="591"/>
    <x v="0"/>
    <s v="E3"/>
    <n v="100018925"/>
    <s v="TRAVIESAS DEL NORTE, S.A."/>
    <n v="22001250"/>
    <s v="VILLAFRANCA"/>
    <n v="1054"/>
    <x v="6"/>
    <d v="2024-08-09T00:00:00"/>
    <d v="1899-12-30T12:51:43"/>
    <s v="05/09 DE 13 -  17 HO"/>
    <d v="2024-09-05T00:00:00"/>
    <x v="1"/>
    <x v="5"/>
    <x v="611"/>
    <d v="2024-09-05T00:00:00"/>
    <d v="1899-12-30T11:29:18"/>
    <n v="100"/>
    <s v="E00100"/>
    <s v="RUTA KMS.100"/>
    <x v="25"/>
    <x v="0"/>
    <x v="0"/>
    <x v="2"/>
    <x v="0"/>
    <d v="2024-08-09T12:51:43"/>
    <x v="84"/>
    <n v="652.13805555563886"/>
    <d v="2024-09-05T11:29:18"/>
    <d v="1899-12-30T01:20:00"/>
    <d v="2024-09-05T12:49:18"/>
    <n v="4.1783333334024064"/>
    <x v="0"/>
    <m/>
    <m/>
    <x v="0"/>
    <x v="4"/>
    <x v="0"/>
    <x v="0"/>
    <x v="7"/>
    <n v="5"/>
    <s v=""/>
    <d v="1899-12-31T08:00:00"/>
    <n v="649.80472222230549"/>
    <n v="60"/>
    <n v="589.80472222230549"/>
    <n v="0"/>
    <x v="0"/>
  </r>
  <r>
    <s v="E002"/>
    <s v="EO11"/>
    <x v="592"/>
    <x v="0"/>
    <s v="E3"/>
    <n v="100018925"/>
    <s v="TRAVIESAS DEL NORTE, S.A."/>
    <n v="22001250"/>
    <s v="VILLAFRANCA"/>
    <n v="1054"/>
    <x v="6"/>
    <d v="2024-08-09T00:00:00"/>
    <d v="1899-12-30T12:52:07"/>
    <s v="06/09 DE 13 -  17 HO"/>
    <d v="2024-09-06T00:00:00"/>
    <x v="1"/>
    <x v="5"/>
    <x v="612"/>
    <d v="2024-09-06T00:00:00"/>
    <d v="1899-12-30T11:03:30"/>
    <n v="100"/>
    <s v="E00100"/>
    <s v="RUTA KMS.100"/>
    <x v="25"/>
    <x v="0"/>
    <x v="0"/>
    <x v="2"/>
    <x v="0"/>
    <d v="2024-08-09T12:52:07"/>
    <x v="85"/>
    <n v="676.13138888898538"/>
    <d v="2024-09-06T11:03:30"/>
    <d v="1899-12-30T01:20:00"/>
    <d v="2024-09-06T12:23:30"/>
    <n v="4.6083333333372138"/>
    <x v="0"/>
    <m/>
    <m/>
    <x v="0"/>
    <x v="5"/>
    <x v="0"/>
    <x v="0"/>
    <x v="7"/>
    <n v="6"/>
    <s v=""/>
    <d v="1899-12-31T08:00:00"/>
    <n v="673.79805555565201"/>
    <n v="60"/>
    <n v="613.79805555565201"/>
    <n v="0"/>
    <x v="0"/>
  </r>
  <r>
    <s v="E002"/>
    <s v="EO11"/>
    <x v="593"/>
    <x v="0"/>
    <s v="E3"/>
    <n v="100051530"/>
    <s v="MYHNOR MORTEROS Y HORMIGONES DEL"/>
    <n v="22002945"/>
    <s v="ESTACION INTERMODAL - A CORUÑA"/>
    <n v="55"/>
    <x v="1"/>
    <d v="2024-09-03T00:00:00"/>
    <d v="1899-12-30T12:57:24"/>
    <s v="04/09 12:30H"/>
    <d v="2024-09-04T00:00:00"/>
    <x v="8"/>
    <x v="3"/>
    <x v="613"/>
    <d v="2024-09-04T00:00:00"/>
    <d v="1899-12-30T13:25:11"/>
    <n v="7"/>
    <s v="E00007"/>
    <s v="RUTA KMS.007"/>
    <x v="19"/>
    <x v="0"/>
    <x v="0"/>
    <x v="1"/>
    <x v="0"/>
    <d v="2024-09-03T12:57:24"/>
    <x v="51"/>
    <n v="23.543333333451301"/>
    <d v="2024-09-04T13:25:11"/>
    <d v="1899-12-30T00:05:36"/>
    <d v="2024-09-04T13:30:47"/>
    <n v="-1.0130555554060265"/>
    <x v="1"/>
    <m/>
    <m/>
    <x v="0"/>
    <x v="2"/>
    <x v="1"/>
    <x v="0"/>
    <x v="2"/>
    <n v="4"/>
    <s v=""/>
    <d v="1899-12-30T02:14:24"/>
    <n v="22.450000000117967"/>
    <n v="14"/>
    <n v="8.4500000001179671"/>
    <n v="0"/>
    <x v="0"/>
  </r>
  <r>
    <s v="E002"/>
    <s v="EO11"/>
    <x v="594"/>
    <x v="0"/>
    <s v="E3"/>
    <n v="100051530"/>
    <s v="MYHNOR MORTEROS Y HORMIGONES DEL"/>
    <n v="22002574"/>
    <s v="A CORUÑA"/>
    <n v="55"/>
    <x v="1"/>
    <d v="2024-09-03T00:00:00"/>
    <d v="1899-12-30T12:58:43"/>
    <s v="04/09 16H"/>
    <d v="2024-09-04T00:00:00"/>
    <x v="15"/>
    <x v="3"/>
    <x v="614"/>
    <d v="2024-09-04T00:00:00"/>
    <d v="1899-12-30T15:52:38"/>
    <n v="2"/>
    <s v="E00002"/>
    <s v="RUTA KMS.0002"/>
    <x v="30"/>
    <x v="0"/>
    <x v="0"/>
    <x v="1"/>
    <x v="0"/>
    <d v="2024-09-03T12:58:43"/>
    <x v="53"/>
    <n v="27.521388888882939"/>
    <d v="2024-09-04T15:52:38"/>
    <d v="1899-12-30T00:01:36"/>
    <d v="2024-09-04T15:54:14"/>
    <n v="0.59611111111007631"/>
    <x v="0"/>
    <m/>
    <m/>
    <x v="0"/>
    <x v="2"/>
    <x v="0"/>
    <x v="0"/>
    <x v="4"/>
    <n v="4"/>
    <s v=""/>
    <d v="1899-12-30T00:38:24"/>
    <n v="26.494722222216271"/>
    <n v="14"/>
    <n v="12.494722222216271"/>
    <n v="0"/>
    <x v="0"/>
  </r>
  <r>
    <s v="E002"/>
    <s v="EO11"/>
    <x v="595"/>
    <x v="0"/>
    <s v="E3"/>
    <n v="100059105"/>
    <s v="TUNEL DE RANTE UTE"/>
    <n v="22002985"/>
    <s v="SAN CIBRAO - UTE TUNEL DE RANTE"/>
    <n v="3042"/>
    <x v="4"/>
    <d v="2024-09-03T00:00:00"/>
    <d v="1899-12-30T16:33:50"/>
    <s v="04/09 DESPUES 17H 1º"/>
    <d v="2024-09-04T00:00:00"/>
    <x v="14"/>
    <x v="1"/>
    <x v="615"/>
    <d v="2024-09-04T00:00:00"/>
    <d v="1899-12-30T16:24:06"/>
    <n v="12"/>
    <s v="E00012"/>
    <s v="RUTA KMS.012"/>
    <x v="38"/>
    <x v="0"/>
    <x v="0"/>
    <x v="1"/>
    <x v="0"/>
    <d v="2024-09-03T16:33:50"/>
    <x v="58"/>
    <n v="18.936111111135688"/>
    <d v="2024-09-04T16:24:06"/>
    <d v="1899-12-30T00:09:36"/>
    <d v="2024-09-04T16:33:42"/>
    <n v="-5.061666666821111"/>
    <x v="1"/>
    <m/>
    <m/>
    <x v="0"/>
    <x v="2"/>
    <x v="2"/>
    <x v="0"/>
    <x v="8"/>
    <n v="4"/>
    <s v=""/>
    <d v="1899-12-30T03:50:24"/>
    <n v="17.776111111135688"/>
    <n v="14"/>
    <n v="3.7761111111356875"/>
    <n v="0"/>
    <x v="0"/>
  </r>
  <r>
    <s v="E002"/>
    <s v="EO11"/>
    <x v="596"/>
    <x v="0"/>
    <s v="E3"/>
    <n v="100059105"/>
    <s v="TUNEL DE RANTE UTE"/>
    <n v="22002985"/>
    <s v="SAN CIBRAO - UTE TUNEL DE RANTE"/>
    <n v="3042"/>
    <x v="4"/>
    <d v="2024-09-03T00:00:00"/>
    <d v="1899-12-30T16:34:29"/>
    <s v="04/09 DESPUES 17H 2º"/>
    <d v="2024-09-04T00:00:00"/>
    <x v="6"/>
    <x v="1"/>
    <x v="616"/>
    <d v="2024-09-04T00:00:00"/>
    <d v="1899-12-30T18:03:38"/>
    <n v="12"/>
    <s v="E00012"/>
    <s v="RUTA KMS.012"/>
    <x v="43"/>
    <x v="0"/>
    <x v="0"/>
    <x v="1"/>
    <x v="0"/>
    <d v="2024-09-03T16:34:29"/>
    <x v="46"/>
    <n v="23.425277777714655"/>
    <d v="2024-09-04T18:03:38"/>
    <d v="1899-12-30T00:09:36"/>
    <d v="2024-09-04T18:13:14"/>
    <n v="-2.2205555556574836"/>
    <x v="1"/>
    <m/>
    <m/>
    <x v="0"/>
    <x v="2"/>
    <x v="3"/>
    <x v="0"/>
    <x v="10"/>
    <n v="4"/>
    <s v=""/>
    <d v="1899-12-30T03:50:24"/>
    <n v="22.265277777714655"/>
    <n v="14"/>
    <n v="8.2652777777146547"/>
    <n v="0"/>
    <x v="0"/>
  </r>
  <r>
    <s v="E002"/>
    <s v="EO11"/>
    <x v="597"/>
    <x v="0"/>
    <s v="E3"/>
    <n v="100059274"/>
    <s v="UTE O BARCO"/>
    <n v="22002995"/>
    <s v="O BARCO"/>
    <n v="55"/>
    <x v="1"/>
    <d v="2024-09-03T00:00:00"/>
    <d v="1899-12-30T16:58:54"/>
    <s v="05/09 12:00h"/>
    <d v="2024-09-05T00:00:00"/>
    <x v="17"/>
    <x v="0"/>
    <x v="617"/>
    <d v="2024-09-05T00:00:00"/>
    <d v="1899-12-30T10:59:38"/>
    <n v="32"/>
    <s v="E00032"/>
    <s v="RUTA KMS.032"/>
    <x v="26"/>
    <x v="0"/>
    <x v="0"/>
    <x v="0"/>
    <x v="0"/>
    <d v="2024-09-03T16:58:54"/>
    <x v="86"/>
    <n v="43.01833333336981"/>
    <d v="2024-09-05T10:59:38"/>
    <d v="1899-12-30T00:25:36"/>
    <d v="2024-09-05T11:25:14"/>
    <n v="0.57944444438908249"/>
    <x v="0"/>
    <m/>
    <m/>
    <x v="0"/>
    <x v="4"/>
    <x v="0"/>
    <x v="0"/>
    <x v="6"/>
    <n v="5"/>
    <s v="HIBURSANFRE, S.L.U."/>
    <d v="1899-12-30T10:14:24"/>
    <n v="41.591666666703141"/>
    <n v="24"/>
    <n v="17.591666666703141"/>
    <n v="0"/>
    <x v="0"/>
  </r>
  <r>
    <s v="E002"/>
    <s v="EO11"/>
    <x v="598"/>
    <x v="0"/>
    <s v="E3"/>
    <n v="100028413"/>
    <s v="HORMIGONES CARRAL, S.L."/>
    <n v="22002746"/>
    <s v="NARON"/>
    <n v="3042"/>
    <x v="4"/>
    <d v="2024-09-03T00:00:00"/>
    <d v="1899-12-30T17:17:03"/>
    <s v="04/09 X LA TARDE"/>
    <d v="2024-09-04T00:00:00"/>
    <x v="1"/>
    <x v="3"/>
    <x v="618"/>
    <d v="2024-09-04T00:00:00"/>
    <d v="1899-12-30T15:22:42"/>
    <n v="71"/>
    <s v="E00071"/>
    <s v="RUTA KMS.071"/>
    <x v="11"/>
    <x v="0"/>
    <x v="0"/>
    <x v="1"/>
    <x v="0"/>
    <d v="2024-09-03T17:17:03"/>
    <x v="17"/>
    <n v="23.715833333437331"/>
    <d v="2024-09-04T15:22:42"/>
    <d v="1899-12-30T00:56:48"/>
    <d v="2024-09-04T16:19:30"/>
    <n v="0.67499999993015081"/>
    <x v="0"/>
    <m/>
    <m/>
    <x v="0"/>
    <x v="2"/>
    <x v="0"/>
    <x v="0"/>
    <x v="4"/>
    <n v="4"/>
    <s v=""/>
    <d v="1899-12-30T22:43:12"/>
    <n v="21.769166666770666"/>
    <n v="14"/>
    <n v="7.7691666667706656"/>
    <n v="0"/>
    <x v="0"/>
  </r>
  <r>
    <s v="E002"/>
    <s v="EO11"/>
    <x v="599"/>
    <x v="0"/>
    <s v="E3"/>
    <n v="100000835"/>
    <s v="HORMIGONES DE OROSO S.A."/>
    <n v="22000370"/>
    <s v="OROSO"/>
    <n v="55"/>
    <x v="1"/>
    <d v="2024-09-03T00:00:00"/>
    <d v="1899-12-30T17:20:20"/>
    <s v="04/09 X LA TARDE 417"/>
    <d v="2024-09-04T00:00:00"/>
    <x v="5"/>
    <x v="3"/>
    <x v="619"/>
    <d v="2024-09-04T00:00:00"/>
    <d v="1899-12-30T16:09:42"/>
    <n v="59"/>
    <s v="E00059"/>
    <s v="RUTA KMS.059"/>
    <x v="210"/>
    <x v="0"/>
    <x v="0"/>
    <x v="1"/>
    <x v="0"/>
    <d v="2024-09-03T17:20:20"/>
    <x v="87"/>
    <n v="24.161111111054197"/>
    <d v="2024-09-04T16:09:42"/>
    <d v="1899-12-30T00:47:12"/>
    <d v="2024-09-04T16:56:54"/>
    <n v="0.55166666657896712"/>
    <x v="0"/>
    <m/>
    <m/>
    <x v="0"/>
    <x v="2"/>
    <x v="0"/>
    <x v="0"/>
    <x v="8"/>
    <n v="4"/>
    <s v=""/>
    <d v="1899-12-30T18:52:48"/>
    <n v="22.374444444387532"/>
    <n v="14"/>
    <n v="8.3744444443875317"/>
    <n v="0"/>
    <x v="0"/>
  </r>
  <r>
    <s v="E002"/>
    <s v="EO11"/>
    <x v="600"/>
    <x v="0"/>
    <s v="E3"/>
    <n v="100022370"/>
    <s v="PREFABRICADOS LUIS BARROS S.L."/>
    <n v="22002536"/>
    <s v="PUXEIROS"/>
    <n v="55"/>
    <x v="1"/>
    <d v="2024-09-03T00:00:00"/>
    <d v="1899-12-30T17:28:52"/>
    <s v="04/09 17h Silo 1 TV3"/>
    <d v="2024-09-04T00:00:00"/>
    <x v="6"/>
    <x v="4"/>
    <x v="620"/>
    <d v="2024-09-04T00:00:00"/>
    <d v="1899-12-30T16:11:18"/>
    <n v="15"/>
    <s v="E00015"/>
    <s v="RUTA KMS.015"/>
    <x v="211"/>
    <x v="0"/>
    <x v="0"/>
    <x v="1"/>
    <x v="0"/>
    <d v="2024-09-03T17:28:52"/>
    <x v="46"/>
    <n v="22.518888888764195"/>
    <d v="2024-09-04T16:11:18"/>
    <d v="1899-12-30T00:12:00"/>
    <d v="2024-09-04T16:23:18"/>
    <n v="-0.38833333330694586"/>
    <x v="0"/>
    <m/>
    <m/>
    <x v="0"/>
    <x v="2"/>
    <x v="0"/>
    <x v="0"/>
    <x v="8"/>
    <n v="4"/>
    <s v=""/>
    <d v="1899-12-30T04:48:00"/>
    <n v="21.318888888764196"/>
    <n v="14"/>
    <n v="7.3188888887641959"/>
    <n v="0"/>
    <x v="0"/>
  </r>
  <r>
    <s v="E002"/>
    <s v="EO11"/>
    <x v="601"/>
    <x v="0"/>
    <s v="E3"/>
    <n v="100022370"/>
    <s v="PREFABRICADOS LUIS BARROS S.L."/>
    <n v="22002691"/>
    <s v="BUEU"/>
    <n v="55"/>
    <x v="1"/>
    <d v="2024-09-03T00:00:00"/>
    <d v="1899-12-30T17:43:07"/>
    <s v="04/09 URGE  silo 3"/>
    <d v="2024-09-04T00:00:00"/>
    <x v="2"/>
    <x v="4"/>
    <x v="621"/>
    <d v="2024-09-04T00:00:00"/>
    <d v="1899-12-30T15:07:55"/>
    <n v="59"/>
    <s v="E00059"/>
    <s v="RUTA KMS.059"/>
    <x v="212"/>
    <x v="0"/>
    <x v="0"/>
    <x v="1"/>
    <x v="0"/>
    <d v="2024-09-03T17:43:07"/>
    <x v="49"/>
    <n v="20.781388888775837"/>
    <d v="2024-09-04T15:07:55"/>
    <d v="1899-12-30T00:47:12"/>
    <d v="2024-09-04T15:55:07"/>
    <n v="-1.4186111111193895"/>
    <x v="1"/>
    <m/>
    <m/>
    <x v="0"/>
    <x v="2"/>
    <x v="1"/>
    <x v="0"/>
    <x v="4"/>
    <n v="4"/>
    <s v=""/>
    <d v="1899-12-30T18:52:48"/>
    <n v="18.994722222109171"/>
    <n v="14"/>
    <n v="4.9947222221091714"/>
    <n v="0"/>
    <x v="0"/>
  </r>
  <r>
    <s v="E002"/>
    <s v="EO11"/>
    <x v="602"/>
    <x v="0"/>
    <s v="E3"/>
    <n v="100000764"/>
    <s v="HORMIGONES BERGANTIÑOS S.A."/>
    <n v="22001477"/>
    <s v="CERCEDA"/>
    <n v="55"/>
    <x v="1"/>
    <d v="2024-09-04T00:00:00"/>
    <d v="1899-12-30T08:15:09"/>
    <s v="05/09 09H Luca 3º"/>
    <d v="2024-09-05T00:00:00"/>
    <x v="21"/>
    <x v="3"/>
    <x v="622"/>
    <d v="2024-09-05T00:00:00"/>
    <d v="1899-12-30T08:49:15"/>
    <n v="33"/>
    <s v="E00033"/>
    <s v="RUTA KMS.033"/>
    <x v="213"/>
    <x v="0"/>
    <x v="0"/>
    <x v="1"/>
    <x v="0"/>
    <d v="2024-09-04T08:15:09"/>
    <x v="88"/>
    <n v="26.247499999939464"/>
    <d v="2024-09-05T08:49:15"/>
    <d v="1899-12-30T00:26:24"/>
    <d v="2024-09-05T09:15:39"/>
    <n v="1.2391666666371748"/>
    <x v="0"/>
    <m/>
    <m/>
    <x v="0"/>
    <x v="4"/>
    <x v="0"/>
    <x v="0"/>
    <x v="0"/>
    <n v="5"/>
    <s v=""/>
    <d v="1899-12-30T10:33:36"/>
    <n v="24.807499999939463"/>
    <n v="14"/>
    <n v="10.807499999939463"/>
    <n v="0"/>
    <x v="0"/>
  </r>
  <r>
    <s v="E002"/>
    <s v="EO11"/>
    <x v="603"/>
    <x v="0"/>
    <s v="E3"/>
    <n v="100022370"/>
    <s v="PREFABRICADOS LUIS BARROS S.L."/>
    <n v="22002704"/>
    <s v="TOMIÑO"/>
    <n v="55"/>
    <x v="1"/>
    <d v="2024-09-04T00:00:00"/>
    <d v="1899-12-30T09:37:04"/>
    <s v="04/09  Silo  2 X TAR"/>
    <d v="2024-09-04T00:00:00"/>
    <x v="7"/>
    <x v="4"/>
    <x v="623"/>
    <d v="2024-09-04T00:00:00"/>
    <d v="1899-12-30T17:18:13"/>
    <n v="26"/>
    <s v="E00026"/>
    <s v="RUTA KMS.026"/>
    <x v="212"/>
    <x v="0"/>
    <x v="0"/>
    <x v="1"/>
    <x v="0"/>
    <d v="2024-09-04T09:37:04"/>
    <x v="81"/>
    <n v="8.3822222222224809"/>
    <d v="2024-09-04T17:18:13"/>
    <d v="1899-12-30T00:20:48"/>
    <d v="2024-09-04T17:39:01"/>
    <n v="0.3497222222504206"/>
    <x v="0"/>
    <m/>
    <m/>
    <x v="0"/>
    <x v="2"/>
    <x v="0"/>
    <x v="0"/>
    <x v="9"/>
    <n v="4"/>
    <s v=""/>
    <d v="1899-12-30T08:19:12"/>
    <n v="7.0355555555558134"/>
    <n v="0"/>
    <n v="7.0355555555558134"/>
    <n v="0"/>
    <x v="0"/>
  </r>
  <r>
    <s v="E002"/>
    <s v="EO11"/>
    <x v="604"/>
    <x v="0"/>
    <s v="E4"/>
    <n v="100018296"/>
    <s v="LUIS DIAZ DIAZ S.L."/>
    <n v="20001747"/>
    <s v="RABADE"/>
    <n v="2906"/>
    <x v="8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0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4"/>
    <x v="0"/>
    <s v="E4"/>
    <n v="100018296"/>
    <s v="LUIS DIAZ DIAZ S.L."/>
    <n v="20001747"/>
    <s v="RABADE"/>
    <n v="3320"/>
    <x v="9"/>
    <d v="2024-09-04T00:00:00"/>
    <d v="1899-12-30T09:39:05"/>
    <s v="05/09 cem+mort"/>
    <d v="2024-09-05T00:00:00"/>
    <x v="9"/>
    <x v="0"/>
    <x v="624"/>
    <d v="2024-09-04T00:00:00"/>
    <d v="1899-12-30T19:48:45"/>
    <n v="115"/>
    <s v="E00115"/>
    <s v="RUTA KMS.115"/>
    <x v="35"/>
    <x v="0"/>
    <x v="1"/>
    <x v="0"/>
    <x v="1"/>
    <d v="2024-09-04T09:39:05"/>
    <x v="62"/>
    <n v="34.348611111170612"/>
    <d v="2024-09-04T19:48:45"/>
    <d v="1899-12-30T01:32:00"/>
    <d v="2024-09-04T21:20:45"/>
    <n v="22.654166666732635"/>
    <x v="0"/>
    <m/>
    <m/>
    <x v="0"/>
    <x v="2"/>
    <x v="0"/>
    <x v="0"/>
    <x v="11"/>
    <n v="4"/>
    <s v=""/>
    <d v="1899-12-31T12:48:00"/>
    <n v="31.815277777837281"/>
    <n v="12"/>
    <n v="19.815277777837281"/>
    <n v="0"/>
    <x v="0"/>
  </r>
  <r>
    <s v="E002"/>
    <s v="EO11"/>
    <x v="605"/>
    <x v="0"/>
    <s v="E3"/>
    <n v="432000181"/>
    <s v="PREBETONG LUGO HORMIGONES, S.A."/>
    <n v="22002590"/>
    <s v="MONFORTE"/>
    <n v="55"/>
    <x v="1"/>
    <d v="2024-09-04T00:00:00"/>
    <d v="1899-12-30T10:31:51"/>
    <s v="04/09 15h"/>
    <d v="2024-09-04T00:00:00"/>
    <x v="15"/>
    <x v="0"/>
    <x v="625"/>
    <d v="2024-09-04T00:00:00"/>
    <d v="1899-12-30T13:33:59"/>
    <n v="102"/>
    <s v="E00102"/>
    <s v="RUTA KMS.102"/>
    <x v="1"/>
    <x v="0"/>
    <x v="0"/>
    <x v="0"/>
    <x v="0"/>
    <d v="2024-09-04T10:31:51"/>
    <x v="53"/>
    <n v="5.9691666666185483"/>
    <d v="2024-09-04T13:33:59"/>
    <d v="1899-12-30T01:21:36"/>
    <d v="2024-09-04T14:55:35"/>
    <n v="1.5736111112055369"/>
    <x v="0"/>
    <m/>
    <m/>
    <x v="0"/>
    <x v="2"/>
    <x v="0"/>
    <x v="0"/>
    <x v="2"/>
    <n v="4"/>
    <s v=""/>
    <d v="1899-12-31T08:38:24"/>
    <n v="3.609166666618548"/>
    <n v="0"/>
    <n v="3.609166666618548"/>
    <n v="0"/>
    <x v="0"/>
  </r>
  <r>
    <s v="E002"/>
    <s v="EO11"/>
    <x v="606"/>
    <x v="0"/>
    <s v="E3"/>
    <n v="432000110"/>
    <s v="PREBETONG HORMIGONES, S.A."/>
    <n v="21000042"/>
    <s v="REIGOSA"/>
    <n v="55"/>
    <x v="1"/>
    <d v="2024-09-04T00:00:00"/>
    <d v="1899-12-30T10:32:54"/>
    <s v="04/09 URGE"/>
    <d v="2024-09-04T00:00:00"/>
    <x v="5"/>
    <x v="2"/>
    <x v="626"/>
    <d v="2024-09-04T00:00:00"/>
    <d v="1899-12-30T15:59:56"/>
    <n v="65"/>
    <s v="E00065"/>
    <s v="RUTA KMS.065"/>
    <x v="214"/>
    <x v="0"/>
    <x v="0"/>
    <x v="1"/>
    <x v="0"/>
    <d v="2024-09-04T10:32:54"/>
    <x v="87"/>
    <n v="6.9516666666604578"/>
    <d v="2024-09-04T15:59:56"/>
    <d v="1899-12-30T00:52:00"/>
    <d v="2024-09-04T16:51:56"/>
    <n v="0.63444444432388991"/>
    <x v="0"/>
    <m/>
    <m/>
    <x v="0"/>
    <x v="2"/>
    <x v="0"/>
    <x v="0"/>
    <x v="4"/>
    <n v="4"/>
    <s v=""/>
    <d v="1899-12-30T20:48:00"/>
    <n v="5.0849999999937907"/>
    <n v="0"/>
    <n v="5.0849999999937907"/>
    <n v="0"/>
    <x v="0"/>
  </r>
  <r>
    <s v="E002"/>
    <s v="EO11"/>
    <x v="607"/>
    <x v="0"/>
    <s v="E3"/>
    <n v="100004325"/>
    <s v="HIJOS DE JOSE LOSADA CANCELO S.A."/>
    <n v="22002181"/>
    <s v="NEDA"/>
    <n v="55"/>
    <x v="1"/>
    <d v="2024-09-04T00:00:00"/>
    <d v="1899-12-30T10:34:29"/>
    <s v="05/09 10:00h o hoy"/>
    <d v="2024-09-05T00:00:00"/>
    <x v="11"/>
    <x v="0"/>
    <x v="627"/>
    <d v="2024-09-04T00:00:00"/>
    <d v="1899-12-30T15:49:07"/>
    <n v="204"/>
    <s v="E00204"/>
    <s v="RUTA KMS.204"/>
    <x v="20"/>
    <x v="0"/>
    <x v="0"/>
    <x v="0"/>
    <x v="0"/>
    <d v="2024-09-04T10:34:29"/>
    <x v="89"/>
    <n v="23.425277777714655"/>
    <d v="2024-09-04T15:49:07"/>
    <d v="1899-12-30T02:43:12"/>
    <d v="2024-09-04T18:32:19"/>
    <n v="15.461388888827059"/>
    <x v="0"/>
    <m/>
    <m/>
    <x v="0"/>
    <x v="2"/>
    <x v="0"/>
    <x v="0"/>
    <x v="4"/>
    <n v="4"/>
    <s v=""/>
    <d v="1900-01-01T17:16:48"/>
    <n v="19.705277777714656"/>
    <n v="12"/>
    <n v="7.7052777777146559"/>
    <n v="0"/>
    <x v="0"/>
  </r>
  <r>
    <s v="E002"/>
    <s v="EO11"/>
    <x v="608"/>
    <x v="0"/>
    <s v="E3"/>
    <n v="100000834"/>
    <s v="AGLOMERADOS Y CNES. VALDEORRAS S.A."/>
    <n v="22000369"/>
    <s v="QUIROGA"/>
    <n v="55"/>
    <x v="1"/>
    <d v="2024-09-04T00:00:00"/>
    <d v="1899-12-30T10:35:40"/>
    <s v="05/09 08:00h nº 0/70"/>
    <d v="2024-09-05T00:00:00"/>
    <x v="13"/>
    <x v="0"/>
    <x v="628"/>
    <d v="2024-09-05T00:00:00"/>
    <d v="1899-12-30T07:44:26"/>
    <n v="68"/>
    <s v="E00068"/>
    <s v="RUTA KMS.068"/>
    <x v="26"/>
    <x v="0"/>
    <x v="0"/>
    <x v="0"/>
    <x v="0"/>
    <d v="2024-09-04T10:35:40"/>
    <x v="80"/>
    <n v="21.40555555553874"/>
    <d v="2024-09-05T07:44:26"/>
    <d v="1899-12-30T00:54:24"/>
    <d v="2024-09-05T08:38:50"/>
    <n v="-0.64722222212003544"/>
    <x v="0"/>
    <m/>
    <m/>
    <x v="0"/>
    <x v="4"/>
    <x v="0"/>
    <x v="0"/>
    <x v="12"/>
    <n v="5"/>
    <s v="HIBURSANFRE, S.L.U."/>
    <d v="1899-12-30T21:45:36"/>
    <n v="19.498888888872074"/>
    <n v="12"/>
    <n v="7.4988888888720737"/>
    <n v="0"/>
    <x v="0"/>
  </r>
  <r>
    <s v="E002"/>
    <s v="EO11"/>
    <x v="609"/>
    <x v="0"/>
    <s v="E3"/>
    <n v="100022674"/>
    <s v="COMERCIAL SILOS DE GALICIA, S.L."/>
    <n v="22002150"/>
    <s v="SILLEDA"/>
    <n v="3043"/>
    <x v="0"/>
    <d v="2024-09-04T00:00:00"/>
    <d v="1899-12-30T11:01:31"/>
    <s v="05/09 11:30H."/>
    <d v="2024-09-05T00:00:00"/>
    <x v="14"/>
    <x v="0"/>
    <x v="629"/>
    <d v="2024-09-04T00:00:00"/>
    <d v="1899-12-30T16:50:17"/>
    <n v="198"/>
    <s v="E00198"/>
    <s v="RUTA KMS.198"/>
    <x v="0"/>
    <x v="0"/>
    <x v="0"/>
    <x v="0"/>
    <x v="0"/>
    <d v="2024-09-04T11:01:31"/>
    <x v="90"/>
    <n v="24.474722222134005"/>
    <d v="2024-09-04T16:50:17"/>
    <d v="1899-12-30T02:38:24"/>
    <d v="2024-09-04T19:28:41"/>
    <n v="16.021944444451947"/>
    <x v="0"/>
    <m/>
    <m/>
    <x v="0"/>
    <x v="2"/>
    <x v="0"/>
    <x v="0"/>
    <x v="8"/>
    <n v="4"/>
    <s v=""/>
    <d v="1900-01-01T15:21:36"/>
    <n v="20.834722222134005"/>
    <n v="12"/>
    <n v="8.8347222221340047"/>
    <n v="0"/>
    <x v="0"/>
  </r>
  <r>
    <s v="E002"/>
    <s v="EO11"/>
    <x v="610"/>
    <x v="0"/>
    <s v="E4"/>
    <n v="100000060"/>
    <s v="ALMACENES HERMANOS PAMPIN S.L."/>
    <n v="19000267"/>
    <s v="DESTINO ORDENES Y VISANTOÑA"/>
    <n v="2906"/>
    <x v="8"/>
    <d v="2024-09-04T00:00:00"/>
    <d v="1899-12-30T11:16:13"/>
    <s v="05/09 servir"/>
    <d v="2024-09-05T00:00:00"/>
    <x v="9"/>
    <x v="0"/>
    <x v="630"/>
    <d v="2024-09-04T00:00:00"/>
    <d v="1899-12-30T18:40:31"/>
    <n v="188"/>
    <s v="E00188"/>
    <s v="RUTA KMS.188"/>
    <x v="215"/>
    <x v="0"/>
    <x v="0"/>
    <x v="0"/>
    <x v="1"/>
    <d v="2024-09-04T11:16:13"/>
    <x v="62"/>
    <n v="32.729722222255077"/>
    <d v="2024-09-04T18:40:31"/>
    <d v="1899-12-30T02:30:24"/>
    <d v="2024-09-04T21:10:55"/>
    <n v="22.81805555569008"/>
    <x v="0"/>
    <m/>
    <m/>
    <x v="0"/>
    <x v="2"/>
    <x v="0"/>
    <x v="0"/>
    <x v="10"/>
    <n v="4"/>
    <s v=""/>
    <d v="1900-01-01T12:09:36"/>
    <n v="29.22305555558841"/>
    <n v="12"/>
    <n v="17.22305555558841"/>
    <n v="0"/>
    <x v="0"/>
  </r>
  <r>
    <s v="E002"/>
    <s v="EO11"/>
    <x v="611"/>
    <x v="0"/>
    <s v="E3"/>
    <n v="100046984"/>
    <s v="TRANSP. Y CEMENTOS HIDALGO, S.L."/>
    <n v="22002955"/>
    <s v="VILLARES DE LA REINA - ARIDOS ARELS"/>
    <n v="3218"/>
    <x v="5"/>
    <d v="2024-09-04T00:00:00"/>
    <d v="1899-12-30T11:34:22"/>
    <s v="05/09 09h"/>
    <d v="2024-09-05T00:00:00"/>
    <x v="18"/>
    <x v="0"/>
    <x v="631"/>
    <d v="2024-09-04T00:00:00"/>
    <d v="1899-12-30T17:37:00"/>
    <n v="274"/>
    <s v="E00274"/>
    <s v="RUTA KMS.274"/>
    <x v="28"/>
    <x v="0"/>
    <x v="0"/>
    <x v="0"/>
    <x v="0"/>
    <d v="2024-09-04T11:34:22"/>
    <x v="91"/>
    <n v="21.427222222206183"/>
    <d v="2024-09-04T17:37:00"/>
    <d v="1899-12-30T03:39:12"/>
    <d v="2024-09-04T21:16:12"/>
    <n v="11.730000000097789"/>
    <x v="0"/>
    <m/>
    <m/>
    <x v="0"/>
    <x v="2"/>
    <x v="0"/>
    <x v="0"/>
    <x v="9"/>
    <n v="4"/>
    <s v="VILLAR CHAMIZO JUAN Mª"/>
    <d v="1900-01-02T15:40:48"/>
    <n v="16.77388888887285"/>
    <n v="12"/>
    <n v="4.7738888888728503"/>
    <n v="0"/>
    <x v="0"/>
  </r>
  <r>
    <s v="E002"/>
    <s v="EO11"/>
    <x v="612"/>
    <x v="0"/>
    <s v="E3"/>
    <n v="432000110"/>
    <s v="PREBETONG HORMIGONES, S.A."/>
    <n v="21000011"/>
    <s v="MEIXOEIRO"/>
    <n v="55"/>
    <x v="1"/>
    <d v="2024-09-04T00:00:00"/>
    <d v="1899-12-30T11:48:52"/>
    <s v="04/09 16h"/>
    <d v="2024-09-04T00:00:00"/>
    <x v="6"/>
    <x v="4"/>
    <x v="632"/>
    <d v="2024-09-04T00:00:00"/>
    <d v="1899-12-30T17:07:56"/>
    <n v="18"/>
    <s v="E00018"/>
    <s v="RUTA KMS.018"/>
    <x v="216"/>
    <x v="0"/>
    <x v="0"/>
    <x v="1"/>
    <x v="0"/>
    <d v="2024-09-04T11:48:52"/>
    <x v="46"/>
    <n v="4.1855555555666797"/>
    <d v="2024-09-04T17:07:56"/>
    <d v="1899-12-30T00:14:24"/>
    <d v="2024-09-04T17:22:20"/>
    <n v="-1.3722222223877907"/>
    <x v="1"/>
    <m/>
    <m/>
    <x v="0"/>
    <x v="2"/>
    <x v="1"/>
    <x v="0"/>
    <x v="9"/>
    <n v="4"/>
    <s v=""/>
    <d v="1899-12-30T05:45:36"/>
    <n v="2.9455555555666795"/>
    <n v="0"/>
    <n v="2.9455555555666795"/>
    <n v="0"/>
    <x v="0"/>
  </r>
  <r>
    <s v="E002"/>
    <s v="EO11"/>
    <x v="613"/>
    <x v="0"/>
    <s v="E3"/>
    <n v="432000110"/>
    <s v="PREBETONG HORMIGONES, S.A."/>
    <n v="21000011"/>
    <s v="MEIXOEIRO"/>
    <n v="55"/>
    <x v="1"/>
    <d v="2024-09-04T00:00:00"/>
    <d v="1899-12-30T11:49:49"/>
    <s v="04/09 URGE TV1/TV3"/>
    <d v="2024-09-04T00:00:00"/>
    <x v="15"/>
    <x v="4"/>
    <x v="633"/>
    <d v="2024-09-04T00:00:00"/>
    <d v="1899-12-30T15:35:18"/>
    <n v="18"/>
    <s v="E00018"/>
    <s v="RUTA KMS.018"/>
    <x v="216"/>
    <x v="0"/>
    <x v="0"/>
    <x v="1"/>
    <x v="0"/>
    <d v="2024-09-04T11:49:49"/>
    <x v="53"/>
    <n v="4.6697222222574055"/>
    <d v="2024-09-04T15:35:18"/>
    <d v="1899-12-30T00:14:24"/>
    <d v="2024-09-04T15:49:42"/>
    <n v="0.67166666669072583"/>
    <x v="0"/>
    <m/>
    <m/>
    <x v="0"/>
    <x v="2"/>
    <x v="0"/>
    <x v="0"/>
    <x v="4"/>
    <n v="4"/>
    <s v=""/>
    <d v="1899-12-30T05:45:36"/>
    <n v="3.4297222222574053"/>
    <n v="0"/>
    <n v="3.4297222222574053"/>
    <n v="0"/>
    <x v="0"/>
  </r>
  <r>
    <s v="E002"/>
    <s v="EO11"/>
    <x v="614"/>
    <x v="0"/>
    <s v="E3"/>
    <n v="100000691"/>
    <s v="FERROCAR S.L."/>
    <n v="22000112"/>
    <s v="SANTA COMBA"/>
    <n v="3042"/>
    <x v="4"/>
    <d v="2024-09-04T00:00:00"/>
    <d v="1899-12-30T12:11:14"/>
    <s v="04/09 16:30 52,5 415"/>
    <d v="2024-09-04T00:00:00"/>
    <x v="15"/>
    <x v="3"/>
    <x v="634"/>
    <d v="2024-09-04T00:00:00"/>
    <d v="1899-12-30T14:55:07"/>
    <n v="58"/>
    <s v="E00058"/>
    <s v="RUTA KMS.058"/>
    <x v="21"/>
    <x v="0"/>
    <x v="0"/>
    <x v="1"/>
    <x v="0"/>
    <d v="2024-09-04T12:11:14"/>
    <x v="53"/>
    <n v="4.3127777778427117"/>
    <d v="2024-09-04T14:55:07"/>
    <d v="1899-12-30T00:46:24"/>
    <d v="2024-09-04T15:41:31"/>
    <n v="0.80805555550614372"/>
    <x v="0"/>
    <m/>
    <m/>
    <x v="0"/>
    <x v="2"/>
    <x v="0"/>
    <x v="0"/>
    <x v="5"/>
    <n v="4"/>
    <s v=""/>
    <d v="1899-12-30T18:33:36"/>
    <n v="2.5394444445093782"/>
    <n v="0"/>
    <n v="2.5394444445093782"/>
    <n v="0"/>
    <x v="0"/>
  </r>
  <r>
    <s v="E002"/>
    <s v="EO11"/>
    <x v="615"/>
    <x v="0"/>
    <s v="E3"/>
    <n v="100000691"/>
    <s v="FERROCAR S.L."/>
    <n v="22000112"/>
    <s v="SANTA COMBA"/>
    <n v="3042"/>
    <x v="4"/>
    <d v="2024-09-04T00:00:00"/>
    <d v="1899-12-30T12:11:38"/>
    <s v="04/09 16:30  415/ R0"/>
    <d v="2024-09-04T00:00:00"/>
    <x v="15"/>
    <x v="2"/>
    <x v="635"/>
    <d v="2024-09-04T00:00:00"/>
    <d v="1899-12-30T14:53:10"/>
    <n v="45"/>
    <s v="E00045"/>
    <s v="RUTA KMS.045"/>
    <x v="217"/>
    <x v="0"/>
    <x v="0"/>
    <x v="1"/>
    <x v="0"/>
    <d v="2024-09-04T12:11:38"/>
    <x v="53"/>
    <n v="4.3061111111892387"/>
    <d v="2024-09-04T14:53:10"/>
    <d v="1899-12-30T00:36:00"/>
    <d v="2024-09-04T15:29:10"/>
    <n v="1.0138888889341615"/>
    <x v="0"/>
    <m/>
    <m/>
    <x v="0"/>
    <x v="2"/>
    <x v="0"/>
    <x v="0"/>
    <x v="5"/>
    <n v="4"/>
    <s v=""/>
    <d v="1899-12-30T14:24:00"/>
    <n v="2.7061111111892386"/>
    <n v="0"/>
    <n v="2.7061111111892386"/>
    <n v="0"/>
    <x v="0"/>
  </r>
  <r>
    <s v="E002"/>
    <s v="EO11"/>
    <x v="616"/>
    <x v="0"/>
    <s v="E3"/>
    <n v="100000761"/>
    <s v="GRANITOS DE XALLAS S.L."/>
    <n v="22000263"/>
    <s v="SANTA COMBA"/>
    <n v="55"/>
    <x v="1"/>
    <d v="2024-09-04T00:00:00"/>
    <d v="1899-12-30T12:11:42"/>
    <s v="04/09 18H 415/"/>
    <d v="2024-09-04T00:00:00"/>
    <x v="7"/>
    <x v="2"/>
    <x v="636"/>
    <d v="2024-09-04T00:00:00"/>
    <d v="1899-12-30T17:49:24"/>
    <n v="45"/>
    <s v="E00045"/>
    <s v="RUTA KMS.045"/>
    <x v="217"/>
    <x v="0"/>
    <x v="0"/>
    <x v="1"/>
    <x v="0"/>
    <d v="2024-09-04T12:11:42"/>
    <x v="81"/>
    <n v="5.8049999999930151"/>
    <d v="2024-09-04T17:49:24"/>
    <d v="1899-12-30T00:36:00"/>
    <d v="2024-09-04T18:25:24"/>
    <n v="-0.42333333328133449"/>
    <x v="0"/>
    <m/>
    <m/>
    <x v="0"/>
    <x v="2"/>
    <x v="0"/>
    <x v="0"/>
    <x v="9"/>
    <n v="4"/>
    <s v=""/>
    <d v="1899-12-30T14:24:00"/>
    <n v="4.2049999999930154"/>
    <n v="0"/>
    <n v="4.2049999999930154"/>
    <n v="0"/>
    <x v="0"/>
  </r>
  <r>
    <s v="E002"/>
    <s v="EO11"/>
    <x v="617"/>
    <x v="0"/>
    <s v="E3"/>
    <n v="100055428"/>
    <s v="HORMIGONES DEZA, S.L.U."/>
    <n v="22002767"/>
    <s v="LALIN"/>
    <n v="55"/>
    <x v="1"/>
    <d v="2024-09-04T00:00:00"/>
    <d v="1899-12-30T12:18:24"/>
    <s v="04/09 17h"/>
    <d v="2024-09-04T00:00:00"/>
    <x v="5"/>
    <x v="1"/>
    <x v="637"/>
    <d v="2024-09-04T00:00:00"/>
    <d v="1899-12-30T14:57:55"/>
    <n v="58"/>
    <s v="E00058"/>
    <s v="RUTA KMS.058"/>
    <x v="43"/>
    <x v="0"/>
    <x v="0"/>
    <x v="1"/>
    <x v="0"/>
    <d v="2024-09-04T12:18:24"/>
    <x v="87"/>
    <n v="5.1933333333581686"/>
    <d v="2024-09-04T14:57:55"/>
    <d v="1899-12-30T00:46:24"/>
    <d v="2024-09-04T15:44:19"/>
    <n v="1.7613888888736255"/>
    <x v="0"/>
    <m/>
    <m/>
    <x v="0"/>
    <x v="2"/>
    <x v="0"/>
    <x v="0"/>
    <x v="5"/>
    <n v="4"/>
    <s v=""/>
    <d v="1899-12-30T18:33:36"/>
    <n v="3.4200000000248352"/>
    <n v="0"/>
    <n v="3.4200000000248352"/>
    <n v="0"/>
    <x v="0"/>
  </r>
  <r>
    <s v="E002"/>
    <s v="EO11"/>
    <x v="618"/>
    <x v="0"/>
    <s v="E4"/>
    <n v="100026403"/>
    <s v="BRICOSALNES, S.L."/>
    <n v="62000031"/>
    <s v="RIBADUMIA"/>
    <n v="2906"/>
    <x v="8"/>
    <d v="2024-09-04T00:00:00"/>
    <d v="1899-12-30T13:26:38"/>
    <s v="05/09 SERVIR C/PAL"/>
    <d v="2024-09-05T00:00:00"/>
    <x v="9"/>
    <x v="0"/>
    <x v="638"/>
    <d v="2024-09-04T00:00:00"/>
    <d v="1899-12-30T18:31:03"/>
    <n v="261"/>
    <s v="E00261"/>
    <s v="RUTA KMS.261"/>
    <x v="218"/>
    <x v="0"/>
    <x v="0"/>
    <x v="0"/>
    <x v="1"/>
    <d v="2024-09-04T13:26:38"/>
    <x v="62"/>
    <n v="30.556111111189239"/>
    <d v="2024-09-04T18:31:03"/>
    <d v="1899-12-30T03:28:48"/>
    <d v="2024-09-04T21:59:51"/>
    <n v="22.002500000176951"/>
    <x v="0"/>
    <m/>
    <m/>
    <x v="0"/>
    <x v="2"/>
    <x v="0"/>
    <x v="0"/>
    <x v="10"/>
    <n v="4"/>
    <s v=""/>
    <d v="1900-01-02T11:31:12"/>
    <n v="26.076111111189238"/>
    <n v="12"/>
    <n v="14.076111111189238"/>
    <n v="0"/>
    <x v="0"/>
  </r>
  <r>
    <s v="E002"/>
    <s v="EO11"/>
    <x v="619"/>
    <x v="0"/>
    <s v="E3"/>
    <n v="100000761"/>
    <s v="GRANITOS DE XALLAS S.L."/>
    <n v="22000263"/>
    <s v="SANTA COMBA"/>
    <n v="3321"/>
    <x v="64"/>
    <d v="2024-09-04T00:00:00"/>
    <d v="1899-12-30T13:45:34"/>
    <s v="III/A 42,5 N/SRC"/>
    <d v="2024-09-04T00:00:00"/>
    <x v="9"/>
    <x v="14"/>
    <x v="639"/>
    <d v="2024-09-04T00:00:00"/>
    <d v="1899-12-30T13:46:02"/>
    <n v="0"/>
    <m/>
    <m/>
    <x v="219"/>
    <x v="0"/>
    <x v="0"/>
    <x v="1"/>
    <x v="0"/>
    <d v="2024-09-04T13:45:34"/>
    <x v="33"/>
    <n v="6.2405555555596948"/>
    <d v="2024-09-04T13:46:02"/>
    <d v="1899-12-30T00:00:00"/>
    <d v="2024-09-04T13:46:02"/>
    <n v="6.2327777778846212"/>
    <x v="0"/>
    <m/>
    <m/>
    <x v="0"/>
    <x v="2"/>
    <x v="0"/>
    <x v="0"/>
    <x v="2"/>
    <n v="4"/>
    <s v=""/>
    <d v="1899-12-30T00:00:00"/>
    <n v="5.2405555555596948"/>
    <n v="0"/>
    <n v="5.2405555555596948"/>
    <n v="0"/>
    <x v="0"/>
  </r>
  <r>
    <s v="E002"/>
    <s v="EO11"/>
    <x v="620"/>
    <x v="0"/>
    <s v="E3"/>
    <n v="100053492"/>
    <s v="HORMIGONES Y MINERALES S.L."/>
    <n v="22002722"/>
    <s v="MONFORTE"/>
    <n v="55"/>
    <x v="1"/>
    <d v="2024-09-04T00:00:00"/>
    <d v="1899-12-30T14:01:31"/>
    <s v="05/09 09h"/>
    <d v="2024-09-05T00:00:00"/>
    <x v="18"/>
    <x v="0"/>
    <x v="640"/>
    <d v="2024-09-04T00:00:00"/>
    <d v="1899-12-30T18:17:06"/>
    <n v="102"/>
    <s v="E00102"/>
    <s v="RUTA KMS.102"/>
    <x v="32"/>
    <x v="0"/>
    <x v="0"/>
    <x v="0"/>
    <x v="0"/>
    <d v="2024-09-04T14:01:31"/>
    <x v="91"/>
    <n v="18.974722222192213"/>
    <d v="2024-09-04T18:17:06"/>
    <d v="1899-12-30T01:21:36"/>
    <d v="2024-09-04T19:38:42"/>
    <n v="13.355000000155997"/>
    <x v="0"/>
    <m/>
    <m/>
    <x v="0"/>
    <x v="2"/>
    <x v="0"/>
    <x v="0"/>
    <x v="10"/>
    <n v="4"/>
    <s v=""/>
    <d v="1899-12-31T08:38:24"/>
    <n v="16.614722222192214"/>
    <n v="12"/>
    <n v="4.6147222221922135"/>
    <n v="0"/>
    <x v="0"/>
  </r>
  <r>
    <s v="E002"/>
    <s v="EO11"/>
    <x v="621"/>
    <x v="0"/>
    <s v="E4"/>
    <n v="100051737"/>
    <s v="CONSTRU-KALOR VIANA S.L."/>
    <n v="19001056"/>
    <s v="VIANA DO BOLO"/>
    <n v="3320"/>
    <x v="9"/>
    <d v="2024-09-04T00:00:00"/>
    <d v="1899-12-30T14:06:28"/>
    <s v="06/09 CTO+MORTERO"/>
    <d v="2024-09-06T00:00:00"/>
    <x v="9"/>
    <x v="0"/>
    <x v="641"/>
    <d v="2024-09-06T00:00:00"/>
    <d v="1899-12-30T09:35:53"/>
    <n v="83"/>
    <s v="E00083"/>
    <s v="RUTA KMS.083"/>
    <x v="35"/>
    <x v="0"/>
    <x v="0"/>
    <x v="0"/>
    <x v="1"/>
    <d v="2024-09-04T14:06:28"/>
    <x v="78"/>
    <n v="53.892222222348209"/>
    <d v="2024-09-06T09:35:53"/>
    <d v="1899-12-30T01:06:24"/>
    <d v="2024-09-06T10:42:17"/>
    <n v="9.2952777778264135"/>
    <x v="0"/>
    <m/>
    <m/>
    <x v="0"/>
    <x v="5"/>
    <x v="0"/>
    <x v="0"/>
    <x v="1"/>
    <n v="6"/>
    <s v=""/>
    <d v="1899-12-31T02:33:36"/>
    <n v="51.78555555568154"/>
    <n v="24"/>
    <n v="27.78555555568154"/>
    <n v="0"/>
    <x v="0"/>
  </r>
  <r>
    <s v="E002"/>
    <s v="EO11"/>
    <x v="622"/>
    <x v="0"/>
    <s v="E3"/>
    <n v="432000110"/>
    <s v="PREBETONG HORMIGONES, S.A."/>
    <n v="21000012"/>
    <s v="OURENSE"/>
    <n v="55"/>
    <x v="1"/>
    <d v="2024-09-04T00:00:00"/>
    <d v="1899-12-30T15:06:32"/>
    <s v="05/09 09h"/>
    <d v="2024-09-05T00:00:00"/>
    <x v="18"/>
    <x v="1"/>
    <x v="642"/>
    <d v="2024-09-04T00:00:00"/>
    <d v="1899-12-30T18:19:01"/>
    <n v="14"/>
    <s v="E00014"/>
    <s v="RUTA KMS.014"/>
    <x v="38"/>
    <x v="0"/>
    <x v="0"/>
    <x v="1"/>
    <x v="0"/>
    <d v="2024-09-04T15:06:32"/>
    <x v="91"/>
    <n v="17.891111111151986"/>
    <d v="2024-09-04T18:19:01"/>
    <d v="1899-12-30T00:11:12"/>
    <d v="2024-09-04T18:30:13"/>
    <n v="14.496388888859656"/>
    <x v="0"/>
    <m/>
    <m/>
    <x v="0"/>
    <x v="2"/>
    <x v="0"/>
    <x v="0"/>
    <x v="10"/>
    <n v="4"/>
    <s v=""/>
    <d v="1899-12-30T04:28:48"/>
    <n v="16.704444444485318"/>
    <n v="14"/>
    <n v="2.7044444444853184"/>
    <n v="0"/>
    <x v="0"/>
  </r>
  <r>
    <s v="E002"/>
    <s v="EO11"/>
    <x v="623"/>
    <x v="0"/>
    <s v="E3"/>
    <n v="100013649"/>
    <s v="HORMIGONES MARBE HISPANIA, S.L."/>
    <n v="22002481"/>
    <s v="PLANTA LALIN"/>
    <n v="55"/>
    <x v="1"/>
    <d v="2024-09-04T00:00:00"/>
    <d v="1899-12-30T15:08:19"/>
    <s v="05/09 09h"/>
    <d v="2024-09-05T00:00:00"/>
    <x v="18"/>
    <x v="0"/>
    <x v="643"/>
    <d v="2024-09-04T00:00:00"/>
    <d v="1899-12-30T18:41:08"/>
    <n v="170"/>
    <s v="E00170"/>
    <s v="RUTA KMS.170"/>
    <x v="8"/>
    <x v="0"/>
    <x v="0"/>
    <x v="0"/>
    <x v="0"/>
    <d v="2024-09-04T15:08:19"/>
    <x v="91"/>
    <n v="17.861388888966758"/>
    <d v="2024-09-04T18:41:08"/>
    <d v="1899-12-30T02:16:00"/>
    <d v="2024-09-04T20:57:08"/>
    <n v="12.047777777770534"/>
    <x v="0"/>
    <m/>
    <m/>
    <x v="0"/>
    <x v="2"/>
    <x v="0"/>
    <x v="0"/>
    <x v="10"/>
    <n v="4"/>
    <s v=""/>
    <d v="1900-01-01T06:24:00"/>
    <n v="14.594722222300092"/>
    <n v="12"/>
    <n v="2.5947222223000921"/>
    <n v="0"/>
    <x v="0"/>
  </r>
  <r>
    <s v="E002"/>
    <s v="EO11"/>
    <x v="624"/>
    <x v="0"/>
    <s v="E3"/>
    <n v="100000764"/>
    <s v="HORMIGONES BERGANTIÑOS S.A."/>
    <n v="22000268"/>
    <s v="ESPIRITU SANTO"/>
    <n v="55"/>
    <x v="1"/>
    <d v="2024-09-04T00:00:00"/>
    <d v="1899-12-30T15:14:05"/>
    <s v="05/09 09:00h C21 2º"/>
    <d v="2024-09-05T00:00:00"/>
    <x v="18"/>
    <x v="3"/>
    <x v="644"/>
    <d v="2024-09-05T00:00:00"/>
    <d v="1899-12-30T08:16:13"/>
    <n v="15"/>
    <s v="E00015"/>
    <s v="RUTA KMS.015"/>
    <x v="220"/>
    <x v="0"/>
    <x v="0"/>
    <x v="1"/>
    <x v="0"/>
    <d v="2024-09-04T15:14:05"/>
    <x v="91"/>
    <n v="17.765277777740266"/>
    <d v="2024-09-05T08:16:13"/>
    <d v="1899-12-30T00:12:00"/>
    <d v="2024-09-05T08:28:13"/>
    <n v="0.52972222224343568"/>
    <x v="0"/>
    <m/>
    <m/>
    <x v="0"/>
    <x v="4"/>
    <x v="0"/>
    <x v="0"/>
    <x v="0"/>
    <n v="5"/>
    <s v=""/>
    <d v="1899-12-30T04:48:00"/>
    <n v="16.565277777740267"/>
    <n v="14"/>
    <n v="2.5652777777402669"/>
    <n v="0"/>
    <x v="0"/>
  </r>
  <r>
    <s v="E002"/>
    <s v="EO11"/>
    <x v="625"/>
    <x v="0"/>
    <s v="E3"/>
    <n v="100000764"/>
    <s v="HORMIGONES BERGANTIÑOS S.A."/>
    <n v="22000268"/>
    <s v="ESPIRITU SANTO"/>
    <n v="55"/>
    <x v="1"/>
    <d v="2024-09-04T00:00:00"/>
    <d v="1899-12-30T15:16:38"/>
    <s v="05/09 11:00h"/>
    <d v="2024-09-05T00:00:00"/>
    <x v="12"/>
    <x v="3"/>
    <x v="645"/>
    <d v="2024-09-05T00:00:00"/>
    <d v="1899-12-30T09:39:00"/>
    <n v="15"/>
    <s v="E00015"/>
    <s v="RUTA KMS.015"/>
    <x v="221"/>
    <x v="0"/>
    <x v="0"/>
    <x v="1"/>
    <x v="0"/>
    <d v="2024-09-04T15:16:38"/>
    <x v="92"/>
    <n v="19.7227777778171"/>
    <d v="2024-09-05T09:39:00"/>
    <d v="1899-12-30T00:12:00"/>
    <d v="2024-09-05T09:51:00"/>
    <n v="1.1500000000814907"/>
    <x v="0"/>
    <m/>
    <m/>
    <x v="0"/>
    <x v="4"/>
    <x v="0"/>
    <x v="0"/>
    <x v="1"/>
    <n v="5"/>
    <s v=""/>
    <d v="1899-12-30T04:48:00"/>
    <n v="18.522777777817101"/>
    <n v="14"/>
    <n v="4.522777777817101"/>
    <n v="0"/>
    <x v="0"/>
  </r>
  <r>
    <s v="E002"/>
    <s v="EO11"/>
    <x v="626"/>
    <x v="0"/>
    <s v="E3"/>
    <n v="100000761"/>
    <s v="GRANITOS DE XALLAS S.L."/>
    <n v="22000263"/>
    <s v="SANTA COMBA"/>
    <n v="3321"/>
    <x v="64"/>
    <d v="2024-09-04T00:00:00"/>
    <d v="1899-12-30T15:16:51"/>
    <s v="III/A 42,5 N/SRC"/>
    <m/>
    <x v="30"/>
    <x v="14"/>
    <x v="646"/>
    <d v="2024-09-05T00:00:00"/>
    <d v="1899-12-30T10:42:11"/>
    <n v="0"/>
    <m/>
    <m/>
    <x v="219"/>
    <x v="0"/>
    <x v="0"/>
    <x v="1"/>
    <x v="0"/>
    <d v="2024-09-04T15:16:51"/>
    <x v="93"/>
    <n v="-1092951.2808333333"/>
    <d v="2024-09-05T10:42:11"/>
    <d v="1899-12-30T00:00:00"/>
    <d v="2024-09-05T10:42:11"/>
    <n v="-1092970.7030555555"/>
    <x v="1"/>
    <m/>
    <m/>
    <x v="0"/>
    <x v="4"/>
    <x v="2"/>
    <x v="0"/>
    <x v="6"/>
    <n v="5"/>
    <s v=""/>
    <d v="1899-12-30T00:00:00"/>
    <n v="-1092952.2808333333"/>
    <n v="0"/>
    <n v="-1092952.2808333333"/>
    <n v="1"/>
    <x v="0"/>
  </r>
  <r>
    <s v="E002"/>
    <s v="EO11"/>
    <x v="627"/>
    <x v="0"/>
    <s v="E3"/>
    <n v="100048420"/>
    <s v="RODIÑAS PRETENSADOS, S. L."/>
    <n v="22002397"/>
    <s v="TEIXEIRO"/>
    <n v="3218"/>
    <x v="5"/>
    <d v="2024-09-04T00:00:00"/>
    <d v="1899-12-30T15:35:02"/>
    <s v="05/09 10:30h"/>
    <d v="2024-09-05T00:00:00"/>
    <x v="21"/>
    <x v="0"/>
    <x v="647"/>
    <d v="2024-09-04T00:00:00"/>
    <d v="1899-12-30T16:42:19"/>
    <n v="151"/>
    <s v="E00151"/>
    <s v="RUTA KMS.151"/>
    <x v="9"/>
    <x v="0"/>
    <x v="0"/>
    <x v="0"/>
    <x v="0"/>
    <d v="2024-09-04T15:35:02"/>
    <x v="88"/>
    <n v="18.916111111175269"/>
    <d v="2024-09-04T16:42:19"/>
    <d v="1899-12-30T02:00:48"/>
    <d v="2024-09-04T18:43:07"/>
    <n v="15.781388888892252"/>
    <x v="0"/>
    <m/>
    <m/>
    <x v="0"/>
    <x v="2"/>
    <x v="0"/>
    <x v="0"/>
    <x v="8"/>
    <n v="4"/>
    <s v=""/>
    <d v="1900-01-01T00:19:12"/>
    <n v="15.902777777841937"/>
    <n v="12"/>
    <n v="3.902777777841937"/>
    <n v="0"/>
    <x v="0"/>
  </r>
  <r>
    <s v="E002"/>
    <s v="EO11"/>
    <x v="628"/>
    <x v="0"/>
    <s v="E3"/>
    <n v="100022674"/>
    <s v="COMERCIAL SILOS DE GALICIA, S.L."/>
    <n v="22002564"/>
    <s v="LOMBA"/>
    <n v="55"/>
    <x v="1"/>
    <d v="2024-09-04T00:00:00"/>
    <d v="1899-12-30T15:35:37"/>
    <s v="04/09 x tarde"/>
    <d v="2024-09-04T00:00:00"/>
    <x v="9"/>
    <x v="4"/>
    <x v="648"/>
    <d v="2024-09-04T00:00:00"/>
    <d v="1899-12-30T17:36:31"/>
    <n v="15"/>
    <s v="E00015"/>
    <s v="RUTA KMS.015"/>
    <x v="211"/>
    <x v="0"/>
    <x v="0"/>
    <x v="1"/>
    <x v="0"/>
    <d v="2024-09-04T15:35:37"/>
    <x v="33"/>
    <n v="4.4063888890086673"/>
    <d v="2024-09-04T17:36:31"/>
    <d v="1899-12-30T00:12:00"/>
    <d v="2024-09-04T17:48:31"/>
    <n v="2.1913888889830559"/>
    <x v="0"/>
    <m/>
    <m/>
    <x v="0"/>
    <x v="2"/>
    <x v="0"/>
    <x v="0"/>
    <x v="9"/>
    <n v="4"/>
    <s v=""/>
    <d v="1899-12-30T04:48:00"/>
    <n v="3.2063888890086671"/>
    <n v="0"/>
    <n v="3.2063888890086671"/>
    <n v="0"/>
    <x v="0"/>
  </r>
  <r>
    <s v="E002"/>
    <s v="EO11"/>
    <x v="629"/>
    <x v="0"/>
    <s v="E3"/>
    <n v="100000841"/>
    <s v="CNES. VOCES CHANTADA S.L."/>
    <n v="22000387"/>
    <s v="CHANTADA"/>
    <n v="55"/>
    <x v="1"/>
    <d v="2024-09-04T00:00:00"/>
    <d v="1899-12-30T15:36:06"/>
    <s v="05/09 x mañana"/>
    <d v="2024-09-05T00:00:00"/>
    <x v="21"/>
    <x v="1"/>
    <x v="649"/>
    <d v="2024-09-05T00:00:00"/>
    <d v="1899-12-30T08:48:07"/>
    <n v="38"/>
    <s v="E00038"/>
    <s v="RUTA KMS.038"/>
    <x v="43"/>
    <x v="0"/>
    <x v="0"/>
    <x v="1"/>
    <x v="0"/>
    <d v="2024-09-04T15:36:06"/>
    <x v="88"/>
    <n v="18.898333333258051"/>
    <d v="2024-09-05T08:48:07"/>
    <d v="1899-12-30T00:30:24"/>
    <d v="2024-09-05T09:18:31"/>
    <n v="1.1913888888666406"/>
    <x v="0"/>
    <m/>
    <m/>
    <x v="0"/>
    <x v="4"/>
    <x v="0"/>
    <x v="0"/>
    <x v="0"/>
    <n v="5"/>
    <s v=""/>
    <d v="1899-12-30T12:09:36"/>
    <n v="17.391666666591384"/>
    <n v="14"/>
    <n v="3.3916666665913837"/>
    <n v="0"/>
    <x v="0"/>
  </r>
  <r>
    <s v="E002"/>
    <s v="EO11"/>
    <x v="630"/>
    <x v="0"/>
    <s v="E3"/>
    <n v="432000165"/>
    <s v="MORTEROS DE GALICIA S.L."/>
    <n v="22001550"/>
    <s v="SUSANA"/>
    <n v="55"/>
    <x v="1"/>
    <d v="2024-09-04T00:00:00"/>
    <d v="1899-12-30T15:36:47"/>
    <s v="05/09 x mañana"/>
    <d v="2024-09-05T00:00:00"/>
    <x v="26"/>
    <x v="2"/>
    <x v="650"/>
    <d v="2024-09-05T00:00:00"/>
    <d v="1899-12-30T09:02:23"/>
    <n v="1"/>
    <s v="E00001"/>
    <s v="RUTA KMS.0001"/>
    <x v="222"/>
    <x v="0"/>
    <x v="0"/>
    <x v="1"/>
    <x v="0"/>
    <d v="2024-09-04T15:36:47"/>
    <x v="94"/>
    <n v="27.886944444500841"/>
    <d v="2024-09-05T09:02:23"/>
    <d v="1899-12-30T00:00:48"/>
    <d v="2024-09-05T09:03:11"/>
    <n v="10.446944444440305"/>
    <x v="0"/>
    <m/>
    <m/>
    <x v="0"/>
    <x v="4"/>
    <x v="0"/>
    <x v="0"/>
    <x v="1"/>
    <n v="5"/>
    <s v=""/>
    <d v="1899-12-30T00:19:12"/>
    <n v="26.873611111167509"/>
    <n v="14"/>
    <n v="12.873611111167509"/>
    <n v="0"/>
    <x v="0"/>
  </r>
  <r>
    <s v="E002"/>
    <s v="EO11"/>
    <x v="631"/>
    <x v="0"/>
    <s v="E3"/>
    <n v="100000865"/>
    <s v="HORMIGONES SINDO CASTRO S.L."/>
    <n v="22000428"/>
    <s v="VILLAMARTIN A."/>
    <n v="3042"/>
    <x v="4"/>
    <d v="2024-09-04T00:00:00"/>
    <d v="1899-12-30T15:37:24"/>
    <s v="05/09 10h"/>
    <d v="2024-09-05T00:00:00"/>
    <x v="11"/>
    <x v="0"/>
    <x v="651"/>
    <d v="2024-09-05T00:00:00"/>
    <d v="1899-12-30T09:06:15"/>
    <n v="4"/>
    <s v="E00004"/>
    <s v="RUTA KMS.004"/>
    <x v="4"/>
    <x v="0"/>
    <x v="0"/>
    <x v="0"/>
    <x v="0"/>
    <d v="2024-09-04T15:37:24"/>
    <x v="89"/>
    <n v="18.376666666532401"/>
    <d v="2024-09-05T09:06:15"/>
    <d v="1899-12-30T00:03:12"/>
    <d v="2024-09-05T09:09:27"/>
    <n v="0.84249999979510903"/>
    <x v="0"/>
    <m/>
    <m/>
    <x v="0"/>
    <x v="4"/>
    <x v="0"/>
    <x v="0"/>
    <x v="1"/>
    <n v="5"/>
    <s v=""/>
    <d v="1899-12-30T01:16:48"/>
    <n v="17.323333333199066"/>
    <n v="12"/>
    <n v="5.3233333331990664"/>
    <n v="0"/>
    <x v="0"/>
  </r>
  <r>
    <s v="E002"/>
    <s v="EO11"/>
    <x v="632"/>
    <x v="0"/>
    <s v="E3"/>
    <n v="100000865"/>
    <s v="HORMIGONES SINDO CASTRO S.L."/>
    <n v="22000428"/>
    <s v="VILLAMARTIN A."/>
    <n v="3042"/>
    <x v="4"/>
    <d v="2024-09-04T00:00:00"/>
    <d v="1899-12-30T15:37:57"/>
    <s v="05/09 12h"/>
    <d v="2024-09-05T00:00:00"/>
    <x v="17"/>
    <x v="0"/>
    <x v="652"/>
    <d v="2024-09-05T00:00:00"/>
    <d v="1899-12-30T11:35:48"/>
    <n v="4"/>
    <s v="E00004"/>
    <s v="RUTA KMS.004"/>
    <x v="32"/>
    <x v="0"/>
    <x v="0"/>
    <x v="0"/>
    <x v="0"/>
    <d v="2024-09-04T15:37:57"/>
    <x v="86"/>
    <n v="20.367500000051223"/>
    <d v="2024-09-05T11:35:48"/>
    <d v="1899-12-30T00:03:12"/>
    <d v="2024-09-05T11:39:00"/>
    <n v="0.34999999991850927"/>
    <x v="0"/>
    <m/>
    <m/>
    <x v="0"/>
    <x v="4"/>
    <x v="0"/>
    <x v="0"/>
    <x v="7"/>
    <n v="5"/>
    <s v=""/>
    <d v="1899-12-30T01:16:48"/>
    <n v="19.314166666717888"/>
    <n v="12"/>
    <n v="7.3141666667178882"/>
    <n v="0"/>
    <x v="0"/>
  </r>
  <r>
    <s v="E002"/>
    <s v="EO11"/>
    <x v="633"/>
    <x v="0"/>
    <s v="E3"/>
    <n v="432000110"/>
    <s v="PREBETONG HORMIGONES, S.A."/>
    <n v="21000042"/>
    <s v="REIGOSA"/>
    <n v="55"/>
    <x v="1"/>
    <d v="2024-09-04T00:00:00"/>
    <d v="1899-12-30T15:41:19"/>
    <s v="05/09 11h"/>
    <d v="2024-09-05T00:00:00"/>
    <x v="12"/>
    <x v="0"/>
    <x v="653"/>
    <d v="2024-09-04T00:00:00"/>
    <d v="1899-12-30T18:21:48"/>
    <n v="262"/>
    <s v="E00262"/>
    <s v="RUTA KMS.262"/>
    <x v="31"/>
    <x v="0"/>
    <x v="0"/>
    <x v="0"/>
    <x v="0"/>
    <d v="2024-09-04T15:41:19"/>
    <x v="92"/>
    <n v="19.311388888978399"/>
    <d v="2024-09-04T18:21:48"/>
    <d v="1899-12-30T03:29:36"/>
    <d v="2024-09-04T21:51:24"/>
    <n v="13.143333333253395"/>
    <x v="0"/>
    <m/>
    <m/>
    <x v="0"/>
    <x v="2"/>
    <x v="0"/>
    <x v="0"/>
    <x v="10"/>
    <n v="4"/>
    <s v=""/>
    <d v="1900-01-02T11:50:24"/>
    <n v="14.818055555645067"/>
    <n v="12"/>
    <n v="2.818055555645067"/>
    <n v="0"/>
    <x v="0"/>
  </r>
  <r>
    <s v="E002"/>
    <s v="EO11"/>
    <x v="634"/>
    <x v="0"/>
    <s v="E3"/>
    <n v="100000865"/>
    <s v="HORMIGONES SINDO CASTRO S.L."/>
    <n v="22000428"/>
    <s v="VILLAMARTIN A."/>
    <n v="922"/>
    <x v="2"/>
    <d v="2024-09-04T00:00:00"/>
    <d v="1899-12-30T15:58:53"/>
    <s v="05/09 16h PUNTUAL C1"/>
    <d v="2024-09-05T00:00:00"/>
    <x v="6"/>
    <x v="5"/>
    <x v="654"/>
    <d v="2024-09-05T00:00:00"/>
    <d v="1899-12-30T19:50:19"/>
    <n v="114"/>
    <s v="E00114"/>
    <s v="RUTA KMS.114"/>
    <x v="223"/>
    <x v="0"/>
    <x v="0"/>
    <x v="2"/>
    <x v="0"/>
    <d v="2024-09-04T15:58:53"/>
    <x v="95"/>
    <n v="24.018611111096106"/>
    <d v="2024-09-05T19:50:19"/>
    <d v="1899-12-30T01:31:12"/>
    <d v="2024-09-05T21:21:31"/>
    <n v="-5.3586111111799255"/>
    <x v="1"/>
    <m/>
    <m/>
    <x v="0"/>
    <x v="4"/>
    <x v="2"/>
    <x v="0"/>
    <x v="11"/>
    <n v="5"/>
    <s v=""/>
    <d v="1899-12-31T12:28:48"/>
    <n v="21.498611111096107"/>
    <n v="12"/>
    <n v="9.4986111110961069"/>
    <n v="0"/>
    <x v="0"/>
  </r>
  <r>
    <s v="E002"/>
    <s v="EO11"/>
    <x v="635"/>
    <x v="0"/>
    <s v="E3"/>
    <n v="432000110"/>
    <s v="PREBETONG HORMIGONES, S.A."/>
    <n v="21000023"/>
    <s v="TREMOEDO"/>
    <n v="55"/>
    <x v="1"/>
    <d v="2024-09-04T00:00:00"/>
    <d v="1899-12-30T16:04:54"/>
    <s v="05/09 urge  silo 2 R"/>
    <d v="2024-09-05T00:00:00"/>
    <x v="11"/>
    <x v="2"/>
    <x v="655"/>
    <d v="2024-09-05T00:00:00"/>
    <d v="1899-12-30T08:48:58"/>
    <n v="84"/>
    <s v="E00084"/>
    <s v="RUTA KMS.084"/>
    <x v="217"/>
    <x v="0"/>
    <x v="0"/>
    <x v="1"/>
    <x v="0"/>
    <d v="2024-09-04T16:04:54"/>
    <x v="89"/>
    <n v="17.918333333276678"/>
    <d v="2024-09-05T08:48:58"/>
    <d v="1899-12-30T01:07:12"/>
    <d v="2024-09-05T09:56:10"/>
    <n v="6.388888880610466E-2"/>
    <x v="0"/>
    <m/>
    <m/>
    <x v="0"/>
    <x v="4"/>
    <x v="0"/>
    <x v="0"/>
    <x v="0"/>
    <n v="5"/>
    <s v=""/>
    <d v="1899-12-31T02:52:48"/>
    <n v="15.798333333276677"/>
    <n v="14"/>
    <n v="1.7983333332766769"/>
    <n v="0"/>
    <x v="0"/>
  </r>
  <r>
    <s v="E002"/>
    <s v="EO11"/>
    <x v="636"/>
    <x v="0"/>
    <s v="E3"/>
    <n v="432000110"/>
    <s v="PREBETONG HORMIGONES, S.A."/>
    <n v="22001522"/>
    <s v="SAN COSME DE BARREIRO"/>
    <n v="55"/>
    <x v="1"/>
    <d v="2024-09-04T00:00:00"/>
    <d v="1899-12-30T16:17:30"/>
    <s v="05/09 12:30h"/>
    <d v="2024-09-05T00:00:00"/>
    <x v="8"/>
    <x v="0"/>
    <x v="656"/>
    <d v="2024-09-05T00:00:00"/>
    <d v="1899-12-30T08:53:41"/>
    <n v="205"/>
    <s v="E00205"/>
    <s v="RUTA KMS.205"/>
    <x v="2"/>
    <x v="0"/>
    <x v="0"/>
    <x v="0"/>
    <x v="0"/>
    <d v="2024-09-04T16:17:30"/>
    <x v="96"/>
    <n v="20.208333333372138"/>
    <d v="2024-09-05T08:53:41"/>
    <d v="1899-12-30T02:44:00"/>
    <d v="2024-09-05T11:37:41"/>
    <n v="0.87194444448687136"/>
    <x v="0"/>
    <m/>
    <m/>
    <x v="0"/>
    <x v="4"/>
    <x v="0"/>
    <x v="0"/>
    <x v="0"/>
    <n v="5"/>
    <s v=""/>
    <d v="1900-01-01T17:36:00"/>
    <n v="16.475000000038804"/>
    <n v="12"/>
    <n v="4.4750000000388042"/>
    <n v="0"/>
    <x v="0"/>
  </r>
  <r>
    <s v="E002"/>
    <s v="EO11"/>
    <x v="637"/>
    <x v="0"/>
    <s v="E3"/>
    <n v="100022370"/>
    <s v="PREFABRICADOS LUIS BARROS S.L."/>
    <n v="22002691"/>
    <s v="BUEU"/>
    <n v="55"/>
    <x v="1"/>
    <d v="2024-09-04T00:00:00"/>
    <d v="1899-12-30T16:22:26"/>
    <s v="05/09 URGE A18"/>
    <d v="2024-09-05T00:00:00"/>
    <x v="21"/>
    <x v="4"/>
    <x v="657"/>
    <d v="2024-09-05T00:00:00"/>
    <d v="1899-12-30T08:41:13"/>
    <n v="59"/>
    <s v="E00059"/>
    <s v="RUTA KMS.059"/>
    <x v="212"/>
    <x v="0"/>
    <x v="0"/>
    <x v="1"/>
    <x v="0"/>
    <d v="2024-09-04T16:22:26"/>
    <x v="88"/>
    <n v="18.126111111079808"/>
    <d v="2024-09-05T08:41:13"/>
    <d v="1899-12-30T00:47:12"/>
    <d v="2024-09-05T09:28:25"/>
    <n v="1.0263888888875954"/>
    <x v="0"/>
    <m/>
    <m/>
    <x v="0"/>
    <x v="4"/>
    <x v="0"/>
    <x v="0"/>
    <x v="0"/>
    <n v="5"/>
    <s v=""/>
    <d v="1899-12-30T18:52:48"/>
    <n v="16.339444444413143"/>
    <n v="14"/>
    <n v="2.339444444413143"/>
    <n v="0"/>
    <x v="0"/>
  </r>
  <r>
    <s v="E002"/>
    <s v="EO11"/>
    <x v="638"/>
    <x v="0"/>
    <s v="E3"/>
    <n v="100053398"/>
    <s v="HORMIGONES ANPASA, S.L.U."/>
    <n v="22002666"/>
    <s v="OUTARIZ"/>
    <n v="3218"/>
    <x v="5"/>
    <d v="2024-09-04T00:00:00"/>
    <d v="1899-12-30T16:48:27"/>
    <s v="05/09 URGENTE ESPECI"/>
    <d v="2024-09-05T00:00:00"/>
    <x v="12"/>
    <x v="0"/>
    <x v="658"/>
    <d v="2024-09-04T00:00:00"/>
    <d v="1899-12-30T18:23:45"/>
    <n v="145"/>
    <s v="E00145"/>
    <s v="RUTA KMS.145"/>
    <x v="1"/>
    <x v="0"/>
    <x v="0"/>
    <x v="0"/>
    <x v="0"/>
    <d v="2024-09-04T16:48:27"/>
    <x v="92"/>
    <n v="18.192500000121072"/>
    <d v="2024-09-04T18:23:45"/>
    <d v="1899-12-30T01:56:00"/>
    <d v="2024-09-04T20:19:45"/>
    <n v="14.670833333395422"/>
    <x v="0"/>
    <m/>
    <m/>
    <x v="0"/>
    <x v="2"/>
    <x v="0"/>
    <x v="0"/>
    <x v="10"/>
    <n v="4"/>
    <s v=""/>
    <d v="1899-12-31T22:24:00"/>
    <n v="15.259166666787738"/>
    <n v="12"/>
    <n v="3.2591666667877384"/>
    <n v="0"/>
    <x v="0"/>
  </r>
  <r>
    <s v="E002"/>
    <s v="EO11"/>
    <x v="639"/>
    <x v="0"/>
    <s v="E3"/>
    <n v="100010280"/>
    <s v="ANLLACO, S.A."/>
    <n v="22000631"/>
    <s v="CABAÑINAS"/>
    <n v="55"/>
    <x v="1"/>
    <d v="2024-09-04T00:00:00"/>
    <d v="1899-12-30T16:53:29"/>
    <s v="05/09 urge"/>
    <d v="2024-09-05T00:00:00"/>
    <x v="15"/>
    <x v="0"/>
    <x v="659"/>
    <d v="2024-09-05T00:00:00"/>
    <d v="1899-12-30T15:47:58"/>
    <n v="32"/>
    <s v="E00032"/>
    <s v="RUTA KMS.032"/>
    <x v="7"/>
    <x v="0"/>
    <x v="0"/>
    <x v="0"/>
    <x v="0"/>
    <d v="2024-09-04T16:53:29"/>
    <x v="97"/>
    <n v="23.608611111121718"/>
    <d v="2024-09-05T15:47:58"/>
    <d v="1899-12-30T00:25:36"/>
    <d v="2024-09-05T16:13:34"/>
    <n v="0.27388888882705942"/>
    <x v="0"/>
    <m/>
    <m/>
    <x v="0"/>
    <x v="4"/>
    <x v="0"/>
    <x v="0"/>
    <x v="4"/>
    <n v="5"/>
    <s v=""/>
    <d v="1899-12-30T10:14:24"/>
    <n v="22.181944444455052"/>
    <n v="12"/>
    <n v="10.181944444455052"/>
    <n v="0"/>
    <x v="0"/>
  </r>
  <r>
    <s v="E002"/>
    <s v="EO11"/>
    <x v="640"/>
    <x v="0"/>
    <s v="E3"/>
    <n v="100022370"/>
    <s v="PREFABRICADOS LUIS BARROS S.L."/>
    <n v="22002532"/>
    <s v="NIGRAN"/>
    <n v="55"/>
    <x v="1"/>
    <d v="2024-09-04T00:00:00"/>
    <d v="1899-12-30T16:58:14"/>
    <s v="05/09 10h Silo. Pequ"/>
    <d v="2024-09-05T00:00:00"/>
    <x v="11"/>
    <x v="4"/>
    <x v="660"/>
    <d v="2024-09-05T00:00:00"/>
    <d v="1899-12-30T09:03:04"/>
    <n v="25"/>
    <s v="E00025"/>
    <s v="RUTA KMS.025"/>
    <x v="211"/>
    <x v="0"/>
    <x v="0"/>
    <x v="1"/>
    <x v="0"/>
    <d v="2024-09-04T16:58:14"/>
    <x v="89"/>
    <n v="17.029444444400724"/>
    <d v="2024-09-05T09:03:04"/>
    <d v="1899-12-30T00:20:00"/>
    <d v="2024-09-05T09:23:04"/>
    <n v="0.61555555538507178"/>
    <x v="0"/>
    <m/>
    <m/>
    <x v="0"/>
    <x v="4"/>
    <x v="0"/>
    <x v="0"/>
    <x v="1"/>
    <n v="5"/>
    <s v=""/>
    <d v="1899-12-30T08:00:00"/>
    <n v="15.696111111067392"/>
    <n v="14"/>
    <n v="1.6961111110673919"/>
    <n v="0"/>
    <x v="0"/>
  </r>
  <r>
    <s v="E002"/>
    <s v="EO11"/>
    <x v="641"/>
    <x v="0"/>
    <s v="E3"/>
    <n v="100059105"/>
    <s v="TUNEL DE RANTE UTE"/>
    <n v="22002985"/>
    <s v="SAN CIBRAO - UTE TUNEL DE RANTE"/>
    <n v="3042"/>
    <x v="4"/>
    <d v="2024-09-04T00:00:00"/>
    <d v="1899-12-30T16:59:40"/>
    <s v="05/09 a partir 17h"/>
    <d v="2024-09-05T00:00:00"/>
    <x v="7"/>
    <x v="1"/>
    <x v="661"/>
    <d v="2024-09-05T00:00:00"/>
    <d v="1899-12-30T17:21:04"/>
    <n v="12"/>
    <s v="E00012"/>
    <s v="RUTA KMS.012"/>
    <x v="38"/>
    <x v="0"/>
    <x v="0"/>
    <x v="1"/>
    <x v="0"/>
    <d v="2024-09-04T16:59:40"/>
    <x v="98"/>
    <n v="25.005555555573665"/>
    <d v="2024-09-05T17:21:04"/>
    <d v="1899-12-30T00:09:36"/>
    <d v="2024-09-05T17:30:40"/>
    <n v="0.48888888879446313"/>
    <x v="0"/>
    <m/>
    <m/>
    <x v="0"/>
    <x v="4"/>
    <x v="0"/>
    <x v="0"/>
    <x v="9"/>
    <n v="5"/>
    <s v=""/>
    <d v="1899-12-30T03:50:24"/>
    <n v="23.845555555573664"/>
    <n v="14"/>
    <n v="9.8455555555736645"/>
    <n v="0"/>
    <x v="0"/>
  </r>
  <r>
    <s v="E002"/>
    <s v="EO11"/>
    <x v="642"/>
    <x v="0"/>
    <s v="E3"/>
    <n v="100059105"/>
    <s v="TUNEL DE RANTE UTE"/>
    <n v="22002985"/>
    <s v="SAN CIBRAO - UTE TUNEL DE RANTE"/>
    <n v="3042"/>
    <x v="4"/>
    <d v="2024-09-04T00:00:00"/>
    <d v="1899-12-30T16:59:58"/>
    <s v="05/09 a partir 17h"/>
    <d v="2024-09-05T00:00:00"/>
    <x v="7"/>
    <x v="1"/>
    <x v="662"/>
    <d v="2024-09-05T00:00:00"/>
    <d v="1899-12-30T18:11:57"/>
    <n v="12"/>
    <s v="E00012"/>
    <s v="RUTA KMS.012"/>
    <x v="43"/>
    <x v="0"/>
    <x v="0"/>
    <x v="1"/>
    <x v="0"/>
    <d v="2024-09-04T16:59:58"/>
    <x v="98"/>
    <n v="25.000555555627216"/>
    <d v="2024-09-05T18:11:57"/>
    <d v="1899-12-30T00:09:36"/>
    <d v="2024-09-05T18:21:33"/>
    <n v="-0.35916666663251817"/>
    <x v="0"/>
    <m/>
    <m/>
    <x v="0"/>
    <x v="4"/>
    <x v="0"/>
    <x v="0"/>
    <x v="10"/>
    <n v="5"/>
    <s v=""/>
    <d v="1899-12-30T03:50:24"/>
    <n v="23.840555555627216"/>
    <n v="14"/>
    <n v="9.8405555556272155"/>
    <n v="0"/>
    <x v="0"/>
  </r>
  <r>
    <s v="E002"/>
    <s v="EO11"/>
    <x v="643"/>
    <x v="0"/>
    <s v="E3"/>
    <n v="432000110"/>
    <s v="PREBETONG HORMIGONES, S.A."/>
    <n v="21000010"/>
    <s v="LA GRELA"/>
    <n v="3043"/>
    <x v="0"/>
    <d v="2024-09-04T00:00:00"/>
    <d v="1899-12-30T17:00:16"/>
    <s v="05/09 09h 52,5NSR SI"/>
    <d v="2024-09-05T00:00:00"/>
    <x v="18"/>
    <x v="0"/>
    <x v="663"/>
    <d v="2024-09-04T00:00:00"/>
    <d v="1899-12-30T18:01:25"/>
    <n v="211"/>
    <s v="E00211"/>
    <s v="RUTA KMS.211"/>
    <x v="224"/>
    <x v="0"/>
    <x v="0"/>
    <x v="0"/>
    <x v="0"/>
    <d v="2024-09-04T17:00:16"/>
    <x v="91"/>
    <n v="15.995555555506144"/>
    <d v="2024-09-04T18:01:25"/>
    <d v="1899-12-30T02:48:48"/>
    <d v="2024-09-04T20:50:13"/>
    <n v="12.163055555603933"/>
    <x v="0"/>
    <m/>
    <m/>
    <x v="0"/>
    <x v="2"/>
    <x v="0"/>
    <x v="0"/>
    <x v="10"/>
    <n v="4"/>
    <s v=""/>
    <d v="1900-01-01T19:31:12"/>
    <n v="12.182222222172811"/>
    <n v="12"/>
    <n v="0.18222222217281114"/>
    <n v="1"/>
    <x v="0"/>
  </r>
  <r>
    <s v="E002"/>
    <s v="EO11"/>
    <x v="644"/>
    <x v="0"/>
    <s v="E3"/>
    <n v="432000181"/>
    <s v="PREBETONG LUGO HORMIGONES, S.A."/>
    <n v="22002590"/>
    <s v="MONFORTE"/>
    <n v="55"/>
    <x v="1"/>
    <d v="2024-09-04T00:00:00"/>
    <d v="1899-12-30T17:00:35"/>
    <s v="05/09 10h"/>
    <d v="2024-09-05T00:00:00"/>
    <x v="11"/>
    <x v="0"/>
    <x v="664"/>
    <d v="2024-09-05T00:00:00"/>
    <d v="1899-12-30T08:31:33"/>
    <n v="102"/>
    <s v="E00102"/>
    <s v="RUTA KMS.102"/>
    <x v="6"/>
    <x v="0"/>
    <x v="0"/>
    <x v="0"/>
    <x v="0"/>
    <d v="2024-09-04T17:00:35"/>
    <x v="89"/>
    <n v="16.990277777658775"/>
    <d v="2024-09-05T08:31:33"/>
    <d v="1899-12-30T01:21:36"/>
    <d v="2024-09-05T09:53:09"/>
    <n v="0.11416666663717479"/>
    <x v="0"/>
    <m/>
    <m/>
    <x v="0"/>
    <x v="4"/>
    <x v="0"/>
    <x v="0"/>
    <x v="0"/>
    <n v="5"/>
    <s v=""/>
    <d v="1899-12-31T08:38:24"/>
    <n v="14.630277777658776"/>
    <n v="12"/>
    <n v="2.630277777658776"/>
    <n v="0"/>
    <x v="0"/>
  </r>
  <r>
    <s v="E002"/>
    <s v="EO11"/>
    <x v="645"/>
    <x v="0"/>
    <s v="E3"/>
    <n v="100051530"/>
    <s v="MYHNOR MORTEROS Y HORMIGONES DEL"/>
    <n v="22002572"/>
    <s v="MELIDE"/>
    <n v="55"/>
    <x v="1"/>
    <d v="2024-09-04T00:00:00"/>
    <d v="1899-12-30T17:10:59"/>
    <s v="05/09 11:00h"/>
    <d v="2024-09-05T00:00:00"/>
    <x v="12"/>
    <x v="0"/>
    <x v="665"/>
    <d v="2024-09-05T00:00:00"/>
    <d v="1899-12-30T07:24:19"/>
    <n v="160"/>
    <s v="E00160"/>
    <s v="RUTA KMS.160"/>
    <x v="36"/>
    <x v="0"/>
    <x v="0"/>
    <x v="0"/>
    <x v="0"/>
    <d v="2024-09-04T17:10:59"/>
    <x v="92"/>
    <n v="17.816944444435649"/>
    <d v="2024-09-05T07:24:19"/>
    <d v="1899-12-30T02:08:00"/>
    <d v="2024-09-05T09:32:19"/>
    <n v="1.4613888889434747"/>
    <x v="0"/>
    <m/>
    <m/>
    <x v="0"/>
    <x v="4"/>
    <x v="0"/>
    <x v="0"/>
    <x v="12"/>
    <n v="5"/>
    <s v=""/>
    <d v="1900-01-01T03:12:00"/>
    <n v="14.683611111102316"/>
    <n v="12"/>
    <n v="2.6836111111023158"/>
    <n v="0"/>
    <x v="0"/>
  </r>
  <r>
    <s v="E002"/>
    <s v="EO11"/>
    <x v="646"/>
    <x v="0"/>
    <s v="E3"/>
    <n v="100000835"/>
    <s v="HORMIGONES DE OROSO S.A."/>
    <n v="22000370"/>
    <s v="OROSO"/>
    <n v="55"/>
    <x v="1"/>
    <d v="2024-09-04T00:00:00"/>
    <d v="1899-12-30T17:59:49"/>
    <s v="05/09 de mañan 419/"/>
    <d v="2024-09-05T00:00:00"/>
    <x v="3"/>
    <x v="2"/>
    <x v="666"/>
    <d v="2024-09-05T00:00:00"/>
    <d v="1899-12-30T11:30:37"/>
    <n v="24"/>
    <s v="E00024"/>
    <s v="RUTA KMS.024"/>
    <x v="217"/>
    <x v="0"/>
    <x v="0"/>
    <x v="1"/>
    <x v="0"/>
    <d v="2024-09-04T17:59:49"/>
    <x v="83"/>
    <n v="20.003055555629544"/>
    <d v="2024-09-05T11:30:37"/>
    <d v="1899-12-30T00:19:12"/>
    <d v="2024-09-05T11:49:49"/>
    <n v="2.1697222221409902"/>
    <x v="0"/>
    <m/>
    <m/>
    <x v="0"/>
    <x v="4"/>
    <x v="0"/>
    <x v="0"/>
    <x v="7"/>
    <n v="5"/>
    <s v=""/>
    <d v="1899-12-30T07:40:48"/>
    <n v="18.683055555629544"/>
    <n v="14"/>
    <n v="4.6830555556295437"/>
    <n v="0"/>
    <x v="0"/>
  </r>
  <r>
    <s v="E002"/>
    <s v="EO11"/>
    <x v="647"/>
    <x v="0"/>
    <s v="E3"/>
    <n v="100000835"/>
    <s v="HORMIGONES DE OROSO S.A."/>
    <n v="22000370"/>
    <s v="OROSO"/>
    <n v="55"/>
    <x v="1"/>
    <d v="2024-09-04T00:00:00"/>
    <d v="1899-12-30T18:00:23"/>
    <s v="419/2024 05/09 de ta"/>
    <d v="2024-09-05T00:00:00"/>
    <x v="7"/>
    <x v="2"/>
    <x v="667"/>
    <d v="2024-09-05T00:00:00"/>
    <d v="1899-12-30T13:43:58"/>
    <n v="24"/>
    <s v="E00024"/>
    <s v="RUTA KMS.024"/>
    <x v="217"/>
    <x v="0"/>
    <x v="0"/>
    <x v="1"/>
    <x v="0"/>
    <d v="2024-09-04T18:00:23"/>
    <x v="98"/>
    <n v="23.993611111189239"/>
    <d v="2024-09-05T13:43:58"/>
    <d v="1899-12-30T00:19:12"/>
    <d v="2024-09-05T14:03:10"/>
    <n v="3.9472222222248092"/>
    <x v="0"/>
    <m/>
    <m/>
    <x v="0"/>
    <x v="4"/>
    <x v="0"/>
    <x v="0"/>
    <x v="2"/>
    <n v="5"/>
    <s v=""/>
    <d v="1899-12-30T07:40:48"/>
    <n v="22.673611111189238"/>
    <n v="14"/>
    <n v="8.6736111111892384"/>
    <n v="0"/>
    <x v="0"/>
  </r>
  <r>
    <s v="E002"/>
    <s v="EO11"/>
    <x v="648"/>
    <x v="0"/>
    <s v="E3"/>
    <n v="432000110"/>
    <s v="PREBETONG HORMIGONES, S.A."/>
    <n v="22001012"/>
    <s v="FENE"/>
    <n v="55"/>
    <x v="1"/>
    <d v="2024-09-04T00:00:00"/>
    <d v="1899-12-30T18:00:35"/>
    <s v="05/09 11h"/>
    <d v="2024-09-05T00:00:00"/>
    <x v="12"/>
    <x v="0"/>
    <x v="668"/>
    <d v="2024-09-04T00:00:00"/>
    <d v="1899-12-30T19:54:17"/>
    <n v="192"/>
    <s v="E00192"/>
    <s v="RUTA KMS.192"/>
    <x v="42"/>
    <x v="0"/>
    <x v="0"/>
    <x v="0"/>
    <x v="0"/>
    <d v="2024-09-04T18:00:35"/>
    <x v="92"/>
    <n v="16.990277777833398"/>
    <d v="2024-09-04T19:54:17"/>
    <d v="1899-12-30T02:33:36"/>
    <d v="2024-09-04T22:27:53"/>
    <n v="12.535277777875308"/>
    <x v="0"/>
    <m/>
    <m/>
    <x v="0"/>
    <x v="2"/>
    <x v="0"/>
    <x v="0"/>
    <x v="11"/>
    <n v="4"/>
    <s v=""/>
    <d v="1900-01-01T13:26:24"/>
    <n v="13.430277777833398"/>
    <n v="12"/>
    <n v="1.4302777778333979"/>
    <n v="0"/>
    <x v="0"/>
  </r>
  <r>
    <s v="E002"/>
    <s v="EO11"/>
    <x v="649"/>
    <x v="0"/>
    <s v="E3"/>
    <n v="100000691"/>
    <s v="FERROCAR S.L."/>
    <n v="22000112"/>
    <s v="SANTA COMBA"/>
    <n v="3042"/>
    <x v="4"/>
    <d v="2024-09-04T00:00:00"/>
    <d v="1899-12-30T18:00:52"/>
    <s v="05/09 de mañana 419/"/>
    <d v="2024-09-05T00:00:00"/>
    <x v="0"/>
    <x v="2"/>
    <x v="669"/>
    <d v="2024-09-05T00:00:00"/>
    <d v="1899-12-30T12:12:29"/>
    <n v="45"/>
    <s v="E00045"/>
    <s v="RUTA KMS.045"/>
    <x v="214"/>
    <x v="0"/>
    <x v="0"/>
    <x v="1"/>
    <x v="0"/>
    <d v="2024-09-04T18:00:52"/>
    <x v="99"/>
    <n v="18.985555555438623"/>
    <d v="2024-09-05T12:12:29"/>
    <d v="1899-12-30T00:36:00"/>
    <d v="2024-09-05T12:48:29"/>
    <n v="0.19194444443564862"/>
    <x v="0"/>
    <m/>
    <m/>
    <x v="0"/>
    <x v="4"/>
    <x v="0"/>
    <x v="0"/>
    <x v="3"/>
    <n v="5"/>
    <s v=""/>
    <d v="1899-12-30T14:24:00"/>
    <n v="17.385555555438621"/>
    <n v="14"/>
    <n v="3.3855555554386214"/>
    <n v="0"/>
    <x v="0"/>
  </r>
  <r>
    <s v="E002"/>
    <s v="EO11"/>
    <x v="650"/>
    <x v="0"/>
    <s v="E3"/>
    <n v="100013649"/>
    <s v="HORMIGONES MARBE HISPANIA, S.L."/>
    <n v="22002481"/>
    <s v="PLANTA LALIN"/>
    <n v="55"/>
    <x v="1"/>
    <d v="2024-09-04T00:00:00"/>
    <d v="1899-12-30T18:01:26"/>
    <s v="05/09 antes de la 13"/>
    <d v="2024-09-05T00:00:00"/>
    <x v="2"/>
    <x v="1"/>
    <x v="670"/>
    <d v="2024-09-05T00:00:00"/>
    <d v="1899-12-30T11:40:23"/>
    <n v="58"/>
    <s v="E00058"/>
    <s v="RUTA KMS.058"/>
    <x v="43"/>
    <x v="0"/>
    <x v="0"/>
    <x v="1"/>
    <x v="0"/>
    <d v="2024-09-04T18:01:26"/>
    <x v="100"/>
    <n v="20.476111111056525"/>
    <d v="2024-09-05T11:40:23"/>
    <d v="1899-12-30T00:46:24"/>
    <d v="2024-09-05T12:26:47"/>
    <n v="2.0536111109540798"/>
    <x v="0"/>
    <m/>
    <m/>
    <x v="0"/>
    <x v="4"/>
    <x v="0"/>
    <x v="0"/>
    <x v="7"/>
    <n v="5"/>
    <s v=""/>
    <d v="1899-12-30T18:33:36"/>
    <n v="18.702777777723192"/>
    <n v="14"/>
    <n v="4.7027777777231918"/>
    <n v="0"/>
    <x v="0"/>
  </r>
  <r>
    <s v="E002"/>
    <s v="EO11"/>
    <x v="651"/>
    <x v="0"/>
    <s v="E3"/>
    <n v="100000761"/>
    <s v="GRANITOS DE XALLAS S.L."/>
    <n v="22000263"/>
    <s v="SANTA COMBA"/>
    <n v="55"/>
    <x v="1"/>
    <d v="2024-09-04T00:00:00"/>
    <d v="1899-12-30T18:02:11"/>
    <s v="05/09 urge jorge gas"/>
    <d v="2024-09-05T00:00:00"/>
    <x v="12"/>
    <x v="2"/>
    <x v="671"/>
    <d v="2024-09-05T00:00:00"/>
    <d v="1899-12-30T08:36:31"/>
    <n v="45"/>
    <s v="E00045"/>
    <s v="RUTA KMS.045"/>
    <x v="214"/>
    <x v="0"/>
    <x v="0"/>
    <x v="1"/>
    <x v="0"/>
    <d v="2024-09-04T18:02:11"/>
    <x v="92"/>
    <n v="16.963611111219507"/>
    <d v="2024-09-05T08:36:31"/>
    <d v="1899-12-30T00:36:00"/>
    <d v="2024-09-05T09:12:31"/>
    <n v="1.7913888889015652"/>
    <x v="0"/>
    <m/>
    <m/>
    <x v="0"/>
    <x v="4"/>
    <x v="0"/>
    <x v="0"/>
    <x v="0"/>
    <n v="5"/>
    <s v=""/>
    <d v="1899-12-30T14:24:00"/>
    <n v="15.363611111219505"/>
    <n v="14"/>
    <n v="1.3636111112195053"/>
    <n v="0"/>
    <x v="0"/>
  </r>
  <r>
    <s v="E002"/>
    <s v="EO11"/>
    <x v="652"/>
    <x v="0"/>
    <s v="E3"/>
    <n v="100000761"/>
    <s v="GRANITOS DE XALLAS S.L."/>
    <n v="22000263"/>
    <s v="SANTA COMBA"/>
    <n v="55"/>
    <x v="1"/>
    <d v="2024-09-04T00:00:00"/>
    <d v="1899-12-30T18:02:49"/>
    <s v="05/09 15h"/>
    <d v="2024-09-05T00:00:00"/>
    <x v="23"/>
    <x v="2"/>
    <x v="672"/>
    <d v="2024-09-05T00:00:00"/>
    <d v="1899-12-30T12:16:24"/>
    <n v="45"/>
    <s v="E00045"/>
    <s v="RUTA KMS.045"/>
    <x v="31"/>
    <x v="0"/>
    <x v="0"/>
    <x v="1"/>
    <x v="0"/>
    <d v="2024-09-04T18:02:49"/>
    <x v="101"/>
    <n v="15.453055555641185"/>
    <d v="2024-09-05T12:16:24"/>
    <d v="1899-12-30T00:36:00"/>
    <d v="2024-09-05T12:52:24"/>
    <n v="-3.373333333292976"/>
    <x v="1"/>
    <m/>
    <m/>
    <x v="0"/>
    <x v="4"/>
    <x v="2"/>
    <x v="0"/>
    <x v="3"/>
    <n v="5"/>
    <s v=""/>
    <d v="1899-12-30T14:24:00"/>
    <n v="13.853055555641186"/>
    <n v="14"/>
    <n v="-0.14694444435881415"/>
    <n v="1"/>
    <x v="0"/>
  </r>
  <r>
    <s v="E002"/>
    <s v="EO11"/>
    <x v="653"/>
    <x v="0"/>
    <s v="E3"/>
    <n v="432000165"/>
    <s v="MORTEROS DE GALICIA S.L."/>
    <n v="22001550"/>
    <s v="SUSANA"/>
    <n v="55"/>
    <x v="1"/>
    <d v="2024-09-04T00:00:00"/>
    <d v="1899-12-30T18:06:30"/>
    <d v="2024-05-09T00:00:00"/>
    <d v="2024-09-05T00:00:00"/>
    <x v="20"/>
    <x v="2"/>
    <x v="673"/>
    <d v="2024-09-05T00:00:00"/>
    <d v="1899-12-30T10:18:56"/>
    <n v="1"/>
    <s v="E00001"/>
    <s v="RUTA KMS.0001"/>
    <x v="222"/>
    <x v="0"/>
    <x v="0"/>
    <x v="1"/>
    <x v="0"/>
    <d v="2024-09-04T18:06:30"/>
    <x v="102"/>
    <n v="24.391666666720994"/>
    <d v="2024-09-05T10:18:56"/>
    <d v="1899-12-30T00:00:48"/>
    <d v="2024-09-05T10:19:44"/>
    <n v="8.1711111111799255"/>
    <x v="0"/>
    <m/>
    <m/>
    <x v="0"/>
    <x v="4"/>
    <x v="0"/>
    <x v="0"/>
    <x v="6"/>
    <n v="5"/>
    <s v=""/>
    <d v="1899-12-30T00:19:12"/>
    <n v="23.378333333387662"/>
    <n v="14"/>
    <n v="9.378333333387662"/>
    <n v="0"/>
    <x v="0"/>
  </r>
  <r>
    <s v="E002"/>
    <s v="EO11"/>
    <x v="654"/>
    <x v="0"/>
    <s v="E4"/>
    <n v="100042299"/>
    <s v="B.FANDIÑO LADO, S.L"/>
    <n v="20002995"/>
    <s v="VALDEPEÑAS"/>
    <n v="2906"/>
    <x v="8"/>
    <d v="2024-09-04T00:00:00"/>
    <d v="1899-12-30T18:12:11"/>
    <s v="05/09 cem+mort llama"/>
    <d v="2024-09-05T00:00:00"/>
    <x v="9"/>
    <x v="2"/>
    <x v="674"/>
    <d v="2024-09-05T00:00:00"/>
    <d v="1899-12-30T11:03:28"/>
    <n v="70"/>
    <s v="E00070"/>
    <s v="RUTA KMS.070"/>
    <x v="225"/>
    <x v="0"/>
    <x v="0"/>
    <x v="1"/>
    <x v="1"/>
    <d v="2024-09-04T18:12:11"/>
    <x v="62"/>
    <n v="25.796944444533437"/>
    <d v="2024-09-05T11:03:28"/>
    <d v="1899-12-30T00:56:00"/>
    <d v="2024-09-05T11:59:28"/>
    <n v="8.0088888889295049"/>
    <x v="0"/>
    <m/>
    <m/>
    <x v="0"/>
    <x v="4"/>
    <x v="0"/>
    <x v="0"/>
    <x v="7"/>
    <n v="5"/>
    <s v=""/>
    <d v="1899-12-30T22:24:00"/>
    <n v="23.863611111200104"/>
    <n v="14"/>
    <n v="9.8636111112001039"/>
    <n v="0"/>
    <x v="0"/>
  </r>
  <r>
    <s v="E002"/>
    <s v="EO11"/>
    <x v="655"/>
    <x v="0"/>
    <s v="E3"/>
    <n v="100051530"/>
    <s v="MYHNOR MORTEROS Y HORMIGONES DEL"/>
    <n v="22002574"/>
    <s v="A CORUÑA"/>
    <n v="55"/>
    <x v="1"/>
    <d v="2024-09-04T00:00:00"/>
    <d v="1899-12-30T18:13:18"/>
    <s v="05/09 urge C02"/>
    <d v="2024-09-05T00:00:00"/>
    <x v="23"/>
    <x v="3"/>
    <x v="675"/>
    <d v="2024-09-05T00:00:00"/>
    <d v="1899-12-30T08:30:54"/>
    <n v="2"/>
    <s v="E00002"/>
    <s v="RUTA KMS.0002"/>
    <x v="210"/>
    <x v="0"/>
    <x v="0"/>
    <x v="1"/>
    <x v="0"/>
    <d v="2024-09-04T18:13:18"/>
    <x v="101"/>
    <n v="15.278333333437331"/>
    <d v="2024-09-05T08:30:54"/>
    <d v="1899-12-30T00:01:36"/>
    <d v="2024-09-05T08:32:30"/>
    <n v="0.95833333348855376"/>
    <x v="0"/>
    <m/>
    <m/>
    <x v="0"/>
    <x v="4"/>
    <x v="0"/>
    <x v="0"/>
    <x v="0"/>
    <n v="5"/>
    <s v=""/>
    <d v="1899-12-30T00:38:24"/>
    <n v="14.251666666770664"/>
    <n v="14"/>
    <n v="0.25166666677066374"/>
    <n v="1"/>
    <x v="0"/>
  </r>
  <r>
    <s v="E002"/>
    <s v="EO11"/>
    <x v="656"/>
    <x v="0"/>
    <s v="E3"/>
    <n v="100051530"/>
    <s v="MYHNOR MORTEROS Y HORMIGONES DEL"/>
    <n v="22002574"/>
    <s v="A CORUÑA"/>
    <n v="55"/>
    <x v="1"/>
    <d v="2024-09-04T00:00:00"/>
    <d v="1899-12-30T18:13:46"/>
    <s v="05/09 14:30h"/>
    <d v="2024-09-05T00:00:00"/>
    <x v="2"/>
    <x v="3"/>
    <x v="676"/>
    <d v="2024-09-05T00:00:00"/>
    <d v="1899-12-30T12:28:09"/>
    <n v="2"/>
    <s v="E00002"/>
    <s v="RUTA KMS.0002"/>
    <x v="220"/>
    <x v="0"/>
    <x v="0"/>
    <x v="1"/>
    <x v="0"/>
    <d v="2024-09-04T18:13:46"/>
    <x v="100"/>
    <n v="20.270555555471219"/>
    <d v="2024-09-05T12:28:09"/>
    <d v="1899-12-30T00:01:36"/>
    <d v="2024-09-05T12:29:45"/>
    <n v="2.0041666666511446"/>
    <x v="0"/>
    <m/>
    <m/>
    <x v="0"/>
    <x v="4"/>
    <x v="0"/>
    <x v="0"/>
    <x v="3"/>
    <n v="5"/>
    <s v=""/>
    <d v="1899-12-30T00:38:24"/>
    <n v="19.243888888804552"/>
    <n v="14"/>
    <n v="5.2438888888045518"/>
    <n v="0"/>
    <x v="0"/>
  </r>
  <r>
    <s v="E002"/>
    <s v="EO11"/>
    <x v="657"/>
    <x v="0"/>
    <s v="E3"/>
    <n v="432000110"/>
    <s v="PREBETONG HORMIGONES, S.A."/>
    <n v="21000042"/>
    <s v="REIGOSA"/>
    <n v="55"/>
    <x v="1"/>
    <d v="2024-09-04T00:00:00"/>
    <d v="1899-12-30T18:16:23"/>
    <s v="05/09  16h"/>
    <d v="2024-09-05T00:00:00"/>
    <x v="6"/>
    <x v="4"/>
    <x v="677"/>
    <d v="2024-09-05T00:00:00"/>
    <d v="1899-12-30T12:53:08"/>
    <n v="52"/>
    <s v="E00052"/>
    <s v="RUTA KMS.052"/>
    <x v="212"/>
    <x v="0"/>
    <x v="0"/>
    <x v="1"/>
    <x v="0"/>
    <d v="2024-09-04T18:16:23"/>
    <x v="95"/>
    <n v="21.726944444468245"/>
    <d v="2024-09-05T12:53:08"/>
    <d v="1899-12-30T00:41:36"/>
    <d v="2024-09-05T13:34:44"/>
    <n v="2.4211111109470949"/>
    <x v="0"/>
    <m/>
    <m/>
    <x v="0"/>
    <x v="4"/>
    <x v="0"/>
    <x v="0"/>
    <x v="3"/>
    <n v="5"/>
    <s v=""/>
    <d v="1899-12-30T16:38:24"/>
    <n v="20.03361111113491"/>
    <n v="14"/>
    <n v="6.0336111111349098"/>
    <n v="0"/>
    <x v="0"/>
  </r>
  <r>
    <s v="E002"/>
    <s v="EO11"/>
    <x v="658"/>
    <x v="0"/>
    <s v="E3"/>
    <n v="100053492"/>
    <s v="HORMIGONES Y MINERALES S.L."/>
    <n v="22002720"/>
    <s v="DEHESAS"/>
    <n v="55"/>
    <x v="1"/>
    <d v="2024-09-04T00:00:00"/>
    <d v="1899-12-30T18:34:08"/>
    <s v="05/09 urge"/>
    <d v="2024-09-05T00:00:00"/>
    <x v="11"/>
    <x v="0"/>
    <x v="678"/>
    <d v="2024-09-05T00:00:00"/>
    <d v="1899-12-30T08:14:52"/>
    <n v="20"/>
    <s v="E00020"/>
    <s v="RUTA KMS.020"/>
    <x v="5"/>
    <x v="0"/>
    <x v="0"/>
    <x v="0"/>
    <x v="0"/>
    <d v="2024-09-04T18:34:08"/>
    <x v="89"/>
    <n v="15.431111111131031"/>
    <d v="2024-09-05T08:14:52"/>
    <d v="1899-12-30T00:16:00"/>
    <d v="2024-09-05T08:30:52"/>
    <n v="1.4855555554968305"/>
    <x v="0"/>
    <m/>
    <m/>
    <x v="0"/>
    <x v="4"/>
    <x v="0"/>
    <x v="0"/>
    <x v="0"/>
    <n v="5"/>
    <s v=""/>
    <d v="1899-12-30T06:24:00"/>
    <n v="14.164444444464364"/>
    <n v="12"/>
    <n v="2.1644444444643636"/>
    <n v="0"/>
    <x v="0"/>
  </r>
  <r>
    <s v="E002"/>
    <s v="EO11"/>
    <x v="659"/>
    <x v="0"/>
    <s v="E3"/>
    <n v="100052179"/>
    <s v="RICO DIAZ JOSE LUIS"/>
    <n v="22002605"/>
    <s v="CASTROVERDE (GRANEL)"/>
    <n v="55"/>
    <x v="1"/>
    <d v="2024-09-04T00:00:00"/>
    <d v="1899-12-30T19:07:19"/>
    <s v="05/09 URGE"/>
    <d v="2024-09-05T00:00:00"/>
    <x v="8"/>
    <x v="0"/>
    <x v="679"/>
    <d v="2024-09-05T00:00:00"/>
    <d v="1899-12-30T10:29:33"/>
    <n v="115"/>
    <s v="E00115"/>
    <s v="RUTA KMS.115"/>
    <x v="5"/>
    <x v="0"/>
    <x v="0"/>
    <x v="0"/>
    <x v="0"/>
    <d v="2024-09-04T19:07:19"/>
    <x v="96"/>
    <n v="17.378055555629544"/>
    <d v="2024-09-05T10:29:33"/>
    <d v="1899-12-30T01:32:00"/>
    <d v="2024-09-05T12:01:33"/>
    <n v="0.47416666679782793"/>
    <x v="0"/>
    <m/>
    <m/>
    <x v="0"/>
    <x v="4"/>
    <x v="0"/>
    <x v="0"/>
    <x v="6"/>
    <n v="5"/>
    <s v=""/>
    <d v="1899-12-31T12:48:00"/>
    <n v="14.844722222296211"/>
    <n v="12"/>
    <n v="2.8447222222962107"/>
    <n v="0"/>
    <x v="0"/>
  </r>
  <r>
    <s v="E002"/>
    <s v="EO11"/>
    <x v="660"/>
    <x v="0"/>
    <s v="E3"/>
    <n v="100028413"/>
    <s v="HORMIGONES CARRAL, S.L."/>
    <n v="22002990"/>
    <s v="PUERTO EXTERIOR DE FERROL"/>
    <n v="3042"/>
    <x v="4"/>
    <d v="2024-09-04T00:00:00"/>
    <d v="1899-12-30T19:29:34"/>
    <s v="05/09 14:30h"/>
    <d v="2024-09-05T00:00:00"/>
    <x v="2"/>
    <x v="3"/>
    <x v="680"/>
    <d v="2024-09-05T00:00:00"/>
    <d v="1899-12-30T11:57:50"/>
    <n v="71"/>
    <s v="E00071"/>
    <s v="RUTA KMS.071"/>
    <x v="221"/>
    <x v="0"/>
    <x v="0"/>
    <x v="1"/>
    <x v="0"/>
    <d v="2024-09-04T19:29:34"/>
    <x v="100"/>
    <n v="19.007222222106066"/>
    <d v="2024-09-05T11:57:50"/>
    <d v="1899-12-30T00:56:48"/>
    <d v="2024-09-05T12:54:38"/>
    <n v="1.5894444443983957"/>
    <x v="0"/>
    <m/>
    <m/>
    <x v="0"/>
    <x v="4"/>
    <x v="0"/>
    <x v="0"/>
    <x v="7"/>
    <n v="5"/>
    <s v=""/>
    <d v="1899-12-30T22:43:12"/>
    <n v="17.0605555554394"/>
    <n v="14"/>
    <n v="3.0605555554394002"/>
    <n v="0"/>
    <x v="0"/>
  </r>
  <r>
    <s v="E002"/>
    <s v="EO11"/>
    <x v="661"/>
    <x v="0"/>
    <s v="E3"/>
    <n v="100028413"/>
    <s v="HORMIGONES CARRAL, S.L."/>
    <n v="22002990"/>
    <s v="PUERTO EXTERIOR DE FERROL"/>
    <n v="3042"/>
    <x v="4"/>
    <d v="2024-09-04T00:00:00"/>
    <d v="1899-12-30T19:29:52"/>
    <s v="05/09 15:30h"/>
    <d v="2024-09-05T00:00:00"/>
    <x v="16"/>
    <x v="3"/>
    <x v="681"/>
    <d v="2024-09-05T00:00:00"/>
    <d v="1899-12-30T13:08:25"/>
    <n v="71"/>
    <s v="E00071"/>
    <s v="RUTA KMS.071"/>
    <x v="210"/>
    <x v="0"/>
    <x v="0"/>
    <x v="1"/>
    <x v="0"/>
    <d v="2024-09-04T19:29:52"/>
    <x v="103"/>
    <n v="20.002222222276032"/>
    <d v="2024-09-05T13:08:25"/>
    <d v="1899-12-30T00:56:48"/>
    <d v="2024-09-05T14:05:13"/>
    <n v="1.4130555554875173"/>
    <x v="0"/>
    <m/>
    <m/>
    <x v="0"/>
    <x v="4"/>
    <x v="0"/>
    <x v="0"/>
    <x v="2"/>
    <n v="5"/>
    <s v=""/>
    <d v="1899-12-30T22:43:12"/>
    <n v="18.055555555609367"/>
    <n v="14"/>
    <n v="4.0555555556093665"/>
    <n v="0"/>
    <x v="0"/>
  </r>
  <r>
    <s v="E002"/>
    <s v="EO11"/>
    <x v="662"/>
    <x v="0"/>
    <s v="E3"/>
    <n v="100056816"/>
    <s v="EXPL. Y HORMIGONES LANCARA, S.L."/>
    <n v="22002860"/>
    <s v="PUEBLA DE SAN JULIAN (LANCARA)"/>
    <n v="55"/>
    <x v="1"/>
    <d v="2024-09-04T00:00:00"/>
    <d v="1899-12-30T19:35:06"/>
    <s v="Ok durante todo el d"/>
    <d v="2024-09-05T00:00:00"/>
    <x v="6"/>
    <x v="0"/>
    <x v="682"/>
    <d v="2024-09-05T00:00:00"/>
    <d v="1899-12-30T13:33:51"/>
    <n v="100"/>
    <s v="E00100"/>
    <s v="RUTA KMS.100"/>
    <x v="20"/>
    <x v="0"/>
    <x v="0"/>
    <x v="0"/>
    <x v="0"/>
    <d v="2024-09-04T19:35:06"/>
    <x v="95"/>
    <n v="20.414999999979045"/>
    <d v="2024-09-05T13:33:51"/>
    <d v="1899-12-30T01:20:00"/>
    <d v="2024-09-05T14:53:51"/>
    <n v="1.1024999999790452"/>
    <x v="0"/>
    <m/>
    <m/>
    <x v="0"/>
    <x v="4"/>
    <x v="0"/>
    <x v="0"/>
    <x v="2"/>
    <n v="5"/>
    <s v=""/>
    <d v="1899-12-31T08:00:00"/>
    <n v="18.081666666645713"/>
    <n v="12"/>
    <n v="6.0816666666457131"/>
    <n v="0"/>
    <x v="0"/>
  </r>
  <r>
    <s v="E002"/>
    <s v="EO11"/>
    <x v="663"/>
    <x v="0"/>
    <s v="E3"/>
    <n v="100000785"/>
    <s v="ARIDOS DO MENDO S.L."/>
    <n v="22000297"/>
    <s v="SALVATERRA"/>
    <n v="55"/>
    <x v="1"/>
    <d v="2024-09-04T00:00:00"/>
    <d v="1899-12-30T19:48:43"/>
    <s v="05/09 12:00h"/>
    <d v="2024-09-05T00:00:00"/>
    <x v="17"/>
    <x v="4"/>
    <x v="683"/>
    <d v="2024-09-05T00:00:00"/>
    <d v="1899-12-30T11:05:23"/>
    <n v="18"/>
    <s v="E00018"/>
    <s v="RUTA KMS.018"/>
    <x v="212"/>
    <x v="0"/>
    <x v="0"/>
    <x v="1"/>
    <x v="0"/>
    <d v="2024-09-04T19:48:43"/>
    <x v="86"/>
    <n v="16.188055555627216"/>
    <d v="2024-09-05T11:05:23"/>
    <d v="1899-12-30T00:14:24"/>
    <d v="2024-09-05T11:19:47"/>
    <n v="0.67027777765179053"/>
    <x v="0"/>
    <m/>
    <m/>
    <x v="0"/>
    <x v="4"/>
    <x v="0"/>
    <x v="0"/>
    <x v="7"/>
    <n v="5"/>
    <s v=""/>
    <d v="1899-12-30T05:45:36"/>
    <n v="14.948055555627215"/>
    <n v="14"/>
    <n v="0.94805555562721544"/>
    <n v="1"/>
    <x v="0"/>
  </r>
  <r>
    <s v="E002"/>
    <s v="EO11"/>
    <x v="664"/>
    <x v="0"/>
    <s v="E3"/>
    <n v="432000110"/>
    <s v="PREBETONG HORMIGONES, S.A."/>
    <n v="22002920"/>
    <s v="PLANTA MOVIL OURAL"/>
    <n v="3043"/>
    <x v="0"/>
    <d v="2024-09-05T00:00:00"/>
    <d v="1899-12-30T08:10:38"/>
    <s v="05/09 X LA MÑN CARGA"/>
    <d v="2024-09-05T00:00:00"/>
    <x v="10"/>
    <x v="0"/>
    <x v="684"/>
    <d v="2024-09-05T00:00:00"/>
    <d v="1899-12-30T12:51:20"/>
    <n v="123"/>
    <s v="E00123"/>
    <s v="RUTA KMS.123"/>
    <x v="6"/>
    <x v="0"/>
    <x v="0"/>
    <x v="0"/>
    <x v="0"/>
    <d v="2024-09-05T08:10:38"/>
    <x v="104"/>
    <n v="5.3227777778520249"/>
    <d v="2024-09-05T12:51:20"/>
    <d v="1899-12-30T01:38:24"/>
    <d v="2024-09-05T14:29:44"/>
    <n v="-0.9955555556807667"/>
    <x v="1"/>
    <m/>
    <m/>
    <x v="0"/>
    <x v="4"/>
    <x v="1"/>
    <x v="0"/>
    <x v="3"/>
    <n v="5"/>
    <s v=""/>
    <d v="1899-12-31T15:21:36"/>
    <n v="2.6827777778520252"/>
    <n v="0"/>
    <n v="2.6827777778520252"/>
    <n v="0"/>
    <x v="0"/>
  </r>
  <r>
    <s v="E002"/>
    <s v="EO11"/>
    <x v="665"/>
    <x v="0"/>
    <s v="E3"/>
    <n v="432000110"/>
    <s v="PREBETONG HORMIGONES, S.A."/>
    <n v="22002920"/>
    <s v="PLANTA MOVIL OURAL"/>
    <n v="3043"/>
    <x v="0"/>
    <d v="2024-09-05T00:00:00"/>
    <d v="1899-12-30T08:11:05"/>
    <s v="05/09 urge  SILO 2"/>
    <d v="2024-09-05T00:00:00"/>
    <x v="15"/>
    <x v="0"/>
    <x v="685"/>
    <d v="2024-09-05T00:00:00"/>
    <d v="1899-12-30T15:54:48"/>
    <n v="123"/>
    <s v="E00123"/>
    <s v="RUTA KMS.123"/>
    <x v="0"/>
    <x v="0"/>
    <x v="0"/>
    <x v="0"/>
    <x v="0"/>
    <d v="2024-09-05T08:11:05"/>
    <x v="97"/>
    <n v="8.31527777784504"/>
    <d v="2024-09-05T15:54:48"/>
    <d v="1899-12-30T01:38:24"/>
    <d v="2024-09-05T17:33:12"/>
    <n v="-1.0533333333441988"/>
    <x v="1"/>
    <m/>
    <m/>
    <x v="0"/>
    <x v="4"/>
    <x v="1"/>
    <x v="0"/>
    <x v="4"/>
    <n v="5"/>
    <s v=""/>
    <d v="1899-12-31T15:21:36"/>
    <n v="5.6752777778450403"/>
    <n v="0"/>
    <n v="5.6752777778450403"/>
    <n v="0"/>
    <x v="0"/>
  </r>
  <r>
    <s v="E002"/>
    <s v="EO11"/>
    <x v="666"/>
    <x v="0"/>
    <s v="E3"/>
    <n v="100000764"/>
    <s v="HORMIGONES BERGANTIÑOS S.A."/>
    <n v="22000267"/>
    <s v="CARBALLO"/>
    <n v="55"/>
    <x v="1"/>
    <d v="2024-09-05T00:00:00"/>
    <d v="1899-12-30T08:39:45"/>
    <s v="05/09 12:00h"/>
    <d v="2024-09-05T00:00:00"/>
    <x v="17"/>
    <x v="3"/>
    <x v="686"/>
    <d v="2024-09-05T00:00:00"/>
    <d v="1899-12-30T10:37:11"/>
    <n v="33"/>
    <s v="E00033"/>
    <s v="RUTA KMS.033"/>
    <x v="30"/>
    <x v="0"/>
    <x v="0"/>
    <x v="1"/>
    <x v="0"/>
    <d v="2024-09-05T08:39:45"/>
    <x v="86"/>
    <n v="3.3374999999650754"/>
    <d v="2024-09-05T10:37:11"/>
    <d v="1899-12-30T00:26:24"/>
    <d v="2024-09-05T11:03:35"/>
    <n v="0.94027777772862464"/>
    <x v="0"/>
    <m/>
    <m/>
    <x v="0"/>
    <x v="4"/>
    <x v="0"/>
    <x v="0"/>
    <x v="6"/>
    <n v="5"/>
    <s v=""/>
    <d v="1899-12-30T10:33:36"/>
    <n v="1.8974999999650755"/>
    <n v="0"/>
    <n v="1.8974999999650755"/>
    <n v="0"/>
    <x v="0"/>
  </r>
  <r>
    <s v="E002"/>
    <s v="EO11"/>
    <x v="667"/>
    <x v="0"/>
    <s v="E3"/>
    <n v="100000764"/>
    <s v="HORMIGONES BERGANTIÑOS S.A."/>
    <n v="22000267"/>
    <s v="CARBALLO"/>
    <n v="55"/>
    <x v="1"/>
    <d v="2024-09-05T00:00:00"/>
    <d v="1899-12-30T08:40:09"/>
    <s v="05/09 15:00h"/>
    <d v="2024-09-05T00:00:00"/>
    <x v="4"/>
    <x v="3"/>
    <x v="687"/>
    <d v="2024-09-05T00:00:00"/>
    <d v="1899-12-30T11:58:41"/>
    <n v="33"/>
    <s v="E00033"/>
    <s v="RUTA KMS.033"/>
    <x v="213"/>
    <x v="0"/>
    <x v="0"/>
    <x v="1"/>
    <x v="0"/>
    <d v="2024-09-05T08:40:09"/>
    <x v="105"/>
    <n v="6.3308333333116025"/>
    <d v="2024-09-05T11:58:41"/>
    <d v="1899-12-30T00:26:24"/>
    <d v="2024-09-05T12:25:05"/>
    <n v="2.5819444445078261"/>
    <x v="0"/>
    <m/>
    <m/>
    <x v="0"/>
    <x v="4"/>
    <x v="0"/>
    <x v="0"/>
    <x v="7"/>
    <n v="5"/>
    <s v=""/>
    <d v="1899-12-30T10:33:36"/>
    <n v="4.8908333333116021"/>
    <n v="0"/>
    <n v="4.8908333333116021"/>
    <n v="0"/>
    <x v="0"/>
  </r>
  <r>
    <s v="E002"/>
    <s v="EO11"/>
    <x v="668"/>
    <x v="0"/>
    <s v="E3"/>
    <n v="100040091"/>
    <s v="CANTERAS FERNANDEZ ,S.L.EXTRACCION"/>
    <n v="22002138"/>
    <s v="CASOIO"/>
    <n v="3042"/>
    <x v="4"/>
    <d v="2024-09-05T00:00:00"/>
    <d v="1899-12-30T08:54:49"/>
    <s v="05/09 14:00h 7TN"/>
    <d v="2024-09-05T00:00:00"/>
    <x v="3"/>
    <x v="0"/>
    <x v="688"/>
    <d v="2024-09-05T00:00:00"/>
    <d v="1899-12-30T13:04:57"/>
    <n v="48"/>
    <s v="E00048"/>
    <s v="RUTA KMS.048"/>
    <x v="36"/>
    <x v="0"/>
    <x v="0"/>
    <x v="0"/>
    <x v="0"/>
    <d v="2024-09-05T08:54:49"/>
    <x v="83"/>
    <n v="5.0863888888852671"/>
    <d v="2024-09-05T13:04:57"/>
    <d v="1899-12-30T00:38:24"/>
    <d v="2024-09-05T13:43:21"/>
    <n v="0.27750000008381903"/>
    <x v="0"/>
    <m/>
    <m/>
    <x v="0"/>
    <x v="4"/>
    <x v="0"/>
    <x v="0"/>
    <x v="2"/>
    <n v="5"/>
    <s v=""/>
    <d v="1899-12-30T15:21:36"/>
    <n v="3.4463888888852674"/>
    <n v="0"/>
    <n v="3.4463888888852674"/>
    <n v="0"/>
    <x v="0"/>
  </r>
  <r>
    <s v="E002"/>
    <s v="EO11"/>
    <x v="669"/>
    <x v="0"/>
    <s v="E3"/>
    <n v="100055428"/>
    <s v="HORMIGONES DEZA, S.L.U."/>
    <n v="22002767"/>
    <s v="LALIN"/>
    <n v="55"/>
    <x v="1"/>
    <d v="2024-09-05T00:00:00"/>
    <d v="1899-12-30T08:57:23"/>
    <s v="05/09 17:30h"/>
    <d v="2024-09-05T00:00:00"/>
    <x v="5"/>
    <x v="1"/>
    <x v="689"/>
    <d v="2024-09-05T00:00:00"/>
    <d v="1899-12-30T15:30:14"/>
    <n v="58"/>
    <s v="E00058"/>
    <s v="RUTA KMS.058"/>
    <x v="43"/>
    <x v="0"/>
    <x v="0"/>
    <x v="1"/>
    <x v="0"/>
    <d v="2024-09-05T08:57:23"/>
    <x v="106"/>
    <n v="8.5436111111193895"/>
    <d v="2024-09-05T15:30:14"/>
    <d v="1899-12-30T00:46:24"/>
    <d v="2024-09-05T16:16:38"/>
    <n v="1.2227777777588926"/>
    <x v="0"/>
    <m/>
    <m/>
    <x v="0"/>
    <x v="4"/>
    <x v="0"/>
    <x v="0"/>
    <x v="4"/>
    <n v="5"/>
    <s v=""/>
    <d v="1899-12-30T18:33:36"/>
    <n v="6.7702777777860561"/>
    <n v="0"/>
    <n v="6.7702777777860561"/>
    <n v="0"/>
    <x v="0"/>
  </r>
  <r>
    <s v="E002"/>
    <s v="EO11"/>
    <x v="670"/>
    <x v="0"/>
    <s v="E3"/>
    <n v="100055428"/>
    <s v="HORMIGONES DEZA, S.L.U."/>
    <n v="22002767"/>
    <s v="LALIN"/>
    <n v="55"/>
    <x v="1"/>
    <d v="2024-09-05T00:00:00"/>
    <d v="1899-12-30T08:58:18"/>
    <s v="05/09 12:30h"/>
    <d v="2024-09-05T00:00:00"/>
    <x v="8"/>
    <x v="1"/>
    <x v="690"/>
    <d v="2024-09-05T00:00:00"/>
    <d v="1899-12-30T10:51:44"/>
    <n v="58"/>
    <s v="E00058"/>
    <s v="RUTA KMS.058"/>
    <x v="38"/>
    <x v="0"/>
    <x v="0"/>
    <x v="1"/>
    <x v="0"/>
    <d v="2024-09-05T08:58:18"/>
    <x v="96"/>
    <n v="3.5283333333791234"/>
    <d v="2024-09-05T10:51:44"/>
    <d v="1899-12-30T00:46:24"/>
    <d v="2024-09-05T11:38:08"/>
    <n v="0.86444444447988644"/>
    <x v="0"/>
    <m/>
    <m/>
    <x v="0"/>
    <x v="4"/>
    <x v="0"/>
    <x v="0"/>
    <x v="6"/>
    <n v="5"/>
    <s v=""/>
    <d v="1899-12-30T18:33:36"/>
    <n v="1.7550000000457899"/>
    <n v="0"/>
    <n v="1.7550000000457899"/>
    <n v="0"/>
    <x v="0"/>
  </r>
  <r>
    <s v="E002"/>
    <s v="EO11"/>
    <x v="671"/>
    <x v="0"/>
    <s v="E3"/>
    <n v="100018657"/>
    <s v="POSTES XEIXALVO, S.L. UNIPERSONAL"/>
    <n v="22002665"/>
    <s v="XEIXALVO"/>
    <n v="3042"/>
    <x v="4"/>
    <d v="2024-09-05T00:00:00"/>
    <d v="1899-12-30T08:59:47"/>
    <s v="06/09 09:00h NAVE 3"/>
    <d v="2024-09-06T00:00:00"/>
    <x v="18"/>
    <x v="1"/>
    <x v="691"/>
    <d v="2024-09-06T00:00:00"/>
    <d v="1899-12-30T08:56:18"/>
    <n v="13"/>
    <s v="E00013"/>
    <s v="RUTA KMS.013"/>
    <x v="38"/>
    <x v="0"/>
    <x v="0"/>
    <x v="1"/>
    <x v="0"/>
    <d v="2024-09-05T08:59:47"/>
    <x v="107"/>
    <n v="24.003611111082137"/>
    <d v="2024-09-06T08:56:18"/>
    <d v="1899-12-30T00:10:24"/>
    <d v="2024-09-06T09:06:42"/>
    <n v="-0.1116666667512618"/>
    <x v="0"/>
    <m/>
    <m/>
    <x v="0"/>
    <x v="5"/>
    <x v="0"/>
    <x v="0"/>
    <x v="0"/>
    <n v="6"/>
    <s v=""/>
    <d v="1899-12-30T04:09:36"/>
    <n v="22.830277777748805"/>
    <n v="14"/>
    <n v="8.8302777777488046"/>
    <n v="0"/>
    <x v="0"/>
  </r>
  <r>
    <s v="E002"/>
    <s v="EO11"/>
    <x v="672"/>
    <x v="0"/>
    <s v="E3"/>
    <n v="100051530"/>
    <s v="MYHNOR MORTEROS Y HORMIGONES DEL"/>
    <n v="22002573"/>
    <s v="MONTESALGUEIRO"/>
    <n v="55"/>
    <x v="1"/>
    <d v="2024-09-05T00:00:00"/>
    <d v="1899-12-30T09:12:51"/>
    <s v="05/09 14:30h"/>
    <d v="2024-09-05T00:00:00"/>
    <x v="2"/>
    <x v="0"/>
    <x v="692"/>
    <d v="2024-09-05T00:00:00"/>
    <d v="1899-12-30T13:02:42"/>
    <n v="153"/>
    <s v="E00153"/>
    <s v="RUTA KMS.153"/>
    <x v="1"/>
    <x v="0"/>
    <x v="0"/>
    <x v="0"/>
    <x v="0"/>
    <d v="2024-09-05T09:12:51"/>
    <x v="100"/>
    <n v="5.2858333333279006"/>
    <d v="2024-09-05T13:02:42"/>
    <d v="1899-12-30T02:02:24"/>
    <d v="2024-09-05T15:05:06"/>
    <n v="-0.58500000002095476"/>
    <x v="0"/>
    <m/>
    <m/>
    <x v="0"/>
    <x v="4"/>
    <x v="0"/>
    <x v="0"/>
    <x v="2"/>
    <n v="5"/>
    <s v=""/>
    <d v="1900-01-01T00:57:36"/>
    <n v="2.2458333333279006"/>
    <n v="0"/>
    <n v="2.2458333333279006"/>
    <n v="0"/>
    <x v="0"/>
  </r>
  <r>
    <s v="E002"/>
    <s v="EO11"/>
    <x v="673"/>
    <x v="0"/>
    <s v="E4"/>
    <n v="100027852"/>
    <s v="GONZALEZ MADARRO S.L."/>
    <n v="19000435"/>
    <s v="BECERREA (ENSACADO)"/>
    <n v="2906"/>
    <x v="8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0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3"/>
    <x v="0"/>
    <s v="E4"/>
    <n v="100027852"/>
    <s v="GONZALEZ MADARRO S.L."/>
    <n v="19000435"/>
    <s v="BECERREA (ENSACADO)"/>
    <n v="3320"/>
    <x v="9"/>
    <d v="2024-09-05T00:00:00"/>
    <d v="1899-12-30T09:18:21"/>
    <s v="06/09 FARDOS 2 CALID"/>
    <d v="2024-09-06T00:00:00"/>
    <x v="9"/>
    <x v="0"/>
    <x v="693"/>
    <d v="2024-09-05T00:00:00"/>
    <d v="1899-12-30T09:55:23"/>
    <n v="57"/>
    <s v="E00057"/>
    <s v="RUTA KMS.057"/>
    <x v="50"/>
    <x v="0"/>
    <x v="1"/>
    <x v="0"/>
    <x v="1"/>
    <d v="2024-09-05T09:18:21"/>
    <x v="78"/>
    <n v="34.694166666653473"/>
    <d v="2024-09-05T09:55:23"/>
    <d v="1899-12-30T00:45:36"/>
    <d v="2024-09-05T10:40:59"/>
    <n v="33.316944444493856"/>
    <x v="0"/>
    <m/>
    <m/>
    <x v="0"/>
    <x v="4"/>
    <x v="0"/>
    <x v="0"/>
    <x v="1"/>
    <n v="5"/>
    <s v=""/>
    <d v="1899-12-30T18:14:24"/>
    <n v="32.934166666653475"/>
    <n v="12"/>
    <n v="20.934166666653475"/>
    <n v="0"/>
    <x v="0"/>
  </r>
  <r>
    <s v="E002"/>
    <s v="EO11"/>
    <x v="674"/>
    <x v="0"/>
    <s v="E4"/>
    <n v="100000440"/>
    <s v="MAT. DE CONST. ESPIÑEIRO S.L."/>
    <n v="20000335"/>
    <s v="TABOADELA"/>
    <n v="2906"/>
    <x v="8"/>
    <d v="2024-09-05T00:00:00"/>
    <d v="1899-12-30T09:32:51"/>
    <s v="05/09 de tarde"/>
    <d v="2024-09-05T00:00:00"/>
    <x v="22"/>
    <x v="0"/>
    <x v="694"/>
    <d v="2024-09-05T00:00:00"/>
    <d v="1899-12-30T13:19:20"/>
    <n v="153"/>
    <s v="E00153"/>
    <s v="RUTA KMS.153"/>
    <x v="50"/>
    <x v="0"/>
    <x v="0"/>
    <x v="0"/>
    <x v="1"/>
    <d v="2024-09-05T09:32:51"/>
    <x v="108"/>
    <n v="10.952499999955762"/>
    <d v="2024-09-05T13:19:20"/>
    <d v="1899-12-30T02:02:24"/>
    <d v="2024-09-05T15:21:44"/>
    <n v="5.1377777777379379"/>
    <x v="0"/>
    <m/>
    <m/>
    <x v="0"/>
    <x v="4"/>
    <x v="0"/>
    <x v="0"/>
    <x v="2"/>
    <n v="5"/>
    <s v=""/>
    <d v="1900-01-01T00:57:36"/>
    <n v="7.912499999955763"/>
    <n v="0"/>
    <n v="7.912499999955763"/>
    <n v="0"/>
    <x v="0"/>
  </r>
  <r>
    <s v="E002"/>
    <s v="EO11"/>
    <x v="675"/>
    <x v="0"/>
    <s v="E4"/>
    <n v="100047386"/>
    <s v="PLAESCON GALICIA S.L."/>
    <n v="19000778"/>
    <s v="OURENSE"/>
    <n v="2906"/>
    <x v="8"/>
    <d v="2024-09-05T00:00:00"/>
    <d v="1899-12-30T09:43:20"/>
    <s v="05/09 SERVIR"/>
    <d v="2024-09-05T00:00:00"/>
    <x v="9"/>
    <x v="0"/>
    <x v="695"/>
    <d v="2024-09-05T00:00:00"/>
    <d v="1899-12-30T14:32:45"/>
    <n v="140"/>
    <s v="E00140"/>
    <s v="RUTA KMS.140"/>
    <x v="226"/>
    <x v="0"/>
    <x v="0"/>
    <x v="0"/>
    <x v="1"/>
    <d v="2024-09-05T09:43:20"/>
    <x v="62"/>
    <n v="10.277777777868323"/>
    <d v="2024-09-05T14:32:45"/>
    <d v="1899-12-30T01:52:00"/>
    <d v="2024-09-05T16:24:45"/>
    <n v="3.5875000000814907"/>
    <x v="0"/>
    <m/>
    <m/>
    <x v="0"/>
    <x v="4"/>
    <x v="0"/>
    <x v="0"/>
    <x v="5"/>
    <n v="5"/>
    <s v=""/>
    <d v="1899-12-31T20:48:00"/>
    <n v="7.4111111112016559"/>
    <n v="0"/>
    <n v="7.4111111112016559"/>
    <n v="0"/>
    <x v="0"/>
  </r>
  <r>
    <s v="E002"/>
    <s v="EO11"/>
    <x v="676"/>
    <x v="0"/>
    <s v="E3"/>
    <n v="100000691"/>
    <s v="FERROCAR S.L."/>
    <n v="22000112"/>
    <s v="SANTA COMBA"/>
    <n v="3042"/>
    <x v="4"/>
    <d v="2024-09-05T00:00:00"/>
    <d v="1899-12-30T09:44:24"/>
    <s v="05/09 urge  419/2024"/>
    <d v="2024-09-05T00:00:00"/>
    <x v="5"/>
    <x v="2"/>
    <x v="696"/>
    <d v="2024-09-05T00:00:00"/>
    <d v="1899-12-30T17:30:17"/>
    <n v="45"/>
    <s v="E00045"/>
    <s v="RUTA KMS.045"/>
    <x v="217"/>
    <x v="0"/>
    <x v="0"/>
    <x v="1"/>
    <x v="0"/>
    <d v="2024-09-05T09:44:24"/>
    <x v="106"/>
    <n v="7.7600000000093132"/>
    <d v="2024-09-05T17:30:17"/>
    <d v="1899-12-30T00:36:00"/>
    <d v="2024-09-05T18:06:17"/>
    <n v="-0.60472222231328487"/>
    <x v="0"/>
    <m/>
    <m/>
    <x v="0"/>
    <x v="4"/>
    <x v="0"/>
    <x v="0"/>
    <x v="9"/>
    <n v="5"/>
    <s v=""/>
    <d v="1899-12-30T14:24:00"/>
    <n v="6.1600000000093136"/>
    <n v="0"/>
    <n v="6.1600000000093136"/>
    <n v="0"/>
    <x v="0"/>
  </r>
  <r>
    <s v="E002"/>
    <s v="EO11"/>
    <x v="677"/>
    <x v="0"/>
    <s v="E3"/>
    <n v="100000691"/>
    <s v="FERROCAR S.L."/>
    <n v="22000112"/>
    <s v="SANTA COMBA"/>
    <n v="3042"/>
    <x v="4"/>
    <d v="2024-09-05T00:00:00"/>
    <d v="1899-12-30T09:44:47"/>
    <s v="05/09 urge  419/"/>
    <d v="2024-09-05T00:00:00"/>
    <x v="15"/>
    <x v="2"/>
    <x v="697"/>
    <d v="2024-09-05T00:00:00"/>
    <d v="1899-12-30T16:22:58"/>
    <n v="45"/>
    <s v="E00045"/>
    <s v="RUTA KMS.045"/>
    <x v="31"/>
    <x v="0"/>
    <x v="0"/>
    <x v="1"/>
    <x v="0"/>
    <d v="2024-09-05T09:44:47"/>
    <x v="97"/>
    <n v="6.7536111110821366"/>
    <d v="2024-09-05T16:22:58"/>
    <d v="1899-12-30T00:36:00"/>
    <d v="2024-09-05T16:58:58"/>
    <n v="-0.48277777782641351"/>
    <x v="0"/>
    <m/>
    <m/>
    <x v="0"/>
    <x v="4"/>
    <x v="0"/>
    <x v="0"/>
    <x v="8"/>
    <n v="5"/>
    <s v=""/>
    <d v="1899-12-30T14:24:00"/>
    <n v="5.153611111082137"/>
    <n v="0"/>
    <n v="5.153611111082137"/>
    <n v="0"/>
    <x v="0"/>
  </r>
  <r>
    <s v="E002"/>
    <s v="EO11"/>
    <x v="678"/>
    <x v="0"/>
    <s v="E3"/>
    <n v="100027852"/>
    <s v="GONZALEZ MADARRO S.L."/>
    <n v="22002801"/>
    <s v="CEREIXAL"/>
    <n v="55"/>
    <x v="1"/>
    <d v="2024-09-05T00:00:00"/>
    <d v="1899-12-30T09:46:28"/>
    <s v="05/09 X EL DÍA"/>
    <d v="2024-09-05T00:00:00"/>
    <x v="15"/>
    <x v="0"/>
    <x v="698"/>
    <d v="2024-09-05T00:00:00"/>
    <d v="1899-12-30T13:48:48"/>
    <n v="57"/>
    <s v="E00057"/>
    <s v="RUTA KMS.057"/>
    <x v="26"/>
    <x v="0"/>
    <x v="0"/>
    <x v="0"/>
    <x v="0"/>
    <d v="2024-09-05T09:46:28"/>
    <x v="97"/>
    <n v="6.7255555556039326"/>
    <d v="2024-09-05T13:48:48"/>
    <d v="1899-12-30T00:45:36"/>
    <d v="2024-09-05T14:34:24"/>
    <n v="1.9266666665207595"/>
    <x v="0"/>
    <m/>
    <m/>
    <x v="0"/>
    <x v="4"/>
    <x v="0"/>
    <x v="0"/>
    <x v="2"/>
    <n v="5"/>
    <s v="HIBURSANFRE, S.L.U."/>
    <d v="1899-12-30T18:14:24"/>
    <n v="4.9655555556039328"/>
    <n v="0"/>
    <n v="4.9655555556039328"/>
    <n v="0"/>
    <x v="0"/>
  </r>
  <r>
    <s v="E002"/>
    <s v="EO11"/>
    <x v="679"/>
    <x v="0"/>
    <s v="E3"/>
    <n v="100010248"/>
    <s v="HORMIGONES MONTERROSO, S.L."/>
    <n v="22000630"/>
    <s v="MONTERROSO"/>
    <n v="55"/>
    <x v="1"/>
    <d v="2024-09-05T00:00:00"/>
    <d v="1899-12-30T09:47:36"/>
    <s v="05/09 durante la tar"/>
    <d v="2024-09-05T00:00:00"/>
    <x v="1"/>
    <x v="0"/>
    <x v="699"/>
    <d v="2024-09-05T00:00:00"/>
    <d v="1899-12-30T13:25:26"/>
    <n v="138"/>
    <s v="E00138"/>
    <s v="RUTA KMS.138"/>
    <x v="32"/>
    <x v="0"/>
    <x v="0"/>
    <x v="0"/>
    <x v="0"/>
    <d v="2024-09-05T09:47:36"/>
    <x v="84"/>
    <n v="7.2066666667233221"/>
    <d v="2024-09-05T13:25:26"/>
    <d v="1899-12-30T01:50:24"/>
    <d v="2024-09-05T15:15:50"/>
    <n v="1.7361111111240461"/>
    <x v="0"/>
    <m/>
    <m/>
    <x v="0"/>
    <x v="4"/>
    <x v="0"/>
    <x v="0"/>
    <x v="2"/>
    <n v="5"/>
    <s v=""/>
    <d v="1899-12-31T20:09:36"/>
    <n v="4.3666666667233223"/>
    <n v="0"/>
    <n v="4.3666666667233223"/>
    <n v="0"/>
    <x v="0"/>
  </r>
  <r>
    <s v="E002"/>
    <s v="EO11"/>
    <x v="680"/>
    <x v="0"/>
    <s v="E4"/>
    <n v="100000077"/>
    <s v="SANEAMIENTOS CURRUCHO S.L."/>
    <n v="19000112"/>
    <s v="NOYA"/>
    <n v="2906"/>
    <x v="8"/>
    <d v="2024-09-05T00:00:00"/>
    <d v="1899-12-30T10:05:45"/>
    <s v="06/09 -8H A 13H / 15"/>
    <d v="2024-09-06T00:00:00"/>
    <x v="9"/>
    <x v="0"/>
    <x v="700"/>
    <d v="2024-09-05T00:00:00"/>
    <d v="1899-12-30T16:54:09"/>
    <n v="267"/>
    <s v="E00267"/>
    <s v="RUTA KMS.267"/>
    <x v="34"/>
    <x v="0"/>
    <x v="0"/>
    <x v="0"/>
    <x v="1"/>
    <d v="2024-09-05T10:05:45"/>
    <x v="78"/>
    <n v="33.904166666732635"/>
    <d v="2024-09-05T16:54:09"/>
    <d v="1899-12-30T03:33:36"/>
    <d v="2024-09-05T20:27:45"/>
    <n v="23.53750000015134"/>
    <x v="0"/>
    <m/>
    <m/>
    <x v="0"/>
    <x v="4"/>
    <x v="0"/>
    <x v="0"/>
    <x v="8"/>
    <n v="5"/>
    <s v=""/>
    <d v="1900-01-02T13:26:24"/>
    <n v="29.344166666732633"/>
    <n v="12"/>
    <n v="17.344166666732633"/>
    <n v="0"/>
    <x v="0"/>
  </r>
  <r>
    <s v="E002"/>
    <s v="EO11"/>
    <x v="681"/>
    <x v="0"/>
    <s v="E4"/>
    <n v="100000095"/>
    <s v="ALMACENES PEDRO VIÑAS S.L."/>
    <n v="19000136"/>
    <s v="SARRIA"/>
    <n v="3320"/>
    <x v="9"/>
    <d v="2024-09-05T00:00:00"/>
    <d v="1899-12-30T10:08:45"/>
    <s v="05/09 + OURAL"/>
    <d v="2024-09-05T00:00:00"/>
    <x v="9"/>
    <x v="0"/>
    <x v="701"/>
    <d v="2024-09-05T00:00:00"/>
    <d v="1899-12-30T13:26:00"/>
    <n v="110"/>
    <s v="E00110"/>
    <s v="RUTA KMS.110"/>
    <x v="35"/>
    <x v="0"/>
    <x v="0"/>
    <x v="0"/>
    <x v="1"/>
    <d v="2024-09-05T10:08:45"/>
    <x v="62"/>
    <n v="9.8541666667442769"/>
    <d v="2024-09-05T13:26:00"/>
    <d v="1899-12-30T01:28:00"/>
    <d v="2024-09-05T14:54:00"/>
    <n v="5.1000000000349246"/>
    <x v="0"/>
    <m/>
    <m/>
    <x v="0"/>
    <x v="4"/>
    <x v="0"/>
    <x v="0"/>
    <x v="2"/>
    <n v="5"/>
    <s v=""/>
    <d v="1899-12-31T11:12:00"/>
    <n v="7.3875000000776101"/>
    <n v="0"/>
    <n v="7.3875000000776101"/>
    <n v="0"/>
    <x v="0"/>
  </r>
  <r>
    <s v="E002"/>
    <s v="EO11"/>
    <x v="682"/>
    <x v="0"/>
    <s v="E3"/>
    <n v="432000110"/>
    <s v="PREBETONG HORMIGONES, S.A."/>
    <n v="21000023"/>
    <s v="TREMOEDO"/>
    <n v="55"/>
    <x v="1"/>
    <d v="2024-09-05T00:00:00"/>
    <d v="1899-12-30T10:24:02"/>
    <s v="05/09 12:30h"/>
    <d v="2024-09-05T00:00:00"/>
    <x v="10"/>
    <x v="4"/>
    <x v="702"/>
    <d v="2024-09-05T00:00:00"/>
    <d v="1899-12-30T11:20:40"/>
    <n v="72"/>
    <s v="E00072"/>
    <s v="RUTA KMS.072"/>
    <x v="211"/>
    <x v="0"/>
    <x v="0"/>
    <x v="1"/>
    <x v="0"/>
    <d v="2024-09-05T10:24:02"/>
    <x v="104"/>
    <n v="3.0994444444659166"/>
    <d v="2024-09-05T11:20:40"/>
    <d v="1899-12-30T00:57:36"/>
    <d v="2024-09-05T12:18:16"/>
    <n v="1.1955555554595776"/>
    <x v="0"/>
    <m/>
    <m/>
    <x v="0"/>
    <x v="4"/>
    <x v="0"/>
    <x v="0"/>
    <x v="7"/>
    <n v="5"/>
    <s v=""/>
    <d v="1899-12-30T23:02:24"/>
    <n v="1.1394444444659166"/>
    <n v="0"/>
    <n v="1.1394444444659166"/>
    <n v="0"/>
    <x v="0"/>
  </r>
  <r>
    <s v="E002"/>
    <s v="EO11"/>
    <x v="683"/>
    <x v="0"/>
    <s v="E3"/>
    <n v="432000181"/>
    <s v="PREBETONG LUGO HORMIGONES, S.A."/>
    <n v="22001450"/>
    <s v="LUGO"/>
    <n v="55"/>
    <x v="1"/>
    <d v="2024-09-05T00:00:00"/>
    <d v="1899-12-30T10:24:47"/>
    <s v="05/09 16:30H"/>
    <d v="2024-09-05T00:00:00"/>
    <x v="15"/>
    <x v="0"/>
    <x v="703"/>
    <d v="2024-09-05T00:00:00"/>
    <d v="1899-12-30T13:13:01"/>
    <n v="108"/>
    <s v="E00108"/>
    <s v="RUTA KMS.108"/>
    <x v="9"/>
    <x v="0"/>
    <x v="0"/>
    <x v="0"/>
    <x v="0"/>
    <d v="2024-09-05T10:24:47"/>
    <x v="97"/>
    <n v="6.0869444445124827"/>
    <d v="2024-09-05T13:13:01"/>
    <d v="1899-12-30T01:26:24"/>
    <d v="2024-09-05T14:39:25"/>
    <n v="1.8430555555969477"/>
    <x v="0"/>
    <m/>
    <m/>
    <x v="0"/>
    <x v="4"/>
    <x v="0"/>
    <x v="0"/>
    <x v="2"/>
    <n v="5"/>
    <s v=""/>
    <d v="1899-12-31T10:33:36"/>
    <n v="3.6469444445124832"/>
    <n v="0"/>
    <n v="3.6469444445124832"/>
    <n v="0"/>
    <x v="0"/>
  </r>
  <r>
    <s v="E002"/>
    <s v="EO11"/>
    <x v="684"/>
    <x v="0"/>
    <s v="E3"/>
    <n v="100051530"/>
    <s v="MYHNOR MORTEROS Y HORMIGONES DEL"/>
    <n v="22002574"/>
    <s v="A CORUÑA"/>
    <n v="55"/>
    <x v="1"/>
    <d v="2024-09-05T00:00:00"/>
    <d v="1899-12-30T10:25:39"/>
    <s v="05/09 15:30H"/>
    <d v="2024-09-05T00:00:00"/>
    <x v="16"/>
    <x v="3"/>
    <x v="704"/>
    <d v="2024-09-05T00:00:00"/>
    <d v="1899-12-30T15:17:57"/>
    <n v="2"/>
    <s v="E00002"/>
    <s v="RUTA KMS.0002"/>
    <x v="30"/>
    <x v="0"/>
    <x v="0"/>
    <x v="1"/>
    <x v="0"/>
    <d v="2024-09-05T10:25:39"/>
    <x v="103"/>
    <n v="5.0725000000675209"/>
    <d v="2024-09-05T15:17:57"/>
    <d v="1899-12-30T00:01:36"/>
    <d v="2024-09-05T15:19:33"/>
    <n v="0.17416666669305414"/>
    <x v="0"/>
    <m/>
    <m/>
    <x v="0"/>
    <x v="4"/>
    <x v="0"/>
    <x v="0"/>
    <x v="4"/>
    <n v="5"/>
    <s v=""/>
    <d v="1899-12-30T00:38:24"/>
    <n v="4.0458333334008545"/>
    <n v="0"/>
    <n v="4.0458333334008545"/>
    <n v="0"/>
    <x v="0"/>
  </r>
  <r>
    <s v="E002"/>
    <s v="EO11"/>
    <x v="685"/>
    <x v="0"/>
    <s v="E3"/>
    <n v="432000110"/>
    <s v="PREBETONG HORMIGONES, S.A."/>
    <n v="21000010"/>
    <s v="LA GRELA"/>
    <n v="55"/>
    <x v="1"/>
    <d v="2024-09-05T00:00:00"/>
    <d v="1899-12-30T10:26:05"/>
    <s v="05/09 ya entra"/>
    <d v="2024-09-05T00:00:00"/>
    <x v="2"/>
    <x v="3"/>
    <x v="705"/>
    <d v="2024-09-05T00:00:00"/>
    <d v="1899-12-30T11:01:37"/>
    <n v="2"/>
    <s v="E00002"/>
    <s v="RUTA KMS.0002"/>
    <x v="220"/>
    <x v="0"/>
    <x v="0"/>
    <x v="1"/>
    <x v="0"/>
    <d v="2024-09-05T10:26:05"/>
    <x v="100"/>
    <n v="4.0652777777868323"/>
    <d v="2024-09-05T11:01:37"/>
    <d v="1899-12-30T00:01:36"/>
    <d v="2024-09-05T11:03:13"/>
    <n v="3.4463888888130896"/>
    <x v="0"/>
    <m/>
    <m/>
    <x v="0"/>
    <x v="4"/>
    <x v="0"/>
    <x v="0"/>
    <x v="7"/>
    <n v="5"/>
    <s v=""/>
    <d v="1899-12-30T00:38:24"/>
    <n v="3.0386111111201659"/>
    <n v="0"/>
    <n v="3.0386111111201659"/>
    <n v="0"/>
    <x v="0"/>
  </r>
  <r>
    <s v="E002"/>
    <s v="EO11"/>
    <x v="686"/>
    <x v="0"/>
    <s v="E3"/>
    <n v="432000110"/>
    <s v="PREBETONG HORMIGONES, S.A."/>
    <n v="21000010"/>
    <s v="LA GRELA"/>
    <n v="3043"/>
    <x v="0"/>
    <d v="2024-09-05T00:00:00"/>
    <d v="1899-12-30T10:26:37"/>
    <s v="05/09 URGE  SILO 2 T"/>
    <d v="2024-09-05T00:00:00"/>
    <x v="25"/>
    <x v="0"/>
    <x v="706"/>
    <d v="2024-09-05T00:00:00"/>
    <d v="1899-12-30T16:13:29"/>
    <n v="211"/>
    <s v="E00211"/>
    <s v="RUTA KMS.211"/>
    <x v="224"/>
    <x v="0"/>
    <x v="0"/>
    <x v="0"/>
    <x v="0"/>
    <d v="2024-09-05T10:26:37"/>
    <x v="109"/>
    <n v="8.5563888889155351"/>
    <d v="2024-09-05T16:13:29"/>
    <d v="1899-12-30T02:48:48"/>
    <d v="2024-09-05T19:02:17"/>
    <n v="-3.8055555720347911E-2"/>
    <x v="0"/>
    <m/>
    <m/>
    <x v="0"/>
    <x v="4"/>
    <x v="0"/>
    <x v="0"/>
    <x v="8"/>
    <n v="5"/>
    <s v=""/>
    <d v="1900-01-01T19:31:12"/>
    <n v="4.7430555555822016"/>
    <n v="0"/>
    <n v="4.7430555555822016"/>
    <n v="0"/>
    <x v="0"/>
  </r>
  <r>
    <s v="E002"/>
    <s v="EO11"/>
    <x v="687"/>
    <x v="0"/>
    <s v="E3"/>
    <n v="100051530"/>
    <s v="MYHNOR MORTEROS Y HORMIGONES DEL"/>
    <n v="22002945"/>
    <s v="ESTACION INTERMODAL - A CORUÑA"/>
    <n v="55"/>
    <x v="1"/>
    <d v="2024-09-05T00:00:00"/>
    <d v="1899-12-30T10:27:16"/>
    <s v="06/09 12:00H"/>
    <d v="2024-09-06T00:00:00"/>
    <x v="17"/>
    <x v="3"/>
    <x v="707"/>
    <d v="2024-09-05T00:00:00"/>
    <d v="1899-12-30T11:32:37"/>
    <n v="7"/>
    <s v="E00007"/>
    <s v="RUTA KMS.007"/>
    <x v="210"/>
    <x v="0"/>
    <x v="0"/>
    <x v="1"/>
    <x v="0"/>
    <d v="2024-09-05T10:27:16"/>
    <x v="110"/>
    <n v="25.54555555555271"/>
    <d v="2024-09-05T11:32:37"/>
    <d v="1899-12-30T00:05:36"/>
    <d v="2024-09-05T11:38:13"/>
    <n v="24.363055555557366"/>
    <x v="0"/>
    <m/>
    <m/>
    <x v="0"/>
    <x v="4"/>
    <x v="0"/>
    <x v="0"/>
    <x v="7"/>
    <n v="5"/>
    <s v=""/>
    <d v="1899-12-30T02:14:24"/>
    <n v="24.452222222219376"/>
    <n v="14"/>
    <n v="10.452222222219376"/>
    <n v="0"/>
    <x v="0"/>
  </r>
  <r>
    <s v="E002"/>
    <s v="EO11"/>
    <x v="688"/>
    <x v="0"/>
    <s v="E3"/>
    <n v="100058086"/>
    <s v="BETONVAL HORMIGONES, S.L."/>
    <n v="22002936"/>
    <s v="BARCO DE VALDEORRAS"/>
    <n v="55"/>
    <x v="1"/>
    <d v="2024-09-05T00:00:00"/>
    <d v="1899-12-30T10:39:48"/>
    <s v="05/09 x tarde"/>
    <d v="2024-09-05T00:00:00"/>
    <x v="1"/>
    <x v="0"/>
    <x v="708"/>
    <d v="2024-09-05T00:00:00"/>
    <d v="1899-12-30T16:06:38"/>
    <n v="31"/>
    <s v="E00031"/>
    <s v="RUTA KMS.031"/>
    <x v="42"/>
    <x v="0"/>
    <x v="0"/>
    <x v="0"/>
    <x v="0"/>
    <d v="2024-09-05T10:39:48"/>
    <x v="84"/>
    <n v="6.3366666667861864"/>
    <d v="2024-09-05T16:06:38"/>
    <d v="1899-12-30T00:24:48"/>
    <d v="2024-09-05T16:31:26"/>
    <n v="0.47611111117294058"/>
    <x v="0"/>
    <m/>
    <m/>
    <x v="0"/>
    <x v="4"/>
    <x v="0"/>
    <x v="0"/>
    <x v="8"/>
    <n v="5"/>
    <s v=""/>
    <d v="1899-12-30T09:55:12"/>
    <n v="4.9233333334528533"/>
    <n v="0"/>
    <n v="4.9233333334528533"/>
    <n v="0"/>
    <x v="0"/>
  </r>
  <r>
    <s v="E002"/>
    <s v="EO11"/>
    <x v="689"/>
    <x v="0"/>
    <s v="E3"/>
    <n v="100058086"/>
    <s v="BETONVAL HORMIGONES, S.L."/>
    <n v="22002935"/>
    <s v="MANZANEDA"/>
    <n v="55"/>
    <x v="1"/>
    <d v="2024-09-05T00:00:00"/>
    <d v="1899-12-30T10:59:26"/>
    <s v="05/09 desde 17h"/>
    <d v="2024-09-05T00:00:00"/>
    <x v="9"/>
    <x v="0"/>
    <x v="709"/>
    <d v="2024-09-05T00:00:00"/>
    <d v="1899-12-30T15:09:31"/>
    <n v="70"/>
    <s v="E00070"/>
    <s v="RUTA KMS.070"/>
    <x v="5"/>
    <x v="0"/>
    <x v="0"/>
    <x v="0"/>
    <x v="0"/>
    <d v="2024-09-05T10:59:26"/>
    <x v="62"/>
    <n v="9.0094444445567206"/>
    <d v="2024-09-05T15:09:31"/>
    <d v="1899-12-30T00:56:00"/>
    <d v="2024-09-05T16:05:31"/>
    <n v="3.9080555554828607"/>
    <x v="0"/>
    <m/>
    <m/>
    <x v="0"/>
    <x v="4"/>
    <x v="0"/>
    <x v="0"/>
    <x v="4"/>
    <n v="5"/>
    <s v=""/>
    <d v="1899-12-30T22:24:00"/>
    <n v="7.076111111223387"/>
    <n v="0"/>
    <n v="7.076111111223387"/>
    <n v="0"/>
    <x v="0"/>
  </r>
  <r>
    <s v="E002"/>
    <s v="EO11"/>
    <x v="690"/>
    <x v="0"/>
    <s v="E3"/>
    <n v="100022674"/>
    <s v="COMERCIAL SILOS DE GALICIA, S.L."/>
    <n v="22002564"/>
    <s v="LOMBA"/>
    <n v="55"/>
    <x v="1"/>
    <d v="2024-09-05T00:00:00"/>
    <d v="1899-12-30T11:05:16"/>
    <s v="05/09 15h"/>
    <d v="2024-09-05T00:00:00"/>
    <x v="4"/>
    <x v="4"/>
    <x v="710"/>
    <d v="2024-09-05T00:00:00"/>
    <d v="1899-12-30T12:23:19"/>
    <n v="15"/>
    <s v="E00015"/>
    <s v="RUTA KMS.015"/>
    <x v="216"/>
    <x v="0"/>
    <x v="0"/>
    <x v="1"/>
    <x v="0"/>
    <d v="2024-09-05T11:05:16"/>
    <x v="105"/>
    <n v="3.9122222222504206"/>
    <d v="2024-09-05T12:23:19"/>
    <d v="1899-12-30T00:12:00"/>
    <d v="2024-09-05T12:35:19"/>
    <n v="2.4113888888969086"/>
    <x v="0"/>
    <m/>
    <m/>
    <x v="0"/>
    <x v="4"/>
    <x v="0"/>
    <x v="0"/>
    <x v="3"/>
    <n v="5"/>
    <s v=""/>
    <d v="1899-12-30T04:48:00"/>
    <n v="2.7122222222504204"/>
    <n v="0"/>
    <n v="2.7122222222504204"/>
    <n v="0"/>
    <x v="0"/>
  </r>
  <r>
    <s v="E002"/>
    <s v="EO11"/>
    <x v="691"/>
    <x v="0"/>
    <s v="E3"/>
    <n v="100000455"/>
    <s v="FORJADOS HERMANOS DURAN S.L."/>
    <n v="22000130"/>
    <s v="AS NEVES (GRANEL)"/>
    <n v="2853"/>
    <x v="11"/>
    <d v="2024-09-05T00:00:00"/>
    <d v="1899-12-30T11:16:38"/>
    <s v="06/09  9H - 32,5"/>
    <d v="2024-09-06T00:00:00"/>
    <x v="18"/>
    <x v="0"/>
    <x v="711"/>
    <d v="2024-09-05T00:00:00"/>
    <d v="1899-12-30T15:50:22"/>
    <n v="205"/>
    <s v="E00205"/>
    <s v="RUTA KMS.205"/>
    <x v="28"/>
    <x v="0"/>
    <x v="0"/>
    <x v="0"/>
    <x v="0"/>
    <d v="2024-09-05T11:16:38"/>
    <x v="107"/>
    <n v="21.722777777700685"/>
    <d v="2024-09-05T15:50:22"/>
    <d v="1899-12-30T02:44:00"/>
    <d v="2024-09-05T18:34:22"/>
    <n v="14.42722222226439"/>
    <x v="0"/>
    <m/>
    <m/>
    <x v="0"/>
    <x v="4"/>
    <x v="0"/>
    <x v="0"/>
    <x v="4"/>
    <n v="5"/>
    <s v="VILLAR CHAMIZO JUAN Mª"/>
    <d v="1900-01-01T17:36:00"/>
    <n v="17.989444444367351"/>
    <n v="12"/>
    <n v="5.9894444443673507"/>
    <n v="0"/>
    <x v="0"/>
  </r>
  <r>
    <s v="E002"/>
    <s v="EO11"/>
    <x v="692"/>
    <x v="0"/>
    <s v="E3"/>
    <n v="432000110"/>
    <s v="PREBETONG HORMIGONES, S.A."/>
    <n v="22002920"/>
    <s v="PLANTA MOVIL OURAL"/>
    <n v="3043"/>
    <x v="0"/>
    <d v="2024-09-05T00:00:00"/>
    <d v="1899-12-30T11:58:16"/>
    <s v="05/09 19h CARGAR EN"/>
    <d v="2024-09-05T00:00:00"/>
    <x v="25"/>
    <x v="0"/>
    <x v="712"/>
    <d v="2024-09-05T00:00:00"/>
    <d v="1899-12-30T16:42:06"/>
    <n v="123"/>
    <s v="E00123"/>
    <s v="RUTA KMS.123"/>
    <x v="36"/>
    <x v="0"/>
    <x v="0"/>
    <x v="0"/>
    <x v="0"/>
    <d v="2024-09-05T11:58:16"/>
    <x v="109"/>
    <n v="7.0288888887735084"/>
    <d v="2024-09-05T16:42:06"/>
    <d v="1899-12-30T01:38:24"/>
    <d v="2024-09-05T18:20:30"/>
    <n v="0.65833333320915699"/>
    <x v="0"/>
    <m/>
    <m/>
    <x v="0"/>
    <x v="4"/>
    <x v="0"/>
    <x v="0"/>
    <x v="8"/>
    <n v="5"/>
    <s v=""/>
    <d v="1899-12-31T15:21:36"/>
    <n v="4.3888888887735087"/>
    <n v="0"/>
    <n v="4.3888888887735087"/>
    <n v="0"/>
    <x v="0"/>
  </r>
  <r>
    <s v="E002"/>
    <s v="EO11"/>
    <x v="693"/>
    <x v="0"/>
    <s v="E3"/>
    <n v="100046984"/>
    <s v="TRANSP. Y CEMENTOS HIDALGO, S.L."/>
    <n v="22002955"/>
    <s v="VILLARES DE LA REINA - ARIDOS ARELS"/>
    <n v="3218"/>
    <x v="5"/>
    <d v="2024-09-05T00:00:00"/>
    <d v="1899-12-30T12:32:03"/>
    <s v="06/09 x mañana"/>
    <d v="2024-09-06T00:00:00"/>
    <x v="3"/>
    <x v="0"/>
    <x v="713"/>
    <d v="2024-09-06T00:00:00"/>
    <d v="1899-12-30T08:56:31"/>
    <n v="274"/>
    <s v="E00274"/>
    <s v="RUTA KMS.274"/>
    <x v="26"/>
    <x v="0"/>
    <x v="0"/>
    <x v="0"/>
    <x v="0"/>
    <d v="2024-09-05T12:32:03"/>
    <x v="111"/>
    <n v="25.465833333379123"/>
    <d v="2024-09-06T08:56:31"/>
    <d v="1899-12-30T03:39:12"/>
    <d v="2024-09-06T12:35:43"/>
    <n v="1.4047222223016433"/>
    <x v="0"/>
    <m/>
    <m/>
    <x v="0"/>
    <x v="5"/>
    <x v="0"/>
    <x v="0"/>
    <x v="0"/>
    <n v="6"/>
    <s v="HIBURSANFRE, S.L.U."/>
    <d v="1900-01-02T15:40:48"/>
    <n v="20.812500000045791"/>
    <n v="12"/>
    <n v="8.8125000000457909"/>
    <n v="0"/>
    <x v="0"/>
  </r>
  <r>
    <s v="E002"/>
    <s v="EO11"/>
    <x v="694"/>
    <x v="0"/>
    <s v="E3"/>
    <n v="100048420"/>
    <s v="RODIÑAS PRETENSADOS, S. L."/>
    <n v="22002398"/>
    <s v="CALO"/>
    <n v="3042"/>
    <x v="4"/>
    <d v="2024-09-05T00:00:00"/>
    <d v="1899-12-30T12:32:34"/>
    <s v="06/09 09h silo 3"/>
    <d v="2024-09-06T00:00:00"/>
    <x v="18"/>
    <x v="2"/>
    <x v="714"/>
    <d v="2024-09-06T00:00:00"/>
    <d v="1899-12-30T08:31:16"/>
    <n v="15"/>
    <s v="E00015"/>
    <s v="RUTA KMS.015"/>
    <x v="217"/>
    <x v="0"/>
    <x v="0"/>
    <x v="1"/>
    <x v="0"/>
    <d v="2024-09-05T12:32:34"/>
    <x v="107"/>
    <n v="20.45722222229233"/>
    <d v="2024-09-06T08:31:16"/>
    <d v="1899-12-30T00:12:00"/>
    <d v="2024-09-06T08:43:16"/>
    <n v="0.27888888894813135"/>
    <x v="0"/>
    <m/>
    <m/>
    <x v="0"/>
    <x v="5"/>
    <x v="0"/>
    <x v="0"/>
    <x v="0"/>
    <n v="6"/>
    <s v=""/>
    <d v="1899-12-30T04:48:00"/>
    <n v="19.257222222292331"/>
    <n v="14"/>
    <n v="5.2572222222923308"/>
    <n v="0"/>
    <x v="0"/>
  </r>
  <r>
    <s v="E002"/>
    <s v="EO11"/>
    <x v="695"/>
    <x v="0"/>
    <s v="E3"/>
    <n v="100048420"/>
    <s v="RODIÑAS PRETENSADOS, S. L."/>
    <n v="22002398"/>
    <s v="CALO"/>
    <n v="3042"/>
    <x v="4"/>
    <d v="2024-09-05T00:00:00"/>
    <d v="1899-12-30T12:33:18"/>
    <s v="06/09 10:30h silo 3"/>
    <d v="2024-09-06T00:00:00"/>
    <x v="21"/>
    <x v="2"/>
    <x v="715"/>
    <d v="2024-09-06T00:00:00"/>
    <d v="1899-12-30T10:36:21"/>
    <n v="15"/>
    <s v="E00015"/>
    <s v="RUTA KMS.015"/>
    <x v="217"/>
    <x v="0"/>
    <x v="0"/>
    <x v="1"/>
    <x v="0"/>
    <d v="2024-09-05T12:33:18"/>
    <x v="112"/>
    <n v="21.945000000006985"/>
    <d v="2024-09-06T10:36:21"/>
    <d v="1899-12-30T00:12:00"/>
    <d v="2024-09-06T10:48:21"/>
    <n v="-0.30583333323011175"/>
    <x v="0"/>
    <m/>
    <m/>
    <x v="0"/>
    <x v="5"/>
    <x v="0"/>
    <x v="0"/>
    <x v="6"/>
    <n v="6"/>
    <s v=""/>
    <d v="1899-12-30T04:48:00"/>
    <n v="20.745000000006986"/>
    <n v="14"/>
    <n v="6.7450000000069856"/>
    <n v="0"/>
    <x v="0"/>
  </r>
  <r>
    <s v="E002"/>
    <s v="EO11"/>
    <x v="696"/>
    <x v="0"/>
    <s v="E3"/>
    <n v="100048420"/>
    <s v="RODIÑAS PRETENSADOS, S. L."/>
    <n v="22002398"/>
    <s v="CALO"/>
    <n v="55"/>
    <x v="1"/>
    <d v="2024-09-05T00:00:00"/>
    <d v="1899-12-30T12:33:53"/>
    <s v="06/09 12:30h silo 1"/>
    <d v="2024-09-06T00:00:00"/>
    <x v="8"/>
    <x v="2"/>
    <x v="716"/>
    <d v="2024-09-06T00:00:00"/>
    <d v="1899-12-30T12:48:14"/>
    <n v="15"/>
    <s v="E00015"/>
    <s v="RUTA KMS.015"/>
    <x v="217"/>
    <x v="0"/>
    <x v="0"/>
    <x v="1"/>
    <x v="0"/>
    <d v="2024-09-05T12:33:53"/>
    <x v="113"/>
    <n v="23.935277777840383"/>
    <d v="2024-09-06T12:48:14"/>
    <d v="1899-12-30T00:12:00"/>
    <d v="2024-09-06T13:00:14"/>
    <n v="-0.50388888880843297"/>
    <x v="0"/>
    <m/>
    <m/>
    <x v="0"/>
    <x v="5"/>
    <x v="0"/>
    <x v="0"/>
    <x v="3"/>
    <n v="6"/>
    <s v=""/>
    <d v="1899-12-30T04:48:00"/>
    <n v="22.735277777840384"/>
    <n v="14"/>
    <n v="8.7352777778403841"/>
    <n v="0"/>
    <x v="0"/>
  </r>
  <r>
    <s v="E002"/>
    <s v="EO11"/>
    <x v="697"/>
    <x v="0"/>
    <s v="E3"/>
    <n v="432000181"/>
    <s v="PREBETONG LUGO HORMIGONES, S.A."/>
    <n v="22001450"/>
    <s v="LUGO"/>
    <n v="55"/>
    <x v="1"/>
    <d v="2024-09-05T00:00:00"/>
    <d v="1899-12-30T12:34:23"/>
    <s v="06/09 09H"/>
    <d v="2024-09-06T00:00:00"/>
    <x v="18"/>
    <x v="0"/>
    <x v="717"/>
    <d v="2024-09-05T00:00:00"/>
    <d v="1899-12-30T19:01:05"/>
    <n v="108"/>
    <s v="E00108"/>
    <s v="RUTA KMS.108"/>
    <x v="1"/>
    <x v="0"/>
    <x v="0"/>
    <x v="0"/>
    <x v="0"/>
    <d v="2024-09-05T12:34:23"/>
    <x v="107"/>
    <n v="20.426944444421679"/>
    <d v="2024-09-05T19:01:05"/>
    <d v="1899-12-30T01:26:24"/>
    <d v="2024-09-05T20:27:29"/>
    <n v="12.541944444528781"/>
    <x v="0"/>
    <m/>
    <m/>
    <x v="0"/>
    <x v="4"/>
    <x v="0"/>
    <x v="0"/>
    <x v="11"/>
    <n v="5"/>
    <s v=""/>
    <d v="1899-12-31T10:33:36"/>
    <n v="17.986944444421678"/>
    <n v="12"/>
    <n v="5.9869444444216775"/>
    <n v="0"/>
    <x v="0"/>
  </r>
  <r>
    <s v="E002"/>
    <s v="EO11"/>
    <x v="698"/>
    <x v="0"/>
    <s v="E3"/>
    <n v="432000110"/>
    <s v="PREBETONG HORMIGONES, S.A."/>
    <n v="21000042"/>
    <s v="REIGOSA"/>
    <n v="3044"/>
    <x v="2"/>
    <d v="2024-09-05T00:00:00"/>
    <d v="1899-12-30T12:47:49"/>
    <s v="06/09  9 h del silo"/>
    <d v="2024-09-06T00:00:00"/>
    <x v="18"/>
    <x v="0"/>
    <x v="718"/>
    <d v="2024-09-05T00:00:00"/>
    <d v="1899-12-30T18:41:38"/>
    <n v="262"/>
    <s v="E00262"/>
    <s v="RUTA KMS.262"/>
    <x v="6"/>
    <x v="0"/>
    <x v="0"/>
    <x v="0"/>
    <x v="0"/>
    <d v="2024-09-05T12:47:49"/>
    <x v="107"/>
    <n v="20.203055555582978"/>
    <d v="2024-09-05T18:41:38"/>
    <d v="1899-12-30T03:29:36"/>
    <d v="2024-09-05T22:11:14"/>
    <n v="10.812777777726296"/>
    <x v="0"/>
    <m/>
    <m/>
    <x v="0"/>
    <x v="4"/>
    <x v="0"/>
    <x v="0"/>
    <x v="10"/>
    <n v="5"/>
    <s v=""/>
    <d v="1900-01-02T11:50:24"/>
    <n v="15.709722222249646"/>
    <n v="12"/>
    <n v="3.7097222222496455"/>
    <n v="0"/>
    <x v="0"/>
  </r>
  <r>
    <s v="E002"/>
    <s v="EO11"/>
    <x v="699"/>
    <x v="0"/>
    <s v="E3"/>
    <n v="432000181"/>
    <s v="PREBETONG LUGO HORMIGONES, S.A."/>
    <n v="22001450"/>
    <s v="LUGO"/>
    <n v="55"/>
    <x v="1"/>
    <d v="2024-09-05T00:00:00"/>
    <d v="1899-12-30T12:48:09"/>
    <s v="06/09 8h"/>
    <d v="2024-09-06T00:00:00"/>
    <x v="13"/>
    <x v="0"/>
    <x v="719"/>
    <d v="2024-09-05T00:00:00"/>
    <d v="1899-12-30T18:23:04"/>
    <n v="108"/>
    <s v="E00108"/>
    <s v="RUTA KMS.108"/>
    <x v="42"/>
    <x v="0"/>
    <x v="0"/>
    <x v="0"/>
    <x v="0"/>
    <d v="2024-09-05T12:48:09"/>
    <x v="114"/>
    <n v="19.197500000009313"/>
    <d v="2024-09-05T18:23:04"/>
    <d v="1899-12-30T01:26:24"/>
    <d v="2024-09-05T19:49:28"/>
    <n v="12.175555555731989"/>
    <x v="0"/>
    <m/>
    <m/>
    <x v="0"/>
    <x v="4"/>
    <x v="0"/>
    <x v="0"/>
    <x v="10"/>
    <n v="5"/>
    <s v=""/>
    <d v="1899-12-31T10:33:36"/>
    <n v="16.757500000009312"/>
    <n v="12"/>
    <n v="4.7575000000093119"/>
    <n v="0"/>
    <x v="0"/>
  </r>
  <r>
    <s v="E002"/>
    <s v="EO11"/>
    <x v="700"/>
    <x v="0"/>
    <s v="E3"/>
    <n v="432000181"/>
    <s v="PREBETONG LUGO HORMIGONES, S.A."/>
    <n v="22001450"/>
    <s v="LUGO"/>
    <n v="55"/>
    <x v="1"/>
    <d v="2024-09-05T00:00:00"/>
    <d v="1899-12-30T12:48:30"/>
    <s v="06/09 10:30h"/>
    <d v="2024-09-06T00:00:00"/>
    <x v="21"/>
    <x v="0"/>
    <x v="720"/>
    <d v="2024-09-05T00:00:00"/>
    <d v="1899-12-30T19:20:26"/>
    <n v="108"/>
    <s v="E00108"/>
    <s v="RUTA KMS.108"/>
    <x v="5"/>
    <x v="0"/>
    <x v="0"/>
    <x v="0"/>
    <x v="0"/>
    <d v="2024-09-05T12:48:30"/>
    <x v="112"/>
    <n v="21.691666666651145"/>
    <d v="2024-09-05T19:20:26"/>
    <d v="1899-12-30T01:26:24"/>
    <d v="2024-09-05T20:46:50"/>
    <n v="13.719444444577675"/>
    <x v="0"/>
    <m/>
    <m/>
    <x v="0"/>
    <x v="4"/>
    <x v="0"/>
    <x v="0"/>
    <x v="11"/>
    <n v="5"/>
    <s v=""/>
    <d v="1899-12-31T10:33:36"/>
    <n v="19.251666666651143"/>
    <n v="12"/>
    <n v="7.2516666666511433"/>
    <n v="0"/>
    <x v="0"/>
  </r>
  <r>
    <s v="E002"/>
    <s v="EO11"/>
    <x v="701"/>
    <x v="0"/>
    <s v="E3"/>
    <n v="432000181"/>
    <s v="PREBETONG LUGO HORMIGONES, S.A."/>
    <n v="22001450"/>
    <s v="LUGO"/>
    <n v="55"/>
    <x v="1"/>
    <d v="2024-09-05T00:00:00"/>
    <d v="1899-12-30T12:48:51"/>
    <s v="06/09 URGE"/>
    <d v="2024-09-06T00:00:00"/>
    <x v="8"/>
    <x v="0"/>
    <x v="721"/>
    <d v="2024-09-06T00:00:00"/>
    <d v="1899-12-30T10:58:38"/>
    <n v="108"/>
    <s v="E00108"/>
    <s v="RUTA KMS.108"/>
    <x v="9"/>
    <x v="0"/>
    <x v="0"/>
    <x v="0"/>
    <x v="0"/>
    <d v="2024-09-05T12:48:51"/>
    <x v="113"/>
    <n v="23.685833333409391"/>
    <d v="2024-09-06T10:58:38"/>
    <d v="1899-12-30T01:26:24"/>
    <d v="2024-09-06T12:25:02"/>
    <n v="8.277777791954577E-2"/>
    <x v="0"/>
    <m/>
    <m/>
    <x v="0"/>
    <x v="5"/>
    <x v="0"/>
    <x v="0"/>
    <x v="6"/>
    <n v="6"/>
    <s v=""/>
    <d v="1899-12-31T10:33:36"/>
    <n v="21.24583333340939"/>
    <n v="12"/>
    <n v="9.2458333334093901"/>
    <n v="0"/>
    <x v="0"/>
  </r>
  <r>
    <s v="E002"/>
    <s v="EO11"/>
    <x v="702"/>
    <x v="0"/>
    <s v="E3"/>
    <n v="432000110"/>
    <s v="PREBETONG HORMIGONES, S.A."/>
    <n v="22002920"/>
    <s v="PLANTA MOVIL OURAL"/>
    <n v="3043"/>
    <x v="0"/>
    <d v="2024-09-05T00:00:00"/>
    <d v="1899-12-30T12:50:10"/>
    <s v="05/09 18h 52,5N-SR C"/>
    <d v="2024-09-05T00:00:00"/>
    <x v="7"/>
    <x v="0"/>
    <x v="722"/>
    <d v="2024-09-05T00:00:00"/>
    <d v="1899-12-30T16:36:50"/>
    <n v="123"/>
    <s v="E00123"/>
    <s v="RUTA KMS.123"/>
    <x v="4"/>
    <x v="0"/>
    <x v="0"/>
    <x v="0"/>
    <x v="0"/>
    <d v="2024-09-05T12:50:10"/>
    <x v="98"/>
    <n v="5.1638888888410293"/>
    <d v="2024-09-05T16:36:50"/>
    <d v="1899-12-30T01:38:24"/>
    <d v="2024-09-05T18:15:14"/>
    <n v="-0.25388888904126361"/>
    <x v="0"/>
    <m/>
    <m/>
    <x v="0"/>
    <x v="4"/>
    <x v="0"/>
    <x v="0"/>
    <x v="8"/>
    <n v="5"/>
    <s v=""/>
    <d v="1899-12-31T15:21:36"/>
    <n v="2.5238888888410296"/>
    <n v="0"/>
    <n v="2.5238888888410296"/>
    <n v="0"/>
    <x v="0"/>
  </r>
  <r>
    <s v="E002"/>
    <s v="EO11"/>
    <x v="703"/>
    <x v="0"/>
    <s v="E4"/>
    <n v="100000296"/>
    <s v="ARIAS NADELA S.L."/>
    <n v="20000190"/>
    <s v="LUGO"/>
    <n v="2906"/>
    <x v="8"/>
    <d v="2024-09-05T00:00:00"/>
    <d v="1899-12-30T12:58:32"/>
    <s v="06/09 fardos + pales"/>
    <d v="2024-09-06T00:00:00"/>
    <x v="9"/>
    <x v="0"/>
    <x v="723"/>
    <d v="2024-09-05T00:00:00"/>
    <d v="1899-12-30T17:02:29"/>
    <n v="100"/>
    <s v="E00100"/>
    <s v="RUTA KMS.100"/>
    <x v="227"/>
    <x v="0"/>
    <x v="0"/>
    <x v="0"/>
    <x v="1"/>
    <d v="2024-09-05T12:58:32"/>
    <x v="78"/>
    <n v="31.024444444512483"/>
    <d v="2024-09-05T17:02:29"/>
    <d v="1899-12-30T01:20:00"/>
    <d v="2024-09-05T18:22:29"/>
    <n v="25.625277777900919"/>
    <x v="0"/>
    <m/>
    <m/>
    <x v="0"/>
    <x v="4"/>
    <x v="0"/>
    <x v="0"/>
    <x v="9"/>
    <n v="5"/>
    <s v=""/>
    <d v="1899-12-31T08:00:00"/>
    <n v="28.691111111179151"/>
    <n v="12"/>
    <n v="16.691111111179151"/>
    <n v="0"/>
    <x v="0"/>
  </r>
  <r>
    <s v="E002"/>
    <s v="EO11"/>
    <x v="704"/>
    <x v="0"/>
    <s v="E3"/>
    <n v="100000141"/>
    <s v="BLOQUES CANDO S.L."/>
    <n v="22000324"/>
    <s v="C.RIBERAS LEA"/>
    <n v="55"/>
    <x v="1"/>
    <d v="2024-09-05T00:00:00"/>
    <d v="1899-12-30T13:07:22"/>
    <s v="06/09 por la mañana"/>
    <d v="2024-09-06T00:00:00"/>
    <x v="17"/>
    <x v="0"/>
    <x v="724"/>
    <d v="2024-09-06T00:00:00"/>
    <d v="1899-12-30T08:17:54"/>
    <n v="145"/>
    <s v="E00145"/>
    <s v="RUTA KMS.145"/>
    <x v="36"/>
    <x v="0"/>
    <x v="0"/>
    <x v="0"/>
    <x v="0"/>
    <d v="2024-09-05T13:07:22"/>
    <x v="110"/>
    <n v="22.877222222217824"/>
    <d v="2024-09-06T08:17:54"/>
    <d v="1899-12-30T01:56:00"/>
    <d v="2024-09-06T10:13:54"/>
    <n v="1.7683333333698101"/>
    <x v="0"/>
    <m/>
    <m/>
    <x v="0"/>
    <x v="5"/>
    <x v="0"/>
    <x v="0"/>
    <x v="0"/>
    <n v="6"/>
    <s v=""/>
    <d v="1899-12-31T22:24:00"/>
    <n v="19.943888888884491"/>
    <n v="12"/>
    <n v="7.9438888888844907"/>
    <n v="0"/>
    <x v="0"/>
  </r>
  <r>
    <s v="E002"/>
    <s v="EO11"/>
    <x v="705"/>
    <x v="0"/>
    <s v="E3"/>
    <n v="100000141"/>
    <s v="BLOQUES CANDO S.L."/>
    <n v="22002500"/>
    <s v="VILLALBA"/>
    <n v="55"/>
    <x v="1"/>
    <d v="2024-09-05T00:00:00"/>
    <d v="1899-12-30T13:07:48"/>
    <s v="06/09 por la mañana"/>
    <d v="2024-09-06T00:00:00"/>
    <x v="14"/>
    <x v="0"/>
    <x v="725"/>
    <d v="2024-09-05T00:00:00"/>
    <d v="1899-12-30T20:15:21"/>
    <n v="145"/>
    <s v="E00145"/>
    <s v="RUTA KMS.145"/>
    <x v="8"/>
    <x v="0"/>
    <x v="0"/>
    <x v="0"/>
    <x v="0"/>
    <d v="2024-09-05T13:07:48"/>
    <x v="115"/>
    <n v="22.369999999995343"/>
    <d v="2024-09-05T20:15:21"/>
    <d v="1899-12-30T01:56:00"/>
    <d v="2024-09-05T22:11:21"/>
    <n v="13.310833333292976"/>
    <x v="0"/>
    <m/>
    <m/>
    <x v="0"/>
    <x v="4"/>
    <x v="0"/>
    <x v="0"/>
    <x v="16"/>
    <n v="5"/>
    <s v=""/>
    <d v="1899-12-31T22:24:00"/>
    <n v="19.43666666666201"/>
    <n v="12"/>
    <n v="7.4366666666620098"/>
    <n v="0"/>
    <x v="0"/>
  </r>
  <r>
    <s v="E002"/>
    <s v="EO11"/>
    <x v="706"/>
    <x v="0"/>
    <s v="E3"/>
    <n v="100022674"/>
    <s v="COMERCIAL SILOS DE GALICIA, S.L."/>
    <n v="22001795"/>
    <s v="LEIRO"/>
    <n v="55"/>
    <x v="1"/>
    <d v="2024-09-05T00:00:00"/>
    <d v="1899-12-30T13:39:57"/>
    <s v="05/09 de tarde"/>
    <d v="2024-09-05T00:00:00"/>
    <x v="5"/>
    <x v="1"/>
    <x v="726"/>
    <d v="2024-09-05T00:00:00"/>
    <d v="1899-12-30T15:18:02"/>
    <n v="33"/>
    <s v="E00033"/>
    <s v="RUTA KMS.033"/>
    <x v="38"/>
    <x v="0"/>
    <x v="0"/>
    <x v="1"/>
    <x v="0"/>
    <d v="2024-09-05T13:39:57"/>
    <x v="106"/>
    <n v="3.8341666666092351"/>
    <d v="2024-09-05T15:18:02"/>
    <d v="1899-12-30T00:26:24"/>
    <d v="2024-09-05T15:44:26"/>
    <n v="1.7594444443238899"/>
    <x v="0"/>
    <m/>
    <m/>
    <x v="0"/>
    <x v="4"/>
    <x v="0"/>
    <x v="0"/>
    <x v="4"/>
    <n v="5"/>
    <s v=""/>
    <d v="1899-12-30T10:33:36"/>
    <n v="2.3941666666092352"/>
    <n v="0"/>
    <n v="2.3941666666092352"/>
    <n v="0"/>
    <x v="0"/>
  </r>
  <r>
    <s v="E002"/>
    <s v="EO11"/>
    <x v="707"/>
    <x v="0"/>
    <s v="E4"/>
    <n v="100000136"/>
    <s v="CONSTRUDECO NORTE S.L."/>
    <n v="19000805"/>
    <s v="ORTIGUEIRA"/>
    <n v="2906"/>
    <x v="8"/>
    <d v="2024-09-05T00:00:00"/>
    <d v="1899-12-30T14:45:24"/>
    <s v="06/09 Servir"/>
    <d v="2024-09-06T00:00:00"/>
    <x v="9"/>
    <x v="0"/>
    <x v="727"/>
    <d v="2024-09-05T00:00:00"/>
    <d v="1899-12-30T16:39:32"/>
    <n v="199"/>
    <s v="E00199"/>
    <s v="RUTA KMS.199"/>
    <x v="27"/>
    <x v="0"/>
    <x v="0"/>
    <x v="0"/>
    <x v="1"/>
    <d v="2024-09-05T14:45:24"/>
    <x v="78"/>
    <n v="29.243333333346527"/>
    <d v="2024-09-05T16:39:32"/>
    <d v="1899-12-30T02:39:12"/>
    <d v="2024-09-05T19:18:44"/>
    <n v="24.687777777900919"/>
    <x v="0"/>
    <m/>
    <m/>
    <x v="0"/>
    <x v="4"/>
    <x v="0"/>
    <x v="0"/>
    <x v="8"/>
    <n v="5"/>
    <s v=""/>
    <d v="1900-01-01T15:40:48"/>
    <n v="25.590000000013195"/>
    <n v="12"/>
    <n v="13.590000000013195"/>
    <n v="0"/>
    <x v="0"/>
  </r>
  <r>
    <s v="E002"/>
    <s v="EO11"/>
    <x v="708"/>
    <x v="0"/>
    <s v="E3"/>
    <n v="100056816"/>
    <s v="EXPL. Y HORMIGONES LANCARA, S.L."/>
    <n v="22002860"/>
    <s v="PUEBLA DE SAN JULIAN (LANCARA)"/>
    <n v="55"/>
    <x v="1"/>
    <d v="2024-09-05T00:00:00"/>
    <d v="1899-12-30T15:18:51"/>
    <s v="06/09 x  mañana"/>
    <d v="2024-09-06T00:00:00"/>
    <x v="21"/>
    <x v="0"/>
    <x v="728"/>
    <d v="2024-09-06T00:00:00"/>
    <d v="1899-12-30T07:56:31"/>
    <n v="100"/>
    <s v="E00100"/>
    <s v="RUTA KMS.100"/>
    <x v="0"/>
    <x v="0"/>
    <x v="0"/>
    <x v="0"/>
    <x v="0"/>
    <d v="2024-09-05T15:18:51"/>
    <x v="112"/>
    <n v="19.185833333409391"/>
    <d v="2024-09-06T07:56:31"/>
    <d v="1899-12-30T01:20:00"/>
    <d v="2024-09-06T09:16:31"/>
    <n v="1.2247222223086283"/>
    <x v="0"/>
    <m/>
    <m/>
    <x v="0"/>
    <x v="5"/>
    <x v="0"/>
    <x v="0"/>
    <x v="12"/>
    <n v="6"/>
    <s v=""/>
    <d v="1899-12-31T08:00:00"/>
    <n v="16.852500000076059"/>
    <n v="12"/>
    <n v="4.8525000000760592"/>
    <n v="0"/>
    <x v="0"/>
  </r>
  <r>
    <s v="E002"/>
    <s v="EO11"/>
    <x v="709"/>
    <x v="0"/>
    <s v="E3"/>
    <n v="100027852"/>
    <s v="GONZALEZ MADARRO S.L."/>
    <n v="22002801"/>
    <s v="CEREIXAL"/>
    <n v="2853"/>
    <x v="11"/>
    <d v="2024-09-05T00:00:00"/>
    <d v="1899-12-30T15:22:16"/>
    <s v="06/09 09:00h"/>
    <d v="2024-09-06T00:00:00"/>
    <x v="18"/>
    <x v="0"/>
    <x v="729"/>
    <d v="2024-09-05T00:00:00"/>
    <d v="1899-12-30T19:32:31"/>
    <n v="57"/>
    <s v="E00057"/>
    <s v="RUTA KMS.057"/>
    <x v="32"/>
    <x v="0"/>
    <x v="0"/>
    <x v="0"/>
    <x v="0"/>
    <d v="2024-09-05T15:22:16"/>
    <x v="107"/>
    <n v="17.628888888924848"/>
    <d v="2024-09-05T19:32:31"/>
    <d v="1899-12-30T00:45:36"/>
    <d v="2024-09-05T20:18:07"/>
    <n v="12.698055555461906"/>
    <x v="0"/>
    <m/>
    <m/>
    <x v="0"/>
    <x v="4"/>
    <x v="0"/>
    <x v="0"/>
    <x v="11"/>
    <n v="5"/>
    <s v=""/>
    <d v="1899-12-30T18:14:24"/>
    <n v="15.868888888924847"/>
    <n v="12"/>
    <n v="3.8688888889248467"/>
    <n v="0"/>
    <x v="0"/>
  </r>
  <r>
    <s v="E002"/>
    <s v="EO11"/>
    <x v="710"/>
    <x v="0"/>
    <s v="E3"/>
    <n v="432000110"/>
    <s v="PREBETONG HORMIGONES, S.A."/>
    <n v="21000010"/>
    <s v="LA GRELA"/>
    <n v="55"/>
    <x v="1"/>
    <d v="2024-09-05T00:00:00"/>
    <d v="1899-12-30T15:29:04"/>
    <s v="05/09 ya entra"/>
    <d v="2024-09-05T00:00:00"/>
    <x v="25"/>
    <x v="3"/>
    <x v="730"/>
    <d v="2024-09-05T00:00:00"/>
    <d v="1899-12-30T16:16:49"/>
    <n v="2"/>
    <s v="E00002"/>
    <s v="RUTA KMS.0002"/>
    <x v="213"/>
    <x v="0"/>
    <x v="0"/>
    <x v="1"/>
    <x v="0"/>
    <d v="2024-09-05T15:29:04"/>
    <x v="109"/>
    <n v="3.5155555555829778"/>
    <d v="2024-09-05T16:16:49"/>
    <d v="1899-12-30T00:01:36"/>
    <d v="2024-09-05T16:18:25"/>
    <n v="2.6930555555736646"/>
    <x v="0"/>
    <m/>
    <m/>
    <x v="0"/>
    <x v="4"/>
    <x v="0"/>
    <x v="0"/>
    <x v="8"/>
    <n v="5"/>
    <s v=""/>
    <d v="1899-12-30T00:38:24"/>
    <n v="2.488888888916311"/>
    <n v="0"/>
    <n v="2.488888888916311"/>
    <n v="0"/>
    <x v="0"/>
  </r>
  <r>
    <s v="E002"/>
    <s v="EO11"/>
    <x v="711"/>
    <x v="0"/>
    <s v="E3"/>
    <n v="100043821"/>
    <s v="ALMACENES FORNEAS, S. L."/>
    <n v="22002633"/>
    <s v="SAMPAIO (GRANEL)"/>
    <n v="55"/>
    <x v="1"/>
    <d v="2024-09-05T00:00:00"/>
    <d v="1899-12-30T15:29:36"/>
    <s v="05/09 urge"/>
    <d v="2024-09-05T00:00:00"/>
    <x v="25"/>
    <x v="0"/>
    <x v="731"/>
    <d v="2024-09-05T00:00:00"/>
    <d v="1899-12-30T16:24:17"/>
    <n v="140"/>
    <s v="E00140"/>
    <s v="RUTA KMS.140"/>
    <x v="8"/>
    <x v="0"/>
    <x v="0"/>
    <x v="0"/>
    <x v="0"/>
    <d v="2024-09-05T15:29:36"/>
    <x v="109"/>
    <n v="3.5066666665370576"/>
    <d v="2024-09-05T16:24:17"/>
    <d v="1899-12-30T01:52:00"/>
    <d v="2024-09-05T18:16:17"/>
    <n v="0.72861111100064591"/>
    <x v="0"/>
    <m/>
    <m/>
    <x v="0"/>
    <x v="4"/>
    <x v="0"/>
    <x v="0"/>
    <x v="8"/>
    <n v="5"/>
    <s v=""/>
    <d v="1899-12-31T20:48:00"/>
    <n v="0.63999999987039091"/>
    <n v="0"/>
    <n v="0.63999999987039091"/>
    <n v="1"/>
    <x v="0"/>
  </r>
  <r>
    <s v="E002"/>
    <s v="EO11"/>
    <x v="712"/>
    <x v="0"/>
    <s v="E3"/>
    <n v="100000761"/>
    <s v="GRANITOS DE XALLAS S.L."/>
    <n v="22000263"/>
    <s v="SANTA COMBA"/>
    <n v="55"/>
    <x v="1"/>
    <d v="2024-09-05T00:00:00"/>
    <d v="1899-12-30T15:31:01"/>
    <s v="05/09 18h 419/2024"/>
    <d v="2024-09-05T00:00:00"/>
    <x v="26"/>
    <x v="2"/>
    <x v="732"/>
    <d v="2024-09-05T00:00:00"/>
    <d v="1899-12-30T16:34:05"/>
    <n v="45"/>
    <s v="E00045"/>
    <s v="RUTA KMS.045"/>
    <x v="214"/>
    <x v="0"/>
    <x v="0"/>
    <x v="1"/>
    <x v="0"/>
    <d v="2024-09-05T15:31:01"/>
    <x v="94"/>
    <n v="3.9830555555527098"/>
    <d v="2024-09-05T16:34:05"/>
    <d v="1899-12-30T00:36:00"/>
    <d v="2024-09-05T17:10:05"/>
    <n v="2.3319444443914108"/>
    <x v="0"/>
    <m/>
    <m/>
    <x v="0"/>
    <x v="4"/>
    <x v="0"/>
    <x v="0"/>
    <x v="8"/>
    <n v="5"/>
    <s v=""/>
    <d v="1899-12-30T14:24:00"/>
    <n v="2.3830555555527098"/>
    <n v="0"/>
    <n v="2.3830555555527098"/>
    <n v="0"/>
    <x v="0"/>
  </r>
  <r>
    <s v="E002"/>
    <s v="EO11"/>
    <x v="713"/>
    <x v="0"/>
    <s v="E4"/>
    <n v="100056452"/>
    <s v="CONSTRUFER VILALBA LUGO, S.L."/>
    <n v="19001350"/>
    <s v="COSPEITO"/>
    <n v="3320"/>
    <x v="9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0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3"/>
    <x v="0"/>
    <s v="E4"/>
    <n v="100056452"/>
    <s v="CONSTRUFER VILALBA LUGO, S.L."/>
    <n v="19001350"/>
    <s v="COSPEITO"/>
    <n v="2906"/>
    <x v="8"/>
    <d v="2024-09-05T00:00:00"/>
    <d v="1899-12-30T15:34:16"/>
    <s v="06/09 Servir 32.5+42"/>
    <d v="2024-09-06T00:00:00"/>
    <x v="22"/>
    <x v="0"/>
    <x v="733"/>
    <d v="2024-09-06T00:00:00"/>
    <d v="1899-12-30T08:50:08"/>
    <n v="120"/>
    <s v="E00120"/>
    <s v="RUTA KMS.120"/>
    <x v="50"/>
    <x v="0"/>
    <x v="1"/>
    <x v="0"/>
    <x v="1"/>
    <d v="2024-09-05T15:34:16"/>
    <x v="116"/>
    <n v="28.928888888913207"/>
    <d v="2024-09-06T08:50:08"/>
    <d v="1899-12-30T01:36:00"/>
    <d v="2024-09-06T10:26:08"/>
    <n v="10.06444444443332"/>
    <x v="0"/>
    <m/>
    <m/>
    <x v="0"/>
    <x v="5"/>
    <x v="0"/>
    <x v="0"/>
    <x v="0"/>
    <n v="6"/>
    <s v=""/>
    <d v="1899-12-31T14:24:00"/>
    <n v="26.328888888913205"/>
    <n v="12"/>
    <n v="14.328888888913205"/>
    <n v="0"/>
    <x v="0"/>
  </r>
  <r>
    <s v="E002"/>
    <s v="EO11"/>
    <x v="714"/>
    <x v="0"/>
    <s v="E3"/>
    <n v="100048420"/>
    <s v="RODIÑAS PRETENSADOS, S. L."/>
    <n v="22002397"/>
    <s v="TEIXEIRO"/>
    <n v="3218"/>
    <x v="5"/>
    <d v="2024-09-05T00:00:00"/>
    <d v="1899-12-30T15:34:52"/>
    <s v="06/09 09:30h"/>
    <d v="2024-09-06T00:00:00"/>
    <x v="23"/>
    <x v="0"/>
    <x v="734"/>
    <d v="2024-09-05T00:00:00"/>
    <d v="1899-12-30T18:13:26"/>
    <n v="151"/>
    <s v="E00151"/>
    <s v="RUTA KMS.151"/>
    <x v="7"/>
    <x v="0"/>
    <x v="0"/>
    <x v="0"/>
    <x v="0"/>
    <d v="2024-09-05T15:34:52"/>
    <x v="117"/>
    <n v="17.918888888962101"/>
    <d v="2024-09-05T18:13:26"/>
    <d v="1899-12-30T02:00:48"/>
    <d v="2024-09-05T20:14:14"/>
    <n v="13.262777777854353"/>
    <x v="0"/>
    <m/>
    <m/>
    <x v="0"/>
    <x v="4"/>
    <x v="0"/>
    <x v="0"/>
    <x v="10"/>
    <n v="5"/>
    <s v=""/>
    <d v="1900-01-01T00:19:12"/>
    <n v="14.905555555628768"/>
    <n v="12"/>
    <n v="2.9055555556287676"/>
    <n v="0"/>
    <x v="0"/>
  </r>
  <r>
    <s v="E002"/>
    <s v="EO11"/>
    <x v="715"/>
    <x v="0"/>
    <s v="E3"/>
    <n v="100048420"/>
    <s v="RODIÑAS PRETENSADOS, S. L."/>
    <n v="22002397"/>
    <s v="TEIXEIRO"/>
    <n v="3218"/>
    <x v="5"/>
    <d v="2024-09-05T00:00:00"/>
    <d v="1899-12-30T15:37:04"/>
    <s v="06/09 15:30h"/>
    <d v="2024-09-06T00:00:00"/>
    <x v="16"/>
    <x v="0"/>
    <x v="735"/>
    <d v="2024-09-06T00:00:00"/>
    <d v="1899-12-30T13:03:57"/>
    <n v="151"/>
    <s v="E00151"/>
    <s v="RUTA KMS.151"/>
    <x v="36"/>
    <x v="0"/>
    <x v="0"/>
    <x v="0"/>
    <x v="0"/>
    <d v="2024-09-05T15:37:04"/>
    <x v="118"/>
    <n v="23.882222222280689"/>
    <d v="2024-09-06T13:03:57"/>
    <d v="1899-12-30T02:00:48"/>
    <d v="2024-09-06T15:04:45"/>
    <n v="0.4208333333954215"/>
    <x v="0"/>
    <m/>
    <m/>
    <x v="0"/>
    <x v="5"/>
    <x v="0"/>
    <x v="0"/>
    <x v="2"/>
    <n v="6"/>
    <s v=""/>
    <d v="1900-01-01T00:19:12"/>
    <n v="20.868888888947357"/>
    <n v="12"/>
    <n v="8.8688888889473567"/>
    <n v="0"/>
    <x v="0"/>
  </r>
  <r>
    <s v="E002"/>
    <s v="EO11"/>
    <x v="716"/>
    <x v="0"/>
    <s v="E3"/>
    <n v="432000110"/>
    <s v="PREBETONG HORMIGONES, S.A."/>
    <n v="21000023"/>
    <s v="TREMOEDO"/>
    <n v="55"/>
    <x v="1"/>
    <d v="2024-09-05T00:00:00"/>
    <d v="1899-12-30T15:39:09"/>
    <s v="06/09 09h"/>
    <d v="2024-09-06T00:00:00"/>
    <x v="18"/>
    <x v="4"/>
    <x v="736"/>
    <d v="2024-09-05T00:00:00"/>
    <d v="1899-12-30T17:40:27"/>
    <n v="72"/>
    <s v="E00072"/>
    <s v="RUTA KMS.072"/>
    <x v="211"/>
    <x v="0"/>
    <x v="0"/>
    <x v="1"/>
    <x v="0"/>
    <d v="2024-09-05T15:39:09"/>
    <x v="107"/>
    <n v="17.347499999916181"/>
    <d v="2024-09-05T17:40:27"/>
    <d v="1899-12-30T00:57:36"/>
    <d v="2024-09-05T18:38:03"/>
    <n v="14.365833333344199"/>
    <x v="0"/>
    <m/>
    <m/>
    <x v="0"/>
    <x v="4"/>
    <x v="0"/>
    <x v="0"/>
    <x v="9"/>
    <n v="5"/>
    <s v=""/>
    <d v="1899-12-30T23:02:24"/>
    <n v="15.38749999991618"/>
    <n v="14"/>
    <n v="1.3874999999161801"/>
    <n v="0"/>
    <x v="0"/>
  </r>
  <r>
    <s v="E002"/>
    <s v="EO11"/>
    <x v="717"/>
    <x v="0"/>
    <s v="E3"/>
    <n v="100051530"/>
    <s v="MYHNOR MORTEROS Y HORMIGONES DEL"/>
    <n v="22002573"/>
    <s v="MONTESALGUEIRO"/>
    <n v="55"/>
    <x v="1"/>
    <d v="2024-09-05T00:00:00"/>
    <d v="1899-12-30T15:59:57"/>
    <s v="06/09 11:00h"/>
    <d v="2024-09-06T00:00:00"/>
    <x v="12"/>
    <x v="0"/>
    <x v="737"/>
    <d v="2024-09-05T00:00:00"/>
    <d v="1899-12-30T18:43:17"/>
    <n v="153"/>
    <s v="E00153"/>
    <s v="RUTA KMS.153"/>
    <x v="20"/>
    <x v="0"/>
    <x v="0"/>
    <x v="0"/>
    <x v="0"/>
    <d v="2024-09-05T15:59:57"/>
    <x v="119"/>
    <n v="19.000833333469927"/>
    <d v="2024-09-05T18:43:17"/>
    <d v="1899-12-30T02:02:24"/>
    <d v="2024-09-05T20:45:41"/>
    <n v="14.23861111124279"/>
    <x v="0"/>
    <m/>
    <m/>
    <x v="0"/>
    <x v="4"/>
    <x v="0"/>
    <x v="0"/>
    <x v="10"/>
    <n v="5"/>
    <s v=""/>
    <d v="1900-01-01T00:57:36"/>
    <n v="15.960833333469928"/>
    <n v="12"/>
    <n v="3.9608333334699282"/>
    <n v="0"/>
    <x v="0"/>
  </r>
  <r>
    <s v="E002"/>
    <s v="EO11"/>
    <x v="718"/>
    <x v="0"/>
    <s v="E3"/>
    <n v="100009172"/>
    <s v="BAÑEZANA DE HORMIGONES MIGUEL S.L."/>
    <n v="22002290"/>
    <s v="LA BAÑEZA"/>
    <n v="55"/>
    <x v="1"/>
    <d v="2024-09-05T00:00:00"/>
    <d v="1899-12-30T16:02:41"/>
    <s v="06/09 08:00h"/>
    <d v="2024-09-06T00:00:00"/>
    <x v="13"/>
    <x v="0"/>
    <x v="738"/>
    <d v="2024-09-05T00:00:00"/>
    <d v="1899-12-30T18:02:06"/>
    <n v="105"/>
    <s v="E00105"/>
    <s v="RUTA KMS.105"/>
    <x v="9"/>
    <x v="0"/>
    <x v="0"/>
    <x v="0"/>
    <x v="0"/>
    <d v="2024-09-05T16:02:41"/>
    <x v="114"/>
    <n v="15.955277777917217"/>
    <d v="2024-09-05T18:02:06"/>
    <d v="1899-12-30T01:24:00"/>
    <d v="2024-09-05T19:26:06"/>
    <n v="12.565000000060536"/>
    <x v="0"/>
    <m/>
    <m/>
    <x v="0"/>
    <x v="4"/>
    <x v="0"/>
    <x v="0"/>
    <x v="10"/>
    <n v="5"/>
    <s v=""/>
    <d v="1899-12-31T09:36:00"/>
    <n v="13.555277777917217"/>
    <n v="12"/>
    <n v="1.5552777779172171"/>
    <n v="0"/>
    <x v="0"/>
  </r>
  <r>
    <s v="E002"/>
    <s v="EO11"/>
    <x v="719"/>
    <x v="0"/>
    <s v="E3"/>
    <n v="100055329"/>
    <s v="PRETENSADOS MONTALBAN, S.L."/>
    <n v="22002750"/>
    <s v="RAIRIZ DE VEIGA"/>
    <n v="55"/>
    <x v="1"/>
    <d v="2024-09-05T00:00:00"/>
    <d v="1899-12-30T16:30:09"/>
    <s v="06/09 10h  A02"/>
    <d v="2024-09-06T00:00:00"/>
    <x v="11"/>
    <x v="1"/>
    <x v="739"/>
    <d v="2024-09-06T00:00:00"/>
    <d v="1899-12-30T09:10:29"/>
    <n v="42"/>
    <s v="E00042"/>
    <s v="RUTA KMS.042"/>
    <x v="43"/>
    <x v="0"/>
    <x v="0"/>
    <x v="1"/>
    <x v="0"/>
    <d v="2024-09-05T16:30:09"/>
    <x v="120"/>
    <n v="17.497499999881256"/>
    <d v="2024-09-06T09:10:29"/>
    <d v="1899-12-30T00:33:36"/>
    <d v="2024-09-06T09:44:05"/>
    <n v="0.26527777779847383"/>
    <x v="0"/>
    <m/>
    <m/>
    <x v="0"/>
    <x v="5"/>
    <x v="0"/>
    <x v="0"/>
    <x v="1"/>
    <n v="6"/>
    <s v=""/>
    <d v="1899-12-30T13:26:24"/>
    <n v="15.937499999881258"/>
    <n v="14"/>
    <n v="1.9374999998812577"/>
    <n v="0"/>
    <x v="0"/>
  </r>
  <r>
    <s v="E002"/>
    <s v="EO11"/>
    <x v="720"/>
    <x v="0"/>
    <s v="E3"/>
    <n v="432000110"/>
    <s v="PREBETONG HORMIGONES, S.A."/>
    <n v="22001012"/>
    <s v="FENE"/>
    <n v="55"/>
    <x v="1"/>
    <d v="2024-09-05T00:00:00"/>
    <d v="1899-12-30T16:49:47"/>
    <s v="06/09 X DIA"/>
    <d v="2024-09-06T00:00:00"/>
    <x v="17"/>
    <x v="3"/>
    <x v="740"/>
    <d v="2024-09-06T00:00:00"/>
    <d v="1899-12-30T08:16:40"/>
    <n v="51"/>
    <s v="E00051"/>
    <s v="RUTA KMS.051"/>
    <x v="220"/>
    <x v="0"/>
    <x v="0"/>
    <x v="1"/>
    <x v="0"/>
    <d v="2024-09-05T16:49:47"/>
    <x v="110"/>
    <n v="19.170277777709998"/>
    <d v="2024-09-06T08:16:40"/>
    <d v="1899-12-30T00:40:48"/>
    <d v="2024-09-06T08:57:28"/>
    <n v="3.0422222221386619"/>
    <x v="0"/>
    <m/>
    <m/>
    <x v="0"/>
    <x v="5"/>
    <x v="0"/>
    <x v="0"/>
    <x v="0"/>
    <n v="6"/>
    <s v=""/>
    <d v="1899-12-30T16:19:12"/>
    <n v="17.490277777709998"/>
    <n v="14"/>
    <n v="3.4902777777099985"/>
    <n v="0"/>
    <x v="0"/>
  </r>
  <r>
    <s v="E002"/>
    <s v="EO11"/>
    <x v="721"/>
    <x v="0"/>
    <s v="E3"/>
    <n v="100000749"/>
    <s v="PREFABRICADOS PAREDES, S.L."/>
    <n v="22000251"/>
    <s v="RABADE"/>
    <n v="55"/>
    <x v="1"/>
    <d v="2024-09-05T00:00:00"/>
    <d v="1899-12-30T17:24:55"/>
    <s v="06/09 URGE 14tn"/>
    <d v="2024-09-06T00:00:00"/>
    <x v="17"/>
    <x v="0"/>
    <x v="741"/>
    <d v="2024-09-06T00:00:00"/>
    <d v="1899-12-30T11:20:55"/>
    <n v="115"/>
    <s v="E00115"/>
    <s v="RUTA KMS.115"/>
    <x v="42"/>
    <x v="0"/>
    <x v="0"/>
    <x v="0"/>
    <x v="0"/>
    <d v="2024-09-05T17:24:55"/>
    <x v="110"/>
    <n v="18.584722222178243"/>
    <d v="2024-09-06T11:20:55"/>
    <d v="1899-12-30T01:32:00"/>
    <d v="2024-09-06T12:52:55"/>
    <n v="-0.88194444437976927"/>
    <x v="1"/>
    <m/>
    <m/>
    <x v="0"/>
    <x v="5"/>
    <x v="1"/>
    <x v="0"/>
    <x v="7"/>
    <n v="6"/>
    <s v=""/>
    <d v="1899-12-31T12:48:00"/>
    <n v="16.051388888844908"/>
    <n v="12"/>
    <n v="4.0513888888449081"/>
    <n v="0"/>
    <x v="0"/>
  </r>
  <r>
    <s v="E002"/>
    <s v="EO11"/>
    <x v="722"/>
    <x v="0"/>
    <s v="E3"/>
    <n v="100059105"/>
    <s v="TUNEL DE RANTE UTE"/>
    <n v="22002985"/>
    <s v="SAN CIBRAO - UTE TUNEL DE RANTE"/>
    <n v="3042"/>
    <x v="4"/>
    <d v="2024-09-05T00:00:00"/>
    <d v="1899-12-30T17:50:49"/>
    <s v="06/09 Por la Mañana"/>
    <d v="2024-09-06T00:00:00"/>
    <x v="17"/>
    <x v="1"/>
    <x v="742"/>
    <d v="2024-09-06T00:00:00"/>
    <d v="1899-12-30T10:43:12"/>
    <n v="12"/>
    <s v="E00012"/>
    <s v="RUTA KMS.012"/>
    <x v="38"/>
    <x v="0"/>
    <x v="0"/>
    <x v="1"/>
    <x v="0"/>
    <d v="2024-09-05T17:50:49"/>
    <x v="110"/>
    <n v="18.153055555536412"/>
    <d v="2024-09-06T10:43:12"/>
    <d v="1899-12-30T00:09:36"/>
    <d v="2024-09-06T10:52:48"/>
    <n v="1.120000000053551"/>
    <x v="0"/>
    <m/>
    <m/>
    <x v="0"/>
    <x v="5"/>
    <x v="0"/>
    <x v="0"/>
    <x v="6"/>
    <n v="6"/>
    <s v=""/>
    <d v="1899-12-30T03:50:24"/>
    <n v="16.993055555536412"/>
    <n v="14"/>
    <n v="2.9930555555364116"/>
    <n v="0"/>
    <x v="0"/>
  </r>
  <r>
    <s v="E002"/>
    <s v="EO11"/>
    <x v="723"/>
    <x v="0"/>
    <s v="E3"/>
    <n v="432000181"/>
    <s v="PREBETONG LUGO HORMIGONES, S.A."/>
    <n v="22002590"/>
    <s v="MONFORTE"/>
    <n v="55"/>
    <x v="1"/>
    <d v="2024-09-05T00:00:00"/>
    <d v="1899-12-30T17:54:24"/>
    <s v="06/09 urge"/>
    <d v="2024-09-06T00:00:00"/>
    <x v="1"/>
    <x v="0"/>
    <x v="743"/>
    <d v="2024-09-06T00:00:00"/>
    <d v="1899-12-30T14:08:39"/>
    <n v="102"/>
    <s v="E00102"/>
    <s v="RUTA KMS.102"/>
    <x v="5"/>
    <x v="0"/>
    <x v="0"/>
    <x v="0"/>
    <x v="0"/>
    <d v="2024-09-05T17:54:24"/>
    <x v="85"/>
    <n v="23.093333333381452"/>
    <d v="2024-09-06T14:08:39"/>
    <d v="1899-12-30T01:21:36"/>
    <d v="2024-09-06T15:30:15"/>
    <n v="1.495833333407063"/>
    <x v="0"/>
    <m/>
    <m/>
    <x v="0"/>
    <x v="5"/>
    <x v="0"/>
    <x v="0"/>
    <x v="5"/>
    <n v="6"/>
    <s v=""/>
    <d v="1899-12-31T08:38:24"/>
    <n v="20.733333333381452"/>
    <n v="12"/>
    <n v="8.7333333333814522"/>
    <n v="0"/>
    <x v="0"/>
  </r>
  <r>
    <s v="E002"/>
    <s v="EO11"/>
    <x v="724"/>
    <x v="0"/>
    <s v="E3"/>
    <n v="100022370"/>
    <s v="PREFABRICADOS LUIS BARROS S.L."/>
    <n v="22002704"/>
    <s v="TOMIÑO"/>
    <n v="55"/>
    <x v="1"/>
    <d v="2024-09-05T00:00:00"/>
    <d v="1899-12-30T17:59:41"/>
    <s v="06/09 URGE  Pregunta"/>
    <d v="2024-09-06T00:00:00"/>
    <x v="4"/>
    <x v="4"/>
    <x v="744"/>
    <d v="2024-09-06T00:00:00"/>
    <d v="1899-12-30T11:57:29"/>
    <n v="26"/>
    <s v="E00026"/>
    <s v="RUTA KMS.026"/>
    <x v="212"/>
    <x v="0"/>
    <x v="0"/>
    <x v="1"/>
    <x v="0"/>
    <d v="2024-09-05T17:59:41"/>
    <x v="121"/>
    <n v="21.005277777789161"/>
    <d v="2024-09-06T11:57:29"/>
    <d v="1899-12-30T00:20:48"/>
    <d v="2024-09-06T12:18:17"/>
    <n v="2.6952777777914889"/>
    <x v="0"/>
    <m/>
    <m/>
    <x v="0"/>
    <x v="5"/>
    <x v="0"/>
    <x v="0"/>
    <x v="7"/>
    <n v="6"/>
    <s v=""/>
    <d v="1899-12-30T08:19:12"/>
    <n v="19.658611111122493"/>
    <n v="14"/>
    <n v="5.658611111122493"/>
    <n v="0"/>
    <x v="0"/>
  </r>
  <r>
    <s v="E002"/>
    <s v="EO11"/>
    <x v="725"/>
    <x v="0"/>
    <s v="E3"/>
    <n v="100028413"/>
    <s v="HORMIGONES CARRAL, S.L."/>
    <n v="22002990"/>
    <s v="PUERTO EXTERIOR DE FERROL"/>
    <n v="3042"/>
    <x v="4"/>
    <d v="2024-09-05T00:00:00"/>
    <d v="1899-12-30T18:23:27"/>
    <s v="06/09 10H 1º"/>
    <d v="2024-09-06T00:00:00"/>
    <x v="11"/>
    <x v="3"/>
    <x v="745"/>
    <d v="2024-09-06T00:00:00"/>
    <d v="1899-12-30T08:58:38"/>
    <n v="71"/>
    <s v="E00071"/>
    <s v="RUTA KMS.071"/>
    <x v="221"/>
    <x v="0"/>
    <x v="0"/>
    <x v="1"/>
    <x v="0"/>
    <d v="2024-09-05T18:23:27"/>
    <x v="120"/>
    <n v="15.609166666574311"/>
    <d v="2024-09-06T08:58:38"/>
    <d v="1899-12-30T00:56:48"/>
    <d v="2024-09-06T09:55:26"/>
    <n v="7.6111111091449857E-2"/>
    <x v="0"/>
    <m/>
    <m/>
    <x v="0"/>
    <x v="5"/>
    <x v="0"/>
    <x v="0"/>
    <x v="0"/>
    <n v="6"/>
    <s v=""/>
    <d v="1899-12-30T22:43:12"/>
    <n v="13.662499999907643"/>
    <n v="14"/>
    <n v="-0.3375000000923567"/>
    <n v="1"/>
    <x v="0"/>
  </r>
  <r>
    <s v="E002"/>
    <s v="EO11"/>
    <x v="726"/>
    <x v="0"/>
    <s v="E3"/>
    <n v="100028413"/>
    <s v="HORMIGONES CARRAL, S.L."/>
    <n v="22002990"/>
    <s v="PUERTO EXTERIOR DE FERROL"/>
    <n v="3042"/>
    <x v="4"/>
    <d v="2024-09-05T00:00:00"/>
    <d v="1899-12-30T18:23:59"/>
    <s v="06/09 12H 2º"/>
    <d v="2024-09-06T00:00:00"/>
    <x v="17"/>
    <x v="3"/>
    <x v="746"/>
    <d v="2024-09-06T00:00:00"/>
    <d v="1899-12-30T10:38:23"/>
    <n v="71"/>
    <s v="E00071"/>
    <s v="RUTA KMS.071"/>
    <x v="210"/>
    <x v="0"/>
    <x v="0"/>
    <x v="1"/>
    <x v="0"/>
    <d v="2024-09-05T18:23:59"/>
    <x v="110"/>
    <n v="17.600277777761221"/>
    <d v="2024-09-06T10:38:23"/>
    <d v="1899-12-30T00:56:48"/>
    <d v="2024-09-06T11:35:11"/>
    <n v="0.41361111105652526"/>
    <x v="0"/>
    <m/>
    <m/>
    <x v="0"/>
    <x v="5"/>
    <x v="0"/>
    <x v="0"/>
    <x v="6"/>
    <n v="6"/>
    <s v=""/>
    <d v="1899-12-30T22:43:12"/>
    <n v="15.653611111094555"/>
    <n v="14"/>
    <n v="1.6536111110945555"/>
    <n v="0"/>
    <x v="0"/>
  </r>
  <r>
    <s v="E002"/>
    <s v="EO11"/>
    <x v="727"/>
    <x v="0"/>
    <s v="E3"/>
    <n v="100028413"/>
    <s v="HORMIGONES CARRAL, S.L."/>
    <n v="22002990"/>
    <s v="PUERTO EXTERIOR DE FERROL"/>
    <n v="3042"/>
    <x v="4"/>
    <d v="2024-09-05T00:00:00"/>
    <d v="1899-12-30T18:24:36"/>
    <s v="06/09 12H 3º"/>
    <d v="2024-09-06T00:00:00"/>
    <x v="4"/>
    <x v="3"/>
    <x v="747"/>
    <d v="2024-09-06T00:00:00"/>
    <d v="1899-12-30T11:42:09"/>
    <n v="71"/>
    <s v="E00071"/>
    <s v="RUTA KMS.071"/>
    <x v="30"/>
    <x v="0"/>
    <x v="0"/>
    <x v="1"/>
    <x v="0"/>
    <d v="2024-09-05T18:24:36"/>
    <x v="121"/>
    <n v="20.590000000025611"/>
    <d v="2024-09-06T11:42:09"/>
    <d v="1899-12-30T00:56:48"/>
    <d v="2024-09-06T12:38:57"/>
    <n v="2.3508333333302289"/>
    <x v="0"/>
    <m/>
    <m/>
    <x v="0"/>
    <x v="5"/>
    <x v="0"/>
    <x v="0"/>
    <x v="7"/>
    <n v="6"/>
    <s v=""/>
    <d v="1899-12-30T22:43:12"/>
    <n v="18.643333333358946"/>
    <n v="14"/>
    <n v="4.6433333333589459"/>
    <n v="0"/>
    <x v="0"/>
  </r>
  <r>
    <s v="E002"/>
    <s v="EO11"/>
    <x v="728"/>
    <x v="0"/>
    <s v="E3"/>
    <n v="100028413"/>
    <s v="HORMIGONES CARRAL, S.L."/>
    <n v="22002990"/>
    <s v="PUERTO EXTERIOR DE FERROL"/>
    <n v="3042"/>
    <x v="4"/>
    <d v="2024-09-05T00:00:00"/>
    <d v="1899-12-30T18:25:15"/>
    <s v="06/09 16H 4º"/>
    <d v="2024-09-06T00:00:00"/>
    <x v="6"/>
    <x v="3"/>
    <x v="748"/>
    <d v="2024-09-06T00:00:00"/>
    <d v="1899-12-30T12:43:10"/>
    <n v="71"/>
    <s v="E00071"/>
    <s v="RUTA KMS.071"/>
    <x v="213"/>
    <x v="0"/>
    <x v="0"/>
    <x v="1"/>
    <x v="0"/>
    <d v="2024-09-05T18:25:15"/>
    <x v="122"/>
    <n v="21.579166666546371"/>
    <d v="2024-09-06T12:43:10"/>
    <d v="1899-12-30T00:56:48"/>
    <d v="2024-09-06T13:39:58"/>
    <n v="2.3338888887665235"/>
    <x v="0"/>
    <m/>
    <m/>
    <x v="0"/>
    <x v="5"/>
    <x v="0"/>
    <x v="0"/>
    <x v="3"/>
    <n v="6"/>
    <s v=""/>
    <d v="1899-12-30T22:43:12"/>
    <n v="19.632499999879705"/>
    <n v="14"/>
    <n v="5.6324999998797054"/>
    <n v="0"/>
    <x v="0"/>
  </r>
  <r>
    <s v="E002"/>
    <s v="EO11"/>
    <x v="729"/>
    <x v="0"/>
    <s v="E3"/>
    <n v="100056297"/>
    <s v="HORMIGONES HORPASA, S.L."/>
    <n v="22002815"/>
    <s v="BARRO (SEQUEIROS)"/>
    <n v="55"/>
    <x v="1"/>
    <d v="2024-09-05T00:00:00"/>
    <d v="1899-12-30T18:49:32"/>
    <s v="06/09 URGE"/>
    <d v="2024-09-06T00:00:00"/>
    <x v="12"/>
    <x v="4"/>
    <x v="749"/>
    <d v="2024-09-06T00:00:00"/>
    <d v="1899-12-30T09:01:56"/>
    <n v="58"/>
    <s v="E00058"/>
    <s v="RUTA KMS.058"/>
    <x v="212"/>
    <x v="0"/>
    <x v="0"/>
    <x v="1"/>
    <x v="0"/>
    <d v="2024-09-05T18:49:32"/>
    <x v="119"/>
    <n v="16.174444444477558"/>
    <d v="2024-09-06T09:01:56"/>
    <d v="1899-12-30T00:46:24"/>
    <d v="2024-09-06T09:48:20"/>
    <n v="1.1944444444379769"/>
    <x v="0"/>
    <m/>
    <m/>
    <x v="0"/>
    <x v="5"/>
    <x v="0"/>
    <x v="0"/>
    <x v="1"/>
    <n v="6"/>
    <s v=""/>
    <d v="1899-12-30T18:33:36"/>
    <n v="14.401111111144225"/>
    <n v="14"/>
    <n v="0.40111111114422471"/>
    <n v="1"/>
    <x v="0"/>
  </r>
  <r>
    <s v="E002"/>
    <s v="EO11"/>
    <x v="730"/>
    <x v="0"/>
    <s v="E3"/>
    <n v="100022370"/>
    <s v="PREFABRICADOS LUIS BARROS S.L."/>
    <n v="22002691"/>
    <s v="BUEU"/>
    <n v="55"/>
    <x v="1"/>
    <d v="2024-09-05T00:00:00"/>
    <d v="1899-12-30T19:36:29"/>
    <s v="06/09 urge Silo  2 A"/>
    <d v="2024-09-06T00:00:00"/>
    <x v="1"/>
    <x v="4"/>
    <x v="750"/>
    <d v="2024-09-06T00:00:00"/>
    <d v="1899-12-30T14:44:10"/>
    <n v="59"/>
    <s v="E00059"/>
    <s v="RUTA KMS.059"/>
    <x v="212"/>
    <x v="0"/>
    <x v="0"/>
    <x v="1"/>
    <x v="0"/>
    <d v="2024-09-05T19:36:29"/>
    <x v="85"/>
    <n v="21.391944444563705"/>
    <d v="2024-09-06T14:44:10"/>
    <d v="1899-12-30T00:47:12"/>
    <d v="2024-09-06T15:31:22"/>
    <n v="1.4772222223109566"/>
    <x v="0"/>
    <m/>
    <m/>
    <x v="0"/>
    <x v="5"/>
    <x v="0"/>
    <x v="0"/>
    <x v="5"/>
    <n v="6"/>
    <s v=""/>
    <d v="1899-12-30T18:52:48"/>
    <n v="19.60527777789704"/>
    <n v="14"/>
    <n v="5.6052777778970402"/>
    <n v="0"/>
    <x v="0"/>
  </r>
  <r>
    <s v="E002"/>
    <s v="EO11"/>
    <x v="731"/>
    <x v="0"/>
    <s v="E3"/>
    <n v="100022370"/>
    <s v="PREFABRICADOS LUIS BARROS S.L."/>
    <n v="22002536"/>
    <s v="PUXEIROS"/>
    <n v="55"/>
    <x v="1"/>
    <d v="2024-09-05T00:00:00"/>
    <d v="1899-12-30T19:37:38"/>
    <s v="06/09 URGE Silo  2 T"/>
    <d v="2024-09-06T00:00:00"/>
    <x v="1"/>
    <x v="4"/>
    <x v="751"/>
    <d v="2024-09-06T00:00:00"/>
    <d v="1899-12-30T14:41:52"/>
    <n v="15"/>
    <s v="E00015"/>
    <s v="RUTA KMS.015"/>
    <x v="216"/>
    <x v="0"/>
    <x v="0"/>
    <x v="1"/>
    <x v="0"/>
    <d v="2024-09-05T19:37:38"/>
    <x v="85"/>
    <n v="21.372777777782176"/>
    <d v="2024-09-06T14:41:52"/>
    <d v="1899-12-30T00:12:00"/>
    <d v="2024-09-06T14:53:52"/>
    <n v="2.1022222222527489"/>
    <x v="0"/>
    <m/>
    <m/>
    <x v="0"/>
    <x v="5"/>
    <x v="0"/>
    <x v="0"/>
    <x v="5"/>
    <n v="6"/>
    <s v=""/>
    <d v="1899-12-30T04:48:00"/>
    <n v="20.172777777782176"/>
    <n v="14"/>
    <n v="6.1727777777821764"/>
    <n v="0"/>
    <x v="0"/>
  </r>
  <r>
    <s v="E002"/>
    <s v="EO11"/>
    <x v="732"/>
    <x v="0"/>
    <s v="E3"/>
    <n v="100022674"/>
    <s v="COMERCIAL SILOS DE GALICIA, S.L."/>
    <n v="22002149"/>
    <s v="SALVATERRA DE MIÑO"/>
    <n v="3218"/>
    <x v="5"/>
    <d v="2024-09-06T00:00:00"/>
    <d v="1899-12-30T08:10:10"/>
    <s v="06/09 X EL DÍA"/>
    <d v="2024-09-06T00:00:00"/>
    <x v="5"/>
    <x v="0"/>
    <x v="752"/>
    <d v="2024-09-06T00:00:00"/>
    <d v="1899-12-30T11:43:04"/>
    <n v="205"/>
    <s v="E00205"/>
    <s v="RUTA KMS.205"/>
    <x v="32"/>
    <x v="0"/>
    <x v="0"/>
    <x v="0"/>
    <x v="0"/>
    <d v="2024-09-06T08:10:10"/>
    <x v="123"/>
    <n v="9.3305555554688908"/>
    <d v="2024-09-06T11:43:04"/>
    <d v="1899-12-30T02:44:00"/>
    <d v="2024-09-06T14:27:04"/>
    <n v="3.0488888887921348"/>
    <x v="0"/>
    <m/>
    <m/>
    <x v="0"/>
    <x v="5"/>
    <x v="0"/>
    <x v="0"/>
    <x v="7"/>
    <n v="6"/>
    <s v=""/>
    <d v="1900-01-01T17:36:00"/>
    <n v="5.5972222221355574"/>
    <n v="0"/>
    <n v="5.5972222221355574"/>
    <n v="0"/>
    <x v="0"/>
  </r>
  <r>
    <s v="E002"/>
    <s v="EO11"/>
    <x v="733"/>
    <x v="0"/>
    <s v="E3"/>
    <n v="432000110"/>
    <s v="PREBETONG HORMIGONES, S.A."/>
    <n v="22002920"/>
    <s v="PLANTA MOVIL OURAL"/>
    <n v="3043"/>
    <x v="0"/>
    <d v="2024-09-06T00:00:00"/>
    <d v="1899-12-30T08:14:58"/>
    <s v="06/09 URGE CARGAR SI"/>
    <d v="2024-09-06T00:00:00"/>
    <x v="17"/>
    <x v="0"/>
    <x v="753"/>
    <d v="2024-09-06T00:00:00"/>
    <d v="1899-12-30T08:58:52"/>
    <n v="123"/>
    <s v="E00123"/>
    <s v="RUTA KMS.123"/>
    <x v="2"/>
    <x v="0"/>
    <x v="0"/>
    <x v="0"/>
    <x v="0"/>
    <d v="2024-09-06T08:14:58"/>
    <x v="110"/>
    <n v="3.7505555555108003"/>
    <d v="2024-09-06T08:58:52"/>
    <d v="1899-12-30T01:38:24"/>
    <d v="2024-09-06T10:37:16"/>
    <n v="1.3788888888666406"/>
    <x v="0"/>
    <m/>
    <m/>
    <x v="0"/>
    <x v="5"/>
    <x v="0"/>
    <x v="0"/>
    <x v="0"/>
    <n v="6"/>
    <s v=""/>
    <d v="1899-12-31T15:21:36"/>
    <n v="1.1105555555108007"/>
    <n v="0"/>
    <n v="1.1105555555108007"/>
    <n v="0"/>
    <x v="0"/>
  </r>
  <r>
    <s v="E002"/>
    <s v="EO11"/>
    <x v="734"/>
    <x v="0"/>
    <s v="E3"/>
    <n v="432000165"/>
    <s v="MORTEROS DE GALICIA S.L."/>
    <n v="22001550"/>
    <s v="SUSANA"/>
    <n v="55"/>
    <x v="1"/>
    <d v="2024-09-06T00:00:00"/>
    <d v="1899-12-30T08:19:20"/>
    <s v="06/09 Por la Mañana"/>
    <d v="2024-09-06T00:00:00"/>
    <x v="4"/>
    <x v="2"/>
    <x v="754"/>
    <d v="2024-09-06T00:00:00"/>
    <d v="1899-12-30T09:29:17"/>
    <n v="1"/>
    <s v="E00001"/>
    <s v="RUTA KMS.0001"/>
    <x v="214"/>
    <x v="0"/>
    <x v="0"/>
    <x v="1"/>
    <x v="0"/>
    <d v="2024-09-06T08:19:20"/>
    <x v="121"/>
    <n v="6.6777777778333984"/>
    <d v="2024-09-06T09:29:17"/>
    <d v="1899-12-30T00:00:48"/>
    <d v="2024-09-06T09:30:05"/>
    <n v="5.49861111107748"/>
    <x v="0"/>
    <m/>
    <m/>
    <x v="0"/>
    <x v="5"/>
    <x v="0"/>
    <x v="0"/>
    <x v="1"/>
    <n v="6"/>
    <s v=""/>
    <d v="1899-12-30T00:19:12"/>
    <n v="5.6644444445000648"/>
    <n v="0"/>
    <n v="5.6644444445000648"/>
    <n v="0"/>
    <x v="0"/>
  </r>
  <r>
    <s v="E002"/>
    <s v="EO11"/>
    <x v="735"/>
    <x v="0"/>
    <s v="E3"/>
    <n v="432000165"/>
    <s v="MORTEROS DE GALICIA S.L."/>
    <n v="22001550"/>
    <s v="SUSANA"/>
    <n v="55"/>
    <x v="1"/>
    <d v="2024-09-06T00:00:00"/>
    <d v="1899-12-30T08:20:17"/>
    <s v="06/09 x la tarde"/>
    <d v="2024-09-06T00:00:00"/>
    <x v="7"/>
    <x v="2"/>
    <x v="755"/>
    <d v="2024-09-06T00:00:00"/>
    <d v="1899-12-30T10:52:20"/>
    <n v="1"/>
    <s v="E00001"/>
    <s v="RUTA KMS.0001"/>
    <x v="222"/>
    <x v="0"/>
    <x v="0"/>
    <x v="1"/>
    <x v="0"/>
    <d v="2024-09-06T08:20:17"/>
    <x v="124"/>
    <n v="9.6619444444659166"/>
    <d v="2024-09-06T10:52:20"/>
    <d v="1899-12-30T00:00:48"/>
    <d v="2024-09-06T10:53:08"/>
    <n v="7.1144444444216788"/>
    <x v="0"/>
    <m/>
    <m/>
    <x v="0"/>
    <x v="5"/>
    <x v="0"/>
    <x v="0"/>
    <x v="6"/>
    <n v="6"/>
    <s v=""/>
    <d v="1899-12-30T00:19:12"/>
    <n v="8.648611111132583"/>
    <n v="0"/>
    <n v="8.648611111132583"/>
    <n v="0"/>
    <x v="0"/>
  </r>
  <r>
    <s v="E002"/>
    <s v="EO11"/>
    <x v="736"/>
    <x v="0"/>
    <s v="E3"/>
    <n v="432000110"/>
    <s v="PREBETONG HORMIGONES, S.A."/>
    <n v="22001522"/>
    <s v="SAN COSME DE BARREIRO"/>
    <n v="3044"/>
    <x v="2"/>
    <d v="2024-09-06T00:00:00"/>
    <d v="1899-12-30T08:38:16"/>
    <s v="06/09 15:00h"/>
    <d v="2024-09-06T00:00:00"/>
    <x v="4"/>
    <x v="0"/>
    <x v="756"/>
    <d v="2024-09-06T00:00:00"/>
    <d v="1899-12-30T12:22:10"/>
    <n v="205"/>
    <s v="E00205"/>
    <s v="RUTA KMS.205"/>
    <x v="224"/>
    <x v="0"/>
    <x v="0"/>
    <x v="0"/>
    <x v="0"/>
    <d v="2024-09-06T08:38:16"/>
    <x v="121"/>
    <n v="6.3622222222038545"/>
    <d v="2024-09-06T12:22:10"/>
    <d v="1899-12-30T02:44:00"/>
    <d v="2024-09-06T15:06:10"/>
    <n v="-0.10277777770534158"/>
    <x v="0"/>
    <m/>
    <m/>
    <x v="0"/>
    <x v="5"/>
    <x v="0"/>
    <x v="0"/>
    <x v="3"/>
    <n v="6"/>
    <s v=""/>
    <d v="1900-01-01T17:36:00"/>
    <n v="2.6288888888705211"/>
    <n v="0"/>
    <n v="2.6288888888705211"/>
    <n v="0"/>
    <x v="0"/>
  </r>
  <r>
    <s v="E002"/>
    <s v="EO11"/>
    <x v="737"/>
    <x v="0"/>
    <s v="E3"/>
    <n v="100000841"/>
    <s v="CNES. VOCES CHANTADA S.L."/>
    <n v="22000387"/>
    <s v="CHANTADA"/>
    <n v="55"/>
    <x v="1"/>
    <d v="2024-09-06T00:00:00"/>
    <d v="1899-12-30T08:57:39"/>
    <s v="06/09 X EL DÍA"/>
    <d v="2024-09-06T00:00:00"/>
    <x v="15"/>
    <x v="1"/>
    <x v="757"/>
    <d v="2024-09-06T00:00:00"/>
    <d v="1899-12-30T11:48:48"/>
    <n v="38"/>
    <s v="E00038"/>
    <s v="RUTA KMS.038"/>
    <x v="43"/>
    <x v="0"/>
    <x v="0"/>
    <x v="1"/>
    <x v="0"/>
    <d v="2024-09-06T08:57:39"/>
    <x v="125"/>
    <n v="7.5391666667419486"/>
    <d v="2024-09-06T11:48:48"/>
    <d v="1899-12-30T00:30:24"/>
    <d v="2024-09-06T12:19:12"/>
    <n v="4.1799999999348074"/>
    <x v="0"/>
    <m/>
    <m/>
    <x v="0"/>
    <x v="5"/>
    <x v="0"/>
    <x v="0"/>
    <x v="7"/>
    <n v="6"/>
    <s v=""/>
    <d v="1899-12-30T12:09:36"/>
    <n v="6.0325000000752818"/>
    <n v="0"/>
    <n v="6.0325000000752818"/>
    <n v="0"/>
    <x v="0"/>
  </r>
  <r>
    <s v="E002"/>
    <s v="EO11"/>
    <x v="738"/>
    <x v="0"/>
    <s v="E4"/>
    <n v="100051266"/>
    <s v="COMERCIAL MONCHO SL"/>
    <n v="19001044"/>
    <s v="PONTECESURES"/>
    <n v="2906"/>
    <x v="8"/>
    <d v="2024-09-06T00:00:00"/>
    <d v="1899-12-30T09:31:39"/>
    <s v="09/09 URGE fardo+pal"/>
    <d v="2024-09-09T00:00:00"/>
    <x v="9"/>
    <x v="0"/>
    <x v="758"/>
    <d v="2024-09-06T00:00:00"/>
    <d v="1899-12-30T13:33:23"/>
    <n v="235"/>
    <s v="E00235"/>
    <s v="RUTA KMS.235"/>
    <x v="35"/>
    <x v="0"/>
    <x v="0"/>
    <x v="0"/>
    <x v="1"/>
    <d v="2024-09-06T09:31:39"/>
    <x v="126"/>
    <n v="82.472500000032596"/>
    <d v="2024-09-06T13:33:23"/>
    <d v="1899-12-30T03:08:00"/>
    <d v="2024-09-06T16:41:23"/>
    <n v="75.31027777766576"/>
    <x v="0"/>
    <m/>
    <m/>
    <x v="0"/>
    <x v="5"/>
    <x v="0"/>
    <x v="0"/>
    <x v="2"/>
    <n v="6"/>
    <s v=""/>
    <d v="1900-01-02T03:12:00"/>
    <n v="78.339166666699256"/>
    <n v="36"/>
    <n v="42.339166666699256"/>
    <n v="0"/>
    <x v="0"/>
  </r>
  <r>
    <s v="E002"/>
    <s v="EO11"/>
    <x v="739"/>
    <x v="0"/>
    <s v="E3"/>
    <n v="432000110"/>
    <s v="PREBETONG HORMIGONES, S.A."/>
    <n v="21000012"/>
    <s v="OURENSE"/>
    <n v="55"/>
    <x v="1"/>
    <d v="2024-09-06T00:00:00"/>
    <d v="1899-12-30T09:45:24"/>
    <s v="06/09 URGE A02"/>
    <d v="2024-09-06T00:00:00"/>
    <x v="1"/>
    <x v="1"/>
    <x v="759"/>
    <d v="2024-09-06T00:00:00"/>
    <d v="1899-12-30T15:12:07"/>
    <n v="14"/>
    <s v="E00014"/>
    <s v="RUTA KMS.014"/>
    <x v="43"/>
    <x v="0"/>
    <x v="0"/>
    <x v="1"/>
    <x v="0"/>
    <d v="2024-09-06T09:45:24"/>
    <x v="85"/>
    <n v="7.2433333334047347"/>
    <d v="2024-09-06T15:12:07"/>
    <d v="1899-12-30T00:11:12"/>
    <d v="2024-09-06T15:23:19"/>
    <n v="1.6113888889085501"/>
    <x v="0"/>
    <m/>
    <m/>
    <x v="0"/>
    <x v="5"/>
    <x v="0"/>
    <x v="0"/>
    <x v="4"/>
    <n v="6"/>
    <s v=""/>
    <d v="1899-12-30T04:28:48"/>
    <n v="6.0566666667380682"/>
    <n v="0"/>
    <n v="6.0566666667380682"/>
    <n v="0"/>
    <x v="0"/>
  </r>
  <r>
    <s v="E002"/>
    <s v="EO11"/>
    <x v="740"/>
    <x v="0"/>
    <s v="E3"/>
    <n v="100000141"/>
    <s v="BLOQUES CANDO S.L."/>
    <n v="22000324"/>
    <s v="C.RIBERAS LEA"/>
    <n v="55"/>
    <x v="1"/>
    <d v="2024-09-06T00:00:00"/>
    <d v="1899-12-30T09:48:41"/>
    <s v="06/09 15h"/>
    <d v="2024-09-06T00:00:00"/>
    <x v="4"/>
    <x v="0"/>
    <x v="760"/>
    <d v="2024-09-06T00:00:00"/>
    <d v="1899-12-30T12:36:47"/>
    <n v="145"/>
    <s v="E00145"/>
    <s v="RUTA KMS.145"/>
    <x v="7"/>
    <x v="0"/>
    <x v="0"/>
    <x v="0"/>
    <x v="0"/>
    <d v="2024-09-06T09:48:41"/>
    <x v="121"/>
    <n v="5.1886111110798083"/>
    <d v="2024-09-06T12:36:47"/>
    <d v="1899-12-30T01:56:00"/>
    <d v="2024-09-06T14:32:47"/>
    <n v="0.45361111115198582"/>
    <x v="0"/>
    <m/>
    <m/>
    <x v="0"/>
    <x v="5"/>
    <x v="0"/>
    <x v="0"/>
    <x v="3"/>
    <n v="6"/>
    <s v=""/>
    <d v="1899-12-31T22:24:00"/>
    <n v="2.2552777777464748"/>
    <n v="0"/>
    <n v="2.2552777777464748"/>
    <n v="0"/>
    <x v="0"/>
  </r>
  <r>
    <s v="E002"/>
    <s v="EO11"/>
    <x v="741"/>
    <x v="0"/>
    <s v="E3"/>
    <n v="432000181"/>
    <s v="PREBETONG LUGO HORMIGONES, S.A."/>
    <n v="22001450"/>
    <s v="LUGO"/>
    <n v="55"/>
    <x v="1"/>
    <d v="2024-09-06T00:00:00"/>
    <d v="1899-12-30T09:51:49"/>
    <s v="06/09 15H URGENTE"/>
    <d v="2024-09-06T00:00:00"/>
    <x v="4"/>
    <x v="0"/>
    <x v="761"/>
    <d v="2024-09-06T00:00:00"/>
    <d v="1899-12-30T13:01:36"/>
    <n v="108"/>
    <s v="E00108"/>
    <s v="RUTA KMS.108"/>
    <x v="20"/>
    <x v="0"/>
    <x v="0"/>
    <x v="0"/>
    <x v="0"/>
    <d v="2024-09-06T09:51:49"/>
    <x v="121"/>
    <n v="5.1363888888736255"/>
    <d v="2024-09-06T13:01:36"/>
    <d v="1899-12-30T01:26:24"/>
    <d v="2024-09-06T14:28:00"/>
    <n v="0.53333333332557231"/>
    <x v="0"/>
    <m/>
    <m/>
    <x v="0"/>
    <x v="5"/>
    <x v="0"/>
    <x v="0"/>
    <x v="2"/>
    <n v="6"/>
    <s v=""/>
    <d v="1899-12-31T10:33:36"/>
    <n v="2.6963888888736256"/>
    <n v="0"/>
    <n v="2.6963888888736256"/>
    <n v="0"/>
    <x v="0"/>
  </r>
  <r>
    <s v="E002"/>
    <s v="EO11"/>
    <x v="742"/>
    <x v="0"/>
    <s v="E3"/>
    <n v="100022370"/>
    <s v="PREFABRICADOS LUIS BARROS S.L."/>
    <n v="22002532"/>
    <s v="NIGRAN"/>
    <n v="55"/>
    <x v="1"/>
    <d v="2024-09-06T00:00:00"/>
    <d v="1899-12-30T10:33:04"/>
    <s v="06/09 URGE Bloques"/>
    <d v="2024-09-06T00:00:00"/>
    <x v="17"/>
    <x v="4"/>
    <x v="762"/>
    <d v="2024-09-06T00:00:00"/>
    <d v="1899-12-30T11:33:25"/>
    <n v="25"/>
    <s v="E00025"/>
    <s v="RUTA KMS.025"/>
    <x v="216"/>
    <x v="0"/>
    <x v="0"/>
    <x v="1"/>
    <x v="0"/>
    <d v="2024-09-06T10:33:04"/>
    <x v="110"/>
    <n v="1.4488888888154179"/>
    <d v="2024-09-06T11:33:25"/>
    <d v="1899-12-30T00:20:00"/>
    <d v="2024-09-06T11:53:25"/>
    <n v="0.10972222220152617"/>
    <x v="0"/>
    <m/>
    <m/>
    <x v="0"/>
    <x v="5"/>
    <x v="0"/>
    <x v="0"/>
    <x v="7"/>
    <n v="6"/>
    <s v=""/>
    <d v="1899-12-30T08:00:00"/>
    <n v="0.11555555548208463"/>
    <n v="0"/>
    <n v="0.11555555548208463"/>
    <n v="1"/>
    <x v="0"/>
  </r>
  <r>
    <s v="E002"/>
    <s v="EO11"/>
    <x v="743"/>
    <x v="0"/>
    <s v="E3"/>
    <n v="100000455"/>
    <s v="FORJADOS HERMANOS DURAN S.L."/>
    <n v="22000130"/>
    <s v="AS NEVES (GRANEL)"/>
    <n v="2853"/>
    <x v="11"/>
    <d v="2024-09-06T00:00:00"/>
    <d v="1899-12-30T11:08:45"/>
    <s v="06/09 16:00h"/>
    <d v="2024-09-06T00:00:00"/>
    <x v="6"/>
    <x v="0"/>
    <x v="763"/>
    <d v="2024-09-06T00:00:00"/>
    <d v="1899-12-30T12:23:13"/>
    <n v="205"/>
    <s v="E00205"/>
    <s v="RUTA KMS.205"/>
    <x v="1"/>
    <x v="0"/>
    <x v="0"/>
    <x v="0"/>
    <x v="0"/>
    <d v="2024-09-06T11:08:45"/>
    <x v="122"/>
    <n v="4.8541666666860692"/>
    <d v="2024-09-06T12:23:13"/>
    <d v="1899-12-30T02:44:00"/>
    <d v="2024-09-06T15:07:13"/>
    <n v="0.87972222216194496"/>
    <x v="0"/>
    <m/>
    <m/>
    <x v="0"/>
    <x v="5"/>
    <x v="0"/>
    <x v="0"/>
    <x v="3"/>
    <n v="6"/>
    <s v=""/>
    <d v="1900-01-01T17:36:00"/>
    <n v="1.1208333333527358"/>
    <n v="0"/>
    <n v="1.1208333333527358"/>
    <n v="0"/>
    <x v="0"/>
  </r>
  <r>
    <s v="E002"/>
    <s v="EO11"/>
    <x v="744"/>
    <x v="0"/>
    <s v="E3"/>
    <n v="100022674"/>
    <s v="COMERCIAL SILOS DE GALICIA, S.L."/>
    <n v="22002564"/>
    <s v="LOMBA"/>
    <n v="55"/>
    <x v="1"/>
    <d v="2024-09-06T00:00:00"/>
    <d v="1899-12-30T11:19:19"/>
    <s v="06/09 15:30h"/>
    <d v="2024-09-06T00:00:00"/>
    <x v="16"/>
    <x v="1"/>
    <x v="764"/>
    <d v="2024-09-06T00:00:00"/>
    <d v="1899-12-30T12:21:31"/>
    <n v="72"/>
    <s v="E00072"/>
    <s v="RUTA KMS.072"/>
    <x v="38"/>
    <x v="0"/>
    <x v="0"/>
    <x v="1"/>
    <x v="0"/>
    <d v="2024-09-06T11:19:19"/>
    <x v="118"/>
    <n v="4.1780555555596948"/>
    <d v="2024-09-06T12:21:31"/>
    <d v="1899-12-30T00:57:36"/>
    <d v="2024-09-06T13:19:07"/>
    <n v="2.1813888889155351"/>
    <x v="0"/>
    <m/>
    <m/>
    <x v="0"/>
    <x v="5"/>
    <x v="0"/>
    <x v="0"/>
    <x v="3"/>
    <n v="6"/>
    <s v=""/>
    <d v="1899-12-30T23:02:24"/>
    <n v="2.2180555555596948"/>
    <n v="0"/>
    <n v="2.2180555555596948"/>
    <n v="0"/>
    <x v="0"/>
  </r>
  <r>
    <s v="E002"/>
    <s v="EO11"/>
    <x v="745"/>
    <x v="0"/>
    <s v="E3"/>
    <n v="100000764"/>
    <s v="HORMIGONES BERGANTIÑOS S.A."/>
    <n v="22000268"/>
    <s v="ESPIRITU SANTO"/>
    <n v="55"/>
    <x v="1"/>
    <d v="2024-09-06T00:00:00"/>
    <d v="1899-12-30T11:30:53"/>
    <s v="06/09 de tarde"/>
    <d v="2024-09-06T00:00:00"/>
    <x v="7"/>
    <x v="3"/>
    <x v="765"/>
    <d v="2024-09-06T00:00:00"/>
    <d v="1899-12-30T12:54:04"/>
    <n v="15"/>
    <s v="E00015"/>
    <s v="RUTA KMS.015"/>
    <x v="221"/>
    <x v="0"/>
    <x v="0"/>
    <x v="1"/>
    <x v="0"/>
    <d v="2024-09-06T11:30:53"/>
    <x v="124"/>
    <n v="6.4852777777123265"/>
    <d v="2024-09-06T12:54:04"/>
    <d v="1899-12-30T00:12:00"/>
    <d v="2024-09-06T13:06:04"/>
    <n v="4.8988888888852671"/>
    <x v="0"/>
    <m/>
    <m/>
    <x v="0"/>
    <x v="5"/>
    <x v="0"/>
    <x v="0"/>
    <x v="3"/>
    <n v="6"/>
    <s v=""/>
    <d v="1899-12-30T04:48:00"/>
    <n v="5.2852777777123263"/>
    <n v="0"/>
    <n v="5.2852777777123263"/>
    <n v="0"/>
    <x v="0"/>
  </r>
  <r>
    <s v="E002"/>
    <s v="EO11"/>
    <x v="746"/>
    <x v="0"/>
    <s v="E3"/>
    <n v="432000110"/>
    <s v="PREBETONG HORMIGONES, S.A."/>
    <n v="21000010"/>
    <s v="LA GRELA"/>
    <n v="3043"/>
    <x v="0"/>
    <d v="2024-09-06T00:00:00"/>
    <d v="1899-12-30T11:40:23"/>
    <s v="06/09 urge SILO 2 TO"/>
    <d v="2024-09-06T00:00:00"/>
    <x v="7"/>
    <x v="0"/>
    <x v="766"/>
    <d v="2024-09-06T00:00:00"/>
    <d v="1899-12-30T14:46:44"/>
    <n v="211"/>
    <s v="E00211"/>
    <s v="RUTA KMS.211"/>
    <x v="2"/>
    <x v="0"/>
    <x v="0"/>
    <x v="0"/>
    <x v="0"/>
    <d v="2024-09-06T11:40:23"/>
    <x v="124"/>
    <n v="6.3269444443867542"/>
    <d v="2024-09-06T14:46:44"/>
    <d v="1899-12-30T02:48:48"/>
    <d v="2024-09-06T17:35:32"/>
    <n v="0.40777777775656432"/>
    <x v="0"/>
    <m/>
    <m/>
    <x v="0"/>
    <x v="5"/>
    <x v="0"/>
    <x v="0"/>
    <x v="5"/>
    <n v="6"/>
    <s v=""/>
    <d v="1900-01-01T19:31:12"/>
    <n v="2.5136111110534207"/>
    <n v="0"/>
    <n v="2.5136111110534207"/>
    <n v="0"/>
    <x v="0"/>
  </r>
  <r>
    <s v="E002"/>
    <s v="EO11"/>
    <x v="747"/>
    <x v="0"/>
    <s v="E3"/>
    <n v="432000110"/>
    <s v="PREBETONG HORMIGONES, S.A."/>
    <n v="21000010"/>
    <s v="LA GRELA"/>
    <n v="55"/>
    <x v="1"/>
    <d v="2024-09-06T00:00:00"/>
    <d v="1899-12-30T11:42:10"/>
    <s v="06/09 15:30 ya entra"/>
    <d v="2024-09-06T00:00:00"/>
    <x v="16"/>
    <x v="3"/>
    <x v="767"/>
    <d v="2024-09-06T00:00:00"/>
    <d v="1899-12-30T12:36:48"/>
    <n v="2"/>
    <s v="E00002"/>
    <s v="RUTA KMS.0002"/>
    <x v="220"/>
    <x v="0"/>
    <x v="0"/>
    <x v="1"/>
    <x v="0"/>
    <d v="2024-09-06T11:42:10"/>
    <x v="118"/>
    <n v="3.7972222222597338"/>
    <d v="2024-09-06T12:36:48"/>
    <d v="1899-12-30T00:01:36"/>
    <d v="2024-09-06T12:38:24"/>
    <n v="2.8600000001024455"/>
    <x v="0"/>
    <m/>
    <m/>
    <x v="0"/>
    <x v="5"/>
    <x v="0"/>
    <x v="0"/>
    <x v="3"/>
    <n v="6"/>
    <s v=""/>
    <d v="1899-12-30T00:38:24"/>
    <n v="2.770555555593067"/>
    <n v="0"/>
    <n v="2.770555555593067"/>
    <n v="0"/>
    <x v="0"/>
  </r>
  <r>
    <s v="E002"/>
    <s v="EO11"/>
    <x v="748"/>
    <x v="0"/>
    <s v="E3"/>
    <n v="432000110"/>
    <s v="PREBETONG HORMIGONES, S.A."/>
    <n v="21000011"/>
    <s v="MEIXOEIRO"/>
    <n v="55"/>
    <x v="1"/>
    <d v="2024-09-06T00:00:00"/>
    <d v="1899-12-30T11:45:55"/>
    <s v="06/09 URGE TV3/TV1"/>
    <d v="2024-09-07T00:00:00"/>
    <x v="17"/>
    <x v="4"/>
    <x v="768"/>
    <d v="2024-09-06T00:00:00"/>
    <d v="1899-12-30T14:58:09"/>
    <n v="18"/>
    <s v="E00018"/>
    <s v="RUTA KMS.018"/>
    <x v="211"/>
    <x v="0"/>
    <x v="0"/>
    <x v="1"/>
    <x v="0"/>
    <d v="2024-09-06T11:45:55"/>
    <x v="127"/>
    <n v="24.234722222259734"/>
    <d v="2024-09-06T14:58:09"/>
    <d v="1899-12-30T00:14:24"/>
    <d v="2024-09-06T15:12:33"/>
    <n v="20.790833333332557"/>
    <x v="0"/>
    <m/>
    <m/>
    <x v="0"/>
    <x v="5"/>
    <x v="0"/>
    <x v="0"/>
    <x v="5"/>
    <n v="6"/>
    <s v=""/>
    <d v="1899-12-30T05:45:36"/>
    <n v="22.994722222259735"/>
    <n v="14"/>
    <n v="8.9947222222597354"/>
    <n v="0"/>
    <x v="0"/>
  </r>
  <r>
    <s v="E002"/>
    <s v="EO11"/>
    <x v="749"/>
    <x v="0"/>
    <s v="E3"/>
    <n v="100058086"/>
    <s v="BETONVAL HORMIGONES, S.L."/>
    <n v="22002936"/>
    <s v="BARCO DE VALDEORRAS"/>
    <n v="55"/>
    <x v="1"/>
    <d v="2024-09-06T00:00:00"/>
    <d v="1899-12-30T11:59:26"/>
    <s v="06/09 x tarde"/>
    <d v="2024-09-06T00:00:00"/>
    <x v="7"/>
    <x v="0"/>
    <x v="769"/>
    <d v="2024-09-06T00:00:00"/>
    <d v="1899-12-30T15:03:20"/>
    <n v="31"/>
    <s v="E00031"/>
    <s v="RUTA KMS.031"/>
    <x v="6"/>
    <x v="0"/>
    <x v="0"/>
    <x v="0"/>
    <x v="0"/>
    <d v="2024-09-06T11:59:26"/>
    <x v="124"/>
    <n v="6.0094444443820976"/>
    <d v="2024-09-06T15:03:20"/>
    <d v="1899-12-30T00:24:48"/>
    <d v="2024-09-06T15:28:08"/>
    <n v="2.5311111109913327"/>
    <x v="0"/>
    <m/>
    <m/>
    <x v="0"/>
    <x v="5"/>
    <x v="0"/>
    <x v="0"/>
    <x v="4"/>
    <n v="6"/>
    <s v=""/>
    <d v="1899-12-30T09:55:12"/>
    <n v="4.5961111110487645"/>
    <n v="0"/>
    <n v="4.5961111110487645"/>
    <n v="0"/>
    <x v="0"/>
  </r>
  <r>
    <s v="E002"/>
    <s v="EO11"/>
    <x v="750"/>
    <x v="0"/>
    <s v="E3"/>
    <n v="432000110"/>
    <s v="PREBETONG HORMIGONES, S.A."/>
    <n v="22002920"/>
    <s v="PLANTA MOVIL OURAL"/>
    <n v="3043"/>
    <x v="0"/>
    <d v="2024-09-06T00:00:00"/>
    <d v="1899-12-30T12:02:29"/>
    <s v="06/09  18:30h  CARGA"/>
    <d v="2024-09-06T00:00:00"/>
    <x v="20"/>
    <x v="0"/>
    <x v="770"/>
    <d v="2024-09-06T00:00:00"/>
    <d v="1899-12-30T15:50:50"/>
    <n v="123"/>
    <s v="E00123"/>
    <s v="RUTA KMS.123"/>
    <x v="0"/>
    <x v="0"/>
    <x v="0"/>
    <x v="0"/>
    <x v="0"/>
    <d v="2024-09-06T12:02:29"/>
    <x v="128"/>
    <n v="6.4586111110984348"/>
    <d v="2024-09-06T15:50:50"/>
    <d v="1899-12-30T01:38:24"/>
    <d v="2024-09-06T17:29:14"/>
    <n v="1.0127777777379379"/>
    <x v="0"/>
    <m/>
    <m/>
    <x v="0"/>
    <x v="5"/>
    <x v="0"/>
    <x v="0"/>
    <x v="4"/>
    <n v="6"/>
    <s v=""/>
    <d v="1899-12-31T15:21:36"/>
    <n v="3.8186111110984351"/>
    <n v="0"/>
    <n v="3.8186111110984351"/>
    <n v="0"/>
    <x v="0"/>
  </r>
  <r>
    <s v="E002"/>
    <s v="EO11"/>
    <x v="751"/>
    <x v="0"/>
    <s v="E3"/>
    <n v="432000181"/>
    <s v="PREBETONG LUGO HORMIGONES, S.A."/>
    <n v="22001450"/>
    <s v="LUGO"/>
    <n v="55"/>
    <x v="1"/>
    <d v="2024-09-06T00:00:00"/>
    <d v="1899-12-30T12:09:28"/>
    <s v="06/09 17h"/>
    <d v="2024-09-06T00:00:00"/>
    <x v="1"/>
    <x v="0"/>
    <x v="771"/>
    <d v="2024-09-06T00:00:00"/>
    <d v="1899-12-30T13:33:25"/>
    <n v="108"/>
    <s v="E00108"/>
    <s v="RUTA KMS.108"/>
    <x v="8"/>
    <x v="0"/>
    <x v="0"/>
    <x v="0"/>
    <x v="0"/>
    <d v="2024-09-06T12:09:28"/>
    <x v="85"/>
    <n v="4.8422222222434357"/>
    <d v="2024-09-06T13:33:25"/>
    <d v="1899-12-30T01:26:24"/>
    <d v="2024-09-06T14:59:49"/>
    <n v="2.003055555629544"/>
    <x v="0"/>
    <m/>
    <m/>
    <x v="0"/>
    <x v="5"/>
    <x v="0"/>
    <x v="0"/>
    <x v="2"/>
    <n v="6"/>
    <s v=""/>
    <d v="1899-12-31T10:33:36"/>
    <n v="2.4022222222434357"/>
    <n v="0"/>
    <n v="2.4022222222434357"/>
    <n v="0"/>
    <x v="0"/>
  </r>
  <r>
    <s v="E002"/>
    <s v="EO11"/>
    <x v="752"/>
    <x v="0"/>
    <s v="E3"/>
    <n v="432000110"/>
    <s v="PREBETONG HORMIGONES, S.A."/>
    <n v="21000010"/>
    <s v="LA GRELA"/>
    <n v="55"/>
    <x v="1"/>
    <d v="2024-09-06T00:00:00"/>
    <d v="1899-12-30T14:36:32"/>
    <s v="06/09 x la tarde"/>
    <d v="2024-09-06T00:00:00"/>
    <x v="20"/>
    <x v="3"/>
    <x v="772"/>
    <d v="2024-09-06T00:00:00"/>
    <d v="1899-12-30T15:29:34"/>
    <n v="2"/>
    <s v="E00002"/>
    <s v="RUTA KMS.0002"/>
    <x v="210"/>
    <x v="0"/>
    <x v="0"/>
    <x v="1"/>
    <x v="0"/>
    <d v="2024-09-06T14:36:32"/>
    <x v="128"/>
    <n v="3.8911111110937782"/>
    <d v="2024-09-06T15:29:34"/>
    <d v="1899-12-30T00:01:36"/>
    <d v="2024-09-06T15:31:10"/>
    <n v="2.9805555557250045"/>
    <x v="0"/>
    <m/>
    <m/>
    <x v="0"/>
    <x v="5"/>
    <x v="0"/>
    <x v="0"/>
    <x v="4"/>
    <n v="6"/>
    <s v=""/>
    <d v="1899-12-30T00:38:24"/>
    <n v="2.8644444444271113"/>
    <n v="0"/>
    <n v="2.8644444444271113"/>
    <n v="0"/>
    <x v="0"/>
  </r>
  <r>
    <s v="E002"/>
    <s v="EO21"/>
    <x v="753"/>
    <x v="0"/>
    <s v="E3"/>
    <n v="100050338"/>
    <s v="PRISMOTEPI, LDA."/>
    <n v="22002522"/>
    <s v="FAMALIÇÃO"/>
    <n v="55"/>
    <x v="1"/>
    <d v="2024-09-04T00:00:00"/>
    <d v="1899-12-30T11:08:36"/>
    <s v="05/09 URGE TV1"/>
    <d v="2024-09-05T00:00:00"/>
    <x v="13"/>
    <x v="4"/>
    <x v="773"/>
    <d v="2024-09-05T00:00:00"/>
    <d v="1899-12-30T08:41:46"/>
    <n v="103"/>
    <s v="E00103"/>
    <s v="RUTA KMS.103"/>
    <x v="216"/>
    <x v="0"/>
    <x v="0"/>
    <x v="1"/>
    <x v="0"/>
    <d v="2024-09-04T11:08:36"/>
    <x v="80"/>
    <n v="20.856666666688398"/>
    <d v="2024-09-05T08:41:46"/>
    <d v="1899-12-30T01:22:24"/>
    <d v="2024-09-05T10:04:10"/>
    <n v="-2.0694444444961846"/>
    <x v="1"/>
    <m/>
    <m/>
    <x v="0"/>
    <x v="4"/>
    <x v="3"/>
    <x v="0"/>
    <x v="0"/>
    <n v="5"/>
    <s v=""/>
    <d v="1899-12-31T08:57:36"/>
    <n v="18.483333333355063"/>
    <n v="14"/>
    <n v="4.4833333333550627"/>
    <n v="0"/>
    <x v="0"/>
  </r>
  <r>
    <s v="E002"/>
    <s v="EO21"/>
    <x v="754"/>
    <x v="0"/>
    <s v="E3"/>
    <n v="100053327"/>
    <s v="ABTF BETAO, LDA."/>
    <n v="22003000"/>
    <s v="MOGADOURO"/>
    <n v="55"/>
    <x v="1"/>
    <d v="2024-09-04T00:00:00"/>
    <d v="1899-12-30T11:33:15"/>
    <s v="05/09 08h"/>
    <d v="2024-09-05T00:00:00"/>
    <x v="13"/>
    <x v="0"/>
    <x v="774"/>
    <d v="2024-09-04T00:00:00"/>
    <d v="1899-12-30T16:08:01"/>
    <n v="243"/>
    <s v="E00243"/>
    <s v="RUTA KMS.243"/>
    <x v="7"/>
    <x v="0"/>
    <x v="0"/>
    <x v="0"/>
    <x v="0"/>
    <d v="2024-09-04T11:33:15"/>
    <x v="80"/>
    <n v="20.445833333360497"/>
    <d v="2024-09-04T16:08:01"/>
    <d v="1899-12-30T03:14:24"/>
    <d v="2024-09-04T19:22:25"/>
    <n v="12.626388888980728"/>
    <x v="0"/>
    <m/>
    <m/>
    <x v="0"/>
    <x v="2"/>
    <x v="0"/>
    <x v="0"/>
    <x v="8"/>
    <n v="4"/>
    <s v=""/>
    <d v="1900-01-02T05:45:36"/>
    <n v="16.205833333360495"/>
    <n v="12"/>
    <n v="4.2058333333604949"/>
    <n v="0"/>
    <x v="0"/>
  </r>
  <r>
    <s v="E002"/>
    <s v="EO21"/>
    <x v="755"/>
    <x v="0"/>
    <s v="E3"/>
    <n v="100050338"/>
    <s v="PRISMOTEPI, LDA."/>
    <n v="22002522"/>
    <s v="FAMALIÇÃO"/>
    <n v="55"/>
    <x v="1"/>
    <d v="2024-09-05T00:00:00"/>
    <d v="1899-12-30T11:08:11"/>
    <s v="06/09 08h"/>
    <d v="2024-09-06T00:00:00"/>
    <x v="13"/>
    <x v="4"/>
    <x v="775"/>
    <d v="2024-09-05T00:00:00"/>
    <d v="1899-12-30T18:01:02"/>
    <n v="103"/>
    <s v="E00103"/>
    <s v="RUTA KMS.103"/>
    <x v="216"/>
    <x v="0"/>
    <x v="0"/>
    <x v="1"/>
    <x v="0"/>
    <d v="2024-09-05T11:08:11"/>
    <x v="114"/>
    <n v="20.863611111184582"/>
    <d v="2024-09-05T18:01:02"/>
    <d v="1899-12-30T01:22:24"/>
    <d v="2024-09-05T19:23:26"/>
    <n v="12.609444444417022"/>
    <x v="0"/>
    <m/>
    <m/>
    <x v="0"/>
    <x v="4"/>
    <x v="0"/>
    <x v="0"/>
    <x v="10"/>
    <n v="5"/>
    <s v=""/>
    <d v="1899-12-31T08:57:36"/>
    <n v="18.490277777851247"/>
    <n v="14"/>
    <n v="4.4902777778512473"/>
    <n v="0"/>
    <x v="0"/>
  </r>
  <r>
    <s v="E002"/>
    <s v="EO21"/>
    <x v="756"/>
    <x v="0"/>
    <s v="E3"/>
    <n v="100050338"/>
    <s v="PRISMOTEPI, LDA."/>
    <n v="22002522"/>
    <s v="FAMALIÇÃO"/>
    <n v="55"/>
    <x v="1"/>
    <d v="2024-09-05T00:00:00"/>
    <d v="1899-12-30T11:08:46"/>
    <s v="06/09 11h"/>
    <d v="2024-09-06T00:00:00"/>
    <x v="12"/>
    <x v="4"/>
    <x v="776"/>
    <d v="2024-09-06T00:00:00"/>
    <d v="1899-12-30T10:17:42"/>
    <n v="103"/>
    <s v="E00103"/>
    <s v="RUTA KMS.103"/>
    <x v="211"/>
    <x v="0"/>
    <x v="0"/>
    <x v="1"/>
    <x v="0"/>
    <d v="2024-09-05T11:08:46"/>
    <x v="119"/>
    <n v="23.853888888959773"/>
    <d v="2024-09-06T10:17:42"/>
    <d v="1899-12-30T01:22:24"/>
    <d v="2024-09-06T11:40:06"/>
    <n v="-0.66833333327667788"/>
    <x v="0"/>
    <m/>
    <m/>
    <x v="0"/>
    <x v="5"/>
    <x v="0"/>
    <x v="0"/>
    <x v="6"/>
    <n v="6"/>
    <s v=""/>
    <d v="1899-12-31T08:57:36"/>
    <n v="21.480555555626438"/>
    <n v="14"/>
    <n v="7.480555555626438"/>
    <n v="0"/>
    <x v="0"/>
  </r>
  <r>
    <s v="E002"/>
    <s v="EO21"/>
    <x v="757"/>
    <x v="0"/>
    <s v="E3"/>
    <n v="100053327"/>
    <s v="ABTF BETAO, LDA."/>
    <n v="22002997"/>
    <s v="MACEDO DE CAVALEIROS"/>
    <n v="55"/>
    <x v="1"/>
    <d v="2024-09-05T00:00:00"/>
    <d v="1899-12-30T12:40:15"/>
    <s v="06/09 14:00h"/>
    <d v="2024-09-06T00:00:00"/>
    <x v="3"/>
    <x v="0"/>
    <x v="777"/>
    <d v="2024-09-06T00:00:00"/>
    <d v="1899-12-30T07:11:26"/>
    <n v="223"/>
    <s v="E00223"/>
    <s v="RUTA KMS.223"/>
    <x v="4"/>
    <x v="0"/>
    <x v="0"/>
    <x v="0"/>
    <x v="0"/>
    <d v="2024-09-05T12:40:15"/>
    <x v="111"/>
    <n v="25.329166666720994"/>
    <d v="2024-09-06T07:11:26"/>
    <d v="1899-12-30T02:58:24"/>
    <d v="2024-09-06T10:09:50"/>
    <n v="3.8361111111589707"/>
    <x v="0"/>
    <m/>
    <m/>
    <x v="0"/>
    <x v="5"/>
    <x v="0"/>
    <x v="0"/>
    <x v="12"/>
    <n v="6"/>
    <s v=""/>
    <d v="1900-01-01T23:21:36"/>
    <n v="21.355833333387661"/>
    <n v="12"/>
    <n v="9.3558333333876611"/>
    <n v="0"/>
    <x v="0"/>
  </r>
  <r>
    <s v="E002"/>
    <s v="EO21"/>
    <x v="758"/>
    <x v="0"/>
    <s v="E3"/>
    <n v="100053327"/>
    <s v="ABTF BETAO, LDA."/>
    <n v="22003000"/>
    <s v="MOGADOURO"/>
    <n v="55"/>
    <x v="1"/>
    <d v="2024-09-05T00:00:00"/>
    <d v="1899-12-30T12:43:48"/>
    <s v="06/09 14:00h"/>
    <d v="2024-09-06T00:00:00"/>
    <x v="4"/>
    <x v="0"/>
    <x v="778"/>
    <d v="2024-09-06T00:00:00"/>
    <d v="1899-12-30T09:42:52"/>
    <n v="243"/>
    <s v="E00243"/>
    <s v="RUTA KMS.243"/>
    <x v="31"/>
    <x v="0"/>
    <x v="0"/>
    <x v="0"/>
    <x v="0"/>
    <d v="2024-09-05T12:43:48"/>
    <x v="121"/>
    <n v="26.269999999960419"/>
    <d v="2024-09-06T09:42:52"/>
    <d v="1899-12-30T03:14:24"/>
    <d v="2024-09-06T12:57:16"/>
    <n v="2.0455555554362945"/>
    <x v="0"/>
    <m/>
    <m/>
    <x v="0"/>
    <x v="5"/>
    <x v="0"/>
    <x v="0"/>
    <x v="1"/>
    <n v="6"/>
    <s v=""/>
    <d v="1900-01-02T05:45:36"/>
    <n v="22.029999999960417"/>
    <n v="12"/>
    <n v="10.029999999960417"/>
    <n v="0"/>
    <x v="0"/>
  </r>
  <r>
    <s v="E026"/>
    <s v="EO79"/>
    <x v="759"/>
    <x v="0"/>
    <s v="E4"/>
    <n v="433000279"/>
    <s v="CEMENTOS DE GRANADILLA, S.L."/>
    <n v="68001793"/>
    <s v="POLIGONO"/>
    <n v="3145"/>
    <x v="65"/>
    <d v="2024-09-02T00:00:00"/>
    <d v="1899-12-30T17:29:47"/>
    <s v="PEDIDO 03/09 ENSACAD"/>
    <d v="2024-09-04T00:00:00"/>
    <x v="22"/>
    <x v="6"/>
    <x v="779"/>
    <d v="2024-09-05T00:00:00"/>
    <d v="1899-12-30T06:53:39"/>
    <n v="2"/>
    <s v="E0053G"/>
    <s v="Entorno Fábrica"/>
    <x v="155"/>
    <x v="0"/>
    <x v="0"/>
    <x v="3"/>
    <x v="1"/>
    <d v="2024-09-02T17:29:47"/>
    <x v="129"/>
    <n v="51.003611111082137"/>
    <d v="2024-09-05T06:53:39"/>
    <d v="1899-12-30T00:01:36"/>
    <d v="2024-09-05T06:55:15"/>
    <n v="-10.420833333337214"/>
    <x v="1"/>
    <m/>
    <m/>
    <x v="0"/>
    <x v="4"/>
    <x v="2"/>
    <x v="0"/>
    <x v="13"/>
    <n v="5"/>
    <s v=""/>
    <d v="1899-12-30T00:38:24"/>
    <n v="49.976944444415473"/>
    <n v="24"/>
    <n v="25.976944444415473"/>
    <n v="0"/>
    <x v="1"/>
  </r>
  <r>
    <s v="E016"/>
    <s v="EM11"/>
    <x v="760"/>
    <x v="0"/>
    <s v="E2"/>
    <n v="100029597"/>
    <s v="RECAREY MAT. CONSTRUCCIÓN S.L."/>
    <n v="20002330"/>
    <s v="PADREIRO"/>
    <n v="210550"/>
    <x v="3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10"/>
    <x v="2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1212"/>
    <x v="15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2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9"/>
    <x v="66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3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94"/>
    <x v="1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4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140"/>
    <x v="20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5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870"/>
    <x v="21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6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0"/>
    <x v="67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8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49"/>
    <x v="6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9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210251"/>
    <x v="69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7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0"/>
    <x v="0"/>
    <s v="E2"/>
    <n v="100029597"/>
    <s v="RECAREY MAT. CONSTRUCCIÓN S.L."/>
    <n v="20002330"/>
    <s v="PADREIRO"/>
    <n v="190062"/>
    <x v="28"/>
    <d v="2024-09-03T00:00:00"/>
    <d v="1899-12-30T12:46:44"/>
    <d v="2024-04-09T00:00:00"/>
    <d v="2024-09-04T00:00:00"/>
    <x v="9"/>
    <x v="7"/>
    <x v="780"/>
    <d v="2024-09-05T00:00:00"/>
    <d v="1899-12-30T08:28:21"/>
    <n v="61"/>
    <s v="E00061"/>
    <s v="RUTA KMS.061"/>
    <x v="228"/>
    <x v="0"/>
    <x v="10"/>
    <x v="4"/>
    <x v="0"/>
    <d v="2024-09-03T12:46:44"/>
    <x v="33"/>
    <n v="31.221111111226492"/>
    <d v="2024-09-05T08:28:21"/>
    <d v="1899-12-30T00:48:48"/>
    <d v="2024-09-05T09:17:09"/>
    <n v="-13.285833333211485"/>
    <x v="1"/>
    <m/>
    <m/>
    <x v="0"/>
    <x v="4"/>
    <x v="2"/>
    <x v="0"/>
    <x v="0"/>
    <n v="5"/>
    <s v=""/>
    <d v="1899-12-30T19:31:12"/>
    <n v="29.407777777893159"/>
    <e v="#N/A"/>
    <n v="29.407777777893159"/>
    <n v="0"/>
    <x v="2"/>
  </r>
  <r>
    <s v="E016"/>
    <s v="EM11"/>
    <x v="761"/>
    <x v="0"/>
    <s v="E2"/>
    <n v="100021405"/>
    <s v="MAT. DE CONST. FERNANDO ALONSO,S.L."/>
    <n v="20001986"/>
    <s v="BEADE"/>
    <n v="210250"/>
    <x v="6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1610"/>
    <x v="2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194"/>
    <x v="19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190069"/>
    <x v="6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3080"/>
    <x v="3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10"/>
    <x v="70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249"/>
    <x v="6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6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72"/>
    <x v="71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9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2"/>
    <x v="72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7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27"/>
    <x v="73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0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05"/>
    <x v="74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1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62"/>
    <x v="75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2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93"/>
    <x v="76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3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614"/>
    <x v="77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4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1"/>
    <x v="0"/>
    <s v="E2"/>
    <n v="100021405"/>
    <s v="MAT. DE CONST. FERNANDO ALONSO,S.L."/>
    <n v="20001986"/>
    <s v="BEADE"/>
    <n v="210580"/>
    <x v="78"/>
    <d v="2024-09-03T00:00:00"/>
    <d v="1899-12-30T16:14:57"/>
    <s v="04/09 Servir complet"/>
    <d v="2024-09-04T00:00:00"/>
    <x v="9"/>
    <x v="7"/>
    <x v="781"/>
    <d v="2024-09-04T00:00:00"/>
    <d v="1899-12-30T12:51:46"/>
    <n v="104"/>
    <s v="E00104"/>
    <s v="RUTA KMS.104"/>
    <x v="225"/>
    <x v="0"/>
    <x v="15"/>
    <x v="4"/>
    <x v="0"/>
    <d v="2024-09-03T16:14:57"/>
    <x v="33"/>
    <n v="27.750833333353512"/>
    <d v="2024-09-04T12:51:46"/>
    <d v="1899-12-30T01:23:12"/>
    <d v="2024-09-04T14:14:58"/>
    <n v="5.750555555569008"/>
    <x v="0"/>
    <m/>
    <m/>
    <x v="0"/>
    <x v="2"/>
    <x v="0"/>
    <x v="0"/>
    <x v="3"/>
    <n v="4"/>
    <s v=""/>
    <d v="1899-12-31T09:16:48"/>
    <n v="25.364166666686845"/>
    <e v="#N/A"/>
    <n v="25.364166666686845"/>
    <n v="0"/>
    <x v="2"/>
  </r>
  <r>
    <s v="E016"/>
    <s v="EM11"/>
    <x v="762"/>
    <x v="0"/>
    <s v="E2"/>
    <n v="100053436"/>
    <s v="IMAGAL CERAMICA Y BAÑO, S.L."/>
    <n v="17007835"/>
    <s v="ALBERGUE PALAS DE REI"/>
    <n v="191212"/>
    <x v="15"/>
    <d v="2024-09-03T00:00:00"/>
    <d v="1899-12-30T17:56:46"/>
    <s v="04/09 DESTOLDABLE MA"/>
    <d v="2024-09-04T00:00:00"/>
    <x v="9"/>
    <x v="7"/>
    <x v="782"/>
    <d v="2024-09-05T00:00:00"/>
    <d v="1899-12-30T11:06:13"/>
    <n v="0"/>
    <s v="E00000"/>
    <s v="RUTA KMS.0000"/>
    <x v="229"/>
    <x v="0"/>
    <x v="0"/>
    <x v="4"/>
    <x v="0"/>
    <d v="2024-09-03T17:56:46"/>
    <x v="33"/>
    <n v="26.053888888971414"/>
    <d v="2024-09-05T11:06:13"/>
    <d v="1899-12-30T00:00:00"/>
    <d v="2024-09-05T11:06:13"/>
    <n v="-15.103611111058854"/>
    <x v="1"/>
    <m/>
    <m/>
    <x v="0"/>
    <x v="4"/>
    <x v="2"/>
    <x v="0"/>
    <x v="7"/>
    <n v="5"/>
    <s v=""/>
    <d v="1899-12-30T00:00:00"/>
    <n v="25.053888888971414"/>
    <e v="#N/A"/>
    <n v="25.053888888971414"/>
    <n v="0"/>
    <x v="2"/>
  </r>
  <r>
    <s v="E016"/>
    <s v="EM11"/>
    <x v="763"/>
    <x v="0"/>
    <s v="E2"/>
    <n v="100000208"/>
    <s v="PREFABRICADOS DENA S.L."/>
    <n v="17007745"/>
    <s v="DENA-A ESTRADA"/>
    <n v="190023"/>
    <x v="33"/>
    <d v="2024-09-03T00:00:00"/>
    <d v="1899-12-30T18:35:12"/>
    <s v="04/09 5966DNB 2024/0"/>
    <d v="2024-09-04T00:00:00"/>
    <x v="9"/>
    <x v="7"/>
    <x v="783"/>
    <d v="2024-09-04T00:00:00"/>
    <d v="1899-12-30T15:49:13"/>
    <n v="35"/>
    <s v="E00035"/>
    <s v="RUTA KMS.035"/>
    <x v="17"/>
    <x v="0"/>
    <x v="0"/>
    <x v="4"/>
    <x v="0"/>
    <d v="2024-09-03T18:35:12"/>
    <x v="33"/>
    <n v="25.413333333330229"/>
    <d v="2024-09-04T15:49:13"/>
    <d v="1899-12-30T00:28:00"/>
    <d v="2024-09-04T16:17:13"/>
    <n v="3.7130555556504987"/>
    <x v="0"/>
    <m/>
    <m/>
    <x v="0"/>
    <x v="2"/>
    <x v="0"/>
    <x v="0"/>
    <x v="4"/>
    <n v="4"/>
    <s v=""/>
    <d v="1899-12-30T11:12:00"/>
    <n v="23.946666666663564"/>
    <e v="#N/A"/>
    <n v="23.946666666663564"/>
    <n v="0"/>
    <x v="2"/>
  </r>
  <r>
    <s v="E016"/>
    <s v="EM11"/>
    <x v="764"/>
    <x v="0"/>
    <s v="E2"/>
    <n v="100000208"/>
    <s v="PREFABRICADOS DENA S.L."/>
    <n v="20000085"/>
    <s v="DENA - MEAÑO"/>
    <n v="190010"/>
    <x v="27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0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71"/>
    <x v="79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1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0"/>
    <x v="1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2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017"/>
    <x v="32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3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40"/>
    <x v="20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4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610"/>
    <x v="24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5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0191"/>
    <x v="13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6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4"/>
    <x v="0"/>
    <s v="E2"/>
    <n v="100000208"/>
    <s v="PREFABRICADOS DENA S.L."/>
    <n v="20000085"/>
    <s v="DENA - MEAÑO"/>
    <n v="191212"/>
    <x v="15"/>
    <d v="2024-09-04T00:00:00"/>
    <d v="1899-12-30T08:20:52"/>
    <s v="04/09 17 pal nº05677"/>
    <d v="2024-09-04T00:00:00"/>
    <x v="9"/>
    <x v="7"/>
    <x v="784"/>
    <d v="2024-09-04T00:00:00"/>
    <d v="1899-12-30T16:05:39"/>
    <n v="78"/>
    <s v="E00078"/>
    <s v="RUTA KMS.078"/>
    <x v="47"/>
    <x v="0"/>
    <x v="8"/>
    <x v="4"/>
    <x v="0"/>
    <d v="2024-09-04T08:20:52"/>
    <x v="33"/>
    <n v="11.652222222299315"/>
    <d v="2024-09-04T16:05:39"/>
    <d v="1899-12-30T01:02:24"/>
    <d v="2024-09-04T17:08:03"/>
    <n v="2.8658333334024064"/>
    <x v="0"/>
    <m/>
    <m/>
    <x v="0"/>
    <x v="2"/>
    <x v="0"/>
    <x v="0"/>
    <x v="8"/>
    <n v="4"/>
    <s v=""/>
    <d v="1899-12-31T00:57:36"/>
    <n v="9.6122222222993159"/>
    <e v="#N/A"/>
    <n v="9.6122222222993159"/>
    <n v="0"/>
    <x v="2"/>
  </r>
  <r>
    <s v="E016"/>
    <s v="EM11"/>
    <x v="765"/>
    <x v="0"/>
    <s v="E2"/>
    <n v="100011159"/>
    <s v="CETECO SA(CENTRO TECNICO DE CNES)"/>
    <n v="17007733"/>
    <s v="CETECO-RESIDENCIA FERROL"/>
    <n v="190023"/>
    <x v="33"/>
    <d v="2024-09-04T00:00:00"/>
    <d v="1899-12-30T09:59:47"/>
    <s v="05/09 URGE 5966DNB P"/>
    <d v="2024-09-05T00:00:00"/>
    <x v="9"/>
    <x v="7"/>
    <x v="785"/>
    <d v="2024-09-05T00:00:00"/>
    <d v="1899-12-30T13:46:18"/>
    <n v="107"/>
    <s v="E00107"/>
    <s v="RUTA KMS.107"/>
    <x v="48"/>
    <x v="0"/>
    <x v="0"/>
    <x v="4"/>
    <x v="0"/>
    <d v="2024-09-04T09:59:47"/>
    <x v="62"/>
    <n v="34.003611111198552"/>
    <d v="2024-09-05T13:46:18"/>
    <d v="1899-12-30T01:25:36"/>
    <d v="2024-09-05T15:11:54"/>
    <n v="4.8016666668117978"/>
    <x v="0"/>
    <m/>
    <m/>
    <x v="0"/>
    <x v="4"/>
    <x v="0"/>
    <x v="0"/>
    <x v="2"/>
    <n v="5"/>
    <s v=""/>
    <d v="1899-12-31T10:14:24"/>
    <n v="31.576944444531883"/>
    <e v="#N/A"/>
    <n v="31.576944444531883"/>
    <n v="0"/>
    <x v="2"/>
  </r>
  <r>
    <s v="E016"/>
    <s v="EM11"/>
    <x v="766"/>
    <x v="0"/>
    <s v="E2"/>
    <n v="100000136"/>
    <s v="CONSTRUDECO NORTE S.L."/>
    <n v="17006236"/>
    <s v="VIVEIRO"/>
    <n v="190140"/>
    <x v="2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0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870"/>
    <x v="21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1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54"/>
    <x v="80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2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610"/>
    <x v="24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3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0194"/>
    <x v="19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4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6"/>
    <x v="0"/>
    <s v="E2"/>
    <n v="100000136"/>
    <s v="CONSTRUDECO NORTE S.L."/>
    <n v="17006236"/>
    <s v="VIVEIRO"/>
    <n v="191212"/>
    <x v="15"/>
    <d v="2024-09-04T00:00:00"/>
    <d v="1899-12-30T11:06:20"/>
    <s v="05/09 Servir 18 pal"/>
    <d v="2024-09-05T00:00:00"/>
    <x v="9"/>
    <x v="7"/>
    <x v="786"/>
    <d v="2024-09-04T00:00:00"/>
    <d v="1899-12-30T16:22:23"/>
    <n v="153"/>
    <s v="E00153"/>
    <s v="RUTA KMS.153"/>
    <x v="230"/>
    <x v="0"/>
    <x v="5"/>
    <x v="4"/>
    <x v="0"/>
    <d v="2024-09-04T11:06:20"/>
    <x v="62"/>
    <n v="32.894444444566034"/>
    <d v="2024-09-04T16:22:23"/>
    <d v="1899-12-30T02:02:24"/>
    <d v="2024-09-04T18:24:47"/>
    <n v="25.586944444512483"/>
    <x v="0"/>
    <m/>
    <m/>
    <x v="0"/>
    <x v="2"/>
    <x v="0"/>
    <x v="0"/>
    <x v="8"/>
    <n v="4"/>
    <s v=""/>
    <d v="1900-01-01T00:57:36"/>
    <n v="29.854444444566035"/>
    <e v="#N/A"/>
    <n v="29.854444444566035"/>
    <n v="0"/>
    <x v="2"/>
  </r>
  <r>
    <s v="E016"/>
    <s v="EM11"/>
    <x v="767"/>
    <x v="0"/>
    <s v="E2"/>
    <n v="100031736"/>
    <s v="ALMACENES LUIS FDEZ. GALLEGO, S. L."/>
    <n v="17006824"/>
    <s v="COLUMBRIANOS"/>
    <n v="210251"/>
    <x v="69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0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4"/>
    <x v="81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1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7"/>
    <x v="0"/>
    <s v="E2"/>
    <n v="100031736"/>
    <s v="ALMACENES LUIS FDEZ. GALLEGO, S. L."/>
    <n v="17006824"/>
    <s v="COLUMBRIANOS"/>
    <n v="210253"/>
    <x v="82"/>
    <d v="2024-09-04T00:00:00"/>
    <d v="1899-12-30T12:36:18"/>
    <s v="04/09 URGE ALCONGAL"/>
    <d v="2024-09-04T00:00:00"/>
    <x v="9"/>
    <x v="7"/>
    <x v="787"/>
    <d v="2024-09-05T00:00:00"/>
    <d v="1899-12-30T08:42:41"/>
    <n v="219"/>
    <s v="E00219"/>
    <s v="RUTA KMS.219"/>
    <x v="27"/>
    <x v="0"/>
    <x v="2"/>
    <x v="4"/>
    <x v="0"/>
    <d v="2024-09-04T12:36:18"/>
    <x v="33"/>
    <n v="7.3950000000768341"/>
    <d v="2024-09-05T08:42:41"/>
    <d v="1899-12-30T02:55:12"/>
    <d v="2024-09-05T11:37:53"/>
    <n v="-15.631388888752554"/>
    <x v="1"/>
    <m/>
    <m/>
    <x v="0"/>
    <x v="4"/>
    <x v="2"/>
    <x v="0"/>
    <x v="0"/>
    <n v="5"/>
    <s v=""/>
    <d v="1900-01-01T22:04:48"/>
    <n v="3.4750000000768342"/>
    <e v="#N/A"/>
    <n v="3.4750000000768342"/>
    <n v="0"/>
    <x v="2"/>
  </r>
  <r>
    <s v="E016"/>
    <s v="EM11"/>
    <x v="768"/>
    <x v="0"/>
    <s v="E2"/>
    <n v="100018296"/>
    <s v="LUIS DIAZ DIAZ S.L."/>
    <n v="20001747"/>
    <s v="RABADE"/>
    <n v="191212"/>
    <x v="15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0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0010"/>
    <x v="27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1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8"/>
    <x v="0"/>
    <s v="E2"/>
    <n v="100018296"/>
    <s v="LUIS DIAZ DIAZ S.L."/>
    <n v="20001747"/>
    <s v="RABADE"/>
    <n v="192101"/>
    <x v="83"/>
    <d v="2024-09-04T00:00:00"/>
    <d v="1899-12-30T13:12:07"/>
    <s v="05/09 cem+mort"/>
    <d v="2024-09-05T00:00:00"/>
    <x v="9"/>
    <x v="8"/>
    <x v="788"/>
    <d v="2024-09-04T00:00:00"/>
    <d v="1899-12-30T19:26:12"/>
    <n v="117"/>
    <s v="E00117"/>
    <s v="RUTA KMS.117"/>
    <x v="35"/>
    <x v="0"/>
    <x v="2"/>
    <x v="4"/>
    <x v="0"/>
    <d v="2024-09-04T13:12:07"/>
    <x v="62"/>
    <n v="30.798055555613246"/>
    <d v="2024-09-04T19:26:12"/>
    <d v="1899-12-30T01:33:36"/>
    <d v="2024-09-04T20:59:48"/>
    <n v="23.003333333297633"/>
    <x v="0"/>
    <m/>
    <m/>
    <x v="0"/>
    <x v="2"/>
    <x v="0"/>
    <x v="0"/>
    <x v="11"/>
    <n v="4"/>
    <s v=""/>
    <d v="1899-12-31T13:26:24"/>
    <n v="28.238055555613247"/>
    <e v="#N/A"/>
    <n v="28.238055555613247"/>
    <n v="0"/>
    <x v="2"/>
  </r>
  <r>
    <s v="E016"/>
    <s v="EM11"/>
    <x v="769"/>
    <x v="0"/>
    <s v="E2"/>
    <n v="100051737"/>
    <s v="CONSTRU-KALOR VIANA S.L."/>
    <n v="17006348"/>
    <s v="VIANA DO BOLO"/>
    <n v="190069"/>
    <x v="66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0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82"/>
    <x v="84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1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69"/>
    <x v="0"/>
    <s v="E2"/>
    <n v="100051737"/>
    <s v="CONSTRU-KALOR VIANA S.L."/>
    <n v="17006348"/>
    <s v="VIANA DO BOLO"/>
    <n v="191212"/>
    <x v="15"/>
    <d v="2024-09-04T00:00:00"/>
    <d v="1899-12-30T14:02:59"/>
    <s v="CEM +MORT Servir"/>
    <d v="2024-09-06T00:00:00"/>
    <x v="9"/>
    <x v="8"/>
    <x v="789"/>
    <d v="2024-09-06T00:00:00"/>
    <d v="1899-12-30T09:34:27"/>
    <n v="74"/>
    <s v="E00074"/>
    <s v="RUTA KMS.074"/>
    <x v="35"/>
    <x v="0"/>
    <x v="2"/>
    <x v="4"/>
    <x v="0"/>
    <d v="2024-09-04T14:02:59"/>
    <x v="78"/>
    <n v="53.950277777854353"/>
    <d v="2024-09-06T09:34:27"/>
    <d v="1899-12-30T00:59:12"/>
    <d v="2024-09-06T10:33:39"/>
    <n v="9.4391666668234393"/>
    <x v="0"/>
    <m/>
    <m/>
    <x v="0"/>
    <x v="5"/>
    <x v="0"/>
    <x v="0"/>
    <x v="1"/>
    <n v="6"/>
    <s v=""/>
    <d v="1899-12-30T23:40:48"/>
    <n v="51.963611111187689"/>
    <e v="#N/A"/>
    <n v="51.963611111187689"/>
    <n v="0"/>
    <x v="2"/>
  </r>
  <r>
    <s v="E016"/>
    <s v="EM11"/>
    <x v="770"/>
    <x v="0"/>
    <s v="E2"/>
    <n v="100000088"/>
    <s v="ALMACENES MENDEZ S.L."/>
    <n v="20000306"/>
    <s v="MEIRA"/>
    <n v="190100"/>
    <x v="17"/>
    <d v="2024-09-04T00:00:00"/>
    <d v="1899-12-30T16:33:18"/>
    <s v="05/09 12pals"/>
    <d v="2024-09-05T00:00:00"/>
    <x v="9"/>
    <x v="7"/>
    <x v="790"/>
    <d v="2024-09-05T00:00:00"/>
    <d v="1899-12-30T16:36:10"/>
    <n v="137"/>
    <s v="E00137"/>
    <s v="RUTA KMS.137"/>
    <x v="225"/>
    <x v="0"/>
    <x v="0"/>
    <x v="4"/>
    <x v="0"/>
    <d v="2024-09-04T16:33:18"/>
    <x v="62"/>
    <n v="27.4450000001234"/>
    <d v="2024-09-05T16:36:10"/>
    <d v="1899-12-30T01:49:36"/>
    <d v="2024-09-05T18:25:46"/>
    <n v="1.5705555556342006"/>
    <x v="0"/>
    <m/>
    <m/>
    <x v="0"/>
    <x v="4"/>
    <x v="0"/>
    <x v="0"/>
    <x v="8"/>
    <n v="5"/>
    <s v=""/>
    <d v="1899-12-31T19:50:24"/>
    <n v="24.618333333456732"/>
    <e v="#N/A"/>
    <n v="24.618333333456732"/>
    <n v="0"/>
    <x v="2"/>
  </r>
  <r>
    <s v="E016"/>
    <s v="EM11"/>
    <x v="771"/>
    <x v="0"/>
    <s v="E2"/>
    <n v="100042299"/>
    <s v="B.FANDIÑO LADO, S.L"/>
    <n v="17006048"/>
    <s v="DESTINO VALDEPEÑAS"/>
    <n v="191212"/>
    <x v="15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0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40"/>
    <x v="20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1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1"/>
    <x v="0"/>
    <s v="E2"/>
    <n v="100042299"/>
    <s v="B.FANDIÑO LADO, S.L"/>
    <n v="17006048"/>
    <s v="DESTINO VALDEPEÑAS"/>
    <n v="190191"/>
    <x v="13"/>
    <d v="2024-09-04T00:00:00"/>
    <d v="1899-12-30T18:09:35"/>
    <s v="05/09 cem+mort llama"/>
    <d v="2024-09-05T00:00:00"/>
    <x v="9"/>
    <x v="7"/>
    <x v="791"/>
    <d v="2024-09-05T00:00:00"/>
    <d v="1899-12-30T10:57:43"/>
    <n v="86"/>
    <s v="E00086"/>
    <s v="RUTA KMS.086"/>
    <x v="225"/>
    <x v="0"/>
    <x v="2"/>
    <x v="4"/>
    <x v="0"/>
    <d v="2024-09-04T18:09:35"/>
    <x v="62"/>
    <n v="25.840277777868323"/>
    <d v="2024-09-05T10:57:43"/>
    <d v="1899-12-30T01:08:48"/>
    <d v="2024-09-05T12:06:31"/>
    <n v="7.8913888888782822"/>
    <x v="0"/>
    <m/>
    <m/>
    <x v="0"/>
    <x v="4"/>
    <x v="0"/>
    <x v="0"/>
    <x v="6"/>
    <n v="5"/>
    <s v=""/>
    <d v="1899-12-31T03:31:12"/>
    <n v="23.693611111201655"/>
    <e v="#N/A"/>
    <n v="23.693611111201655"/>
    <n v="0"/>
    <x v="2"/>
  </r>
  <r>
    <s v="E016"/>
    <s v="EM11"/>
    <x v="772"/>
    <x v="0"/>
    <s v="E2"/>
    <n v="100000989"/>
    <s v="CONSTRUCTORA SAN JOSE S.A."/>
    <n v="17007803"/>
    <s v="REFORMA MARINEDA CITY (LA CORUÑA)"/>
    <n v="190030"/>
    <x v="23"/>
    <d v="2024-09-05T00:00:00"/>
    <d v="1899-12-30T08:44:00"/>
    <s v="05/09 LOLO 8167FXL"/>
    <d v="2024-09-05T00:00:00"/>
    <x v="9"/>
    <x v="7"/>
    <x v="792"/>
    <d v="2024-09-05T00:00:00"/>
    <d v="1899-12-30T10:39:29"/>
    <n v="89"/>
    <s v="E00089"/>
    <s v="RUTA KMS.089"/>
    <x v="48"/>
    <x v="0"/>
    <x v="0"/>
    <x v="4"/>
    <x v="0"/>
    <d v="2024-09-05T08:44:00"/>
    <x v="62"/>
    <n v="11.266666666720994"/>
    <d v="2024-09-05T10:39:29"/>
    <d v="1899-12-30T01:11:12"/>
    <d v="2024-09-05T11:50:41"/>
    <n v="8.1552777779870667"/>
    <x v="0"/>
    <m/>
    <m/>
    <x v="0"/>
    <x v="4"/>
    <x v="0"/>
    <x v="0"/>
    <x v="6"/>
    <n v="5"/>
    <s v=""/>
    <d v="1899-12-31T04:28:48"/>
    <n v="9.0800000000543264"/>
    <e v="#N/A"/>
    <n v="9.0800000000543264"/>
    <n v="0"/>
    <x v="2"/>
  </r>
  <r>
    <s v="E016"/>
    <s v="EM11"/>
    <x v="773"/>
    <x v="0"/>
    <s v="E2"/>
    <n v="100000136"/>
    <s v="CONSTRUDECO NORTE S.L."/>
    <n v="17005567"/>
    <s v="NARON"/>
    <n v="210555"/>
    <x v="31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0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210550"/>
    <x v="3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1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062"/>
    <x v="28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2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0140"/>
    <x v="20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3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070"/>
    <x v="8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4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3"/>
    <x v="0"/>
    <s v="E2"/>
    <n v="100000136"/>
    <s v="CONSTRUDECO NORTE S.L."/>
    <n v="17005567"/>
    <s v="NARON"/>
    <n v="191212"/>
    <x v="15"/>
    <d v="2024-09-05T00:00:00"/>
    <d v="1899-12-30T12:30:42"/>
    <s v="06/09 18PAL S/PED.11"/>
    <d v="2024-09-06T00:00:00"/>
    <x v="9"/>
    <x v="7"/>
    <x v="793"/>
    <d v="2024-09-05T00:00:00"/>
    <d v="1899-12-30T17:59:36"/>
    <n v="102"/>
    <s v="E00102"/>
    <s v="RUTA KMS.102"/>
    <x v="229"/>
    <x v="0"/>
    <x v="5"/>
    <x v="4"/>
    <x v="0"/>
    <d v="2024-09-05T12:30:42"/>
    <x v="78"/>
    <n v="31.488333333400078"/>
    <d v="2024-09-05T17:59:36"/>
    <d v="1899-12-30T01:21:36"/>
    <d v="2024-09-05T19:21:12"/>
    <n v="24.646666666783858"/>
    <x v="0"/>
    <m/>
    <m/>
    <x v="0"/>
    <x v="4"/>
    <x v="0"/>
    <x v="0"/>
    <x v="9"/>
    <n v="5"/>
    <s v=""/>
    <d v="1899-12-31T08:38:24"/>
    <n v="29.128333333400079"/>
    <e v="#N/A"/>
    <n v="29.128333333400079"/>
    <n v="0"/>
    <x v="2"/>
  </r>
  <r>
    <s v="E016"/>
    <s v="EM11"/>
    <x v="774"/>
    <x v="0"/>
    <s v="E2"/>
    <n v="100052470"/>
    <s v="YPGAL CONSTRUCTORA S.L."/>
    <n v="17007776"/>
    <s v="I23014 VIV. SANJURJO BADÍA 105-VIGO"/>
    <n v="190023"/>
    <x v="33"/>
    <d v="2024-09-05T00:00:00"/>
    <d v="1899-12-30T12:40:40"/>
    <s v="06/09 5966DNB"/>
    <d v="2024-09-06T00:00:00"/>
    <x v="9"/>
    <x v="7"/>
    <x v="794"/>
    <d v="2024-09-05T00:00:00"/>
    <d v="1899-12-30T18:24:47"/>
    <n v="97"/>
    <s v="E00097"/>
    <s v="RUTA KMS.097"/>
    <x v="17"/>
    <x v="0"/>
    <x v="0"/>
    <x v="4"/>
    <x v="0"/>
    <d v="2024-09-05T12:40:40"/>
    <x v="78"/>
    <n v="31.322222222224809"/>
    <d v="2024-09-05T18:24:47"/>
    <d v="1899-12-30T01:17:36"/>
    <d v="2024-09-05T19:42:23"/>
    <n v="24.29361111111939"/>
    <x v="0"/>
    <m/>
    <m/>
    <x v="0"/>
    <x v="4"/>
    <x v="0"/>
    <x v="0"/>
    <x v="10"/>
    <n v="5"/>
    <s v=""/>
    <d v="1899-12-31T07:02:24"/>
    <n v="29.028888888891476"/>
    <e v="#N/A"/>
    <n v="29.028888888891476"/>
    <n v="0"/>
    <x v="2"/>
  </r>
  <r>
    <s v="E016"/>
    <s v="EM11"/>
    <x v="775"/>
    <x v="0"/>
    <s v="E2"/>
    <n v="100000029"/>
    <s v="PREFABRICADOS CANDIDO S.A."/>
    <n v="20000026"/>
    <s v="CARBALLINO"/>
    <n v="190140"/>
    <x v="20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0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610"/>
    <x v="24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1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0010"/>
    <x v="27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2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5"/>
    <x v="0"/>
    <s v="E2"/>
    <n v="100000029"/>
    <s v="PREFABRICADOS CANDIDO S.A."/>
    <n v="20000026"/>
    <s v="CARBALLINO"/>
    <n v="191212"/>
    <x v="15"/>
    <d v="2024-09-05T00:00:00"/>
    <d v="1899-12-30T17:36:50"/>
    <s v="09/09 8 pal con MNOS"/>
    <d v="2024-09-09T00:00:00"/>
    <x v="9"/>
    <x v="7"/>
    <x v="795"/>
    <d v="2024-09-06T00:00:00"/>
    <d v="1899-12-30T12:06:49"/>
    <n v="76"/>
    <s v="E00076"/>
    <s v="RUTA KMS.076"/>
    <x v="218"/>
    <x v="0"/>
    <x v="3"/>
    <x v="4"/>
    <x v="0"/>
    <d v="2024-09-05T17:36:50"/>
    <x v="126"/>
    <n v="98.386111111147329"/>
    <d v="2024-09-06T12:06:49"/>
    <d v="1899-12-30T01:00:48"/>
    <d v="2024-09-06T13:07:37"/>
    <n v="78.873055555683095"/>
    <x v="0"/>
    <m/>
    <m/>
    <x v="0"/>
    <x v="5"/>
    <x v="0"/>
    <x v="0"/>
    <x v="3"/>
    <n v="6"/>
    <s v=""/>
    <d v="1899-12-31T00:19:12"/>
    <n v="96.372777777813994"/>
    <e v="#N/A"/>
    <n v="96.372777777813994"/>
    <n v="0"/>
    <x v="2"/>
  </r>
  <r>
    <s v="E016"/>
    <s v="EM11"/>
    <x v="776"/>
    <x v="0"/>
    <s v="E2"/>
    <n v="100028559"/>
    <s v="EDIFICACIONES ALDEOLA, S.L."/>
    <n v="17007726"/>
    <s v="AV. NOVO MESOIRO, 17 A CORUÑA"/>
    <n v="190030"/>
    <x v="23"/>
    <d v="2024-09-05T00:00:00"/>
    <d v="1899-12-30T18:15:04"/>
    <s v="06/09 8167FXL"/>
    <d v="2024-09-06T00:00:00"/>
    <x v="9"/>
    <x v="7"/>
    <x v="796"/>
    <d v="2024-09-06T00:00:00"/>
    <d v="1899-12-30T08:45:00"/>
    <n v="87"/>
    <s v="E00087"/>
    <s v="RUTA KMS.087"/>
    <x v="48"/>
    <x v="0"/>
    <x v="0"/>
    <x v="4"/>
    <x v="0"/>
    <d v="2024-09-05T18:15:04"/>
    <x v="78"/>
    <n v="25.748888888920192"/>
    <d v="2024-09-06T08:45:00"/>
    <d v="1899-12-30T01:09:36"/>
    <d v="2024-09-06T09:54:36"/>
    <n v="10.090000000025611"/>
    <x v="0"/>
    <m/>
    <m/>
    <x v="0"/>
    <x v="5"/>
    <x v="0"/>
    <x v="0"/>
    <x v="0"/>
    <n v="6"/>
    <s v=""/>
    <d v="1899-12-31T03:50:24"/>
    <n v="23.588888888920192"/>
    <e v="#N/A"/>
    <n v="23.588888888920192"/>
    <n v="0"/>
    <x v="2"/>
  </r>
  <r>
    <s v="E016"/>
    <s v="EM11"/>
    <x v="777"/>
    <x v="0"/>
    <s v="E2"/>
    <n v="100025568"/>
    <s v="GANDARIO OBRAS, S.L."/>
    <n v="17007774"/>
    <s v="18 VIV. PLAZA A RABADEIRA-OLEIROS"/>
    <n v="190023"/>
    <x v="33"/>
    <d v="2024-09-06T00:00:00"/>
    <d v="1899-12-30T10:25:23"/>
    <s v="09/09 LOLO 8167FXL"/>
    <d v="2024-09-09T00:00:00"/>
    <x v="9"/>
    <x v="7"/>
    <x v="797"/>
    <d v="2024-09-06T00:00:00"/>
    <d v="1899-12-30T12:12:43"/>
    <n v="93"/>
    <s v="E00093"/>
    <s v="RUTA KMS.093"/>
    <x v="48"/>
    <x v="0"/>
    <x v="0"/>
    <x v="4"/>
    <x v="0"/>
    <d v="2024-09-06T10:25:23"/>
    <x v="126"/>
    <n v="81.57694444450317"/>
    <d v="2024-09-06T12:12:43"/>
    <d v="1899-12-30T01:14:24"/>
    <d v="2024-09-06T13:27:07"/>
    <n v="78.548055555671453"/>
    <x v="0"/>
    <m/>
    <m/>
    <x v="0"/>
    <x v="5"/>
    <x v="0"/>
    <x v="0"/>
    <x v="3"/>
    <n v="6"/>
    <s v=""/>
    <d v="1899-12-31T05:45:36"/>
    <n v="79.336944444503175"/>
    <e v="#N/A"/>
    <n v="79.336944444503175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8"/>
    <d v="2024-09-04T00:00:00"/>
    <d v="1899-12-30T14:58:20"/>
    <n v="29"/>
    <s v="E00029"/>
    <s v="RUTA KMS.029"/>
    <x v="56"/>
    <x v="0"/>
    <x v="0"/>
    <x v="5"/>
    <x v="0"/>
    <d v="2024-07-11T17:24:54"/>
    <x v="63"/>
    <n v="266.58500000007916"/>
    <d v="2024-09-04T14:58:20"/>
    <d v="1899-12-30T00:23:12"/>
    <d v="2024-09-04T15:21:32"/>
    <n v="-1051.3588888887316"/>
    <x v="1"/>
    <m/>
    <m/>
    <x v="0"/>
    <x v="2"/>
    <x v="2"/>
    <x v="0"/>
    <x v="5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799"/>
    <d v="2024-09-04T00:00:00"/>
    <d v="1899-12-30T15:10:22"/>
    <n v="29"/>
    <s v="E00029"/>
    <s v="RUTA KMS.029"/>
    <x v="53"/>
    <x v="0"/>
    <x v="0"/>
    <x v="5"/>
    <x v="0"/>
    <d v="2024-07-11T17:24:54"/>
    <x v="63"/>
    <n v="266.58500000007916"/>
    <d v="2024-09-04T15:10:22"/>
    <d v="1899-12-30T00:23:12"/>
    <d v="2024-09-04T15:33:34"/>
    <n v="-1051.5594444443705"/>
    <x v="1"/>
    <m/>
    <m/>
    <x v="0"/>
    <x v="2"/>
    <x v="2"/>
    <x v="0"/>
    <x v="4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0"/>
    <d v="2024-09-04T00:00:00"/>
    <d v="1899-12-30T16:25:05"/>
    <n v="29"/>
    <s v="E00029"/>
    <s v="RUTA KMS.029"/>
    <x v="56"/>
    <x v="0"/>
    <x v="0"/>
    <x v="5"/>
    <x v="0"/>
    <d v="2024-07-11T17:24:54"/>
    <x v="63"/>
    <n v="266.58500000007916"/>
    <d v="2024-09-04T16:25:05"/>
    <d v="1899-12-30T00:23:12"/>
    <d v="2024-09-04T16:48:17"/>
    <n v="-1052.8047222221503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1"/>
    <d v="2024-09-04T00:00:00"/>
    <d v="1899-12-30T16:36:48"/>
    <n v="29"/>
    <s v="E00029"/>
    <s v="RUTA KMS.029"/>
    <x v="53"/>
    <x v="0"/>
    <x v="0"/>
    <x v="5"/>
    <x v="0"/>
    <d v="2024-07-11T17:24:54"/>
    <x v="63"/>
    <n v="266.58500000007916"/>
    <d v="2024-09-04T16:36:48"/>
    <d v="1899-12-30T00:23:12"/>
    <d v="2024-09-04T17:00:00"/>
    <n v="-1052.9999999998254"/>
    <x v="1"/>
    <m/>
    <m/>
    <x v="0"/>
    <x v="2"/>
    <x v="2"/>
    <x v="0"/>
    <x v="8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2"/>
    <d v="2024-09-05T00:00:00"/>
    <d v="1899-12-30T06:25:28"/>
    <n v="29"/>
    <s v="E00029"/>
    <s v="RUTA KMS.029"/>
    <x v="53"/>
    <x v="0"/>
    <x v="0"/>
    <x v="5"/>
    <x v="0"/>
    <d v="2024-07-11T17:24:54"/>
    <x v="63"/>
    <n v="266.58500000007916"/>
    <d v="2024-09-05T06:25:28"/>
    <d v="1899-12-30T00:23:12"/>
    <d v="2024-09-05T06:48:40"/>
    <n v="-1066.8111111110193"/>
    <x v="1"/>
    <m/>
    <m/>
    <x v="0"/>
    <x v="4"/>
    <x v="2"/>
    <x v="0"/>
    <x v="1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3"/>
    <d v="2024-09-05T00:00:00"/>
    <d v="1899-12-30T07:56:05"/>
    <n v="29"/>
    <s v="E00029"/>
    <s v="RUTA KMS.029"/>
    <x v="53"/>
    <x v="0"/>
    <x v="0"/>
    <x v="5"/>
    <x v="0"/>
    <d v="2024-07-11T17:24:54"/>
    <x v="63"/>
    <n v="266.58500000007916"/>
    <d v="2024-09-05T07:56:05"/>
    <d v="1899-12-30T00:23:12"/>
    <d v="2024-09-05T08:19:17"/>
    <n v="-1068.3213888887549"/>
    <x v="1"/>
    <m/>
    <m/>
    <x v="0"/>
    <x v="4"/>
    <x v="2"/>
    <x v="0"/>
    <x v="12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4"/>
    <d v="2024-09-05T00:00:00"/>
    <d v="1899-12-30T09:26:13"/>
    <n v="29"/>
    <s v="E00029"/>
    <s v="RUTA KMS.029"/>
    <x v="53"/>
    <x v="0"/>
    <x v="0"/>
    <x v="5"/>
    <x v="0"/>
    <d v="2024-07-11T17:24:54"/>
    <x v="63"/>
    <n v="266.58500000007916"/>
    <d v="2024-09-05T09:26:13"/>
    <d v="1899-12-30T00:23:12"/>
    <d v="2024-09-05T09:49:25"/>
    <n v="-1069.8236111109727"/>
    <x v="1"/>
    <m/>
    <m/>
    <x v="0"/>
    <x v="4"/>
    <x v="2"/>
    <x v="0"/>
    <x v="1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5"/>
    <d v="2024-09-05T00:00:00"/>
    <d v="1899-12-30T10:53:41"/>
    <n v="29"/>
    <s v="E00029"/>
    <s v="RUTA KMS.029"/>
    <x v="53"/>
    <x v="0"/>
    <x v="0"/>
    <x v="5"/>
    <x v="0"/>
    <d v="2024-07-11T17:24:54"/>
    <x v="63"/>
    <n v="266.58500000007916"/>
    <d v="2024-09-05T10:53:41"/>
    <d v="1899-12-30T00:23:12"/>
    <d v="2024-09-05T11:16:53"/>
    <n v="-1071.281388888834"/>
    <x v="1"/>
    <m/>
    <m/>
    <x v="0"/>
    <x v="4"/>
    <x v="2"/>
    <x v="0"/>
    <x v="6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6"/>
    <d v="2024-09-05T00:00:00"/>
    <d v="1899-12-30T12:21:29"/>
    <n v="29"/>
    <s v="E00029"/>
    <s v="RUTA KMS.029"/>
    <x v="53"/>
    <x v="0"/>
    <x v="0"/>
    <x v="5"/>
    <x v="0"/>
    <d v="2024-07-11T17:24:54"/>
    <x v="63"/>
    <n v="266.58500000007916"/>
    <d v="2024-09-05T12:21:29"/>
    <d v="1899-12-30T00:23:12"/>
    <d v="2024-09-05T12:44:41"/>
    <n v="-1072.7447222221526"/>
    <x v="1"/>
    <m/>
    <m/>
    <x v="0"/>
    <x v="4"/>
    <x v="2"/>
    <x v="0"/>
    <x v="3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7"/>
    <d v="2024-09-05T00:00:00"/>
    <d v="1899-12-30T14:20:48"/>
    <n v="29"/>
    <s v="E00029"/>
    <s v="RUTA KMS.029"/>
    <x v="56"/>
    <x v="0"/>
    <x v="0"/>
    <x v="5"/>
    <x v="0"/>
    <d v="2024-07-11T17:24:54"/>
    <x v="63"/>
    <n v="266.58500000007916"/>
    <d v="2024-09-05T14:20:48"/>
    <d v="1899-12-30T00:23:12"/>
    <d v="2024-09-05T14:44:00"/>
    <n v="-1074.733333333279"/>
    <x v="1"/>
    <m/>
    <m/>
    <x v="0"/>
    <x v="4"/>
    <x v="2"/>
    <x v="0"/>
    <x v="5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8"/>
    <d v="2024-09-05T00:00:00"/>
    <d v="1899-12-30T15:14:13"/>
    <n v="29"/>
    <s v="E00029"/>
    <s v="RUTA KMS.029"/>
    <x v="53"/>
    <x v="0"/>
    <x v="0"/>
    <x v="5"/>
    <x v="0"/>
    <d v="2024-07-11T17:24:54"/>
    <x v="63"/>
    <n v="266.58500000007916"/>
    <d v="2024-09-05T15:14:13"/>
    <d v="1899-12-30T00:23:12"/>
    <d v="2024-09-05T15:37:25"/>
    <n v="-1075.6236111110193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09"/>
    <d v="2024-09-05T00:00:00"/>
    <d v="1899-12-30T15:47:40"/>
    <n v="29"/>
    <s v="E00029"/>
    <s v="RUTA KMS.029"/>
    <x v="56"/>
    <x v="0"/>
    <x v="0"/>
    <x v="5"/>
    <x v="0"/>
    <d v="2024-07-11T17:24:54"/>
    <x v="63"/>
    <n v="266.58500000007916"/>
    <d v="2024-09-05T15:47:40"/>
    <d v="1899-12-30T00:23:12"/>
    <d v="2024-09-05T16:10:52"/>
    <n v="-1076.1811111110728"/>
    <x v="1"/>
    <m/>
    <m/>
    <x v="0"/>
    <x v="4"/>
    <x v="2"/>
    <x v="0"/>
    <x v="4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0"/>
    <d v="2024-09-05T00:00:00"/>
    <d v="1899-12-30T16:40:42"/>
    <n v="29"/>
    <s v="E00029"/>
    <s v="RUTA KMS.029"/>
    <x v="53"/>
    <x v="0"/>
    <x v="0"/>
    <x v="5"/>
    <x v="0"/>
    <d v="2024-07-11T17:24:54"/>
    <x v="63"/>
    <n v="266.58500000007916"/>
    <d v="2024-09-05T16:40:42"/>
    <d v="1899-12-30T00:23:12"/>
    <d v="2024-09-05T17:03:54"/>
    <n v="-1077.0649999998277"/>
    <x v="1"/>
    <m/>
    <m/>
    <x v="0"/>
    <x v="4"/>
    <x v="2"/>
    <x v="0"/>
    <x v="8"/>
    <n v="5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811"/>
    <d v="2024-09-06T00:00:00"/>
    <d v="1899-12-30T14:21:54"/>
    <n v="29"/>
    <s v="E00029"/>
    <s v="RUTA KMS.029"/>
    <x v="56"/>
    <x v="0"/>
    <x v="0"/>
    <x v="5"/>
    <x v="0"/>
    <d v="2024-07-11T17:24:54"/>
    <x v="63"/>
    <n v="266.58500000007916"/>
    <d v="2024-09-06T14:21:54"/>
    <d v="1899-12-30T00:23:12"/>
    <d v="2024-09-06T14:45:06"/>
    <n v="-1098.7516666665324"/>
    <x v="1"/>
    <m/>
    <m/>
    <x v="0"/>
    <x v="5"/>
    <x v="2"/>
    <x v="0"/>
    <x v="5"/>
    <n v="6"/>
    <s v=""/>
    <d v="1899-12-30T09:16:48"/>
    <n v="265.19833333341251"/>
    <n v="60"/>
    <n v="205.19833333341251"/>
    <n v="0"/>
    <x v="3"/>
  </r>
  <r>
    <s v="E002"/>
    <s v="EO55"/>
    <x v="778"/>
    <x v="0"/>
    <s v="E4"/>
    <n v="100058375"/>
    <s v="GRUPO PUYA 68, S.L."/>
    <n v="46005331"/>
    <s v="ALMACEN-S.PEDRO ALCANTARA"/>
    <n v="3283"/>
    <x v="40"/>
    <d v="2024-08-29T00:00:00"/>
    <d v="1899-12-30T12:35:15"/>
    <s v="Pedido diario"/>
    <d v="2024-09-05T00:00:00"/>
    <x v="9"/>
    <x v="9"/>
    <x v="812"/>
    <d v="2024-09-05T00:00:00"/>
    <d v="1899-12-30T11:15:44"/>
    <n v="84"/>
    <s v="E00084"/>
    <s v="RUTA KMS.084"/>
    <x v="59"/>
    <x v="0"/>
    <x v="0"/>
    <x v="5"/>
    <x v="1"/>
    <d v="2024-08-29T12:35:15"/>
    <x v="62"/>
    <n v="175.41249999997672"/>
    <d v="2024-09-05T11:15:44"/>
    <d v="1899-12-30T01:07:12"/>
    <d v="2024-09-05T12:22:56"/>
    <n v="7.6177777777193114"/>
    <x v="0"/>
    <m/>
    <m/>
    <x v="0"/>
    <x v="4"/>
    <x v="0"/>
    <x v="0"/>
    <x v="7"/>
    <n v="5"/>
    <s v=""/>
    <d v="1899-12-31T02:52:48"/>
    <n v="173.29249999997671"/>
    <n v="60"/>
    <n v="113.29249999997671"/>
    <n v="0"/>
    <x v="3"/>
  </r>
  <r>
    <s v="E002"/>
    <s v="EO55"/>
    <x v="779"/>
    <x v="0"/>
    <s v="E4"/>
    <n v="100058375"/>
    <s v="GRUPO PUYA 68, S.L."/>
    <n v="46005331"/>
    <s v="ALMACEN-S.PEDRO ALCANTARA"/>
    <n v="3283"/>
    <x v="40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0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79"/>
    <x v="0"/>
    <s v="E4"/>
    <n v="100058375"/>
    <s v="GRUPO PUYA 68, S.L."/>
    <n v="46005331"/>
    <s v="ALMACEN-S.PEDRO ALCANTARA"/>
    <n v="3282"/>
    <x v="39"/>
    <d v="2024-08-29T00:00:00"/>
    <d v="1899-12-30T12:36:19"/>
    <s v="Pedido diario"/>
    <d v="2024-09-06T00:00:00"/>
    <x v="9"/>
    <x v="9"/>
    <x v="813"/>
    <d v="2024-09-06T00:00:00"/>
    <d v="1899-12-30T11:49:51"/>
    <n v="84"/>
    <s v="E00084"/>
    <s v="RUTA KMS.084"/>
    <x v="59"/>
    <x v="0"/>
    <x v="1"/>
    <x v="5"/>
    <x v="1"/>
    <d v="2024-08-29T12:36:19"/>
    <x v="78"/>
    <n v="199.39472222223412"/>
    <d v="2024-09-06T11:49:51"/>
    <d v="1899-12-30T01:07:12"/>
    <d v="2024-09-06T12:57:03"/>
    <n v="7.0491666667512618"/>
    <x v="0"/>
    <m/>
    <m/>
    <x v="0"/>
    <x v="5"/>
    <x v="0"/>
    <x v="0"/>
    <x v="7"/>
    <n v="6"/>
    <s v=""/>
    <d v="1899-12-31T02:52:48"/>
    <n v="197.27472222223412"/>
    <n v="60"/>
    <n v="137.27472222223412"/>
    <n v="0"/>
    <x v="3"/>
  </r>
  <r>
    <s v="E002"/>
    <s v="EO55"/>
    <x v="780"/>
    <x v="0"/>
    <s v="E3"/>
    <n v="100018624"/>
    <s v="VIPRELUC, S.L."/>
    <n v="46000748"/>
    <s v="PUENTE GENIL"/>
    <n v="3264"/>
    <x v="43"/>
    <d v="2024-08-30T00:00:00"/>
    <d v="1899-12-30T13:42:17"/>
    <s v="05/09 08:00h 280"/>
    <d v="2024-09-05T00:00:00"/>
    <x v="13"/>
    <x v="9"/>
    <x v="814"/>
    <d v="2024-09-05T00:00:00"/>
    <d v="1899-12-30T06:37:32"/>
    <n v="127"/>
    <s v="E00127"/>
    <s v="RUTA KMS.127"/>
    <x v="76"/>
    <x v="0"/>
    <x v="0"/>
    <x v="5"/>
    <x v="0"/>
    <d v="2024-08-30T13:42:17"/>
    <x v="80"/>
    <n v="138.29527777782641"/>
    <d v="2024-09-05T06:37:32"/>
    <d v="1899-12-30T01:41:36"/>
    <d v="2024-09-05T08:19:08"/>
    <n v="-0.31888888886896893"/>
    <x v="0"/>
    <m/>
    <m/>
    <x v="0"/>
    <x v="4"/>
    <x v="0"/>
    <x v="0"/>
    <x v="13"/>
    <n v="5"/>
    <s v=""/>
    <d v="1899-12-31T16:38:24"/>
    <n v="135.60194444449309"/>
    <n v="60"/>
    <n v="75.601944444493085"/>
    <n v="0"/>
    <x v="3"/>
  </r>
  <r>
    <s v="E002"/>
    <s v="EO55"/>
    <x v="781"/>
    <x v="0"/>
    <s v="E3"/>
    <n v="100018624"/>
    <s v="VIPRELUC, S.L."/>
    <n v="46000748"/>
    <s v="PUENTE GENIL"/>
    <n v="3264"/>
    <x v="43"/>
    <d v="2024-08-30T00:00:00"/>
    <d v="1899-12-30T13:42:25"/>
    <s v="06/09 08:00h 281"/>
    <d v="2024-09-06T00:00:00"/>
    <x v="13"/>
    <x v="9"/>
    <x v="815"/>
    <d v="2024-09-06T00:00:00"/>
    <d v="1899-12-30T06:36:16"/>
    <n v="127"/>
    <s v="E00127"/>
    <s v="RUTA KMS.127"/>
    <x v="76"/>
    <x v="0"/>
    <x v="0"/>
    <x v="5"/>
    <x v="0"/>
    <d v="2024-08-30T13:42:25"/>
    <x v="114"/>
    <n v="162.29305555560859"/>
    <d v="2024-09-06T06:36:16"/>
    <d v="1899-12-30T01:41:36"/>
    <d v="2024-09-06T08:17:52"/>
    <n v="-0.2977777777123265"/>
    <x v="0"/>
    <m/>
    <m/>
    <x v="0"/>
    <x v="5"/>
    <x v="0"/>
    <x v="0"/>
    <x v="13"/>
    <n v="6"/>
    <s v=""/>
    <d v="1899-12-31T16:38:24"/>
    <n v="159.59972222227526"/>
    <n v="60"/>
    <n v="99.599722222275261"/>
    <n v="0"/>
    <x v="3"/>
  </r>
  <r>
    <s v="E002"/>
    <s v="EO55"/>
    <x v="782"/>
    <x v="0"/>
    <s v="E4"/>
    <n v="100030200"/>
    <s v="LEROY MERLIN ESPAÑA,S.L.U."/>
    <n v="46005552"/>
    <s v="PUERTO REAL (42)"/>
    <n v="3295"/>
    <x v="86"/>
    <d v="2024-09-02T00:00:00"/>
    <d v="1899-12-30T11:35:25"/>
    <n v="84202925.555555552"/>
    <d v="2024-09-05T00:00:00"/>
    <x v="13"/>
    <x v="9"/>
    <x v="816"/>
    <d v="2024-09-04T00:00:00"/>
    <d v="1899-12-30T18:44:14"/>
    <n v="232"/>
    <s v="E00232"/>
    <s v="RUTA KMS.232"/>
    <x v="231"/>
    <x v="0"/>
    <x v="0"/>
    <x v="5"/>
    <x v="1"/>
    <d v="2024-09-02T11:35:25"/>
    <x v="80"/>
    <n v="68.409722222364508"/>
    <d v="2024-09-04T18:44:14"/>
    <d v="1899-12-30T03:05:36"/>
    <d v="2024-09-04T21:49:50"/>
    <n v="10.169444444531109"/>
    <x v="0"/>
    <m/>
    <m/>
    <x v="0"/>
    <x v="2"/>
    <x v="0"/>
    <x v="0"/>
    <x v="10"/>
    <n v="4"/>
    <s v=""/>
    <d v="1900-01-02T02:14:24"/>
    <n v="64.316388889031174"/>
    <n v="36"/>
    <n v="28.316388889031174"/>
    <n v="0"/>
    <x v="3"/>
  </r>
  <r>
    <s v="E002"/>
    <s v="EO55"/>
    <x v="783"/>
    <x v="0"/>
    <s v="E4"/>
    <n v="100052034"/>
    <s v="GRUPO PUMA ESPAÑA S.L."/>
    <n v="46005794"/>
    <s v="BRICODEPOT GRANADA"/>
    <n v="3277"/>
    <x v="44"/>
    <d v="2024-09-02T00:00:00"/>
    <d v="1899-12-30T12:38:00"/>
    <s v="06/09 06:00h"/>
    <d v="2024-09-06T00:00:00"/>
    <x v="29"/>
    <x v="9"/>
    <x v="817"/>
    <d v="2024-09-05T00:00:00"/>
    <d v="1899-12-30T14:16:33"/>
    <n v="144"/>
    <s v="E00144"/>
    <s v="RUTA KMS.144"/>
    <x v="66"/>
    <x v="0"/>
    <x v="0"/>
    <x v="5"/>
    <x v="1"/>
    <d v="2024-09-02T12:38:00"/>
    <x v="130"/>
    <n v="89.366666666697711"/>
    <d v="2024-09-05T14:16:33"/>
    <d v="1899-12-30T01:55:12"/>
    <d v="2024-09-05T16:11:45"/>
    <n v="13.804166666697711"/>
    <x v="0"/>
    <m/>
    <m/>
    <x v="0"/>
    <x v="4"/>
    <x v="0"/>
    <x v="0"/>
    <x v="5"/>
    <n v="5"/>
    <s v=""/>
    <d v="1899-12-31T22:04:48"/>
    <n v="86.446666666697709"/>
    <n v="48"/>
    <n v="38.446666666697709"/>
    <n v="0"/>
    <x v="3"/>
  </r>
  <r>
    <s v="E002"/>
    <s v="EO55"/>
    <x v="784"/>
    <x v="0"/>
    <s v="E4"/>
    <n v="100058411"/>
    <s v="BRICOLAJE BRICOMAN, S.L.U."/>
    <n v="46005390"/>
    <s v="BRICOMART 008 - MALAGA"/>
    <n v="3283"/>
    <x v="40"/>
    <d v="2024-09-03T00:00:00"/>
    <d v="1899-12-30T07:58:30"/>
    <s v="1802999178 06/09 07:"/>
    <d v="2024-09-06T00:00:00"/>
    <x v="27"/>
    <x v="9"/>
    <x v="818"/>
    <d v="2024-09-05T00:00:00"/>
    <d v="1899-12-30T16:19:00"/>
    <n v="24"/>
    <s v="E00024"/>
    <s v="RUTA KMS.024"/>
    <x v="59"/>
    <x v="0"/>
    <x v="0"/>
    <x v="5"/>
    <x v="1"/>
    <d v="2024-09-03T07:58:30"/>
    <x v="131"/>
    <n v="71.024999999965075"/>
    <d v="2024-09-05T16:19:00"/>
    <d v="1899-12-30T00:19:12"/>
    <d v="2024-09-05T16:38:12"/>
    <n v="14.363333333283663"/>
    <x v="0"/>
    <m/>
    <m/>
    <x v="0"/>
    <x v="4"/>
    <x v="0"/>
    <x v="0"/>
    <x v="8"/>
    <n v="5"/>
    <s v=""/>
    <d v="1899-12-30T07:40:48"/>
    <n v="69.704999999965082"/>
    <n v="36"/>
    <n v="33.704999999965082"/>
    <n v="0"/>
    <x v="3"/>
  </r>
  <r>
    <s v="E002"/>
    <s v="EO55"/>
    <x v="785"/>
    <x v="0"/>
    <s v="E3"/>
    <n v="100057966"/>
    <s v="HORPRESOL, SRL"/>
    <n v="46005107"/>
    <s v="PLANTA RIO GUI-TORROX COSTA"/>
    <n v="3269"/>
    <x v="45"/>
    <d v="2024-09-03T00:00:00"/>
    <d v="1899-12-30T14:00:10"/>
    <s v="GESTRANS"/>
    <d v="2024-09-04T00:00:00"/>
    <x v="26"/>
    <x v="9"/>
    <x v="819"/>
    <d v="2024-09-04T00:00:00"/>
    <d v="1899-12-30T14:51:25"/>
    <n v="40"/>
    <s v="E00040"/>
    <s v="RUTA KMS.040"/>
    <x v="83"/>
    <x v="0"/>
    <x v="0"/>
    <x v="5"/>
    <x v="0"/>
    <d v="2024-09-03T14:00:10"/>
    <x v="77"/>
    <n v="29.497222222213168"/>
    <d v="2024-09-04T14:51:25"/>
    <d v="1899-12-30T00:32:00"/>
    <d v="2024-09-04T15:23:25"/>
    <n v="4.1097222221433185"/>
    <x v="0"/>
    <m/>
    <m/>
    <x v="0"/>
    <x v="2"/>
    <x v="0"/>
    <x v="0"/>
    <x v="5"/>
    <n v="4"/>
    <s v=""/>
    <d v="1899-12-30T12:48:00"/>
    <n v="27.963888888879833"/>
    <n v="12"/>
    <n v="15.963888888879833"/>
    <n v="0"/>
    <x v="3"/>
  </r>
  <r>
    <s v="E002"/>
    <s v="EO55"/>
    <x v="786"/>
    <x v="0"/>
    <s v="E4"/>
    <n v="100018483"/>
    <s v="LAUREANO VAZQUEZ RAMIREZ,S.L."/>
    <n v="46000382"/>
    <s v="ALMONTE"/>
    <n v="2882"/>
    <x v="49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0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6"/>
    <x v="0"/>
    <s v="E4"/>
    <n v="100018483"/>
    <s v="LAUREANO VAZQUEZ RAMIREZ,S.L."/>
    <n v="46000382"/>
    <s v="ALMONTE"/>
    <n v="2955"/>
    <x v="48"/>
    <d v="2024-09-03T00:00:00"/>
    <d v="1899-12-30T14:47:27"/>
    <s v="04/09-05/09 1pal52,5"/>
    <d v="2024-09-05T00:00:00"/>
    <x v="9"/>
    <x v="10"/>
    <x v="820"/>
    <d v="2024-09-05T00:00:00"/>
    <d v="1899-12-30T14:58:16"/>
    <n v="27"/>
    <s v="E00027"/>
    <s v="RUTA KMS.027"/>
    <x v="94"/>
    <x v="0"/>
    <x v="1"/>
    <x v="6"/>
    <x v="1"/>
    <d v="2024-09-03T14:47:27"/>
    <x v="62"/>
    <n v="53.20916666672565"/>
    <d v="2024-09-05T14:58:16"/>
    <d v="1899-12-30T00:21:36"/>
    <d v="2024-09-05T15:19:52"/>
    <n v="4.6688888889038935"/>
    <x v="0"/>
    <m/>
    <m/>
    <x v="0"/>
    <x v="4"/>
    <x v="0"/>
    <x v="0"/>
    <x v="5"/>
    <n v="5"/>
    <s v=""/>
    <d v="1899-12-30T08:38:24"/>
    <n v="51.849166666725651"/>
    <n v="24"/>
    <n v="27.849166666725651"/>
    <n v="0"/>
    <x v="3"/>
  </r>
  <r>
    <s v="E002"/>
    <s v="EO55"/>
    <x v="787"/>
    <x v="0"/>
    <s v="E4"/>
    <n v="100058304"/>
    <s v="ARENAS DE LA JANDA, S.L."/>
    <n v="46005255"/>
    <s v="ALM CABRERA FERNANDEZ-LOS BARRIOS"/>
    <n v="3283"/>
    <x v="40"/>
    <d v="2024-09-03T00:00:00"/>
    <d v="1899-12-30T15:58:56"/>
    <s v="05/09 08:00h"/>
    <d v="2024-09-05T00:00:00"/>
    <x v="13"/>
    <x v="9"/>
    <x v="821"/>
    <d v="2024-09-04T00:00:00"/>
    <d v="1899-12-30T13:21:13"/>
    <n v="163"/>
    <s v="E00163"/>
    <s v="RUTA KMS.163"/>
    <x v="59"/>
    <x v="0"/>
    <x v="0"/>
    <x v="5"/>
    <x v="1"/>
    <d v="2024-09-03T15:58:56"/>
    <x v="80"/>
    <n v="40.01777777785901"/>
    <d v="2024-09-04T13:21:13"/>
    <d v="1899-12-30T02:10:24"/>
    <d v="2024-09-04T15:31:37"/>
    <n v="16.473055555543397"/>
    <x v="0"/>
    <m/>
    <m/>
    <x v="0"/>
    <x v="2"/>
    <x v="0"/>
    <x v="0"/>
    <x v="2"/>
    <n v="4"/>
    <s v=""/>
    <d v="1900-01-01T04:09:36"/>
    <n v="36.844444444525678"/>
    <n v="24"/>
    <n v="12.844444444525678"/>
    <n v="0"/>
    <x v="3"/>
  </r>
  <r>
    <s v="E002"/>
    <s v="EO55"/>
    <x v="788"/>
    <x v="0"/>
    <s v="E4"/>
    <n v="100058304"/>
    <s v="ARENAS DE LA JANDA, S.L."/>
    <n v="46005250"/>
    <s v="ALM MAT CONST MIS NIÑAS-SAN ROQUE"/>
    <n v="3283"/>
    <x v="40"/>
    <d v="2024-09-03T00:00:00"/>
    <d v="1899-12-30T15:59:05"/>
    <s v="05/09 08:00h"/>
    <d v="2024-09-05T00:00:00"/>
    <x v="13"/>
    <x v="9"/>
    <x v="822"/>
    <d v="2024-09-04T00:00:00"/>
    <d v="1899-12-30T13:37:31"/>
    <n v="143"/>
    <s v="E00143"/>
    <s v="RUTA KMS.143"/>
    <x v="59"/>
    <x v="0"/>
    <x v="0"/>
    <x v="5"/>
    <x v="1"/>
    <d v="2024-09-03T15:59:05"/>
    <x v="80"/>
    <n v="40.015277777798474"/>
    <d v="2024-09-04T13:37:31"/>
    <d v="1899-12-30T01:54:24"/>
    <d v="2024-09-04T15:31:55"/>
    <n v="16.468055555596948"/>
    <x v="0"/>
    <m/>
    <m/>
    <x v="0"/>
    <x v="2"/>
    <x v="0"/>
    <x v="0"/>
    <x v="2"/>
    <n v="4"/>
    <s v=""/>
    <d v="1899-12-31T21:45:36"/>
    <n v="37.108611111131808"/>
    <n v="24"/>
    <n v="13.108611111131808"/>
    <n v="0"/>
    <x v="3"/>
  </r>
  <r>
    <s v="E002"/>
    <s v="EO55"/>
    <x v="789"/>
    <x v="0"/>
    <s v="E3"/>
    <n v="100052034"/>
    <s v="GRUPO PUMA ESPAÑA S.L."/>
    <n v="46005751"/>
    <s v="FABRICA SEVILLA (MEGAPARK)"/>
    <n v="3264"/>
    <x v="43"/>
    <d v="2024-09-04T00:00:00"/>
    <d v="1899-12-30T08:23:36"/>
    <s v="05/09 De 7 a 8"/>
    <d v="2024-09-05T00:00:00"/>
    <x v="13"/>
    <x v="9"/>
    <x v="823"/>
    <d v="2024-09-04T00:00:00"/>
    <d v="1899-12-30T16:57:44"/>
    <n v="217"/>
    <s v="E00217"/>
    <s v="RUTA KMS.217"/>
    <x v="232"/>
    <x v="0"/>
    <x v="0"/>
    <x v="5"/>
    <x v="0"/>
    <d v="2024-09-04T08:23:36"/>
    <x v="80"/>
    <n v="23.606666666746605"/>
    <d v="2024-09-04T16:57:44"/>
    <d v="1899-12-30T02:53:36"/>
    <d v="2024-09-04T19:51:20"/>
    <n v="12.144444444507826"/>
    <x v="0"/>
    <m/>
    <m/>
    <x v="0"/>
    <x v="2"/>
    <x v="0"/>
    <x v="0"/>
    <x v="8"/>
    <n v="4"/>
    <s v=""/>
    <d v="1900-01-01T21:26:24"/>
    <n v="19.713333333413271"/>
    <n v="12"/>
    <n v="7.7133333334132708"/>
    <n v="0"/>
    <x v="3"/>
  </r>
  <r>
    <s v="E002"/>
    <s v="EO55"/>
    <x v="790"/>
    <x v="0"/>
    <s v="E4"/>
    <n v="100056718"/>
    <s v="SITESUR CIMENTACIONES, S.L."/>
    <n v="46005933"/>
    <s v="S0969BIS-TORREMOLINOS EL POZUELO"/>
    <n v="3282"/>
    <x v="39"/>
    <d v="2024-09-04T00:00:00"/>
    <d v="1899-12-30T08:42:50"/>
    <s v="05/09 Lo antes posib"/>
    <d v="2024-09-05T00:00:00"/>
    <x v="9"/>
    <x v="9"/>
    <x v="824"/>
    <d v="2024-09-04T00:00:00"/>
    <d v="1899-12-30T16:07:35"/>
    <n v="30"/>
    <s v="E00030"/>
    <s v="RUTA KMS.030"/>
    <x v="233"/>
    <x v="0"/>
    <x v="0"/>
    <x v="5"/>
    <x v="1"/>
    <d v="2024-09-04T08:42:50"/>
    <x v="62"/>
    <n v="35.286111111170612"/>
    <d v="2024-09-04T16:07:35"/>
    <d v="1899-12-30T00:24:00"/>
    <d v="2024-09-04T16:31:35"/>
    <n v="27.473611111112405"/>
    <x v="0"/>
    <m/>
    <m/>
    <x v="0"/>
    <x v="2"/>
    <x v="0"/>
    <x v="0"/>
    <x v="8"/>
    <n v="4"/>
    <s v=""/>
    <d v="1899-12-30T09:36:00"/>
    <n v="33.886111111170614"/>
    <n v="12"/>
    <n v="21.886111111170614"/>
    <n v="0"/>
    <x v="3"/>
  </r>
  <r>
    <s v="E002"/>
    <s v="EO55"/>
    <x v="791"/>
    <x v="0"/>
    <s v="E3"/>
    <n v="100022266"/>
    <s v="HORMIGONES PEREZ ESCUDERO, S.L."/>
    <n v="46001666"/>
    <s v="SANTA BARBARA CASA"/>
    <n v="837"/>
    <x v="42"/>
    <d v="2024-09-04T00:00:00"/>
    <d v="1899-12-30T08:46:20"/>
    <s v="04/09 15:30h silo 1"/>
    <d v="2024-09-04T00:00:00"/>
    <x v="16"/>
    <x v="10"/>
    <x v="825"/>
    <d v="2024-09-04T00:00:00"/>
    <d v="1899-12-30T13:35:18"/>
    <n v="81"/>
    <s v="E00081"/>
    <s v="RUTA KMS.081"/>
    <x v="234"/>
    <x v="0"/>
    <x v="0"/>
    <x v="6"/>
    <x v="0"/>
    <d v="2024-09-04T08:46:20"/>
    <x v="56"/>
    <n v="6.7277777778217569"/>
    <d v="2024-09-04T13:35:18"/>
    <d v="1899-12-30T01:04:48"/>
    <d v="2024-09-04T14:40:06"/>
    <n v="0.83166666672332212"/>
    <x v="0"/>
    <m/>
    <m/>
    <x v="0"/>
    <x v="2"/>
    <x v="0"/>
    <x v="0"/>
    <x v="2"/>
    <n v="4"/>
    <s v=""/>
    <d v="1899-12-31T01:55:12"/>
    <n v="4.6477777778217568"/>
    <n v="0"/>
    <n v="4.6477777778217568"/>
    <n v="0"/>
    <x v="3"/>
  </r>
  <r>
    <s v="E002"/>
    <s v="EO55"/>
    <x v="792"/>
    <x v="0"/>
    <s v="E3"/>
    <n v="100052945"/>
    <s v="HORMIGONES ROCIO S.L."/>
    <n v="46004387"/>
    <s v="ALMONTE"/>
    <n v="837"/>
    <x v="42"/>
    <d v="2024-09-04T00:00:00"/>
    <d v="1899-12-30T08:46:55"/>
    <s v="05/09 8:00h URGENTE"/>
    <d v="2024-09-05T00:00:00"/>
    <x v="13"/>
    <x v="10"/>
    <x v="826"/>
    <d v="2024-09-04T00:00:00"/>
    <d v="1899-12-30T13:21:28"/>
    <n v="27"/>
    <s v="E00027"/>
    <s v="RUTA KMS.027"/>
    <x v="140"/>
    <x v="0"/>
    <x v="0"/>
    <x v="6"/>
    <x v="0"/>
    <d v="2024-09-04T08:46:55"/>
    <x v="80"/>
    <n v="23.218055555596948"/>
    <d v="2024-09-04T13:21:28"/>
    <d v="1899-12-30T00:21:36"/>
    <d v="2024-09-04T13:43:04"/>
    <n v="18.282222222362179"/>
    <x v="0"/>
    <m/>
    <m/>
    <x v="0"/>
    <x v="2"/>
    <x v="0"/>
    <x v="0"/>
    <x v="2"/>
    <n v="4"/>
    <s v="LOGISTICA GALVEZ MARIN, S.L."/>
    <d v="1899-12-30T08:38:24"/>
    <n v="21.858055555596948"/>
    <n v="12"/>
    <n v="9.8580555555969482"/>
    <n v="0"/>
    <x v="3"/>
  </r>
  <r>
    <s v="E002"/>
    <s v="EO55"/>
    <x v="793"/>
    <x v="0"/>
    <s v="E3"/>
    <n v="100024595"/>
    <s v="HORMIGONES ACEDO, S.L."/>
    <n v="46005223"/>
    <s v="ANTEQUERA 2"/>
    <n v="3264"/>
    <x v="43"/>
    <d v="2024-09-04T00:00:00"/>
    <d v="1899-12-30T08:57:32"/>
    <s v="05/09 08:00h SILO 4"/>
    <d v="2024-09-05T00:00:00"/>
    <x v="13"/>
    <x v="9"/>
    <x v="827"/>
    <d v="2024-09-05T00:00:00"/>
    <d v="1899-12-30T06:46:07"/>
    <n v="63"/>
    <s v="E00063"/>
    <s v="RUTA KMS.063"/>
    <x v="110"/>
    <x v="0"/>
    <x v="0"/>
    <x v="5"/>
    <x v="0"/>
    <d v="2024-09-04T08:57:32"/>
    <x v="80"/>
    <n v="23.041111111175269"/>
    <d v="2024-09-05T06:46:07"/>
    <d v="1899-12-30T00:50:24"/>
    <d v="2024-09-05T07:36:31"/>
    <n v="0.39138888887828216"/>
    <x v="0"/>
    <m/>
    <m/>
    <x v="0"/>
    <x v="4"/>
    <x v="0"/>
    <x v="0"/>
    <x v="13"/>
    <n v="5"/>
    <s v="TRANSPORTES FRANCISCO CASTILLA E HI"/>
    <d v="1899-12-30T20:09:36"/>
    <n v="21.201111111175269"/>
    <n v="12"/>
    <n v="9.201111111175269"/>
    <n v="0"/>
    <x v="3"/>
  </r>
  <r>
    <s v="E002"/>
    <s v="EO55"/>
    <x v="794"/>
    <x v="0"/>
    <s v="E3"/>
    <n v="100024595"/>
    <s v="HORMIGONES ACEDO, S.L."/>
    <n v="46005223"/>
    <s v="ANTEQUERA 2"/>
    <n v="3264"/>
    <x v="43"/>
    <d v="2024-09-04T00:00:00"/>
    <d v="1899-12-30T08:58:05"/>
    <s v="05/09 11:00h SILO 4"/>
    <d v="2024-09-05T00:00:00"/>
    <x v="12"/>
    <x v="9"/>
    <x v="828"/>
    <d v="2024-09-05T00:00:00"/>
    <d v="1899-12-30T10:17:26"/>
    <n v="63"/>
    <s v="E00063"/>
    <s v="RUTA KMS.063"/>
    <x v="115"/>
    <x v="0"/>
    <x v="0"/>
    <x v="5"/>
    <x v="0"/>
    <d v="2024-09-04T08:58:05"/>
    <x v="92"/>
    <n v="26.03194444446126"/>
    <d v="2024-09-05T10:17:26"/>
    <d v="1899-12-30T00:50:24"/>
    <d v="2024-09-05T11:07:50"/>
    <n v="-0.13055555551545694"/>
    <x v="0"/>
    <m/>
    <m/>
    <x v="0"/>
    <x v="4"/>
    <x v="0"/>
    <x v="0"/>
    <x v="6"/>
    <n v="5"/>
    <s v="TRANSPORTES FRANCISCO CASTILLA E HI"/>
    <d v="1899-12-30T20:09:36"/>
    <n v="24.19194444446126"/>
    <n v="12"/>
    <n v="12.19194444446126"/>
    <n v="0"/>
    <x v="3"/>
  </r>
  <r>
    <s v="E002"/>
    <s v="EO55"/>
    <x v="795"/>
    <x v="0"/>
    <s v="E3"/>
    <n v="100058385"/>
    <s v="VIGUETAS UNION, S.L."/>
    <n v="46005170"/>
    <s v="PTA PREFABRICADOS - LOS CORRALES"/>
    <n v="3262"/>
    <x v="38"/>
    <d v="2024-09-04T00:00:00"/>
    <d v="1899-12-30T09:20:56"/>
    <s v="05/09 A PRIMERA HORA"/>
    <d v="2024-09-05T00:00:00"/>
    <x v="13"/>
    <x v="9"/>
    <x v="829"/>
    <d v="2024-09-04T00:00:00"/>
    <d v="1899-12-30T14:19:05"/>
    <n v="105"/>
    <s v="E00105"/>
    <s v="RUTA KMS.105"/>
    <x v="71"/>
    <x v="0"/>
    <x v="0"/>
    <x v="5"/>
    <x v="0"/>
    <d v="2024-09-04T09:20:56"/>
    <x v="80"/>
    <n v="22.651111111161299"/>
    <d v="2024-09-04T14:19:05"/>
    <d v="1899-12-30T01:24:00"/>
    <d v="2024-09-04T15:43:05"/>
    <n v="16.28194444446126"/>
    <x v="0"/>
    <m/>
    <m/>
    <x v="0"/>
    <x v="2"/>
    <x v="0"/>
    <x v="0"/>
    <x v="5"/>
    <n v="4"/>
    <s v=""/>
    <d v="1899-12-31T09:36:00"/>
    <n v="20.2511111111613"/>
    <n v="12"/>
    <n v="8.2511111111613005"/>
    <n v="0"/>
    <x v="3"/>
  </r>
  <r>
    <s v="E002"/>
    <s v="EO55"/>
    <x v="796"/>
    <x v="0"/>
    <s v="E4"/>
    <n v="100052407"/>
    <s v="MATERIALES DE CONSTR. RAFAEL VIDAL,"/>
    <n v="46005504"/>
    <s v="ALMACEN CASTELLON"/>
    <n v="3283"/>
    <x v="40"/>
    <d v="2024-09-04T00:00:00"/>
    <d v="1899-12-30T09:28:57"/>
    <s v="05/09 Lo antes posib"/>
    <d v="2024-09-05T00:00:00"/>
    <x v="9"/>
    <x v="9"/>
    <x v="830"/>
    <d v="2024-09-04T00:00:00"/>
    <d v="1899-12-30T19:38:56"/>
    <n v="706"/>
    <s v="E00706"/>
    <s v="RUTA KMS.706"/>
    <x v="235"/>
    <x v="0"/>
    <x v="0"/>
    <x v="5"/>
    <x v="1"/>
    <d v="2024-09-04T09:28:57"/>
    <x v="62"/>
    <n v="34.517500000074506"/>
    <d v="2024-09-04T19:38:56"/>
    <d v="1899-12-30T09:24:48"/>
    <d v="2024-09-05T05:03:44"/>
    <n v="14.937777777726296"/>
    <x v="0"/>
    <m/>
    <m/>
    <x v="0"/>
    <x v="2"/>
    <x v="0"/>
    <x v="0"/>
    <x v="11"/>
    <n v="4"/>
    <s v=""/>
    <d v="1900-01-08T09:55:12"/>
    <n v="24.104166666741172"/>
    <n v="12"/>
    <n v="12.104166666741172"/>
    <n v="0"/>
    <x v="3"/>
  </r>
  <r>
    <s v="E002"/>
    <s v="EO55"/>
    <x v="797"/>
    <x v="0"/>
    <s v="E3"/>
    <n v="432000110"/>
    <s v="PREBETONG HORMIGONES, S.A."/>
    <n v="46001417"/>
    <s v="CORIA DEL RIO"/>
    <n v="2032"/>
    <x v="51"/>
    <d v="2024-09-04T00:00:00"/>
    <d v="1899-12-30T09:31:18"/>
    <s v="05/09 08:00h SILO 3"/>
    <d v="2024-09-05T00:00:00"/>
    <x v="13"/>
    <x v="10"/>
    <x v="831"/>
    <d v="2024-09-04T00:00:00"/>
    <d v="1899-12-30T18:51:30"/>
    <n v="85"/>
    <s v="E00085"/>
    <s v="RUTA KMS.085"/>
    <x v="75"/>
    <x v="0"/>
    <x v="0"/>
    <x v="6"/>
    <x v="0"/>
    <d v="2024-09-04T09:31:18"/>
    <x v="80"/>
    <n v="22.478333333332557"/>
    <d v="2024-09-04T18:51:30"/>
    <d v="1899-12-30T01:08:00"/>
    <d v="2024-09-04T19:59:30"/>
    <n v="12.008333333360497"/>
    <x v="0"/>
    <m/>
    <m/>
    <x v="0"/>
    <x v="2"/>
    <x v="0"/>
    <x v="0"/>
    <x v="10"/>
    <n v="4"/>
    <s v="HIBURSANFRE, S.L.U."/>
    <d v="1899-12-31T03:12:00"/>
    <n v="20.344999999999224"/>
    <n v="12"/>
    <n v="8.3449999999992244"/>
    <n v="0"/>
    <x v="3"/>
  </r>
  <r>
    <s v="E002"/>
    <s v="EO55"/>
    <x v="798"/>
    <x v="0"/>
    <s v="E3"/>
    <n v="100051174"/>
    <s v="HORMIGONES CONO, SL"/>
    <n v="46005927"/>
    <s v="POZOBLANCO-DEPURADORA"/>
    <n v="3269"/>
    <x v="45"/>
    <d v="2024-09-04T00:00:00"/>
    <d v="1899-12-30T09:36:01"/>
    <s v="06/09 08:00h"/>
    <d v="2024-09-06T00:00:00"/>
    <x v="13"/>
    <x v="9"/>
    <x v="832"/>
    <d v="2024-09-05T00:00:00"/>
    <d v="1899-12-30T06:57:06"/>
    <n v="259"/>
    <s v="E00259"/>
    <s v="RUTA KMS.259"/>
    <x v="107"/>
    <x v="0"/>
    <x v="0"/>
    <x v="5"/>
    <x v="0"/>
    <d v="2024-09-04T09:36:01"/>
    <x v="114"/>
    <n v="46.399722222355194"/>
    <d v="2024-09-05T06:57:06"/>
    <d v="1899-12-30T03:27:12"/>
    <d v="2024-09-05T10:24:18"/>
    <n v="21.595000000088476"/>
    <x v="0"/>
    <m/>
    <m/>
    <x v="0"/>
    <x v="4"/>
    <x v="0"/>
    <x v="0"/>
    <x v="13"/>
    <n v="5"/>
    <s v=""/>
    <d v="1900-01-02T10:52:48"/>
    <n v="41.946388889021861"/>
    <n v="24"/>
    <n v="17.946388889021861"/>
    <n v="0"/>
    <x v="3"/>
  </r>
  <r>
    <s v="E002"/>
    <s v="EO55"/>
    <x v="799"/>
    <x v="0"/>
    <s v="E4"/>
    <n v="100058360"/>
    <s v="CARBONELL, S.L."/>
    <n v="46005271"/>
    <s v="ALMACEN DE ALMUÑECAR"/>
    <n v="3282"/>
    <x v="39"/>
    <d v="2024-09-04T00:00:00"/>
    <d v="1899-12-30T09:38:27"/>
    <s v="05/09 recog pal"/>
    <d v="2024-09-05T00:00:00"/>
    <x v="13"/>
    <x v="9"/>
    <x v="833"/>
    <d v="2024-09-04T00:00:00"/>
    <d v="1899-12-30T14:02:43"/>
    <n v="71"/>
    <s v="E00071"/>
    <s v="RUTA KMS.071"/>
    <x v="143"/>
    <x v="0"/>
    <x v="0"/>
    <x v="5"/>
    <x v="1"/>
    <d v="2024-09-04T09:38:27"/>
    <x v="80"/>
    <n v="22.359166666748933"/>
    <d v="2024-09-04T14:02:43"/>
    <d v="1899-12-30T00:56:48"/>
    <d v="2024-09-04T14:59:31"/>
    <n v="17.008055555575993"/>
    <x v="0"/>
    <m/>
    <m/>
    <x v="0"/>
    <x v="2"/>
    <x v="0"/>
    <x v="0"/>
    <x v="5"/>
    <n v="4"/>
    <s v=""/>
    <d v="1899-12-30T22:43:12"/>
    <n v="20.412500000082268"/>
    <n v="12"/>
    <n v="8.4125000000822681"/>
    <n v="0"/>
    <x v="3"/>
  </r>
  <r>
    <s v="E002"/>
    <s v="EO55"/>
    <x v="800"/>
    <x v="0"/>
    <s v="E4"/>
    <n v="100030200"/>
    <s v="LEROY MERLIN ESPAÑA,S.L.U."/>
    <n v="46005557"/>
    <s v="JEREZ DE LA FRONTERA (15)"/>
    <n v="3295"/>
    <x v="86"/>
    <d v="2024-09-04T00:00:00"/>
    <d v="1899-12-30T10:24:27"/>
    <s v="81503604 06/09 7h-9h"/>
    <d v="2024-09-06T00:00:00"/>
    <x v="18"/>
    <x v="9"/>
    <x v="834"/>
    <d v="2024-09-06T00:00:00"/>
    <d v="1899-12-30T06:26:14"/>
    <n v="244"/>
    <s v="E00244"/>
    <s v="RUTA KMS.244"/>
    <x v="236"/>
    <x v="0"/>
    <x v="0"/>
    <x v="5"/>
    <x v="1"/>
    <d v="2024-09-04T10:24:27"/>
    <x v="107"/>
    <n v="46.592499999969732"/>
    <d v="2024-09-06T06:26:14"/>
    <d v="1899-12-30T03:15:12"/>
    <d v="2024-09-06T09:41:26"/>
    <n v="-0.69055555562954396"/>
    <x v="0"/>
    <m/>
    <m/>
    <x v="0"/>
    <x v="5"/>
    <x v="0"/>
    <x v="0"/>
    <x v="13"/>
    <n v="6"/>
    <s v=""/>
    <d v="1900-01-02T06:04:48"/>
    <n v="42.339166666636402"/>
    <n v="24"/>
    <n v="18.339166666636402"/>
    <n v="0"/>
    <x v="3"/>
  </r>
  <r>
    <s v="E002"/>
    <s v="EO55"/>
    <x v="801"/>
    <x v="0"/>
    <s v="E3"/>
    <n v="100018311"/>
    <s v="ANDALUZA DE MORTEROS, SA (ANDEMOSA)"/>
    <n v="46005100"/>
    <s v="PLANTA VILLA ROSA (CON TTE) MALAGA"/>
    <n v="3262"/>
    <x v="38"/>
    <d v="2024-09-04T00:00:00"/>
    <d v="1899-12-30T10:51:35"/>
    <s v="04/09 14:00h"/>
    <d v="2024-09-04T00:00:00"/>
    <x v="4"/>
    <x v="9"/>
    <x v="835"/>
    <d v="2024-09-04T00:00:00"/>
    <d v="1899-12-30T13:50:58"/>
    <n v="24"/>
    <s v="E00024"/>
    <s v="RUTA KMS.024"/>
    <x v="129"/>
    <x v="0"/>
    <x v="0"/>
    <x v="5"/>
    <x v="0"/>
    <d v="2024-09-04T10:51:35"/>
    <x v="47"/>
    <n v="4.1402777778566815"/>
    <d v="2024-09-04T13:50:58"/>
    <d v="1899-12-30T00:19:12"/>
    <d v="2024-09-04T14:10:10"/>
    <n v="0.83055555552709848"/>
    <x v="0"/>
    <m/>
    <m/>
    <x v="0"/>
    <x v="2"/>
    <x v="0"/>
    <x v="0"/>
    <x v="2"/>
    <n v="4"/>
    <s v=""/>
    <d v="1899-12-30T07:40:48"/>
    <n v="2.8202777778566817"/>
    <n v="0"/>
    <n v="2.8202777778566817"/>
    <n v="0"/>
    <x v="3"/>
  </r>
  <r>
    <s v="E002"/>
    <s v="EO55"/>
    <x v="802"/>
    <x v="0"/>
    <s v="E3"/>
    <n v="100018456"/>
    <s v="HORMIGONES PREBESUR S.A."/>
    <n v="46000871"/>
    <s v="CÓRDOBA"/>
    <n v="3269"/>
    <x v="45"/>
    <d v="2024-09-04T00:00:00"/>
    <d v="1899-12-30T10:52:50"/>
    <s v="05/09 08:00h"/>
    <d v="2024-09-05T00:00:00"/>
    <x v="13"/>
    <x v="9"/>
    <x v="836"/>
    <d v="2024-09-05T00:00:00"/>
    <d v="1899-12-30T06:40:47"/>
    <n v="170"/>
    <s v="E00170"/>
    <s v="RUTA KMS.170"/>
    <x v="169"/>
    <x v="0"/>
    <x v="0"/>
    <x v="5"/>
    <x v="0"/>
    <d v="2024-09-04T10:52:50"/>
    <x v="80"/>
    <n v="21.119444444426335"/>
    <d v="2024-09-05T06:40:47"/>
    <d v="1899-12-30T02:16:00"/>
    <d v="2024-09-05T08:56:47"/>
    <n v="-0.94638888887129724"/>
    <x v="1"/>
    <m/>
    <m/>
    <x v="0"/>
    <x v="4"/>
    <x v="1"/>
    <x v="0"/>
    <x v="13"/>
    <n v="5"/>
    <s v=""/>
    <d v="1900-01-01T06:24:00"/>
    <n v="17.85277777775967"/>
    <n v="12"/>
    <n v="5.8527777777596697"/>
    <n v="0"/>
    <x v="3"/>
  </r>
  <r>
    <s v="E002"/>
    <s v="EO55"/>
    <x v="803"/>
    <x v="0"/>
    <s v="E3"/>
    <n v="100057843"/>
    <s v="ANDOSER OBRAS Y SERVICIOS S.L."/>
    <n v="46005203"/>
    <s v="RUTE"/>
    <n v="3269"/>
    <x v="45"/>
    <d v="2024-09-04T00:00:00"/>
    <d v="1899-12-30T10:53:10"/>
    <s v="05/09 08:00h"/>
    <d v="2024-09-05T00:00:00"/>
    <x v="13"/>
    <x v="9"/>
    <x v="837"/>
    <d v="2024-09-05T00:00:00"/>
    <d v="1899-12-30T06:45:01"/>
    <n v="101"/>
    <s v="E00101"/>
    <s v="RUTA KMS.101"/>
    <x v="126"/>
    <x v="0"/>
    <x v="0"/>
    <x v="5"/>
    <x v="0"/>
    <d v="2024-09-04T10:53:10"/>
    <x v="80"/>
    <n v="21.113888888969086"/>
    <d v="2024-09-05T06:45:01"/>
    <d v="1899-12-30T01:20:48"/>
    <d v="2024-09-05T08:05:49"/>
    <n v="-9.6944444405380636E-2"/>
    <x v="0"/>
    <m/>
    <m/>
    <x v="0"/>
    <x v="4"/>
    <x v="0"/>
    <x v="0"/>
    <x v="13"/>
    <n v="5"/>
    <s v=""/>
    <d v="1899-12-31T08:19:12"/>
    <n v="18.767222222302419"/>
    <n v="12"/>
    <n v="6.7672222223024185"/>
    <n v="0"/>
    <x v="3"/>
  </r>
  <r>
    <s v="E002"/>
    <s v="EO55"/>
    <x v="804"/>
    <x v="0"/>
    <s v="E3"/>
    <n v="100045043"/>
    <s v="HORMIGONES GUADARRANQUE, S.L."/>
    <n v="46005161"/>
    <s v="PLANTA DE SAN ROQUE"/>
    <n v="3269"/>
    <x v="45"/>
    <d v="2024-09-04T00:00:00"/>
    <d v="1899-12-30T11:13:59"/>
    <d v="1899-12-30T13:00:00"/>
    <d v="2024-09-05T00:00:00"/>
    <x v="0"/>
    <x v="9"/>
    <x v="838"/>
    <d v="2024-09-05T00:00:00"/>
    <d v="1899-12-30T10:05:06"/>
    <n v="144"/>
    <s v="E00144"/>
    <s v="RUTA KMS.144"/>
    <x v="71"/>
    <x v="0"/>
    <x v="0"/>
    <x v="5"/>
    <x v="0"/>
    <d v="2024-09-04T11:13:59"/>
    <x v="99"/>
    <n v="25.766944444330875"/>
    <d v="2024-09-05T10:05:06"/>
    <d v="1899-12-30T01:55:12"/>
    <d v="2024-09-05T12:00:18"/>
    <n v="0.9949999998207204"/>
    <x v="0"/>
    <m/>
    <m/>
    <x v="0"/>
    <x v="4"/>
    <x v="0"/>
    <x v="0"/>
    <x v="6"/>
    <n v="5"/>
    <s v=""/>
    <d v="1899-12-31T22:04:48"/>
    <n v="22.846944444330873"/>
    <n v="12"/>
    <n v="10.846944444330873"/>
    <n v="0"/>
    <x v="3"/>
  </r>
  <r>
    <s v="E002"/>
    <s v="EO55"/>
    <x v="805"/>
    <x v="0"/>
    <s v="E3"/>
    <n v="100045043"/>
    <s v="HORMIGONES GUADARRANQUE, S.L."/>
    <n v="46005161"/>
    <s v="PLANTA DE SAN ROQUE"/>
    <n v="3269"/>
    <x v="45"/>
    <d v="2024-09-04T00:00:00"/>
    <d v="1899-12-30T11:14:20"/>
    <d v="1899-12-30T10:00:00"/>
    <d v="2024-09-05T00:00:00"/>
    <x v="11"/>
    <x v="9"/>
    <x v="839"/>
    <d v="2024-09-04T00:00:00"/>
    <d v="1899-12-30T16:29:28"/>
    <n v="144"/>
    <s v="E00144"/>
    <s v="RUTA KMS.144"/>
    <x v="72"/>
    <x v="0"/>
    <x v="0"/>
    <x v="5"/>
    <x v="0"/>
    <d v="2024-09-04T11:14:20"/>
    <x v="89"/>
    <n v="22.761111111030914"/>
    <d v="2024-09-04T16:29:28"/>
    <d v="1899-12-30T01:55:12"/>
    <d v="2024-09-04T18:24:40"/>
    <n v="15.58888888877118"/>
    <x v="0"/>
    <m/>
    <m/>
    <x v="0"/>
    <x v="2"/>
    <x v="0"/>
    <x v="0"/>
    <x v="8"/>
    <n v="4"/>
    <s v=""/>
    <d v="1899-12-31T22:04:48"/>
    <n v="19.841111111030912"/>
    <n v="12"/>
    <n v="7.8411111110309122"/>
    <n v="0"/>
    <x v="3"/>
  </r>
  <r>
    <s v="E002"/>
    <s v="EO55"/>
    <x v="806"/>
    <x v="0"/>
    <s v="E3"/>
    <n v="100057968"/>
    <s v="LOZAC OBRAS Y SERVICIOS, S.L."/>
    <n v="46005114"/>
    <s v="PLANTA DE PUERTO REAL"/>
    <n v="3264"/>
    <x v="43"/>
    <d v="2024-09-04T00:00:00"/>
    <d v="1899-12-30T11:26:02"/>
    <s v="05/09 09:00h"/>
    <d v="2024-09-05T00:00:00"/>
    <x v="18"/>
    <x v="9"/>
    <x v="840"/>
    <d v="2024-09-04T00:00:00"/>
    <d v="1899-12-30T17:50:11"/>
    <n v="232"/>
    <s v="E00232"/>
    <s v="RUTA KMS.232"/>
    <x v="82"/>
    <x v="0"/>
    <x v="0"/>
    <x v="5"/>
    <x v="0"/>
    <d v="2024-09-04T11:26:02"/>
    <x v="91"/>
    <n v="21.566111111082137"/>
    <d v="2024-09-04T17:50:11"/>
    <d v="1899-12-30T03:05:36"/>
    <d v="2024-09-04T20:55:47"/>
    <n v="12.070277777791489"/>
    <x v="0"/>
    <m/>
    <m/>
    <x v="0"/>
    <x v="2"/>
    <x v="0"/>
    <x v="0"/>
    <x v="9"/>
    <n v="4"/>
    <s v=""/>
    <d v="1900-01-02T02:14:24"/>
    <n v="17.472777777748803"/>
    <n v="12"/>
    <n v="5.4727777777488029"/>
    <n v="0"/>
    <x v="3"/>
  </r>
  <r>
    <s v="E002"/>
    <s v="EO55"/>
    <x v="807"/>
    <x v="0"/>
    <s v="E3"/>
    <n v="100057968"/>
    <s v="LOZAC OBRAS Y SERVICIOS, S.L."/>
    <n v="46005115"/>
    <s v="PLANTA PUERTO SANTA MARIA"/>
    <n v="3264"/>
    <x v="43"/>
    <d v="2024-09-04T00:00:00"/>
    <d v="1899-12-30T11:26:10"/>
    <s v="05/09 08:00h"/>
    <d v="2024-09-05T00:00:00"/>
    <x v="13"/>
    <x v="9"/>
    <x v="841"/>
    <d v="2024-09-04T00:00:00"/>
    <d v="1899-12-30T15:32:59"/>
    <n v="254"/>
    <s v="E00254"/>
    <s v="RUTA KMS.254"/>
    <x v="105"/>
    <x v="0"/>
    <x v="0"/>
    <x v="5"/>
    <x v="0"/>
    <d v="2024-09-04T11:26:10"/>
    <x v="80"/>
    <n v="20.56388888892252"/>
    <d v="2024-09-04T15:32:59"/>
    <d v="1899-12-30T03:23:12"/>
    <d v="2024-09-04T18:56:11"/>
    <n v="13.063611111254431"/>
    <x v="0"/>
    <m/>
    <m/>
    <x v="0"/>
    <x v="2"/>
    <x v="0"/>
    <x v="0"/>
    <x v="4"/>
    <n v="4"/>
    <s v=""/>
    <d v="1900-01-02T09:16:48"/>
    <n v="16.177222222255853"/>
    <n v="12"/>
    <n v="4.1772222222558533"/>
    <n v="0"/>
    <x v="3"/>
  </r>
  <r>
    <s v="E002"/>
    <s v="EO55"/>
    <x v="808"/>
    <x v="0"/>
    <s v="E4"/>
    <n v="100056718"/>
    <s v="SITESUR CIMENTACIONES, S.L."/>
    <n v="46005797"/>
    <s v="S0937-MALAGA PINARES DE SAN ANTON"/>
    <n v="3282"/>
    <x v="39"/>
    <d v="2024-09-04T00:00:00"/>
    <d v="1899-12-30T11:27:25"/>
    <s v="05/09 Lo antes posib"/>
    <d v="2024-09-05T00:00:00"/>
    <x v="9"/>
    <x v="9"/>
    <x v="842"/>
    <d v="2024-09-05T00:00:00"/>
    <d v="1899-12-30T06:42:21"/>
    <n v="7"/>
    <s v="E00007"/>
    <s v="RUTA KMS.007"/>
    <x v="237"/>
    <x v="0"/>
    <x v="0"/>
    <x v="5"/>
    <x v="1"/>
    <d v="2024-09-04T11:27:25"/>
    <x v="62"/>
    <n v="32.543055555608589"/>
    <d v="2024-09-05T06:42:21"/>
    <d v="1899-12-30T00:05:36"/>
    <d v="2024-09-05T06:47:57"/>
    <n v="13.200833333423361"/>
    <x v="0"/>
    <m/>
    <m/>
    <x v="0"/>
    <x v="4"/>
    <x v="0"/>
    <x v="0"/>
    <x v="13"/>
    <n v="5"/>
    <s v=""/>
    <d v="1899-12-30T02:14:24"/>
    <n v="31.449722222275255"/>
    <n v="12"/>
    <n v="19.449722222275255"/>
    <n v="0"/>
    <x v="3"/>
  </r>
  <r>
    <s v="E002"/>
    <s v="EO55"/>
    <x v="809"/>
    <x v="0"/>
    <s v="E4"/>
    <n v="100043776"/>
    <s v="MANUEL LARA S.L."/>
    <n v="46003752"/>
    <s v="RONDA (MALAGA)"/>
    <n v="3283"/>
    <x v="40"/>
    <d v="2024-09-04T00:00:00"/>
    <d v="1899-12-30T11:32:50"/>
    <s v="06/09 08:00h 6619551"/>
    <d v="2024-09-06T00:00:00"/>
    <x v="13"/>
    <x v="9"/>
    <x v="843"/>
    <d v="2024-09-05T00:00:00"/>
    <d v="1899-12-30T13:57:12"/>
    <n v="123"/>
    <s v="E00123"/>
    <s v="RUTA KMS.123"/>
    <x v="143"/>
    <x v="0"/>
    <x v="0"/>
    <x v="5"/>
    <x v="1"/>
    <d v="2024-09-04T11:32:50"/>
    <x v="114"/>
    <n v="44.452777777856681"/>
    <d v="2024-09-05T13:57:12"/>
    <d v="1899-12-30T01:38:24"/>
    <d v="2024-09-05T15:35:36"/>
    <n v="16.406666666676756"/>
    <x v="0"/>
    <m/>
    <m/>
    <x v="0"/>
    <x v="4"/>
    <x v="0"/>
    <x v="0"/>
    <x v="2"/>
    <n v="5"/>
    <s v=""/>
    <d v="1899-12-31T15:21:36"/>
    <n v="41.812777777856681"/>
    <n v="24"/>
    <n v="17.812777777856681"/>
    <n v="0"/>
    <x v="3"/>
  </r>
  <r>
    <s v="E002"/>
    <s v="EO55"/>
    <x v="810"/>
    <x v="0"/>
    <s v="E3"/>
    <n v="100059390"/>
    <s v="GRANITOS Y HORMIGONES, S.L."/>
    <n v="46005937"/>
    <s v="GUILLENA"/>
    <n v="837"/>
    <x v="42"/>
    <d v="2024-09-04T00:00:00"/>
    <d v="1899-12-30T12:07:21"/>
    <s v="05/09 De 8 a 12"/>
    <d v="2024-09-05T00:00:00"/>
    <x v="17"/>
    <x v="10"/>
    <x v="844"/>
    <d v="2024-09-05T00:00:00"/>
    <d v="1899-12-30T09:37:23"/>
    <n v="83"/>
    <s v="E00083"/>
    <s v="RUTA KMS.083"/>
    <x v="88"/>
    <x v="0"/>
    <x v="0"/>
    <x v="6"/>
    <x v="0"/>
    <d v="2024-09-04T12:07:21"/>
    <x v="86"/>
    <n v="23.877500000002328"/>
    <d v="2024-09-05T09:37:23"/>
    <d v="1899-12-30T01:06:24"/>
    <d v="2024-09-05T10:43:47"/>
    <n v="1.2702777776867151"/>
    <x v="0"/>
    <m/>
    <m/>
    <x v="0"/>
    <x v="4"/>
    <x v="0"/>
    <x v="0"/>
    <x v="1"/>
    <n v="5"/>
    <s v=""/>
    <d v="1899-12-31T02:33:36"/>
    <n v="21.770833333335663"/>
    <n v="12"/>
    <n v="9.7708333333356627"/>
    <n v="0"/>
    <x v="3"/>
  </r>
  <r>
    <s v="E002"/>
    <s v="EO55"/>
    <x v="811"/>
    <x v="0"/>
    <s v="E3"/>
    <n v="100018456"/>
    <s v="HORMIGONES PREBESUR S.A."/>
    <n v="46000871"/>
    <s v="CÓRDOBA"/>
    <n v="3271"/>
    <x v="87"/>
    <d v="2024-09-04T00:00:00"/>
    <d v="1899-12-30T12:16:16"/>
    <s v="05/09 10h  32,5"/>
    <d v="2024-09-05T00:00:00"/>
    <x v="11"/>
    <x v="9"/>
    <x v="845"/>
    <d v="2024-09-05T00:00:00"/>
    <d v="1899-12-30T07:28:41"/>
    <n v="170"/>
    <s v="E00170"/>
    <s v="RUTA KMS.170"/>
    <x v="77"/>
    <x v="0"/>
    <x v="0"/>
    <x v="5"/>
    <x v="0"/>
    <d v="2024-09-04T12:16:16"/>
    <x v="89"/>
    <n v="21.728888888843358"/>
    <d v="2024-09-05T07:28:41"/>
    <d v="1899-12-30T02:16:00"/>
    <d v="2024-09-05T09:44:41"/>
    <n v="0.25527777773095295"/>
    <x v="0"/>
    <m/>
    <m/>
    <x v="0"/>
    <x v="4"/>
    <x v="0"/>
    <x v="0"/>
    <x v="12"/>
    <n v="5"/>
    <s v=""/>
    <d v="1900-01-01T06:24:00"/>
    <n v="18.462222222176692"/>
    <n v="12"/>
    <n v="6.4622222221766918"/>
    <n v="0"/>
    <x v="3"/>
  </r>
  <r>
    <s v="E002"/>
    <s v="EO55"/>
    <x v="812"/>
    <x v="0"/>
    <s v="E3"/>
    <n v="100018456"/>
    <s v="HORMIGONES PREBESUR S.A."/>
    <n v="46000871"/>
    <s v="CÓRDOBA"/>
    <n v="3269"/>
    <x v="45"/>
    <d v="2024-09-04T00:00:00"/>
    <d v="1899-12-30T12:16:45"/>
    <s v="05/09 12h IV/A(V)"/>
    <d v="2024-09-05T00:00:00"/>
    <x v="17"/>
    <x v="9"/>
    <x v="846"/>
    <d v="2024-09-05T00:00:00"/>
    <d v="1899-12-30T11:40:47"/>
    <n v="170"/>
    <s v="E00170"/>
    <s v="RUTA KMS.170"/>
    <x v="76"/>
    <x v="0"/>
    <x v="0"/>
    <x v="5"/>
    <x v="0"/>
    <d v="2024-09-04T12:16:45"/>
    <x v="86"/>
    <n v="23.72083333338378"/>
    <d v="2024-09-05T11:40:47"/>
    <d v="1899-12-30T02:16:00"/>
    <d v="2024-09-05T13:56:47"/>
    <n v="-1.9463888889877126"/>
    <x v="1"/>
    <m/>
    <m/>
    <x v="0"/>
    <x v="4"/>
    <x v="3"/>
    <x v="0"/>
    <x v="7"/>
    <n v="5"/>
    <s v=""/>
    <d v="1900-01-01T06:24:00"/>
    <n v="20.454166666717114"/>
    <n v="12"/>
    <n v="8.4541666667171143"/>
    <n v="0"/>
    <x v="3"/>
  </r>
  <r>
    <s v="E002"/>
    <s v="EO55"/>
    <x v="813"/>
    <x v="0"/>
    <s v="E3"/>
    <n v="100033645"/>
    <s v="HORMIALIA 2007 S.L."/>
    <n v="46005122"/>
    <s v="PLANTA SAN ROQUE"/>
    <n v="3262"/>
    <x v="38"/>
    <d v="2024-09-04T00:00:00"/>
    <d v="1899-12-30T12:25:34"/>
    <d v="1899-12-30T08:00:00"/>
    <d v="2024-09-05T00:00:00"/>
    <x v="13"/>
    <x v="9"/>
    <x v="847"/>
    <d v="2024-09-04T00:00:00"/>
    <d v="1899-12-30T18:10:40"/>
    <n v="144"/>
    <s v="E00144"/>
    <s v="RUTA KMS.144"/>
    <x v="68"/>
    <x v="0"/>
    <x v="0"/>
    <x v="5"/>
    <x v="0"/>
    <d v="2024-09-04T12:25:34"/>
    <x v="80"/>
    <n v="19.573888888873626"/>
    <d v="2024-09-04T18:10:40"/>
    <d v="1899-12-30T01:55:12"/>
    <d v="2024-09-04T20:05:52"/>
    <n v="11.902222222241107"/>
    <x v="0"/>
    <m/>
    <m/>
    <x v="0"/>
    <x v="2"/>
    <x v="0"/>
    <x v="0"/>
    <x v="10"/>
    <n v="4"/>
    <s v=""/>
    <d v="1899-12-31T22:04:48"/>
    <n v="16.653888888873624"/>
    <n v="12"/>
    <n v="4.6538888888736238"/>
    <n v="0"/>
    <x v="3"/>
  </r>
  <r>
    <s v="E002"/>
    <s v="EO55"/>
    <x v="814"/>
    <x v="0"/>
    <s v="E3"/>
    <n v="100021981"/>
    <s v="CEMENTOS CAPA, S.L."/>
    <n v="46005184"/>
    <s v="FABRICA SALINAS-ARCHIDONA (MALAGA)"/>
    <n v="3264"/>
    <x v="43"/>
    <d v="2024-09-04T00:00:00"/>
    <d v="1899-12-30T12:26:08"/>
    <s v="durante la mañana"/>
    <d v="2024-09-05T00:00:00"/>
    <x v="0"/>
    <x v="9"/>
    <x v="848"/>
    <d v="2024-09-05T00:00:00"/>
    <d v="1899-12-30T13:15:18"/>
    <n v="69"/>
    <s v="E00069"/>
    <s v="RUTA KMS.069"/>
    <x v="115"/>
    <x v="0"/>
    <x v="0"/>
    <x v="5"/>
    <x v="0"/>
    <d v="2024-09-04T12:26:08"/>
    <x v="99"/>
    <n v="24.564444444375113"/>
    <d v="2024-09-05T13:15:18"/>
    <d v="1899-12-30T00:55:12"/>
    <d v="2024-09-05T14:10:30"/>
    <n v="-1.1749999999883585"/>
    <x v="1"/>
    <m/>
    <m/>
    <x v="0"/>
    <x v="4"/>
    <x v="1"/>
    <x v="0"/>
    <x v="2"/>
    <n v="5"/>
    <s v="TRANSPORTES FRANCISCO CASTILLA E HI"/>
    <d v="1899-12-30T22:04:48"/>
    <n v="22.644444444375111"/>
    <n v="12"/>
    <n v="10.644444444375111"/>
    <n v="0"/>
    <x v="3"/>
  </r>
  <r>
    <s v="E002"/>
    <s v="EO55"/>
    <x v="815"/>
    <x v="0"/>
    <s v="E4"/>
    <n v="100056469"/>
    <s v="EXC. Y MAT. DE CONST. JOMA S.L."/>
    <n v="46004733"/>
    <s v="TORRE DE BENAGALBON (ALMACEN)"/>
    <n v="3283"/>
    <x v="40"/>
    <d v="2024-09-04T00:00:00"/>
    <d v="1899-12-30T12:43:13"/>
    <s v="06/09 Antes de 13:00"/>
    <d v="2024-09-06T00:00:00"/>
    <x v="25"/>
    <x v="9"/>
    <x v="849"/>
    <d v="2024-09-05T00:00:00"/>
    <d v="1899-12-30T14:54:36"/>
    <n v="12"/>
    <s v="E00012"/>
    <s v="RUTA KMS.012"/>
    <x v="59"/>
    <x v="0"/>
    <x v="0"/>
    <x v="5"/>
    <x v="1"/>
    <d v="2024-09-04T12:43:13"/>
    <x v="132"/>
    <n v="54.27972222212702"/>
    <d v="2024-09-05T14:54:36"/>
    <d v="1899-12-30T00:09:36"/>
    <d v="2024-09-05T15:04:12"/>
    <n v="27.929999999993015"/>
    <x v="0"/>
    <m/>
    <m/>
    <x v="0"/>
    <x v="4"/>
    <x v="0"/>
    <x v="0"/>
    <x v="5"/>
    <n v="5"/>
    <s v=""/>
    <d v="1899-12-30T03:50:24"/>
    <n v="53.119722222127024"/>
    <n v="24"/>
    <n v="29.119722222127024"/>
    <n v="0"/>
    <x v="3"/>
  </r>
  <r>
    <s v="E002"/>
    <s v="EO55"/>
    <x v="816"/>
    <x v="0"/>
    <s v="E3"/>
    <n v="100056132"/>
    <s v="ARIDOS EL POLI, S.L."/>
    <n v="46005943"/>
    <s v="GUILLENA-ARIDOS EL POLI"/>
    <n v="837"/>
    <x v="42"/>
    <d v="2024-09-04T00:00:00"/>
    <d v="1899-12-30T12:43:36"/>
    <s v="05/09 08:00h"/>
    <d v="2024-09-05T00:00:00"/>
    <x v="13"/>
    <x v="10"/>
    <x v="850"/>
    <d v="2024-09-04T00:00:00"/>
    <d v="1899-12-30T15:41:41"/>
    <n v="83"/>
    <s v="E00083"/>
    <s v="RUTA KMS.083"/>
    <x v="64"/>
    <x v="0"/>
    <x v="0"/>
    <x v="6"/>
    <x v="0"/>
    <d v="2024-09-04T12:43:36"/>
    <x v="80"/>
    <n v="19.273333333432674"/>
    <d v="2024-09-04T15:41:41"/>
    <d v="1899-12-30T01:06:24"/>
    <d v="2024-09-04T16:48:05"/>
    <n v="15.198611111089122"/>
    <x v="0"/>
    <m/>
    <m/>
    <x v="0"/>
    <x v="2"/>
    <x v="0"/>
    <x v="0"/>
    <x v="4"/>
    <n v="4"/>
    <s v=""/>
    <d v="1899-12-31T02:33:36"/>
    <n v="17.166666666766009"/>
    <n v="12"/>
    <n v="5.1666666667660088"/>
    <n v="0"/>
    <x v="3"/>
  </r>
  <r>
    <s v="E002"/>
    <s v="EO55"/>
    <x v="817"/>
    <x v="0"/>
    <s v="E3"/>
    <n v="100056132"/>
    <s v="ARIDOS EL POLI, S.L."/>
    <n v="46005943"/>
    <s v="GUILLENA-ARIDOS EL POLI"/>
    <n v="837"/>
    <x v="42"/>
    <d v="2024-09-04T00:00:00"/>
    <d v="1899-12-30T13:10:47"/>
    <s v="05/09 10:00h"/>
    <d v="2024-09-05T00:00:00"/>
    <x v="11"/>
    <x v="10"/>
    <x v="851"/>
    <d v="2024-09-04T00:00:00"/>
    <d v="1899-12-30T16:14:12"/>
    <n v="83"/>
    <s v="E00083"/>
    <s v="RUTA KMS.083"/>
    <x v="102"/>
    <x v="0"/>
    <x v="0"/>
    <x v="6"/>
    <x v="0"/>
    <d v="2024-09-04T13:10:47"/>
    <x v="89"/>
    <n v="20.820277777675074"/>
    <d v="2024-09-04T16:14:12"/>
    <d v="1899-12-30T01:06:24"/>
    <d v="2024-09-04T17:20:36"/>
    <n v="16.656666666443925"/>
    <x v="0"/>
    <m/>
    <m/>
    <x v="0"/>
    <x v="2"/>
    <x v="0"/>
    <x v="0"/>
    <x v="8"/>
    <n v="4"/>
    <s v=""/>
    <d v="1899-12-31T02:33:36"/>
    <n v="18.713611111008408"/>
    <n v="12"/>
    <n v="6.713611111008408"/>
    <n v="0"/>
    <x v="3"/>
  </r>
  <r>
    <s v="E002"/>
    <s v="EO55"/>
    <x v="818"/>
    <x v="0"/>
    <s v="E3"/>
    <n v="432000110"/>
    <s v="PREBETONG HORMIGONES, S.A."/>
    <n v="46001418"/>
    <s v="SEVILLA (SAN JERONIMO)"/>
    <n v="2032"/>
    <x v="51"/>
    <d v="2024-09-04T00:00:00"/>
    <d v="1899-12-30T13:11:56"/>
    <d v="2024-05-09T09:30:00"/>
    <d v="2024-09-05T00:00:00"/>
    <x v="23"/>
    <x v="10"/>
    <x v="852"/>
    <d v="2024-09-05T00:00:00"/>
    <d v="1899-12-30T08:09:45"/>
    <n v="80"/>
    <s v="E00080"/>
    <s v="RUTA KMS.080"/>
    <x v="140"/>
    <x v="0"/>
    <x v="0"/>
    <x v="6"/>
    <x v="0"/>
    <d v="2024-09-04T13:11:56"/>
    <x v="101"/>
    <n v="20.301111111184582"/>
    <d v="2024-09-05T08:09:45"/>
    <d v="1899-12-30T01:04:00"/>
    <d v="2024-09-05T09:13:45"/>
    <n v="0.2708333334303461"/>
    <x v="0"/>
    <m/>
    <m/>
    <x v="0"/>
    <x v="4"/>
    <x v="0"/>
    <x v="0"/>
    <x v="0"/>
    <n v="5"/>
    <s v="LOGISTICA GALVEZ MARIN, S.L."/>
    <d v="1899-12-31T01:36:00"/>
    <n v="18.234444444517916"/>
    <n v="12"/>
    <n v="6.2344444445179157"/>
    <n v="0"/>
    <x v="3"/>
  </r>
  <r>
    <s v="E002"/>
    <s v="EO55"/>
    <x v="819"/>
    <x v="0"/>
    <s v="E3"/>
    <n v="432000110"/>
    <s v="PREBETONG HORMIGONES, S.A."/>
    <n v="46001417"/>
    <s v="CORIA DEL RIO"/>
    <n v="837"/>
    <x v="42"/>
    <d v="2024-09-04T00:00:00"/>
    <d v="1899-12-30T13:12:27"/>
    <s v="05/09 10:00h SILO 2"/>
    <d v="2024-09-05T00:00:00"/>
    <x v="11"/>
    <x v="10"/>
    <x v="853"/>
    <d v="2024-09-04T00:00:00"/>
    <d v="1899-12-30T16:06:37"/>
    <n v="85"/>
    <s v="E00085"/>
    <s v="RUTA KMS.085"/>
    <x v="69"/>
    <x v="0"/>
    <x v="0"/>
    <x v="6"/>
    <x v="0"/>
    <d v="2024-09-04T13:12:27"/>
    <x v="89"/>
    <n v="20.792499999864958"/>
    <d v="2024-09-04T16:06:37"/>
    <d v="1899-12-30T01:08:00"/>
    <d v="2024-09-04T17:14:37"/>
    <n v="16.756388888752554"/>
    <x v="0"/>
    <m/>
    <m/>
    <x v="0"/>
    <x v="2"/>
    <x v="0"/>
    <x v="0"/>
    <x v="8"/>
    <n v="4"/>
    <s v=""/>
    <d v="1899-12-31T03:12:00"/>
    <n v="18.659166666531625"/>
    <n v="12"/>
    <n v="6.6591666665316254"/>
    <n v="0"/>
    <x v="3"/>
  </r>
  <r>
    <s v="E002"/>
    <s v="EO55"/>
    <x v="820"/>
    <x v="0"/>
    <s v="E3"/>
    <n v="100018390"/>
    <s v="FORJADOS TOR S.L."/>
    <n v="46005202"/>
    <s v="VILLANUEVA DEL TRABUCO"/>
    <n v="3262"/>
    <x v="38"/>
    <d v="2024-09-04T00:00:00"/>
    <d v="1899-12-30T13:13:01"/>
    <s v="05/09 08:00h"/>
    <d v="2024-09-05T00:00:00"/>
    <x v="13"/>
    <x v="9"/>
    <x v="854"/>
    <d v="2024-09-04T00:00:00"/>
    <d v="1899-12-30T17:09:54"/>
    <n v="62"/>
    <s v="E00062"/>
    <s v="RUTA KMS.062"/>
    <x v="67"/>
    <x v="0"/>
    <x v="0"/>
    <x v="5"/>
    <x v="0"/>
    <d v="2024-09-04T13:13:01"/>
    <x v="80"/>
    <n v="18.783055555599276"/>
    <d v="2024-09-04T17:09:54"/>
    <d v="1899-12-30T00:49:36"/>
    <d v="2024-09-04T17:59:30"/>
    <n v="14.008333333418705"/>
    <x v="0"/>
    <m/>
    <m/>
    <x v="0"/>
    <x v="2"/>
    <x v="0"/>
    <x v="0"/>
    <x v="9"/>
    <n v="4"/>
    <s v=""/>
    <d v="1899-12-30T19:50:24"/>
    <n v="16.956388888932608"/>
    <n v="12"/>
    <n v="4.956388888932608"/>
    <n v="0"/>
    <x v="3"/>
  </r>
  <r>
    <s v="E002"/>
    <s v="EO55"/>
    <x v="821"/>
    <x v="0"/>
    <s v="E3"/>
    <n v="100057843"/>
    <s v="ANDOSER OBRAS Y SERVICIOS S.L."/>
    <n v="46005203"/>
    <s v="RUTE"/>
    <n v="3269"/>
    <x v="45"/>
    <d v="2024-09-04T00:00:00"/>
    <d v="1899-12-30T13:17:39"/>
    <s v="05/09 11:00h"/>
    <d v="2024-09-05T00:00:00"/>
    <x v="12"/>
    <x v="9"/>
    <x v="855"/>
    <d v="2024-09-05T00:00:00"/>
    <d v="1899-12-30T11:12:19"/>
    <n v="101"/>
    <s v="E00101"/>
    <s v="RUTA KMS.101"/>
    <x v="92"/>
    <x v="0"/>
    <x v="0"/>
    <x v="5"/>
    <x v="0"/>
    <d v="2024-09-04T13:17:39"/>
    <x v="92"/>
    <n v="21.705833333311602"/>
    <d v="2024-09-05T11:12:19"/>
    <d v="1899-12-30T01:20:48"/>
    <d v="2024-09-05T12:33:07"/>
    <n v="-1.5519444443634711"/>
    <x v="1"/>
    <m/>
    <m/>
    <x v="0"/>
    <x v="4"/>
    <x v="3"/>
    <x v="0"/>
    <x v="7"/>
    <n v="5"/>
    <s v=""/>
    <d v="1899-12-31T08:19:12"/>
    <n v="19.359166666644935"/>
    <n v="12"/>
    <n v="7.3591666666449349"/>
    <n v="0"/>
    <x v="3"/>
  </r>
  <r>
    <s v="E002"/>
    <s v="EO55"/>
    <x v="822"/>
    <x v="0"/>
    <s v="E3"/>
    <n v="432000110"/>
    <s v="PREBETONG HORMIGONES, S.A."/>
    <n v="46000862"/>
    <s v="PUEBLA DE LA CALZADA (PUEBLA II)"/>
    <n v="1782"/>
    <x v="46"/>
    <d v="2024-09-04T00:00:00"/>
    <d v="1899-12-30T13:22:15"/>
    <s v="05/09 9.00"/>
    <d v="2024-09-05T00:00:00"/>
    <x v="18"/>
    <x v="10"/>
    <x v="856"/>
    <d v="2024-09-04T00:00:00"/>
    <d v="1899-12-30T17:26:40"/>
    <n v="275"/>
    <s v="E00275"/>
    <s v="RUTA KMS.275"/>
    <x v="61"/>
    <x v="0"/>
    <x v="0"/>
    <x v="6"/>
    <x v="0"/>
    <d v="2024-09-04T13:22:15"/>
    <x v="91"/>
    <n v="19.629166666651145"/>
    <d v="2024-09-04T17:26:40"/>
    <d v="1899-12-30T03:40:00"/>
    <d v="2024-09-04T21:06:40"/>
    <n v="11.888888888759539"/>
    <x v="0"/>
    <m/>
    <m/>
    <x v="0"/>
    <x v="2"/>
    <x v="0"/>
    <x v="0"/>
    <x v="9"/>
    <n v="4"/>
    <s v=""/>
    <d v="1900-01-02T16:00:00"/>
    <n v="14.962499999984479"/>
    <n v="12"/>
    <n v="2.9624999999844785"/>
    <n v="0"/>
    <x v="3"/>
  </r>
  <r>
    <s v="E002"/>
    <s v="EO55"/>
    <x v="823"/>
    <x v="0"/>
    <s v="E3"/>
    <n v="100037768"/>
    <s v="MINAS DE AGUAS TEÑIDAS, S.A.U. (MAT"/>
    <n v="46004165"/>
    <s v="ZREP4500031988_5  HORMIGON VALDELAM"/>
    <n v="3236"/>
    <x v="41"/>
    <d v="2024-09-04T00:00:00"/>
    <d v="1899-12-30T13:24:04"/>
    <s v="05/09 08:00h"/>
    <d v="2024-09-05T00:00:00"/>
    <x v="9"/>
    <x v="10"/>
    <x v="857"/>
    <d v="2024-09-04T00:00:00"/>
    <d v="1899-12-30T15:11:51"/>
    <n v="85"/>
    <s v="E00085"/>
    <s v="RUTA KMS.085"/>
    <x v="63"/>
    <x v="0"/>
    <x v="0"/>
    <x v="6"/>
    <x v="0"/>
    <d v="2024-09-04T13:24:04"/>
    <x v="62"/>
    <n v="30.598888889013324"/>
    <d v="2024-09-04T15:11:51"/>
    <d v="1899-12-30T01:08:00"/>
    <d v="2024-09-04T16:19:51"/>
    <n v="27.66916666663019"/>
    <x v="0"/>
    <m/>
    <m/>
    <x v="0"/>
    <x v="2"/>
    <x v="0"/>
    <x v="0"/>
    <x v="4"/>
    <n v="4"/>
    <s v=""/>
    <d v="1899-12-31T03:12:00"/>
    <n v="28.465555555679991"/>
    <n v="12"/>
    <n v="16.465555555679991"/>
    <n v="0"/>
    <x v="3"/>
  </r>
  <r>
    <s v="E002"/>
    <s v="EO55"/>
    <x v="824"/>
    <x v="0"/>
    <s v="E3"/>
    <n v="100037768"/>
    <s v="MINAS DE AGUAS TEÑIDAS, S.A.U. (MAT"/>
    <n v="46004165"/>
    <s v="ZREP4500031988_5  HORMIGON VALDELAM"/>
    <n v="3236"/>
    <x v="41"/>
    <d v="2024-09-04T00:00:00"/>
    <d v="1899-12-30T13:24:35"/>
    <s v="05/09 17:00h"/>
    <d v="2024-09-05T00:00:00"/>
    <x v="9"/>
    <x v="10"/>
    <x v="858"/>
    <d v="2024-09-05T00:00:00"/>
    <d v="1899-12-30T14:12:16"/>
    <n v="85"/>
    <s v="E00085"/>
    <s v="RUTA KMS.085"/>
    <x v="61"/>
    <x v="0"/>
    <x v="0"/>
    <x v="6"/>
    <x v="0"/>
    <d v="2024-09-04T13:24:35"/>
    <x v="62"/>
    <n v="30.590277777810115"/>
    <d v="2024-09-05T14:12:16"/>
    <d v="1899-12-30T01:08:00"/>
    <d v="2024-09-05T15:20:16"/>
    <n v="4.6622222222504206"/>
    <x v="0"/>
    <m/>
    <m/>
    <x v="0"/>
    <x v="4"/>
    <x v="0"/>
    <x v="0"/>
    <x v="5"/>
    <n v="5"/>
    <s v=""/>
    <d v="1899-12-31T03:12:00"/>
    <n v="28.456944444476783"/>
    <n v="12"/>
    <n v="16.456944444476783"/>
    <n v="0"/>
    <x v="3"/>
  </r>
  <r>
    <s v="E002"/>
    <s v="EO55"/>
    <x v="825"/>
    <x v="0"/>
    <s v="E3"/>
    <n v="100057966"/>
    <s v="HORPRESOL, SRL"/>
    <n v="46005111"/>
    <s v="PLANTA FUENGIROLA"/>
    <n v="3269"/>
    <x v="45"/>
    <d v="2024-09-04T00:00:00"/>
    <d v="1899-12-30T13:27:25"/>
    <s v="votorantim 08:00"/>
    <d v="2024-09-05T00:00:00"/>
    <x v="13"/>
    <x v="9"/>
    <x v="859"/>
    <d v="2024-09-04T00:00:00"/>
    <d v="1899-12-30T16:49:28"/>
    <n v="57"/>
    <s v="E00057"/>
    <s v="RUTA KMS.057"/>
    <x v="84"/>
    <x v="0"/>
    <x v="0"/>
    <x v="5"/>
    <x v="0"/>
    <d v="2024-09-04T13:27:25"/>
    <x v="80"/>
    <n v="18.543055555550382"/>
    <d v="2024-09-04T16:49:28"/>
    <d v="1899-12-30T00:45:36"/>
    <d v="2024-09-04T17:35:04"/>
    <n v="14.415555555489846"/>
    <x v="0"/>
    <m/>
    <m/>
    <x v="0"/>
    <x v="2"/>
    <x v="0"/>
    <x v="0"/>
    <x v="8"/>
    <n v="4"/>
    <s v=""/>
    <d v="1899-12-30T18:14:24"/>
    <n v="16.78305555555038"/>
    <n v="12"/>
    <n v="4.78305555555038"/>
    <n v="0"/>
    <x v="3"/>
  </r>
  <r>
    <s v="E002"/>
    <s v="EO55"/>
    <x v="826"/>
    <x v="0"/>
    <s v="E3"/>
    <n v="100057966"/>
    <s v="HORPRESOL, SRL"/>
    <n v="46005111"/>
    <s v="PLANTA FUENGIROLA"/>
    <n v="3269"/>
    <x v="45"/>
    <d v="2024-09-04T00:00:00"/>
    <d v="1899-12-30T13:27:42"/>
    <s v="Gestrans 15h"/>
    <d v="2024-09-05T00:00:00"/>
    <x v="6"/>
    <x v="9"/>
    <x v="860"/>
    <d v="2024-09-05T00:00:00"/>
    <d v="1899-12-30T14:57:21"/>
    <n v="57"/>
    <s v="E00057"/>
    <s v="RUTA KMS.057"/>
    <x v="84"/>
    <x v="0"/>
    <x v="0"/>
    <x v="5"/>
    <x v="0"/>
    <d v="2024-09-04T13:27:42"/>
    <x v="95"/>
    <n v="26.538333333330229"/>
    <d v="2024-09-05T14:57:21"/>
    <d v="1899-12-30T00:45:36"/>
    <d v="2024-09-05T15:42:57"/>
    <n v="0.28416666656266898"/>
    <x v="0"/>
    <m/>
    <m/>
    <x v="0"/>
    <x v="4"/>
    <x v="0"/>
    <x v="0"/>
    <x v="5"/>
    <n v="5"/>
    <s v=""/>
    <d v="1899-12-30T18:14:24"/>
    <n v="24.778333333330227"/>
    <n v="12"/>
    <n v="12.778333333330227"/>
    <n v="0"/>
    <x v="3"/>
  </r>
  <r>
    <s v="E002"/>
    <s v="EO55"/>
    <x v="827"/>
    <x v="0"/>
    <s v="E3"/>
    <n v="100057966"/>
    <s v="HORPRESOL, SRL"/>
    <n v="46005112"/>
    <s v="PLANTA ALMERIA"/>
    <n v="3269"/>
    <x v="45"/>
    <d v="2024-09-04T00:00:00"/>
    <d v="1899-12-30T13:28:06"/>
    <s v="votorantim 10:00"/>
    <d v="2024-09-05T00:00:00"/>
    <x v="11"/>
    <x v="9"/>
    <x v="861"/>
    <d v="2024-09-04T00:00:00"/>
    <d v="1899-12-30T18:35:38"/>
    <n v="195"/>
    <s v="E00195"/>
    <s v="RUTA KMS.195"/>
    <x v="112"/>
    <x v="0"/>
    <x v="0"/>
    <x v="5"/>
    <x v="0"/>
    <d v="2024-09-04T13:28:06"/>
    <x v="89"/>
    <n v="20.531666666676756"/>
    <d v="2024-09-04T18:35:38"/>
    <d v="1899-12-30T02:36:00"/>
    <d v="2024-09-04T21:11:38"/>
    <n v="12.806111111131031"/>
    <x v="0"/>
    <m/>
    <m/>
    <x v="0"/>
    <x v="2"/>
    <x v="0"/>
    <x v="0"/>
    <x v="10"/>
    <n v="4"/>
    <s v=""/>
    <d v="1900-01-01T14:24:00"/>
    <n v="16.931666666676755"/>
    <n v="12"/>
    <n v="4.9316666666767546"/>
    <n v="0"/>
    <x v="3"/>
  </r>
  <r>
    <s v="E002"/>
    <s v="EO55"/>
    <x v="828"/>
    <x v="0"/>
    <s v="E3"/>
    <n v="100057966"/>
    <s v="HORPRESOL, SRL"/>
    <n v="46005112"/>
    <s v="PLANTA ALMERIA"/>
    <n v="3269"/>
    <x v="45"/>
    <d v="2024-09-04T00:00:00"/>
    <d v="1899-12-30T13:28:29"/>
    <s v="votorantim 12:00"/>
    <d v="2024-09-05T00:00:00"/>
    <x v="17"/>
    <x v="9"/>
    <x v="862"/>
    <d v="2024-09-05T00:00:00"/>
    <d v="1899-12-30T09:33:00"/>
    <n v="195"/>
    <s v="E00195"/>
    <s v="RUTA KMS.195"/>
    <x v="238"/>
    <x v="0"/>
    <x v="0"/>
    <x v="5"/>
    <x v="0"/>
    <d v="2024-09-04T13:28:29"/>
    <x v="86"/>
    <n v="22.525277777749579"/>
    <d v="2024-09-05T09:33:00"/>
    <d v="1899-12-30T02:36:00"/>
    <d v="2024-09-05T12:09:00"/>
    <n v="-0.1499999999650754"/>
    <x v="0"/>
    <m/>
    <m/>
    <x v="0"/>
    <x v="4"/>
    <x v="0"/>
    <x v="0"/>
    <x v="1"/>
    <n v="5"/>
    <s v=""/>
    <d v="1900-01-01T14:24:00"/>
    <n v="18.925277777749578"/>
    <n v="12"/>
    <n v="6.925277777749578"/>
    <n v="0"/>
    <x v="3"/>
  </r>
  <r>
    <s v="E002"/>
    <s v="EO55"/>
    <x v="829"/>
    <x v="0"/>
    <s v="E3"/>
    <n v="100057966"/>
    <s v="HORPRESOL, SRL"/>
    <n v="46005104"/>
    <s v="PLANTA JUNCARIL - FYM -ALBOLOTE"/>
    <n v="3269"/>
    <x v="45"/>
    <d v="2024-09-04T00:00:00"/>
    <d v="1899-12-30T13:28:52"/>
    <s v="votorantim 08:00"/>
    <d v="2024-09-05T00:00:00"/>
    <x v="13"/>
    <x v="9"/>
    <x v="863"/>
    <d v="2024-09-04T00:00:00"/>
    <d v="1899-12-30T15:31:39"/>
    <n v="141"/>
    <s v="E00141"/>
    <s v="RUTA KMS.141"/>
    <x v="239"/>
    <x v="0"/>
    <x v="0"/>
    <x v="5"/>
    <x v="0"/>
    <d v="2024-09-04T13:28:52"/>
    <x v="80"/>
    <n v="18.518888888997026"/>
    <d v="2024-09-04T15:31:39"/>
    <d v="1899-12-30T01:52:48"/>
    <d v="2024-09-04T17:24:27"/>
    <n v="14.592500000086147"/>
    <x v="0"/>
    <m/>
    <m/>
    <x v="0"/>
    <x v="2"/>
    <x v="0"/>
    <x v="0"/>
    <x v="4"/>
    <n v="4"/>
    <s v=""/>
    <d v="1899-12-31T21:07:12"/>
    <n v="15.638888888997027"/>
    <n v="12"/>
    <n v="3.6388888889970268"/>
    <n v="0"/>
    <x v="3"/>
  </r>
  <r>
    <s v="E002"/>
    <s v="EO55"/>
    <x v="830"/>
    <x v="0"/>
    <s v="E3"/>
    <n v="100029323"/>
    <s v="HORMIGONES COSTASUR, S.L."/>
    <n v="46005677"/>
    <s v="ADIF_TRAMO GIBRALEON (ZALAMEA)"/>
    <n v="837"/>
    <x v="42"/>
    <d v="2024-09-04T00:00:00"/>
    <d v="1899-12-30T14:02:44"/>
    <s v="05/09 08:00h"/>
    <d v="2024-09-05T00:00:00"/>
    <x v="13"/>
    <x v="10"/>
    <x v="864"/>
    <d v="2024-09-05T00:00:00"/>
    <d v="1899-12-30T07:18:28"/>
    <n v="47"/>
    <s v="E00047"/>
    <s v="RUTA KMS.047"/>
    <x v="70"/>
    <x v="0"/>
    <x v="0"/>
    <x v="6"/>
    <x v="0"/>
    <d v="2024-09-04T14:02:44"/>
    <x v="80"/>
    <n v="17.95444444444729"/>
    <d v="2024-09-05T07:18:28"/>
    <d v="1899-12-30T00:37:36"/>
    <d v="2024-09-05T07:56:04"/>
    <n v="6.5555555687751621E-2"/>
    <x v="0"/>
    <m/>
    <m/>
    <x v="0"/>
    <x v="4"/>
    <x v="0"/>
    <x v="0"/>
    <x v="12"/>
    <n v="5"/>
    <s v=""/>
    <d v="1899-12-30T15:02:24"/>
    <n v="16.327777777780625"/>
    <n v="12"/>
    <n v="4.327777777780625"/>
    <n v="0"/>
    <x v="3"/>
  </r>
  <r>
    <s v="E002"/>
    <s v="EO55"/>
    <x v="831"/>
    <x v="0"/>
    <s v="E3"/>
    <n v="100041278"/>
    <s v="MOV. DE TIERRAS RIOTINTO, S.L(TINTO"/>
    <n v="46003387"/>
    <s v="SAN JUAN DEL PUERTO"/>
    <n v="837"/>
    <x v="42"/>
    <d v="2024-09-04T00:00:00"/>
    <d v="1899-12-30T14:08:21"/>
    <s v="05/09 09:00h"/>
    <d v="2024-09-05T00:00:00"/>
    <x v="18"/>
    <x v="10"/>
    <x v="865"/>
    <d v="2024-09-04T00:00:00"/>
    <d v="1899-12-30T16:45:15"/>
    <n v="15"/>
    <s v="E00015"/>
    <s v="RUTA KMS.015"/>
    <x v="90"/>
    <x v="0"/>
    <x v="0"/>
    <x v="6"/>
    <x v="0"/>
    <d v="2024-09-04T14:08:21"/>
    <x v="91"/>
    <n v="18.86083333339775"/>
    <d v="2024-09-04T16:45:15"/>
    <d v="1899-12-30T00:12:00"/>
    <d v="2024-09-04T16:57:15"/>
    <n v="16.045833333337214"/>
    <x v="0"/>
    <m/>
    <m/>
    <x v="0"/>
    <x v="2"/>
    <x v="0"/>
    <x v="0"/>
    <x v="8"/>
    <n v="4"/>
    <s v=""/>
    <d v="1899-12-30T04:48:00"/>
    <n v="17.660833333397751"/>
    <n v="12"/>
    <n v="5.6608333333977505"/>
    <n v="0"/>
    <x v="3"/>
  </r>
  <r>
    <s v="E002"/>
    <s v="EO55"/>
    <x v="832"/>
    <x v="0"/>
    <s v="E3"/>
    <n v="100018445"/>
    <s v="HORMIGONES ESTEPA, S.A."/>
    <n v="46000354"/>
    <s v="ESTEPA"/>
    <n v="3269"/>
    <x v="45"/>
    <d v="2024-09-04T00:00:00"/>
    <d v="1899-12-30T14:11:31"/>
    <s v="05/09 10:00h"/>
    <d v="2024-09-05T00:00:00"/>
    <x v="11"/>
    <x v="9"/>
    <x v="866"/>
    <d v="2024-09-05T00:00:00"/>
    <d v="1899-12-30T07:57:32"/>
    <n v="104"/>
    <s v="E00104"/>
    <s v="RUTA KMS.104"/>
    <x v="91"/>
    <x v="0"/>
    <x v="0"/>
    <x v="5"/>
    <x v="0"/>
    <d v="2024-09-04T14:11:31"/>
    <x v="89"/>
    <n v="19.808055555447936"/>
    <d v="2024-09-05T07:57:32"/>
    <d v="1899-12-30T01:23:12"/>
    <d v="2024-09-05T09:20:44"/>
    <n v="0.6544444442843087"/>
    <x v="0"/>
    <m/>
    <m/>
    <x v="0"/>
    <x v="4"/>
    <x v="0"/>
    <x v="0"/>
    <x v="12"/>
    <n v="5"/>
    <s v=""/>
    <d v="1899-12-31T09:16:48"/>
    <n v="17.421388888781269"/>
    <n v="12"/>
    <n v="5.4213888887812693"/>
    <n v="0"/>
    <x v="3"/>
  </r>
  <r>
    <s v="E002"/>
    <s v="EO55"/>
    <x v="833"/>
    <x v="0"/>
    <s v="E3"/>
    <n v="100045291"/>
    <s v="INDUSTRIAS ALHAURINAS DEL"/>
    <n v="46005099"/>
    <s v="PLANTA - ALHAURIN EL GRANDE"/>
    <n v="3264"/>
    <x v="43"/>
    <d v="2024-09-04T00:00:00"/>
    <d v="1899-12-30T14:13:49"/>
    <s v="05/09 08:00h"/>
    <d v="2024-09-05T00:00:00"/>
    <x v="13"/>
    <x v="9"/>
    <x v="867"/>
    <d v="2024-09-04T00:00:00"/>
    <d v="1899-12-30T15:54:13"/>
    <n v="47"/>
    <s v="E00047"/>
    <s v="RUTA KMS.047"/>
    <x v="116"/>
    <x v="0"/>
    <x v="0"/>
    <x v="5"/>
    <x v="0"/>
    <d v="2024-09-04T14:13:49"/>
    <x v="80"/>
    <n v="17.769722222350538"/>
    <d v="2024-09-04T15:54:13"/>
    <d v="1899-12-30T00:37:36"/>
    <d v="2024-09-04T16:31:49"/>
    <n v="15.469722222362179"/>
    <x v="0"/>
    <m/>
    <m/>
    <x v="0"/>
    <x v="2"/>
    <x v="0"/>
    <x v="0"/>
    <x v="4"/>
    <n v="4"/>
    <s v=""/>
    <d v="1899-12-30T15:02:24"/>
    <n v="16.143055555683873"/>
    <n v="12"/>
    <n v="4.1430555556838726"/>
    <n v="0"/>
    <x v="3"/>
  </r>
  <r>
    <s v="E002"/>
    <s v="EO55"/>
    <x v="834"/>
    <x v="0"/>
    <s v="E3"/>
    <n v="100057966"/>
    <s v="HORPRESOL, SRL"/>
    <n v="46005107"/>
    <s v="PLANTA RIO GUI-TORROX COSTA"/>
    <n v="3269"/>
    <x v="45"/>
    <d v="2024-09-04T00:00:00"/>
    <d v="1899-12-30T14:14:01"/>
    <s v="GESTRANS"/>
    <d v="2024-09-05T00:00:00"/>
    <x v="26"/>
    <x v="9"/>
    <x v="868"/>
    <d v="2024-09-05T00:00:00"/>
    <d v="1899-12-30T15:04:55"/>
    <n v="40"/>
    <s v="E00040"/>
    <s v="RUTA KMS.040"/>
    <x v="83"/>
    <x v="0"/>
    <x v="0"/>
    <x v="5"/>
    <x v="0"/>
    <d v="2024-09-04T14:14:01"/>
    <x v="94"/>
    <n v="29.266388888878282"/>
    <d v="2024-09-05T15:04:55"/>
    <d v="1899-12-30T00:32:00"/>
    <d v="2024-09-05T15:36:55"/>
    <n v="3.8847222222830169"/>
    <x v="0"/>
    <m/>
    <m/>
    <x v="0"/>
    <x v="4"/>
    <x v="0"/>
    <x v="0"/>
    <x v="4"/>
    <n v="5"/>
    <s v=""/>
    <d v="1899-12-30T12:48:00"/>
    <n v="27.733055555544947"/>
    <n v="12"/>
    <n v="15.733055555544947"/>
    <n v="0"/>
    <x v="3"/>
  </r>
  <r>
    <s v="E002"/>
    <s v="EO55"/>
    <x v="835"/>
    <x v="0"/>
    <s v="E3"/>
    <n v="432000110"/>
    <s v="PREBETONG HORMIGONES, S.A."/>
    <n v="46005597"/>
    <s v="PLANTA MORTERO SECO MANILVA"/>
    <n v="3269"/>
    <x v="45"/>
    <d v="2024-09-04T00:00:00"/>
    <d v="1899-12-30T14:14:20"/>
    <s v="05/09 07:00h"/>
    <d v="2024-09-05T00:00:00"/>
    <x v="27"/>
    <x v="9"/>
    <x v="869"/>
    <d v="2024-09-04T00:00:00"/>
    <d v="1899-12-30T17:20:34"/>
    <n v="118"/>
    <s v="E00118"/>
    <s v="RUTA KMS.118"/>
    <x v="124"/>
    <x v="0"/>
    <x v="0"/>
    <x v="5"/>
    <x v="0"/>
    <d v="2024-09-04T14:14:20"/>
    <x v="133"/>
    <n v="16.761111111030914"/>
    <d v="2024-09-04T17:20:34"/>
    <d v="1899-12-30T01:34:24"/>
    <d v="2024-09-04T18:54:58"/>
    <n v="12.083888888766523"/>
    <x v="0"/>
    <m/>
    <m/>
    <x v="0"/>
    <x v="2"/>
    <x v="0"/>
    <x v="0"/>
    <x v="9"/>
    <n v="4"/>
    <s v=""/>
    <d v="1899-12-31T13:45:36"/>
    <n v="14.18777777769758"/>
    <n v="12"/>
    <n v="2.1877777776975798"/>
    <n v="0"/>
    <x v="3"/>
  </r>
  <r>
    <s v="E002"/>
    <s v="EO55"/>
    <x v="836"/>
    <x v="0"/>
    <s v="E3"/>
    <n v="100057966"/>
    <s v="HORPRESOL, SRL"/>
    <n v="46005104"/>
    <s v="PLANTA JUNCARIL - FYM -ALBOLOTE"/>
    <n v="3269"/>
    <x v="45"/>
    <d v="2024-09-04T00:00:00"/>
    <d v="1899-12-30T14:14:31"/>
    <s v="GESTRANS"/>
    <d v="2024-09-05T00:00:00"/>
    <x v="26"/>
    <x v="9"/>
    <x v="870"/>
    <d v="2024-09-05T00:00:00"/>
    <d v="1899-12-30T12:23:25"/>
    <n v="141"/>
    <s v="E00141"/>
    <s v="RUTA KMS.141"/>
    <x v="80"/>
    <x v="0"/>
    <x v="0"/>
    <x v="5"/>
    <x v="0"/>
    <d v="2024-09-04T14:14:31"/>
    <x v="94"/>
    <n v="29.258055555517785"/>
    <d v="2024-09-05T12:23:25"/>
    <d v="1899-12-30T01:52:48"/>
    <d v="2024-09-05T14:16:13"/>
    <n v="5.2297222221968696"/>
    <x v="0"/>
    <m/>
    <m/>
    <x v="0"/>
    <x v="4"/>
    <x v="0"/>
    <x v="0"/>
    <x v="3"/>
    <n v="5"/>
    <s v=""/>
    <d v="1899-12-31T21:07:12"/>
    <n v="26.378055555517786"/>
    <n v="12"/>
    <n v="14.378055555517786"/>
    <n v="0"/>
    <x v="3"/>
  </r>
  <r>
    <s v="E002"/>
    <s v="EO55"/>
    <x v="837"/>
    <x v="0"/>
    <s v="E3"/>
    <n v="100057966"/>
    <s v="HORPRESOL, SRL"/>
    <n v="46005105"/>
    <s v="PLANTA MALAGA"/>
    <n v="3269"/>
    <x v="45"/>
    <d v="2024-09-04T00:00:00"/>
    <d v="1899-12-30T14:14:43"/>
    <s v="votorantim 12h"/>
    <d v="2024-09-05T00:00:00"/>
    <x v="17"/>
    <x v="9"/>
    <x v="871"/>
    <d v="2024-09-05T00:00:00"/>
    <d v="1899-12-30T09:28:36"/>
    <n v="24"/>
    <s v="E00024"/>
    <s v="RUTA KMS.024"/>
    <x v="84"/>
    <x v="0"/>
    <x v="0"/>
    <x v="5"/>
    <x v="0"/>
    <d v="2024-09-04T14:14:43"/>
    <x v="86"/>
    <n v="21.75472222227836"/>
    <d v="2024-09-05T09:28:36"/>
    <d v="1899-12-30T00:19:12"/>
    <d v="2024-09-05T09:47:48"/>
    <n v="2.2033333332510665"/>
    <x v="0"/>
    <m/>
    <m/>
    <x v="0"/>
    <x v="4"/>
    <x v="0"/>
    <x v="0"/>
    <x v="1"/>
    <n v="5"/>
    <s v=""/>
    <d v="1899-12-30T07:40:48"/>
    <n v="20.43472222227836"/>
    <n v="12"/>
    <n v="8.43472222227836"/>
    <n v="0"/>
    <x v="3"/>
  </r>
  <r>
    <s v="E002"/>
    <s v="EO55"/>
    <x v="838"/>
    <x v="0"/>
    <s v="E3"/>
    <n v="100057966"/>
    <s v="HORPRESOL, SRL"/>
    <n v="46005105"/>
    <s v="PLANTA MALAGA"/>
    <n v="3269"/>
    <x v="45"/>
    <d v="2024-09-04T00:00:00"/>
    <d v="1899-12-30T14:14:53"/>
    <s v="GESTRANS"/>
    <d v="2024-09-05T00:00:00"/>
    <x v="26"/>
    <x v="9"/>
    <x v="872"/>
    <d v="2024-09-05T00:00:00"/>
    <d v="1899-12-30T07:14:25"/>
    <n v="24"/>
    <s v="E00024"/>
    <s v="RUTA KMS.024"/>
    <x v="83"/>
    <x v="0"/>
    <x v="0"/>
    <x v="5"/>
    <x v="0"/>
    <d v="2024-09-04T14:14:53"/>
    <x v="94"/>
    <n v="29.251944444375113"/>
    <d v="2024-09-05T07:14:25"/>
    <d v="1899-12-30T00:19:12"/>
    <d v="2024-09-05T07:33:37"/>
    <n v="11.939722222101409"/>
    <x v="0"/>
    <m/>
    <m/>
    <x v="0"/>
    <x v="4"/>
    <x v="0"/>
    <x v="0"/>
    <x v="12"/>
    <n v="5"/>
    <s v=""/>
    <d v="1899-12-30T07:40:48"/>
    <n v="27.931944444375112"/>
    <n v="12"/>
    <n v="15.931944444375112"/>
    <n v="0"/>
    <x v="3"/>
  </r>
  <r>
    <s v="E002"/>
    <s v="EO55"/>
    <x v="839"/>
    <x v="0"/>
    <s v="E3"/>
    <n v="100057966"/>
    <s v="HORPRESOL, SRL"/>
    <n v="46005105"/>
    <s v="PLANTA MALAGA"/>
    <n v="3269"/>
    <x v="45"/>
    <d v="2024-09-04T00:00:00"/>
    <d v="1899-12-30T14:15:03"/>
    <s v="GESTRANS"/>
    <d v="2024-09-05T00:00:00"/>
    <x v="26"/>
    <x v="9"/>
    <x v="873"/>
    <d v="2024-09-05T00:00:00"/>
    <d v="1899-12-30T09:59:06"/>
    <n v="24"/>
    <s v="E00024"/>
    <s v="RUTA KMS.024"/>
    <x v="83"/>
    <x v="0"/>
    <x v="0"/>
    <x v="5"/>
    <x v="0"/>
    <d v="2024-09-04T14:15:03"/>
    <x v="94"/>
    <n v="29.249166666646488"/>
    <d v="2024-09-05T09:59:06"/>
    <d v="1899-12-30T00:19:12"/>
    <d v="2024-09-05T10:18:18"/>
    <n v="9.1950000000069849"/>
    <x v="0"/>
    <m/>
    <m/>
    <x v="0"/>
    <x v="4"/>
    <x v="0"/>
    <x v="0"/>
    <x v="1"/>
    <n v="5"/>
    <s v=""/>
    <d v="1899-12-30T07:40:48"/>
    <n v="27.929166666646488"/>
    <n v="12"/>
    <n v="15.929166666646488"/>
    <n v="0"/>
    <x v="3"/>
  </r>
  <r>
    <s v="E002"/>
    <s v="EO55"/>
    <x v="840"/>
    <x v="0"/>
    <s v="E3"/>
    <n v="100057966"/>
    <s v="HORPRESOL, SRL"/>
    <n v="46005105"/>
    <s v="PLANTA MALAGA"/>
    <n v="3269"/>
    <x v="45"/>
    <d v="2024-09-04T00:00:00"/>
    <d v="1899-12-30T14:15:13"/>
    <s v="GESTRANS"/>
    <d v="2024-09-05T00:00:00"/>
    <x v="26"/>
    <x v="9"/>
    <x v="874"/>
    <d v="2024-09-05T00:00:00"/>
    <d v="1899-12-30T12:29:58"/>
    <n v="24"/>
    <s v="E00024"/>
    <s v="RUTA KMS.024"/>
    <x v="83"/>
    <x v="0"/>
    <x v="0"/>
    <x v="5"/>
    <x v="0"/>
    <d v="2024-09-04T14:15:13"/>
    <x v="94"/>
    <n v="29.246388888917863"/>
    <d v="2024-09-05T12:29:58"/>
    <d v="1899-12-30T00:19:12"/>
    <d v="2024-09-05T12:49:10"/>
    <n v="6.6805555555620231"/>
    <x v="0"/>
    <m/>
    <m/>
    <x v="0"/>
    <x v="4"/>
    <x v="0"/>
    <x v="0"/>
    <x v="3"/>
    <n v="5"/>
    <s v=""/>
    <d v="1899-12-30T07:40:48"/>
    <n v="27.926388888917863"/>
    <n v="12"/>
    <n v="15.926388888917863"/>
    <n v="0"/>
    <x v="3"/>
  </r>
  <r>
    <s v="E002"/>
    <s v="EO55"/>
    <x v="841"/>
    <x v="0"/>
    <s v="E3"/>
    <n v="100057966"/>
    <s v="HORPRESOL, SRL"/>
    <n v="46005111"/>
    <s v="PLANTA FUENGIROLA"/>
    <n v="3269"/>
    <x v="45"/>
    <d v="2024-09-04T00:00:00"/>
    <d v="1899-12-30T14:15:23"/>
    <s v="GESTRANS"/>
    <d v="2024-09-05T00:00:00"/>
    <x v="26"/>
    <x v="9"/>
    <x v="875"/>
    <d v="2024-09-05T00:00:00"/>
    <d v="1899-12-30T08:51:22"/>
    <n v="57"/>
    <s v="E00057"/>
    <s v="RUTA KMS.057"/>
    <x v="80"/>
    <x v="0"/>
    <x v="0"/>
    <x v="5"/>
    <x v="0"/>
    <d v="2024-09-04T14:15:23"/>
    <x v="94"/>
    <n v="29.243611111189239"/>
    <d v="2024-09-05T08:51:22"/>
    <d v="1899-12-30T00:45:36"/>
    <d v="2024-09-05T09:36:58"/>
    <n v="9.8838888887548819"/>
    <x v="0"/>
    <m/>
    <m/>
    <x v="0"/>
    <x v="4"/>
    <x v="0"/>
    <x v="0"/>
    <x v="0"/>
    <n v="5"/>
    <s v=""/>
    <d v="1899-12-30T18:14:24"/>
    <n v="27.483611111189237"/>
    <n v="12"/>
    <n v="15.483611111189237"/>
    <n v="0"/>
    <x v="3"/>
  </r>
  <r>
    <s v="E002"/>
    <s v="EO55"/>
    <x v="842"/>
    <x v="0"/>
    <s v="E3"/>
    <n v="100058805"/>
    <s v="HORMIGONES, ARIDOS Y SERVICIOS CADI"/>
    <n v="46005219"/>
    <s v="PLANTA HORMIGON (ARCOS FRONTERA)"/>
    <n v="3264"/>
    <x v="43"/>
    <d v="2024-09-04T00:00:00"/>
    <d v="1899-12-30T14:34:01"/>
    <s v="05/09 08:00h"/>
    <d v="2024-09-05T00:00:00"/>
    <x v="13"/>
    <x v="9"/>
    <x v="876"/>
    <d v="2024-09-04T00:00:00"/>
    <d v="1899-12-30T15:20:07"/>
    <n v="196"/>
    <s v="E00196"/>
    <s v="RUTA KMS.196"/>
    <x v="132"/>
    <x v="0"/>
    <x v="0"/>
    <x v="5"/>
    <x v="0"/>
    <d v="2024-09-04T14:34:01"/>
    <x v="80"/>
    <n v="17.433055555564351"/>
    <d v="2024-09-04T15:20:07"/>
    <d v="1899-12-30T02:36:48"/>
    <d v="2024-09-04T17:56:55"/>
    <n v="14.051388888910878"/>
    <x v="0"/>
    <m/>
    <m/>
    <x v="0"/>
    <x v="2"/>
    <x v="0"/>
    <x v="0"/>
    <x v="4"/>
    <n v="4"/>
    <s v=""/>
    <d v="1900-01-01T14:43:12"/>
    <n v="13.819722222231018"/>
    <n v="12"/>
    <n v="1.8197222222310181"/>
    <n v="0"/>
    <x v="3"/>
  </r>
  <r>
    <s v="E002"/>
    <s v="EO55"/>
    <x v="843"/>
    <x v="0"/>
    <s v="E3"/>
    <n v="100018311"/>
    <s v="ANDALUZA DE MORTEROS, SA (ANDEMOSA)"/>
    <n v="46005100"/>
    <s v="PLANTA VILLA ROSA (CON TTE) MALAGA"/>
    <n v="3264"/>
    <x v="43"/>
    <d v="2024-09-04T00:00:00"/>
    <d v="1899-12-30T14:39:30"/>
    <s v="05/09 07:00h"/>
    <d v="2024-09-05T00:00:00"/>
    <x v="27"/>
    <x v="9"/>
    <x v="877"/>
    <d v="2024-09-04T00:00:00"/>
    <d v="1899-12-30T16:10:50"/>
    <n v="24"/>
    <s v="E00024"/>
    <s v="RUTA KMS.024"/>
    <x v="129"/>
    <x v="0"/>
    <x v="0"/>
    <x v="5"/>
    <x v="0"/>
    <d v="2024-09-04T14:39:30"/>
    <x v="133"/>
    <n v="16.341666666674428"/>
    <d v="2024-09-04T16:10:50"/>
    <d v="1899-12-30T00:19:12"/>
    <d v="2024-09-04T16:30:02"/>
    <n v="14.499444444256369"/>
    <x v="0"/>
    <m/>
    <m/>
    <x v="0"/>
    <x v="2"/>
    <x v="0"/>
    <x v="0"/>
    <x v="8"/>
    <n v="4"/>
    <s v=""/>
    <d v="1899-12-30T07:40:48"/>
    <n v="15.021666666674427"/>
    <n v="12"/>
    <n v="3.0216666666744274"/>
    <n v="0"/>
    <x v="3"/>
  </r>
  <r>
    <s v="E002"/>
    <s v="EO55"/>
    <x v="844"/>
    <x v="0"/>
    <s v="E3"/>
    <n v="100018311"/>
    <s v="ANDALUZA DE MORTEROS, SA (ANDEMOSA)"/>
    <n v="46005100"/>
    <s v="PLANTA VILLA ROSA (CON TTE) MALAGA"/>
    <n v="3264"/>
    <x v="43"/>
    <d v="2024-09-04T00:00:00"/>
    <d v="1899-12-30T14:39:38"/>
    <s v="05/09 09:30h"/>
    <d v="2024-09-05T00:00:00"/>
    <x v="23"/>
    <x v="9"/>
    <x v="878"/>
    <d v="2024-09-05T00:00:00"/>
    <d v="1899-12-30T08:38:18"/>
    <n v="24"/>
    <s v="E00024"/>
    <s v="RUTA KMS.024"/>
    <x v="129"/>
    <x v="0"/>
    <x v="0"/>
    <x v="5"/>
    <x v="0"/>
    <d v="2024-09-04T14:39:38"/>
    <x v="101"/>
    <n v="18.839444444573019"/>
    <d v="2024-09-05T08:38:18"/>
    <d v="1899-12-30T00:19:12"/>
    <d v="2024-09-05T08:57:30"/>
    <n v="0.54166666668606922"/>
    <x v="0"/>
    <m/>
    <m/>
    <x v="0"/>
    <x v="4"/>
    <x v="0"/>
    <x v="0"/>
    <x v="0"/>
    <n v="5"/>
    <s v=""/>
    <d v="1899-12-30T07:40:48"/>
    <n v="17.519444444573018"/>
    <n v="12"/>
    <n v="5.5194444445730184"/>
    <n v="0"/>
    <x v="3"/>
  </r>
  <r>
    <s v="E002"/>
    <s v="EO55"/>
    <x v="845"/>
    <x v="0"/>
    <s v="E3"/>
    <n v="100018311"/>
    <s v="ANDALUZA DE MORTEROS, SA (ANDEMOSA)"/>
    <n v="46005100"/>
    <s v="PLANTA VILLA ROSA (CON TTE) MALAGA"/>
    <n v="3264"/>
    <x v="43"/>
    <d v="2024-09-04T00:00:00"/>
    <d v="1899-12-30T14:39:45"/>
    <s v="05/09 12:00h"/>
    <d v="2024-09-05T00:00:00"/>
    <x v="17"/>
    <x v="9"/>
    <x v="879"/>
    <d v="2024-09-05T00:00:00"/>
    <d v="1899-12-30T11:01:56"/>
    <n v="24"/>
    <s v="E00024"/>
    <s v="RUTA KMS.024"/>
    <x v="129"/>
    <x v="0"/>
    <x v="0"/>
    <x v="5"/>
    <x v="0"/>
    <d v="2024-09-04T14:39:45"/>
    <x v="86"/>
    <n v="21.337499999965075"/>
    <d v="2024-09-05T11:01:56"/>
    <d v="1899-12-30T00:19:12"/>
    <d v="2024-09-05T11:21:08"/>
    <n v="0.64777777763083577"/>
    <x v="0"/>
    <m/>
    <m/>
    <x v="0"/>
    <x v="4"/>
    <x v="0"/>
    <x v="0"/>
    <x v="7"/>
    <n v="5"/>
    <s v=""/>
    <d v="1899-12-30T07:40:48"/>
    <n v="20.017499999965075"/>
    <n v="12"/>
    <n v="8.0174999999650751"/>
    <n v="0"/>
    <x v="3"/>
  </r>
  <r>
    <s v="E002"/>
    <s v="EO55"/>
    <x v="846"/>
    <x v="0"/>
    <s v="E3"/>
    <n v="100058036"/>
    <s v="HORMI CONTADO, S.L."/>
    <n v="46005175"/>
    <s v="PLANTA DE LA LINEA"/>
    <n v="3269"/>
    <x v="45"/>
    <d v="2024-09-04T00:00:00"/>
    <d v="1899-12-30T14:58:22"/>
    <s v="05/09 De 10 a 12"/>
    <d v="2024-09-05T00:00:00"/>
    <x v="17"/>
    <x v="9"/>
    <x v="880"/>
    <d v="2024-09-05T00:00:00"/>
    <d v="1899-12-30T09:39:29"/>
    <n v="143"/>
    <s v="E00143"/>
    <s v="RUTA KMS.143"/>
    <x v="109"/>
    <x v="0"/>
    <x v="0"/>
    <x v="5"/>
    <x v="0"/>
    <d v="2024-09-04T14:58:22"/>
    <x v="86"/>
    <n v="21.027222222299315"/>
    <d v="2024-09-05T09:39:29"/>
    <d v="1899-12-30T01:54:24"/>
    <d v="2024-09-05T11:33:53"/>
    <n v="0.43527777772396803"/>
    <x v="0"/>
    <m/>
    <m/>
    <x v="0"/>
    <x v="4"/>
    <x v="0"/>
    <x v="0"/>
    <x v="1"/>
    <n v="5"/>
    <s v=""/>
    <d v="1899-12-31T21:45:36"/>
    <n v="18.120555555632649"/>
    <n v="12"/>
    <n v="6.1205555556326487"/>
    <n v="0"/>
    <x v="3"/>
  </r>
  <r>
    <s v="E002"/>
    <s v="EO55"/>
    <x v="847"/>
    <x v="0"/>
    <s v="E3"/>
    <n v="100058036"/>
    <s v="HORMI CONTADO, S.L."/>
    <n v="46005174"/>
    <s v="PLANTA DE MANILVA E/O 56"/>
    <n v="3269"/>
    <x v="45"/>
    <d v="2024-09-04T00:00:00"/>
    <d v="1899-12-30T14:59:09"/>
    <d v="1899-12-30T11:00:00"/>
    <d v="2024-09-05T00:00:00"/>
    <x v="12"/>
    <x v="9"/>
    <x v="881"/>
    <d v="2024-09-05T00:00:00"/>
    <d v="1899-12-30T09:49:38"/>
    <n v="118"/>
    <s v="E00118"/>
    <s v="RUTA KMS.118"/>
    <x v="118"/>
    <x v="0"/>
    <x v="0"/>
    <x v="5"/>
    <x v="0"/>
    <d v="2024-09-04T14:59:09"/>
    <x v="92"/>
    <n v="20.014166666718666"/>
    <d v="2024-09-05T09:49:38"/>
    <d v="1899-12-30T01:34:24"/>
    <d v="2024-09-05T11:24:02"/>
    <n v="-0.40055555559229106"/>
    <x v="0"/>
    <m/>
    <m/>
    <x v="0"/>
    <x v="4"/>
    <x v="0"/>
    <x v="0"/>
    <x v="1"/>
    <n v="5"/>
    <s v=""/>
    <d v="1899-12-31T13:45:36"/>
    <n v="17.440833333385331"/>
    <n v="12"/>
    <n v="5.4408333333853314"/>
    <n v="0"/>
    <x v="3"/>
  </r>
  <r>
    <s v="E002"/>
    <s v="EO55"/>
    <x v="848"/>
    <x v="0"/>
    <s v="E3"/>
    <n v="100058036"/>
    <s v="HORMI CONTADO, S.L."/>
    <n v="46005174"/>
    <s v="PLANTA DE MANILVA E/O 56"/>
    <n v="3269"/>
    <x v="45"/>
    <d v="2024-09-04T00:00:00"/>
    <d v="1899-12-30T14:59:26"/>
    <d v="1899-12-30T13:00:00"/>
    <d v="2024-09-05T00:00:00"/>
    <x v="0"/>
    <x v="9"/>
    <x v="882"/>
    <d v="2024-09-05T00:00:00"/>
    <d v="1899-12-30T10:52:40"/>
    <n v="118"/>
    <s v="E00118"/>
    <s v="RUTA KMS.118"/>
    <x v="96"/>
    <x v="0"/>
    <x v="0"/>
    <x v="5"/>
    <x v="0"/>
    <d v="2024-09-04T14:59:26"/>
    <x v="99"/>
    <n v="22.00944444432389"/>
    <d v="2024-09-05T10:52:40"/>
    <d v="1899-12-30T01:34:24"/>
    <d v="2024-09-05T12:27:04"/>
    <n v="0.54888888885034248"/>
    <x v="0"/>
    <m/>
    <m/>
    <x v="0"/>
    <x v="4"/>
    <x v="0"/>
    <x v="0"/>
    <x v="6"/>
    <n v="5"/>
    <s v=""/>
    <d v="1899-12-31T13:45:36"/>
    <n v="19.436111110990556"/>
    <n v="12"/>
    <n v="7.4361111109905558"/>
    <n v="0"/>
    <x v="3"/>
  </r>
  <r>
    <s v="E002"/>
    <s v="EO55"/>
    <x v="849"/>
    <x v="0"/>
    <s v="E3"/>
    <n v="100058036"/>
    <s v="HORMI CONTADO, S.L."/>
    <n v="46005174"/>
    <s v="PLANTA DE MANILVA E/O 56"/>
    <n v="3269"/>
    <x v="45"/>
    <d v="2024-09-04T00:00:00"/>
    <d v="1899-12-30T14:59:41"/>
    <d v="1899-12-30T12:00:00"/>
    <d v="2024-09-05T00:00:00"/>
    <x v="17"/>
    <x v="9"/>
    <x v="883"/>
    <d v="2024-09-05T00:00:00"/>
    <d v="1899-12-30T10:37:00"/>
    <n v="118"/>
    <s v="E00118"/>
    <s v="RUTA KMS.118"/>
    <x v="123"/>
    <x v="0"/>
    <x v="0"/>
    <x v="5"/>
    <x v="0"/>
    <d v="2024-09-04T14:59:41"/>
    <x v="86"/>
    <n v="21.005277777789161"/>
    <d v="2024-09-05T10:37:00"/>
    <d v="1899-12-30T01:34:24"/>
    <d v="2024-09-05T12:11:24"/>
    <n v="-0.19000000006053597"/>
    <x v="0"/>
    <m/>
    <m/>
    <x v="0"/>
    <x v="4"/>
    <x v="0"/>
    <x v="0"/>
    <x v="6"/>
    <n v="5"/>
    <s v=""/>
    <d v="1899-12-31T13:45:36"/>
    <n v="18.431944444455826"/>
    <n v="12"/>
    <n v="6.4319444444558265"/>
    <n v="0"/>
    <x v="3"/>
  </r>
  <r>
    <s v="E002"/>
    <s v="EO55"/>
    <x v="850"/>
    <x v="0"/>
    <s v="E3"/>
    <n v="100050987"/>
    <s v="XIMOR MORTEROS, S.L."/>
    <n v="46004229"/>
    <s v="FUENTES DE ANDALUCIA"/>
    <n v="3264"/>
    <x v="43"/>
    <d v="2024-09-04T00:00:00"/>
    <d v="1899-12-30T14:59:53"/>
    <s v="05/09 12:00h"/>
    <d v="2024-09-05T00:00:00"/>
    <x v="17"/>
    <x v="9"/>
    <x v="884"/>
    <d v="2024-09-05T00:00:00"/>
    <d v="1899-12-30T08:22:13"/>
    <n v="165"/>
    <s v="E00165"/>
    <s v="RUTA KMS.165"/>
    <x v="58"/>
    <x v="0"/>
    <x v="0"/>
    <x v="5"/>
    <x v="0"/>
    <d v="2024-09-04T14:59:53"/>
    <x v="86"/>
    <n v="21.001944444375113"/>
    <d v="2024-09-05T08:22:13"/>
    <d v="1899-12-30T02:12:00"/>
    <d v="2024-09-05T10:34:13"/>
    <n v="1.4297222222085111"/>
    <x v="0"/>
    <m/>
    <m/>
    <x v="0"/>
    <x v="4"/>
    <x v="0"/>
    <x v="0"/>
    <x v="0"/>
    <n v="5"/>
    <s v="TRANSPORTES FRANCISCO CASTILLA E HI"/>
    <d v="1900-01-01T04:48:00"/>
    <n v="17.801944444375113"/>
    <n v="12"/>
    <n v="5.8019444443751134"/>
    <n v="0"/>
    <x v="3"/>
  </r>
  <r>
    <s v="E002"/>
    <s v="EO55"/>
    <x v="851"/>
    <x v="0"/>
    <s v="E3"/>
    <n v="100058036"/>
    <s v="HORMI CONTADO, S.L."/>
    <n v="46005174"/>
    <s v="PLANTA DE MANILVA E/O 56"/>
    <n v="3269"/>
    <x v="45"/>
    <d v="2024-09-04T00:00:00"/>
    <d v="1899-12-30T14:59:57"/>
    <d v="1899-12-30T08:00:00"/>
    <d v="2024-09-05T00:00:00"/>
    <x v="13"/>
    <x v="9"/>
    <x v="885"/>
    <d v="2024-09-05T00:00:00"/>
    <d v="1899-12-30T05:35:08"/>
    <n v="118"/>
    <s v="E00118"/>
    <s v="RUTA KMS.118"/>
    <x v="96"/>
    <x v="0"/>
    <x v="0"/>
    <x v="5"/>
    <x v="0"/>
    <d v="2024-09-04T14:59:57"/>
    <x v="80"/>
    <n v="17.00083333341172"/>
    <d v="2024-09-05T05:35:08"/>
    <d v="1899-12-30T01:34:24"/>
    <d v="2024-09-05T07:09:32"/>
    <n v="0.8411111111054197"/>
    <x v="0"/>
    <m/>
    <m/>
    <x v="0"/>
    <x v="4"/>
    <x v="0"/>
    <x v="0"/>
    <x v="14"/>
    <n v="5"/>
    <s v=""/>
    <d v="1899-12-31T13:45:36"/>
    <n v="14.427500000078386"/>
    <n v="12"/>
    <n v="2.4275000000783855"/>
    <n v="0"/>
    <x v="3"/>
  </r>
  <r>
    <s v="E002"/>
    <s v="EO55"/>
    <x v="852"/>
    <x v="0"/>
    <s v="E3"/>
    <n v="100058036"/>
    <s v="HORMI CONTADO, S.L."/>
    <n v="46005174"/>
    <s v="PLANTA DE MANILVA E/O 56"/>
    <n v="3269"/>
    <x v="45"/>
    <d v="2024-09-04T00:00:00"/>
    <d v="1899-12-30T15:00:19"/>
    <d v="1899-12-30T09:00:00"/>
    <d v="2024-09-05T00:00:00"/>
    <x v="18"/>
    <x v="9"/>
    <x v="886"/>
    <d v="2024-09-04T00:00:00"/>
    <d v="1899-12-30T16:33:59"/>
    <n v="118"/>
    <s v="E00118"/>
    <s v="RUTA KMS.118"/>
    <x v="122"/>
    <x v="0"/>
    <x v="0"/>
    <x v="5"/>
    <x v="0"/>
    <d v="2024-09-04T15:00:19"/>
    <x v="91"/>
    <n v="17.994722222210839"/>
    <d v="2024-09-04T16:33:59"/>
    <d v="1899-12-30T01:34:24"/>
    <d v="2024-09-04T18:08:23"/>
    <n v="14.860277777770534"/>
    <x v="0"/>
    <m/>
    <m/>
    <x v="0"/>
    <x v="2"/>
    <x v="0"/>
    <x v="0"/>
    <x v="8"/>
    <n v="4"/>
    <s v=""/>
    <d v="1899-12-31T13:45:36"/>
    <n v="15.421388888877505"/>
    <n v="12"/>
    <n v="3.4213888888775053"/>
    <n v="0"/>
    <x v="3"/>
  </r>
  <r>
    <s v="E002"/>
    <s v="EO55"/>
    <x v="853"/>
    <x v="0"/>
    <s v="E3"/>
    <n v="100058036"/>
    <s v="HORMI CONTADO, S.L."/>
    <n v="46005174"/>
    <s v="PLANTA DE MANILVA E/O 56"/>
    <n v="3269"/>
    <x v="45"/>
    <d v="2024-09-04T00:00:00"/>
    <d v="1899-12-30T15:00:36"/>
    <d v="1899-12-30T10:00:00"/>
    <d v="2024-09-05T00:00:00"/>
    <x v="11"/>
    <x v="9"/>
    <x v="887"/>
    <d v="2024-09-04T00:00:00"/>
    <d v="1899-12-30T16:54:21"/>
    <n v="118"/>
    <s v="E00118"/>
    <s v="RUTA KMS.118"/>
    <x v="139"/>
    <x v="0"/>
    <x v="0"/>
    <x v="5"/>
    <x v="0"/>
    <d v="2024-09-04T15:00:36"/>
    <x v="89"/>
    <n v="18.989999999874271"/>
    <d v="2024-09-04T16:54:21"/>
    <d v="1899-12-30T01:34:24"/>
    <d v="2024-09-04T18:28:45"/>
    <n v="15.520833333197515"/>
    <x v="0"/>
    <m/>
    <m/>
    <x v="0"/>
    <x v="2"/>
    <x v="0"/>
    <x v="0"/>
    <x v="8"/>
    <n v="4"/>
    <s v=""/>
    <d v="1899-12-31T13:45:36"/>
    <n v="16.416666666540937"/>
    <n v="12"/>
    <n v="4.4166666665409373"/>
    <n v="0"/>
    <x v="3"/>
  </r>
  <r>
    <s v="E002"/>
    <s v="EO55"/>
    <x v="854"/>
    <x v="0"/>
    <s v="E3"/>
    <n v="100043691"/>
    <s v="PAVESUR DERIVADOS, S.A."/>
    <n v="46005102"/>
    <s v="PLANTA OJEN"/>
    <n v="3269"/>
    <x v="45"/>
    <d v="2024-09-04T00:00:00"/>
    <d v="1899-12-30T15:03:42"/>
    <d v="1899-12-30T12:00:00"/>
    <d v="2024-09-05T00:00:00"/>
    <x v="17"/>
    <x v="9"/>
    <x v="888"/>
    <d v="2024-09-05T00:00:00"/>
    <d v="1899-12-30T11:11:42"/>
    <n v="68"/>
    <s v="E00068"/>
    <s v="RUTA KMS.068"/>
    <x v="108"/>
    <x v="0"/>
    <x v="0"/>
    <x v="5"/>
    <x v="0"/>
    <d v="2024-09-04T15:03:42"/>
    <x v="86"/>
    <n v="20.93833333341172"/>
    <d v="2024-09-05T11:11:42"/>
    <d v="1899-12-30T00:54:24"/>
    <d v="2024-09-05T12:06:06"/>
    <n v="-0.10166666668374091"/>
    <x v="0"/>
    <m/>
    <m/>
    <x v="0"/>
    <x v="4"/>
    <x v="0"/>
    <x v="0"/>
    <x v="7"/>
    <n v="5"/>
    <s v=""/>
    <d v="1899-12-30T21:45:36"/>
    <n v="19.031666666745053"/>
    <n v="12"/>
    <n v="7.0316666667450534"/>
    <n v="0"/>
    <x v="3"/>
  </r>
  <r>
    <s v="E002"/>
    <s v="EO55"/>
    <x v="855"/>
    <x v="0"/>
    <s v="E3"/>
    <n v="100043691"/>
    <s v="PAVESUR DERIVADOS, S.A."/>
    <n v="46005102"/>
    <s v="PLANTA OJEN"/>
    <n v="3269"/>
    <x v="45"/>
    <d v="2024-09-04T00:00:00"/>
    <d v="1899-12-30T15:03:55"/>
    <d v="1899-12-30T08:00:00"/>
    <d v="2024-09-05T00:00:00"/>
    <x v="13"/>
    <x v="9"/>
    <x v="889"/>
    <d v="2024-09-05T00:00:00"/>
    <d v="1899-12-30T06:55:45"/>
    <n v="68"/>
    <s v="E00068"/>
    <s v="RUTA KMS.068"/>
    <x v="108"/>
    <x v="0"/>
    <x v="0"/>
    <x v="5"/>
    <x v="0"/>
    <d v="2024-09-04T15:03:55"/>
    <x v="80"/>
    <n v="16.934722222213168"/>
    <d v="2024-09-05T06:55:45"/>
    <d v="1899-12-30T00:54:24"/>
    <d v="2024-09-05T07:50:09"/>
    <n v="0.16416666680015624"/>
    <x v="0"/>
    <m/>
    <m/>
    <x v="0"/>
    <x v="4"/>
    <x v="0"/>
    <x v="0"/>
    <x v="13"/>
    <n v="5"/>
    <s v=""/>
    <d v="1899-12-30T21:45:36"/>
    <n v="15.028055555546501"/>
    <n v="12"/>
    <n v="3.0280555555465014"/>
    <n v="0"/>
    <x v="3"/>
  </r>
  <r>
    <s v="E002"/>
    <s v="EO55"/>
    <x v="856"/>
    <x v="0"/>
    <s v="E3"/>
    <n v="100043691"/>
    <s v="PAVESUR DERIVADOS, S.A."/>
    <n v="46005102"/>
    <s v="PLANTA OJEN"/>
    <n v="3269"/>
    <x v="45"/>
    <d v="2024-09-04T00:00:00"/>
    <d v="1899-12-30T15:04:11"/>
    <d v="1899-12-30T10:00:00"/>
    <d v="2024-09-05T00:00:00"/>
    <x v="11"/>
    <x v="9"/>
    <x v="890"/>
    <d v="2024-09-05T00:00:00"/>
    <d v="1899-12-30T10:07:16"/>
    <n v="68"/>
    <s v="E00068"/>
    <s v="RUTA KMS.068"/>
    <x v="116"/>
    <x v="0"/>
    <x v="0"/>
    <x v="5"/>
    <x v="0"/>
    <d v="2024-09-04T15:04:11"/>
    <x v="89"/>
    <n v="18.930277777661104"/>
    <d v="2024-09-05T10:07:16"/>
    <d v="1899-12-30T00:54:24"/>
    <d v="2024-09-05T11:01:40"/>
    <n v="-1.0277777777519077"/>
    <x v="1"/>
    <m/>
    <m/>
    <x v="0"/>
    <x v="4"/>
    <x v="1"/>
    <x v="0"/>
    <x v="6"/>
    <n v="5"/>
    <s v=""/>
    <d v="1899-12-30T21:45:36"/>
    <n v="17.023611110994437"/>
    <n v="12"/>
    <n v="5.0236111109944375"/>
    <n v="0"/>
    <x v="3"/>
  </r>
  <r>
    <s v="E002"/>
    <s v="EO55"/>
    <x v="857"/>
    <x v="0"/>
    <s v="E3"/>
    <n v="100037768"/>
    <s v="MINAS DE AGUAS TEÑIDAS, S.A.U. (MAT"/>
    <n v="46003118"/>
    <s v="ZREP4500031988_1 VALDELAMUSA PASTA"/>
    <n v="1782"/>
    <x v="46"/>
    <d v="2024-09-04T00:00:00"/>
    <d v="1899-12-30T15:37:53"/>
    <s v="05/09 06:00h"/>
    <d v="2024-09-05T00:00:00"/>
    <x v="9"/>
    <x v="10"/>
    <x v="891"/>
    <d v="2024-09-05T00:00:00"/>
    <d v="1899-12-30T06:52:41"/>
    <n v="85"/>
    <s v="E00085"/>
    <s v="RUTA KMS.085"/>
    <x v="87"/>
    <x v="0"/>
    <x v="0"/>
    <x v="6"/>
    <x v="0"/>
    <d v="2024-09-04T15:37:53"/>
    <x v="62"/>
    <n v="28.368611111131031"/>
    <d v="2024-09-05T06:52:41"/>
    <d v="1899-12-30T01:08:00"/>
    <d v="2024-09-05T08:00:41"/>
    <n v="11.988611111068167"/>
    <x v="0"/>
    <m/>
    <m/>
    <x v="0"/>
    <x v="4"/>
    <x v="0"/>
    <x v="0"/>
    <x v="13"/>
    <n v="5"/>
    <s v=""/>
    <d v="1899-12-31T03:12:00"/>
    <n v="26.235277777797698"/>
    <n v="12"/>
    <n v="14.235277777797698"/>
    <n v="0"/>
    <x v="3"/>
  </r>
  <r>
    <s v="E002"/>
    <s v="EO55"/>
    <x v="858"/>
    <x v="0"/>
    <s v="E3"/>
    <n v="100037768"/>
    <s v="MINAS DE AGUAS TEÑIDAS, S.A.U. (MAT"/>
    <n v="46003118"/>
    <s v="ZREP4500031988_1 VALDELAMUSA PASTA"/>
    <n v="1782"/>
    <x v="46"/>
    <d v="2024-09-04T00:00:00"/>
    <d v="1899-12-30T15:38:21"/>
    <s v="05/09 07:00h"/>
    <d v="2024-09-05T00:00:00"/>
    <x v="9"/>
    <x v="10"/>
    <x v="892"/>
    <d v="2024-09-05T00:00:00"/>
    <d v="1899-12-30T10:33:01"/>
    <n v="85"/>
    <s v="E00085"/>
    <s v="RUTA KMS.085"/>
    <x v="121"/>
    <x v="0"/>
    <x v="0"/>
    <x v="6"/>
    <x v="0"/>
    <d v="2024-09-04T15:38:21"/>
    <x v="62"/>
    <n v="28.360833333455957"/>
    <d v="2024-09-05T10:33:01"/>
    <d v="1899-12-30T01:08:00"/>
    <d v="2024-09-05T11:41:01"/>
    <n v="8.3163888888666406"/>
    <x v="0"/>
    <m/>
    <m/>
    <x v="0"/>
    <x v="4"/>
    <x v="0"/>
    <x v="0"/>
    <x v="6"/>
    <n v="5"/>
    <s v=""/>
    <d v="1899-12-31T03:12:00"/>
    <n v="26.227500000122625"/>
    <n v="12"/>
    <n v="14.227500000122625"/>
    <n v="0"/>
    <x v="3"/>
  </r>
  <r>
    <s v="E002"/>
    <s v="EO55"/>
    <x v="859"/>
    <x v="0"/>
    <s v="E3"/>
    <n v="100037768"/>
    <s v="MINAS DE AGUAS TEÑIDAS, S.A.U. (MAT"/>
    <n v="46003118"/>
    <s v="ZREP4500031988_1 VALDELAMUSA PASTA"/>
    <n v="1782"/>
    <x v="46"/>
    <d v="2024-09-04T00:00:00"/>
    <d v="1899-12-30T15:38:54"/>
    <s v="05/09 10:00h"/>
    <d v="2024-09-05T00:00:00"/>
    <x v="9"/>
    <x v="10"/>
    <x v="893"/>
    <d v="2024-09-05T00:00:00"/>
    <d v="1899-12-30T11:29:56"/>
    <n v="85"/>
    <s v="E00085"/>
    <s v="RUTA KMS.085"/>
    <x v="75"/>
    <x v="0"/>
    <x v="0"/>
    <x v="6"/>
    <x v="0"/>
    <d v="2024-09-04T15:38:54"/>
    <x v="62"/>
    <n v="28.351666666741949"/>
    <d v="2024-09-05T11:29:56"/>
    <d v="1899-12-30T01:08:00"/>
    <d v="2024-09-05T12:37:56"/>
    <n v="7.3677777777775191"/>
    <x v="0"/>
    <m/>
    <m/>
    <x v="0"/>
    <x v="4"/>
    <x v="0"/>
    <x v="0"/>
    <x v="7"/>
    <n v="5"/>
    <s v="HIBURSANFRE, S.L.U."/>
    <d v="1899-12-31T03:12:00"/>
    <n v="26.218333333408616"/>
    <n v="12"/>
    <n v="14.218333333408616"/>
    <n v="0"/>
    <x v="3"/>
  </r>
  <r>
    <s v="E002"/>
    <s v="EO55"/>
    <x v="860"/>
    <x v="0"/>
    <s v="E3"/>
    <n v="100037768"/>
    <s v="MINAS DE AGUAS TEÑIDAS, S.A.U. (MAT"/>
    <n v="46003118"/>
    <s v="ZREP4500031988_1 VALDELAMUSA PASTA"/>
    <n v="1782"/>
    <x v="46"/>
    <d v="2024-09-04T00:00:00"/>
    <d v="1899-12-30T15:39:16"/>
    <s v="05/09 11:00h"/>
    <d v="2024-09-05T00:00:00"/>
    <x v="9"/>
    <x v="10"/>
    <x v="894"/>
    <d v="2024-09-05T00:00:00"/>
    <d v="1899-12-30T12:19:59"/>
    <n v="85"/>
    <s v="E00085"/>
    <s v="RUTA KMS.085"/>
    <x v="234"/>
    <x v="0"/>
    <x v="0"/>
    <x v="6"/>
    <x v="0"/>
    <d v="2024-09-04T15:39:16"/>
    <x v="62"/>
    <n v="28.345555555599276"/>
    <d v="2024-09-05T12:19:59"/>
    <d v="1899-12-30T01:08:00"/>
    <d v="2024-09-05T13:27:59"/>
    <n v="6.533611111168284"/>
    <x v="0"/>
    <m/>
    <m/>
    <x v="0"/>
    <x v="4"/>
    <x v="0"/>
    <x v="0"/>
    <x v="3"/>
    <n v="5"/>
    <s v=""/>
    <d v="1899-12-31T03:12:00"/>
    <n v="26.212222222265943"/>
    <n v="12"/>
    <n v="14.212222222265943"/>
    <n v="0"/>
    <x v="3"/>
  </r>
  <r>
    <s v="E002"/>
    <s v="EO55"/>
    <x v="861"/>
    <x v="0"/>
    <s v="E3"/>
    <n v="100037768"/>
    <s v="MINAS DE AGUAS TEÑIDAS, S.A.U. (MAT"/>
    <n v="46003118"/>
    <s v="ZREP4500031988_1 VALDELAMUSA PASTA"/>
    <n v="1782"/>
    <x v="46"/>
    <d v="2024-09-04T00:00:00"/>
    <d v="1899-12-30T15:39:42"/>
    <s v="05/09 13:00h"/>
    <d v="2024-09-05T00:00:00"/>
    <x v="9"/>
    <x v="10"/>
    <x v="895"/>
    <d v="2024-09-05T00:00:00"/>
    <d v="1899-12-30T12:03:23"/>
    <n v="85"/>
    <s v="E00085"/>
    <s v="RUTA KMS.085"/>
    <x v="140"/>
    <x v="0"/>
    <x v="0"/>
    <x v="6"/>
    <x v="0"/>
    <d v="2024-09-04T15:39:42"/>
    <x v="62"/>
    <n v="28.338333333435003"/>
    <d v="2024-09-05T12:03:23"/>
    <d v="1899-12-30T01:08:00"/>
    <d v="2024-09-05T13:11:23"/>
    <n v="6.810277777723968"/>
    <x v="0"/>
    <m/>
    <m/>
    <x v="0"/>
    <x v="4"/>
    <x v="0"/>
    <x v="0"/>
    <x v="3"/>
    <n v="5"/>
    <s v="LOGISTICA GALVEZ MARIN, S.L."/>
    <d v="1899-12-31T03:12:00"/>
    <n v="26.20500000010167"/>
    <n v="12"/>
    <n v="14.20500000010167"/>
    <n v="0"/>
    <x v="3"/>
  </r>
  <r>
    <s v="E002"/>
    <s v="EO55"/>
    <x v="862"/>
    <x v="0"/>
    <s v="E3"/>
    <n v="100037768"/>
    <s v="MINAS DE AGUAS TEÑIDAS, S.A.U. (MAT"/>
    <n v="46003118"/>
    <s v="ZREP4500031988_1 VALDELAMUSA PASTA"/>
    <n v="1782"/>
    <x v="46"/>
    <d v="2024-09-04T00:00:00"/>
    <d v="1899-12-30T15:40:28"/>
    <s v="05/09 14:00h"/>
    <d v="2024-09-05T00:00:00"/>
    <x v="9"/>
    <x v="10"/>
    <x v="896"/>
    <d v="2024-09-05T00:00:00"/>
    <d v="1899-12-30T13:06:23"/>
    <n v="85"/>
    <s v="E00085"/>
    <s v="RUTA KMS.085"/>
    <x v="64"/>
    <x v="0"/>
    <x v="0"/>
    <x v="6"/>
    <x v="0"/>
    <d v="2024-09-04T15:40:28"/>
    <x v="62"/>
    <n v="28.325555555638857"/>
    <d v="2024-09-05T13:06:23"/>
    <d v="1899-12-30T01:08:00"/>
    <d v="2024-09-05T14:14:23"/>
    <n v="5.7602777777938172"/>
    <x v="0"/>
    <m/>
    <m/>
    <x v="0"/>
    <x v="4"/>
    <x v="0"/>
    <x v="0"/>
    <x v="2"/>
    <n v="5"/>
    <s v=""/>
    <d v="1899-12-31T03:12:00"/>
    <n v="26.192222222305524"/>
    <n v="12"/>
    <n v="14.192222222305524"/>
    <n v="0"/>
    <x v="3"/>
  </r>
  <r>
    <s v="E002"/>
    <s v="EO55"/>
    <x v="863"/>
    <x v="0"/>
    <s v="E3"/>
    <n v="100037768"/>
    <s v="MINAS DE AGUAS TEÑIDAS, S.A.U. (MAT"/>
    <n v="46004267"/>
    <s v="ZREP4500031988_2 MAGDALENA PASTA"/>
    <n v="1782"/>
    <x v="46"/>
    <d v="2024-09-04T00:00:00"/>
    <d v="1899-12-30T15:41:30"/>
    <s v="05/09 06:00h"/>
    <d v="2024-09-05T00:00:00"/>
    <x v="9"/>
    <x v="10"/>
    <x v="897"/>
    <d v="2024-09-05T00:00:00"/>
    <d v="1899-12-30T11:09:45"/>
    <n v="85"/>
    <s v="E00085"/>
    <s v="RUTA KMS.085"/>
    <x v="101"/>
    <x v="0"/>
    <x v="0"/>
    <x v="6"/>
    <x v="0"/>
    <d v="2024-09-04T15:41:30"/>
    <x v="62"/>
    <n v="28.308333333407063"/>
    <d v="2024-09-05T11:09:45"/>
    <d v="1899-12-30T01:08:00"/>
    <d v="2024-09-05T12:17:45"/>
    <n v="7.7041666667209938"/>
    <x v="0"/>
    <m/>
    <m/>
    <x v="0"/>
    <x v="4"/>
    <x v="0"/>
    <x v="0"/>
    <x v="7"/>
    <n v="5"/>
    <s v=""/>
    <d v="1899-12-31T03:12:00"/>
    <n v="26.17500000007373"/>
    <n v="12"/>
    <n v="14.17500000007373"/>
    <n v="0"/>
    <x v="3"/>
  </r>
  <r>
    <s v="E002"/>
    <s v="EO55"/>
    <x v="864"/>
    <x v="0"/>
    <s v="E3"/>
    <n v="100037768"/>
    <s v="MINAS DE AGUAS TEÑIDAS, S.A.U. (MAT"/>
    <n v="46004267"/>
    <s v="ZREP4500031988_2 MAGDALENA PASTA"/>
    <n v="1782"/>
    <x v="46"/>
    <d v="2024-09-04T00:00:00"/>
    <d v="1899-12-30T15:41:57"/>
    <s v="05/09 07:00h"/>
    <d v="2024-09-05T00:00:00"/>
    <x v="9"/>
    <x v="10"/>
    <x v="898"/>
    <d v="2024-09-04T00:00:00"/>
    <d v="1899-12-30T18:25:42"/>
    <n v="85"/>
    <s v="E00085"/>
    <s v="RUTA KMS.085"/>
    <x v="234"/>
    <x v="0"/>
    <x v="0"/>
    <x v="6"/>
    <x v="0"/>
    <d v="2024-09-04T15:41:57"/>
    <x v="62"/>
    <n v="28.300833333400078"/>
    <d v="2024-09-04T18:25:42"/>
    <d v="1899-12-30T01:08:00"/>
    <d v="2024-09-04T19:33:42"/>
    <n v="24.438333333295304"/>
    <x v="0"/>
    <m/>
    <m/>
    <x v="0"/>
    <x v="2"/>
    <x v="0"/>
    <x v="0"/>
    <x v="10"/>
    <n v="4"/>
    <s v=""/>
    <d v="1899-12-31T03:12:00"/>
    <n v="26.167500000066745"/>
    <n v="12"/>
    <n v="14.167500000066745"/>
    <n v="0"/>
    <x v="3"/>
  </r>
  <r>
    <s v="E002"/>
    <s v="EO55"/>
    <x v="865"/>
    <x v="0"/>
    <s v="E3"/>
    <n v="100037768"/>
    <s v="MINAS DE AGUAS TEÑIDAS, S.A.U. (MAT"/>
    <n v="46004267"/>
    <s v="ZREP4500031988_2 MAGDALENA PASTA"/>
    <n v="1782"/>
    <x v="46"/>
    <d v="2024-09-04T00:00:00"/>
    <d v="1899-12-30T15:42:26"/>
    <s v="05/09 08:00h"/>
    <d v="2024-09-05T00:00:00"/>
    <x v="9"/>
    <x v="10"/>
    <x v="899"/>
    <d v="2024-09-05T00:00:00"/>
    <d v="1899-12-30T15:42:17"/>
    <n v="85"/>
    <s v="E00085"/>
    <s v="RUTA KMS.085"/>
    <x v="89"/>
    <x v="0"/>
    <x v="0"/>
    <x v="6"/>
    <x v="0"/>
    <d v="2024-09-04T15:42:26"/>
    <x v="62"/>
    <n v="28.292777777882293"/>
    <d v="2024-09-05T15:42:17"/>
    <d v="1899-12-30T01:08:00"/>
    <d v="2024-09-05T16:50:17"/>
    <n v="3.1619444444077089"/>
    <x v="0"/>
    <m/>
    <m/>
    <x v="0"/>
    <x v="4"/>
    <x v="0"/>
    <x v="0"/>
    <x v="4"/>
    <n v="5"/>
    <s v=""/>
    <d v="1899-12-31T03:12:00"/>
    <n v="26.15944444454896"/>
    <n v="12"/>
    <n v="14.15944444454896"/>
    <n v="0"/>
    <x v="3"/>
  </r>
  <r>
    <s v="E002"/>
    <s v="EO55"/>
    <x v="866"/>
    <x v="0"/>
    <s v="E3"/>
    <n v="100037768"/>
    <s v="MINAS DE AGUAS TEÑIDAS, S.A.U. (MAT"/>
    <n v="46004267"/>
    <s v="ZREP4500031988_2 MAGDALENA PASTA"/>
    <n v="1782"/>
    <x v="46"/>
    <d v="2024-09-04T00:00:00"/>
    <d v="1899-12-30T15:42:55"/>
    <s v="05/09 09:00h"/>
    <d v="2024-09-05T00:00:00"/>
    <x v="9"/>
    <x v="10"/>
    <x v="900"/>
    <d v="2024-09-04T00:00:00"/>
    <d v="1899-12-30T19:55:39"/>
    <n v="85"/>
    <s v="E00085"/>
    <s v="RUTA KMS.085"/>
    <x v="240"/>
    <x v="0"/>
    <x v="0"/>
    <x v="6"/>
    <x v="0"/>
    <d v="2024-09-04T15:42:55"/>
    <x v="62"/>
    <n v="28.284722222364508"/>
    <d v="2024-09-04T19:55:39"/>
    <d v="1899-12-30T01:08:00"/>
    <d v="2024-09-04T21:03:39"/>
    <n v="22.939166666648816"/>
    <x v="0"/>
    <m/>
    <m/>
    <x v="0"/>
    <x v="2"/>
    <x v="0"/>
    <x v="0"/>
    <x v="11"/>
    <n v="4"/>
    <s v=""/>
    <d v="1899-12-31T03:12:00"/>
    <n v="26.151388889031175"/>
    <n v="12"/>
    <n v="14.151388889031175"/>
    <n v="0"/>
    <x v="3"/>
  </r>
  <r>
    <s v="E002"/>
    <s v="EO55"/>
    <x v="867"/>
    <x v="0"/>
    <s v="E3"/>
    <n v="100037768"/>
    <s v="MINAS DE AGUAS TEÑIDAS, S.A.U. (MAT"/>
    <n v="46004267"/>
    <s v="ZREP4500031988_2 MAGDALENA PASTA"/>
    <n v="1782"/>
    <x v="46"/>
    <d v="2024-09-04T00:00:00"/>
    <d v="1899-12-30T15:43:21"/>
    <s v="05/09 10:00h"/>
    <d v="2024-09-05T00:00:00"/>
    <x v="9"/>
    <x v="10"/>
    <x v="901"/>
    <d v="2024-09-05T00:00:00"/>
    <d v="1899-12-30T11:32:20"/>
    <n v="85"/>
    <s v="E00085"/>
    <s v="RUTA KMS.085"/>
    <x v="87"/>
    <x v="0"/>
    <x v="0"/>
    <x v="6"/>
    <x v="0"/>
    <d v="2024-09-04T15:43:21"/>
    <x v="62"/>
    <n v="28.277500000025611"/>
    <d v="2024-09-05T11:32:20"/>
    <d v="1899-12-30T01:08:00"/>
    <d v="2024-09-05T12:40:20"/>
    <n v="7.3277777778566815"/>
    <x v="0"/>
    <m/>
    <m/>
    <x v="0"/>
    <x v="4"/>
    <x v="0"/>
    <x v="0"/>
    <x v="7"/>
    <n v="5"/>
    <s v=""/>
    <d v="1899-12-31T03:12:00"/>
    <n v="26.144166666692279"/>
    <n v="12"/>
    <n v="14.144166666692279"/>
    <n v="0"/>
    <x v="3"/>
  </r>
  <r>
    <s v="E002"/>
    <s v="EO55"/>
    <x v="868"/>
    <x v="0"/>
    <s v="E3"/>
    <n v="100037768"/>
    <s v="MINAS DE AGUAS TEÑIDAS, S.A.U. (MAT"/>
    <n v="46004267"/>
    <s v="ZREP4500031988_2 MAGDALENA PASTA"/>
    <n v="1782"/>
    <x v="46"/>
    <d v="2024-09-04T00:00:00"/>
    <d v="1899-12-30T15:43:46"/>
    <s v="05/09 11:00h"/>
    <d v="2024-09-05T00:00:00"/>
    <x v="9"/>
    <x v="10"/>
    <x v="902"/>
    <d v="2024-09-05T00:00:00"/>
    <d v="1899-12-30T06:31:36"/>
    <n v="85"/>
    <s v="E00085"/>
    <s v="RUTA KMS.085"/>
    <x v="121"/>
    <x v="0"/>
    <x v="0"/>
    <x v="6"/>
    <x v="0"/>
    <d v="2024-09-04T15:43:46"/>
    <x v="62"/>
    <n v="28.270555555529427"/>
    <d v="2024-09-05T06:31:36"/>
    <d v="1899-12-30T01:08:00"/>
    <d v="2024-09-05T07:39:36"/>
    <n v="12.340000000025611"/>
    <x v="0"/>
    <m/>
    <m/>
    <x v="0"/>
    <x v="4"/>
    <x v="0"/>
    <x v="0"/>
    <x v="13"/>
    <n v="5"/>
    <s v=""/>
    <d v="1899-12-31T03:12:00"/>
    <n v="26.137222222196094"/>
    <n v="12"/>
    <n v="14.137222222196094"/>
    <n v="0"/>
    <x v="3"/>
  </r>
  <r>
    <s v="E002"/>
    <s v="EO55"/>
    <x v="869"/>
    <x v="0"/>
    <s v="E3"/>
    <n v="100037768"/>
    <s v="MINAS DE AGUAS TEÑIDAS, S.A.U. (MAT"/>
    <n v="46004267"/>
    <s v="ZREP4500031988_2 MAGDALENA PASTA"/>
    <n v="1782"/>
    <x v="46"/>
    <d v="2024-09-04T00:00:00"/>
    <d v="1899-12-30T15:44:11"/>
    <s v="05/09 12:00h"/>
    <d v="2024-09-05T00:00:00"/>
    <x v="9"/>
    <x v="10"/>
    <x v="903"/>
    <d v="2024-09-05T00:00:00"/>
    <d v="1899-12-30T15:01:58"/>
    <n v="85"/>
    <s v="E00085"/>
    <s v="RUTA KMS.085"/>
    <x v="240"/>
    <x v="0"/>
    <x v="0"/>
    <x v="6"/>
    <x v="0"/>
    <d v="2024-09-04T15:44:11"/>
    <x v="62"/>
    <n v="28.263611111207865"/>
    <d v="2024-09-05T15:01:58"/>
    <d v="1899-12-30T01:08:00"/>
    <d v="2024-09-05T16:09:58"/>
    <n v="3.8338888889411464"/>
    <x v="0"/>
    <m/>
    <m/>
    <x v="0"/>
    <x v="4"/>
    <x v="0"/>
    <x v="0"/>
    <x v="4"/>
    <n v="5"/>
    <s v=""/>
    <d v="1899-12-31T03:12:00"/>
    <n v="26.130277777874532"/>
    <n v="12"/>
    <n v="14.130277777874532"/>
    <n v="0"/>
    <x v="3"/>
  </r>
  <r>
    <s v="E002"/>
    <s v="EO55"/>
    <x v="870"/>
    <x v="0"/>
    <s v="E3"/>
    <n v="100037768"/>
    <s v="MINAS DE AGUAS TEÑIDAS, S.A.U. (MAT"/>
    <n v="46004267"/>
    <s v="ZREP4500031988_2 MAGDALENA PASTA"/>
    <n v="1782"/>
    <x v="46"/>
    <d v="2024-09-04T00:00:00"/>
    <d v="1899-12-30T15:44:37"/>
    <s v="05/09 13:00h"/>
    <d v="2024-09-05T00:00:00"/>
    <x v="9"/>
    <x v="10"/>
    <x v="904"/>
    <d v="2024-09-05T00:00:00"/>
    <d v="1899-12-30T14:33:25"/>
    <n v="85"/>
    <s v="E00085"/>
    <s v="RUTA KMS.085"/>
    <x v="63"/>
    <x v="0"/>
    <x v="0"/>
    <x v="6"/>
    <x v="0"/>
    <d v="2024-09-04T15:44:37"/>
    <x v="62"/>
    <n v="28.256388888868969"/>
    <d v="2024-09-05T14:33:25"/>
    <d v="1899-12-30T01:08:00"/>
    <d v="2024-09-05T15:41:25"/>
    <n v="4.3097222222713754"/>
    <x v="0"/>
    <m/>
    <m/>
    <x v="0"/>
    <x v="4"/>
    <x v="0"/>
    <x v="0"/>
    <x v="5"/>
    <n v="5"/>
    <s v=""/>
    <d v="1899-12-31T03:12:00"/>
    <n v="26.123055555535636"/>
    <n v="12"/>
    <n v="14.123055555535636"/>
    <n v="0"/>
    <x v="3"/>
  </r>
  <r>
    <s v="E002"/>
    <s v="EO55"/>
    <x v="871"/>
    <x v="0"/>
    <s v="E3"/>
    <n v="100037768"/>
    <s v="MINAS DE AGUAS TEÑIDAS, S.A.U. (MAT"/>
    <n v="46004267"/>
    <s v="ZREP4500031988_2 MAGDALENA PASTA"/>
    <n v="1782"/>
    <x v="46"/>
    <d v="2024-09-04T00:00:00"/>
    <d v="1899-12-30T15:45:00"/>
    <s v="05/09 14:00h"/>
    <d v="2024-09-05T00:00:00"/>
    <x v="9"/>
    <x v="10"/>
    <x v="905"/>
    <d v="2024-09-05T00:00:00"/>
    <d v="1899-12-30T10:25:57"/>
    <n v="85"/>
    <s v="E00085"/>
    <s v="RUTA KMS.085"/>
    <x v="70"/>
    <x v="0"/>
    <x v="0"/>
    <x v="6"/>
    <x v="0"/>
    <d v="2024-09-04T15:45:00"/>
    <x v="62"/>
    <n v="28.250000000058208"/>
    <d v="2024-09-05T10:25:57"/>
    <d v="1899-12-30T01:08:00"/>
    <d v="2024-09-05T11:33:57"/>
    <n v="8.434166666760575"/>
    <x v="0"/>
    <m/>
    <m/>
    <x v="0"/>
    <x v="4"/>
    <x v="0"/>
    <x v="0"/>
    <x v="6"/>
    <n v="5"/>
    <s v=""/>
    <d v="1899-12-31T03:12:00"/>
    <n v="26.116666666724875"/>
    <n v="12"/>
    <n v="14.116666666724875"/>
    <n v="0"/>
    <x v="3"/>
  </r>
  <r>
    <s v="E002"/>
    <s v="EO55"/>
    <x v="872"/>
    <x v="0"/>
    <s v="E3"/>
    <n v="100037768"/>
    <s v="MINAS DE AGUAS TEÑIDAS, S.A.U. (MAT"/>
    <n v="46004267"/>
    <s v="ZREP4500031988_2 MAGDALENA PASTA"/>
    <n v="1782"/>
    <x v="46"/>
    <d v="2024-09-04T00:00:00"/>
    <d v="1899-12-30T15:45:25"/>
    <s v="05/09 15:00h"/>
    <d v="2024-09-05T00:00:00"/>
    <x v="9"/>
    <x v="10"/>
    <x v="906"/>
    <d v="2024-09-05T00:00:00"/>
    <d v="1899-12-30T13:50:10"/>
    <n v="85"/>
    <s v="E00085"/>
    <s v="RUTA KMS.085"/>
    <x v="90"/>
    <x v="0"/>
    <x v="0"/>
    <x v="6"/>
    <x v="0"/>
    <d v="2024-09-04T15:45:25"/>
    <x v="62"/>
    <n v="28.243055555562023"/>
    <d v="2024-09-05T13:50:10"/>
    <d v="1899-12-30T01:08:00"/>
    <d v="2024-09-05T14:58:10"/>
    <n v="5.0305555555969477"/>
    <x v="0"/>
    <m/>
    <m/>
    <x v="0"/>
    <x v="4"/>
    <x v="0"/>
    <x v="0"/>
    <x v="2"/>
    <n v="5"/>
    <s v=""/>
    <d v="1899-12-31T03:12:00"/>
    <n v="26.10972222222869"/>
    <n v="12"/>
    <n v="14.10972222222869"/>
    <n v="0"/>
    <x v="3"/>
  </r>
  <r>
    <s v="E002"/>
    <s v="EO55"/>
    <x v="873"/>
    <x v="0"/>
    <s v="E3"/>
    <n v="100037768"/>
    <s v="MINAS DE AGUAS TEÑIDAS, S.A.U. (MAT"/>
    <n v="46004267"/>
    <s v="ZREP4500031988_2 MAGDALENA PASTA"/>
    <n v="1782"/>
    <x v="46"/>
    <d v="2024-09-04T00:00:00"/>
    <d v="1899-12-30T15:45:49"/>
    <s v="05/09 17:00h"/>
    <d v="2024-09-05T00:00:00"/>
    <x v="9"/>
    <x v="10"/>
    <x v="907"/>
    <d v="2024-09-05T00:00:00"/>
    <d v="1899-12-30T16:46:07"/>
    <n v="85"/>
    <s v="E00085"/>
    <s v="RUTA KMS.085"/>
    <x v="140"/>
    <x v="0"/>
    <x v="0"/>
    <x v="6"/>
    <x v="0"/>
    <d v="2024-09-04T15:45:49"/>
    <x v="62"/>
    <n v="28.23638888890855"/>
    <d v="2024-09-05T16:46:07"/>
    <d v="1899-12-30T01:08:00"/>
    <d v="2024-09-05T17:54:07"/>
    <n v="2.0980555556598119"/>
    <x v="0"/>
    <m/>
    <m/>
    <x v="0"/>
    <x v="4"/>
    <x v="0"/>
    <x v="0"/>
    <x v="8"/>
    <n v="5"/>
    <s v="LOGISTICA GALVEZ MARIN, S.L."/>
    <d v="1899-12-31T03:12:00"/>
    <n v="26.103055555575217"/>
    <n v="12"/>
    <n v="14.103055555575217"/>
    <n v="0"/>
    <x v="3"/>
  </r>
  <r>
    <s v="E002"/>
    <s v="EO55"/>
    <x v="874"/>
    <x v="0"/>
    <s v="E3"/>
    <n v="100037768"/>
    <s v="MINAS DE AGUAS TEÑIDAS, S.A.U. (MAT"/>
    <n v="46004267"/>
    <s v="ZREP4500031988_2 MAGDALENA PASTA"/>
    <n v="1782"/>
    <x v="46"/>
    <d v="2024-09-04T00:00:00"/>
    <d v="1899-12-30T15:46:20"/>
    <s v="05/09 17:00h"/>
    <d v="2024-09-05T00:00:00"/>
    <x v="9"/>
    <x v="10"/>
    <x v="908"/>
    <d v="2024-09-05T00:00:00"/>
    <d v="1899-12-30T15:55:22"/>
    <n v="85"/>
    <s v="E00085"/>
    <s v="RUTA KMS.085"/>
    <x v="101"/>
    <x v="0"/>
    <x v="0"/>
    <x v="6"/>
    <x v="0"/>
    <d v="2024-09-04T15:46:20"/>
    <x v="62"/>
    <n v="28.227777777879965"/>
    <d v="2024-09-05T15:55:22"/>
    <d v="1899-12-30T01:08:00"/>
    <d v="2024-09-05T17:03:22"/>
    <n v="2.9438888888689689"/>
    <x v="0"/>
    <m/>
    <m/>
    <x v="0"/>
    <x v="4"/>
    <x v="0"/>
    <x v="0"/>
    <x v="4"/>
    <n v="5"/>
    <s v=""/>
    <d v="1899-12-31T03:12:00"/>
    <n v="26.094444444546632"/>
    <n v="12"/>
    <n v="14.094444444546632"/>
    <n v="0"/>
    <x v="3"/>
  </r>
  <r>
    <s v="E002"/>
    <s v="EO55"/>
    <x v="875"/>
    <x v="0"/>
    <s v="E3"/>
    <n v="100058399"/>
    <s v="HORMIGONES ESTEBBUNA, S.L."/>
    <n v="46005172"/>
    <s v="PLANTA ESTEPONA"/>
    <n v="3264"/>
    <x v="43"/>
    <d v="2024-09-04T00:00:00"/>
    <d v="1899-12-30T15:46:51"/>
    <d v="1899-12-30T11:00:00"/>
    <d v="2024-09-05T00:00:00"/>
    <x v="17"/>
    <x v="9"/>
    <x v="909"/>
    <d v="2024-09-05T00:00:00"/>
    <d v="1899-12-30T11:48:42"/>
    <n v="110"/>
    <s v="E00110"/>
    <s v="RUTA KMS.110"/>
    <x v="103"/>
    <x v="0"/>
    <x v="0"/>
    <x v="5"/>
    <x v="0"/>
    <d v="2024-09-04T15:46:51"/>
    <x v="86"/>
    <n v="20.219166666618548"/>
    <d v="2024-09-05T11:48:42"/>
    <d v="1899-12-30T01:28:00"/>
    <d v="2024-09-05T13:16:42"/>
    <n v="-1.2783333333791234"/>
    <x v="1"/>
    <m/>
    <m/>
    <x v="0"/>
    <x v="4"/>
    <x v="1"/>
    <x v="0"/>
    <x v="7"/>
    <n v="5"/>
    <s v=""/>
    <d v="1899-12-31T11:12:00"/>
    <n v="17.752499999951883"/>
    <n v="12"/>
    <n v="5.7524999999518833"/>
    <n v="0"/>
    <x v="3"/>
  </r>
  <r>
    <s v="E002"/>
    <s v="EO55"/>
    <x v="876"/>
    <x v="0"/>
    <s v="E3"/>
    <n v="100058399"/>
    <s v="HORMIGONES ESTEBBUNA, S.L."/>
    <n v="46005172"/>
    <s v="PLANTA ESTEPONA"/>
    <n v="3264"/>
    <x v="43"/>
    <d v="2024-09-04T00:00:00"/>
    <d v="1899-12-30T15:47:05"/>
    <d v="1899-12-30T13:00:00"/>
    <d v="2024-09-05T00:00:00"/>
    <x v="0"/>
    <x v="9"/>
    <x v="910"/>
    <d v="2024-09-05T00:00:00"/>
    <d v="1899-12-30T12:20:54"/>
    <n v="110"/>
    <s v="E00110"/>
    <s v="RUTA KMS.110"/>
    <x v="141"/>
    <x v="0"/>
    <x v="0"/>
    <x v="5"/>
    <x v="0"/>
    <d v="2024-09-04T15:47:05"/>
    <x v="99"/>
    <n v="21.215277777635492"/>
    <d v="2024-09-05T12:20:54"/>
    <d v="1899-12-30T01:28:00"/>
    <d v="2024-09-05T13:48:54"/>
    <n v="-0.81500000017695129"/>
    <x v="1"/>
    <m/>
    <m/>
    <x v="0"/>
    <x v="4"/>
    <x v="1"/>
    <x v="0"/>
    <x v="3"/>
    <n v="5"/>
    <s v=""/>
    <d v="1899-12-31T11:12:00"/>
    <n v="18.748611110968827"/>
    <n v="12"/>
    <n v="6.7486111109688274"/>
    <n v="0"/>
    <x v="3"/>
  </r>
  <r>
    <s v="E002"/>
    <s v="EO55"/>
    <x v="877"/>
    <x v="0"/>
    <s v="E3"/>
    <n v="100058399"/>
    <s v="HORMIGONES ESTEBBUNA, S.L."/>
    <n v="46005172"/>
    <s v="PLANTA ESTEPONA"/>
    <n v="3264"/>
    <x v="43"/>
    <d v="2024-09-04T00:00:00"/>
    <d v="1899-12-30T15:47:21"/>
    <d v="1899-12-30T09:00:00"/>
    <d v="2024-09-05T00:00:00"/>
    <x v="18"/>
    <x v="9"/>
    <x v="911"/>
    <d v="2024-09-05T00:00:00"/>
    <d v="1899-12-30T07:10:10"/>
    <n v="110"/>
    <s v="E00110"/>
    <s v="RUTA KMS.110"/>
    <x v="141"/>
    <x v="0"/>
    <x v="0"/>
    <x v="5"/>
    <x v="0"/>
    <d v="2024-09-04T15:47:21"/>
    <x v="91"/>
    <n v="17.210833333258051"/>
    <d v="2024-09-05T07:10:10"/>
    <d v="1899-12-30T01:28:00"/>
    <d v="2024-09-05T08:38:10"/>
    <n v="0.36388888873625547"/>
    <x v="0"/>
    <m/>
    <m/>
    <x v="0"/>
    <x v="4"/>
    <x v="0"/>
    <x v="0"/>
    <x v="12"/>
    <n v="5"/>
    <s v=""/>
    <d v="1899-12-31T11:12:00"/>
    <n v="14.744166666591385"/>
    <n v="12"/>
    <n v="2.7441666665913846"/>
    <n v="0"/>
    <x v="3"/>
  </r>
  <r>
    <s v="E002"/>
    <s v="EO55"/>
    <x v="878"/>
    <x v="0"/>
    <s v="E4"/>
    <n v="100058360"/>
    <s v="CARBONELL, S.L."/>
    <n v="46005271"/>
    <s v="ALMACEN DE ALMUÑECAR"/>
    <n v="3283"/>
    <x v="40"/>
    <d v="2024-09-04T00:00:00"/>
    <d v="1899-12-30T16:22:24"/>
    <s v="05/09 08:00h"/>
    <d v="2024-09-05T00:00:00"/>
    <x v="13"/>
    <x v="9"/>
    <x v="912"/>
    <d v="2024-09-05T00:00:00"/>
    <d v="1899-12-30T06:19:24"/>
    <n v="71"/>
    <s v="E00071"/>
    <s v="RUTA KMS.071"/>
    <x v="143"/>
    <x v="0"/>
    <x v="0"/>
    <x v="5"/>
    <x v="1"/>
    <d v="2024-09-04T16:22:24"/>
    <x v="80"/>
    <n v="15.626666666648816"/>
    <d v="2024-09-05T06:19:24"/>
    <d v="1899-12-30T00:56:48"/>
    <d v="2024-09-05T07:16:12"/>
    <n v="0.73000000003958121"/>
    <x v="0"/>
    <m/>
    <m/>
    <x v="0"/>
    <x v="4"/>
    <x v="0"/>
    <x v="0"/>
    <x v="13"/>
    <n v="5"/>
    <s v=""/>
    <d v="1899-12-30T22:43:12"/>
    <n v="13.679999999982149"/>
    <n v="12"/>
    <n v="1.6799999999821491"/>
    <n v="0"/>
    <x v="3"/>
  </r>
  <r>
    <s v="E002"/>
    <s v="EO55"/>
    <x v="879"/>
    <x v="0"/>
    <s v="E3"/>
    <n v="432000110"/>
    <s v="PREBETONG HORMIGONES, S.A."/>
    <n v="46001414"/>
    <s v="HUELVA (F.MONTENEGRO)"/>
    <n v="837"/>
    <x v="42"/>
    <d v="2024-09-04T00:00:00"/>
    <d v="1899-12-30T16:30:09"/>
    <s v="05/09 07:00h"/>
    <d v="2024-09-05T00:00:00"/>
    <x v="27"/>
    <x v="10"/>
    <x v="913"/>
    <d v="2024-09-04T00:00:00"/>
    <d v="1899-12-30T18:49:00"/>
    <n v="29"/>
    <s v="E00029"/>
    <s v="RUTA KMS.029"/>
    <x v="130"/>
    <x v="0"/>
    <x v="0"/>
    <x v="6"/>
    <x v="0"/>
    <d v="2024-09-04T16:30:09"/>
    <x v="133"/>
    <n v="14.497499999881256"/>
    <d v="2024-09-04T18:49:00"/>
    <d v="1899-12-30T00:23:12"/>
    <d v="2024-09-04T19:12:12"/>
    <n v="11.796666666632518"/>
    <x v="0"/>
    <m/>
    <m/>
    <x v="0"/>
    <x v="2"/>
    <x v="0"/>
    <x v="0"/>
    <x v="10"/>
    <n v="4"/>
    <s v=""/>
    <d v="1899-12-30T09:16:48"/>
    <n v="13.11083333321459"/>
    <n v="12"/>
    <n v="1.1108333332145897"/>
    <n v="0"/>
    <x v="3"/>
  </r>
  <r>
    <s v="E002"/>
    <s v="EO55"/>
    <x v="880"/>
    <x v="0"/>
    <s v="E3"/>
    <n v="432000110"/>
    <s v="PREBETONG HORMIGONES, S.A."/>
    <n v="46001414"/>
    <s v="HUELVA (F.MONTENEGRO)"/>
    <n v="837"/>
    <x v="42"/>
    <d v="2024-09-04T00:00:00"/>
    <d v="1899-12-30T16:30:43"/>
    <s v="05/09 08:00h"/>
    <d v="2024-09-05T00:00:00"/>
    <x v="13"/>
    <x v="10"/>
    <x v="914"/>
    <d v="2024-09-05T00:00:00"/>
    <d v="1899-12-30T10:12:40"/>
    <n v="29"/>
    <s v="E00029"/>
    <s v="RUTA KMS.029"/>
    <x v="90"/>
    <x v="0"/>
    <x v="0"/>
    <x v="6"/>
    <x v="0"/>
    <d v="2024-09-04T16:30:43"/>
    <x v="80"/>
    <n v="15.488055555615574"/>
    <d v="2024-09-05T10:12:40"/>
    <d v="1899-12-30T00:23:12"/>
    <d v="2024-09-05T10:35:52"/>
    <n v="-2.597777777700685"/>
    <x v="1"/>
    <m/>
    <m/>
    <x v="0"/>
    <x v="4"/>
    <x v="3"/>
    <x v="0"/>
    <x v="6"/>
    <n v="5"/>
    <s v=""/>
    <d v="1899-12-30T09:16:48"/>
    <n v="14.101388888948907"/>
    <n v="12"/>
    <n v="2.1013888889489074"/>
    <n v="0"/>
    <x v="3"/>
  </r>
  <r>
    <s v="E002"/>
    <s v="EO55"/>
    <x v="881"/>
    <x v="0"/>
    <s v="E3"/>
    <n v="432000110"/>
    <s v="PREBETONG HORMIGONES, S.A."/>
    <n v="46001414"/>
    <s v="HUELVA (F.MONTENEGRO)"/>
    <n v="837"/>
    <x v="42"/>
    <d v="2024-09-04T00:00:00"/>
    <d v="1899-12-30T16:30:57"/>
    <s v="05/09 10:00h"/>
    <d v="2024-09-05T00:00:00"/>
    <x v="11"/>
    <x v="10"/>
    <x v="915"/>
    <d v="2024-09-05T00:00:00"/>
    <d v="1899-12-30T09:47:09"/>
    <n v="29"/>
    <s v="E00029"/>
    <s v="RUTA KMS.029"/>
    <x v="130"/>
    <x v="0"/>
    <x v="0"/>
    <x v="6"/>
    <x v="0"/>
    <d v="2024-09-04T16:30:57"/>
    <x v="89"/>
    <n v="17.484166666574311"/>
    <d v="2024-09-05T09:47:09"/>
    <d v="1899-12-30T00:23:12"/>
    <d v="2024-09-05T10:10:21"/>
    <n v="-0.17249999998603016"/>
    <x v="0"/>
    <m/>
    <m/>
    <x v="0"/>
    <x v="4"/>
    <x v="0"/>
    <x v="0"/>
    <x v="1"/>
    <n v="5"/>
    <s v=""/>
    <d v="1899-12-30T09:16:48"/>
    <n v="16.097499999907644"/>
    <n v="12"/>
    <n v="4.0974999999076438"/>
    <n v="0"/>
    <x v="3"/>
  </r>
  <r>
    <s v="E002"/>
    <s v="EO55"/>
    <x v="882"/>
    <x v="0"/>
    <s v="E3"/>
    <n v="432000110"/>
    <s v="PREBETONG HORMIGONES, S.A."/>
    <n v="46001414"/>
    <s v="HUELVA (F.MONTENEGRO)"/>
    <n v="837"/>
    <x v="42"/>
    <d v="2024-09-04T00:00:00"/>
    <d v="1899-12-30T16:31:13"/>
    <s v="05/09 11:00h"/>
    <d v="2024-09-05T00:00:00"/>
    <x v="12"/>
    <x v="10"/>
    <x v="916"/>
    <d v="2024-09-05T00:00:00"/>
    <d v="1899-12-30T09:28:37"/>
    <n v="29"/>
    <s v="E00029"/>
    <s v="RUTA KMS.029"/>
    <x v="234"/>
    <x v="0"/>
    <x v="0"/>
    <x v="6"/>
    <x v="0"/>
    <d v="2024-09-04T16:31:13"/>
    <x v="92"/>
    <n v="18.479722222255077"/>
    <d v="2024-09-05T09:28:37"/>
    <d v="1899-12-30T00:23:12"/>
    <d v="2024-09-05T09:51:49"/>
    <n v="1.1363888889318332"/>
    <x v="0"/>
    <m/>
    <m/>
    <x v="0"/>
    <x v="4"/>
    <x v="0"/>
    <x v="0"/>
    <x v="1"/>
    <n v="5"/>
    <s v=""/>
    <d v="1899-12-30T09:16:48"/>
    <n v="17.09305555558841"/>
    <n v="12"/>
    <n v="5.0930555555884105"/>
    <n v="0"/>
    <x v="3"/>
  </r>
  <r>
    <s v="E002"/>
    <s v="EO55"/>
    <x v="883"/>
    <x v="0"/>
    <s v="E3"/>
    <n v="432000110"/>
    <s v="PREBETONG HORMIGONES, S.A."/>
    <n v="46001414"/>
    <s v="HUELVA (F.MONTENEGRO)"/>
    <n v="837"/>
    <x v="42"/>
    <d v="2024-09-04T00:00:00"/>
    <d v="1899-12-30T16:31:34"/>
    <s v="05/09 13:00h"/>
    <d v="2024-09-05T00:00:00"/>
    <x v="0"/>
    <x v="10"/>
    <x v="917"/>
    <d v="2024-09-05T00:00:00"/>
    <d v="1899-12-30T14:25:31"/>
    <n v="29"/>
    <s v="E00029"/>
    <s v="RUTA KMS.029"/>
    <x v="121"/>
    <x v="0"/>
    <x v="0"/>
    <x v="6"/>
    <x v="0"/>
    <d v="2024-09-04T16:31:34"/>
    <x v="99"/>
    <n v="20.473888888838701"/>
    <d v="2024-09-05T14:25:31"/>
    <d v="1899-12-30T00:23:12"/>
    <d v="2024-09-05T14:48:43"/>
    <n v="-1.8119444443727843"/>
    <x v="1"/>
    <m/>
    <m/>
    <x v="0"/>
    <x v="4"/>
    <x v="3"/>
    <x v="0"/>
    <x v="5"/>
    <n v="5"/>
    <s v=""/>
    <d v="1899-12-30T09:16:48"/>
    <n v="19.087222222172034"/>
    <n v="12"/>
    <n v="7.0872222221720342"/>
    <n v="0"/>
    <x v="3"/>
  </r>
  <r>
    <s v="E002"/>
    <s v="EO55"/>
    <x v="884"/>
    <x v="0"/>
    <s v="E3"/>
    <n v="432000110"/>
    <s v="PREBETONG HORMIGONES, S.A."/>
    <n v="46001414"/>
    <s v="HUELVA (F.MONTENEGRO)"/>
    <n v="837"/>
    <x v="42"/>
    <d v="2024-09-04T00:00:00"/>
    <d v="1899-12-30T16:31:53"/>
    <s v="05/09 15:00h"/>
    <d v="2024-09-05T00:00:00"/>
    <x v="4"/>
    <x v="10"/>
    <x v="918"/>
    <d v="2024-09-05T00:00:00"/>
    <d v="1899-12-30T15:29:33"/>
    <n v="29"/>
    <s v="E00029"/>
    <s v="RUTA KMS.029"/>
    <x v="75"/>
    <x v="0"/>
    <x v="0"/>
    <x v="6"/>
    <x v="0"/>
    <d v="2024-09-04T16:31:53"/>
    <x v="105"/>
    <n v="22.468611111107748"/>
    <d v="2024-09-05T15:29:33"/>
    <d v="1899-12-30T00:23:12"/>
    <d v="2024-09-05T15:52:45"/>
    <n v="-0.87916666665114462"/>
    <x v="1"/>
    <m/>
    <m/>
    <x v="0"/>
    <x v="4"/>
    <x v="1"/>
    <x v="0"/>
    <x v="4"/>
    <n v="5"/>
    <s v="HIBURSANFRE, S.L.U."/>
    <d v="1899-12-30T09:16:48"/>
    <n v="21.081944444441081"/>
    <n v="12"/>
    <n v="9.0819444444410813"/>
    <n v="0"/>
    <x v="3"/>
  </r>
  <r>
    <s v="E002"/>
    <s v="EO55"/>
    <x v="885"/>
    <x v="0"/>
    <s v="E3"/>
    <n v="432000110"/>
    <s v="PREBETONG HORMIGONES, S.A."/>
    <n v="46001414"/>
    <s v="HUELVA (F.MONTENEGRO)"/>
    <n v="1782"/>
    <x v="46"/>
    <d v="2024-09-04T00:00:00"/>
    <d v="1899-12-30T16:32:14"/>
    <s v="05/09 9:00 HORAS"/>
    <d v="2024-09-05T00:00:00"/>
    <x v="18"/>
    <x v="10"/>
    <x v="919"/>
    <d v="2024-09-05T00:00:00"/>
    <d v="1899-12-30T10:46:08"/>
    <n v="29"/>
    <s v="E00029"/>
    <s v="RUTA KMS.029"/>
    <x v="240"/>
    <x v="0"/>
    <x v="0"/>
    <x v="6"/>
    <x v="0"/>
    <d v="2024-09-04T16:32:14"/>
    <x v="91"/>
    <n v="16.462777777807787"/>
    <d v="2024-09-05T10:46:08"/>
    <d v="1899-12-30T00:23:12"/>
    <d v="2024-09-05T11:09:20"/>
    <n v="-2.1555555554805323"/>
    <x v="1"/>
    <m/>
    <m/>
    <x v="0"/>
    <x v="4"/>
    <x v="3"/>
    <x v="0"/>
    <x v="6"/>
    <n v="5"/>
    <s v=""/>
    <d v="1899-12-30T09:16:48"/>
    <n v="15.07611111114112"/>
    <n v="12"/>
    <n v="3.0761111111411203"/>
    <n v="0"/>
    <x v="3"/>
  </r>
  <r>
    <s v="E002"/>
    <s v="EO55"/>
    <x v="886"/>
    <x v="0"/>
    <s v="E3"/>
    <n v="100043691"/>
    <s v="PAVESUR DERIVADOS, S.A."/>
    <n v="46005102"/>
    <s v="PLANTA OJEN"/>
    <n v="3269"/>
    <x v="45"/>
    <d v="2024-09-04T00:00:00"/>
    <d v="1899-12-30T16:33:16"/>
    <d v="1899-12-30T11:00:00"/>
    <d v="2024-09-05T00:00:00"/>
    <x v="0"/>
    <x v="9"/>
    <x v="920"/>
    <d v="2024-09-05T00:00:00"/>
    <d v="1899-12-30T11:54:35"/>
    <n v="68"/>
    <s v="E00068"/>
    <s v="RUTA KMS.068"/>
    <x v="72"/>
    <x v="0"/>
    <x v="0"/>
    <x v="5"/>
    <x v="0"/>
    <d v="2024-09-04T16:33:16"/>
    <x v="99"/>
    <n v="20.445555555517785"/>
    <d v="2024-09-05T11:54:35"/>
    <d v="1899-12-30T00:54:24"/>
    <d v="2024-09-05T12:48:59"/>
    <n v="0.18361111107515171"/>
    <x v="0"/>
    <m/>
    <m/>
    <x v="0"/>
    <x v="4"/>
    <x v="0"/>
    <x v="0"/>
    <x v="7"/>
    <n v="5"/>
    <s v=""/>
    <d v="1899-12-30T21:45:36"/>
    <n v="18.538888888851119"/>
    <n v="12"/>
    <n v="6.538888888851119"/>
    <n v="0"/>
    <x v="3"/>
  </r>
  <r>
    <s v="E002"/>
    <s v="EO55"/>
    <x v="887"/>
    <x v="0"/>
    <s v="E3"/>
    <n v="100058036"/>
    <s v="HORMI CONTADO, S.L."/>
    <n v="46005771"/>
    <s v="PLANTA DE MARBELLA"/>
    <n v="3269"/>
    <x v="45"/>
    <d v="2024-09-04T00:00:00"/>
    <d v="1899-12-30T16:33:37"/>
    <d v="1899-12-30T09:00:00"/>
    <d v="2024-09-05T00:00:00"/>
    <x v="18"/>
    <x v="9"/>
    <x v="921"/>
    <d v="2024-09-05T00:00:00"/>
    <d v="1899-12-30T07:55:40"/>
    <n v="79"/>
    <s v="E00079"/>
    <s v="RUTA KMS.079"/>
    <x v="104"/>
    <x v="0"/>
    <x v="0"/>
    <x v="5"/>
    <x v="0"/>
    <d v="2024-09-04T16:33:37"/>
    <x v="91"/>
    <n v="16.439722222276032"/>
    <d v="2024-09-05T07:55:40"/>
    <d v="1899-12-30T01:03:12"/>
    <d v="2024-09-05T08:58:52"/>
    <n v="1.8888888938818127E-2"/>
    <x v="0"/>
    <m/>
    <m/>
    <x v="0"/>
    <x v="4"/>
    <x v="0"/>
    <x v="0"/>
    <x v="12"/>
    <n v="5"/>
    <s v=""/>
    <d v="1899-12-31T01:16:48"/>
    <n v="14.386388888942699"/>
    <n v="12"/>
    <n v="2.3863888889426992"/>
    <n v="0"/>
    <x v="3"/>
  </r>
  <r>
    <s v="E002"/>
    <s v="EO55"/>
    <x v="888"/>
    <x v="0"/>
    <s v="E3"/>
    <n v="100058036"/>
    <s v="HORMI CONTADO, S.L."/>
    <n v="46005771"/>
    <s v="PLANTA DE MARBELLA"/>
    <n v="3269"/>
    <x v="45"/>
    <d v="2024-09-04T00:00:00"/>
    <d v="1899-12-30T16:34:10"/>
    <d v="1899-12-30T10:30:00"/>
    <d v="2024-09-05T00:00:00"/>
    <x v="8"/>
    <x v="9"/>
    <x v="922"/>
    <d v="2024-09-05T00:00:00"/>
    <d v="1899-12-30T10:34:17"/>
    <n v="79"/>
    <s v="E00079"/>
    <s v="RUTA KMS.079"/>
    <x v="110"/>
    <x v="0"/>
    <x v="0"/>
    <x v="5"/>
    <x v="0"/>
    <d v="2024-09-04T16:34:10"/>
    <x v="96"/>
    <n v="19.930555555620231"/>
    <d v="2024-09-05T10:34:17"/>
    <d v="1899-12-30T01:03:12"/>
    <d v="2024-09-05T11:37:29"/>
    <n v="0.87527777790091932"/>
    <x v="0"/>
    <m/>
    <m/>
    <x v="0"/>
    <x v="4"/>
    <x v="0"/>
    <x v="0"/>
    <x v="6"/>
    <n v="5"/>
    <s v="TRANSPORTES FRANCISCO CASTILLA E HI"/>
    <d v="1899-12-31T01:16:48"/>
    <n v="17.877222222286896"/>
    <n v="12"/>
    <n v="5.8772222222868962"/>
    <n v="0"/>
    <x v="3"/>
  </r>
  <r>
    <s v="E002"/>
    <s v="EO55"/>
    <x v="889"/>
    <x v="0"/>
    <s v="E3"/>
    <n v="100057966"/>
    <s v="HORPRESOL, SRL"/>
    <n v="46005108"/>
    <s v="PLANTA VICAR"/>
    <n v="3269"/>
    <x v="45"/>
    <d v="2024-09-04T00:00:00"/>
    <d v="1899-12-30T16:34:48"/>
    <s v="votorantim 11:00"/>
    <d v="2024-09-05T00:00:00"/>
    <x v="12"/>
    <x v="9"/>
    <x v="923"/>
    <d v="2024-09-05T00:00:00"/>
    <d v="1899-12-30T08:29:09"/>
    <n v="187"/>
    <s v="E00187"/>
    <s v="RUTA KMS.187"/>
    <x v="81"/>
    <x v="0"/>
    <x v="0"/>
    <x v="5"/>
    <x v="0"/>
    <d v="2024-09-04T16:34:48"/>
    <x v="92"/>
    <n v="18.42000000004191"/>
    <d v="2024-09-05T08:29:09"/>
    <d v="1899-12-30T02:29:36"/>
    <d v="2024-09-05T10:58:45"/>
    <n v="2.0833333488553762E-2"/>
    <x v="0"/>
    <m/>
    <m/>
    <x v="0"/>
    <x v="4"/>
    <x v="0"/>
    <x v="0"/>
    <x v="0"/>
    <n v="5"/>
    <s v=""/>
    <d v="1900-01-01T11:50:24"/>
    <n v="14.926666666708577"/>
    <n v="12"/>
    <n v="2.9266666667085772"/>
    <n v="0"/>
    <x v="3"/>
  </r>
  <r>
    <s v="E002"/>
    <s v="EO55"/>
    <x v="890"/>
    <x v="0"/>
    <s v="E3"/>
    <n v="100053365"/>
    <s v="WORKBETON, S.L."/>
    <n v="46004416"/>
    <s v="SALTERAS"/>
    <n v="837"/>
    <x v="42"/>
    <d v="2024-09-04T00:00:00"/>
    <d v="1899-12-30T16:58:35"/>
    <s v="05/09_8.00h"/>
    <d v="2024-09-05T00:00:00"/>
    <x v="13"/>
    <x v="10"/>
    <x v="924"/>
    <d v="2024-09-05T00:00:00"/>
    <d v="1899-12-30T07:10:35"/>
    <n v="56"/>
    <s v="E00056"/>
    <s v="RUTA KMS.056"/>
    <x v="101"/>
    <x v="0"/>
    <x v="0"/>
    <x v="6"/>
    <x v="0"/>
    <d v="2024-09-04T16:58:35"/>
    <x v="80"/>
    <n v="15.023611111217178"/>
    <d v="2024-09-05T07:10:35"/>
    <d v="1899-12-30T00:44:48"/>
    <d v="2024-09-05T07:55:23"/>
    <n v="7.6944444619584829E-2"/>
    <x v="0"/>
    <m/>
    <m/>
    <x v="0"/>
    <x v="4"/>
    <x v="0"/>
    <x v="0"/>
    <x v="12"/>
    <n v="5"/>
    <s v=""/>
    <d v="1899-12-30T17:55:12"/>
    <n v="13.276944444550512"/>
    <n v="12"/>
    <n v="1.2769444445505123"/>
    <n v="0"/>
    <x v="3"/>
  </r>
  <r>
    <s v="E002"/>
    <s v="EO55"/>
    <x v="891"/>
    <x v="0"/>
    <s v="E3"/>
    <n v="100053365"/>
    <s v="WORKBETON, S.L."/>
    <n v="46004765"/>
    <s v="LEPE EL TERRON"/>
    <n v="837"/>
    <x v="42"/>
    <d v="2024-09-04T00:00:00"/>
    <d v="1899-12-30T16:58:56"/>
    <s v="05/09_9.00h"/>
    <d v="2024-09-05T00:00:00"/>
    <x v="18"/>
    <x v="10"/>
    <x v="925"/>
    <d v="2024-09-05T00:00:00"/>
    <d v="1899-12-30T10:37:04"/>
    <n v="61"/>
    <s v="E00061"/>
    <s v="RUTA KMS.061"/>
    <x v="119"/>
    <x v="0"/>
    <x v="0"/>
    <x v="6"/>
    <x v="0"/>
    <d v="2024-09-04T16:58:56"/>
    <x v="91"/>
    <n v="16.01777777785901"/>
    <d v="2024-09-05T10:37:04"/>
    <d v="1899-12-30T00:48:48"/>
    <d v="2024-09-05T11:25:52"/>
    <n v="-2.4311111110146157"/>
    <x v="1"/>
    <m/>
    <m/>
    <x v="0"/>
    <x v="4"/>
    <x v="3"/>
    <x v="0"/>
    <x v="6"/>
    <n v="5"/>
    <s v=""/>
    <d v="1899-12-30T19:31:12"/>
    <n v="14.204444444525677"/>
    <n v="12"/>
    <n v="2.2044444445256772"/>
    <n v="0"/>
    <x v="3"/>
  </r>
  <r>
    <s v="E002"/>
    <s v="EO55"/>
    <x v="892"/>
    <x v="0"/>
    <s v="E4"/>
    <n v="100058370"/>
    <s v="ARIDOS GUADALMANSA, S.L."/>
    <n v="46005324"/>
    <s v="ALMACEN-ESTEPONA"/>
    <n v="3283"/>
    <x v="40"/>
    <d v="2024-09-04T00:00:00"/>
    <d v="1899-12-30T17:27:35"/>
    <s v="05/09 Por la mañana"/>
    <d v="2024-09-05T00:00:00"/>
    <x v="9"/>
    <x v="9"/>
    <x v="926"/>
    <d v="2024-09-05T00:00:00"/>
    <d v="1899-12-30T09:44:01"/>
    <n v="110"/>
    <s v="E00110"/>
    <s v="RUTA KMS.110"/>
    <x v="143"/>
    <x v="0"/>
    <x v="0"/>
    <x v="5"/>
    <x v="1"/>
    <d v="2024-09-04T17:27:35"/>
    <x v="62"/>
    <n v="26.540277777879965"/>
    <d v="2024-09-05T09:44:01"/>
    <d v="1899-12-30T01:28:00"/>
    <d v="2024-09-05T11:12:01"/>
    <n v="8.7997222222038545"/>
    <x v="0"/>
    <m/>
    <m/>
    <x v="0"/>
    <x v="4"/>
    <x v="0"/>
    <x v="0"/>
    <x v="1"/>
    <n v="5"/>
    <s v=""/>
    <d v="1899-12-31T11:12:00"/>
    <n v="24.0736111112133"/>
    <n v="12"/>
    <n v="12.0736111112133"/>
    <n v="0"/>
    <x v="3"/>
  </r>
  <r>
    <s v="E002"/>
    <s v="EO55"/>
    <x v="893"/>
    <x v="0"/>
    <s v="E3"/>
    <n v="100052254"/>
    <s v="COTUBO PREFABRICADOS S.L.U."/>
    <n v="46004326"/>
    <s v="LA CARLOTA"/>
    <n v="3263"/>
    <x v="47"/>
    <d v="2024-09-04T00:00:00"/>
    <d v="1899-12-30T17:48:40"/>
    <s v="05/09 12:00h"/>
    <d v="2024-09-05T00:00:00"/>
    <x v="17"/>
    <x v="9"/>
    <x v="927"/>
    <d v="2024-09-05T00:00:00"/>
    <d v="1899-12-30T11:13:39"/>
    <n v="158"/>
    <s v="E00158"/>
    <s v="RUTA KMS.158"/>
    <x v="126"/>
    <x v="0"/>
    <x v="0"/>
    <x v="5"/>
    <x v="0"/>
    <d v="2024-09-04T17:48:40"/>
    <x v="86"/>
    <n v="18.188888888864312"/>
    <d v="2024-09-05T11:13:39"/>
    <d v="1899-12-30T02:06:24"/>
    <d v="2024-09-05T13:20:03"/>
    <n v="-1.3341666666674428"/>
    <x v="1"/>
    <m/>
    <m/>
    <x v="0"/>
    <x v="4"/>
    <x v="1"/>
    <x v="0"/>
    <x v="7"/>
    <n v="5"/>
    <s v=""/>
    <d v="1900-01-01T02:33:36"/>
    <n v="15.082222222197647"/>
    <n v="12"/>
    <n v="3.0822222221976467"/>
    <n v="0"/>
    <x v="3"/>
  </r>
  <r>
    <s v="E002"/>
    <s v="EO55"/>
    <x v="894"/>
    <x v="0"/>
    <s v="E3"/>
    <n v="100058414"/>
    <s v="REYALFIL, S.L."/>
    <n v="46005189"/>
    <s v="PTA DE PREF- RODA  ANDALUCIA"/>
    <n v="3264"/>
    <x v="43"/>
    <d v="2024-09-04T00:00:00"/>
    <d v="1899-12-30T19:39:48"/>
    <s v="05/09 11h"/>
    <d v="2024-09-05T00:00:00"/>
    <x v="8"/>
    <x v="9"/>
    <x v="928"/>
    <d v="2024-09-05T00:00:00"/>
    <d v="1899-12-30T11:57:23"/>
    <n v="90"/>
    <s v="E00090"/>
    <s v="RUTA KMS.090"/>
    <x v="91"/>
    <x v="0"/>
    <x v="0"/>
    <x v="5"/>
    <x v="0"/>
    <d v="2024-09-04T19:39:48"/>
    <x v="96"/>
    <n v="16.836666666786186"/>
    <d v="2024-09-05T11:57:23"/>
    <d v="1899-12-30T01:12:00"/>
    <d v="2024-09-05T13:09:23"/>
    <n v="-0.65638888883404434"/>
    <x v="0"/>
    <m/>
    <m/>
    <x v="0"/>
    <x v="4"/>
    <x v="0"/>
    <x v="0"/>
    <x v="7"/>
    <n v="5"/>
    <s v=""/>
    <d v="1899-12-31T04:48:00"/>
    <n v="14.636666666786187"/>
    <n v="12"/>
    <n v="2.6366666667861871"/>
    <n v="0"/>
    <x v="3"/>
  </r>
  <r>
    <s v="E002"/>
    <s v="EO55"/>
    <x v="895"/>
    <x v="0"/>
    <s v="E3"/>
    <n v="100058414"/>
    <s v="REYALFIL, S.L."/>
    <n v="46005189"/>
    <s v="PTA DE PREF- RODA  ANDALUCIA"/>
    <n v="3264"/>
    <x v="43"/>
    <d v="2024-09-04T00:00:00"/>
    <d v="1899-12-30T19:40:04"/>
    <s v="06/09 8h"/>
    <d v="2024-09-06T00:00:00"/>
    <x v="13"/>
    <x v="9"/>
    <x v="929"/>
    <d v="2024-09-06T00:00:00"/>
    <d v="1899-12-30T06:48:08"/>
    <n v="90"/>
    <s v="E00090"/>
    <s v="RUTA KMS.090"/>
    <x v="241"/>
    <x v="0"/>
    <x v="0"/>
    <x v="5"/>
    <x v="0"/>
    <d v="2024-09-04T19:40:04"/>
    <x v="114"/>
    <n v="36.332222222350538"/>
    <d v="2024-09-06T06:48:08"/>
    <d v="1899-12-30T01:12:00"/>
    <d v="2024-09-06T08:00:08"/>
    <n v="-2.2222222178243101E-3"/>
    <x v="0"/>
    <m/>
    <m/>
    <x v="0"/>
    <x v="5"/>
    <x v="0"/>
    <x v="0"/>
    <x v="13"/>
    <n v="6"/>
    <s v=""/>
    <d v="1899-12-31T04:48:00"/>
    <n v="34.132222222350535"/>
    <n v="24"/>
    <n v="10.132222222350535"/>
    <n v="0"/>
    <x v="3"/>
  </r>
  <r>
    <s v="E002"/>
    <s v="EO55"/>
    <x v="896"/>
    <x v="0"/>
    <s v="E3"/>
    <n v="100018600"/>
    <s v="TEFESA, S.A."/>
    <n v="46001118"/>
    <s v="PALMA CONDADO (PAVIMENTOS)"/>
    <n v="837"/>
    <x v="42"/>
    <d v="2024-09-05T00:00:00"/>
    <d v="1899-12-30T07:53:59"/>
    <s v="05/09 Cerramos a las"/>
    <d v="2024-09-05T00:00:00"/>
    <x v="3"/>
    <x v="10"/>
    <x v="930"/>
    <d v="2024-09-05T00:00:00"/>
    <d v="1899-12-30T10:51:58"/>
    <n v="12"/>
    <s v="E00012"/>
    <s v="RUTA KMS.012"/>
    <x v="64"/>
    <x v="0"/>
    <x v="0"/>
    <x v="6"/>
    <x v="0"/>
    <d v="2024-09-05T07:53:59"/>
    <x v="83"/>
    <n v="6.1002777778194286"/>
    <d v="2024-09-05T10:51:58"/>
    <d v="1899-12-30T00:09:36"/>
    <d v="2024-09-05T11:01:34"/>
    <n v="2.9738888888969086"/>
    <x v="0"/>
    <m/>
    <m/>
    <x v="0"/>
    <x v="4"/>
    <x v="0"/>
    <x v="0"/>
    <x v="6"/>
    <n v="5"/>
    <s v=""/>
    <d v="1899-12-30T03:50:24"/>
    <n v="4.9402777778194285"/>
    <n v="0"/>
    <n v="4.9402777778194285"/>
    <n v="0"/>
    <x v="3"/>
  </r>
  <r>
    <s v="E002"/>
    <s v="EO55"/>
    <x v="897"/>
    <x v="0"/>
    <s v="E3"/>
    <n v="100051798"/>
    <s v="SERVICIOS Y TRANSPORTES ALPAMI S.L."/>
    <n v="46004396"/>
    <s v="CORDOBA (PLANTA DE TORRECILLA)"/>
    <n v="3264"/>
    <x v="43"/>
    <d v="2024-09-05T00:00:00"/>
    <d v="1899-12-30T07:57:47"/>
    <s v="06/09 07:00h"/>
    <d v="2024-09-06T00:00:00"/>
    <x v="27"/>
    <x v="9"/>
    <x v="931"/>
    <d v="2024-09-06T00:00:00"/>
    <d v="1899-12-30T06:30:13"/>
    <n v="161"/>
    <s v="E00161"/>
    <s v="RUTA KMS.161"/>
    <x v="107"/>
    <x v="0"/>
    <x v="0"/>
    <x v="5"/>
    <x v="0"/>
    <d v="2024-09-05T07:57:47"/>
    <x v="131"/>
    <n v="23.036944444407709"/>
    <d v="2024-09-06T06:30:13"/>
    <d v="1899-12-30T02:08:48"/>
    <d v="2024-09-06T08:39:01"/>
    <n v="-1.6502777778077871"/>
    <x v="1"/>
    <m/>
    <m/>
    <x v="0"/>
    <x v="5"/>
    <x v="3"/>
    <x v="0"/>
    <x v="13"/>
    <n v="6"/>
    <s v=""/>
    <d v="1900-01-01T03:31:12"/>
    <n v="19.890277777741041"/>
    <n v="12"/>
    <n v="7.8902777777410407"/>
    <n v="0"/>
    <x v="3"/>
  </r>
  <r>
    <s v="E002"/>
    <s v="EO55"/>
    <x v="898"/>
    <x v="0"/>
    <s v="E3"/>
    <n v="100037768"/>
    <s v="MINAS DE AGUAS TEÑIDAS, S.A.U. (MAT"/>
    <n v="46004267"/>
    <s v="ZREP4500031988_2 MAGDALENA PASTA"/>
    <n v="1782"/>
    <x v="46"/>
    <d v="2024-09-05T00:00:00"/>
    <d v="1899-12-30T08:04:06"/>
    <s v="05/09 18:00h"/>
    <d v="2024-09-05T00:00:00"/>
    <x v="9"/>
    <x v="10"/>
    <x v="932"/>
    <d v="2024-09-05T00:00:00"/>
    <d v="1899-12-30T16:54:04"/>
    <n v="85"/>
    <s v="E00085"/>
    <s v="RUTA KMS.085"/>
    <x v="102"/>
    <x v="0"/>
    <x v="0"/>
    <x v="6"/>
    <x v="0"/>
    <d v="2024-09-05T08:04:06"/>
    <x v="62"/>
    <n v="11.931666666758247"/>
    <d v="2024-09-05T16:54:04"/>
    <d v="1899-12-30T01:08:00"/>
    <d v="2024-09-05T18:02:04"/>
    <n v="1.9655555555946194"/>
    <x v="0"/>
    <m/>
    <m/>
    <x v="0"/>
    <x v="4"/>
    <x v="0"/>
    <x v="0"/>
    <x v="8"/>
    <n v="5"/>
    <s v=""/>
    <d v="1899-12-31T03:12:00"/>
    <n v="9.7983333334249139"/>
    <n v="0"/>
    <n v="9.7983333334249139"/>
    <n v="0"/>
    <x v="3"/>
  </r>
  <r>
    <s v="E002"/>
    <s v="EO55"/>
    <x v="899"/>
    <x v="0"/>
    <s v="E3"/>
    <n v="100037768"/>
    <s v="MINAS DE AGUAS TEÑIDAS, S.A.U. (MAT"/>
    <n v="46004267"/>
    <s v="ZREP4500031988_2 MAGDALENA PASTA"/>
    <n v="1782"/>
    <x v="46"/>
    <d v="2024-09-05T00:00:00"/>
    <d v="1899-12-30T08:04:41"/>
    <s v="05/09 17:00h"/>
    <d v="2024-09-05T00:00:00"/>
    <x v="9"/>
    <x v="10"/>
    <x v="933"/>
    <d v="2024-09-05T00:00:00"/>
    <d v="1899-12-30T16:25:28"/>
    <n v="85"/>
    <s v="E00085"/>
    <s v="RUTA KMS.085"/>
    <x v="69"/>
    <x v="0"/>
    <x v="0"/>
    <x v="6"/>
    <x v="0"/>
    <d v="2024-09-05T08:04:41"/>
    <x v="62"/>
    <n v="11.921944444533437"/>
    <d v="2024-09-05T16:25:28"/>
    <d v="1899-12-30T01:08:00"/>
    <d v="2024-09-05T17:33:28"/>
    <n v="2.4422222222783603"/>
    <x v="0"/>
    <m/>
    <m/>
    <x v="0"/>
    <x v="4"/>
    <x v="0"/>
    <x v="0"/>
    <x v="8"/>
    <n v="5"/>
    <s v=""/>
    <d v="1899-12-31T03:12:00"/>
    <n v="9.7886111112001046"/>
    <n v="0"/>
    <n v="9.7886111112001046"/>
    <n v="0"/>
    <x v="3"/>
  </r>
  <r>
    <s v="E002"/>
    <s v="EO55"/>
    <x v="900"/>
    <x v="0"/>
    <s v="E3"/>
    <n v="100018456"/>
    <s v="HORMIGONES PREBESUR S.A."/>
    <n v="46004056"/>
    <s v="ESPIEL(H.ESPIEL)"/>
    <n v="3269"/>
    <x v="45"/>
    <d v="2024-09-05T00:00:00"/>
    <d v="1899-12-30T08:11:45"/>
    <s v="06/09 De 10 a 12"/>
    <d v="2024-09-06T00:00:00"/>
    <x v="17"/>
    <x v="9"/>
    <x v="934"/>
    <d v="2024-09-06T00:00:00"/>
    <d v="1899-12-30T06:07:43"/>
    <n v="214"/>
    <s v="E00214"/>
    <s v="RUTA KMS.214"/>
    <x v="106"/>
    <x v="0"/>
    <x v="0"/>
    <x v="5"/>
    <x v="0"/>
    <d v="2024-09-05T08:11:45"/>
    <x v="110"/>
    <n v="27.804166666581295"/>
    <d v="2024-09-06T06:07:43"/>
    <d v="1899-12-30T02:51:12"/>
    <d v="2024-09-06T08:58:55"/>
    <n v="3.0180555555853061"/>
    <x v="0"/>
    <m/>
    <m/>
    <x v="0"/>
    <x v="5"/>
    <x v="0"/>
    <x v="0"/>
    <x v="13"/>
    <n v="6"/>
    <s v=""/>
    <d v="1900-01-01T20:28:48"/>
    <n v="23.950833333247964"/>
    <n v="12"/>
    <n v="11.950833333247964"/>
    <n v="0"/>
    <x v="3"/>
  </r>
  <r>
    <s v="E002"/>
    <s v="EO55"/>
    <x v="901"/>
    <x v="0"/>
    <s v="E3"/>
    <n v="432000110"/>
    <s v="PREBETONG HORMIGONES, S.A."/>
    <n v="46001416"/>
    <s v="ALCALA DE GUADAIRA"/>
    <n v="837"/>
    <x v="42"/>
    <d v="2024-09-05T00:00:00"/>
    <d v="1899-12-30T08:37:36"/>
    <s v="06/09 07:00h"/>
    <d v="2024-09-06T00:00:00"/>
    <x v="27"/>
    <x v="10"/>
    <x v="935"/>
    <d v="2024-09-05T00:00:00"/>
    <d v="1899-12-30T16:32:41"/>
    <n v="83"/>
    <s v="E00083"/>
    <s v="RUTA KMS.083"/>
    <x v="70"/>
    <x v="0"/>
    <x v="0"/>
    <x v="6"/>
    <x v="0"/>
    <d v="2024-09-05T08:37:36"/>
    <x v="131"/>
    <n v="22.373333333234768"/>
    <d v="2024-09-05T16:32:41"/>
    <d v="1899-12-30T01:06:24"/>
    <d v="2024-09-05T17:39:05"/>
    <n v="13.348611110995989"/>
    <x v="0"/>
    <m/>
    <m/>
    <x v="0"/>
    <x v="4"/>
    <x v="0"/>
    <x v="0"/>
    <x v="8"/>
    <n v="5"/>
    <s v=""/>
    <d v="1899-12-31T02:33:36"/>
    <n v="20.266666666568103"/>
    <n v="12"/>
    <n v="8.2666666665681028"/>
    <n v="0"/>
    <x v="3"/>
  </r>
  <r>
    <s v="E002"/>
    <s v="EO55"/>
    <x v="902"/>
    <x v="0"/>
    <s v="E3"/>
    <n v="432000110"/>
    <s v="PREBETONG HORMIGONES, S.A."/>
    <n v="46001416"/>
    <s v="ALCALA DE GUADAIRA"/>
    <n v="837"/>
    <x v="42"/>
    <d v="2024-09-05T00:00:00"/>
    <d v="1899-12-30T08:38:13"/>
    <s v="06/09 08:00h"/>
    <d v="2024-09-06T00:00:00"/>
    <x v="13"/>
    <x v="10"/>
    <x v="936"/>
    <d v="2024-09-05T00:00:00"/>
    <d v="1899-12-30T20:01:53"/>
    <n v="83"/>
    <s v="E00083"/>
    <s v="RUTA KMS.083"/>
    <x v="62"/>
    <x v="0"/>
    <x v="0"/>
    <x v="6"/>
    <x v="0"/>
    <d v="2024-09-05T08:38:13"/>
    <x v="114"/>
    <n v="23.363055555615574"/>
    <d v="2024-09-05T20:01:53"/>
    <d v="1899-12-30T01:06:24"/>
    <d v="2024-09-05T21:08:17"/>
    <n v="10.861944444361143"/>
    <x v="0"/>
    <m/>
    <m/>
    <x v="0"/>
    <x v="4"/>
    <x v="0"/>
    <x v="0"/>
    <x v="16"/>
    <n v="5"/>
    <s v=""/>
    <d v="1899-12-31T02:33:36"/>
    <n v="21.256388888948909"/>
    <n v="12"/>
    <n v="9.2563888889489085"/>
    <n v="0"/>
    <x v="3"/>
  </r>
  <r>
    <s v="E002"/>
    <s v="EO55"/>
    <x v="903"/>
    <x v="0"/>
    <s v="E3"/>
    <n v="100037768"/>
    <s v="MINAS DE AGUAS TEÑIDAS, S.A.U. (MAT"/>
    <n v="46004072"/>
    <s v="ZREP4500031988_7  PROYECTO HORMIGON"/>
    <n v="3236"/>
    <x v="41"/>
    <d v="2024-09-05T00:00:00"/>
    <d v="1899-12-30T08:40:27"/>
    <s v="05/09 Antes de 14:00"/>
    <d v="2024-09-05T00:00:00"/>
    <x v="3"/>
    <x v="10"/>
    <x v="937"/>
    <d v="2024-09-05T00:00:00"/>
    <d v="1899-12-30T10:20:09"/>
    <n v="85"/>
    <s v="E00085"/>
    <s v="RUTA KMS.085"/>
    <x v="63"/>
    <x v="0"/>
    <x v="0"/>
    <x v="6"/>
    <x v="0"/>
    <d v="2024-09-05T08:40:27"/>
    <x v="83"/>
    <n v="5.3258333334233612"/>
    <d v="2024-09-05T10:20:09"/>
    <d v="1899-12-30T01:08:00"/>
    <d v="2024-09-05T11:28:09"/>
    <n v="2.530833333323244"/>
    <x v="0"/>
    <m/>
    <m/>
    <x v="0"/>
    <x v="4"/>
    <x v="0"/>
    <x v="0"/>
    <x v="6"/>
    <n v="5"/>
    <s v=""/>
    <d v="1899-12-31T03:12:00"/>
    <n v="3.1925000000900283"/>
    <n v="0"/>
    <n v="3.1925000000900283"/>
    <n v="0"/>
    <x v="3"/>
  </r>
  <r>
    <s v="E002"/>
    <s v="EO55"/>
    <x v="904"/>
    <x v="0"/>
    <s v="E3"/>
    <n v="432000110"/>
    <s v="PREBETONG HORMIGONES, S.A."/>
    <n v="46004248"/>
    <s v="CORDOBA (LAS QUEMADILLAS)"/>
    <n v="2945"/>
    <x v="88"/>
    <d v="2024-09-05T00:00:00"/>
    <d v="1899-12-30T09:08:20"/>
    <s v="06/09 08:00h"/>
    <d v="2024-09-06T00:00:00"/>
    <x v="13"/>
    <x v="15"/>
    <x v="938"/>
    <d v="2024-09-05T00:00:00"/>
    <d v="1899-12-30T12:29:35"/>
    <n v="10"/>
    <s v="E00010"/>
    <s v="RUTA KMS.010"/>
    <x v="111"/>
    <x v="0"/>
    <x v="0"/>
    <x v="9"/>
    <x v="0"/>
    <d v="2024-09-05T09:08:20"/>
    <x v="114"/>
    <n v="22.861111111182254"/>
    <d v="2024-09-05T12:29:35"/>
    <d v="1899-12-30T00:08:00"/>
    <d v="2024-09-05T12:37:35"/>
    <n v="19.37361111107748"/>
    <x v="0"/>
    <m/>
    <m/>
    <x v="0"/>
    <x v="4"/>
    <x v="0"/>
    <x v="0"/>
    <x v="3"/>
    <n v="5"/>
    <s v=""/>
    <d v="1899-12-30T03:12:00"/>
    <n v="21.727777777848921"/>
    <n v="12"/>
    <n v="9.7277777778489209"/>
    <n v="0"/>
    <x v="3"/>
  </r>
  <r>
    <s v="E002"/>
    <s v="EO55"/>
    <x v="905"/>
    <x v="0"/>
    <s v="E3"/>
    <n v="100058414"/>
    <s v="REYALFIL, S.L."/>
    <n v="46005189"/>
    <s v="PTA DE PREF- RODA  ANDALUCIA"/>
    <n v="3264"/>
    <x v="43"/>
    <d v="2024-09-05T00:00:00"/>
    <d v="1899-12-30T09:08:48"/>
    <d v="2024-06-09T11:30:00"/>
    <d v="2024-09-06T00:00:00"/>
    <x v="14"/>
    <x v="9"/>
    <x v="939"/>
    <d v="2024-09-06T00:00:00"/>
    <d v="1899-12-30T10:37:02"/>
    <n v="90"/>
    <s v="E00090"/>
    <s v="RUTA KMS.090"/>
    <x v="241"/>
    <x v="0"/>
    <x v="0"/>
    <x v="5"/>
    <x v="0"/>
    <d v="2024-09-05T09:08:48"/>
    <x v="115"/>
    <n v="26.353333333216142"/>
    <d v="2024-09-06T10:37:02"/>
    <d v="1899-12-30T01:12:00"/>
    <d v="2024-09-06T11:49:02"/>
    <n v="-0.31722222233656794"/>
    <x v="0"/>
    <m/>
    <m/>
    <x v="0"/>
    <x v="5"/>
    <x v="0"/>
    <x v="0"/>
    <x v="6"/>
    <n v="6"/>
    <s v=""/>
    <d v="1899-12-31T04:48:00"/>
    <n v="24.153333333216143"/>
    <n v="12"/>
    <n v="12.153333333216143"/>
    <n v="0"/>
    <x v="3"/>
  </r>
  <r>
    <s v="E002"/>
    <s v="EO55"/>
    <x v="906"/>
    <x v="0"/>
    <s v="E3"/>
    <n v="100049685"/>
    <s v="HORMIGONES CASTRO DEL RIO, S. L."/>
    <n v="46004155"/>
    <s v="CASTRO DEL RIO"/>
    <n v="3264"/>
    <x v="43"/>
    <d v="2024-09-05T00:00:00"/>
    <d v="1899-12-30T09:11:54"/>
    <s v="06/09 tta com client"/>
    <d v="2024-09-06T00:00:00"/>
    <x v="3"/>
    <x v="9"/>
    <x v="940"/>
    <d v="2024-09-06T00:00:00"/>
    <d v="1899-12-30T11:36:19"/>
    <n v="149"/>
    <s v="E00149"/>
    <s v="RUTA KMS.149"/>
    <x v="76"/>
    <x v="0"/>
    <x v="0"/>
    <x v="5"/>
    <x v="0"/>
    <d v="2024-09-05T09:11:54"/>
    <x v="111"/>
    <n v="28.801666666811798"/>
    <d v="2024-09-06T11:36:19"/>
    <d v="1899-12-30T01:59:12"/>
    <d v="2024-09-06T13:35:31"/>
    <n v="0.40805555559927598"/>
    <x v="0"/>
    <m/>
    <m/>
    <x v="0"/>
    <x v="5"/>
    <x v="0"/>
    <x v="0"/>
    <x v="7"/>
    <n v="6"/>
    <s v=""/>
    <d v="1899-12-31T23:40:48"/>
    <n v="25.815000000145133"/>
    <n v="12"/>
    <n v="13.815000000145133"/>
    <n v="0"/>
    <x v="3"/>
  </r>
  <r>
    <s v="E002"/>
    <s v="EO55"/>
    <x v="907"/>
    <x v="0"/>
    <s v="E3"/>
    <n v="100018390"/>
    <s v="FORJADOS TOR S.L."/>
    <n v="46005202"/>
    <s v="VILLANUEVA DEL TRABUCO"/>
    <n v="3262"/>
    <x v="38"/>
    <d v="2024-09-05T00:00:00"/>
    <d v="1899-12-30T09:16:00"/>
    <d v="2024-05-09T13:30:00"/>
    <d v="2024-09-05T00:00:00"/>
    <x v="10"/>
    <x v="9"/>
    <x v="941"/>
    <d v="2024-09-05T00:00:00"/>
    <d v="1899-12-30T12:02:27"/>
    <n v="62"/>
    <s v="E00062"/>
    <s v="RUTA KMS.062"/>
    <x v="122"/>
    <x v="0"/>
    <x v="0"/>
    <x v="5"/>
    <x v="0"/>
    <d v="2024-09-05T09:16:00"/>
    <x v="104"/>
    <n v="4.2333333333372138"/>
    <d v="2024-09-05T12:02:27"/>
    <d v="1899-12-30T00:49:36"/>
    <d v="2024-09-05T12:52:03"/>
    <n v="0.63250000012340024"/>
    <x v="0"/>
    <m/>
    <m/>
    <x v="0"/>
    <x v="4"/>
    <x v="0"/>
    <x v="0"/>
    <x v="3"/>
    <n v="5"/>
    <s v=""/>
    <d v="1899-12-30T19:50:24"/>
    <n v="2.4066666666705472"/>
    <n v="0"/>
    <n v="2.4066666666705472"/>
    <n v="0"/>
    <x v="3"/>
  </r>
  <r>
    <s v="E002"/>
    <s v="EO55"/>
    <x v="908"/>
    <x v="0"/>
    <s v="E4"/>
    <n v="100057845"/>
    <s v="INVERSIONES SEGURA SARRIA, S.L."/>
    <n v="46005625"/>
    <s v="ARROYO MOLINOS-HNOS NADAL"/>
    <n v="3283"/>
    <x v="40"/>
    <d v="2024-09-05T00:00:00"/>
    <d v="1899-12-30T09:29:45"/>
    <s v="09/09 08:00h"/>
    <d v="2024-09-09T00:00:00"/>
    <x v="13"/>
    <x v="9"/>
    <x v="942"/>
    <d v="2024-09-06T00:00:00"/>
    <d v="1899-12-30T12:53:40"/>
    <n v="536"/>
    <s v="E00536"/>
    <s v="RUTA KMS.536"/>
    <x v="242"/>
    <x v="0"/>
    <x v="0"/>
    <x v="5"/>
    <x v="1"/>
    <d v="2024-09-05T09:29:45"/>
    <x v="134"/>
    <n v="94.50416666676756"/>
    <d v="2024-09-06T12:53:40"/>
    <d v="1899-12-30T07:08:48"/>
    <d v="2024-09-06T20:02:28"/>
    <n v="59.958888888882939"/>
    <x v="0"/>
    <m/>
    <m/>
    <x v="0"/>
    <x v="5"/>
    <x v="0"/>
    <x v="0"/>
    <x v="3"/>
    <n v="6"/>
    <s v=""/>
    <d v="1900-01-06T03:31:12"/>
    <n v="86.357500000100899"/>
    <n v="48"/>
    <n v="38.357500000100899"/>
    <n v="0"/>
    <x v="3"/>
  </r>
  <r>
    <s v="E002"/>
    <s v="EO55"/>
    <x v="909"/>
    <x v="0"/>
    <s v="E4"/>
    <n v="100057845"/>
    <s v="INVERSIONES SEGURA SARRIA, S.L."/>
    <n v="46005625"/>
    <s v="ARROYO MOLINOS-HNOS NADAL"/>
    <n v="3283"/>
    <x v="40"/>
    <d v="2024-09-05T00:00:00"/>
    <d v="1899-12-30T09:29:52"/>
    <s v="09/09 10:00h"/>
    <d v="2024-09-09T00:00:00"/>
    <x v="11"/>
    <x v="9"/>
    <x v="943"/>
    <d v="2024-09-06T00:00:00"/>
    <d v="1899-12-30T10:50:52"/>
    <n v="536"/>
    <s v="E00536"/>
    <s v="RUTA KMS.536"/>
    <x v="243"/>
    <x v="0"/>
    <x v="0"/>
    <x v="5"/>
    <x v="1"/>
    <d v="2024-09-05T09:29:52"/>
    <x v="135"/>
    <n v="96.502222222101409"/>
    <d v="2024-09-06T10:50:52"/>
    <d v="1899-12-30T07:08:48"/>
    <d v="2024-09-06T17:59:40"/>
    <n v="64.005555555573665"/>
    <x v="0"/>
    <m/>
    <m/>
    <x v="0"/>
    <x v="5"/>
    <x v="0"/>
    <x v="0"/>
    <x v="6"/>
    <n v="6"/>
    <s v=""/>
    <d v="1900-01-06T03:31:12"/>
    <n v="88.355555555434748"/>
    <n v="48"/>
    <n v="40.355555555434748"/>
    <n v="0"/>
    <x v="3"/>
  </r>
  <r>
    <s v="E002"/>
    <s v="EO55"/>
    <x v="910"/>
    <x v="0"/>
    <s v="E3"/>
    <n v="100041604"/>
    <s v="MOVELANA, S.L."/>
    <n v="46004838"/>
    <s v="GUILLENA"/>
    <n v="837"/>
    <x v="42"/>
    <d v="2024-09-05T00:00:00"/>
    <d v="1899-12-30T09:43:42"/>
    <s v="06/09 08:00h"/>
    <d v="2024-09-06T00:00:00"/>
    <x v="13"/>
    <x v="10"/>
    <x v="944"/>
    <d v="2024-09-05T00:00:00"/>
    <d v="1899-12-30T18:30:21"/>
    <n v="83"/>
    <s v="E00083"/>
    <s v="RUTA KMS.083"/>
    <x v="61"/>
    <x v="0"/>
    <x v="0"/>
    <x v="6"/>
    <x v="0"/>
    <d v="2024-09-05T09:43:42"/>
    <x v="114"/>
    <n v="22.27166666672565"/>
    <d v="2024-09-05T18:30:21"/>
    <d v="1899-12-30T01:06:24"/>
    <d v="2024-09-05T19:36:45"/>
    <n v="12.387499999953434"/>
    <x v="0"/>
    <m/>
    <m/>
    <x v="0"/>
    <x v="4"/>
    <x v="0"/>
    <x v="0"/>
    <x v="10"/>
    <n v="5"/>
    <s v=""/>
    <d v="1899-12-31T02:33:36"/>
    <n v="20.165000000058985"/>
    <n v="12"/>
    <n v="8.1650000000589849"/>
    <n v="0"/>
    <x v="3"/>
  </r>
  <r>
    <s v="E002"/>
    <s v="EO55"/>
    <x v="911"/>
    <x v="0"/>
    <s v="E3"/>
    <n v="432000110"/>
    <s v="PREBETONG HORMIGONES, S.A."/>
    <n v="46004248"/>
    <s v="CORDOBA (LAS QUEMADILLAS)"/>
    <n v="3269"/>
    <x v="45"/>
    <d v="2024-09-05T00:00:00"/>
    <d v="1899-12-30T09:50:01"/>
    <s v="06/09 11h"/>
    <d v="2024-09-06T00:00:00"/>
    <x v="12"/>
    <x v="9"/>
    <x v="945"/>
    <d v="2024-09-05T00:00:00"/>
    <d v="1899-12-30T16:16:13"/>
    <n v="170"/>
    <s v="E00170"/>
    <s v="RUTA KMS.170"/>
    <x v="92"/>
    <x v="0"/>
    <x v="0"/>
    <x v="5"/>
    <x v="0"/>
    <d v="2024-09-05T09:50:01"/>
    <x v="119"/>
    <n v="25.166388888959773"/>
    <d v="2024-09-05T16:16:13"/>
    <d v="1899-12-30T02:16:00"/>
    <d v="2024-09-05T18:32:13"/>
    <n v="16.463055555475876"/>
    <x v="0"/>
    <m/>
    <m/>
    <x v="0"/>
    <x v="4"/>
    <x v="0"/>
    <x v="0"/>
    <x v="8"/>
    <n v="5"/>
    <s v=""/>
    <d v="1900-01-01T06:24:00"/>
    <n v="21.899722222293107"/>
    <n v="12"/>
    <n v="9.8997222222931072"/>
    <n v="0"/>
    <x v="3"/>
  </r>
  <r>
    <s v="E002"/>
    <s v="EO55"/>
    <x v="912"/>
    <x v="0"/>
    <s v="E3"/>
    <n v="100052034"/>
    <s v="GRUPO PUMA ESPAÑA S.L."/>
    <n v="46005751"/>
    <s v="FABRICA SEVILLA (MEGAPARK)"/>
    <n v="3264"/>
    <x v="43"/>
    <d v="2024-09-05T00:00:00"/>
    <d v="1899-12-30T09:54:15"/>
    <s v="06/09 De 7 a 8"/>
    <d v="2024-09-06T00:00:00"/>
    <x v="13"/>
    <x v="9"/>
    <x v="946"/>
    <d v="2024-09-05T00:00:00"/>
    <d v="1899-12-30T12:10:09"/>
    <n v="217"/>
    <s v="E00217"/>
    <s v="RUTA KMS.217"/>
    <x v="244"/>
    <x v="0"/>
    <x v="0"/>
    <x v="5"/>
    <x v="0"/>
    <d v="2024-09-05T09:54:15"/>
    <x v="114"/>
    <n v="22.095833333325572"/>
    <d v="2024-09-05T12:10:09"/>
    <d v="1899-12-30T02:53:36"/>
    <d v="2024-09-05T15:03:45"/>
    <n v="16.937499999941792"/>
    <x v="0"/>
    <m/>
    <m/>
    <x v="0"/>
    <x v="4"/>
    <x v="0"/>
    <x v="0"/>
    <x v="3"/>
    <n v="5"/>
    <s v=""/>
    <d v="1900-01-01T21:26:24"/>
    <n v="18.202499999992238"/>
    <n v="12"/>
    <n v="6.2024999999922379"/>
    <n v="0"/>
    <x v="3"/>
  </r>
  <r>
    <s v="E002"/>
    <s v="EO55"/>
    <x v="913"/>
    <x v="0"/>
    <s v="E3"/>
    <n v="100051174"/>
    <s v="HORMIGONES CONO, SL"/>
    <n v="46005927"/>
    <s v="POZOBLANCO-DEPURADORA"/>
    <n v="3269"/>
    <x v="45"/>
    <d v="2024-09-05T00:00:00"/>
    <d v="1899-12-30T10:08:23"/>
    <s v="06/09 x la mañana"/>
    <d v="2024-09-06T00:00:00"/>
    <x v="17"/>
    <x v="9"/>
    <x v="947"/>
    <d v="2024-09-06T00:00:00"/>
    <d v="1899-12-30T10:03:00"/>
    <n v="259"/>
    <s v="E00259"/>
    <s v="RUTA KMS.259"/>
    <x v="77"/>
    <x v="0"/>
    <x v="0"/>
    <x v="5"/>
    <x v="0"/>
    <d v="2024-09-05T10:08:23"/>
    <x v="110"/>
    <n v="25.860277777828742"/>
    <d v="2024-09-06T10:03:00"/>
    <d v="1899-12-30T03:27:12"/>
    <d v="2024-09-06T13:30:12"/>
    <n v="-1.503333333239425"/>
    <x v="1"/>
    <m/>
    <m/>
    <x v="0"/>
    <x v="5"/>
    <x v="3"/>
    <x v="0"/>
    <x v="6"/>
    <n v="6"/>
    <s v=""/>
    <d v="1900-01-02T10:52:48"/>
    <n v="21.406944444495409"/>
    <n v="12"/>
    <n v="9.4069444444954087"/>
    <n v="0"/>
    <x v="3"/>
  </r>
  <r>
    <s v="E002"/>
    <s v="EO55"/>
    <x v="914"/>
    <x v="0"/>
    <s v="E3"/>
    <n v="100052945"/>
    <s v="HORMIGONES ROCIO S.L."/>
    <n v="46004387"/>
    <s v="ALMONTE"/>
    <n v="837"/>
    <x v="42"/>
    <d v="2024-09-05T00:00:00"/>
    <d v="1899-12-30T10:20:59"/>
    <s v="06/09 8:00 URGENTE"/>
    <d v="2024-09-06T00:00:00"/>
    <x v="13"/>
    <x v="10"/>
    <x v="948"/>
    <d v="2024-09-06T00:00:00"/>
    <d v="1899-12-30T08:38:06"/>
    <n v="27"/>
    <s v="E00027"/>
    <s v="RUTA KMS.027"/>
    <x v="101"/>
    <x v="0"/>
    <x v="0"/>
    <x v="6"/>
    <x v="0"/>
    <d v="2024-09-05T10:20:59"/>
    <x v="114"/>
    <n v="21.650277777865995"/>
    <d v="2024-09-06T08:38:06"/>
    <d v="1899-12-30T00:21:36"/>
    <d v="2024-09-06T08:59:42"/>
    <n v="-0.99499999999534339"/>
    <x v="1"/>
    <m/>
    <m/>
    <x v="0"/>
    <x v="5"/>
    <x v="1"/>
    <x v="0"/>
    <x v="0"/>
    <n v="6"/>
    <s v=""/>
    <d v="1899-12-30T08:38:24"/>
    <n v="20.290277777865995"/>
    <n v="12"/>
    <n v="8.2902777778659953"/>
    <n v="0"/>
    <x v="3"/>
  </r>
  <r>
    <s v="E002"/>
    <s v="EO55"/>
    <x v="915"/>
    <x v="0"/>
    <s v="E3"/>
    <n v="100037768"/>
    <s v="MINAS DE AGUAS TEÑIDAS, S.A.U. (MAT"/>
    <n v="46004165"/>
    <s v="ZREP4500031988_5  HORMIGON VALDELAM"/>
    <n v="3236"/>
    <x v="41"/>
    <d v="2024-09-05T00:00:00"/>
    <d v="1899-12-30T10:47:13"/>
    <s v="06/09 8h"/>
    <d v="2024-09-06T00:00:00"/>
    <x v="9"/>
    <x v="10"/>
    <x v="949"/>
    <d v="2024-09-05T00:00:00"/>
    <d v="1899-12-30T18:50:04"/>
    <n v="85"/>
    <s v="E00085"/>
    <s v="RUTA KMS.085"/>
    <x v="63"/>
    <x v="0"/>
    <x v="0"/>
    <x v="6"/>
    <x v="0"/>
    <d v="2024-09-05T10:47:13"/>
    <x v="78"/>
    <n v="33.213055555592291"/>
    <d v="2024-09-05T18:50:04"/>
    <d v="1899-12-30T01:08:00"/>
    <d v="2024-09-05T19:58:04"/>
    <n v="24.032222222245764"/>
    <x v="0"/>
    <m/>
    <m/>
    <x v="0"/>
    <x v="4"/>
    <x v="0"/>
    <x v="0"/>
    <x v="10"/>
    <n v="5"/>
    <s v=""/>
    <d v="1899-12-31T03:12:00"/>
    <n v="31.079722222258958"/>
    <n v="12"/>
    <n v="19.079722222258958"/>
    <n v="0"/>
    <x v="3"/>
  </r>
  <r>
    <s v="E002"/>
    <s v="EO55"/>
    <x v="916"/>
    <x v="0"/>
    <s v="E3"/>
    <n v="100037768"/>
    <s v="MINAS DE AGUAS TEÑIDAS, S.A.U. (MAT"/>
    <n v="46004165"/>
    <s v="ZREP4500031988_5  HORMIGON VALDELAM"/>
    <n v="3236"/>
    <x v="41"/>
    <d v="2024-09-05T00:00:00"/>
    <d v="1899-12-30T10:47:21"/>
    <s v="06/09 17h"/>
    <d v="2024-09-06T00:00:00"/>
    <x v="9"/>
    <x v="10"/>
    <x v="950"/>
    <d v="2024-09-06T00:00:00"/>
    <d v="1899-12-30T11:11:22"/>
    <n v="85"/>
    <s v="E00085"/>
    <s v="RUTA KMS.085"/>
    <x v="61"/>
    <x v="0"/>
    <x v="0"/>
    <x v="6"/>
    <x v="0"/>
    <d v="2024-09-05T10:47:21"/>
    <x v="78"/>
    <n v="33.210833333374467"/>
    <d v="2024-09-06T11:11:22"/>
    <d v="1899-12-30T01:08:00"/>
    <d v="2024-09-06T12:19:22"/>
    <n v="7.6772222222643904"/>
    <x v="0"/>
    <m/>
    <m/>
    <x v="0"/>
    <x v="5"/>
    <x v="0"/>
    <x v="0"/>
    <x v="7"/>
    <n v="6"/>
    <s v=""/>
    <d v="1899-12-31T03:12:00"/>
    <n v="31.077500000041134"/>
    <n v="12"/>
    <n v="19.077500000041134"/>
    <n v="0"/>
    <x v="3"/>
  </r>
  <r>
    <s v="E002"/>
    <s v="EO55"/>
    <x v="917"/>
    <x v="0"/>
    <s v="E3"/>
    <n v="100055849"/>
    <s v="HORMECO S.L."/>
    <n v="46005163"/>
    <s v="SUMIN CEMENTO SILO FYM - MELILLA"/>
    <n v="3264"/>
    <x v="43"/>
    <d v="2024-09-05T00:00:00"/>
    <d v="1899-12-30T11:24:13"/>
    <s v="05/09 1 viaje"/>
    <d v="2024-09-05T00:00:00"/>
    <x v="24"/>
    <x v="9"/>
    <x v="951"/>
    <d v="2024-09-05T00:00:00"/>
    <d v="1899-12-30T12:54:50"/>
    <n v="264"/>
    <s v="E00264"/>
    <s v="RUTA KMS.264"/>
    <x v="245"/>
    <x v="0"/>
    <x v="0"/>
    <x v="5"/>
    <x v="0"/>
    <d v="2024-09-05T11:24:13"/>
    <x v="136"/>
    <n v="10.59638888889458"/>
    <d v="2024-09-05T12:54:50"/>
    <d v="1899-12-30T03:31:12"/>
    <d v="2024-09-05T16:26:02"/>
    <n v="5.5661111109657213"/>
    <x v="0"/>
    <m/>
    <m/>
    <x v="0"/>
    <x v="4"/>
    <x v="0"/>
    <x v="0"/>
    <x v="3"/>
    <n v="5"/>
    <s v=""/>
    <d v="1900-01-02T12:28:48"/>
    <n v="6.0763888888945807"/>
    <n v="0"/>
    <n v="6.0763888888945807"/>
    <n v="0"/>
    <x v="3"/>
  </r>
  <r>
    <s v="E002"/>
    <s v="EO55"/>
    <x v="918"/>
    <x v="0"/>
    <s v="E3"/>
    <n v="100018390"/>
    <s v="FORJADOS TOR S.L."/>
    <n v="46005202"/>
    <s v="VILLANUEVA DEL TRABUCO"/>
    <n v="3262"/>
    <x v="38"/>
    <d v="2024-09-05T00:00:00"/>
    <d v="1899-12-30T11:30:43"/>
    <d v="2024-06-09T12:00:00"/>
    <d v="2024-09-06T00:00:00"/>
    <x v="3"/>
    <x v="9"/>
    <x v="952"/>
    <d v="2024-09-06T00:00:00"/>
    <d v="1899-12-30T12:35:42"/>
    <n v="62"/>
    <s v="E00062"/>
    <s v="RUTA KMS.062"/>
    <x v="110"/>
    <x v="0"/>
    <x v="0"/>
    <x v="5"/>
    <x v="0"/>
    <d v="2024-09-05T11:30:43"/>
    <x v="111"/>
    <n v="26.488055555673782"/>
    <d v="2024-09-06T12:35:42"/>
    <d v="1899-12-30T00:49:36"/>
    <d v="2024-09-06T13:25:18"/>
    <n v="0.57833333354210481"/>
    <x v="0"/>
    <m/>
    <m/>
    <x v="0"/>
    <x v="5"/>
    <x v="0"/>
    <x v="0"/>
    <x v="3"/>
    <n v="6"/>
    <s v="TRANSPORTES FRANCISCO CASTILLA E HI"/>
    <d v="1899-12-30T19:50:24"/>
    <n v="24.661388889007114"/>
    <n v="12"/>
    <n v="12.661388889007114"/>
    <n v="0"/>
    <x v="3"/>
  </r>
  <r>
    <s v="E002"/>
    <s v="EO55"/>
    <x v="919"/>
    <x v="0"/>
    <s v="E3"/>
    <n v="100021485"/>
    <s v="HORMIGONES DE BAENA, S.L."/>
    <n v="46001510"/>
    <s v="BAENA"/>
    <n v="3269"/>
    <x v="45"/>
    <d v="2024-09-05T00:00:00"/>
    <d v="1899-12-30T11:48:25"/>
    <s v="06/09 16:00h"/>
    <d v="2024-09-06T00:00:00"/>
    <x v="6"/>
    <x v="9"/>
    <x v="953"/>
    <d v="2024-09-06T00:00:00"/>
    <d v="1899-12-30T12:28:26"/>
    <n v="138"/>
    <s v="E00138"/>
    <s v="RUTA KMS.138"/>
    <x v="107"/>
    <x v="0"/>
    <x v="0"/>
    <x v="5"/>
    <x v="0"/>
    <d v="2024-09-05T11:48:25"/>
    <x v="122"/>
    <n v="28.193055555573665"/>
    <d v="2024-09-06T12:28:26"/>
    <d v="1899-12-30T01:50:24"/>
    <d v="2024-09-06T14:18:50"/>
    <n v="1.6861111109610647"/>
    <x v="0"/>
    <m/>
    <m/>
    <x v="0"/>
    <x v="5"/>
    <x v="0"/>
    <x v="0"/>
    <x v="3"/>
    <n v="6"/>
    <s v=""/>
    <d v="1899-12-31T20:09:36"/>
    <n v="25.353055555573665"/>
    <n v="12"/>
    <n v="13.353055555573665"/>
    <n v="0"/>
    <x v="3"/>
  </r>
  <r>
    <s v="E002"/>
    <s v="EO55"/>
    <x v="920"/>
    <x v="0"/>
    <s v="E3"/>
    <n v="100023188"/>
    <s v="MTOS DE TIERRAS Y ARIDOS DEL TINTO,"/>
    <n v="46001835"/>
    <s v="NERVA"/>
    <n v="837"/>
    <x v="42"/>
    <d v="2024-09-05T00:00:00"/>
    <d v="1899-12-30T11:50:52"/>
    <s v="06/09 08:00h SIN FAL"/>
    <d v="2024-09-06T00:00:00"/>
    <x v="13"/>
    <x v="10"/>
    <x v="954"/>
    <d v="2024-09-06T00:00:00"/>
    <d v="1899-12-30T07:08:22"/>
    <n v="78"/>
    <s v="E00078"/>
    <s v="RUTA KMS.078"/>
    <x v="120"/>
    <x v="0"/>
    <x v="0"/>
    <x v="6"/>
    <x v="0"/>
    <d v="2024-09-05T11:50:52"/>
    <x v="114"/>
    <n v="20.152222222241107"/>
    <d v="2024-09-06T07:08:22"/>
    <d v="1899-12-30T01:02:24"/>
    <d v="2024-09-06T08:10:46"/>
    <n v="-0.17944444448221475"/>
    <x v="0"/>
    <m/>
    <m/>
    <x v="0"/>
    <x v="5"/>
    <x v="0"/>
    <x v="0"/>
    <x v="12"/>
    <n v="6"/>
    <s v=""/>
    <d v="1899-12-31T00:57:36"/>
    <n v="18.112222222241108"/>
    <n v="12"/>
    <n v="6.1122222222411082"/>
    <n v="0"/>
    <x v="3"/>
  </r>
  <r>
    <s v="E002"/>
    <s v="EO55"/>
    <x v="921"/>
    <x v="0"/>
    <s v="E4"/>
    <n v="100058357"/>
    <s v="ALMACENES HNOS VALERIANO, S.L."/>
    <n v="46005244"/>
    <s v="ALM S/C-SAN ENRIQUE DE GUADIARO"/>
    <n v="3283"/>
    <x v="40"/>
    <d v="2024-09-05T00:00:00"/>
    <d v="1899-12-30T11:52:43"/>
    <s v="06/09 Lo antes posib"/>
    <d v="2024-09-06T00:00:00"/>
    <x v="9"/>
    <x v="9"/>
    <x v="955"/>
    <d v="2024-09-06T00:00:00"/>
    <d v="1899-12-30T07:30:43"/>
    <n v="125"/>
    <s v="E00125"/>
    <s v="RUTA KMS.125"/>
    <x v="59"/>
    <x v="0"/>
    <x v="0"/>
    <x v="5"/>
    <x v="1"/>
    <d v="2024-09-05T11:52:43"/>
    <x v="78"/>
    <n v="32.121388889034279"/>
    <d v="2024-09-06T07:30:43"/>
    <d v="1899-12-30T01:40:00"/>
    <d v="2024-09-06T09:10:43"/>
    <n v="10.821388888929505"/>
    <x v="0"/>
    <m/>
    <m/>
    <x v="0"/>
    <x v="5"/>
    <x v="0"/>
    <x v="0"/>
    <x v="12"/>
    <n v="6"/>
    <s v=""/>
    <d v="1899-12-31T16:00:00"/>
    <n v="29.454722222367611"/>
    <n v="12"/>
    <n v="17.454722222367611"/>
    <n v="0"/>
    <x v="3"/>
  </r>
  <r>
    <s v="E002"/>
    <s v="EO55"/>
    <x v="922"/>
    <x v="0"/>
    <s v="E3"/>
    <n v="100058119"/>
    <s v="HORMIGONES TARIFA, S.L."/>
    <n v="46005186"/>
    <s v="PLANTA DE TARIFA"/>
    <n v="3264"/>
    <x v="43"/>
    <d v="2024-09-05T00:00:00"/>
    <d v="1899-12-30T11:57:30"/>
    <s v="06/09 10:00h"/>
    <d v="2024-09-06T00:00:00"/>
    <x v="11"/>
    <x v="9"/>
    <x v="956"/>
    <d v="2024-09-05T00:00:00"/>
    <d v="1899-12-30T15:59:36"/>
    <n v="183"/>
    <s v="E00183"/>
    <s v="RUTA KMS.183"/>
    <x v="72"/>
    <x v="0"/>
    <x v="0"/>
    <x v="5"/>
    <x v="0"/>
    <d v="2024-09-05T11:57:30"/>
    <x v="120"/>
    <n v="22.041666666569654"/>
    <d v="2024-09-05T15:59:36"/>
    <d v="1899-12-30T02:26:24"/>
    <d v="2024-09-05T18:26:00"/>
    <n v="15.566666666592937"/>
    <x v="0"/>
    <m/>
    <m/>
    <x v="0"/>
    <x v="4"/>
    <x v="0"/>
    <x v="0"/>
    <x v="4"/>
    <n v="5"/>
    <s v=""/>
    <d v="1900-01-01T10:33:36"/>
    <n v="18.601666666569653"/>
    <n v="12"/>
    <n v="6.6016666665696526"/>
    <n v="0"/>
    <x v="3"/>
  </r>
  <r>
    <s v="E002"/>
    <s v="EO55"/>
    <x v="923"/>
    <x v="0"/>
    <s v="E3"/>
    <n v="100018535"/>
    <s v="PAVIMENTOS DEL GENIL S.A."/>
    <n v="46005094"/>
    <s v="PTE. GENIL-PREFABRICADOS"/>
    <n v="3264"/>
    <x v="43"/>
    <d v="2024-09-05T00:00:00"/>
    <d v="1899-12-30T12:05:30"/>
    <s v="06/09 09:00h"/>
    <d v="2024-09-06T00:00:00"/>
    <x v="18"/>
    <x v="9"/>
    <x v="957"/>
    <d v="2024-09-05T00:00:00"/>
    <d v="1899-12-30T15:39:20"/>
    <n v="127"/>
    <s v="E00127"/>
    <s v="RUTA KMS.127"/>
    <x v="58"/>
    <x v="0"/>
    <x v="0"/>
    <x v="5"/>
    <x v="0"/>
    <d v="2024-09-05T12:05:30"/>
    <x v="107"/>
    <n v="20.90833333338378"/>
    <d v="2024-09-05T15:39:20"/>
    <d v="1899-12-30T01:41:36"/>
    <d v="2024-09-05T17:20:56"/>
    <n v="15.651111111219507"/>
    <x v="0"/>
    <m/>
    <m/>
    <x v="0"/>
    <x v="4"/>
    <x v="0"/>
    <x v="0"/>
    <x v="4"/>
    <n v="5"/>
    <s v="TRANSPORTES FRANCISCO CASTILLA E HI"/>
    <d v="1899-12-31T16:38:24"/>
    <n v="18.215000000050445"/>
    <n v="12"/>
    <n v="6.2150000000504448"/>
    <n v="0"/>
    <x v="3"/>
  </r>
  <r>
    <s v="E002"/>
    <s v="EO55"/>
    <x v="924"/>
    <x v="0"/>
    <s v="E3"/>
    <n v="100045291"/>
    <s v="INDUSTRIAS ALHAURINAS DEL"/>
    <n v="46005099"/>
    <s v="PLANTA - ALHAURIN EL GRANDE"/>
    <n v="3264"/>
    <x v="43"/>
    <d v="2024-09-05T00:00:00"/>
    <d v="1899-12-30T12:05:31"/>
    <d v="1899-12-30T08:00:00"/>
    <d v="2024-09-06T00:00:00"/>
    <x v="13"/>
    <x v="9"/>
    <x v="958"/>
    <d v="2024-09-05T00:00:00"/>
    <d v="1899-12-30T17:24:09"/>
    <n v="47"/>
    <s v="E00047"/>
    <s v="RUTA KMS.047"/>
    <x v="118"/>
    <x v="0"/>
    <x v="0"/>
    <x v="5"/>
    <x v="0"/>
    <d v="2024-09-05T12:05:31"/>
    <x v="114"/>
    <n v="19.908055555599276"/>
    <d v="2024-09-05T17:24:09"/>
    <d v="1899-12-30T00:37:36"/>
    <d v="2024-09-05T18:01:45"/>
    <n v="13.97083333338378"/>
    <x v="0"/>
    <m/>
    <m/>
    <x v="0"/>
    <x v="4"/>
    <x v="0"/>
    <x v="0"/>
    <x v="9"/>
    <n v="5"/>
    <s v=""/>
    <d v="1899-12-30T15:02:24"/>
    <n v="18.281388888932611"/>
    <n v="12"/>
    <n v="6.2813888889326108"/>
    <n v="0"/>
    <x v="3"/>
  </r>
  <r>
    <s v="E002"/>
    <s v="EO55"/>
    <x v="925"/>
    <x v="0"/>
    <s v="E3"/>
    <n v="100057968"/>
    <s v="LOZAC OBRAS Y SERVICIOS, S.L."/>
    <n v="46005115"/>
    <s v="PLANTA PUERTO SANTA MARIA"/>
    <n v="3264"/>
    <x v="43"/>
    <d v="2024-09-05T00:00:00"/>
    <d v="1899-12-30T12:19:42"/>
    <s v="06/09 08:00h"/>
    <d v="2024-09-06T00:00:00"/>
    <x v="13"/>
    <x v="9"/>
    <x v="959"/>
    <d v="2024-09-05T00:00:00"/>
    <d v="1899-12-30T16:27:52"/>
    <n v="254"/>
    <s v="E00254"/>
    <s v="RUTA KMS.254"/>
    <x v="246"/>
    <x v="0"/>
    <x v="0"/>
    <x v="5"/>
    <x v="0"/>
    <d v="2024-09-05T12:19:42"/>
    <x v="114"/>
    <n v="19.671666666807141"/>
    <d v="2024-09-05T16:27:52"/>
    <d v="1899-12-30T03:23:12"/>
    <d v="2024-09-05T19:51:04"/>
    <n v="12.148888888943475"/>
    <x v="0"/>
    <m/>
    <m/>
    <x v="0"/>
    <x v="4"/>
    <x v="0"/>
    <x v="0"/>
    <x v="8"/>
    <n v="5"/>
    <s v=""/>
    <d v="1900-01-02T09:16:48"/>
    <n v="15.285000000140474"/>
    <n v="12"/>
    <n v="3.2850000001404744"/>
    <n v="0"/>
    <x v="3"/>
  </r>
  <r>
    <s v="E002"/>
    <s v="EO55"/>
    <x v="926"/>
    <x v="0"/>
    <s v="E3"/>
    <n v="100057968"/>
    <s v="LOZAC OBRAS Y SERVICIOS, S.L."/>
    <n v="46005115"/>
    <s v="PLANTA PUERTO SANTA MARIA"/>
    <n v="3264"/>
    <x v="43"/>
    <d v="2024-09-05T00:00:00"/>
    <d v="1899-12-30T12:19:50"/>
    <s v="06/09 09:00h"/>
    <d v="2024-09-06T00:00:00"/>
    <x v="18"/>
    <x v="9"/>
    <x v="960"/>
    <d v="2024-09-05T00:00:00"/>
    <d v="1899-12-30T16:05:23"/>
    <n v="254"/>
    <s v="E00254"/>
    <s v="RUTA KMS.254"/>
    <x v="109"/>
    <x v="0"/>
    <x v="0"/>
    <x v="5"/>
    <x v="0"/>
    <d v="2024-09-05T12:19:50"/>
    <x v="107"/>
    <n v="20.669444444531109"/>
    <d v="2024-09-05T16:05:23"/>
    <d v="1899-12-30T03:23:12"/>
    <d v="2024-09-05T19:28:35"/>
    <n v="13.523611111217178"/>
    <x v="0"/>
    <m/>
    <m/>
    <x v="0"/>
    <x v="4"/>
    <x v="0"/>
    <x v="0"/>
    <x v="8"/>
    <n v="5"/>
    <s v=""/>
    <d v="1900-01-02T09:16:48"/>
    <n v="16.282777777864442"/>
    <n v="12"/>
    <n v="4.2827777778644425"/>
    <n v="0"/>
    <x v="3"/>
  </r>
  <r>
    <s v="E002"/>
    <s v="EO55"/>
    <x v="927"/>
    <x v="0"/>
    <s v="E3"/>
    <n v="100057968"/>
    <s v="LOZAC OBRAS Y SERVICIOS, S.L."/>
    <n v="46005115"/>
    <s v="PLANTA PUERTO SANTA MARIA"/>
    <n v="3264"/>
    <x v="43"/>
    <d v="2024-09-05T00:00:00"/>
    <d v="1899-12-30T12:19:59"/>
    <s v="06/09 11:00h"/>
    <d v="2024-09-06T00:00:00"/>
    <x v="12"/>
    <x v="9"/>
    <x v="961"/>
    <d v="2024-09-06T00:00:00"/>
    <d v="1899-12-30T06:10:18"/>
    <n v="254"/>
    <s v="E00254"/>
    <s v="RUTA KMS.254"/>
    <x v="82"/>
    <x v="0"/>
    <x v="0"/>
    <x v="5"/>
    <x v="0"/>
    <d v="2024-09-05T12:19:59"/>
    <x v="119"/>
    <n v="22.666944444528781"/>
    <d v="2024-09-06T06:10:18"/>
    <d v="1899-12-30T03:23:12"/>
    <d v="2024-09-06T09:33:30"/>
    <n v="1.4416666668257676"/>
    <x v="0"/>
    <m/>
    <m/>
    <x v="0"/>
    <x v="5"/>
    <x v="0"/>
    <x v="0"/>
    <x v="13"/>
    <n v="6"/>
    <s v=""/>
    <d v="1900-01-02T09:16:48"/>
    <n v="18.280277777862114"/>
    <n v="12"/>
    <n v="6.2802777778621142"/>
    <n v="0"/>
    <x v="3"/>
  </r>
  <r>
    <s v="E002"/>
    <s v="EO55"/>
    <x v="928"/>
    <x v="0"/>
    <s v="E3"/>
    <n v="432000110"/>
    <s v="PREBETONG HORMIGONES, S.A."/>
    <n v="46001416"/>
    <s v="ALCALA DE GUADAIRA"/>
    <n v="837"/>
    <x v="42"/>
    <d v="2024-09-05T00:00:00"/>
    <d v="1899-12-30T12:23:24"/>
    <s v="06/09 09:00h"/>
    <d v="2024-09-06T00:00:00"/>
    <x v="18"/>
    <x v="10"/>
    <x v="962"/>
    <d v="2024-09-05T00:00:00"/>
    <d v="1899-12-30T18:04:48"/>
    <n v="83"/>
    <s v="E00083"/>
    <s v="RUTA KMS.083"/>
    <x v="75"/>
    <x v="0"/>
    <x v="0"/>
    <x v="6"/>
    <x v="0"/>
    <d v="2024-09-05T12:23:24"/>
    <x v="107"/>
    <n v="20.60999999998603"/>
    <d v="2024-09-05T18:04:48"/>
    <d v="1899-12-30T01:06:24"/>
    <d v="2024-09-05T19:11:12"/>
    <n v="13.813333333237097"/>
    <x v="0"/>
    <m/>
    <m/>
    <x v="0"/>
    <x v="4"/>
    <x v="0"/>
    <x v="0"/>
    <x v="10"/>
    <n v="5"/>
    <s v="HIBURSANFRE, S.L.U."/>
    <d v="1899-12-31T02:33:36"/>
    <n v="18.503333333319365"/>
    <n v="12"/>
    <n v="6.5033333333193646"/>
    <n v="0"/>
    <x v="3"/>
  </r>
  <r>
    <s v="E002"/>
    <s v="EO55"/>
    <x v="929"/>
    <x v="0"/>
    <s v="E3"/>
    <n v="432000110"/>
    <s v="PREBETONG HORMIGONES, S.A."/>
    <n v="46001418"/>
    <s v="SEVILLA (SAN JERONIMO)"/>
    <n v="837"/>
    <x v="42"/>
    <d v="2024-09-05T00:00:00"/>
    <d v="1899-12-30T12:44:41"/>
    <s v="06/09 7:00 en la pla"/>
    <d v="2024-09-06T00:00:00"/>
    <x v="27"/>
    <x v="10"/>
    <x v="963"/>
    <d v="2024-09-05T00:00:00"/>
    <d v="1899-12-30T16:51:26"/>
    <n v="80"/>
    <s v="E00080"/>
    <s v="RUTA KMS.080"/>
    <x v="87"/>
    <x v="0"/>
    <x v="0"/>
    <x v="6"/>
    <x v="0"/>
    <d v="2024-09-05T12:44:41"/>
    <x v="131"/>
    <n v="18.255277777730953"/>
    <d v="2024-09-05T16:51:26"/>
    <d v="1899-12-30T01:04:00"/>
    <d v="2024-09-05T17:55:26"/>
    <n v="13.076111111033242"/>
    <x v="0"/>
    <m/>
    <m/>
    <x v="0"/>
    <x v="4"/>
    <x v="0"/>
    <x v="0"/>
    <x v="8"/>
    <n v="5"/>
    <s v=""/>
    <d v="1899-12-31T01:36:00"/>
    <n v="16.188611111064287"/>
    <n v="12"/>
    <n v="4.1886111110642865"/>
    <n v="0"/>
    <x v="3"/>
  </r>
  <r>
    <s v="E002"/>
    <s v="EO55"/>
    <x v="930"/>
    <x v="0"/>
    <s v="E3"/>
    <n v="432000110"/>
    <s v="PREBETONG HORMIGONES, S.A."/>
    <n v="46001418"/>
    <s v="SEVILLA (SAN JERONIMO)"/>
    <n v="837"/>
    <x v="42"/>
    <d v="2024-09-05T00:00:00"/>
    <d v="1899-12-30T12:47:27"/>
    <d v="2024-06-09T10:30:00"/>
    <d v="2024-09-06T00:00:00"/>
    <x v="21"/>
    <x v="10"/>
    <x v="964"/>
    <d v="2024-09-06T00:00:00"/>
    <d v="1899-12-30T08:54:45"/>
    <n v="80"/>
    <s v="E00080"/>
    <s v="RUTA KMS.080"/>
    <x v="234"/>
    <x v="0"/>
    <x v="0"/>
    <x v="6"/>
    <x v="0"/>
    <d v="2024-09-05T12:47:27"/>
    <x v="112"/>
    <n v="21.70916666672565"/>
    <d v="2024-09-06T08:54:45"/>
    <d v="1899-12-30T01:04:00"/>
    <d v="2024-09-06T09:58:45"/>
    <n v="0.52083333337213844"/>
    <x v="0"/>
    <m/>
    <m/>
    <x v="0"/>
    <x v="5"/>
    <x v="0"/>
    <x v="0"/>
    <x v="0"/>
    <n v="6"/>
    <s v=""/>
    <d v="1899-12-31T01:36:00"/>
    <n v="19.642500000058984"/>
    <n v="12"/>
    <n v="7.642500000058984"/>
    <n v="0"/>
    <x v="3"/>
  </r>
  <r>
    <s v="E002"/>
    <s v="EO55"/>
    <x v="931"/>
    <x v="0"/>
    <s v="E3"/>
    <n v="100057966"/>
    <s v="HORPRESOL, SRL"/>
    <n v="46005105"/>
    <s v="PLANTA MALAGA"/>
    <n v="3269"/>
    <x v="45"/>
    <d v="2024-09-05T00:00:00"/>
    <d v="1899-12-30T12:53:54"/>
    <s v="Dev alb 7022029030"/>
    <d v="2024-09-05T00:00:00"/>
    <x v="9"/>
    <x v="9"/>
    <x v="965"/>
    <d v="2024-09-05T00:00:00"/>
    <d v="1899-12-30T13:56:08"/>
    <n v="24"/>
    <s v="E00024"/>
    <s v="RUTA KMS.024"/>
    <x v="84"/>
    <x v="1"/>
    <x v="0"/>
    <x v="5"/>
    <x v="0"/>
    <d v="2024-09-05T12:53:54"/>
    <x v="62"/>
    <n v="7.1016666668001562"/>
    <d v="2024-09-05T13:56:08"/>
    <d v="1899-12-30T00:19:12"/>
    <d v="2024-09-05T14:15:20"/>
    <n v="5.7444444444263354"/>
    <x v="0"/>
    <m/>
    <m/>
    <x v="0"/>
    <x v="4"/>
    <x v="0"/>
    <x v="0"/>
    <x v="2"/>
    <n v="5"/>
    <s v=""/>
    <d v="1899-12-30T07:40:48"/>
    <n v="5.781666666800156"/>
    <n v="0"/>
    <n v="5.781666666800156"/>
    <n v="0"/>
    <x v="3"/>
  </r>
  <r>
    <s v="E002"/>
    <s v="EO55"/>
    <x v="932"/>
    <x v="0"/>
    <s v="E3"/>
    <n v="100029323"/>
    <s v="HORMIGONES COSTASUR, S.L."/>
    <n v="46005677"/>
    <s v="ADIF_TRAMO GIBRALEON (ZALAMEA)"/>
    <n v="837"/>
    <x v="42"/>
    <d v="2024-09-05T00:00:00"/>
    <d v="1899-12-30T12:54:37"/>
    <s v="06/09 08:00h"/>
    <d v="2024-09-06T00:00:00"/>
    <x v="11"/>
    <x v="10"/>
    <x v="966"/>
    <d v="2024-09-06T00:00:00"/>
    <d v="1899-12-30T09:15:53"/>
    <n v="47"/>
    <s v="E00047"/>
    <s v="RUTA KMS.047"/>
    <x v="102"/>
    <x v="0"/>
    <x v="0"/>
    <x v="6"/>
    <x v="0"/>
    <d v="2024-09-05T12:54:37"/>
    <x v="120"/>
    <n v="21.089722222241107"/>
    <d v="2024-09-06T09:15:53"/>
    <d v="1899-12-30T00:37:36"/>
    <d v="2024-09-06T09:53:29"/>
    <n v="0.10861111100530252"/>
    <x v="0"/>
    <m/>
    <m/>
    <x v="0"/>
    <x v="5"/>
    <x v="0"/>
    <x v="0"/>
    <x v="1"/>
    <n v="6"/>
    <s v=""/>
    <d v="1899-12-30T15:02:24"/>
    <n v="19.463055555574442"/>
    <n v="12"/>
    <n v="7.4630555555744422"/>
    <n v="0"/>
    <x v="3"/>
  </r>
  <r>
    <s v="E002"/>
    <s v="EO55"/>
    <x v="933"/>
    <x v="0"/>
    <s v="E3"/>
    <n v="100045043"/>
    <s v="HORMIGONES GUADARRANQUE, S.L."/>
    <n v="46005161"/>
    <s v="PLANTA DE SAN ROQUE"/>
    <n v="3269"/>
    <x v="45"/>
    <d v="2024-09-05T00:00:00"/>
    <d v="1899-12-30T12:59:28"/>
    <s v="06/09 08:00h"/>
    <d v="2024-09-06T00:00:00"/>
    <x v="13"/>
    <x v="9"/>
    <x v="967"/>
    <d v="2024-09-05T00:00:00"/>
    <d v="1899-12-30T17:42:10"/>
    <n v="144"/>
    <s v="E00144"/>
    <s v="RUTA KMS.144"/>
    <x v="68"/>
    <x v="0"/>
    <x v="0"/>
    <x v="5"/>
    <x v="0"/>
    <d v="2024-09-05T12:59:28"/>
    <x v="114"/>
    <n v="19.008888888987713"/>
    <d v="2024-09-05T17:42:10"/>
    <d v="1899-12-30T01:55:12"/>
    <d v="2024-09-05T19:37:22"/>
    <n v="12.377222222217824"/>
    <x v="0"/>
    <m/>
    <m/>
    <x v="0"/>
    <x v="4"/>
    <x v="0"/>
    <x v="0"/>
    <x v="9"/>
    <n v="5"/>
    <s v=""/>
    <d v="1899-12-31T22:04:48"/>
    <n v="16.088888888987711"/>
    <n v="12"/>
    <n v="4.0888888889877109"/>
    <n v="0"/>
    <x v="3"/>
  </r>
  <r>
    <s v="E002"/>
    <s v="EO55"/>
    <x v="934"/>
    <x v="0"/>
    <s v="E3"/>
    <n v="100018465"/>
    <s v="HORMITRES, S.L.L."/>
    <n v="46000368"/>
    <s v="LA CARLOTA (HORMITRES, S.L.L.)"/>
    <n v="837"/>
    <x v="42"/>
    <d v="2024-09-05T00:00:00"/>
    <d v="1899-12-30T13:03:50"/>
    <s v="06/09 Antes de 14:00"/>
    <d v="2024-09-06T00:00:00"/>
    <x v="3"/>
    <x v="10"/>
    <x v="968"/>
    <d v="2024-09-06T00:00:00"/>
    <d v="1899-12-30T08:25:29"/>
    <n v="180"/>
    <s v="E00180"/>
    <s v="RUTA KMS.180"/>
    <x v="69"/>
    <x v="0"/>
    <x v="0"/>
    <x v="6"/>
    <x v="0"/>
    <d v="2024-09-05T13:03:50"/>
    <x v="111"/>
    <n v="24.936111111135688"/>
    <d v="2024-09-06T08:25:29"/>
    <d v="1899-12-30T02:24:00"/>
    <d v="2024-09-06T10:49:29"/>
    <n v="3.1752777778892778"/>
    <x v="0"/>
    <m/>
    <m/>
    <x v="0"/>
    <x v="5"/>
    <x v="0"/>
    <x v="0"/>
    <x v="0"/>
    <n v="6"/>
    <s v=""/>
    <d v="1900-01-01T09:36:00"/>
    <n v="21.536111111135689"/>
    <n v="12"/>
    <n v="9.5361111111356891"/>
    <n v="0"/>
    <x v="3"/>
  </r>
  <r>
    <s v="E002"/>
    <s v="EO55"/>
    <x v="935"/>
    <x v="0"/>
    <s v="E3"/>
    <n v="432000110"/>
    <s v="PREBETONG HORMIGONES, S.A."/>
    <n v="46001416"/>
    <s v="ALCALA DE GUADAIRA"/>
    <n v="2032"/>
    <x v="51"/>
    <d v="2024-09-05T00:00:00"/>
    <d v="1899-12-30T13:47:06"/>
    <s v="06/09 10:30 Silo 3"/>
    <d v="2024-09-06T00:00:00"/>
    <x v="21"/>
    <x v="10"/>
    <x v="969"/>
    <d v="2024-09-06T00:00:00"/>
    <d v="1899-12-30T10:05:27"/>
    <n v="83"/>
    <s v="E00083"/>
    <s v="RUTA KMS.083"/>
    <x v="140"/>
    <x v="0"/>
    <x v="0"/>
    <x v="6"/>
    <x v="0"/>
    <d v="2024-09-05T13:47:06"/>
    <x v="112"/>
    <n v="20.715000000083819"/>
    <d v="2024-09-06T10:05:27"/>
    <d v="1899-12-30T01:06:24"/>
    <d v="2024-09-06T11:11:51"/>
    <n v="-0.69750000012572855"/>
    <x v="0"/>
    <m/>
    <m/>
    <x v="0"/>
    <x v="5"/>
    <x v="0"/>
    <x v="0"/>
    <x v="6"/>
    <n v="6"/>
    <s v="LOGISTICA GALVEZ MARIN, S.L."/>
    <d v="1899-12-31T02:33:36"/>
    <n v="18.608333333417153"/>
    <n v="12"/>
    <n v="6.6083333334171535"/>
    <n v="0"/>
    <x v="3"/>
  </r>
  <r>
    <s v="E002"/>
    <s v="EO55"/>
    <x v="936"/>
    <x v="0"/>
    <s v="E3"/>
    <n v="432000110"/>
    <s v="PREBETONG HORMIGONES, S.A."/>
    <n v="46001416"/>
    <s v="ALCALA DE GUADAIRA"/>
    <n v="837"/>
    <x v="42"/>
    <d v="2024-09-05T00:00:00"/>
    <d v="1899-12-30T13:50:00"/>
    <s v="06/09 11:30h"/>
    <d v="2024-09-06T00:00:00"/>
    <x v="14"/>
    <x v="10"/>
    <x v="970"/>
    <d v="2024-09-06T00:00:00"/>
    <d v="1899-12-30T09:57:50"/>
    <n v="83"/>
    <s v="E00083"/>
    <s v="RUTA KMS.083"/>
    <x v="88"/>
    <x v="0"/>
    <x v="0"/>
    <x v="6"/>
    <x v="0"/>
    <d v="2024-09-05T13:50:00"/>
    <x v="115"/>
    <n v="21.666666666569654"/>
    <d v="2024-09-06T09:57:50"/>
    <d v="1899-12-30T01:06:24"/>
    <d v="2024-09-06T11:04:14"/>
    <n v="0.42944444424938411"/>
    <x v="0"/>
    <m/>
    <m/>
    <x v="0"/>
    <x v="5"/>
    <x v="0"/>
    <x v="0"/>
    <x v="1"/>
    <n v="6"/>
    <s v=""/>
    <d v="1899-12-31T02:33:36"/>
    <n v="19.559999999902988"/>
    <n v="12"/>
    <n v="7.5599999999029883"/>
    <n v="0"/>
    <x v="3"/>
  </r>
  <r>
    <s v="E002"/>
    <s v="EO55"/>
    <x v="937"/>
    <x v="0"/>
    <s v="E3"/>
    <n v="100058399"/>
    <s v="HORMIGONES ESTEBBUNA, S.L."/>
    <n v="46005172"/>
    <s v="PLANTA ESTEPONA"/>
    <n v="3264"/>
    <x v="43"/>
    <d v="2024-09-05T00:00:00"/>
    <d v="1899-12-30T13:56:58"/>
    <s v="06/09 10:00h"/>
    <d v="2024-09-06T00:00:00"/>
    <x v="11"/>
    <x v="9"/>
    <x v="971"/>
    <d v="2024-09-06T00:00:00"/>
    <d v="1899-12-30T07:52:37"/>
    <n v="110"/>
    <s v="E00110"/>
    <s v="RUTA KMS.110"/>
    <x v="105"/>
    <x v="0"/>
    <x v="0"/>
    <x v="5"/>
    <x v="0"/>
    <d v="2024-09-05T13:56:58"/>
    <x v="120"/>
    <n v="20.050555555557366"/>
    <d v="2024-09-06T07:52:37"/>
    <d v="1899-12-30T01:28:00"/>
    <d v="2024-09-06T09:20:37"/>
    <n v="0.65638888883404434"/>
    <x v="0"/>
    <m/>
    <m/>
    <x v="0"/>
    <x v="5"/>
    <x v="0"/>
    <x v="0"/>
    <x v="12"/>
    <n v="6"/>
    <s v=""/>
    <d v="1899-12-31T11:12:00"/>
    <n v="17.583888888890701"/>
    <n v="12"/>
    <n v="5.5838888888907015"/>
    <n v="0"/>
    <x v="3"/>
  </r>
  <r>
    <s v="E002"/>
    <s v="EO55"/>
    <x v="938"/>
    <x v="0"/>
    <s v="E3"/>
    <n v="100058399"/>
    <s v="HORMIGONES ESTEBBUNA, S.L."/>
    <n v="46005172"/>
    <s v="PLANTA ESTEPONA"/>
    <n v="3264"/>
    <x v="43"/>
    <d v="2024-09-05T00:00:00"/>
    <d v="1899-12-30T13:57:18"/>
    <s v="06/09 15:00h"/>
    <d v="2024-09-06T00:00:00"/>
    <x v="4"/>
    <x v="9"/>
    <x v="972"/>
    <d v="2024-09-06T00:00:00"/>
    <d v="1899-12-30T12:08:35"/>
    <n v="110"/>
    <s v="E00110"/>
    <s v="RUTA KMS.110"/>
    <x v="68"/>
    <x v="0"/>
    <x v="0"/>
    <x v="5"/>
    <x v="0"/>
    <d v="2024-09-05T13:57:18"/>
    <x v="121"/>
    <n v="25.044999999983702"/>
    <d v="2024-09-06T12:08:35"/>
    <d v="1899-12-30T01:28:00"/>
    <d v="2024-09-06T13:36:35"/>
    <n v="1.3902777777984738"/>
    <x v="0"/>
    <m/>
    <m/>
    <x v="0"/>
    <x v="5"/>
    <x v="0"/>
    <x v="0"/>
    <x v="3"/>
    <n v="6"/>
    <s v=""/>
    <d v="1899-12-31T11:12:00"/>
    <n v="22.578333333317037"/>
    <n v="12"/>
    <n v="10.578333333317037"/>
    <n v="0"/>
    <x v="3"/>
  </r>
  <r>
    <s v="E002"/>
    <s v="EO55"/>
    <x v="939"/>
    <x v="0"/>
    <s v="E3"/>
    <n v="100058399"/>
    <s v="HORMIGONES ESTEBBUNA, S.L."/>
    <n v="46005172"/>
    <s v="PLANTA ESTEPONA"/>
    <n v="3264"/>
    <x v="43"/>
    <d v="2024-09-05T00:00:00"/>
    <d v="1899-12-30T13:57:37"/>
    <s v="06/09 12:00h"/>
    <d v="2024-09-06T00:00:00"/>
    <x v="17"/>
    <x v="9"/>
    <x v="973"/>
    <d v="2024-09-06T00:00:00"/>
    <d v="1899-12-30T07:36:47"/>
    <n v="110"/>
    <s v="E00110"/>
    <s v="RUTA KMS.110"/>
    <x v="71"/>
    <x v="0"/>
    <x v="0"/>
    <x v="5"/>
    <x v="0"/>
    <d v="2024-09-05T13:57:37"/>
    <x v="110"/>
    <n v="22.039722222194541"/>
    <d v="2024-09-06T07:36:47"/>
    <d v="1899-12-30T01:28:00"/>
    <d v="2024-09-06T09:04:47"/>
    <n v="2.9202777776517905"/>
    <x v="0"/>
    <m/>
    <m/>
    <x v="0"/>
    <x v="5"/>
    <x v="0"/>
    <x v="0"/>
    <x v="12"/>
    <n v="6"/>
    <s v=""/>
    <d v="1899-12-31T11:12:00"/>
    <n v="19.573055555527876"/>
    <n v="12"/>
    <n v="7.5730555555278762"/>
    <n v="0"/>
    <x v="3"/>
  </r>
  <r>
    <s v="E002"/>
    <s v="EO55"/>
    <x v="940"/>
    <x v="0"/>
    <s v="E3"/>
    <n v="100057966"/>
    <s v="HORPRESOL, SRL"/>
    <n v="46005111"/>
    <s v="PLANTA FUENGIROLA"/>
    <n v="3269"/>
    <x v="45"/>
    <d v="2024-09-05T00:00:00"/>
    <d v="1899-12-30T13:57:54"/>
    <s v="Gestrans"/>
    <d v="2024-09-06T00:00:00"/>
    <x v="9"/>
    <x v="9"/>
    <x v="974"/>
    <d v="2024-09-06T00:00:00"/>
    <d v="1899-12-30T10:10:03"/>
    <n v="57"/>
    <s v="E00057"/>
    <s v="RUTA KMS.057"/>
    <x v="83"/>
    <x v="0"/>
    <x v="0"/>
    <x v="5"/>
    <x v="0"/>
    <d v="2024-09-05T13:57:54"/>
    <x v="78"/>
    <n v="30.034999999974389"/>
    <d v="2024-09-06T10:10:03"/>
    <d v="1899-12-30T00:45:36"/>
    <d v="2024-09-06T10:55:39"/>
    <n v="9.0725000000093132"/>
    <x v="0"/>
    <m/>
    <m/>
    <x v="0"/>
    <x v="5"/>
    <x v="0"/>
    <x v="0"/>
    <x v="6"/>
    <n v="6"/>
    <s v=""/>
    <d v="1899-12-30T18:14:24"/>
    <n v="28.274999999974387"/>
    <n v="12"/>
    <n v="16.274999999974387"/>
    <n v="0"/>
    <x v="3"/>
  </r>
  <r>
    <s v="E002"/>
    <s v="EO55"/>
    <x v="941"/>
    <x v="0"/>
    <s v="E3"/>
    <n v="100057966"/>
    <s v="HORPRESOL, SRL"/>
    <n v="46005111"/>
    <s v="PLANTA FUENGIROLA"/>
    <n v="3269"/>
    <x v="45"/>
    <d v="2024-09-05T00:00:00"/>
    <d v="1899-12-30T13:58:08"/>
    <s v="Gestrans"/>
    <d v="2024-09-06T00:00:00"/>
    <x v="9"/>
    <x v="9"/>
    <x v="975"/>
    <d v="2024-09-06T00:00:00"/>
    <d v="1899-12-30T13:30:58"/>
    <n v="57"/>
    <s v="E00057"/>
    <s v="RUTA KMS.057"/>
    <x v="83"/>
    <x v="0"/>
    <x v="0"/>
    <x v="5"/>
    <x v="0"/>
    <d v="2024-09-05T13:58:08"/>
    <x v="78"/>
    <n v="30.031111111224163"/>
    <d v="2024-09-06T13:30:58"/>
    <d v="1899-12-30T00:45:36"/>
    <d v="2024-09-06T14:16:34"/>
    <n v="5.7238888889551163"/>
    <x v="0"/>
    <m/>
    <m/>
    <x v="0"/>
    <x v="5"/>
    <x v="0"/>
    <x v="0"/>
    <x v="2"/>
    <n v="6"/>
    <s v=""/>
    <d v="1899-12-30T18:14:24"/>
    <n v="28.271111111224162"/>
    <n v="12"/>
    <n v="16.271111111224162"/>
    <n v="0"/>
    <x v="3"/>
  </r>
  <r>
    <s v="E002"/>
    <s v="EO55"/>
    <x v="942"/>
    <x v="0"/>
    <s v="E3"/>
    <n v="100057966"/>
    <s v="HORPRESOL, SRL"/>
    <n v="46005112"/>
    <s v="PLANTA ALMERIA"/>
    <n v="3269"/>
    <x v="45"/>
    <d v="2024-09-05T00:00:00"/>
    <d v="1899-12-30T13:58:20"/>
    <s v="votorantim 8h"/>
    <d v="2024-09-06T00:00:00"/>
    <x v="13"/>
    <x v="9"/>
    <x v="976"/>
    <d v="2024-09-05T00:00:00"/>
    <d v="1899-12-30T17:36:55"/>
    <n v="195"/>
    <s v="E00195"/>
    <s v="RUTA KMS.195"/>
    <x v="112"/>
    <x v="0"/>
    <x v="0"/>
    <x v="5"/>
    <x v="0"/>
    <d v="2024-09-05T13:58:20"/>
    <x v="114"/>
    <n v="18.027777777810115"/>
    <d v="2024-09-05T17:36:55"/>
    <d v="1899-12-30T02:36:00"/>
    <d v="2024-09-05T20:12:55"/>
    <n v="11.784722222364508"/>
    <x v="0"/>
    <m/>
    <m/>
    <x v="0"/>
    <x v="4"/>
    <x v="0"/>
    <x v="0"/>
    <x v="9"/>
    <n v="5"/>
    <s v=""/>
    <d v="1900-01-01T14:24:00"/>
    <n v="14.427777777810116"/>
    <n v="12"/>
    <n v="2.4277777778101157"/>
    <n v="0"/>
    <x v="3"/>
  </r>
  <r>
    <s v="E002"/>
    <s v="EO55"/>
    <x v="943"/>
    <x v="0"/>
    <s v="E3"/>
    <n v="100057966"/>
    <s v="HORPRESOL, SRL"/>
    <n v="46005108"/>
    <s v="PLANTA VICAR"/>
    <n v="3269"/>
    <x v="45"/>
    <d v="2024-09-05T00:00:00"/>
    <d v="1899-12-30T13:58:33"/>
    <s v="GESTRANS"/>
    <d v="2024-09-06T00:00:00"/>
    <x v="26"/>
    <x v="9"/>
    <x v="977"/>
    <d v="2024-09-06T00:00:00"/>
    <d v="1899-12-30T13:55:49"/>
    <n v="187"/>
    <s v="E00187"/>
    <s v="RUTA KMS.187"/>
    <x v="113"/>
    <x v="0"/>
    <x v="0"/>
    <x v="5"/>
    <x v="0"/>
    <d v="2024-09-05T13:58:33"/>
    <x v="137"/>
    <n v="29.524166666669771"/>
    <d v="2024-09-06T13:55:49"/>
    <d v="1899-12-30T02:29:36"/>
    <d v="2024-09-06T16:25:25"/>
    <n v="3.0763888889341615"/>
    <x v="0"/>
    <m/>
    <m/>
    <x v="0"/>
    <x v="5"/>
    <x v="0"/>
    <x v="0"/>
    <x v="2"/>
    <n v="6"/>
    <s v=""/>
    <d v="1900-01-01T11:50:24"/>
    <n v="26.030833333336439"/>
    <n v="12"/>
    <n v="14.030833333336439"/>
    <n v="0"/>
    <x v="3"/>
  </r>
  <r>
    <s v="E002"/>
    <s v="EO55"/>
    <x v="944"/>
    <x v="0"/>
    <s v="E3"/>
    <n v="100057966"/>
    <s v="HORPRESOL, SRL"/>
    <n v="46005104"/>
    <s v="PLANTA JUNCARIL - FYM -ALBOLOTE"/>
    <n v="3269"/>
    <x v="45"/>
    <d v="2024-09-05T00:00:00"/>
    <d v="1899-12-30T13:58:43"/>
    <s v="GESTRANS"/>
    <d v="2024-09-06T00:00:00"/>
    <x v="26"/>
    <x v="9"/>
    <x v="978"/>
    <d v="2024-09-06T00:00:00"/>
    <d v="1899-12-30T13:32:02"/>
    <n v="141"/>
    <s v="E00141"/>
    <s v="RUTA KMS.141"/>
    <x v="80"/>
    <x v="0"/>
    <x v="0"/>
    <x v="5"/>
    <x v="0"/>
    <d v="2024-09-05T13:58:43"/>
    <x v="137"/>
    <n v="29.521388888941146"/>
    <d v="2024-09-06T13:32:02"/>
    <d v="1899-12-30T01:52:48"/>
    <d v="2024-09-06T15:24:50"/>
    <n v="4.0861111111007631"/>
    <x v="0"/>
    <m/>
    <m/>
    <x v="0"/>
    <x v="5"/>
    <x v="0"/>
    <x v="0"/>
    <x v="2"/>
    <n v="6"/>
    <s v=""/>
    <d v="1899-12-31T21:07:12"/>
    <n v="26.641388888941147"/>
    <n v="12"/>
    <n v="14.641388888941147"/>
    <n v="0"/>
    <x v="3"/>
  </r>
  <r>
    <s v="E002"/>
    <s v="EO55"/>
    <x v="945"/>
    <x v="0"/>
    <s v="E3"/>
    <n v="100057966"/>
    <s v="HORPRESOL, SRL"/>
    <n v="46005112"/>
    <s v="PLANTA ALMERIA"/>
    <n v="3269"/>
    <x v="45"/>
    <d v="2024-09-05T00:00:00"/>
    <d v="1899-12-30T14:22:51"/>
    <s v="GESTRANS"/>
    <d v="2024-09-06T00:00:00"/>
    <x v="20"/>
    <x v="9"/>
    <x v="979"/>
    <d v="2024-09-06T00:00:00"/>
    <d v="1899-12-30T07:56:13"/>
    <n v="195"/>
    <s v="E00195"/>
    <s v="RUTA KMS.195"/>
    <x v="113"/>
    <x v="0"/>
    <x v="0"/>
    <x v="5"/>
    <x v="0"/>
    <d v="2024-09-05T14:22:51"/>
    <x v="128"/>
    <n v="28.119166666700039"/>
    <d v="2024-09-06T07:56:13"/>
    <d v="1899-12-30T02:36:00"/>
    <d v="2024-09-06T10:32:13"/>
    <n v="7.9630555557087064"/>
    <x v="0"/>
    <m/>
    <m/>
    <x v="0"/>
    <x v="5"/>
    <x v="0"/>
    <x v="0"/>
    <x v="12"/>
    <n v="6"/>
    <s v=""/>
    <d v="1900-01-01T14:24:00"/>
    <n v="24.519166666700038"/>
    <n v="12"/>
    <n v="12.519166666700038"/>
    <n v="0"/>
    <x v="3"/>
  </r>
  <r>
    <s v="E002"/>
    <s v="EO55"/>
    <x v="946"/>
    <x v="0"/>
    <s v="E3"/>
    <n v="100057966"/>
    <s v="HORPRESOL, SRL"/>
    <n v="46005112"/>
    <s v="PLANTA ALMERIA"/>
    <n v="3269"/>
    <x v="45"/>
    <d v="2024-09-05T00:00:00"/>
    <d v="1899-12-30T14:23:10"/>
    <s v="votorantim 14h"/>
    <d v="2024-09-06T00:00:00"/>
    <x v="3"/>
    <x v="9"/>
    <x v="980"/>
    <d v="2024-09-06T00:00:00"/>
    <d v="1899-12-30T09:08:07"/>
    <n v="195"/>
    <s v="E00195"/>
    <s v="RUTA KMS.195"/>
    <x v="136"/>
    <x v="0"/>
    <x v="0"/>
    <x v="5"/>
    <x v="0"/>
    <d v="2024-09-05T14:23:10"/>
    <x v="111"/>
    <n v="23.613888888910878"/>
    <d v="2024-09-06T09:08:07"/>
    <d v="1899-12-30T02:36:00"/>
    <d v="2024-09-06T11:44:07"/>
    <n v="2.2647222223458812"/>
    <x v="0"/>
    <m/>
    <m/>
    <x v="0"/>
    <x v="5"/>
    <x v="0"/>
    <x v="0"/>
    <x v="1"/>
    <n v="6"/>
    <s v=""/>
    <d v="1900-01-01T14:24:00"/>
    <n v="20.013888888910877"/>
    <n v="12"/>
    <n v="8.013888888910877"/>
    <n v="0"/>
    <x v="3"/>
  </r>
  <r>
    <s v="E002"/>
    <s v="EO55"/>
    <x v="947"/>
    <x v="0"/>
    <s v="E3"/>
    <n v="100057966"/>
    <s v="HORPRESOL, SRL"/>
    <n v="46005112"/>
    <s v="PLANTA ALMERIA"/>
    <n v="3269"/>
    <x v="45"/>
    <d v="2024-09-05T00:00:00"/>
    <d v="1899-12-30T14:23:25"/>
    <s v="votorantim 16h"/>
    <d v="2024-09-06T00:00:00"/>
    <x v="6"/>
    <x v="9"/>
    <x v="981"/>
    <d v="2024-09-06T00:00:00"/>
    <d v="1899-12-30T11:02:15"/>
    <n v="195"/>
    <s v="E00195"/>
    <s v="RUTA KMS.195"/>
    <x v="239"/>
    <x v="0"/>
    <x v="0"/>
    <x v="5"/>
    <x v="0"/>
    <d v="2024-09-05T14:23:25"/>
    <x v="122"/>
    <n v="25.609722222201526"/>
    <d v="2024-09-06T11:02:15"/>
    <d v="1899-12-30T02:36:00"/>
    <d v="2024-09-06T13:38:15"/>
    <n v="2.3625000001047738"/>
    <x v="0"/>
    <m/>
    <m/>
    <x v="0"/>
    <x v="5"/>
    <x v="0"/>
    <x v="0"/>
    <x v="7"/>
    <n v="6"/>
    <s v=""/>
    <d v="1900-01-01T14:24:00"/>
    <n v="22.009722222201525"/>
    <n v="12"/>
    <n v="10.009722222201525"/>
    <n v="0"/>
    <x v="3"/>
  </r>
  <r>
    <s v="E002"/>
    <s v="EO55"/>
    <x v="948"/>
    <x v="0"/>
    <s v="E3"/>
    <n v="100057966"/>
    <s v="HORPRESOL, SRL"/>
    <n v="46005112"/>
    <s v="PLANTA ALMERIA"/>
    <n v="3269"/>
    <x v="45"/>
    <d v="2024-09-05T00:00:00"/>
    <d v="1899-12-30T14:23:37"/>
    <s v="votorantim 10h"/>
    <d v="2024-09-06T00:00:00"/>
    <x v="11"/>
    <x v="9"/>
    <x v="982"/>
    <d v="2024-09-05T00:00:00"/>
    <d v="1899-12-30T16:44:45"/>
    <n v="195"/>
    <s v="E00195"/>
    <s v="RUTA KMS.195"/>
    <x v="138"/>
    <x v="0"/>
    <x v="0"/>
    <x v="5"/>
    <x v="0"/>
    <d v="2024-09-05T14:23:37"/>
    <x v="120"/>
    <n v="19.606388888787478"/>
    <d v="2024-09-05T16:44:45"/>
    <d v="1899-12-30T02:36:00"/>
    <d v="2024-09-05T19:20:45"/>
    <n v="14.654166666674428"/>
    <x v="0"/>
    <m/>
    <m/>
    <x v="0"/>
    <x v="4"/>
    <x v="0"/>
    <x v="0"/>
    <x v="8"/>
    <n v="5"/>
    <s v=""/>
    <d v="1900-01-01T14:24:00"/>
    <n v="16.006388888787477"/>
    <n v="12"/>
    <n v="4.0063888887874768"/>
    <n v="0"/>
    <x v="3"/>
  </r>
  <r>
    <s v="E002"/>
    <s v="EO55"/>
    <x v="949"/>
    <x v="0"/>
    <s v="E3"/>
    <n v="100058036"/>
    <s v="HORMI CONTADO, S.L."/>
    <n v="46005174"/>
    <s v="PLANTA DE MANILVA E/O 56"/>
    <n v="3269"/>
    <x v="45"/>
    <d v="2024-09-05T00:00:00"/>
    <d v="1899-12-30T14:23:52"/>
    <s v="06/09 08:00h"/>
    <d v="2024-09-06T00:00:00"/>
    <x v="13"/>
    <x v="9"/>
    <x v="983"/>
    <d v="2024-09-05T00:00:00"/>
    <d v="1899-12-30T16:09:09"/>
    <n v="118"/>
    <s v="E00118"/>
    <s v="RUTA KMS.118"/>
    <x v="96"/>
    <x v="0"/>
    <x v="0"/>
    <x v="5"/>
    <x v="0"/>
    <d v="2024-09-05T14:23:52"/>
    <x v="114"/>
    <n v="17.602222222310957"/>
    <d v="2024-09-05T16:09:09"/>
    <d v="1899-12-30T01:34:24"/>
    <d v="2024-09-05T17:43:33"/>
    <n v="14.274166666727979"/>
    <x v="0"/>
    <m/>
    <m/>
    <x v="0"/>
    <x v="4"/>
    <x v="0"/>
    <x v="0"/>
    <x v="8"/>
    <n v="5"/>
    <s v=""/>
    <d v="1899-12-31T13:45:36"/>
    <n v="15.028888888977622"/>
    <n v="12"/>
    <n v="3.0288888889776224"/>
    <n v="0"/>
    <x v="3"/>
  </r>
  <r>
    <s v="E002"/>
    <s v="EO55"/>
    <x v="950"/>
    <x v="0"/>
    <s v="E3"/>
    <n v="100058036"/>
    <s v="HORMI CONTADO, S.L."/>
    <n v="46005174"/>
    <s v="PLANTA DE MANILVA E/O 56"/>
    <n v="3269"/>
    <x v="45"/>
    <d v="2024-09-05T00:00:00"/>
    <d v="1899-12-30T14:24:06"/>
    <s v="06/09 09:00h"/>
    <d v="2024-09-06T00:00:00"/>
    <x v="18"/>
    <x v="9"/>
    <x v="984"/>
    <d v="2024-09-05T00:00:00"/>
    <d v="1899-12-30T16:05:44"/>
    <n v="118"/>
    <s v="E00118"/>
    <s v="RUTA KMS.118"/>
    <x v="123"/>
    <x v="0"/>
    <x v="0"/>
    <x v="5"/>
    <x v="0"/>
    <d v="2024-09-05T14:24:06"/>
    <x v="107"/>
    <n v="18.598333333327901"/>
    <d v="2024-09-05T16:05:44"/>
    <d v="1899-12-30T01:34:24"/>
    <d v="2024-09-05T17:40:08"/>
    <n v="15.331111111154314"/>
    <x v="0"/>
    <m/>
    <m/>
    <x v="0"/>
    <x v="4"/>
    <x v="0"/>
    <x v="0"/>
    <x v="8"/>
    <n v="5"/>
    <s v=""/>
    <d v="1899-12-31T13:45:36"/>
    <n v="16.024999999994566"/>
    <n v="12"/>
    <n v="4.0249999999945665"/>
    <n v="0"/>
    <x v="3"/>
  </r>
  <r>
    <s v="E002"/>
    <s v="EO55"/>
    <x v="951"/>
    <x v="0"/>
    <s v="E3"/>
    <n v="100058036"/>
    <s v="HORMI CONTADO, S.L."/>
    <n v="46005174"/>
    <s v="PLANTA DE MANILVA E/O 56"/>
    <n v="3269"/>
    <x v="45"/>
    <d v="2024-09-05T00:00:00"/>
    <d v="1899-12-30T14:24:20"/>
    <s v="06/09 12:00h"/>
    <d v="2024-09-06T00:00:00"/>
    <x v="17"/>
    <x v="9"/>
    <x v="985"/>
    <d v="2024-09-06T00:00:00"/>
    <d v="1899-12-30T11:06:16"/>
    <n v="118"/>
    <s v="E00118"/>
    <s v="RUTA KMS.118"/>
    <x v="247"/>
    <x v="0"/>
    <x v="0"/>
    <x v="5"/>
    <x v="0"/>
    <d v="2024-09-05T14:24:20"/>
    <x v="110"/>
    <n v="21.594444444403052"/>
    <d v="2024-09-06T11:06:16"/>
    <d v="1899-12-30T01:34:24"/>
    <d v="2024-09-06T12:40:40"/>
    <n v="-0.67777777783339843"/>
    <x v="0"/>
    <m/>
    <m/>
    <x v="0"/>
    <x v="5"/>
    <x v="0"/>
    <x v="0"/>
    <x v="7"/>
    <n v="6"/>
    <s v=""/>
    <d v="1899-12-31T13:45:36"/>
    <n v="19.021111111069718"/>
    <n v="12"/>
    <n v="7.0211111110697182"/>
    <n v="0"/>
    <x v="3"/>
  </r>
  <r>
    <s v="E002"/>
    <s v="EO55"/>
    <x v="952"/>
    <x v="0"/>
    <s v="E3"/>
    <n v="100018311"/>
    <s v="ANDALUZA DE MORTEROS, SA (ANDEMOSA)"/>
    <n v="46005100"/>
    <s v="PLANTA VILLA ROSA (CON TTE) MALAGA"/>
    <n v="3264"/>
    <x v="43"/>
    <d v="2024-09-05T00:00:00"/>
    <d v="1899-12-30T14:54:44"/>
    <s v="05/09 max 18h"/>
    <d v="2024-09-05T00:00:00"/>
    <x v="7"/>
    <x v="9"/>
    <x v="986"/>
    <d v="2024-09-05T00:00:00"/>
    <d v="1899-12-30T16:16:22"/>
    <n v="24"/>
    <s v="E00024"/>
    <s v="RUTA KMS.024"/>
    <x v="108"/>
    <x v="0"/>
    <x v="0"/>
    <x v="5"/>
    <x v="0"/>
    <d v="2024-09-05T14:54:44"/>
    <x v="98"/>
    <n v="3.0877777776913717"/>
    <d v="2024-09-05T16:16:22"/>
    <d v="1899-12-30T00:19:12"/>
    <d v="2024-09-05T16:35:34"/>
    <n v="1.4072222221875563"/>
    <x v="0"/>
    <m/>
    <m/>
    <x v="0"/>
    <x v="4"/>
    <x v="0"/>
    <x v="0"/>
    <x v="8"/>
    <n v="5"/>
    <s v=""/>
    <d v="1899-12-30T07:40:48"/>
    <n v="1.7677777776913719"/>
    <n v="0"/>
    <n v="1.7677777776913719"/>
    <n v="0"/>
    <x v="3"/>
  </r>
  <r>
    <s v="E002"/>
    <s v="EO55"/>
    <x v="953"/>
    <x v="0"/>
    <s v="E3"/>
    <n v="100018311"/>
    <s v="ANDALUZA DE MORTEROS, SA (ANDEMOSA)"/>
    <n v="46005100"/>
    <s v="PLANTA VILLA ROSA (CON TTE) MALAGA"/>
    <n v="3264"/>
    <x v="43"/>
    <d v="2024-09-05T00:00:00"/>
    <d v="1899-12-30T15:19:02"/>
    <s v="06/09 07:00h"/>
    <d v="2024-09-06T00:00:00"/>
    <x v="27"/>
    <x v="9"/>
    <x v="987"/>
    <d v="2024-09-05T00:00:00"/>
    <d v="1899-12-30T16:42:34"/>
    <n v="24"/>
    <s v="E00024"/>
    <s v="RUTA KMS.024"/>
    <x v="129"/>
    <x v="0"/>
    <x v="0"/>
    <x v="5"/>
    <x v="0"/>
    <d v="2024-09-05T15:19:02"/>
    <x v="131"/>
    <n v="15.682777777779847"/>
    <d v="2024-09-05T16:42:34"/>
    <d v="1899-12-30T00:19:12"/>
    <d v="2024-09-05T17:01:46"/>
    <n v="13.970555555366445"/>
    <x v="0"/>
    <m/>
    <m/>
    <x v="0"/>
    <x v="4"/>
    <x v="0"/>
    <x v="0"/>
    <x v="8"/>
    <n v="5"/>
    <s v=""/>
    <d v="1899-12-30T07:40:48"/>
    <n v="14.362777777779847"/>
    <n v="12"/>
    <n v="2.3627777777798471"/>
    <n v="0"/>
    <x v="3"/>
  </r>
  <r>
    <s v="E002"/>
    <s v="EO55"/>
    <x v="954"/>
    <x v="0"/>
    <s v="E3"/>
    <n v="100018311"/>
    <s v="ANDALUZA DE MORTEROS, SA (ANDEMOSA)"/>
    <n v="46005100"/>
    <s v="PLANTA VILLA ROSA (CON TTE) MALAGA"/>
    <n v="3264"/>
    <x v="43"/>
    <d v="2024-09-05T00:00:00"/>
    <d v="1899-12-30T15:19:14"/>
    <s v="06/09 10:00h"/>
    <d v="2024-09-06T00:00:00"/>
    <x v="11"/>
    <x v="9"/>
    <x v="988"/>
    <d v="2024-09-06T00:00:00"/>
    <d v="1899-12-30T08:40:20"/>
    <n v="24"/>
    <s v="E00024"/>
    <s v="RUTA KMS.024"/>
    <x v="129"/>
    <x v="0"/>
    <x v="0"/>
    <x v="5"/>
    <x v="0"/>
    <d v="2024-09-05T15:19:14"/>
    <x v="120"/>
    <n v="18.679444444365799"/>
    <d v="2024-09-06T08:40:20"/>
    <d v="1899-12-30T00:19:12"/>
    <d v="2024-09-06T08:59:32"/>
    <n v="1.0077777776168659"/>
    <x v="0"/>
    <m/>
    <m/>
    <x v="0"/>
    <x v="5"/>
    <x v="0"/>
    <x v="0"/>
    <x v="0"/>
    <n v="6"/>
    <s v=""/>
    <d v="1899-12-30T07:40:48"/>
    <n v="17.359444444365799"/>
    <n v="12"/>
    <n v="5.3594444443657991"/>
    <n v="0"/>
    <x v="3"/>
  </r>
  <r>
    <s v="E002"/>
    <s v="EO55"/>
    <x v="955"/>
    <x v="0"/>
    <s v="E3"/>
    <n v="100057966"/>
    <s v="HORPRESOL, SRL"/>
    <n v="46005111"/>
    <s v="PLANTA FUENGIROLA"/>
    <n v="3269"/>
    <x v="45"/>
    <d v="2024-09-05T00:00:00"/>
    <d v="1899-12-30T15:26:10"/>
    <s v="GESTRANS"/>
    <d v="2024-09-06T00:00:00"/>
    <x v="26"/>
    <x v="9"/>
    <x v="989"/>
    <d v="2024-09-06T00:00:00"/>
    <d v="1899-12-30T09:35:11"/>
    <n v="57"/>
    <s v="E00057"/>
    <s v="RUTA KMS.057"/>
    <x v="80"/>
    <x v="0"/>
    <x v="0"/>
    <x v="5"/>
    <x v="0"/>
    <d v="2024-09-05T15:26:10"/>
    <x v="137"/>
    <n v="28.06388888892252"/>
    <d v="2024-09-06T09:35:11"/>
    <d v="1899-12-30T00:45:36"/>
    <d v="2024-09-06T10:20:47"/>
    <n v="9.153611111047212"/>
    <x v="0"/>
    <m/>
    <m/>
    <x v="0"/>
    <x v="5"/>
    <x v="0"/>
    <x v="0"/>
    <x v="1"/>
    <n v="6"/>
    <s v=""/>
    <d v="1899-12-30T18:14:24"/>
    <n v="26.303888888922518"/>
    <n v="12"/>
    <n v="14.303888888922518"/>
    <n v="0"/>
    <x v="3"/>
  </r>
  <r>
    <s v="E002"/>
    <s v="EO55"/>
    <x v="956"/>
    <x v="0"/>
    <s v="E3"/>
    <n v="100057966"/>
    <s v="HORPRESOL, SRL"/>
    <n v="46005111"/>
    <s v="PLANTA FUENGIROLA"/>
    <n v="3269"/>
    <x v="45"/>
    <d v="2024-09-05T00:00:00"/>
    <d v="1899-12-30T15:26:42"/>
    <s v="GESTRANS"/>
    <d v="2024-09-06T00:00:00"/>
    <x v="26"/>
    <x v="9"/>
    <x v="990"/>
    <d v="2024-09-06T00:00:00"/>
    <d v="1899-12-30T06:55:06"/>
    <n v="57"/>
    <s v="E00057"/>
    <s v="RUTA KMS.057"/>
    <x v="83"/>
    <x v="0"/>
    <x v="0"/>
    <x v="5"/>
    <x v="0"/>
    <d v="2024-09-05T15:26:42"/>
    <x v="137"/>
    <n v="28.055000000051223"/>
    <d v="2024-09-06T06:55:06"/>
    <d v="1899-12-30T00:45:36"/>
    <d v="2024-09-06T07:40:42"/>
    <n v="11.821666666539386"/>
    <x v="0"/>
    <m/>
    <m/>
    <x v="0"/>
    <x v="5"/>
    <x v="0"/>
    <x v="0"/>
    <x v="13"/>
    <n v="6"/>
    <s v=""/>
    <d v="1899-12-30T18:14:24"/>
    <n v="26.295000000051221"/>
    <n v="12"/>
    <n v="14.295000000051221"/>
    <n v="0"/>
    <x v="3"/>
  </r>
  <r>
    <s v="E002"/>
    <s v="EO55"/>
    <x v="957"/>
    <x v="0"/>
    <s v="E3"/>
    <n v="100037768"/>
    <s v="MINAS DE AGUAS TEÑIDAS, S.A.U. (MAT"/>
    <n v="46004267"/>
    <s v="ZREP4500031988_2 MAGDALENA PASTA"/>
    <n v="1782"/>
    <x v="46"/>
    <d v="2024-09-05T00:00:00"/>
    <d v="1899-12-30T15:29:15"/>
    <s v="06/09 6h"/>
    <d v="2024-09-06T00:00:00"/>
    <x v="9"/>
    <x v="10"/>
    <x v="991"/>
    <d v="2024-09-06T00:00:00"/>
    <d v="1899-12-30T06:24:05"/>
    <n v="85"/>
    <s v="E00085"/>
    <s v="RUTA KMS.085"/>
    <x v="121"/>
    <x v="0"/>
    <x v="0"/>
    <x v="6"/>
    <x v="0"/>
    <d v="2024-09-05T15:29:15"/>
    <x v="78"/>
    <n v="28.512500000128057"/>
    <d v="2024-09-06T06:24:05"/>
    <d v="1899-12-30T01:08:00"/>
    <d v="2024-09-06T07:32:05"/>
    <n v="12.465277777751908"/>
    <x v="0"/>
    <m/>
    <m/>
    <x v="0"/>
    <x v="5"/>
    <x v="0"/>
    <x v="0"/>
    <x v="13"/>
    <n v="6"/>
    <s v=""/>
    <d v="1899-12-31T03:12:00"/>
    <n v="26.379166666794724"/>
    <n v="12"/>
    <n v="14.379166666794724"/>
    <n v="0"/>
    <x v="3"/>
  </r>
  <r>
    <s v="E002"/>
    <s v="EO55"/>
    <x v="958"/>
    <x v="0"/>
    <s v="E3"/>
    <n v="100037768"/>
    <s v="MINAS DE AGUAS TEÑIDAS, S.A.U. (MAT"/>
    <n v="46004267"/>
    <s v="ZREP4500031988_2 MAGDALENA PASTA"/>
    <n v="1782"/>
    <x v="46"/>
    <d v="2024-09-05T00:00:00"/>
    <d v="1899-12-30T15:29:22"/>
    <s v="06/09 7h"/>
    <d v="2024-09-06T00:00:00"/>
    <x v="9"/>
    <x v="10"/>
    <x v="992"/>
    <d v="2024-09-05T00:00:00"/>
    <d v="1899-12-30T17:58:03"/>
    <n v="85"/>
    <s v="E00085"/>
    <s v="RUTA KMS.085"/>
    <x v="90"/>
    <x v="0"/>
    <x v="0"/>
    <x v="6"/>
    <x v="0"/>
    <d v="2024-09-05T15:29:22"/>
    <x v="78"/>
    <n v="28.510555555578321"/>
    <d v="2024-09-05T17:58:03"/>
    <d v="1899-12-30T01:08:00"/>
    <d v="2024-09-05T19:06:03"/>
    <n v="24.899166666611563"/>
    <x v="0"/>
    <m/>
    <m/>
    <x v="0"/>
    <x v="4"/>
    <x v="0"/>
    <x v="0"/>
    <x v="9"/>
    <n v="5"/>
    <s v=""/>
    <d v="1899-12-31T03:12:00"/>
    <n v="26.377222222244988"/>
    <n v="12"/>
    <n v="14.377222222244988"/>
    <n v="0"/>
    <x v="3"/>
  </r>
  <r>
    <s v="E002"/>
    <s v="EO55"/>
    <x v="959"/>
    <x v="0"/>
    <s v="E3"/>
    <n v="100037768"/>
    <s v="MINAS DE AGUAS TEÑIDAS, S.A.U. (MAT"/>
    <n v="46004267"/>
    <s v="ZREP4500031988_2 MAGDALENA PASTA"/>
    <n v="1782"/>
    <x v="46"/>
    <d v="2024-09-05T00:00:00"/>
    <d v="1899-12-30T15:29:30"/>
    <s v="06/09 8h"/>
    <d v="2024-09-06T00:00:00"/>
    <x v="9"/>
    <x v="10"/>
    <x v="993"/>
    <d v="2024-09-06T00:00:00"/>
    <d v="1899-12-30T10:52:08"/>
    <n v="85"/>
    <s v="E00085"/>
    <s v="RUTA KMS.085"/>
    <x v="121"/>
    <x v="0"/>
    <x v="0"/>
    <x v="6"/>
    <x v="0"/>
    <d v="2024-09-05T15:29:30"/>
    <x v="78"/>
    <n v="28.508333333360497"/>
    <d v="2024-09-06T10:52:08"/>
    <d v="1899-12-30T01:08:00"/>
    <d v="2024-09-06T12:00:08"/>
    <n v="7.9977777778403834"/>
    <x v="0"/>
    <m/>
    <m/>
    <x v="0"/>
    <x v="5"/>
    <x v="0"/>
    <x v="0"/>
    <x v="6"/>
    <n v="6"/>
    <s v=""/>
    <d v="1899-12-31T03:12:00"/>
    <n v="26.375000000027164"/>
    <n v="12"/>
    <n v="14.375000000027164"/>
    <n v="0"/>
    <x v="3"/>
  </r>
  <r>
    <s v="E002"/>
    <s v="EO55"/>
    <x v="960"/>
    <x v="0"/>
    <s v="E3"/>
    <n v="100037768"/>
    <s v="MINAS DE AGUAS TEÑIDAS, S.A.U. (MAT"/>
    <n v="46004267"/>
    <s v="ZREP4500031988_2 MAGDALENA PASTA"/>
    <n v="1782"/>
    <x v="46"/>
    <d v="2024-09-05T00:00:00"/>
    <d v="1899-12-30T15:29:38"/>
    <s v="06/09 9h"/>
    <d v="2024-09-06T00:00:00"/>
    <x v="9"/>
    <x v="10"/>
    <x v="994"/>
    <d v="2024-09-06T00:00:00"/>
    <d v="1899-12-30T13:24:42"/>
    <n v="85"/>
    <s v="E00085"/>
    <s v="RUTA KMS.085"/>
    <x v="102"/>
    <x v="0"/>
    <x v="0"/>
    <x v="6"/>
    <x v="0"/>
    <d v="2024-09-05T15:29:38"/>
    <x v="78"/>
    <n v="28.506111111142673"/>
    <d v="2024-09-06T13:24:42"/>
    <d v="1899-12-30T01:08:00"/>
    <d v="2024-09-06T14:32:42"/>
    <n v="5.4550000000745058"/>
    <x v="0"/>
    <m/>
    <m/>
    <x v="0"/>
    <x v="5"/>
    <x v="0"/>
    <x v="0"/>
    <x v="2"/>
    <n v="6"/>
    <s v=""/>
    <d v="1899-12-31T03:12:00"/>
    <n v="26.37277777780934"/>
    <n v="12"/>
    <n v="14.37277777780934"/>
    <n v="0"/>
    <x v="3"/>
  </r>
  <r>
    <s v="E002"/>
    <s v="EO55"/>
    <x v="961"/>
    <x v="0"/>
    <s v="E3"/>
    <n v="100037768"/>
    <s v="MINAS DE AGUAS TEÑIDAS, S.A.U. (MAT"/>
    <n v="46004267"/>
    <s v="ZREP4500031988_2 MAGDALENA PASTA"/>
    <n v="1782"/>
    <x v="46"/>
    <d v="2024-09-05T00:00:00"/>
    <d v="1899-12-30T15:29:46"/>
    <s v="06/09 10h"/>
    <d v="2024-09-06T00:00:00"/>
    <x v="9"/>
    <x v="10"/>
    <x v="995"/>
    <d v="2024-09-06T00:00:00"/>
    <d v="1899-12-30T11:15:11"/>
    <n v="85"/>
    <s v="E00085"/>
    <s v="RUTA KMS.085"/>
    <x v="119"/>
    <x v="0"/>
    <x v="0"/>
    <x v="6"/>
    <x v="0"/>
    <d v="2024-09-05T15:29:46"/>
    <x v="78"/>
    <n v="28.503888888924848"/>
    <d v="2024-09-06T11:15:11"/>
    <d v="1899-12-30T01:08:00"/>
    <d v="2024-09-06T12:23:11"/>
    <n v="7.6136111111263745"/>
    <x v="0"/>
    <m/>
    <m/>
    <x v="0"/>
    <x v="5"/>
    <x v="0"/>
    <x v="0"/>
    <x v="7"/>
    <n v="6"/>
    <s v=""/>
    <d v="1899-12-31T03:12:00"/>
    <n v="26.370555555591515"/>
    <n v="12"/>
    <n v="14.370555555591515"/>
    <n v="0"/>
    <x v="3"/>
  </r>
  <r>
    <s v="E002"/>
    <s v="EO55"/>
    <x v="962"/>
    <x v="0"/>
    <s v="E3"/>
    <n v="100037768"/>
    <s v="MINAS DE AGUAS TEÑIDAS, S.A.U. (MAT"/>
    <n v="46004267"/>
    <s v="ZREP4500031988_2 MAGDALENA PASTA"/>
    <n v="1782"/>
    <x v="46"/>
    <d v="2024-09-05T00:00:00"/>
    <d v="1899-12-30T15:29:53"/>
    <s v="06/09 11h"/>
    <d v="2024-09-06T00:00:00"/>
    <x v="9"/>
    <x v="10"/>
    <x v="996"/>
    <d v="2024-09-06T00:00:00"/>
    <d v="1899-12-30T13:41:36"/>
    <n v="85"/>
    <s v="E00085"/>
    <s v="RUTA KMS.085"/>
    <x v="90"/>
    <x v="0"/>
    <x v="0"/>
    <x v="6"/>
    <x v="0"/>
    <d v="2024-09-05T15:29:53"/>
    <x v="78"/>
    <n v="28.501944444549736"/>
    <d v="2024-09-06T13:41:36"/>
    <d v="1899-12-30T01:08:00"/>
    <d v="2024-09-06T14:49:36"/>
    <n v="5.1733333333977498"/>
    <x v="0"/>
    <m/>
    <m/>
    <x v="0"/>
    <x v="5"/>
    <x v="0"/>
    <x v="0"/>
    <x v="2"/>
    <n v="6"/>
    <s v=""/>
    <d v="1899-12-31T03:12:00"/>
    <n v="26.368611111216403"/>
    <n v="12"/>
    <n v="14.368611111216403"/>
    <n v="0"/>
    <x v="3"/>
  </r>
  <r>
    <s v="E002"/>
    <s v="EO55"/>
    <x v="963"/>
    <x v="0"/>
    <s v="E3"/>
    <n v="100037768"/>
    <s v="MINAS DE AGUAS TEÑIDAS, S.A.U. (MAT"/>
    <n v="46004267"/>
    <s v="ZREP4500031988_2 MAGDALENA PASTA"/>
    <n v="1782"/>
    <x v="46"/>
    <d v="2024-09-05T00:00:00"/>
    <d v="1899-12-30T15:30:02"/>
    <s v="06/09 12h"/>
    <d v="2024-09-06T00:00:00"/>
    <x v="9"/>
    <x v="10"/>
    <x v="997"/>
    <d v="2024-09-06T00:00:00"/>
    <d v="1899-12-30T13:12:09"/>
    <n v="85"/>
    <s v="E00085"/>
    <s v="RUTA KMS.085"/>
    <x v="62"/>
    <x v="0"/>
    <x v="0"/>
    <x v="6"/>
    <x v="0"/>
    <d v="2024-09-05T15:30:02"/>
    <x v="78"/>
    <n v="28.4994444444892"/>
    <d v="2024-09-06T13:12:09"/>
    <d v="1899-12-30T01:08:00"/>
    <d v="2024-09-06T14:20:09"/>
    <n v="5.6641666667419486"/>
    <x v="0"/>
    <m/>
    <m/>
    <x v="0"/>
    <x v="5"/>
    <x v="0"/>
    <x v="0"/>
    <x v="2"/>
    <n v="6"/>
    <s v=""/>
    <d v="1899-12-31T03:12:00"/>
    <n v="26.366111111155867"/>
    <n v="12"/>
    <n v="14.366111111155867"/>
    <n v="0"/>
    <x v="3"/>
  </r>
  <r>
    <s v="E002"/>
    <s v="EO55"/>
    <x v="964"/>
    <x v="0"/>
    <s v="E3"/>
    <n v="100037768"/>
    <s v="MINAS DE AGUAS TEÑIDAS, S.A.U. (MAT"/>
    <n v="46004267"/>
    <s v="ZREP4500031988_2 MAGDALENA PASTA"/>
    <n v="1782"/>
    <x v="46"/>
    <d v="2024-09-05T00:00:00"/>
    <d v="1899-12-30T15:30:09"/>
    <s v="06/09 13h"/>
    <d v="2024-09-06T00:00:00"/>
    <x v="9"/>
    <x v="10"/>
    <x v="998"/>
    <d v="2024-09-06T00:00:00"/>
    <d v="1899-12-30T14:28:04"/>
    <n v="85"/>
    <s v="E00085"/>
    <s v="RUTA KMS.085"/>
    <x v="101"/>
    <x v="0"/>
    <x v="0"/>
    <x v="6"/>
    <x v="0"/>
    <d v="2024-09-05T15:30:09"/>
    <x v="78"/>
    <n v="28.497500000114087"/>
    <d v="2024-09-06T14:28:04"/>
    <d v="1899-12-30T01:08:00"/>
    <d v="2024-09-06T15:36:04"/>
    <n v="4.3988888890016824"/>
    <x v="0"/>
    <m/>
    <m/>
    <x v="0"/>
    <x v="5"/>
    <x v="0"/>
    <x v="0"/>
    <x v="5"/>
    <n v="6"/>
    <s v=""/>
    <d v="1899-12-31T03:12:00"/>
    <n v="26.364166666780754"/>
    <n v="12"/>
    <n v="14.364166666780754"/>
    <n v="0"/>
    <x v="3"/>
  </r>
  <r>
    <s v="E002"/>
    <s v="EO55"/>
    <x v="965"/>
    <x v="0"/>
    <s v="E3"/>
    <n v="100037768"/>
    <s v="MINAS DE AGUAS TEÑIDAS, S.A.U. (MAT"/>
    <n v="46004267"/>
    <s v="ZREP4500031988_2 MAGDALENA PASTA"/>
    <n v="1782"/>
    <x v="46"/>
    <d v="2024-09-05T00:00:00"/>
    <d v="1899-12-30T15:30:17"/>
    <s v="06/09 14h"/>
    <d v="2024-09-06T00:00:00"/>
    <x v="9"/>
    <x v="10"/>
    <x v="999"/>
    <d v="2024-09-06T00:00:00"/>
    <d v="1899-12-30T15:02:44"/>
    <n v="85"/>
    <s v="E00085"/>
    <s v="RUTA KMS.085"/>
    <x v="140"/>
    <x v="0"/>
    <x v="0"/>
    <x v="6"/>
    <x v="0"/>
    <d v="2024-09-05T15:30:17"/>
    <x v="78"/>
    <n v="28.495277777896263"/>
    <d v="2024-09-06T15:02:44"/>
    <d v="1899-12-30T01:08:00"/>
    <d v="2024-09-06T16:10:44"/>
    <n v="3.8211111111450009"/>
    <x v="0"/>
    <m/>
    <m/>
    <x v="0"/>
    <x v="5"/>
    <x v="0"/>
    <x v="0"/>
    <x v="4"/>
    <n v="6"/>
    <s v="LOGISTICA GALVEZ MARIN, S.L."/>
    <d v="1899-12-31T03:12:00"/>
    <n v="26.36194444456293"/>
    <n v="12"/>
    <n v="14.36194444456293"/>
    <n v="0"/>
    <x v="3"/>
  </r>
  <r>
    <s v="E002"/>
    <s v="EO55"/>
    <x v="966"/>
    <x v="0"/>
    <s v="E3"/>
    <n v="100037768"/>
    <s v="MINAS DE AGUAS TEÑIDAS, S.A.U. (MAT"/>
    <n v="46004267"/>
    <s v="ZREP4500031988_2 MAGDALENA PASTA"/>
    <n v="1782"/>
    <x v="46"/>
    <d v="2024-09-05T00:00:00"/>
    <d v="1899-12-30T15:30:26"/>
    <s v="06/09 15h"/>
    <d v="2024-09-06T00:00:00"/>
    <x v="9"/>
    <x v="10"/>
    <x v="1000"/>
    <d v="2024-09-06T00:00:00"/>
    <d v="1899-12-30T10:19:03"/>
    <n v="85"/>
    <s v="E00085"/>
    <s v="RUTA KMS.085"/>
    <x v="70"/>
    <x v="0"/>
    <x v="0"/>
    <x v="6"/>
    <x v="0"/>
    <d v="2024-09-05T15:30:26"/>
    <x v="78"/>
    <n v="28.492777777835727"/>
    <d v="2024-09-06T10:19:03"/>
    <d v="1899-12-30T01:08:00"/>
    <d v="2024-09-06T11:27:03"/>
    <n v="8.5491666667512618"/>
    <x v="0"/>
    <m/>
    <m/>
    <x v="0"/>
    <x v="5"/>
    <x v="0"/>
    <x v="0"/>
    <x v="6"/>
    <n v="6"/>
    <s v=""/>
    <d v="1899-12-31T03:12:00"/>
    <n v="26.359444444502394"/>
    <n v="12"/>
    <n v="14.359444444502394"/>
    <n v="0"/>
    <x v="3"/>
  </r>
  <r>
    <s v="E002"/>
    <s v="EO55"/>
    <x v="967"/>
    <x v="0"/>
    <s v="E3"/>
    <n v="100037768"/>
    <s v="MINAS DE AGUAS TEÑIDAS, S.A.U. (MAT"/>
    <n v="46004267"/>
    <s v="ZREP4500031988_2 MAGDALENA PASTA"/>
    <n v="1782"/>
    <x v="46"/>
    <d v="2024-09-05T00:00:00"/>
    <d v="1899-12-30T15:30:34"/>
    <s v="06/09 16h"/>
    <d v="2024-09-06T00:00:00"/>
    <x v="9"/>
    <x v="10"/>
    <x v="1001"/>
    <d v="2024-09-06T00:00:00"/>
    <d v="1899-12-30T14:10:46"/>
    <n v="85"/>
    <s v="E00085"/>
    <s v="RUTA KMS.085"/>
    <x v="234"/>
    <x v="0"/>
    <x v="0"/>
    <x v="6"/>
    <x v="0"/>
    <d v="2024-09-05T15:30:34"/>
    <x v="78"/>
    <n v="28.490555555617902"/>
    <d v="2024-09-06T14:10:46"/>
    <d v="1899-12-30T01:08:00"/>
    <d v="2024-09-06T15:18:46"/>
    <n v="4.6872222223319113"/>
    <x v="0"/>
    <m/>
    <m/>
    <x v="0"/>
    <x v="5"/>
    <x v="0"/>
    <x v="0"/>
    <x v="5"/>
    <n v="6"/>
    <s v=""/>
    <d v="1899-12-31T03:12:00"/>
    <n v="26.35722222228457"/>
    <n v="12"/>
    <n v="14.35722222228457"/>
    <n v="0"/>
    <x v="3"/>
  </r>
  <r>
    <s v="E002"/>
    <s v="EO55"/>
    <x v="968"/>
    <x v="0"/>
    <s v="E3"/>
    <n v="100037768"/>
    <s v="MINAS DE AGUAS TEÑIDAS, S.A.U. (MAT"/>
    <n v="46004267"/>
    <s v="ZREP4500031988_2 MAGDALENA PASTA"/>
    <n v="1782"/>
    <x v="46"/>
    <d v="2024-09-05T00:00:00"/>
    <d v="1899-12-30T15:30:42"/>
    <s v="06/09 17h"/>
    <d v="2024-09-06T00:00:00"/>
    <x v="9"/>
    <x v="10"/>
    <x v="1002"/>
    <d v="2024-09-06T00:00:00"/>
    <d v="1899-12-30T10:36:05"/>
    <n v="85"/>
    <s v="E00085"/>
    <s v="RUTA KMS.085"/>
    <x v="63"/>
    <x v="0"/>
    <x v="0"/>
    <x v="6"/>
    <x v="0"/>
    <d v="2024-09-05T15:30:42"/>
    <x v="78"/>
    <n v="28.488333333400078"/>
    <d v="2024-09-06T10:36:05"/>
    <d v="1899-12-30T01:08:00"/>
    <d v="2024-09-06T11:44:05"/>
    <n v="8.2652777778566815"/>
    <x v="0"/>
    <m/>
    <m/>
    <x v="0"/>
    <x v="5"/>
    <x v="0"/>
    <x v="0"/>
    <x v="6"/>
    <n v="6"/>
    <s v=""/>
    <d v="1899-12-31T03:12:00"/>
    <n v="26.355000000066745"/>
    <n v="12"/>
    <n v="14.355000000066745"/>
    <n v="0"/>
    <x v="3"/>
  </r>
  <r>
    <s v="E002"/>
    <s v="EO55"/>
    <x v="969"/>
    <x v="0"/>
    <s v="E3"/>
    <n v="100058036"/>
    <s v="HORMI CONTADO, S.L."/>
    <n v="46005771"/>
    <s v="PLANTA DE MARBELLA"/>
    <n v="3269"/>
    <x v="45"/>
    <d v="2024-09-05T00:00:00"/>
    <d v="1899-12-30T15:38:19"/>
    <d v="1899-12-30T12:00:00"/>
    <d v="2024-09-06T00:00:00"/>
    <x v="17"/>
    <x v="9"/>
    <x v="1003"/>
    <d v="2024-09-06T00:00:00"/>
    <d v="1899-12-30T10:20:18"/>
    <n v="79"/>
    <s v="E00079"/>
    <s v="RUTA KMS.079"/>
    <x v="103"/>
    <x v="0"/>
    <x v="0"/>
    <x v="5"/>
    <x v="0"/>
    <d v="2024-09-05T15:38:19"/>
    <x v="110"/>
    <n v="20.36138888890855"/>
    <d v="2024-09-06T10:20:18"/>
    <d v="1899-12-30T01:03:12"/>
    <d v="2024-09-06T11:23:30"/>
    <n v="0.6083333333954215"/>
    <x v="0"/>
    <m/>
    <m/>
    <x v="0"/>
    <x v="5"/>
    <x v="0"/>
    <x v="0"/>
    <x v="6"/>
    <n v="6"/>
    <s v=""/>
    <d v="1899-12-31T01:16:48"/>
    <n v="18.308055555575216"/>
    <n v="12"/>
    <n v="6.3080555555752156"/>
    <n v="0"/>
    <x v="3"/>
  </r>
  <r>
    <s v="E002"/>
    <s v="EO55"/>
    <x v="970"/>
    <x v="0"/>
    <s v="E3"/>
    <n v="100058036"/>
    <s v="HORMI CONTADO, S.L."/>
    <n v="46005771"/>
    <s v="PLANTA DE MARBELLA"/>
    <n v="3269"/>
    <x v="45"/>
    <d v="2024-09-05T00:00:00"/>
    <d v="1899-12-30T15:38:42"/>
    <d v="1899-12-30T10:00:00"/>
    <d v="2024-09-06T00:00:00"/>
    <x v="11"/>
    <x v="9"/>
    <x v="1004"/>
    <d v="2024-09-06T00:00:00"/>
    <d v="1899-12-30T07:45:41"/>
    <n v="79"/>
    <s v="E00079"/>
    <s v="RUTA KMS.079"/>
    <x v="116"/>
    <x v="0"/>
    <x v="0"/>
    <x v="5"/>
    <x v="0"/>
    <d v="2024-09-05T15:38:42"/>
    <x v="120"/>
    <n v="18.354999999864958"/>
    <d v="2024-09-06T07:45:41"/>
    <d v="1899-12-30T01:03:12"/>
    <d v="2024-09-06T08:48:53"/>
    <n v="1.185277777723968"/>
    <x v="0"/>
    <m/>
    <m/>
    <x v="0"/>
    <x v="5"/>
    <x v="0"/>
    <x v="0"/>
    <x v="12"/>
    <n v="6"/>
    <s v=""/>
    <d v="1899-12-31T01:16:48"/>
    <n v="16.301666666531624"/>
    <n v="12"/>
    <n v="4.3016666665316237"/>
    <n v="0"/>
    <x v="3"/>
  </r>
  <r>
    <s v="E002"/>
    <s v="EO55"/>
    <x v="971"/>
    <x v="0"/>
    <s v="E4"/>
    <n v="100058117"/>
    <s v="MAT. CONST CRISTOBAL CASTILLA, S.L."/>
    <n v="46005376"/>
    <s v="ALMACEN JIMENA DE LA FRONTERA"/>
    <n v="3283"/>
    <x v="40"/>
    <d v="2024-09-05T00:00:00"/>
    <d v="1899-12-30T15:44:08"/>
    <s v="06/09 Lo antes posib"/>
    <d v="2024-09-06T00:00:00"/>
    <x v="9"/>
    <x v="9"/>
    <x v="1005"/>
    <d v="2024-09-06T00:00:00"/>
    <d v="1899-12-30T11:15:01"/>
    <n v="168"/>
    <s v="E00168"/>
    <s v="RUTA KMS.168"/>
    <x v="143"/>
    <x v="0"/>
    <x v="0"/>
    <x v="5"/>
    <x v="1"/>
    <d v="2024-09-05T15:44:08"/>
    <x v="78"/>
    <n v="28.264444444561377"/>
    <d v="2024-09-06T11:15:01"/>
    <d v="1899-12-30T02:14:24"/>
    <d v="2024-09-06T13:29:25"/>
    <n v="6.5097222222830169"/>
    <x v="0"/>
    <m/>
    <m/>
    <x v="0"/>
    <x v="5"/>
    <x v="0"/>
    <x v="0"/>
    <x v="7"/>
    <n v="6"/>
    <s v=""/>
    <d v="1900-01-01T05:45:36"/>
    <n v="25.024444444561375"/>
    <n v="12"/>
    <n v="13.024444444561375"/>
    <n v="0"/>
    <x v="3"/>
  </r>
  <r>
    <s v="E002"/>
    <s v="EO55"/>
    <x v="972"/>
    <x v="0"/>
    <s v="E3"/>
    <n v="100043691"/>
    <s v="PAVESUR DERIVADOS, S.A."/>
    <n v="46005102"/>
    <s v="PLANTA OJEN"/>
    <n v="3269"/>
    <x v="45"/>
    <d v="2024-09-05T00:00:00"/>
    <d v="1899-12-30T16:09:22"/>
    <d v="1899-12-30T10:00:00"/>
    <d v="2024-09-06T00:00:00"/>
    <x v="11"/>
    <x v="9"/>
    <x v="1006"/>
    <d v="2024-09-06T00:00:00"/>
    <d v="1899-12-30T07:04:15"/>
    <n v="68"/>
    <s v="E00068"/>
    <s v="RUTA KMS.068"/>
    <x v="141"/>
    <x v="0"/>
    <x v="0"/>
    <x v="5"/>
    <x v="0"/>
    <d v="2024-09-05T16:09:22"/>
    <x v="120"/>
    <n v="17.843888888892252"/>
    <d v="2024-09-06T07:04:15"/>
    <d v="1899-12-30T00:54:24"/>
    <d v="2024-09-06T07:58:39"/>
    <n v="2.0224999999045394"/>
    <x v="0"/>
    <m/>
    <m/>
    <x v="0"/>
    <x v="5"/>
    <x v="0"/>
    <x v="0"/>
    <x v="12"/>
    <n v="6"/>
    <s v=""/>
    <d v="1899-12-30T21:45:36"/>
    <n v="15.937222222225586"/>
    <n v="12"/>
    <n v="3.9372222222255857"/>
    <n v="0"/>
    <x v="3"/>
  </r>
  <r>
    <s v="E002"/>
    <s v="EO55"/>
    <x v="973"/>
    <x v="0"/>
    <s v="E3"/>
    <n v="100043691"/>
    <s v="PAVESUR DERIVADOS, S.A."/>
    <n v="46005102"/>
    <s v="PLANTA OJEN"/>
    <n v="3269"/>
    <x v="45"/>
    <d v="2024-09-05T00:00:00"/>
    <d v="1899-12-30T16:09:40"/>
    <d v="1899-12-30T08:00:00"/>
    <d v="2024-09-06T00:00:00"/>
    <x v="13"/>
    <x v="9"/>
    <x v="1007"/>
    <d v="2024-09-06T00:00:00"/>
    <d v="1899-12-30T06:51:13"/>
    <n v="68"/>
    <s v="E00068"/>
    <s v="RUTA KMS.068"/>
    <x v="122"/>
    <x v="0"/>
    <x v="0"/>
    <x v="5"/>
    <x v="0"/>
    <d v="2024-09-05T16:09:40"/>
    <x v="114"/>
    <n v="15.838888888887595"/>
    <d v="2024-09-06T06:51:13"/>
    <d v="1899-12-30T00:54:24"/>
    <d v="2024-09-06T07:45:37"/>
    <n v="0.23972222238080576"/>
    <x v="0"/>
    <m/>
    <m/>
    <x v="0"/>
    <x v="5"/>
    <x v="0"/>
    <x v="0"/>
    <x v="13"/>
    <n v="6"/>
    <s v=""/>
    <d v="1899-12-30T21:45:36"/>
    <n v="13.932222222220929"/>
    <n v="12"/>
    <n v="1.9322222222209291"/>
    <n v="0"/>
    <x v="3"/>
  </r>
  <r>
    <s v="E002"/>
    <s v="EO55"/>
    <x v="974"/>
    <x v="0"/>
    <s v="E4"/>
    <n v="100058437"/>
    <s v="SANEAMIENTOS GRANAMAX, SL"/>
    <n v="46005484"/>
    <s v="ALMACEN EN PELIGROS"/>
    <n v="3283"/>
    <x v="40"/>
    <d v="2024-09-05T00:00:00"/>
    <d v="1899-12-30T16:12:35"/>
    <s v="05/09 A partir 15:30"/>
    <d v="2024-09-05T00:00:00"/>
    <x v="16"/>
    <x v="11"/>
    <x v="1008"/>
    <d v="2024-09-05T00:00:00"/>
    <d v="1899-12-30T16:15:37"/>
    <n v="2"/>
    <s v="E00002"/>
    <s v="RUTA KMS.0002"/>
    <x v="248"/>
    <x v="0"/>
    <x v="0"/>
    <x v="7"/>
    <x v="1"/>
    <d v="2024-09-05T16:12:35"/>
    <x v="103"/>
    <n v="-0.70972222223645076"/>
    <d v="2024-09-05T16:15:37"/>
    <d v="1899-12-30T00:01:36"/>
    <d v="2024-09-05T16:17:13"/>
    <n v="-0.78694444434950128"/>
    <x v="1"/>
    <m/>
    <m/>
    <x v="0"/>
    <x v="4"/>
    <x v="1"/>
    <x v="0"/>
    <x v="8"/>
    <n v="5"/>
    <s v=""/>
    <d v="1899-12-30T00:38:24"/>
    <n v="-1.7363888889031174"/>
    <n v="0"/>
    <n v="-1.7363888889031174"/>
    <n v="1"/>
    <x v="3"/>
  </r>
  <r>
    <s v="E002"/>
    <s v="EO55"/>
    <x v="975"/>
    <x v="0"/>
    <s v="E4"/>
    <n v="100058438"/>
    <s v="LUQUE LOPEZ, MARIA VICTORIA"/>
    <n v="46005486"/>
    <s v="ALMACEN-PERIANA"/>
    <n v="3283"/>
    <x v="40"/>
    <d v="2024-09-05T00:00:00"/>
    <d v="1899-12-30T16:16:46"/>
    <s v="06/09 Lo antes posib"/>
    <d v="2024-09-06T00:00:00"/>
    <x v="9"/>
    <x v="9"/>
    <x v="1009"/>
    <d v="2024-09-06T00:00:00"/>
    <d v="1899-12-30T15:17:47"/>
    <n v="51"/>
    <s v="E00051"/>
    <s v="RUTA KMS.051"/>
    <x v="59"/>
    <x v="0"/>
    <x v="0"/>
    <x v="5"/>
    <x v="1"/>
    <d v="2024-09-05T16:16:46"/>
    <x v="78"/>
    <n v="27.720555555657484"/>
    <d v="2024-09-06T15:17:47"/>
    <d v="1899-12-30T00:40:48"/>
    <d v="2024-09-06T15:58:35"/>
    <n v="4.0236111111589707"/>
    <x v="0"/>
    <m/>
    <m/>
    <x v="0"/>
    <x v="5"/>
    <x v="0"/>
    <x v="0"/>
    <x v="4"/>
    <n v="6"/>
    <s v=""/>
    <d v="1899-12-30T16:19:12"/>
    <n v="26.040555555657484"/>
    <n v="12"/>
    <n v="14.040555555657484"/>
    <n v="0"/>
    <x v="3"/>
  </r>
  <r>
    <s v="E002"/>
    <s v="EO55"/>
    <x v="976"/>
    <x v="0"/>
    <s v="E3"/>
    <n v="100058036"/>
    <s v="HORMI CONTADO, S.L."/>
    <n v="46005175"/>
    <s v="PLANTA DE LA LINEA"/>
    <n v="3269"/>
    <x v="45"/>
    <d v="2024-09-05T00:00:00"/>
    <d v="1899-12-30T16:26:56"/>
    <s v="06/09 11:00h"/>
    <d v="2024-09-06T00:00:00"/>
    <x v="12"/>
    <x v="9"/>
    <x v="1010"/>
    <d v="2024-09-06T00:00:00"/>
    <d v="1899-12-30T08:21:32"/>
    <n v="143"/>
    <s v="E00143"/>
    <s v="RUTA KMS.143"/>
    <x v="67"/>
    <x v="0"/>
    <x v="0"/>
    <x v="5"/>
    <x v="0"/>
    <d v="2024-09-05T16:26:56"/>
    <x v="119"/>
    <n v="18.55111111124279"/>
    <d v="2024-09-06T08:21:32"/>
    <d v="1899-12-30T01:54:24"/>
    <d v="2024-09-06T10:15:56"/>
    <n v="0.73444444447522983"/>
    <x v="0"/>
    <m/>
    <m/>
    <x v="0"/>
    <x v="5"/>
    <x v="0"/>
    <x v="0"/>
    <x v="0"/>
    <n v="6"/>
    <s v=""/>
    <d v="1899-12-31T21:45:36"/>
    <n v="15.644444444576123"/>
    <n v="12"/>
    <n v="3.6444444445761235"/>
    <n v="0"/>
    <x v="3"/>
  </r>
  <r>
    <s v="E002"/>
    <s v="EO55"/>
    <x v="977"/>
    <x v="0"/>
    <s v="E3"/>
    <n v="100058426"/>
    <s v="GRUAS MEDITERRANEO, S.A."/>
    <n v="46005190"/>
    <s v="PLANTA MÁLAGA"/>
    <n v="3268"/>
    <x v="2"/>
    <d v="2024-09-05T00:00:00"/>
    <d v="1899-12-30T16:47:32"/>
    <s v="06/09 08:00h"/>
    <d v="2024-09-06T00:00:00"/>
    <x v="13"/>
    <x v="9"/>
    <x v="1011"/>
    <d v="2024-09-06T00:00:00"/>
    <d v="1899-12-30T07:38:37"/>
    <n v="24"/>
    <s v="E00024"/>
    <s v="RUTA KMS.024"/>
    <x v="249"/>
    <x v="0"/>
    <x v="0"/>
    <x v="5"/>
    <x v="0"/>
    <d v="2024-09-05T16:47:32"/>
    <x v="114"/>
    <n v="15.20777777780313"/>
    <d v="2024-09-06T07:38:37"/>
    <d v="1899-12-30T00:19:12"/>
    <d v="2024-09-06T07:57:49"/>
    <n v="3.638888883870095E-2"/>
    <x v="0"/>
    <m/>
    <m/>
    <x v="0"/>
    <x v="5"/>
    <x v="0"/>
    <x v="0"/>
    <x v="12"/>
    <n v="6"/>
    <s v=""/>
    <d v="1899-12-30T07:40:48"/>
    <n v="13.88777777780313"/>
    <n v="12"/>
    <n v="1.8877777778031302"/>
    <n v="0"/>
    <x v="3"/>
  </r>
  <r>
    <s v="E002"/>
    <s v="EO55"/>
    <x v="978"/>
    <x v="0"/>
    <s v="E3"/>
    <n v="100057843"/>
    <s v="ANDOSER OBRAS Y SERVICIOS S.L."/>
    <n v="46005203"/>
    <s v="RUTE"/>
    <n v="3269"/>
    <x v="45"/>
    <d v="2024-09-05T00:00:00"/>
    <d v="1899-12-30T16:58:19"/>
    <s v="06/09 De 8 a 10"/>
    <d v="2024-09-06T00:00:00"/>
    <x v="11"/>
    <x v="9"/>
    <x v="1012"/>
    <d v="2024-09-06T00:00:00"/>
    <d v="1899-12-30T07:25:32"/>
    <n v="101"/>
    <s v="E00101"/>
    <s v="RUTA KMS.101"/>
    <x v="132"/>
    <x v="0"/>
    <x v="0"/>
    <x v="5"/>
    <x v="0"/>
    <d v="2024-09-05T16:58:19"/>
    <x v="120"/>
    <n v="17.028055555536412"/>
    <d v="2024-09-06T07:25:32"/>
    <d v="1899-12-30T01:20:48"/>
    <d v="2024-09-06T08:46:20"/>
    <n v="1.2277777777053416"/>
    <x v="0"/>
    <m/>
    <m/>
    <x v="0"/>
    <x v="5"/>
    <x v="0"/>
    <x v="0"/>
    <x v="12"/>
    <n v="6"/>
    <s v=""/>
    <d v="1899-12-31T08:19:12"/>
    <n v="14.681388888869744"/>
    <n v="12"/>
    <n v="2.6813888888697441"/>
    <n v="0"/>
    <x v="3"/>
  </r>
  <r>
    <s v="E002"/>
    <s v="EO55"/>
    <x v="979"/>
    <x v="0"/>
    <s v="E3"/>
    <n v="432000110"/>
    <s v="PREBETONG HORMIGONES, S.A."/>
    <n v="46001414"/>
    <s v="HUELVA (F.MONTENEGRO)"/>
    <n v="837"/>
    <x v="42"/>
    <d v="2024-09-05T00:00:00"/>
    <d v="1899-12-30T18:40:02"/>
    <s v="06/09 9h"/>
    <d v="2024-09-06T00:00:00"/>
    <x v="17"/>
    <x v="10"/>
    <x v="1013"/>
    <d v="2024-09-06T00:00:00"/>
    <d v="1899-12-30T10:39:13"/>
    <n v="29"/>
    <s v="E00029"/>
    <s v="RUTA KMS.029"/>
    <x v="101"/>
    <x v="0"/>
    <x v="0"/>
    <x v="6"/>
    <x v="0"/>
    <d v="2024-09-05T18:40:02"/>
    <x v="110"/>
    <n v="17.332777777744923"/>
    <d v="2024-09-06T10:39:13"/>
    <d v="1899-12-30T00:23:12"/>
    <d v="2024-09-06T11:02:25"/>
    <n v="0.95972222235286608"/>
    <x v="0"/>
    <m/>
    <m/>
    <x v="0"/>
    <x v="5"/>
    <x v="0"/>
    <x v="0"/>
    <x v="6"/>
    <n v="6"/>
    <s v=""/>
    <d v="1899-12-30T09:16:48"/>
    <n v="15.946111111078256"/>
    <n v="12"/>
    <n v="3.9461111110782561"/>
    <n v="0"/>
    <x v="3"/>
  </r>
  <r>
    <s v="E002"/>
    <s v="EO55"/>
    <x v="980"/>
    <x v="0"/>
    <s v="E3"/>
    <n v="432000110"/>
    <s v="PREBETONG HORMIGONES, S.A."/>
    <n v="46001414"/>
    <s v="HUELVA (F.MONTENEGRO)"/>
    <n v="1782"/>
    <x v="46"/>
    <d v="2024-09-05T00:00:00"/>
    <d v="1899-12-30T18:40:25"/>
    <s v="06/09 10h"/>
    <d v="2024-09-06T00:00:00"/>
    <x v="0"/>
    <x v="10"/>
    <x v="1014"/>
    <d v="2024-09-06T00:00:00"/>
    <d v="1899-12-30T10:32:39"/>
    <n v="29"/>
    <s v="E00029"/>
    <s v="RUTA KMS.029"/>
    <x v="90"/>
    <x v="0"/>
    <x v="0"/>
    <x v="6"/>
    <x v="0"/>
    <d v="2024-09-05T18:40:25"/>
    <x v="138"/>
    <n v="18.326388888875954"/>
    <d v="2024-09-06T10:32:39"/>
    <d v="1899-12-30T00:23:12"/>
    <d v="2024-09-06T10:55:51"/>
    <n v="2.0691666666534729"/>
    <x v="0"/>
    <m/>
    <m/>
    <x v="0"/>
    <x v="5"/>
    <x v="0"/>
    <x v="0"/>
    <x v="6"/>
    <n v="6"/>
    <s v=""/>
    <d v="1899-12-30T09:16:48"/>
    <n v="16.939722222209287"/>
    <n v="12"/>
    <n v="4.9397222222092871"/>
    <n v="0"/>
    <x v="3"/>
  </r>
  <r>
    <s v="E002"/>
    <s v="EO55"/>
    <x v="981"/>
    <x v="0"/>
    <s v="E3"/>
    <n v="100043691"/>
    <s v="PAVESUR DERIVADOS, S.A."/>
    <n v="46005102"/>
    <s v="PLANTA OJEN"/>
    <n v="3269"/>
    <x v="45"/>
    <d v="2024-09-06T00:00:00"/>
    <d v="1899-12-30T08:35:18"/>
    <d v="1899-12-30T13:00:00"/>
    <d v="2024-09-06T00:00:00"/>
    <x v="0"/>
    <x v="9"/>
    <x v="1015"/>
    <d v="2024-09-06T00:00:00"/>
    <d v="1899-12-30T12:02:25"/>
    <n v="68"/>
    <s v="E00068"/>
    <s v="RUTA KMS.068"/>
    <x v="141"/>
    <x v="0"/>
    <x v="0"/>
    <x v="5"/>
    <x v="0"/>
    <d v="2024-09-06T08:35:18"/>
    <x v="138"/>
    <n v="4.4116666666232049"/>
    <d v="2024-09-06T12:02:25"/>
    <d v="1899-12-30T00:54:24"/>
    <d v="2024-09-06T12:56:49"/>
    <n v="5.3055555559694767E-2"/>
    <x v="0"/>
    <m/>
    <m/>
    <x v="0"/>
    <x v="5"/>
    <x v="0"/>
    <x v="0"/>
    <x v="3"/>
    <n v="6"/>
    <s v=""/>
    <d v="1899-12-30T21:45:36"/>
    <n v="2.5049999999565382"/>
    <n v="0"/>
    <n v="2.5049999999565382"/>
    <n v="0"/>
    <x v="3"/>
  </r>
  <r>
    <s v="E002"/>
    <s v="EO55"/>
    <x v="982"/>
    <x v="0"/>
    <s v="E3"/>
    <n v="100059631"/>
    <s v="UTE LA HIGUERA-ANDUJAR"/>
    <n v="46005941"/>
    <s v="OBRA A-311"/>
    <n v="3278"/>
    <x v="53"/>
    <d v="2024-09-06T00:00:00"/>
    <d v="1899-12-30T08:45:29"/>
    <s v="06/09 14:00h"/>
    <d v="2024-09-06T00:00:00"/>
    <x v="9"/>
    <x v="9"/>
    <x v="1016"/>
    <d v="2024-09-06T00:00:00"/>
    <d v="1899-12-30T10:01:32"/>
    <n v="286"/>
    <s v="E00286"/>
    <s v="RUTA KMS.286"/>
    <x v="65"/>
    <x v="0"/>
    <x v="0"/>
    <x v="5"/>
    <x v="0"/>
    <d v="2024-09-06T08:45:29"/>
    <x v="78"/>
    <n v="11.241944444482215"/>
    <d v="2024-09-06T10:01:32"/>
    <d v="1899-12-30T03:48:48"/>
    <d v="2024-09-06T13:50:20"/>
    <n v="6.1611111112288199"/>
    <x v="0"/>
    <m/>
    <m/>
    <x v="0"/>
    <x v="5"/>
    <x v="0"/>
    <x v="0"/>
    <x v="6"/>
    <n v="6"/>
    <s v="TRANSPORTES FRANCISCO CASTILLA E HI"/>
    <d v="1900-01-02T19:31:12"/>
    <n v="6.4286111111488813"/>
    <n v="0"/>
    <n v="6.4286111111488813"/>
    <n v="0"/>
    <x v="3"/>
  </r>
  <r>
    <s v="E002"/>
    <s v="EO55"/>
    <x v="983"/>
    <x v="0"/>
    <s v="E3"/>
    <n v="100018456"/>
    <s v="HORMIGONES PREBESUR S.A."/>
    <n v="46004055"/>
    <s v="LA CARLOTA"/>
    <n v="3269"/>
    <x v="45"/>
    <d v="2024-09-06T00:00:00"/>
    <d v="1899-12-30T09:07:00"/>
    <s v="06/09 URGE"/>
    <d v="2024-09-06T00:00:00"/>
    <x v="0"/>
    <x v="9"/>
    <x v="1017"/>
    <d v="2024-09-06T00:00:00"/>
    <d v="1899-12-30T11:49:04"/>
    <n v="158"/>
    <s v="E00158"/>
    <s v="RUTA KMS.158"/>
    <x v="126"/>
    <x v="0"/>
    <x v="0"/>
    <x v="5"/>
    <x v="0"/>
    <d v="2024-09-06T09:07:00"/>
    <x v="138"/>
    <n v="3.8833333332440816"/>
    <d v="2024-09-06T11:49:04"/>
    <d v="1899-12-30T02:06:24"/>
    <d v="2024-09-06T13:55:28"/>
    <n v="-0.9244444445357658"/>
    <x v="1"/>
    <m/>
    <m/>
    <x v="0"/>
    <x v="5"/>
    <x v="1"/>
    <x v="0"/>
    <x v="7"/>
    <n v="6"/>
    <s v=""/>
    <d v="1900-01-01T02:33:36"/>
    <n v="0.77666666657741512"/>
    <n v="0"/>
    <n v="0.77666666657741512"/>
    <n v="1"/>
    <x v="3"/>
  </r>
  <r>
    <s v="E002"/>
    <s v="EO55"/>
    <x v="984"/>
    <x v="0"/>
    <s v="E3"/>
    <n v="100018311"/>
    <s v="ANDALUZA DE MORTEROS, SA (ANDEMOSA)"/>
    <n v="46005100"/>
    <s v="PLANTA VILLA ROSA (CON TTE) MALAGA"/>
    <n v="3264"/>
    <x v="43"/>
    <d v="2024-09-06T00:00:00"/>
    <d v="1899-12-30T09:18:18"/>
    <s v="06/09 12:00h"/>
    <d v="2024-09-06T00:00:00"/>
    <x v="17"/>
    <x v="9"/>
    <x v="1018"/>
    <d v="2024-09-06T00:00:00"/>
    <d v="1899-12-30T11:19:02"/>
    <n v="24"/>
    <s v="E00024"/>
    <s v="RUTA KMS.024"/>
    <x v="129"/>
    <x v="0"/>
    <x v="0"/>
    <x v="5"/>
    <x v="0"/>
    <d v="2024-09-06T09:18:18"/>
    <x v="110"/>
    <n v="2.6949999999487773"/>
    <d v="2024-09-06T11:19:02"/>
    <d v="1899-12-30T00:19:12"/>
    <d v="2024-09-06T11:38:14"/>
    <n v="0.3627777777146548"/>
    <x v="0"/>
    <m/>
    <m/>
    <x v="0"/>
    <x v="5"/>
    <x v="0"/>
    <x v="0"/>
    <x v="7"/>
    <n v="6"/>
    <s v=""/>
    <d v="1899-12-30T07:40:48"/>
    <n v="1.3749999999487774"/>
    <n v="0"/>
    <n v="1.3749999999487774"/>
    <n v="0"/>
    <x v="3"/>
  </r>
  <r>
    <s v="E002"/>
    <s v="EO55"/>
    <x v="985"/>
    <x v="0"/>
    <s v="E4"/>
    <n v="100052407"/>
    <s v="MATERIALES DE CONSTR. RAFAEL VIDAL,"/>
    <n v="46005504"/>
    <s v="ALMACEN CASTELLON"/>
    <n v="3283"/>
    <x v="40"/>
    <d v="2024-09-06T00:00:00"/>
    <d v="1899-12-30T11:23:35"/>
    <s v="09/09 Lo antes posib"/>
    <d v="2024-09-09T00:00:00"/>
    <x v="9"/>
    <x v="9"/>
    <x v="1019"/>
    <d v="2024-09-06T00:00:00"/>
    <d v="1899-12-30T15:36:03"/>
    <n v="706"/>
    <s v="E00706"/>
    <s v="RUTA KMS.706"/>
    <x v="250"/>
    <x v="0"/>
    <x v="0"/>
    <x v="5"/>
    <x v="1"/>
    <d v="2024-09-06T11:23:35"/>
    <x v="126"/>
    <n v="80.606944444589317"/>
    <d v="2024-09-06T15:36:03"/>
    <d v="1899-12-30T09:24:48"/>
    <d v="2024-09-07T01:00:51"/>
    <n v="66.985833333281334"/>
    <x v="0"/>
    <m/>
    <m/>
    <x v="0"/>
    <x v="5"/>
    <x v="0"/>
    <x v="0"/>
    <x v="4"/>
    <n v="6"/>
    <s v=""/>
    <d v="1900-01-08T09:55:12"/>
    <n v="70.19361111125599"/>
    <n v="36"/>
    <n v="34.19361111125599"/>
    <n v="0"/>
    <x v="3"/>
  </r>
  <r>
    <s v="E002"/>
    <s v="EO55"/>
    <x v="986"/>
    <x v="0"/>
    <s v="E3"/>
    <n v="100057968"/>
    <s v="LOZAC OBRAS Y SERVICIOS, S.L."/>
    <n v="46005114"/>
    <s v="PLANTA DE PUERTO REAL"/>
    <n v="3264"/>
    <x v="43"/>
    <d v="2024-09-06T00:00:00"/>
    <d v="1899-12-30T11:28:17"/>
    <s v="09/09 09:00h"/>
    <d v="2024-09-09T00:00:00"/>
    <x v="18"/>
    <x v="9"/>
    <x v="1020"/>
    <d v="2024-09-06T00:00:00"/>
    <d v="1899-12-30T14:23:53"/>
    <n v="232"/>
    <s v="E00232"/>
    <s v="RUTA KMS.232"/>
    <x v="96"/>
    <x v="0"/>
    <x v="0"/>
    <x v="5"/>
    <x v="0"/>
    <d v="2024-09-06T11:28:17"/>
    <x v="139"/>
    <n v="69.528611111047212"/>
    <d v="2024-09-06T14:23:53"/>
    <d v="1899-12-30T03:05:36"/>
    <d v="2024-09-06T17:29:29"/>
    <n v="63.508611111086793"/>
    <x v="0"/>
    <m/>
    <m/>
    <x v="0"/>
    <x v="5"/>
    <x v="0"/>
    <x v="0"/>
    <x v="5"/>
    <n v="6"/>
    <s v=""/>
    <d v="1900-01-02T02:14:24"/>
    <n v="65.435277777713878"/>
    <n v="36"/>
    <n v="29.435277777713878"/>
    <n v="0"/>
    <x v="3"/>
  </r>
  <r>
    <s v="E002"/>
    <s v="EO55"/>
    <x v="987"/>
    <x v="0"/>
    <s v="E3"/>
    <n v="100057968"/>
    <s v="LOZAC OBRAS Y SERVICIOS, S.L."/>
    <n v="46005115"/>
    <s v="PLANTA PUERTO SANTA MARIA"/>
    <n v="3264"/>
    <x v="43"/>
    <d v="2024-09-06T00:00:00"/>
    <d v="1899-12-30T11:28:34"/>
    <s v="09/09 09:00h"/>
    <d v="2024-09-09T00:00:00"/>
    <x v="18"/>
    <x v="9"/>
    <x v="1021"/>
    <d v="2024-09-06T00:00:00"/>
    <d v="1899-12-30T14:14:02"/>
    <n v="254"/>
    <s v="E00254"/>
    <s v="RUTA KMS.254"/>
    <x v="132"/>
    <x v="0"/>
    <x v="0"/>
    <x v="5"/>
    <x v="0"/>
    <d v="2024-09-06T11:28:34"/>
    <x v="139"/>
    <n v="69.523888888943475"/>
    <d v="2024-09-06T14:14:02"/>
    <d v="1899-12-30T03:23:12"/>
    <d v="2024-09-06T17:37:14"/>
    <n v="63.379444444435649"/>
    <x v="0"/>
    <m/>
    <m/>
    <x v="0"/>
    <x v="5"/>
    <x v="0"/>
    <x v="0"/>
    <x v="5"/>
    <n v="6"/>
    <s v=""/>
    <d v="1900-01-02T09:16:48"/>
    <n v="65.137222222276804"/>
    <n v="36"/>
    <n v="29.137222222276804"/>
    <n v="0"/>
    <x v="3"/>
  </r>
  <r>
    <s v="E002"/>
    <s v="EO55"/>
    <x v="988"/>
    <x v="0"/>
    <s v="E3"/>
    <n v="100018390"/>
    <s v="FORJADOS TOR S.L."/>
    <n v="46005202"/>
    <s v="VILLANUEVA DEL TRABUCO"/>
    <n v="3262"/>
    <x v="38"/>
    <d v="2024-09-06T00:00:00"/>
    <d v="1899-12-30T12:17:11"/>
    <s v="09/09 09:00h"/>
    <d v="2024-09-09T00:00:00"/>
    <x v="18"/>
    <x v="9"/>
    <x v="1022"/>
    <d v="2024-09-06T00:00:00"/>
    <d v="1899-12-30T14:25:19"/>
    <n v="62"/>
    <s v="E00062"/>
    <s v="RUTA KMS.062"/>
    <x v="117"/>
    <x v="0"/>
    <x v="0"/>
    <x v="5"/>
    <x v="0"/>
    <d v="2024-09-06T12:17:11"/>
    <x v="139"/>
    <n v="68.713611111044884"/>
    <d v="2024-09-06T14:25:19"/>
    <d v="1899-12-30T00:49:36"/>
    <d v="2024-09-06T15:14:55"/>
    <n v="65.75138888892252"/>
    <x v="0"/>
    <m/>
    <m/>
    <x v="0"/>
    <x v="5"/>
    <x v="0"/>
    <x v="0"/>
    <x v="5"/>
    <n v="6"/>
    <s v=""/>
    <d v="1899-12-30T19:50:24"/>
    <n v="66.886944444378216"/>
    <n v="36"/>
    <n v="30.886944444378216"/>
    <n v="0"/>
    <x v="3"/>
  </r>
  <r>
    <s v="E002"/>
    <s v="EO55"/>
    <x v="989"/>
    <x v="0"/>
    <s v="E3"/>
    <n v="100033645"/>
    <s v="HORMIALIA 2007 S.L."/>
    <n v="46005122"/>
    <s v="PLANTA SAN ROQUE"/>
    <n v="3262"/>
    <x v="38"/>
    <d v="2024-09-06T00:00:00"/>
    <d v="1899-12-30T12:22:35"/>
    <s v="09/09 8h"/>
    <d v="2024-09-09T00:00:00"/>
    <x v="13"/>
    <x v="9"/>
    <x v="1023"/>
    <d v="2024-09-06T00:00:00"/>
    <d v="1899-12-30T14:55:10"/>
    <n v="144"/>
    <s v="E00144"/>
    <s v="RUTA KMS.144"/>
    <x v="72"/>
    <x v="0"/>
    <x v="0"/>
    <x v="5"/>
    <x v="0"/>
    <d v="2024-09-06T12:22:35"/>
    <x v="134"/>
    <n v="67.623611111193895"/>
    <d v="2024-09-06T14:55:10"/>
    <d v="1899-12-30T01:55:12"/>
    <d v="2024-09-06T16:50:22"/>
    <n v="63.160555555543397"/>
    <x v="0"/>
    <m/>
    <m/>
    <x v="0"/>
    <x v="5"/>
    <x v="0"/>
    <x v="0"/>
    <x v="5"/>
    <n v="6"/>
    <s v=""/>
    <d v="1899-12-31T22:04:48"/>
    <n v="64.703611111193894"/>
    <n v="36"/>
    <n v="28.703611111193894"/>
    <n v="0"/>
    <x v="3"/>
  </r>
  <r>
    <s v="E002"/>
    <s v="EO55"/>
    <x v="990"/>
    <x v="0"/>
    <s v="E3"/>
    <n v="100057966"/>
    <s v="HORPRESOL, SRL"/>
    <n v="46005112"/>
    <s v="PLANTA ALMERIA"/>
    <n v="3269"/>
    <x v="45"/>
    <d v="2024-09-06T00:00:00"/>
    <d v="1899-12-30T13:21:46"/>
    <s v="votorantim 8h"/>
    <d v="2024-09-09T00:00:00"/>
    <x v="13"/>
    <x v="9"/>
    <x v="1024"/>
    <d v="2024-09-06T00:00:00"/>
    <d v="1899-12-30T14:46:06"/>
    <n v="195"/>
    <s v="E00195"/>
    <s v="RUTA KMS.195"/>
    <x v="78"/>
    <x v="0"/>
    <x v="0"/>
    <x v="5"/>
    <x v="0"/>
    <d v="2024-09-06T13:21:46"/>
    <x v="134"/>
    <n v="66.637222222227138"/>
    <d v="2024-09-06T14:46:06"/>
    <d v="1899-12-30T02:36:00"/>
    <d v="2024-09-06T17:22:06"/>
    <n v="62.631666666828096"/>
    <x v="0"/>
    <m/>
    <m/>
    <x v="0"/>
    <x v="5"/>
    <x v="0"/>
    <x v="0"/>
    <x v="5"/>
    <n v="6"/>
    <s v=""/>
    <d v="1900-01-01T14:24:00"/>
    <n v="63.037222222227143"/>
    <n v="36"/>
    <n v="27.037222222227143"/>
    <n v="0"/>
    <x v="3"/>
  </r>
  <r>
    <s v="E002"/>
    <s v="EO55"/>
    <x v="991"/>
    <x v="0"/>
    <s v="E3"/>
    <n v="100058805"/>
    <s v="HORMIGONES, ARIDOS Y SERVICIOS CADI"/>
    <n v="46005219"/>
    <s v="PLANTA HORMIGON (ARCOS FRONTERA)"/>
    <n v="3264"/>
    <x v="43"/>
    <d v="2024-09-06T00:00:00"/>
    <d v="1899-12-30T14:08:25"/>
    <s v="09/09 08:00h"/>
    <d v="2024-09-09T00:00:00"/>
    <x v="13"/>
    <x v="9"/>
    <x v="1025"/>
    <d v="2024-09-06T00:00:00"/>
    <d v="1899-12-30T15:27:16"/>
    <n v="196"/>
    <s v="E00196"/>
    <s v="RUTA KMS.196"/>
    <x v="123"/>
    <x v="0"/>
    <x v="0"/>
    <x v="5"/>
    <x v="0"/>
    <d v="2024-09-06T14:08:25"/>
    <x v="134"/>
    <n v="65.859722222259734"/>
    <d v="2024-09-06T15:27:16"/>
    <d v="1899-12-30T02:36:48"/>
    <d v="2024-09-06T18:04:04"/>
    <n v="61.932222222152632"/>
    <x v="0"/>
    <m/>
    <m/>
    <x v="0"/>
    <x v="5"/>
    <x v="0"/>
    <x v="0"/>
    <x v="4"/>
    <n v="6"/>
    <s v=""/>
    <d v="1900-01-01T14:43:12"/>
    <n v="62.246388888926404"/>
    <n v="36"/>
    <n v="26.246388888926404"/>
    <n v="0"/>
    <x v="3"/>
  </r>
  <r>
    <s v="E002"/>
    <s v="EO55"/>
    <x v="992"/>
    <x v="0"/>
    <s v="E3"/>
    <n v="100058036"/>
    <s v="HORMI CONTADO, S.L."/>
    <n v="46005174"/>
    <s v="PLANTA DE MANILVA E/O 56"/>
    <n v="3269"/>
    <x v="45"/>
    <d v="2024-09-06T00:00:00"/>
    <d v="1899-12-30T14:44:29"/>
    <s v="09/09 10:00h"/>
    <d v="2024-09-09T00:00:00"/>
    <x v="11"/>
    <x v="9"/>
    <x v="1026"/>
    <d v="2024-09-06T00:00:00"/>
    <d v="1899-12-30T15:48:54"/>
    <n v="118"/>
    <s v="E00118"/>
    <s v="RUTA KMS.118"/>
    <x v="116"/>
    <x v="0"/>
    <x v="0"/>
    <x v="5"/>
    <x v="0"/>
    <d v="2024-09-06T14:44:29"/>
    <x v="135"/>
    <n v="67.258611111086793"/>
    <d v="2024-09-06T15:48:54"/>
    <d v="1899-12-30T01:34:24"/>
    <d v="2024-09-06T17:23:18"/>
    <n v="64.611666666576639"/>
    <x v="0"/>
    <m/>
    <m/>
    <x v="0"/>
    <x v="5"/>
    <x v="0"/>
    <x v="0"/>
    <x v="4"/>
    <n v="6"/>
    <s v=""/>
    <d v="1899-12-31T13:45:36"/>
    <n v="64.685277777753456"/>
    <n v="36"/>
    <n v="28.685277777753456"/>
    <n v="0"/>
    <x v="3"/>
  </r>
  <r>
    <s v="E002"/>
    <s v="EO56"/>
    <x v="993"/>
    <x v="0"/>
    <s v="E3"/>
    <n v="100058154"/>
    <s v="BASEWELL LTD"/>
    <n v="46005185"/>
    <s v="GIBRALTAR"/>
    <n v="3268"/>
    <x v="2"/>
    <d v="2024-09-04T00:00:00"/>
    <d v="1899-12-30T13:20:39"/>
    <s v="05/09 de 8 a 13h"/>
    <d v="2024-09-05T00:00:00"/>
    <x v="0"/>
    <x v="9"/>
    <x v="1027"/>
    <d v="2024-09-05T00:00:00"/>
    <d v="1899-12-30T10:51:00"/>
    <n v="153"/>
    <s v="E00153"/>
    <s v="RUTA KMS.153"/>
    <x v="67"/>
    <x v="0"/>
    <x v="0"/>
    <x v="5"/>
    <x v="0"/>
    <d v="2024-09-04T13:20:39"/>
    <x v="99"/>
    <n v="23.655833333206829"/>
    <d v="2024-09-05T10:51:00"/>
    <d v="1899-12-30T02:02:24"/>
    <d v="2024-09-05T12:53:24"/>
    <n v="0.11000000004423782"/>
    <x v="0"/>
    <m/>
    <m/>
    <x v="0"/>
    <x v="4"/>
    <x v="0"/>
    <x v="0"/>
    <x v="6"/>
    <n v="5"/>
    <s v=""/>
    <d v="1900-01-01T00:57:36"/>
    <n v="20.61583333320683"/>
    <n v="12"/>
    <n v="8.6158333332068295"/>
    <n v="0"/>
    <x v="3"/>
  </r>
  <r>
    <s v="E002"/>
    <s v="EO57"/>
    <x v="994"/>
    <x v="0"/>
    <s v="E3"/>
    <n v="100038335"/>
    <s v="CONSTRUCCIONES DARIAS, S.A."/>
    <n v="68002810"/>
    <s v="LA GOMERA"/>
    <n v="3126"/>
    <x v="54"/>
    <d v="2024-08-29T00:00:00"/>
    <d v="1899-12-30T07:47:18"/>
    <s v="05/09 8h LA GOMERA"/>
    <d v="2024-09-05T00:00:00"/>
    <x v="13"/>
    <x v="12"/>
    <x v="1028"/>
    <d v="2024-09-04T00:00:00"/>
    <d v="1899-12-30T14:27:28"/>
    <n v="0"/>
    <m/>
    <m/>
    <x v="152"/>
    <x v="0"/>
    <x v="0"/>
    <x v="3"/>
    <x v="0"/>
    <d v="2024-08-29T07:47:18"/>
    <x v="80"/>
    <n v="168.21166666672798"/>
    <d v="2024-09-04T14:27:28"/>
    <d v="1899-12-30T00:00:00"/>
    <d v="2024-09-04T14:27:28"/>
    <n v="17.542222222255077"/>
    <x v="0"/>
    <m/>
    <m/>
    <x v="0"/>
    <x v="2"/>
    <x v="0"/>
    <x v="0"/>
    <x v="5"/>
    <n v="4"/>
    <s v=""/>
    <d v="1899-12-30T00:00:00"/>
    <n v="167.21166666672798"/>
    <n v="60"/>
    <n v="107.21166666672798"/>
    <n v="0"/>
    <x v="1"/>
  </r>
  <r>
    <s v="E002"/>
    <s v="EO57"/>
    <x v="995"/>
    <x v="0"/>
    <s v="E3"/>
    <n v="100000878"/>
    <s v="SAINT-GOBAIN WEBER CEMARKSA, S.A."/>
    <n v="68000496"/>
    <s v="GS EL CHORRILLO"/>
    <n v="3126"/>
    <x v="54"/>
    <d v="2024-09-03T00:00:00"/>
    <d v="1899-12-30T09:26:09"/>
    <s v="06/09 08h 5501591325"/>
    <d v="2024-09-06T00:00:00"/>
    <x v="18"/>
    <x v="12"/>
    <x v="1029"/>
    <d v="2024-09-06T00:00:00"/>
    <d v="1899-12-30T07:01:13"/>
    <n v="17"/>
    <s v="E0053E"/>
    <s v="El Chorrillo"/>
    <x v="152"/>
    <x v="0"/>
    <x v="0"/>
    <x v="3"/>
    <x v="0"/>
    <d v="2024-09-03T09:26:09"/>
    <x v="107"/>
    <n v="71.564166666590609"/>
    <d v="2024-09-06T07:01:13"/>
    <d v="1899-12-30T00:13:36"/>
    <d v="2024-09-06T07:14:49"/>
    <n v="1.7530555555131286"/>
    <x v="0"/>
    <m/>
    <m/>
    <x v="0"/>
    <x v="5"/>
    <x v="0"/>
    <x v="0"/>
    <x v="12"/>
    <n v="6"/>
    <s v=""/>
    <d v="1899-12-30T05:26:24"/>
    <n v="70.337499999923935"/>
    <n v="36"/>
    <n v="34.337499999923935"/>
    <n v="0"/>
    <x v="1"/>
  </r>
  <r>
    <s v="E002"/>
    <s v="EO57"/>
    <x v="996"/>
    <x v="0"/>
    <s v="E3"/>
    <n v="432000110"/>
    <s v="PREBETONG HORMIGONES, S.A."/>
    <n v="68000485"/>
    <s v="PLANTA LAS GALLETAS II"/>
    <n v="3126"/>
    <x v="54"/>
    <d v="2024-09-03T00:00:00"/>
    <d v="1899-12-30T10:18:31"/>
    <s v="04/09 14h Torre 2"/>
    <d v="2024-09-04T00:00:00"/>
    <x v="7"/>
    <x v="12"/>
    <x v="1030"/>
    <d v="2024-09-04T00:00:00"/>
    <d v="1899-12-30T14:48:04"/>
    <n v="78"/>
    <s v="E0054I"/>
    <s v="Las Galletas"/>
    <x v="153"/>
    <x v="0"/>
    <x v="0"/>
    <x v="3"/>
    <x v="0"/>
    <d v="2024-09-03T10:18:31"/>
    <x v="81"/>
    <n v="31.691388888924848"/>
    <d v="2024-09-04T14:48:04"/>
    <d v="1899-12-30T01:02:24"/>
    <d v="2024-09-04T15:50:28"/>
    <n v="2.1588888888945803"/>
    <x v="0"/>
    <m/>
    <m/>
    <x v="0"/>
    <x v="2"/>
    <x v="0"/>
    <x v="0"/>
    <x v="5"/>
    <n v="4"/>
    <s v=""/>
    <d v="1899-12-31T00:57:36"/>
    <n v="29.651388888924849"/>
    <n v="12"/>
    <n v="17.651388888924849"/>
    <n v="0"/>
    <x v="1"/>
  </r>
  <r>
    <s v="E002"/>
    <s v="EO57"/>
    <x v="997"/>
    <x v="0"/>
    <s v="E4"/>
    <n v="100041158"/>
    <s v="REFARQUITEC S.L.U."/>
    <n v="68002594"/>
    <s v="NAVE LOS MAJUELOS"/>
    <n v="3208"/>
    <x v="55"/>
    <d v="2024-09-03T00:00:00"/>
    <d v="1899-12-30T11:20:09"/>
    <s v="05/09 5 PAL"/>
    <d v="2024-09-05T00:00:00"/>
    <x v="9"/>
    <x v="12"/>
    <x v="1031"/>
    <d v="2024-09-05T00:00:00"/>
    <d v="1899-12-30T09:52:25"/>
    <n v="13"/>
    <s v="E0054E"/>
    <s v="La Cuesta"/>
    <x v="151"/>
    <x v="0"/>
    <x v="0"/>
    <x v="3"/>
    <x v="1"/>
    <d v="2024-09-03T11:20:09"/>
    <x v="62"/>
    <n v="56.664166666741949"/>
    <d v="2024-09-05T09:52:25"/>
    <d v="1899-12-30T00:10:24"/>
    <d v="2024-09-05T10:02:49"/>
    <n v="9.9530555555247702"/>
    <x v="0"/>
    <m/>
    <m/>
    <x v="0"/>
    <x v="4"/>
    <x v="0"/>
    <x v="0"/>
    <x v="1"/>
    <n v="5"/>
    <s v=""/>
    <d v="1899-12-30T04:09:36"/>
    <n v="55.490833333408617"/>
    <n v="24"/>
    <n v="31.490833333408617"/>
    <n v="0"/>
    <x v="1"/>
  </r>
  <r>
    <s v="E002"/>
    <s v="EO57"/>
    <x v="998"/>
    <x v="0"/>
    <s v="E4"/>
    <n v="100037340"/>
    <s v="FRTRIA. LOS DOS CAMINOS, S.L. L."/>
    <n v="68000058"/>
    <s v="ICOD CTRA. EL AMPARO KM. 2"/>
    <n v="2693"/>
    <x v="56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0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8"/>
    <x v="0"/>
    <s v="E4"/>
    <n v="100037340"/>
    <s v="FRTRIA. LOS DOS CAMINOS, S.L. L."/>
    <n v="68000058"/>
    <s v="ICOD CTRA. EL AMPARO KM. 2"/>
    <n v="3208"/>
    <x v="55"/>
    <d v="2024-09-03T00:00:00"/>
    <d v="1899-12-30T12:47:37"/>
    <s v="04/09 16P 2TIPOS"/>
    <d v="2024-09-05T00:00:00"/>
    <x v="9"/>
    <x v="12"/>
    <x v="1032"/>
    <d v="2024-09-05T00:00:00"/>
    <d v="1899-12-30T06:54:01"/>
    <n v="61"/>
    <s v="E0053T"/>
    <s v="Icod de Los Vinos"/>
    <x v="45"/>
    <x v="0"/>
    <x v="1"/>
    <x v="3"/>
    <x v="1"/>
    <d v="2024-09-03T12:47:37"/>
    <x v="62"/>
    <n v="55.20638888888061"/>
    <d v="2024-09-05T06:54:01"/>
    <d v="1899-12-30T00:48:48"/>
    <d v="2024-09-05T07:42:49"/>
    <n v="12.286388888955116"/>
    <x v="0"/>
    <m/>
    <m/>
    <x v="0"/>
    <x v="4"/>
    <x v="0"/>
    <x v="0"/>
    <x v="13"/>
    <n v="5"/>
    <s v=""/>
    <d v="1899-12-30T19:31:12"/>
    <n v="53.393055555547278"/>
    <n v="24"/>
    <n v="29.393055555547278"/>
    <n v="0"/>
    <x v="1"/>
  </r>
  <r>
    <s v="E002"/>
    <s v="EO57"/>
    <x v="999"/>
    <x v="0"/>
    <s v="E4"/>
    <n v="100037260"/>
    <s v="FERRETERIA ANASTASIO HERNANDEZ S.L."/>
    <n v="68000384"/>
    <s v="EN LA ESPERANZA"/>
    <n v="2693"/>
    <x v="56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0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999"/>
    <x v="0"/>
    <s v="E4"/>
    <n v="100037260"/>
    <s v="FERRETERIA ANASTASIO HERNANDEZ S.L."/>
    <n v="68000384"/>
    <s v="EN LA ESPERANZA"/>
    <n v="3208"/>
    <x v="55"/>
    <d v="2024-09-03T00:00:00"/>
    <d v="1899-12-30T13:05:20"/>
    <s v="04/09 12pal"/>
    <d v="2024-09-04T00:00:00"/>
    <x v="9"/>
    <x v="12"/>
    <x v="1033"/>
    <d v="2024-09-04T00:00:00"/>
    <d v="1899-12-30T13:17:10"/>
    <n v="15"/>
    <s v="E0053J"/>
    <s v="El Rosario"/>
    <x v="151"/>
    <x v="0"/>
    <x v="1"/>
    <x v="3"/>
    <x v="1"/>
    <d v="2024-09-03T13:05:20"/>
    <x v="33"/>
    <n v="30.91111111122882"/>
    <d v="2024-09-04T13:17:10"/>
    <d v="1899-12-30T00:12:00"/>
    <d v="2024-09-04T13:29:10"/>
    <n v="6.5138888890505768"/>
    <x v="0"/>
    <m/>
    <m/>
    <x v="0"/>
    <x v="2"/>
    <x v="0"/>
    <x v="0"/>
    <x v="2"/>
    <n v="4"/>
    <s v=""/>
    <d v="1899-12-30T04:48:00"/>
    <n v="29.711111111228821"/>
    <n v="12"/>
    <n v="17.711111111228821"/>
    <n v="0"/>
    <x v="1"/>
  </r>
  <r>
    <s v="E002"/>
    <s v="EO57"/>
    <x v="1000"/>
    <x v="0"/>
    <s v="E4"/>
    <n v="100055348"/>
    <s v="FERRETERIA EL TANQUE S.C."/>
    <n v="68002286"/>
    <s v="EL TANQUE"/>
    <n v="2693"/>
    <x v="56"/>
    <d v="2024-09-03T00:00:00"/>
    <d v="1899-12-30T15:13:14"/>
    <s v="05/09  Urgente"/>
    <d v="2024-09-05T00:00:00"/>
    <x v="9"/>
    <x v="12"/>
    <x v="1034"/>
    <d v="2024-09-05T00:00:00"/>
    <d v="1899-12-30T07:12:14"/>
    <n v="76"/>
    <s v="E0052W"/>
    <s v="Buenavista del Norte"/>
    <x v="150"/>
    <x v="0"/>
    <x v="0"/>
    <x v="3"/>
    <x v="1"/>
    <d v="2024-09-03T15:13:14"/>
    <x v="62"/>
    <n v="52.779444444458932"/>
    <d v="2024-09-05T07:12:14"/>
    <d v="1899-12-30T01:00:48"/>
    <d v="2024-09-05T08:13:02"/>
    <n v="11.782777777989395"/>
    <x v="0"/>
    <m/>
    <m/>
    <x v="0"/>
    <x v="4"/>
    <x v="0"/>
    <x v="0"/>
    <x v="12"/>
    <n v="5"/>
    <s v=""/>
    <d v="1899-12-31T00:19:12"/>
    <n v="50.766111111125596"/>
    <n v="24"/>
    <n v="26.766111111125596"/>
    <n v="0"/>
    <x v="1"/>
  </r>
  <r>
    <s v="E002"/>
    <s v="EO57"/>
    <x v="1001"/>
    <x v="0"/>
    <s v="E4"/>
    <n v="100037255"/>
    <s v="CIAL. FERRETERIA VALLE SUR,S.L"/>
    <n v="68001928"/>
    <s v="PLANCHA GRANDE GÜIMAR"/>
    <n v="2693"/>
    <x v="56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0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1"/>
    <x v="0"/>
    <s v="E4"/>
    <n v="100037255"/>
    <s v="CIAL. FERRETERIA VALLE SUR,S.L"/>
    <n v="68001928"/>
    <s v="PLANCHA GRANDE GÜIMAR"/>
    <n v="3208"/>
    <x v="55"/>
    <d v="2024-09-03T00:00:00"/>
    <d v="1899-12-30T15:17:11"/>
    <s v="recoger palet vacios"/>
    <d v="2024-09-04T00:00:00"/>
    <x v="3"/>
    <x v="12"/>
    <x v="1035"/>
    <d v="2024-09-05T00:00:00"/>
    <d v="1899-12-30T12:07:00"/>
    <n v="33"/>
    <s v="E0053R"/>
    <s v="Guimar"/>
    <x v="150"/>
    <x v="0"/>
    <x v="1"/>
    <x v="3"/>
    <x v="1"/>
    <d v="2024-09-03T15:17:11"/>
    <x v="52"/>
    <n v="22.713611111103091"/>
    <d v="2024-09-05T12:07:00"/>
    <d v="1899-12-30T00:26:24"/>
    <d v="2024-09-05T12:33:24"/>
    <n v="-22.556666666641831"/>
    <x v="1"/>
    <m/>
    <m/>
    <x v="0"/>
    <x v="4"/>
    <x v="2"/>
    <x v="0"/>
    <x v="3"/>
    <n v="5"/>
    <s v=""/>
    <d v="1899-12-30T10:33:36"/>
    <n v="21.27361111110309"/>
    <n v="12"/>
    <n v="9.2736111111030901"/>
    <n v="0"/>
    <x v="1"/>
  </r>
  <r>
    <s v="E002"/>
    <s v="EO57"/>
    <x v="1002"/>
    <x v="0"/>
    <s v="E3"/>
    <n v="432000110"/>
    <s v="PREBETONG HORMIGONES, S.A."/>
    <n v="68000483"/>
    <s v="PLANTA PUERTO SANTA CRUZ"/>
    <n v="3126"/>
    <x v="54"/>
    <d v="2024-09-03T00:00:00"/>
    <d v="1899-12-30T15:19:23"/>
    <s v="04/09 13:00H silo2"/>
    <d v="2024-09-04T00:00:00"/>
    <x v="4"/>
    <x v="12"/>
    <x v="1036"/>
    <d v="2024-09-04T00:00:00"/>
    <d v="1899-12-30T14:22:30"/>
    <n v="6"/>
    <s v="E00SCF"/>
    <s v="Santa Cruz de Tenerife"/>
    <x v="147"/>
    <x v="0"/>
    <x v="0"/>
    <x v="3"/>
    <x v="0"/>
    <d v="2024-09-03T15:19:23"/>
    <x v="47"/>
    <n v="23.676944444363471"/>
    <d v="2024-09-04T14:22:30"/>
    <d v="1899-12-30T00:04:48"/>
    <d v="2024-09-04T14:27:18"/>
    <n v="0.54499999992549419"/>
    <x v="0"/>
    <m/>
    <m/>
    <x v="0"/>
    <x v="2"/>
    <x v="0"/>
    <x v="0"/>
    <x v="5"/>
    <n v="4"/>
    <s v=""/>
    <d v="1899-12-30T01:55:12"/>
    <n v="22.596944444363473"/>
    <n v="12"/>
    <n v="10.596944444363473"/>
    <n v="0"/>
    <x v="1"/>
  </r>
  <r>
    <s v="E002"/>
    <s v="EO57"/>
    <x v="1003"/>
    <x v="0"/>
    <s v="E3"/>
    <n v="100056375"/>
    <s v="UTE CIERRE ANILLO INSULAR TFE"/>
    <n v="68002447"/>
    <s v="ANILLO INSULAR DIV3099"/>
    <n v="2649"/>
    <x v="57"/>
    <d v="2024-09-03T00:00:00"/>
    <d v="1899-12-30T16:22:04"/>
    <s v="05/09 8h"/>
    <d v="2024-09-05T00:00:00"/>
    <x v="9"/>
    <x v="12"/>
    <x v="1037"/>
    <d v="2024-09-04T00:00:00"/>
    <d v="1899-12-30T15:55:21"/>
    <n v="114"/>
    <s v="E002ST"/>
    <s v="Santiago del Teide"/>
    <x v="147"/>
    <x v="0"/>
    <x v="0"/>
    <x v="3"/>
    <x v="0"/>
    <d v="2024-09-03T16:22:04"/>
    <x v="62"/>
    <n v="51.632222222280689"/>
    <d v="2024-09-04T15:55:21"/>
    <d v="1899-12-30T01:31:12"/>
    <d v="2024-09-04T17:26:33"/>
    <n v="26.557500000111759"/>
    <x v="0"/>
    <m/>
    <m/>
    <x v="0"/>
    <x v="2"/>
    <x v="0"/>
    <x v="0"/>
    <x v="4"/>
    <n v="4"/>
    <s v=""/>
    <d v="1899-12-31T12:28:48"/>
    <n v="49.112222222280685"/>
    <n v="24"/>
    <n v="25.112222222280685"/>
    <n v="0"/>
    <x v="1"/>
  </r>
  <r>
    <s v="E002"/>
    <s v="EO57"/>
    <x v="1004"/>
    <x v="0"/>
    <s v="E4"/>
    <n v="100050210"/>
    <s v="FERRETERIA CONPE S.L."/>
    <n v="68001697"/>
    <s v="FERRETERIA CONPE SAN ISIDRO"/>
    <n v="2693"/>
    <x v="56"/>
    <d v="2024-09-04T00:00:00"/>
    <d v="1899-12-30T09:16:53"/>
    <s v="04/09 12P"/>
    <d v="2024-09-04T00:00:00"/>
    <x v="9"/>
    <x v="12"/>
    <x v="1038"/>
    <d v="2024-09-04T00:00:00"/>
    <d v="1899-12-30T16:20:34"/>
    <n v="64"/>
    <s v="E0055D"/>
    <s v="San Isidro"/>
    <x v="151"/>
    <x v="0"/>
    <x v="0"/>
    <x v="3"/>
    <x v="1"/>
    <d v="2024-09-04T09:16:53"/>
    <x v="33"/>
    <n v="10.718611111224163"/>
    <d v="2024-09-04T16:20:34"/>
    <d v="1899-12-30T00:51:12"/>
    <d v="2024-09-04T17:11:46"/>
    <n v="2.8038888889714144"/>
    <x v="0"/>
    <m/>
    <m/>
    <x v="0"/>
    <x v="2"/>
    <x v="0"/>
    <x v="0"/>
    <x v="8"/>
    <n v="4"/>
    <s v=""/>
    <d v="1899-12-30T20:28:48"/>
    <n v="8.8652777778908298"/>
    <n v="0"/>
    <n v="8.8652777778908298"/>
    <n v="0"/>
    <x v="1"/>
  </r>
  <r>
    <s v="E002"/>
    <s v="EO57"/>
    <x v="1005"/>
    <x v="0"/>
    <s v="E3"/>
    <n v="100053983"/>
    <s v="CONSTRUCCIONES GORDISOL, S. L."/>
    <n v="68002555"/>
    <s v="LOSETA GORDISOL GRANEL"/>
    <n v="3126"/>
    <x v="54"/>
    <d v="2024-09-04T00:00:00"/>
    <d v="1899-12-30T10:26:32"/>
    <s v="05/09 08:00h - 18 TM"/>
    <d v="2024-09-05T00:00:00"/>
    <x v="12"/>
    <x v="12"/>
    <x v="1039"/>
    <d v="2024-09-05T00:00:00"/>
    <d v="1899-12-30T09:06:41"/>
    <n v="25"/>
    <s v="E0053A"/>
    <s v="Candelaria"/>
    <x v="154"/>
    <x v="0"/>
    <x v="0"/>
    <x v="3"/>
    <x v="0"/>
    <d v="2024-09-04T10:26:32"/>
    <x v="92"/>
    <n v="24.557777777896263"/>
    <d v="2024-09-05T09:06:41"/>
    <d v="1899-12-30T00:20:00"/>
    <d v="2024-09-05T09:26:41"/>
    <n v="1.5552777777775191"/>
    <x v="0"/>
    <m/>
    <m/>
    <x v="0"/>
    <x v="4"/>
    <x v="0"/>
    <x v="0"/>
    <x v="1"/>
    <n v="5"/>
    <s v=""/>
    <d v="1899-12-30T08:00:00"/>
    <n v="23.224444444562931"/>
    <n v="12"/>
    <n v="11.224444444562931"/>
    <n v="0"/>
    <x v="1"/>
  </r>
  <r>
    <s v="E002"/>
    <s v="EO57"/>
    <x v="1006"/>
    <x v="0"/>
    <s v="E4"/>
    <n v="100037349"/>
    <s v="DELGADO GUERRA HERMOGENES"/>
    <n v="68000004"/>
    <s v="EN LOS REALEJOS"/>
    <n v="3208"/>
    <x v="55"/>
    <d v="2024-09-04T00:00:00"/>
    <d v="1899-12-30T10:39:31"/>
    <s v="05/09 6pal cem+mort"/>
    <d v="2024-09-05T00:00:00"/>
    <x v="9"/>
    <x v="12"/>
    <x v="1040"/>
    <d v="2024-09-05T00:00:00"/>
    <d v="1899-12-30T07:10:02"/>
    <n v="47"/>
    <s v="E00LSE"/>
    <s v="Los Realejos"/>
    <x v="150"/>
    <x v="0"/>
    <x v="0"/>
    <x v="3"/>
    <x v="1"/>
    <d v="2024-09-04T10:39:31"/>
    <x v="62"/>
    <n v="33.341388888889924"/>
    <d v="2024-09-05T07:10:02"/>
    <d v="1899-12-30T00:37:36"/>
    <d v="2024-09-05T07:47:38"/>
    <n v="12.206111111270729"/>
    <x v="0"/>
    <m/>
    <m/>
    <x v="0"/>
    <x v="4"/>
    <x v="0"/>
    <x v="0"/>
    <x v="12"/>
    <n v="5"/>
    <s v=""/>
    <d v="1899-12-30T15:02:24"/>
    <n v="31.714722222223259"/>
    <n v="12"/>
    <n v="19.714722222223259"/>
    <n v="0"/>
    <x v="1"/>
  </r>
  <r>
    <s v="E002"/>
    <s v="EO57"/>
    <x v="1007"/>
    <x v="0"/>
    <s v="E4"/>
    <n v="100059237"/>
    <s v="FERRETERIA SUCONSAS S.L"/>
    <n v="68002804"/>
    <s v="EL CHORRILLO"/>
    <n v="2693"/>
    <x v="56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0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7"/>
    <x v="0"/>
    <s v="E4"/>
    <n v="100059237"/>
    <s v="FERRETERIA SUCONSAS S.L"/>
    <n v="68002804"/>
    <s v="EL CHORRILLO"/>
    <n v="3208"/>
    <x v="55"/>
    <d v="2024-09-04T00:00:00"/>
    <d v="1899-12-30T10:40:55"/>
    <s v="05/09 16p recoger pa"/>
    <d v="2024-09-05T00:00:00"/>
    <x v="9"/>
    <x v="12"/>
    <x v="1041"/>
    <d v="2024-09-05T00:00:00"/>
    <d v="1899-12-30T09:27:44"/>
    <n v="17"/>
    <s v="E0053E"/>
    <s v="El Chorrillo"/>
    <x v="149"/>
    <x v="0"/>
    <x v="1"/>
    <x v="3"/>
    <x v="1"/>
    <d v="2024-09-04T10:40:55"/>
    <x v="62"/>
    <n v="33.31805555569008"/>
    <d v="2024-09-05T09:27:44"/>
    <d v="1899-12-30T00:13:36"/>
    <d v="2024-09-05T09:41:20"/>
    <n v="10.311111111135688"/>
    <x v="0"/>
    <m/>
    <m/>
    <x v="0"/>
    <x v="4"/>
    <x v="0"/>
    <x v="0"/>
    <x v="1"/>
    <n v="5"/>
    <s v=""/>
    <d v="1899-12-30T05:26:24"/>
    <n v="32.091388889023413"/>
    <n v="12"/>
    <n v="20.091388889023413"/>
    <n v="0"/>
    <x v="1"/>
  </r>
  <r>
    <s v="E002"/>
    <s v="EO57"/>
    <x v="1008"/>
    <x v="0"/>
    <s v="E3"/>
    <n v="100037299"/>
    <s v="PREFABRICADOS DOMINGUEZ, S.L."/>
    <n v="68000074"/>
    <s v="GS TEGUESTE"/>
    <n v="3126"/>
    <x v="54"/>
    <d v="2024-09-04T00:00:00"/>
    <d v="1899-12-30T10:41:30"/>
    <s v="05/09 9:30h"/>
    <d v="2024-09-05T00:00:00"/>
    <x v="23"/>
    <x v="12"/>
    <x v="1042"/>
    <d v="2024-09-05T00:00:00"/>
    <d v="1899-12-30T06:46:38"/>
    <n v="23"/>
    <s v="E0055J"/>
    <s v="Taco"/>
    <x v="144"/>
    <x v="0"/>
    <x v="0"/>
    <x v="3"/>
    <x v="0"/>
    <d v="2024-09-04T10:41:30"/>
    <x v="101"/>
    <n v="22.808333333465271"/>
    <d v="2024-09-05T06:46:38"/>
    <d v="1899-12-30T00:18:24"/>
    <d v="2024-09-05T07:05:02"/>
    <n v="2.4161111111752689"/>
    <x v="0"/>
    <m/>
    <m/>
    <x v="0"/>
    <x v="4"/>
    <x v="0"/>
    <x v="0"/>
    <x v="13"/>
    <n v="5"/>
    <s v=""/>
    <d v="1899-12-30T07:21:36"/>
    <n v="21.501666666798606"/>
    <n v="12"/>
    <n v="9.5016666667986058"/>
    <n v="0"/>
    <x v="1"/>
  </r>
  <r>
    <s v="E002"/>
    <s v="EO57"/>
    <x v="1009"/>
    <x v="0"/>
    <s v="E3"/>
    <n v="100037274"/>
    <s v="PREFABRICADOS TEIDE S.L."/>
    <n v="68000430"/>
    <s v="GS FABRICA LAS ERAS"/>
    <n v="2649"/>
    <x v="57"/>
    <d v="2024-09-04T00:00:00"/>
    <d v="1899-12-30T10:42:05"/>
    <s v="05/09 13h Silo 2"/>
    <d v="2024-09-05T00:00:00"/>
    <x v="10"/>
    <x v="12"/>
    <x v="1043"/>
    <d v="2024-09-05T00:00:00"/>
    <d v="1899-12-30T12:10:31"/>
    <n v="44"/>
    <s v="E00AZF"/>
    <s v="Las Eras"/>
    <x v="154"/>
    <x v="0"/>
    <x v="0"/>
    <x v="3"/>
    <x v="0"/>
    <d v="2024-09-04T10:42:05"/>
    <x v="104"/>
    <n v="26.798611111182254"/>
    <d v="2024-09-05T12:10:31"/>
    <d v="1899-12-30T00:35:12"/>
    <d v="2024-09-05T12:45:43"/>
    <n v="0.73805555555736646"/>
    <x v="0"/>
    <m/>
    <m/>
    <x v="0"/>
    <x v="4"/>
    <x v="0"/>
    <x v="0"/>
    <x v="3"/>
    <n v="5"/>
    <s v=""/>
    <d v="1899-12-30T14:04:48"/>
    <n v="25.211944444515588"/>
    <n v="12"/>
    <n v="13.211944444515588"/>
    <n v="0"/>
    <x v="1"/>
  </r>
  <r>
    <s v="E002"/>
    <s v="EO57"/>
    <x v="1010"/>
    <x v="0"/>
    <s v="E4"/>
    <n v="100037324"/>
    <s v="FERRETERIA SAN ISIDRO, S.L."/>
    <n v="68000045"/>
    <s v="LOS REALEJOS"/>
    <n v="3208"/>
    <x v="55"/>
    <d v="2024-09-04T00:00:00"/>
    <d v="1899-12-30T10:42:38"/>
    <s v="PDD-2024-01-04852 04"/>
    <d v="2024-09-04T00:00:00"/>
    <x v="9"/>
    <x v="12"/>
    <x v="1044"/>
    <d v="2024-09-05T00:00:00"/>
    <d v="1899-12-30T06:25:09"/>
    <n v="47"/>
    <s v="E00LSE"/>
    <s v="Los Realejos"/>
    <x v="145"/>
    <x v="0"/>
    <x v="0"/>
    <x v="3"/>
    <x v="1"/>
    <d v="2024-09-04T10:42:38"/>
    <x v="33"/>
    <n v="9.2894444445264526"/>
    <d v="2024-09-05T06:25:09"/>
    <d v="1899-12-30T00:37:36"/>
    <d v="2024-09-05T07:02:45"/>
    <n v="-11.045833333279006"/>
    <x v="1"/>
    <m/>
    <m/>
    <x v="0"/>
    <x v="4"/>
    <x v="2"/>
    <x v="0"/>
    <x v="13"/>
    <n v="5"/>
    <s v=""/>
    <d v="1899-12-30T15:02:24"/>
    <n v="7.6627777778597856"/>
    <n v="0"/>
    <n v="7.6627777778597856"/>
    <n v="0"/>
    <x v="1"/>
  </r>
  <r>
    <s v="E002"/>
    <s v="EO57"/>
    <x v="1011"/>
    <x v="0"/>
    <s v="E4"/>
    <n v="100037361"/>
    <s v="COMERCIAL PESTANO, S.L."/>
    <n v="68000129"/>
    <s v="EN  EL SOBRADILLO"/>
    <n v="3208"/>
    <x v="55"/>
    <d v="2024-09-04T00:00:00"/>
    <d v="1899-12-30T10:43:45"/>
    <s v="04/09 16p"/>
    <d v="2024-09-04T00:00:00"/>
    <x v="22"/>
    <x v="12"/>
    <x v="1045"/>
    <d v="2024-09-04T00:00:00"/>
    <d v="1899-12-30T13:36:32"/>
    <n v="15"/>
    <s v="E0055C"/>
    <s v="El Sobradillo"/>
    <x v="148"/>
    <x v="0"/>
    <x v="0"/>
    <x v="3"/>
    <x v="1"/>
    <d v="2024-09-04T10:43:45"/>
    <x v="129"/>
    <n v="9.7708333333139308"/>
    <d v="2024-09-04T13:36:32"/>
    <d v="1899-12-30T00:12:00"/>
    <d v="2024-09-04T13:48:32"/>
    <n v="6.6911111111403443"/>
    <x v="0"/>
    <m/>
    <m/>
    <x v="0"/>
    <x v="2"/>
    <x v="0"/>
    <x v="0"/>
    <x v="2"/>
    <n v="4"/>
    <s v=""/>
    <d v="1899-12-30T04:48:00"/>
    <n v="8.5708333333139315"/>
    <n v="0"/>
    <n v="8.5708333333139315"/>
    <n v="0"/>
    <x v="1"/>
  </r>
  <r>
    <s v="E002"/>
    <s v="EO57"/>
    <x v="1012"/>
    <x v="0"/>
    <s v="E3"/>
    <n v="100037378"/>
    <s v="TRAYSESA, S.L."/>
    <n v="68000746"/>
    <s v="PLANTA HORMIGON GUIMAR /951"/>
    <n v="3126"/>
    <x v="54"/>
    <d v="2024-09-04T00:00:00"/>
    <d v="1899-12-30T11:10:28"/>
    <s v="04/09 servir"/>
    <d v="2024-09-04T00:00:00"/>
    <x v="9"/>
    <x v="12"/>
    <x v="1046"/>
    <d v="2024-09-04T00:00:00"/>
    <d v="1899-12-30T13:44:22"/>
    <n v="28"/>
    <s v="E0054Q"/>
    <s v="Polig.Industrial de Guimar"/>
    <x v="146"/>
    <x v="0"/>
    <x v="0"/>
    <x v="3"/>
    <x v="0"/>
    <d v="2024-09-04T11:10:28"/>
    <x v="33"/>
    <n v="8.8255555556388572"/>
    <d v="2024-09-04T13:44:22"/>
    <d v="1899-12-30T00:22:24"/>
    <d v="2024-09-04T14:06:46"/>
    <n v="5.8872222224017605"/>
    <x v="0"/>
    <m/>
    <m/>
    <x v="0"/>
    <x v="2"/>
    <x v="0"/>
    <x v="0"/>
    <x v="2"/>
    <n v="4"/>
    <s v=""/>
    <d v="1899-12-30T08:57:36"/>
    <n v="7.4522222223055241"/>
    <n v="0"/>
    <n v="7.4522222223055241"/>
    <n v="0"/>
    <x v="1"/>
  </r>
  <r>
    <s v="E002"/>
    <s v="EO57"/>
    <x v="1013"/>
    <x v="0"/>
    <s v="E3"/>
    <n v="432000110"/>
    <s v="PREBETONG HORMIGONES, S.A."/>
    <n v="68000485"/>
    <s v="PLANTA LAS GALLETAS II"/>
    <n v="3126"/>
    <x v="54"/>
    <d v="2024-09-04T00:00:00"/>
    <d v="1899-12-30T11:39:01"/>
    <s v="05/09 11h TORRE 2 SI"/>
    <d v="2024-09-05T00:00:00"/>
    <x v="12"/>
    <x v="12"/>
    <x v="1047"/>
    <d v="2024-09-05T00:00:00"/>
    <d v="1899-12-30T10:19:09"/>
    <n v="78"/>
    <s v="E0054I"/>
    <s v="Las Galletas"/>
    <x v="153"/>
    <x v="0"/>
    <x v="0"/>
    <x v="3"/>
    <x v="0"/>
    <d v="2024-09-04T11:39:01"/>
    <x v="92"/>
    <n v="23.349722222308628"/>
    <d v="2024-09-05T10:19:09"/>
    <d v="1899-12-30T01:02:24"/>
    <d v="2024-09-05T11:21:33"/>
    <n v="-0.35916666663251817"/>
    <x v="0"/>
    <m/>
    <m/>
    <x v="0"/>
    <x v="4"/>
    <x v="0"/>
    <x v="0"/>
    <x v="6"/>
    <n v="5"/>
    <s v=""/>
    <d v="1899-12-31T00:57:36"/>
    <n v="21.309722222308629"/>
    <n v="12"/>
    <n v="9.3097222223086291"/>
    <n v="0"/>
    <x v="1"/>
  </r>
  <r>
    <s v="E002"/>
    <s v="EO57"/>
    <x v="1014"/>
    <x v="0"/>
    <s v="E3"/>
    <n v="432000110"/>
    <s v="PREBETONG HORMIGONES, S.A."/>
    <n v="68000485"/>
    <s v="PLANTA LAS GALLETAS II"/>
    <n v="3126"/>
    <x v="54"/>
    <d v="2024-09-04T00:00:00"/>
    <d v="1899-12-30T11:42:50"/>
    <s v="05/09 13h TORRE 2"/>
    <d v="2024-09-05T00:00:00"/>
    <x v="0"/>
    <x v="12"/>
    <x v="1048"/>
    <d v="2024-09-05T00:00:00"/>
    <d v="1899-12-30T14:36:17"/>
    <n v="78"/>
    <s v="E0054I"/>
    <s v="Las Galletas"/>
    <x v="153"/>
    <x v="0"/>
    <x v="0"/>
    <x v="3"/>
    <x v="0"/>
    <d v="2024-09-04T11:42:50"/>
    <x v="99"/>
    <n v="25.286111111054197"/>
    <d v="2024-09-05T14:36:17"/>
    <d v="1899-12-30T01:02:24"/>
    <d v="2024-09-05T15:38:41"/>
    <n v="-2.6447222222923301"/>
    <x v="1"/>
    <m/>
    <m/>
    <x v="0"/>
    <x v="4"/>
    <x v="3"/>
    <x v="0"/>
    <x v="5"/>
    <n v="5"/>
    <s v=""/>
    <d v="1899-12-31T00:57:36"/>
    <n v="23.246111111054198"/>
    <n v="12"/>
    <n v="11.246111111054198"/>
    <n v="0"/>
    <x v="1"/>
  </r>
  <r>
    <s v="E002"/>
    <s v="EO57"/>
    <x v="1015"/>
    <x v="0"/>
    <s v="E4"/>
    <n v="100056048"/>
    <s v="CONSTRUCCIONES Y MONTAJES PERGAR SL"/>
    <n v="68002389"/>
    <s v="NAVE 47 LA AZUFRERA"/>
    <n v="3208"/>
    <x v="55"/>
    <d v="2024-09-04T00:00:00"/>
    <d v="1899-12-30T12:19:32"/>
    <s v="28734 05/09 3 pal"/>
    <d v="2024-09-05T00:00:00"/>
    <x v="22"/>
    <x v="12"/>
    <x v="1049"/>
    <d v="2024-09-05T00:00:00"/>
    <d v="1899-12-30T13:07:29"/>
    <n v="13"/>
    <s v="E0054E"/>
    <s v="La Cuesta"/>
    <x v="151"/>
    <x v="0"/>
    <x v="0"/>
    <x v="3"/>
    <x v="1"/>
    <d v="2024-09-04T12:19:32"/>
    <x v="108"/>
    <n v="32.17444444441935"/>
    <d v="2024-09-05T13:07:29"/>
    <d v="1899-12-30T00:10:24"/>
    <d v="2024-09-05T13:17:53"/>
    <n v="7.2019444444449618"/>
    <x v="0"/>
    <m/>
    <m/>
    <x v="0"/>
    <x v="4"/>
    <x v="0"/>
    <x v="0"/>
    <x v="2"/>
    <n v="5"/>
    <s v=""/>
    <d v="1899-12-30T04:09:36"/>
    <n v="31.001111111086018"/>
    <n v="12"/>
    <n v="19.001111111086018"/>
    <n v="0"/>
    <x v="1"/>
  </r>
  <r>
    <s v="E002"/>
    <s v="EO57"/>
    <x v="1016"/>
    <x v="0"/>
    <s v="E3"/>
    <n v="100054334"/>
    <s v="ORGANIZACION SOCAS, S. L."/>
    <n v="68002135"/>
    <s v="SOCAS NARANJERO"/>
    <n v="2649"/>
    <x v="57"/>
    <d v="2024-09-04T00:00:00"/>
    <d v="1899-12-30T13:18:58"/>
    <s v="05/09 08h 52,5 BLOQU"/>
    <d v="2024-09-05T00:00:00"/>
    <x v="13"/>
    <x v="12"/>
    <x v="1050"/>
    <d v="2024-09-05T00:00:00"/>
    <d v="1899-12-30T06:43:25"/>
    <n v="22"/>
    <s v="E00LSN"/>
    <s v="Naranjeros"/>
    <x v="154"/>
    <x v="0"/>
    <x v="0"/>
    <x v="3"/>
    <x v="0"/>
    <d v="2024-09-04T13:18:58"/>
    <x v="80"/>
    <n v="18.683888888976071"/>
    <d v="2024-09-05T06:43:25"/>
    <d v="1899-12-30T00:17:36"/>
    <d v="2024-09-05T07:01:01"/>
    <n v="0.98305555572733283"/>
    <x v="0"/>
    <m/>
    <m/>
    <x v="0"/>
    <x v="4"/>
    <x v="0"/>
    <x v="0"/>
    <x v="13"/>
    <n v="5"/>
    <s v=""/>
    <d v="1899-12-30T07:02:24"/>
    <n v="17.390555555642738"/>
    <n v="12"/>
    <n v="5.390555555642738"/>
    <n v="0"/>
    <x v="1"/>
  </r>
  <r>
    <s v="E002"/>
    <s v="EO57"/>
    <x v="1017"/>
    <x v="0"/>
    <s v="E4"/>
    <n v="100045862"/>
    <s v="FERRETERIA CASTRO DELGADO S.L."/>
    <n v="68001328"/>
    <s v="EL CHORRILLO"/>
    <n v="3208"/>
    <x v="55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0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7"/>
    <x v="0"/>
    <s v="E4"/>
    <n v="100045862"/>
    <s v="FERRETERIA CASTRO DELGADO S.L."/>
    <n v="68001328"/>
    <s v="EL CHORRILLO"/>
    <n v="2693"/>
    <x v="56"/>
    <d v="2024-09-04T00:00:00"/>
    <d v="1899-12-30T15:15:42"/>
    <s v="05/09 HORARIO 7:30-1"/>
    <d v="2024-09-05T00:00:00"/>
    <x v="9"/>
    <x v="12"/>
    <x v="1051"/>
    <d v="2024-09-05T00:00:00"/>
    <d v="1899-12-30T09:42:52"/>
    <n v="17"/>
    <s v="E0053E"/>
    <s v="El Chorrillo"/>
    <x v="145"/>
    <x v="0"/>
    <x v="1"/>
    <x v="3"/>
    <x v="1"/>
    <d v="2024-09-04T15:15:42"/>
    <x v="62"/>
    <n v="28.73833333334187"/>
    <d v="2024-09-05T09:42:52"/>
    <d v="1899-12-30T00:13:36"/>
    <d v="2024-09-05T09:56:28"/>
    <n v="10.058888888801448"/>
    <x v="0"/>
    <m/>
    <m/>
    <x v="0"/>
    <x v="4"/>
    <x v="0"/>
    <x v="0"/>
    <x v="1"/>
    <n v="5"/>
    <s v=""/>
    <d v="1899-12-30T05:26:24"/>
    <n v="27.511666666675204"/>
    <n v="12"/>
    <n v="15.511666666675204"/>
    <n v="0"/>
    <x v="1"/>
  </r>
  <r>
    <s v="E002"/>
    <s v="EO57"/>
    <x v="1018"/>
    <x v="0"/>
    <s v="E4"/>
    <n v="100049137"/>
    <s v="MORALES DIAZ, YONATHAN MAKEY"/>
    <n v="68001633"/>
    <s v="ALMACEN-ARICO"/>
    <n v="3208"/>
    <x v="55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0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8"/>
    <x v="0"/>
    <s v="E4"/>
    <n v="100049137"/>
    <s v="MORALES DIAZ, YONATHAN MAKEY"/>
    <n v="68001633"/>
    <s v="ALMACEN-ARICO"/>
    <n v="2693"/>
    <x v="56"/>
    <d v="2024-09-04T00:00:00"/>
    <d v="1899-12-30T15:50:55"/>
    <s v="06/09 5p CEM + 1p MO"/>
    <d v="2024-09-06T00:00:00"/>
    <x v="9"/>
    <x v="12"/>
    <x v="1052"/>
    <d v="2024-09-05T00:00:00"/>
    <d v="1899-12-30T12:08:48"/>
    <n v="53"/>
    <s v="E00ARI"/>
    <s v="Arico"/>
    <x v="150"/>
    <x v="0"/>
    <x v="1"/>
    <x v="3"/>
    <x v="1"/>
    <d v="2024-09-04T15:50:55"/>
    <x v="78"/>
    <n v="52.151388888945803"/>
    <d v="2024-09-05T12:08:48"/>
    <d v="1899-12-30T00:42:24"/>
    <d v="2024-09-05T12:51:12"/>
    <n v="31.146666666667443"/>
    <x v="0"/>
    <m/>
    <m/>
    <x v="0"/>
    <x v="4"/>
    <x v="0"/>
    <x v="0"/>
    <x v="3"/>
    <n v="5"/>
    <s v=""/>
    <d v="1899-12-30T16:57:36"/>
    <n v="50.44472222227914"/>
    <n v="24"/>
    <n v="26.44472222227914"/>
    <n v="0"/>
    <x v="1"/>
  </r>
  <r>
    <s v="E002"/>
    <s v="EO57"/>
    <x v="1019"/>
    <x v="0"/>
    <s v="E3"/>
    <n v="100037179"/>
    <s v="CANARY CONCRETE, S.A."/>
    <n v="68002475"/>
    <s v="PLANTA DE HORMIGON LOS REALEJOS"/>
    <n v="3126"/>
    <x v="54"/>
    <d v="2024-09-04T00:00:00"/>
    <d v="1899-12-30T16:36:08"/>
    <s v="05/09 11:00h Realejo"/>
    <d v="2024-09-05T00:00:00"/>
    <x v="12"/>
    <x v="12"/>
    <x v="1053"/>
    <d v="2024-09-05T00:00:00"/>
    <d v="1899-12-30T09:53:28"/>
    <n v="47"/>
    <s v="E00LSE"/>
    <s v="Los Realejos"/>
    <x v="144"/>
    <x v="0"/>
    <x v="0"/>
    <x v="3"/>
    <x v="0"/>
    <d v="2024-09-04T16:36:08"/>
    <x v="92"/>
    <n v="18.397777777863666"/>
    <d v="2024-09-05T09:53:28"/>
    <d v="1899-12-30T00:37:36"/>
    <d v="2024-09-05T10:31:04"/>
    <n v="0.48222222231561318"/>
    <x v="0"/>
    <m/>
    <m/>
    <x v="0"/>
    <x v="4"/>
    <x v="0"/>
    <x v="0"/>
    <x v="1"/>
    <n v="5"/>
    <s v=""/>
    <d v="1899-12-30T15:02:24"/>
    <n v="16.771111111197001"/>
    <n v="12"/>
    <n v="4.7711111111970013"/>
    <n v="0"/>
    <x v="1"/>
  </r>
  <r>
    <s v="E002"/>
    <s v="EO57"/>
    <x v="1020"/>
    <x v="0"/>
    <s v="E3"/>
    <n v="432000110"/>
    <s v="PREBETONG HORMIGONES, S.A."/>
    <n v="68000483"/>
    <s v="PLANTA PUERTO SANTA CRUZ"/>
    <n v="3126"/>
    <x v="54"/>
    <d v="2024-09-04T00:00:00"/>
    <d v="1899-12-30T16:38:12"/>
    <s v="05/09 13:30H   silo2"/>
    <d v="2024-09-05T00:00:00"/>
    <x v="10"/>
    <x v="12"/>
    <x v="1054"/>
    <d v="2024-09-05T00:00:00"/>
    <d v="1899-12-30T13:52:40"/>
    <n v="6"/>
    <s v="E00SCF"/>
    <s v="Santa Cruz de Tenerife"/>
    <x v="144"/>
    <x v="0"/>
    <x v="0"/>
    <x v="3"/>
    <x v="0"/>
    <d v="2024-09-04T16:38:12"/>
    <x v="104"/>
    <n v="20.86333333334187"/>
    <d v="2024-09-05T13:52:40"/>
    <d v="1899-12-30T00:04:48"/>
    <d v="2024-09-05T13:57:28"/>
    <n v="-0.45777777774492279"/>
    <x v="0"/>
    <m/>
    <m/>
    <x v="0"/>
    <x v="4"/>
    <x v="0"/>
    <x v="0"/>
    <x v="2"/>
    <n v="5"/>
    <s v=""/>
    <d v="1899-12-30T01:55:12"/>
    <n v="19.783333333341872"/>
    <n v="12"/>
    <n v="7.7833333333418722"/>
    <n v="0"/>
    <x v="1"/>
  </r>
  <r>
    <s v="E002"/>
    <s v="EO57"/>
    <x v="1021"/>
    <x v="0"/>
    <s v="E3"/>
    <n v="100037179"/>
    <s v="CANARY CONCRETE, S.A."/>
    <n v="68000329"/>
    <s v="GS PLANTA ADEJE"/>
    <n v="3126"/>
    <x v="54"/>
    <d v="2024-09-04T00:00:00"/>
    <d v="1899-12-30T18:06:19"/>
    <s v="05/09 12:00h"/>
    <d v="2024-09-05T00:00:00"/>
    <x v="17"/>
    <x v="12"/>
    <x v="1055"/>
    <d v="2024-09-05T00:00:00"/>
    <d v="1899-12-30T10:44:33"/>
    <n v="88"/>
    <s v="E00ADE"/>
    <s v="Adeje"/>
    <x v="147"/>
    <x v="0"/>
    <x v="0"/>
    <x v="3"/>
    <x v="0"/>
    <d v="2024-09-04T18:06:19"/>
    <x v="86"/>
    <n v="17.894722222234122"/>
    <d v="2024-09-05T10:44:33"/>
    <d v="1899-12-30T01:10:24"/>
    <d v="2024-09-05T11:54:57"/>
    <n v="8.4166666783858091E-2"/>
    <x v="0"/>
    <m/>
    <m/>
    <x v="0"/>
    <x v="4"/>
    <x v="0"/>
    <x v="0"/>
    <x v="6"/>
    <n v="5"/>
    <s v=""/>
    <d v="1899-12-31T04:09:36"/>
    <n v="15.72138888890079"/>
    <n v="12"/>
    <n v="3.7213888889007904"/>
    <n v="0"/>
    <x v="1"/>
  </r>
  <r>
    <s v="E002"/>
    <s v="EO57"/>
    <x v="1022"/>
    <x v="0"/>
    <s v="E4"/>
    <n v="100048618"/>
    <s v="ASFALTOS Y OBRAS TAFURIASTE, S.L."/>
    <n v="68002458"/>
    <s v="VALLE CRISPIN"/>
    <n v="2693"/>
    <x v="56"/>
    <d v="2024-09-04T00:00:00"/>
    <d v="1899-12-30T18:06:52"/>
    <s v="05/09 16:30h"/>
    <d v="2024-09-05T00:00:00"/>
    <x v="15"/>
    <x v="12"/>
    <x v="1056"/>
    <d v="2024-09-05T00:00:00"/>
    <d v="1899-12-30T13:08:58"/>
    <n v="6"/>
    <s v="E00SCF"/>
    <s v="Santa Cruz de Tenerife"/>
    <x v="151"/>
    <x v="0"/>
    <x v="0"/>
    <x v="3"/>
    <x v="1"/>
    <d v="2024-09-04T18:06:52"/>
    <x v="97"/>
    <n v="22.385555555520114"/>
    <d v="2024-09-05T13:08:58"/>
    <d v="1899-12-30T00:04:48"/>
    <d v="2024-09-05T13:13:46"/>
    <n v="3.2705555555876344"/>
    <x v="0"/>
    <m/>
    <m/>
    <x v="0"/>
    <x v="4"/>
    <x v="0"/>
    <x v="0"/>
    <x v="2"/>
    <n v="5"/>
    <s v=""/>
    <d v="1899-12-30T01:55:12"/>
    <n v="21.305555555520115"/>
    <n v="12"/>
    <n v="9.3055555555201153"/>
    <n v="0"/>
    <x v="1"/>
  </r>
  <r>
    <s v="E002"/>
    <s v="EO57"/>
    <x v="1023"/>
    <x v="0"/>
    <s v="E4"/>
    <n v="100052515"/>
    <s v="FERRETERIA LOS ALISIOS, S. L."/>
    <n v="68001932"/>
    <s v="LOS ALISIOS"/>
    <n v="3208"/>
    <x v="55"/>
    <d v="2024-09-04T00:00:00"/>
    <d v="1899-12-30T19:34:50"/>
    <s v="05/09 6pal"/>
    <d v="2024-09-05T00:00:00"/>
    <x v="9"/>
    <x v="12"/>
    <x v="1057"/>
    <d v="2024-09-05T00:00:00"/>
    <d v="1899-12-30T09:56:28"/>
    <n v="13"/>
    <s v="E0055F"/>
    <s v="Santa María del Mar"/>
    <x v="151"/>
    <x v="0"/>
    <x v="0"/>
    <x v="3"/>
    <x v="1"/>
    <d v="2024-09-04T19:34:50"/>
    <x v="62"/>
    <n v="24.419444444531109"/>
    <d v="2024-09-05T09:56:28"/>
    <d v="1899-12-30T00:10:24"/>
    <d v="2024-09-05T10:06:52"/>
    <n v="9.8855555556365289"/>
    <x v="0"/>
    <m/>
    <m/>
    <x v="0"/>
    <x v="4"/>
    <x v="0"/>
    <x v="0"/>
    <x v="1"/>
    <n v="5"/>
    <s v=""/>
    <d v="1899-12-30T04:09:36"/>
    <n v="23.246111111197777"/>
    <n v="12"/>
    <n v="11.246111111197777"/>
    <n v="0"/>
    <x v="1"/>
  </r>
  <r>
    <s v="E002"/>
    <s v="EO57"/>
    <x v="1024"/>
    <x v="0"/>
    <s v="E4"/>
    <n v="100037335"/>
    <s v="PREFABRICADOS REALEJOS, S.A."/>
    <n v="68000500"/>
    <s v="LOS REALEJOS"/>
    <n v="3208"/>
    <x v="55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0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4"/>
    <x v="0"/>
    <s v="E4"/>
    <n v="100037335"/>
    <s v="PREFABRICADOS REALEJOS, S.A."/>
    <n v="68000500"/>
    <s v="LOS REALEJOS"/>
    <n v="2693"/>
    <x v="56"/>
    <d v="2024-09-04T00:00:00"/>
    <d v="1899-12-30T19:58:51"/>
    <s v="06/09 16p"/>
    <d v="2024-09-06T00:00:00"/>
    <x v="9"/>
    <x v="12"/>
    <x v="1058"/>
    <d v="2024-09-06T00:00:00"/>
    <d v="1899-12-30T06:21:30"/>
    <n v="47"/>
    <s v="E00LSE"/>
    <s v="Los Realejos"/>
    <x v="148"/>
    <x v="0"/>
    <x v="1"/>
    <x v="3"/>
    <x v="1"/>
    <d v="2024-09-04T19:58:51"/>
    <x v="78"/>
    <n v="48.01916666678153"/>
    <d v="2024-09-06T06:21:30"/>
    <d v="1899-12-30T00:37:36"/>
    <d v="2024-09-06T06:59:06"/>
    <n v="13.015000000130385"/>
    <x v="0"/>
    <m/>
    <m/>
    <x v="0"/>
    <x v="5"/>
    <x v="0"/>
    <x v="0"/>
    <x v="13"/>
    <n v="6"/>
    <s v=""/>
    <d v="1899-12-30T15:02:24"/>
    <n v="46.392500000114865"/>
    <n v="24"/>
    <n v="22.392500000114865"/>
    <n v="0"/>
    <x v="1"/>
  </r>
  <r>
    <s v="E002"/>
    <s v="EO57"/>
    <x v="1025"/>
    <x v="0"/>
    <s v="E3"/>
    <n v="432000110"/>
    <s v="PREBETONG HORMIGONES, S.A."/>
    <n v="68000488"/>
    <s v="PLANTA LOS REALEJOS"/>
    <n v="3126"/>
    <x v="54"/>
    <d v="2024-09-05T00:00:00"/>
    <d v="1899-12-30T09:33:44"/>
    <s v="06/09 08h Silo 2"/>
    <d v="2024-09-06T00:00:00"/>
    <x v="18"/>
    <x v="12"/>
    <x v="1059"/>
    <d v="2024-09-06T00:00:00"/>
    <d v="1899-12-30T07:24:10"/>
    <n v="47"/>
    <s v="E00LSE"/>
    <s v="Los Realejos"/>
    <x v="146"/>
    <x v="0"/>
    <x v="0"/>
    <x v="3"/>
    <x v="0"/>
    <d v="2024-09-05T09:33:44"/>
    <x v="107"/>
    <n v="23.437777777842712"/>
    <d v="2024-09-06T07:24:10"/>
    <d v="1899-12-30T00:37:36"/>
    <d v="2024-09-06T08:01:46"/>
    <n v="0.97055555559927598"/>
    <x v="0"/>
    <m/>
    <m/>
    <x v="0"/>
    <x v="5"/>
    <x v="0"/>
    <x v="0"/>
    <x v="12"/>
    <n v="6"/>
    <s v=""/>
    <d v="1899-12-30T15:02:24"/>
    <n v="21.811111111176047"/>
    <n v="12"/>
    <n v="9.8111111111760465"/>
    <n v="0"/>
    <x v="1"/>
  </r>
  <r>
    <s v="E002"/>
    <s v="EO57"/>
    <x v="1026"/>
    <x v="0"/>
    <s v="E3"/>
    <n v="100054334"/>
    <s v="ORGANIZACION SOCAS, S. L."/>
    <n v="68002135"/>
    <s v="SOCAS NARANJERO"/>
    <n v="2649"/>
    <x v="57"/>
    <d v="2024-09-05T00:00:00"/>
    <d v="1899-12-30T09:34:21"/>
    <s v="06/09 9h Bloques"/>
    <d v="2024-09-06T00:00:00"/>
    <x v="4"/>
    <x v="12"/>
    <x v="1060"/>
    <d v="2024-09-06T00:00:00"/>
    <d v="1899-12-30T09:36:48"/>
    <n v="22"/>
    <s v="E00LSN"/>
    <s v="Naranjeros"/>
    <x v="152"/>
    <x v="0"/>
    <x v="0"/>
    <x v="3"/>
    <x v="0"/>
    <d v="2024-09-05T09:34:21"/>
    <x v="121"/>
    <n v="29.427499999932479"/>
    <d v="2024-09-06T09:36:48"/>
    <d v="1899-12-30T00:17:36"/>
    <d v="2024-09-06T09:54:24"/>
    <n v="5.0933333333814517"/>
    <x v="0"/>
    <m/>
    <m/>
    <x v="0"/>
    <x v="5"/>
    <x v="0"/>
    <x v="0"/>
    <x v="1"/>
    <n v="6"/>
    <s v=""/>
    <d v="1899-12-30T07:02:24"/>
    <n v="28.134166666599146"/>
    <n v="12"/>
    <n v="16.134166666599146"/>
    <n v="0"/>
    <x v="1"/>
  </r>
  <r>
    <s v="E002"/>
    <s v="EO57"/>
    <x v="1027"/>
    <x v="0"/>
    <s v="E4"/>
    <n v="100037436"/>
    <s v="FRTRIA. ALMONTE S.L."/>
    <n v="68000085"/>
    <s v="EN CR.LAS MERCEDES LAS CANTERAS"/>
    <n v="3208"/>
    <x v="55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0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7"/>
    <x v="0"/>
    <s v="E4"/>
    <n v="100037436"/>
    <s v="FRTRIA. ALMONTE S.L."/>
    <n v="68000085"/>
    <s v="EN CR.LAS MERCEDES LAS CANTERAS"/>
    <n v="2693"/>
    <x v="56"/>
    <d v="2024-09-05T00:00:00"/>
    <d v="1899-12-30T10:27:56"/>
    <s v="05/09 16 PAL"/>
    <d v="2024-09-05T00:00:00"/>
    <x v="9"/>
    <x v="12"/>
    <x v="1061"/>
    <d v="2024-09-05T00:00:00"/>
    <d v="1899-12-30T11:47:09"/>
    <n v="22"/>
    <s v="E00LSN"/>
    <s v="Naranjeros"/>
    <x v="145"/>
    <x v="0"/>
    <x v="1"/>
    <x v="3"/>
    <x v="1"/>
    <d v="2024-09-05T10:27:56"/>
    <x v="62"/>
    <n v="9.534444444521796"/>
    <d v="2024-09-05T11:47:09"/>
    <d v="1899-12-30T00:17:36"/>
    <d v="2024-09-05T12:04:45"/>
    <n v="7.9208333333954215"/>
    <x v="0"/>
    <m/>
    <m/>
    <x v="0"/>
    <x v="4"/>
    <x v="0"/>
    <x v="0"/>
    <x v="7"/>
    <n v="5"/>
    <s v=""/>
    <d v="1899-12-30T07:02:24"/>
    <n v="8.241111111188463"/>
    <n v="0"/>
    <n v="8.241111111188463"/>
    <n v="0"/>
    <x v="1"/>
  </r>
  <r>
    <s v="E002"/>
    <s v="EO57"/>
    <x v="1028"/>
    <x v="0"/>
    <s v="E4"/>
    <n v="100003527"/>
    <s v="FCC CONSTRUCCION, S.A."/>
    <n v="68002860"/>
    <s v="3T18 - SANEAMIENTO ABONA"/>
    <n v="3208"/>
    <x v="55"/>
    <d v="2024-09-05T00:00:00"/>
    <d v="1899-12-30T10:36:16"/>
    <s v="06/09 8 PAL"/>
    <d v="2024-09-06T00:00:00"/>
    <x v="9"/>
    <x v="12"/>
    <x v="1062"/>
    <d v="2024-09-06T00:00:00"/>
    <d v="1899-12-30T10:10:46"/>
    <n v="76"/>
    <s v="E00SMG"/>
    <s v="San Miguel"/>
    <x v="150"/>
    <x v="0"/>
    <x v="0"/>
    <x v="3"/>
    <x v="1"/>
    <d v="2024-09-05T10:36:16"/>
    <x v="78"/>
    <n v="33.395555555645842"/>
    <d v="2024-09-06T10:10:46"/>
    <d v="1899-12-30T01:00:48"/>
    <d v="2024-09-06T11:11:34"/>
    <n v="8.8072222223854624"/>
    <x v="0"/>
    <m/>
    <m/>
    <x v="0"/>
    <x v="5"/>
    <x v="0"/>
    <x v="0"/>
    <x v="6"/>
    <n v="6"/>
    <s v=""/>
    <d v="1899-12-31T00:19:12"/>
    <n v="31.382222222312507"/>
    <n v="12"/>
    <n v="19.382222222312507"/>
    <n v="0"/>
    <x v="1"/>
  </r>
  <r>
    <s v="E002"/>
    <s v="EO57"/>
    <x v="1029"/>
    <x v="0"/>
    <s v="E4"/>
    <n v="100052275"/>
    <s v="OBRAS Y SERV. EUROCONSTRUT S.L.U."/>
    <n v="68002566"/>
    <s v="CALETA DE ARMEÑIME ADEJE"/>
    <n v="3208"/>
    <x v="55"/>
    <d v="2024-09-05T00:00:00"/>
    <d v="1899-12-30T10:46:43"/>
    <d v="2024-05-09T00:00:00"/>
    <d v="2024-09-06T00:00:00"/>
    <x v="9"/>
    <x v="12"/>
    <x v="1063"/>
    <d v="2024-09-05T00:00:00"/>
    <d v="1899-12-30T15:42:50"/>
    <n v="88"/>
    <s v="E00ADE"/>
    <s v="Adeje"/>
    <x v="150"/>
    <x v="0"/>
    <x v="0"/>
    <x v="3"/>
    <x v="1"/>
    <d v="2024-09-05T10:46:43"/>
    <x v="78"/>
    <n v="33.221388888952788"/>
    <d v="2024-09-05T15:42:50"/>
    <d v="1899-12-30T01:10:24"/>
    <d v="2024-09-05T16:53:14"/>
    <n v="27.112777777947485"/>
    <x v="0"/>
    <m/>
    <m/>
    <x v="0"/>
    <x v="4"/>
    <x v="0"/>
    <x v="0"/>
    <x v="4"/>
    <n v="5"/>
    <s v=""/>
    <d v="1899-12-31T04:09:36"/>
    <n v="31.048055555619456"/>
    <n v="12"/>
    <n v="19.048055555619456"/>
    <n v="0"/>
    <x v="1"/>
  </r>
  <r>
    <s v="E002"/>
    <s v="EO57"/>
    <x v="1030"/>
    <x v="0"/>
    <s v="E3"/>
    <n v="100037274"/>
    <s v="PREFABRICADOS TEIDE S.L."/>
    <n v="68000430"/>
    <s v="GS FABRICA LAS ERAS"/>
    <n v="2649"/>
    <x v="57"/>
    <d v="2024-09-05T00:00:00"/>
    <d v="1899-12-30T10:56:16"/>
    <s v="06/09 10h Silo 1"/>
    <d v="2024-09-06T00:00:00"/>
    <x v="0"/>
    <x v="12"/>
    <x v="1064"/>
    <d v="2024-09-06T00:00:00"/>
    <d v="1899-12-30T13:41:18"/>
    <n v="44"/>
    <s v="E00AZF"/>
    <s v="Las Eras"/>
    <x v="144"/>
    <x v="0"/>
    <x v="0"/>
    <x v="3"/>
    <x v="0"/>
    <d v="2024-09-05T10:56:16"/>
    <x v="138"/>
    <n v="26.062222222157288"/>
    <d v="2024-09-06T13:41:18"/>
    <d v="1899-12-30T00:35:12"/>
    <d v="2024-09-06T14:16:30"/>
    <n v="-1.2750000001396984"/>
    <x v="1"/>
    <m/>
    <m/>
    <x v="0"/>
    <x v="5"/>
    <x v="1"/>
    <x v="0"/>
    <x v="2"/>
    <n v="6"/>
    <s v=""/>
    <d v="1899-12-30T14:04:48"/>
    <n v="24.475555555490622"/>
    <n v="12"/>
    <n v="12.475555555490622"/>
    <n v="0"/>
    <x v="1"/>
  </r>
  <r>
    <s v="E002"/>
    <s v="EO57"/>
    <x v="1031"/>
    <x v="0"/>
    <s v="E3"/>
    <n v="100056375"/>
    <s v="UTE CIERRE ANILLO INSULAR TFE"/>
    <n v="68002447"/>
    <s v="ANILLO INSULAR DIV3099"/>
    <n v="2649"/>
    <x v="57"/>
    <d v="2024-09-05T00:00:00"/>
    <d v="1899-12-30T11:11:51"/>
    <s v="06/09  9H"/>
    <d v="2024-09-06T00:00:00"/>
    <x v="21"/>
    <x v="12"/>
    <x v="1065"/>
    <d v="2024-09-05T00:00:00"/>
    <d v="1899-12-30T15:53:20"/>
    <n v="114"/>
    <s v="E002ST"/>
    <s v="Santiago del Teide"/>
    <x v="154"/>
    <x v="0"/>
    <x v="0"/>
    <x v="3"/>
    <x v="0"/>
    <d v="2024-09-05T11:11:51"/>
    <x v="112"/>
    <n v="23.302500000048894"/>
    <d v="2024-09-05T15:53:20"/>
    <d v="1899-12-30T01:31:12"/>
    <d v="2024-09-05T17:24:32"/>
    <n v="17.091111111163627"/>
    <x v="0"/>
    <m/>
    <m/>
    <x v="0"/>
    <x v="4"/>
    <x v="0"/>
    <x v="0"/>
    <x v="4"/>
    <n v="5"/>
    <s v=""/>
    <d v="1899-12-31T12:28:48"/>
    <n v="20.782500000048895"/>
    <n v="12"/>
    <n v="8.7825000000488949"/>
    <n v="0"/>
    <x v="1"/>
  </r>
  <r>
    <s v="E002"/>
    <s v="EO57"/>
    <x v="1032"/>
    <x v="0"/>
    <s v="E3"/>
    <n v="100056375"/>
    <s v="UTE CIERRE ANILLO INSULAR TFE"/>
    <n v="68002447"/>
    <s v="ANILLO INSULAR DIV3099"/>
    <n v="2649"/>
    <x v="57"/>
    <d v="2024-09-05T00:00:00"/>
    <d v="1899-12-30T11:12:20"/>
    <s v="05/09  2º ER6669BBL"/>
    <d v="2024-09-05T00:00:00"/>
    <x v="9"/>
    <x v="12"/>
    <x v="1066"/>
    <d v="2024-09-05T00:00:00"/>
    <d v="1899-12-30T15:04:28"/>
    <n v="114"/>
    <s v="E002ST"/>
    <s v="Santiago del Teide"/>
    <x v="147"/>
    <x v="0"/>
    <x v="0"/>
    <x v="3"/>
    <x v="0"/>
    <d v="2024-09-05T11:12:20"/>
    <x v="62"/>
    <n v="8.7944444445893168"/>
    <d v="2024-09-05T15:04:28"/>
    <d v="1899-12-30T01:31:12"/>
    <d v="2024-09-05T16:35:40"/>
    <n v="3.405555555713363"/>
    <x v="0"/>
    <m/>
    <m/>
    <x v="0"/>
    <x v="4"/>
    <x v="0"/>
    <x v="0"/>
    <x v="4"/>
    <n v="5"/>
    <s v=""/>
    <d v="1899-12-31T12:28:48"/>
    <n v="6.2744444445893173"/>
    <n v="0"/>
    <n v="6.2744444445893173"/>
    <n v="0"/>
    <x v="1"/>
  </r>
  <r>
    <s v="E002"/>
    <s v="EO57"/>
    <x v="1033"/>
    <x v="0"/>
    <s v="E4"/>
    <n v="100037182"/>
    <s v="FERRETERIA HERMALAY, S.L"/>
    <n v="68000169"/>
    <s v="LA CAMELLA-ARONA"/>
    <n v="3208"/>
    <x v="55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0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3"/>
    <x v="0"/>
    <s v="E4"/>
    <n v="100037182"/>
    <s v="FERRETERIA HERMALAY, S.L"/>
    <n v="68000169"/>
    <s v="LA CAMELLA-ARONA"/>
    <n v="2693"/>
    <x v="56"/>
    <d v="2024-09-05T00:00:00"/>
    <d v="1899-12-30T12:06:26"/>
    <s v="06/09 16P+entrega pa"/>
    <d v="2024-09-06T00:00:00"/>
    <x v="9"/>
    <x v="12"/>
    <x v="1067"/>
    <d v="2024-09-05T00:00:00"/>
    <d v="1899-12-30T14:22:39"/>
    <n v="84"/>
    <s v="E0052U"/>
    <s v="Arona"/>
    <x v="145"/>
    <x v="0"/>
    <x v="1"/>
    <x v="3"/>
    <x v="1"/>
    <d v="2024-09-05T12:06:26"/>
    <x v="78"/>
    <n v="31.892777777917217"/>
    <d v="2024-09-05T14:22:39"/>
    <d v="1899-12-30T01:07:12"/>
    <d v="2024-09-05T15:29:51"/>
    <n v="28.502500000060536"/>
    <x v="0"/>
    <m/>
    <m/>
    <x v="0"/>
    <x v="4"/>
    <x v="0"/>
    <x v="0"/>
    <x v="5"/>
    <n v="5"/>
    <s v=""/>
    <d v="1899-12-31T02:52:48"/>
    <n v="29.772777777917216"/>
    <n v="12"/>
    <n v="17.772777777917216"/>
    <n v="0"/>
    <x v="1"/>
  </r>
  <r>
    <s v="E002"/>
    <s v="EO57"/>
    <x v="1034"/>
    <x v="0"/>
    <s v="E3"/>
    <n v="100037415"/>
    <s v="GONZALEZ DELGADO, FRANCISCO"/>
    <n v="68000001"/>
    <s v="BUZANADA"/>
    <n v="3126"/>
    <x v="54"/>
    <d v="2024-09-05T00:00:00"/>
    <d v="1899-12-30T12:47:10"/>
    <s v="Silo pequeño / 06/09"/>
    <d v="2024-09-06T00:00:00"/>
    <x v="13"/>
    <x v="12"/>
    <x v="1068"/>
    <d v="2024-09-06T00:00:00"/>
    <d v="1899-12-30T06:38:38"/>
    <n v="81"/>
    <s v="E00VEN"/>
    <s v="Valle San Lorenzo"/>
    <x v="144"/>
    <x v="0"/>
    <x v="0"/>
    <x v="3"/>
    <x v="0"/>
    <d v="2024-09-05T12:47:10"/>
    <x v="114"/>
    <n v="19.213888888887595"/>
    <d v="2024-09-06T06:38:38"/>
    <d v="1899-12-30T01:04:48"/>
    <d v="2024-09-06T07:43:26"/>
    <n v="0.27611111121950671"/>
    <x v="0"/>
    <m/>
    <m/>
    <x v="0"/>
    <x v="5"/>
    <x v="0"/>
    <x v="0"/>
    <x v="13"/>
    <n v="6"/>
    <s v=""/>
    <d v="1899-12-31T01:55:12"/>
    <n v="17.133888888887597"/>
    <n v="12"/>
    <n v="5.1338888888875971"/>
    <n v="0"/>
    <x v="1"/>
  </r>
  <r>
    <s v="E002"/>
    <s v="EO57"/>
    <x v="1035"/>
    <x v="0"/>
    <s v="E3"/>
    <n v="432000110"/>
    <s v="PREBETONG HORMIGONES, S.A."/>
    <n v="68000485"/>
    <s v="PLANTA LAS GALLETAS II"/>
    <n v="3126"/>
    <x v="54"/>
    <d v="2024-09-05T00:00:00"/>
    <d v="1899-12-30T13:40:28"/>
    <s v="06/09 11H TORRE 2"/>
    <d v="2024-09-06T00:00:00"/>
    <x v="17"/>
    <x v="12"/>
    <x v="1069"/>
    <d v="2024-09-06T00:00:00"/>
    <d v="1899-12-30T10:06:56"/>
    <n v="78"/>
    <s v="E0054I"/>
    <s v="Las Galletas"/>
    <x v="144"/>
    <x v="0"/>
    <x v="0"/>
    <x v="3"/>
    <x v="0"/>
    <d v="2024-09-05T13:40:28"/>
    <x v="110"/>
    <n v="22.325555555638857"/>
    <d v="2024-09-06T10:06:56"/>
    <d v="1899-12-30T01:02:24"/>
    <d v="2024-09-06T11:09:20"/>
    <n v="0.84444444434484467"/>
    <x v="0"/>
    <m/>
    <m/>
    <x v="0"/>
    <x v="5"/>
    <x v="0"/>
    <x v="0"/>
    <x v="6"/>
    <n v="6"/>
    <s v=""/>
    <d v="1899-12-31T00:57:36"/>
    <n v="20.285555555638858"/>
    <n v="12"/>
    <n v="8.285555555638858"/>
    <n v="0"/>
    <x v="1"/>
  </r>
  <r>
    <s v="E002"/>
    <s v="EO57"/>
    <x v="1036"/>
    <x v="0"/>
    <s v="E3"/>
    <n v="100056375"/>
    <s v="UTE CIERRE ANILLO INSULAR TFE"/>
    <n v="68002447"/>
    <s v="ANILLO INSULAR DIV3099"/>
    <n v="3207"/>
    <x v="89"/>
    <d v="2024-09-05T00:00:00"/>
    <d v="1899-12-30T15:41:39"/>
    <s v="06/09 32.5"/>
    <d v="2024-09-06T00:00:00"/>
    <x v="9"/>
    <x v="12"/>
    <x v="1070"/>
    <d v="2024-09-06T00:00:00"/>
    <d v="1899-12-30T10:47:17"/>
    <n v="114"/>
    <s v="E002ST"/>
    <s v="Santiago del Teide"/>
    <x v="147"/>
    <x v="0"/>
    <x v="0"/>
    <x v="3"/>
    <x v="0"/>
    <d v="2024-09-05T15:41:39"/>
    <x v="78"/>
    <n v="28.305833333346527"/>
    <d v="2024-09-06T10:47:17"/>
    <d v="1899-12-30T01:31:12"/>
    <d v="2024-09-06T12:18:29"/>
    <n v="7.6919444446102716"/>
    <x v="0"/>
    <m/>
    <m/>
    <x v="0"/>
    <x v="5"/>
    <x v="0"/>
    <x v="0"/>
    <x v="6"/>
    <n v="6"/>
    <s v=""/>
    <d v="1899-12-31T12:28:48"/>
    <n v="25.785833333346527"/>
    <n v="12"/>
    <n v="13.785833333346527"/>
    <n v="0"/>
    <x v="1"/>
  </r>
  <r>
    <s v="E002"/>
    <s v="EO57"/>
    <x v="1037"/>
    <x v="0"/>
    <s v="E3"/>
    <n v="432000110"/>
    <s v="PREBETONG HORMIGONES, S.A."/>
    <n v="68000483"/>
    <s v="PLANTA PUERTO SANTA CRUZ"/>
    <n v="3126"/>
    <x v="54"/>
    <d v="2024-09-05T00:00:00"/>
    <d v="1899-12-30T15:42:15"/>
    <s v="06/09 12:00H   silo2"/>
    <d v="2024-09-06T00:00:00"/>
    <x v="17"/>
    <x v="12"/>
    <x v="1071"/>
    <d v="2024-09-06T00:00:00"/>
    <d v="1899-12-30T12:16:23"/>
    <n v="6"/>
    <s v="E00SCF"/>
    <s v="Santa Cruz de Tenerife"/>
    <x v="152"/>
    <x v="0"/>
    <x v="0"/>
    <x v="3"/>
    <x v="0"/>
    <d v="2024-09-05T15:42:15"/>
    <x v="110"/>
    <n v="20.295833333395422"/>
    <d v="2024-09-06T12:16:23"/>
    <d v="1899-12-30T00:04:48"/>
    <d v="2024-09-06T12:21:11"/>
    <n v="-0.35305555548984557"/>
    <x v="0"/>
    <m/>
    <m/>
    <x v="0"/>
    <x v="5"/>
    <x v="0"/>
    <x v="0"/>
    <x v="3"/>
    <n v="6"/>
    <s v=""/>
    <d v="1899-12-30T01:55:12"/>
    <n v="19.215833333395423"/>
    <n v="12"/>
    <n v="7.2158333333954232"/>
    <n v="0"/>
    <x v="1"/>
  </r>
  <r>
    <s v="E002"/>
    <s v="EO57"/>
    <x v="1038"/>
    <x v="0"/>
    <s v="E4"/>
    <n v="100052926"/>
    <s v="ELRON INFRAESTRUCTURAS, S.L.U"/>
    <n v="68001967"/>
    <s v="BARRANCO DEL INGLES ADEJE"/>
    <n v="2693"/>
    <x v="56"/>
    <d v="2024-09-06T00:00:00"/>
    <d v="1899-12-30T08:03:17"/>
    <d v="2024-06-09T00:00:00"/>
    <d v="2024-09-06T00:00:00"/>
    <x v="9"/>
    <x v="12"/>
    <x v="1072"/>
    <d v="2024-09-06T00:00:00"/>
    <d v="1899-12-30T09:00:58"/>
    <n v="88"/>
    <s v="E00ADE"/>
    <s v="Adeje"/>
    <x v="45"/>
    <x v="0"/>
    <x v="0"/>
    <x v="3"/>
    <x v="1"/>
    <d v="2024-09-06T08:03:17"/>
    <x v="78"/>
    <n v="11.945277777907904"/>
    <d v="2024-09-06T09:00:58"/>
    <d v="1899-12-30T01:10:24"/>
    <d v="2024-09-06T10:11:22"/>
    <n v="9.8105555557413027"/>
    <x v="0"/>
    <m/>
    <m/>
    <x v="0"/>
    <x v="5"/>
    <x v="0"/>
    <x v="0"/>
    <x v="1"/>
    <n v="6"/>
    <s v=""/>
    <d v="1899-12-31T04:09:36"/>
    <n v="9.7719444445745705"/>
    <n v="0"/>
    <n v="9.7719444445745705"/>
    <n v="0"/>
    <x v="1"/>
  </r>
  <r>
    <s v="E002"/>
    <s v="EO57"/>
    <x v="1039"/>
    <x v="0"/>
    <s v="E4"/>
    <n v="100041535"/>
    <s v="FERRETERIA LA FUENTITA S.L."/>
    <n v="68000972"/>
    <s v="LA FUENTITA"/>
    <n v="2693"/>
    <x v="56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0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39"/>
    <x v="0"/>
    <s v="E4"/>
    <n v="100041535"/>
    <s v="FERRETERIA LA FUENTITA S.L."/>
    <n v="68000972"/>
    <s v="LA FUENTITA"/>
    <n v="3208"/>
    <x v="55"/>
    <d v="2024-09-06T00:00:00"/>
    <d v="1899-12-30T08:14:00"/>
    <s v="06/09 CEM+MORT"/>
    <d v="2024-09-06T00:00:00"/>
    <x v="23"/>
    <x v="12"/>
    <x v="1073"/>
    <d v="2024-09-06T00:00:00"/>
    <d v="1899-12-30T10:09:07"/>
    <n v="76"/>
    <s v="E00SMG"/>
    <s v="San Miguel"/>
    <x v="148"/>
    <x v="0"/>
    <x v="1"/>
    <x v="3"/>
    <x v="1"/>
    <d v="2024-09-06T08:14:00"/>
    <x v="117"/>
    <n v="1.2666666667792015"/>
    <d v="2024-09-06T10:09:07"/>
    <d v="1899-12-30T01:00:48"/>
    <d v="2024-09-06T11:09:55"/>
    <n v="-1.6652777776471339"/>
    <x v="1"/>
    <m/>
    <m/>
    <x v="0"/>
    <x v="5"/>
    <x v="3"/>
    <x v="0"/>
    <x v="6"/>
    <n v="6"/>
    <s v=""/>
    <d v="1899-12-31T00:19:12"/>
    <n v="-0.74666666655413194"/>
    <n v="0"/>
    <n v="-0.74666666655413194"/>
    <n v="1"/>
    <x v="1"/>
  </r>
  <r>
    <s v="E002"/>
    <s v="EO57"/>
    <x v="1040"/>
    <x v="0"/>
    <s v="E3"/>
    <n v="432000110"/>
    <s v="PREBETONG HORMIGONES, S.A."/>
    <n v="68000488"/>
    <s v="PLANTA LOS REALEJOS"/>
    <n v="3126"/>
    <x v="54"/>
    <d v="2024-09-06T00:00:00"/>
    <d v="1899-12-30T08:19:48"/>
    <s v="06/09 14:30H"/>
    <d v="2024-09-06T00:00:00"/>
    <x v="2"/>
    <x v="12"/>
    <x v="1074"/>
    <d v="2024-09-06T00:00:00"/>
    <d v="1899-12-30T12:36:17"/>
    <n v="47"/>
    <s v="E00LSE"/>
    <s v="Los Realejos"/>
    <x v="154"/>
    <x v="0"/>
    <x v="0"/>
    <x v="3"/>
    <x v="0"/>
    <d v="2024-09-06T08:19:48"/>
    <x v="140"/>
    <n v="6.1699999999254942"/>
    <d v="2024-09-06T12:36:17"/>
    <d v="1899-12-30T00:37:36"/>
    <d v="2024-09-06T13:13:53"/>
    <n v="1.2686111111543141"/>
    <x v="0"/>
    <m/>
    <m/>
    <x v="0"/>
    <x v="5"/>
    <x v="0"/>
    <x v="0"/>
    <x v="3"/>
    <n v="6"/>
    <s v=""/>
    <d v="1899-12-30T15:02:24"/>
    <n v="4.5433333332588273"/>
    <n v="0"/>
    <n v="4.5433333332588273"/>
    <n v="0"/>
    <x v="1"/>
  </r>
  <r>
    <s v="E002"/>
    <s v="EO65"/>
    <x v="1041"/>
    <x v="0"/>
    <s v="E3"/>
    <n v="100057885"/>
    <s v="UTE AVE CASATEJADA TORIL"/>
    <n v="85000217"/>
    <s v="TORIL"/>
    <n v="3227"/>
    <x v="62"/>
    <d v="2024-08-30T00:00:00"/>
    <d v="1899-12-30T14:11:56"/>
    <s v="05/09 07:30h"/>
    <d v="2024-09-05T00:00:00"/>
    <x v="28"/>
    <x v="13"/>
    <x v="1075"/>
    <d v="2024-09-04T00:00:00"/>
    <d v="1899-12-30T14:46:21"/>
    <n v="244"/>
    <s v="E00244"/>
    <s v="RUTA KMS.244"/>
    <x v="193"/>
    <x v="0"/>
    <x v="0"/>
    <x v="8"/>
    <x v="0"/>
    <d v="2024-08-30T14:11:56"/>
    <x v="141"/>
    <n v="137.30111111118458"/>
    <d v="2024-09-04T14:46:21"/>
    <d v="1899-12-30T03:15:12"/>
    <d v="2024-09-04T18:01:33"/>
    <n v="13.474166666564997"/>
    <x v="0"/>
    <m/>
    <m/>
    <x v="0"/>
    <x v="2"/>
    <x v="0"/>
    <x v="0"/>
    <x v="5"/>
    <n v="4"/>
    <s v="HORMIGONES Y CONTENEDORES JARA"/>
    <d v="1900-01-02T06:04:48"/>
    <n v="133.04777777785125"/>
    <n v="60"/>
    <n v="73.047777777851252"/>
    <n v="0"/>
    <x v="4"/>
  </r>
  <r>
    <s v="E002"/>
    <s v="EO65"/>
    <x v="1042"/>
    <x v="0"/>
    <s v="E3"/>
    <n v="100057885"/>
    <s v="UTE AVE CASATEJADA TORIL"/>
    <n v="85000217"/>
    <s v="TORIL"/>
    <n v="3227"/>
    <x v="62"/>
    <d v="2024-08-30T00:00:00"/>
    <d v="1899-12-30T14:12:21"/>
    <s v="05/09 09:00h"/>
    <d v="2024-09-05T00:00:00"/>
    <x v="18"/>
    <x v="13"/>
    <x v="1076"/>
    <d v="2024-09-05T00:00:00"/>
    <d v="1899-12-30T06:11:41"/>
    <n v="244"/>
    <s v="E00244"/>
    <s v="RUTA KMS.244"/>
    <x v="207"/>
    <x v="0"/>
    <x v="0"/>
    <x v="8"/>
    <x v="0"/>
    <d v="2024-08-30T14:12:21"/>
    <x v="91"/>
    <n v="138.7941666666884"/>
    <d v="2024-09-05T06:11:41"/>
    <d v="1899-12-30T03:15:12"/>
    <d v="2024-09-05T09:26:53"/>
    <n v="-0.44805555552011356"/>
    <x v="0"/>
    <m/>
    <m/>
    <x v="0"/>
    <x v="4"/>
    <x v="0"/>
    <x v="0"/>
    <x v="13"/>
    <n v="5"/>
    <s v="HORMIGONES Y CONTENEDORES JARA"/>
    <d v="1900-01-02T06:04:48"/>
    <n v="134.54083333335507"/>
    <n v="60"/>
    <n v="74.540833333355067"/>
    <n v="0"/>
    <x v="4"/>
  </r>
  <r>
    <s v="E002"/>
    <s v="EO65"/>
    <x v="1043"/>
    <x v="0"/>
    <s v="E3"/>
    <n v="100057885"/>
    <s v="UTE AVE CASATEJADA TORIL"/>
    <n v="85000217"/>
    <s v="TORIL"/>
    <n v="3227"/>
    <x v="62"/>
    <d v="2024-08-30T00:00:00"/>
    <d v="1899-12-30T14:12:41"/>
    <s v="05/09 11:00h"/>
    <d v="2024-09-05T00:00:00"/>
    <x v="12"/>
    <x v="13"/>
    <x v="1077"/>
    <d v="2024-09-04T00:00:00"/>
    <d v="1899-12-30T17:05:44"/>
    <n v="244"/>
    <s v="E00244"/>
    <s v="RUTA KMS.244"/>
    <x v="166"/>
    <x v="0"/>
    <x v="0"/>
    <x v="8"/>
    <x v="0"/>
    <d v="2024-08-30T14:12:41"/>
    <x v="92"/>
    <n v="140.78861111111473"/>
    <d v="2024-09-04T17:05:44"/>
    <d v="1899-12-30T03:15:12"/>
    <d v="2024-09-04T20:20:56"/>
    <n v="14.651111111103091"/>
    <x v="0"/>
    <m/>
    <m/>
    <x v="0"/>
    <x v="2"/>
    <x v="0"/>
    <x v="0"/>
    <x v="9"/>
    <n v="4"/>
    <s v=""/>
    <d v="1900-01-02T06:04:48"/>
    <n v="136.5352777777814"/>
    <n v="60"/>
    <n v="76.535277777781403"/>
    <n v="0"/>
    <x v="4"/>
  </r>
  <r>
    <s v="E002"/>
    <s v="EO65"/>
    <x v="1044"/>
    <x v="0"/>
    <s v="E3"/>
    <n v="100057885"/>
    <s v="UTE AVE CASATEJADA TORIL"/>
    <n v="85000217"/>
    <s v="TORIL"/>
    <n v="3227"/>
    <x v="62"/>
    <d v="2024-08-30T00:00:00"/>
    <d v="1899-12-30T14:13:00"/>
    <s v="05/09 14:30h"/>
    <d v="2024-09-05T00:00:00"/>
    <x v="2"/>
    <x v="13"/>
    <x v="1078"/>
    <d v="2024-09-05T00:00:00"/>
    <d v="1899-12-30T12:09:49"/>
    <n v="244"/>
    <s v="E00244"/>
    <s v="RUTA KMS.244"/>
    <x v="191"/>
    <x v="0"/>
    <x v="0"/>
    <x v="8"/>
    <x v="0"/>
    <d v="2024-08-30T14:13:00"/>
    <x v="100"/>
    <n v="144.28333333320916"/>
    <d v="2024-09-05T12:09:49"/>
    <d v="1899-12-30T03:15:12"/>
    <d v="2024-09-05T15:25:01"/>
    <n v="-0.91694444452878088"/>
    <x v="1"/>
    <m/>
    <m/>
    <x v="0"/>
    <x v="4"/>
    <x v="1"/>
    <x v="0"/>
    <x v="3"/>
    <n v="5"/>
    <s v=""/>
    <d v="1900-01-02T06:04:48"/>
    <n v="140.02999999987583"/>
    <n v="60"/>
    <n v="80.029999999875827"/>
    <n v="0"/>
    <x v="4"/>
  </r>
  <r>
    <s v="E002"/>
    <s v="EO65"/>
    <x v="1045"/>
    <x v="0"/>
    <s v="E3"/>
    <n v="100057885"/>
    <s v="UTE AVE CASATEJADA TORIL"/>
    <n v="85000217"/>
    <s v="TORIL"/>
    <n v="3227"/>
    <x v="62"/>
    <d v="2024-08-30T00:00:00"/>
    <d v="1899-12-30T14:13:57"/>
    <s v="06/09 07:00h"/>
    <d v="2024-09-06T00:00:00"/>
    <x v="27"/>
    <x v="13"/>
    <x v="1079"/>
    <d v="2024-09-05T00:00:00"/>
    <d v="1899-12-30T16:37:32"/>
    <n v="244"/>
    <s v="E00244"/>
    <s v="RUTA KMS.244"/>
    <x v="188"/>
    <x v="0"/>
    <x v="0"/>
    <x v="8"/>
    <x v="0"/>
    <d v="2024-08-30T14:13:57"/>
    <x v="131"/>
    <n v="160.7675000000163"/>
    <d v="2024-09-05T16:37:32"/>
    <d v="1899-12-30T03:15:12"/>
    <d v="2024-09-05T19:52:44"/>
    <n v="11.121111111016944"/>
    <x v="0"/>
    <m/>
    <m/>
    <x v="0"/>
    <x v="4"/>
    <x v="0"/>
    <x v="0"/>
    <x v="8"/>
    <n v="5"/>
    <s v="HORMIGONES Y CONTENEDORES JARA"/>
    <d v="1900-01-02T06:04:48"/>
    <n v="156.51416666668297"/>
    <n v="60"/>
    <n v="96.514166666682968"/>
    <n v="0"/>
    <x v="4"/>
  </r>
  <r>
    <s v="E002"/>
    <s v="EO65"/>
    <x v="1046"/>
    <x v="0"/>
    <s v="E3"/>
    <n v="100057885"/>
    <s v="UTE AVE CASATEJADA TORIL"/>
    <n v="85000217"/>
    <s v="TORIL"/>
    <n v="3227"/>
    <x v="62"/>
    <d v="2024-08-30T00:00:00"/>
    <d v="1899-12-30T14:14:26"/>
    <s v="06/09 08:30h"/>
    <d v="2024-09-06T00:00:00"/>
    <x v="19"/>
    <x v="13"/>
    <x v="1080"/>
    <d v="2024-09-05T00:00:00"/>
    <d v="1899-12-30T13:41:25"/>
    <n v="244"/>
    <s v="E00244"/>
    <s v="RUTA KMS.244"/>
    <x v="192"/>
    <x v="0"/>
    <x v="0"/>
    <x v="8"/>
    <x v="0"/>
    <d v="2024-08-30T14:14:26"/>
    <x v="142"/>
    <n v="162.25944444432389"/>
    <d v="2024-09-05T13:41:25"/>
    <d v="1899-12-30T03:15:12"/>
    <d v="2024-09-05T16:56:37"/>
    <n v="15.556388888857327"/>
    <x v="0"/>
    <m/>
    <m/>
    <x v="0"/>
    <x v="4"/>
    <x v="0"/>
    <x v="0"/>
    <x v="2"/>
    <n v="5"/>
    <s v=""/>
    <d v="1900-01-02T06:04:48"/>
    <n v="158.00611111099056"/>
    <n v="60"/>
    <n v="98.00611111099056"/>
    <n v="0"/>
    <x v="4"/>
  </r>
  <r>
    <s v="E002"/>
    <s v="EO65"/>
    <x v="1047"/>
    <x v="0"/>
    <s v="E3"/>
    <n v="100057885"/>
    <s v="UTE AVE CASATEJADA TORIL"/>
    <n v="85000217"/>
    <s v="TORIL"/>
    <n v="3227"/>
    <x v="62"/>
    <d v="2024-08-30T00:00:00"/>
    <d v="1899-12-30T14:14:45"/>
    <s v="06/09 10:00h"/>
    <d v="2024-09-06T00:00:00"/>
    <x v="11"/>
    <x v="13"/>
    <x v="1081"/>
    <d v="2024-09-05T00:00:00"/>
    <d v="1899-12-30T18:47:05"/>
    <n v="244"/>
    <s v="E00244"/>
    <s v="RUTA KMS.244"/>
    <x v="167"/>
    <x v="0"/>
    <x v="0"/>
    <x v="8"/>
    <x v="0"/>
    <d v="2024-08-30T14:14:45"/>
    <x v="120"/>
    <n v="163.75416666653473"/>
    <d v="2024-09-05T18:47:05"/>
    <d v="1899-12-30T03:15:12"/>
    <d v="2024-09-05T22:02:17"/>
    <n v="11.961944444279652"/>
    <x v="0"/>
    <m/>
    <m/>
    <x v="0"/>
    <x v="4"/>
    <x v="0"/>
    <x v="0"/>
    <x v="10"/>
    <n v="5"/>
    <s v="HIBURSANFRE, S.L.U."/>
    <d v="1900-01-02T06:04:48"/>
    <n v="159.5008333332014"/>
    <n v="60"/>
    <n v="99.500833333201399"/>
    <n v="0"/>
    <x v="4"/>
  </r>
  <r>
    <s v="E002"/>
    <s v="EO65"/>
    <x v="1048"/>
    <x v="0"/>
    <s v="E4"/>
    <n v="100059000"/>
    <s v="AZULEJOS JAVIER FERNANDEZ, S.L."/>
    <n v="84000559"/>
    <s v="HUMANES DE MADRID-AZULEJOS JAVIER F"/>
    <n v="3230"/>
    <x v="59"/>
    <d v="2024-09-03T00:00:00"/>
    <d v="1899-12-30T10:04:41"/>
    <s v="05/09 56s recog32pal"/>
    <d v="2024-09-05T00:00:00"/>
    <x v="3"/>
    <x v="13"/>
    <x v="1082"/>
    <d v="2024-09-04T00:00:00"/>
    <d v="1899-12-30T16:11:15"/>
    <n v="400"/>
    <s v="E00400"/>
    <s v="RUTA KMS.400"/>
    <x v="251"/>
    <x v="0"/>
    <x v="0"/>
    <x v="8"/>
    <x v="1"/>
    <d v="2024-09-03T10:04:41"/>
    <x v="83"/>
    <n v="51.92194444447523"/>
    <d v="2024-09-04T16:11:15"/>
    <d v="1899-12-30T05:20:00"/>
    <d v="2024-09-04T21:31:15"/>
    <n v="16.479166666860692"/>
    <x v="0"/>
    <m/>
    <m/>
    <x v="0"/>
    <x v="2"/>
    <x v="0"/>
    <x v="0"/>
    <x v="8"/>
    <n v="4"/>
    <s v=""/>
    <d v="1900-01-04T08:00:00"/>
    <n v="45.588611111141894"/>
    <n v="24"/>
    <n v="21.588611111141894"/>
    <n v="0"/>
    <x v="4"/>
  </r>
  <r>
    <s v="E002"/>
    <s v="EO65"/>
    <x v="1049"/>
    <x v="0"/>
    <s v="E3"/>
    <n v="432000110"/>
    <s v="PREBETONG HORMIGONES, S.A."/>
    <n v="85000005"/>
    <s v="BADAJOZ-CAYA Nº 37"/>
    <n v="3297"/>
    <x v="60"/>
    <d v="2024-09-03T00:00:00"/>
    <d v="1899-12-30T13:00:13"/>
    <s v="04/09 16:00h"/>
    <d v="2024-09-04T00:00:00"/>
    <x v="6"/>
    <x v="13"/>
    <x v="1083"/>
    <d v="2024-09-04T00:00:00"/>
    <d v="1899-12-30T15:32:28"/>
    <n v="94"/>
    <s v="E00094"/>
    <s v="RUTA KMS.094"/>
    <x v="73"/>
    <x v="0"/>
    <x v="0"/>
    <x v="8"/>
    <x v="0"/>
    <d v="2024-09-03T13:00:13"/>
    <x v="46"/>
    <n v="26.996388888917863"/>
    <d v="2024-09-04T15:32:28"/>
    <d v="1899-12-30T01:15:12"/>
    <d v="2024-09-04T16:47:40"/>
    <n v="-0.79444444453110918"/>
    <x v="1"/>
    <m/>
    <m/>
    <x v="0"/>
    <x v="2"/>
    <x v="1"/>
    <x v="0"/>
    <x v="4"/>
    <n v="4"/>
    <s v="TTES COOPERATIVOS ARAGONES S COOP"/>
    <d v="1899-12-31T06:04:48"/>
    <n v="24.74305555558453"/>
    <n v="12"/>
    <n v="12.74305555558453"/>
    <n v="0"/>
    <x v="4"/>
  </r>
  <r>
    <s v="E002"/>
    <s v="EO65"/>
    <x v="1050"/>
    <x v="0"/>
    <s v="E4"/>
    <n v="100057845"/>
    <s v="INVERSIONES SEGURA SARRIA, S.L."/>
    <n v="84000019"/>
    <s v="ARROYOMOLINOS"/>
    <n v="3230"/>
    <x v="59"/>
    <d v="2024-09-03T00:00:00"/>
    <d v="1899-12-30T14:35:07"/>
    <s v="04/09 64s"/>
    <d v="2024-09-05T00:00:00"/>
    <x v="1"/>
    <x v="13"/>
    <x v="1084"/>
    <d v="2024-09-04T00:00:00"/>
    <d v="1899-12-30T18:58:29"/>
    <n v="391"/>
    <s v="E00391"/>
    <s v="RUTA KMS.391"/>
    <x v="252"/>
    <x v="0"/>
    <x v="0"/>
    <x v="8"/>
    <x v="1"/>
    <d v="2024-09-03T14:35:07"/>
    <x v="84"/>
    <n v="50.414722222310957"/>
    <d v="2024-09-04T18:58:29"/>
    <d v="1899-12-30T05:12:48"/>
    <d v="2024-09-05T00:11:17"/>
    <n v="16.811944444547407"/>
    <x v="0"/>
    <m/>
    <m/>
    <x v="0"/>
    <x v="2"/>
    <x v="0"/>
    <x v="0"/>
    <x v="10"/>
    <n v="4"/>
    <s v=""/>
    <d v="1900-01-04T05:07:12"/>
    <n v="44.201388888977625"/>
    <n v="24"/>
    <n v="20.201388888977625"/>
    <n v="0"/>
    <x v="4"/>
  </r>
  <r>
    <s v="E002"/>
    <s v="EO65"/>
    <x v="1051"/>
    <x v="0"/>
    <s v="E3"/>
    <n v="100042375"/>
    <s v="PRETENSADOS DURAN, S.L."/>
    <n v="85000151"/>
    <s v="ALBUERA LA - PREF. LA ALBUERA"/>
    <n v="3297"/>
    <x v="60"/>
    <d v="2024-09-03T00:00:00"/>
    <d v="1899-12-30T14:35:24"/>
    <s v="05/09 08:00h"/>
    <d v="2024-09-05T00:00:00"/>
    <x v="13"/>
    <x v="13"/>
    <x v="1085"/>
    <d v="2024-09-04T00:00:00"/>
    <d v="1899-12-30T18:21:16"/>
    <n v="73"/>
    <s v="E00073"/>
    <s v="RUTA KMS.073"/>
    <x v="163"/>
    <x v="0"/>
    <x v="0"/>
    <x v="8"/>
    <x v="0"/>
    <d v="2024-09-03T14:35:24"/>
    <x v="80"/>
    <n v="41.410000000032596"/>
    <d v="2024-09-04T18:21:16"/>
    <d v="1899-12-30T00:58:24"/>
    <d v="2024-09-04T19:19:40"/>
    <n v="12.672222222201526"/>
    <x v="0"/>
    <m/>
    <m/>
    <x v="0"/>
    <x v="2"/>
    <x v="0"/>
    <x v="0"/>
    <x v="10"/>
    <n v="4"/>
    <s v="TTES COOPERATIVOS ARAGONES S COOP"/>
    <d v="1899-12-30T23:21:36"/>
    <n v="39.43666666669926"/>
    <n v="24"/>
    <n v="15.43666666669926"/>
    <n v="0"/>
    <x v="4"/>
  </r>
  <r>
    <s v="E002"/>
    <s v="EO65"/>
    <x v="1052"/>
    <x v="0"/>
    <s v="E4"/>
    <n v="100057842"/>
    <s v="TPTES DE CEMENTOS LA CELESTINA, SL"/>
    <n v="84000044"/>
    <s v="MEJORADA DEL CAMPO-BROTONS E HIJOS"/>
    <n v="3230"/>
    <x v="59"/>
    <d v="2024-09-03T00:00:00"/>
    <d v="1899-12-30T16:58:08"/>
    <s v="04/09-05/09 56s URGE"/>
    <d v="2024-09-05T00:00:00"/>
    <x v="3"/>
    <x v="13"/>
    <x v="1086"/>
    <d v="2024-09-04T00:00:00"/>
    <d v="1899-12-30T15:48:35"/>
    <n v="436"/>
    <s v="E00436"/>
    <s v="RUTA KMS.436"/>
    <x v="253"/>
    <x v="0"/>
    <x v="0"/>
    <x v="8"/>
    <x v="1"/>
    <d v="2024-09-03T16:58:08"/>
    <x v="83"/>
    <n v="45.031111111224163"/>
    <d v="2024-09-04T15:48:35"/>
    <d v="1899-12-30T05:48:48"/>
    <d v="2024-09-04T21:37:23"/>
    <n v="16.376944444491528"/>
    <x v="0"/>
    <m/>
    <m/>
    <x v="0"/>
    <x v="2"/>
    <x v="0"/>
    <x v="0"/>
    <x v="4"/>
    <n v="4"/>
    <s v=""/>
    <d v="1900-01-04T19:31:12"/>
    <n v="38.217777777890831"/>
    <n v="24"/>
    <n v="14.217777777890831"/>
    <n v="0"/>
    <x v="4"/>
  </r>
  <r>
    <s v="E002"/>
    <s v="EO65"/>
    <x v="1053"/>
    <x v="0"/>
    <s v="E3"/>
    <n v="100028265"/>
    <s v="HORMIG. Y DERIVADOS SANTANO, S.A."/>
    <n v="85000214"/>
    <s v="TRUJILLO"/>
    <n v="3228"/>
    <x v="61"/>
    <d v="2024-09-04T00:00:00"/>
    <d v="1899-12-30T08:16:41"/>
    <s v="05/09 08:00h"/>
    <d v="2024-09-05T00:00:00"/>
    <x v="13"/>
    <x v="13"/>
    <x v="1087"/>
    <d v="2024-09-04T00:00:00"/>
    <d v="1899-12-30T17:21:21"/>
    <n v="163"/>
    <s v="E00163"/>
    <s v="RUTA KMS.163"/>
    <x v="172"/>
    <x v="0"/>
    <x v="0"/>
    <x v="8"/>
    <x v="0"/>
    <d v="2024-09-04T08:16:41"/>
    <x v="80"/>
    <n v="23.721944444580004"/>
    <d v="2024-09-04T17:21:21"/>
    <d v="1899-12-30T02:10:24"/>
    <d v="2024-09-04T19:31:45"/>
    <n v="12.47083333338378"/>
    <x v="0"/>
    <m/>
    <m/>
    <x v="0"/>
    <x v="2"/>
    <x v="0"/>
    <x v="0"/>
    <x v="9"/>
    <n v="4"/>
    <s v="MARTINEZ RODRIGUEZ FRANCISCO JAVIER"/>
    <d v="1900-01-01T04:09:36"/>
    <n v="20.548611111246672"/>
    <n v="12"/>
    <n v="8.5486111112466716"/>
    <n v="0"/>
    <x v="4"/>
  </r>
  <r>
    <s v="E002"/>
    <s v="EO65"/>
    <x v="1054"/>
    <x v="0"/>
    <s v="E3"/>
    <n v="100046984"/>
    <s v="TRANSP. Y CEMENTOS HIDALGO, S.L."/>
    <n v="85000516"/>
    <s v="CHOZAS DE CANALES-HORMICHOZAS"/>
    <n v="3297"/>
    <x v="60"/>
    <d v="2024-09-04T00:00:00"/>
    <d v="1899-12-30T08:23:25"/>
    <s v="HORMICHOZAS 42,5 P-L"/>
    <d v="2024-09-05T00:00:00"/>
    <x v="13"/>
    <x v="13"/>
    <x v="1088"/>
    <d v="2024-09-04T00:00:00"/>
    <d v="1899-12-30T14:40:24"/>
    <n v="383"/>
    <s v="E00383"/>
    <s v="RUTA KMS.383"/>
    <x v="254"/>
    <x v="0"/>
    <x v="0"/>
    <x v="8"/>
    <x v="0"/>
    <d v="2024-09-04T08:23:25"/>
    <x v="80"/>
    <n v="23.609722222317941"/>
    <d v="2024-09-04T14:40:24"/>
    <d v="1899-12-30T05:06:24"/>
    <d v="2024-09-04T19:46:48"/>
    <n v="12.220000000088476"/>
    <x v="0"/>
    <m/>
    <m/>
    <x v="0"/>
    <x v="2"/>
    <x v="0"/>
    <x v="0"/>
    <x v="5"/>
    <n v="4"/>
    <s v="LOGISTICA Y CEM. HIDALGO, S.L."/>
    <d v="1900-01-04T02:33:36"/>
    <n v="17.503055555651276"/>
    <n v="12"/>
    <n v="5.5030555556512759"/>
    <n v="0"/>
    <x v="4"/>
  </r>
  <r>
    <s v="E002"/>
    <s v="EO65"/>
    <x v="1055"/>
    <x v="0"/>
    <s v="E3"/>
    <n v="432000110"/>
    <s v="PREBETONG HORMIGONES, S.A."/>
    <n v="85000461"/>
    <s v="MEDINA DE LAS TORRES-PREBETONG"/>
    <n v="3297"/>
    <x v="60"/>
    <d v="2024-09-04T00:00:00"/>
    <d v="1899-12-30T08:52:28"/>
    <s v="05/09 08:00h 6612231"/>
    <d v="2024-09-05T00:00:00"/>
    <x v="13"/>
    <x v="13"/>
    <x v="1089"/>
    <d v="2024-09-05T00:00:00"/>
    <d v="1899-12-30T08:10:42"/>
    <n v="10"/>
    <s v="E00010"/>
    <s v="RUTA KMS.010"/>
    <x v="158"/>
    <x v="0"/>
    <x v="0"/>
    <x v="8"/>
    <x v="0"/>
    <d v="2024-09-04T08:52:28"/>
    <x v="80"/>
    <n v="23.125555555627216"/>
    <d v="2024-09-05T08:10:42"/>
    <d v="1899-12-30T00:08:00"/>
    <d v="2024-09-05T08:18:42"/>
    <n v="-0.31166666670469567"/>
    <x v="0"/>
    <m/>
    <m/>
    <x v="0"/>
    <x v="4"/>
    <x v="0"/>
    <x v="0"/>
    <x v="0"/>
    <n v="5"/>
    <s v=""/>
    <d v="1899-12-30T03:12:00"/>
    <n v="21.992222222293883"/>
    <n v="12"/>
    <n v="9.9922222222938828"/>
    <n v="0"/>
    <x v="4"/>
  </r>
  <r>
    <s v="E002"/>
    <s v="EO65"/>
    <x v="1056"/>
    <x v="0"/>
    <s v="E3"/>
    <n v="432000110"/>
    <s v="PREBETONG HORMIGONES, S.A."/>
    <n v="85000461"/>
    <s v="MEDINA DE LAS TORRES-PREBETONG"/>
    <n v="3228"/>
    <x v="61"/>
    <d v="2024-09-04T00:00:00"/>
    <d v="1899-12-30T08:52:54"/>
    <s v="05/09 11:00h 6612231"/>
    <d v="2024-09-05T00:00:00"/>
    <x v="12"/>
    <x v="13"/>
    <x v="1090"/>
    <d v="2024-09-05T00:00:00"/>
    <d v="1899-12-30T10:45:42"/>
    <n v="10"/>
    <s v="E00010"/>
    <s v="RUTA KMS.010"/>
    <x v="157"/>
    <x v="0"/>
    <x v="0"/>
    <x v="8"/>
    <x v="0"/>
    <d v="2024-09-04T08:52:54"/>
    <x v="92"/>
    <n v="26.118333333462942"/>
    <d v="2024-09-05T10:45:42"/>
    <d v="1899-12-30T00:08:00"/>
    <d v="2024-09-05T10:53:42"/>
    <n v="0.10499999992316589"/>
    <x v="0"/>
    <m/>
    <m/>
    <x v="0"/>
    <x v="4"/>
    <x v="0"/>
    <x v="0"/>
    <x v="6"/>
    <n v="5"/>
    <s v="HIBURSANFRE, S.L.U."/>
    <d v="1899-12-30T03:12:00"/>
    <n v="24.98500000012961"/>
    <n v="12"/>
    <n v="12.98500000012961"/>
    <n v="0"/>
    <x v="4"/>
  </r>
  <r>
    <s v="E002"/>
    <s v="EO65"/>
    <x v="1057"/>
    <x v="0"/>
    <s v="E4"/>
    <n v="100057842"/>
    <s v="TPTES DE CEMENTOS LA CELESTINA, SL"/>
    <n v="84000659"/>
    <s v="CARRIÓN DE CALATRAVA- REYEMPA"/>
    <n v="3230"/>
    <x v="59"/>
    <d v="2024-09-04T00:00:00"/>
    <d v="1899-12-30T08:59:50"/>
    <s v="05/09-06/09 URGE"/>
    <d v="2024-09-06T00:00:00"/>
    <x v="3"/>
    <x v="13"/>
    <x v="1091"/>
    <d v="2024-09-05T00:00:00"/>
    <d v="1899-12-30T09:43:10"/>
    <n v="318"/>
    <s v="E00318"/>
    <s v="RUTA KMS.318"/>
    <x v="255"/>
    <x v="0"/>
    <x v="0"/>
    <x v="8"/>
    <x v="1"/>
    <d v="2024-09-04T08:59:50"/>
    <x v="111"/>
    <n v="53.002777777786832"/>
    <d v="2024-09-05T09:43:10"/>
    <d v="1899-12-30T04:14:24"/>
    <d v="2024-09-05T13:57:34"/>
    <n v="24.040555555606261"/>
    <x v="0"/>
    <m/>
    <m/>
    <x v="0"/>
    <x v="4"/>
    <x v="0"/>
    <x v="0"/>
    <x v="1"/>
    <n v="5"/>
    <s v=""/>
    <d v="1900-01-03T05:45:36"/>
    <n v="47.76277777778683"/>
    <n v="24"/>
    <n v="23.76277777778683"/>
    <n v="0"/>
    <x v="4"/>
  </r>
  <r>
    <s v="E002"/>
    <s v="EO65"/>
    <x v="1058"/>
    <x v="0"/>
    <s v="E3"/>
    <n v="432000110"/>
    <s v="PREBETONG HORMIGONES, S.A."/>
    <n v="85000000"/>
    <s v="FREGENAL DE LA SIERRA"/>
    <n v="3297"/>
    <x v="60"/>
    <d v="2024-09-04T00:00:00"/>
    <d v="1899-12-30T09:16:08"/>
    <s v="05/09 8h CON GRIFO"/>
    <d v="2024-09-05T00:00:00"/>
    <x v="13"/>
    <x v="13"/>
    <x v="1092"/>
    <d v="2024-09-05T00:00:00"/>
    <d v="1899-12-30T06:56:59"/>
    <n v="32"/>
    <s v="E00032"/>
    <s v="RUTA KMS.032"/>
    <x v="157"/>
    <x v="0"/>
    <x v="0"/>
    <x v="8"/>
    <x v="0"/>
    <d v="2024-09-04T09:16:08"/>
    <x v="80"/>
    <n v="22.731111111177597"/>
    <d v="2024-09-05T06:56:59"/>
    <d v="1899-12-30T00:25:36"/>
    <d v="2024-09-05T07:22:35"/>
    <n v="0.62361111107748002"/>
    <x v="0"/>
    <m/>
    <m/>
    <x v="0"/>
    <x v="4"/>
    <x v="0"/>
    <x v="0"/>
    <x v="13"/>
    <n v="5"/>
    <s v="HIBURSANFRE, S.L.U."/>
    <d v="1899-12-30T10:14:24"/>
    <n v="21.304444444510931"/>
    <n v="12"/>
    <n v="9.3044444445109313"/>
    <n v="0"/>
    <x v="4"/>
  </r>
  <r>
    <s v="E002"/>
    <s v="EO65"/>
    <x v="1059"/>
    <x v="0"/>
    <s v="E4"/>
    <n v="100057750"/>
    <s v="ALM. AGRUPADOS MAT, S.L."/>
    <n v="84000075"/>
    <s v="CACERES-PREF. MANZANO, S.L."/>
    <n v="3232"/>
    <x v="90"/>
    <d v="2024-09-04T00:00:00"/>
    <d v="1899-12-30T09:48:02"/>
    <s v="05/09 MATTERIA"/>
    <d v="2024-09-05T00:00:00"/>
    <x v="9"/>
    <x v="13"/>
    <x v="1093"/>
    <d v="2024-09-05T00:00:00"/>
    <d v="1899-12-30T07:17:04"/>
    <n v="142"/>
    <s v="E00142"/>
    <s v="RUTA KMS.142"/>
    <x v="156"/>
    <x v="0"/>
    <x v="0"/>
    <x v="8"/>
    <x v="1"/>
    <d v="2024-09-04T09:48:02"/>
    <x v="62"/>
    <n v="34.199444444559049"/>
    <d v="2024-09-05T07:17:04"/>
    <d v="1899-12-30T01:53:36"/>
    <d v="2024-09-05T09:10:40"/>
    <n v="10.822222222283017"/>
    <x v="0"/>
    <m/>
    <m/>
    <x v="0"/>
    <x v="4"/>
    <x v="0"/>
    <x v="0"/>
    <x v="12"/>
    <n v="5"/>
    <s v="VAZQUEZ COTANO, FCO. JAVIER"/>
    <d v="1899-12-31T21:26:24"/>
    <n v="31.306111111225718"/>
    <n v="12"/>
    <n v="19.306111111225718"/>
    <n v="0"/>
    <x v="4"/>
  </r>
  <r>
    <s v="E002"/>
    <s v="EO65"/>
    <x v="1060"/>
    <x v="0"/>
    <s v="E3"/>
    <n v="432000110"/>
    <s v="PREBETONG HORMIGONES, S.A."/>
    <n v="85000333"/>
    <s v="AVE PLASENCIA MOVIL"/>
    <n v="3228"/>
    <x v="61"/>
    <d v="2024-09-04T00:00:00"/>
    <d v="1899-12-30T10:18:58"/>
    <s v="05/09 08:00h"/>
    <d v="2024-09-05T00:00:00"/>
    <x v="13"/>
    <x v="13"/>
    <x v="1094"/>
    <d v="2024-09-04T00:00:00"/>
    <d v="1899-12-30T15:36:11"/>
    <n v="222"/>
    <s v="E00222"/>
    <s v="RUTA KMS.222"/>
    <x v="256"/>
    <x v="0"/>
    <x v="0"/>
    <x v="8"/>
    <x v="0"/>
    <d v="2024-09-04T10:18:58"/>
    <x v="80"/>
    <n v="21.683888888976071"/>
    <d v="2024-09-04T15:36:11"/>
    <d v="1899-12-30T02:57:36"/>
    <d v="2024-09-04T18:33:47"/>
    <n v="13.436944444372784"/>
    <x v="0"/>
    <m/>
    <m/>
    <x v="0"/>
    <x v="2"/>
    <x v="0"/>
    <x v="0"/>
    <x v="4"/>
    <n v="4"/>
    <s v="HORMIGONES Y CONTENEDORES JARA"/>
    <d v="1900-01-01T23:02:24"/>
    <n v="17.72388888897607"/>
    <n v="12"/>
    <n v="5.7238888889760702"/>
    <n v="0"/>
    <x v="4"/>
  </r>
  <r>
    <s v="E002"/>
    <s v="EO65"/>
    <x v="1061"/>
    <x v="0"/>
    <s v="E3"/>
    <n v="432000110"/>
    <s v="PREBETONG HORMIGONES, S.A."/>
    <n v="85000333"/>
    <s v="AVE PLASENCIA MOVIL"/>
    <n v="3228"/>
    <x v="61"/>
    <d v="2024-09-04T00:00:00"/>
    <d v="1899-12-30T10:20:48"/>
    <s v="05/09 09:30h"/>
    <d v="2024-09-05T00:00:00"/>
    <x v="23"/>
    <x v="13"/>
    <x v="1095"/>
    <d v="2024-09-05T00:00:00"/>
    <d v="1899-12-30T06:09:24"/>
    <n v="222"/>
    <s v="E00222"/>
    <s v="RUTA KMS.222"/>
    <x v="162"/>
    <x v="0"/>
    <x v="0"/>
    <x v="8"/>
    <x v="0"/>
    <d v="2024-09-04T10:20:48"/>
    <x v="101"/>
    <n v="23.153333333437331"/>
    <d v="2024-09-05T06:09:24"/>
    <d v="1899-12-30T02:57:36"/>
    <d v="2024-09-05T09:07:00"/>
    <n v="0.38333333336049691"/>
    <x v="0"/>
    <m/>
    <m/>
    <x v="0"/>
    <x v="4"/>
    <x v="0"/>
    <x v="0"/>
    <x v="13"/>
    <n v="5"/>
    <s v="HORMIGONES Y CONTENEDORES JARA"/>
    <d v="1900-01-01T23:02:24"/>
    <n v="19.19333333343733"/>
    <n v="12"/>
    <n v="7.1933333334373302"/>
    <n v="0"/>
    <x v="4"/>
  </r>
  <r>
    <s v="E002"/>
    <s v="EO65"/>
    <x v="1062"/>
    <x v="0"/>
    <s v="E3"/>
    <n v="432000110"/>
    <s v="PREBETONG HORMIGONES, S.A."/>
    <n v="85000333"/>
    <s v="AVE PLASENCIA MOVIL"/>
    <n v="3228"/>
    <x v="61"/>
    <d v="2024-09-04T00:00:00"/>
    <d v="1899-12-30T10:22:59"/>
    <s v="05/09 12:30h"/>
    <d v="2024-09-05T00:00:00"/>
    <x v="3"/>
    <x v="13"/>
    <x v="1096"/>
    <d v="2024-09-05T00:00:00"/>
    <d v="1899-12-30T10:03:36"/>
    <n v="222"/>
    <s v="E00222"/>
    <s v="RUTA KMS.222"/>
    <x v="158"/>
    <x v="0"/>
    <x v="0"/>
    <x v="8"/>
    <x v="0"/>
    <d v="2024-09-04T10:22:59"/>
    <x v="83"/>
    <n v="27.616944444424007"/>
    <d v="2024-09-05T10:03:36"/>
    <d v="1899-12-30T02:57:36"/>
    <d v="2024-09-05T13:01:12"/>
    <n v="0.97999999998137355"/>
    <x v="0"/>
    <m/>
    <m/>
    <x v="0"/>
    <x v="4"/>
    <x v="0"/>
    <x v="0"/>
    <x v="6"/>
    <n v="5"/>
    <s v=""/>
    <d v="1900-01-01T23:02:24"/>
    <n v="23.656944444424006"/>
    <n v="12"/>
    <n v="11.656944444424006"/>
    <n v="0"/>
    <x v="4"/>
  </r>
  <r>
    <s v="E002"/>
    <s v="EO65"/>
    <x v="1063"/>
    <x v="0"/>
    <s v="E3"/>
    <n v="432000110"/>
    <s v="PREBETONG HORMIGONES, S.A."/>
    <n v="85000333"/>
    <s v="AVE PLASENCIA MOVIL"/>
    <n v="3228"/>
    <x v="61"/>
    <d v="2024-09-04T00:00:00"/>
    <d v="1899-12-30T10:23:14"/>
    <s v="05/09 12:30h"/>
    <d v="2024-09-05T00:00:00"/>
    <x v="8"/>
    <x v="13"/>
    <x v="1097"/>
    <d v="2024-09-04T00:00:00"/>
    <d v="1899-12-30T14:21:27"/>
    <n v="222"/>
    <s v="E00222"/>
    <s v="RUTA KMS.222"/>
    <x v="187"/>
    <x v="0"/>
    <x v="0"/>
    <x v="8"/>
    <x v="0"/>
    <d v="2024-09-04T10:23:14"/>
    <x v="96"/>
    <n v="26.11277777783107"/>
    <d v="2024-09-04T14:21:27"/>
    <d v="1899-12-30T02:57:36"/>
    <d v="2024-09-04T17:19:03"/>
    <n v="19.182499999995343"/>
    <x v="0"/>
    <m/>
    <m/>
    <x v="0"/>
    <x v="2"/>
    <x v="0"/>
    <x v="0"/>
    <x v="5"/>
    <n v="4"/>
    <s v="HORMIGONES Y CONTENEDORES JARA"/>
    <d v="1900-01-01T23:02:24"/>
    <n v="22.152777777831069"/>
    <n v="12"/>
    <n v="10.152777777831069"/>
    <n v="0"/>
    <x v="4"/>
  </r>
  <r>
    <s v="E002"/>
    <s v="EO65"/>
    <x v="1064"/>
    <x v="0"/>
    <s v="E3"/>
    <n v="100046984"/>
    <s v="TRANSP. Y CEMENTOS HIDALGO, S.L."/>
    <n v="85000562"/>
    <s v="PUENTE DEL ARZOBISPO- JORYCAR"/>
    <n v="3297"/>
    <x v="60"/>
    <d v="2024-09-04T00:00:00"/>
    <d v="1899-12-30T10:27:40"/>
    <s v="JORYCAR 42,5 P-L"/>
    <d v="2024-09-05T00:00:00"/>
    <x v="13"/>
    <x v="13"/>
    <x v="1098"/>
    <d v="2024-09-04T00:00:00"/>
    <d v="1899-12-30T14:55:07"/>
    <n v="279"/>
    <s v="E00279"/>
    <s v="RUTA KMS.279"/>
    <x v="257"/>
    <x v="0"/>
    <x v="0"/>
    <x v="8"/>
    <x v="0"/>
    <d v="2024-09-04T10:27:40"/>
    <x v="80"/>
    <n v="21.538888888957445"/>
    <d v="2024-09-04T14:55:07"/>
    <d v="1899-12-30T03:43:12"/>
    <d v="2024-09-04T18:38:19"/>
    <n v="13.361388888966758"/>
    <x v="0"/>
    <m/>
    <m/>
    <x v="0"/>
    <x v="2"/>
    <x v="0"/>
    <x v="0"/>
    <x v="5"/>
    <n v="4"/>
    <s v=""/>
    <d v="1900-01-02T17:16:48"/>
    <n v="16.818888888957446"/>
    <n v="12"/>
    <n v="4.8188888889574457"/>
    <n v="0"/>
    <x v="4"/>
  </r>
  <r>
    <s v="E002"/>
    <s v="EO65"/>
    <x v="1065"/>
    <x v="0"/>
    <s v="E3"/>
    <n v="100034980"/>
    <s v="ARIDOS EL PRADO, S.L."/>
    <n v="85000038"/>
    <s v="OLIVA DE LA FRONTERA"/>
    <n v="3297"/>
    <x v="60"/>
    <d v="2024-09-04T00:00:00"/>
    <d v="1899-12-30T11:05:59"/>
    <s v="05/09 08:00h"/>
    <d v="2024-09-05T00:00:00"/>
    <x v="17"/>
    <x v="13"/>
    <x v="1099"/>
    <d v="2024-09-05T00:00:00"/>
    <d v="1899-12-30T10:46:22"/>
    <n v="47"/>
    <s v="E00047"/>
    <s v="RUTA KMS.047"/>
    <x v="73"/>
    <x v="0"/>
    <x v="0"/>
    <x v="8"/>
    <x v="0"/>
    <d v="2024-09-04T11:05:59"/>
    <x v="86"/>
    <n v="24.900277777807787"/>
    <d v="2024-09-05T10:46:22"/>
    <d v="1899-12-30T00:37:36"/>
    <d v="2024-09-05T11:23:58"/>
    <n v="0.60055555554572493"/>
    <x v="0"/>
    <m/>
    <m/>
    <x v="0"/>
    <x v="4"/>
    <x v="0"/>
    <x v="0"/>
    <x v="6"/>
    <n v="5"/>
    <s v="TTES COOPERATIVOS ARAGONES S COOP"/>
    <d v="1899-12-30T15:02:24"/>
    <n v="23.273611111141122"/>
    <n v="12"/>
    <n v="11.273611111141122"/>
    <n v="0"/>
    <x v="4"/>
  </r>
  <r>
    <s v="E002"/>
    <s v="EO65"/>
    <x v="1066"/>
    <x v="0"/>
    <s v="E3"/>
    <n v="432000110"/>
    <s v="PREBETONG HORMIGONES, S.A."/>
    <n v="85000003"/>
    <s v="MERIDA"/>
    <n v="3297"/>
    <x v="60"/>
    <d v="2024-09-04T00:00:00"/>
    <d v="1899-12-30T11:06:20"/>
    <s v="05/09 09:00h 6297900"/>
    <d v="2024-09-05T00:00:00"/>
    <x v="18"/>
    <x v="13"/>
    <x v="1100"/>
    <d v="2024-09-04T00:00:00"/>
    <d v="1899-12-30T18:43:35"/>
    <n v="75"/>
    <s v="E00075"/>
    <s v="RUTA KMS.075"/>
    <x v="191"/>
    <x v="0"/>
    <x v="0"/>
    <x v="8"/>
    <x v="0"/>
    <d v="2024-09-04T11:06:20"/>
    <x v="91"/>
    <n v="21.894444444507826"/>
    <d v="2024-09-04T18:43:35"/>
    <d v="1899-12-30T01:00:00"/>
    <d v="2024-09-04T19:43:35"/>
    <n v="13.273611111100763"/>
    <x v="0"/>
    <m/>
    <m/>
    <x v="0"/>
    <x v="2"/>
    <x v="0"/>
    <x v="0"/>
    <x v="10"/>
    <n v="4"/>
    <s v=""/>
    <d v="1899-12-31T00:00:00"/>
    <n v="19.894444444507826"/>
    <n v="12"/>
    <n v="7.8944444445078261"/>
    <n v="0"/>
    <x v="4"/>
  </r>
  <r>
    <s v="E002"/>
    <s v="EO65"/>
    <x v="1067"/>
    <x v="0"/>
    <s v="E3"/>
    <n v="100057883"/>
    <s v="MATERIALES Y HORMIGONES, SL"/>
    <n v="85000198"/>
    <s v="MADRID"/>
    <n v="3228"/>
    <x v="61"/>
    <d v="2024-09-04T00:00:00"/>
    <d v="1899-12-30T11:17:23"/>
    <d v="2024-05-09T00:00:00"/>
    <d v="2024-09-05T00:00:00"/>
    <x v="1"/>
    <x v="13"/>
    <x v="1101"/>
    <d v="2024-09-04T00:00:00"/>
    <d v="1899-12-30T13:40:20"/>
    <n v="413"/>
    <s v="E00413"/>
    <s v="RUTA KMS.413"/>
    <x v="185"/>
    <x v="0"/>
    <x v="0"/>
    <x v="8"/>
    <x v="0"/>
    <d v="2024-09-04T11:17:23"/>
    <x v="84"/>
    <n v="29.710277777805459"/>
    <d v="2024-09-04T13:40:20"/>
    <d v="1899-12-30T05:30:24"/>
    <d v="2024-09-04T19:10:44"/>
    <n v="21.821111111319624"/>
    <x v="0"/>
    <m/>
    <m/>
    <x v="0"/>
    <x v="2"/>
    <x v="0"/>
    <x v="0"/>
    <x v="2"/>
    <n v="4"/>
    <s v="HORMIGONES Y CONTENEDORES JARA"/>
    <d v="1900-01-04T12:09:36"/>
    <n v="23.203611111138791"/>
    <n v="12"/>
    <n v="11.203611111138791"/>
    <n v="0"/>
    <x v="4"/>
  </r>
  <r>
    <s v="E002"/>
    <s v="EO65"/>
    <x v="1068"/>
    <x v="0"/>
    <s v="E3"/>
    <n v="100057883"/>
    <s v="MATERIALES Y HORMIGONES, SL"/>
    <n v="85000198"/>
    <s v="MADRID"/>
    <n v="3228"/>
    <x v="61"/>
    <d v="2024-09-04T00:00:00"/>
    <d v="1899-12-30T11:17:33"/>
    <d v="2024-05-09T00:00:00"/>
    <d v="2024-09-05T00:00:00"/>
    <x v="1"/>
    <x v="13"/>
    <x v="1102"/>
    <d v="2024-09-04T00:00:00"/>
    <d v="1899-12-30T21:00:05"/>
    <n v="413"/>
    <s v="E00413"/>
    <s v="RUTA KMS.413"/>
    <x v="183"/>
    <x v="0"/>
    <x v="0"/>
    <x v="8"/>
    <x v="0"/>
    <d v="2024-09-04T11:17:33"/>
    <x v="84"/>
    <n v="29.707500000076834"/>
    <d v="2024-09-04T21:00:05"/>
    <d v="1899-12-30T05:30:24"/>
    <d v="2024-09-05T02:30:29"/>
    <n v="14.49194444459863"/>
    <x v="0"/>
    <m/>
    <m/>
    <x v="0"/>
    <x v="2"/>
    <x v="0"/>
    <x v="0"/>
    <x v="15"/>
    <n v="4"/>
    <s v=""/>
    <d v="1900-01-04T12:09:36"/>
    <n v="23.200833333410166"/>
    <n v="12"/>
    <n v="11.200833333410166"/>
    <n v="0"/>
    <x v="4"/>
  </r>
  <r>
    <s v="E002"/>
    <s v="EO65"/>
    <x v="1069"/>
    <x v="0"/>
    <s v="E3"/>
    <n v="100057858"/>
    <s v="SPECIAL CONCRETE 3, S.L."/>
    <n v="85000115"/>
    <s v="ALCORCON"/>
    <n v="3228"/>
    <x v="61"/>
    <d v="2024-09-04T00:00:00"/>
    <d v="1899-12-30T11:18:36"/>
    <s v="05/09 09:00h"/>
    <d v="2024-09-05T00:00:00"/>
    <x v="18"/>
    <x v="13"/>
    <x v="1103"/>
    <d v="2024-09-04T00:00:00"/>
    <d v="1899-12-30T16:11:21"/>
    <n v="403"/>
    <s v="E00403"/>
    <s v="RUTA KMS.403"/>
    <x v="258"/>
    <x v="0"/>
    <x v="0"/>
    <x v="8"/>
    <x v="0"/>
    <d v="2024-09-04T11:18:36"/>
    <x v="91"/>
    <n v="21.689999999944121"/>
    <d v="2024-09-04T16:11:21"/>
    <d v="1899-12-30T05:22:24"/>
    <d v="2024-09-04T21:33:45"/>
    <n v="11.4375"/>
    <x v="0"/>
    <m/>
    <m/>
    <x v="0"/>
    <x v="2"/>
    <x v="0"/>
    <x v="0"/>
    <x v="8"/>
    <n v="4"/>
    <s v="HORMIGONES Y CONTENEDORES JARA"/>
    <d v="1900-01-04T08:57:36"/>
    <n v="15.316666666610786"/>
    <n v="12"/>
    <n v="3.3166666666107858"/>
    <n v="0"/>
    <x v="4"/>
  </r>
  <r>
    <s v="E002"/>
    <s v="EO65"/>
    <x v="1070"/>
    <x v="0"/>
    <s v="E3"/>
    <n v="100057858"/>
    <s v="SPECIAL CONCRETE 3, S.L."/>
    <n v="85000115"/>
    <s v="ALCORCON"/>
    <n v="3228"/>
    <x v="61"/>
    <d v="2024-09-04T00:00:00"/>
    <d v="1899-12-30T11:18:44"/>
    <s v="05/09 12:00h"/>
    <d v="2024-09-05T00:00:00"/>
    <x v="17"/>
    <x v="13"/>
    <x v="1104"/>
    <d v="2024-09-04T00:00:00"/>
    <d v="1899-12-30T16:51:55"/>
    <n v="403"/>
    <s v="E00403"/>
    <s v="RUTA KMS.403"/>
    <x v="259"/>
    <x v="0"/>
    <x v="0"/>
    <x v="8"/>
    <x v="0"/>
    <d v="2024-09-04T11:18:44"/>
    <x v="86"/>
    <n v="24.687777777726296"/>
    <d v="2024-09-04T16:51:55"/>
    <d v="1899-12-30T05:22:24"/>
    <d v="2024-09-04T22:14:19"/>
    <n v="13.761388888873626"/>
    <x v="0"/>
    <m/>
    <m/>
    <x v="0"/>
    <x v="2"/>
    <x v="0"/>
    <x v="0"/>
    <x v="8"/>
    <n v="4"/>
    <s v="HORMIGONES Y CONTENEDORES JARA"/>
    <d v="1900-01-04T08:57:36"/>
    <n v="18.314444444392961"/>
    <n v="12"/>
    <n v="6.3144444443929615"/>
    <n v="0"/>
    <x v="4"/>
  </r>
  <r>
    <s v="E002"/>
    <s v="EO65"/>
    <x v="1071"/>
    <x v="0"/>
    <s v="E3"/>
    <n v="100057863"/>
    <s v="UTE TORIL"/>
    <n v="85000117"/>
    <s v="TORIL"/>
    <n v="3227"/>
    <x v="62"/>
    <d v="2024-09-04T00:00:00"/>
    <d v="1899-12-30T11:39:22"/>
    <s v="05/09 08:00h"/>
    <d v="2024-09-05T00:00:00"/>
    <x v="13"/>
    <x v="13"/>
    <x v="1105"/>
    <d v="2024-09-04T00:00:00"/>
    <d v="1899-12-30T13:28:31"/>
    <n v="244"/>
    <s v="E00244"/>
    <s v="RUTA KMS.244"/>
    <x v="170"/>
    <x v="0"/>
    <x v="0"/>
    <x v="8"/>
    <x v="0"/>
    <d v="2024-09-04T11:39:22"/>
    <x v="80"/>
    <n v="20.343888889008667"/>
    <d v="2024-09-04T13:28:31"/>
    <d v="1899-12-30T03:15:12"/>
    <d v="2024-09-04T16:43:43"/>
    <n v="15.271388888941146"/>
    <x v="0"/>
    <m/>
    <m/>
    <x v="0"/>
    <x v="2"/>
    <x v="0"/>
    <x v="0"/>
    <x v="2"/>
    <n v="4"/>
    <s v="VILLAR CHAMIZO JUAN Mª"/>
    <d v="1900-01-02T06:04:48"/>
    <n v="16.090555555675333"/>
    <n v="12"/>
    <n v="4.0905555556753335"/>
    <n v="0"/>
    <x v="4"/>
  </r>
  <r>
    <s v="E002"/>
    <s v="EO65"/>
    <x v="1072"/>
    <x v="0"/>
    <s v="E3"/>
    <n v="100057863"/>
    <s v="UTE TORIL"/>
    <n v="85000117"/>
    <s v="TORIL"/>
    <n v="3227"/>
    <x v="62"/>
    <d v="2024-09-04T00:00:00"/>
    <d v="1899-12-30T11:39:31"/>
    <s v="05/09 10:00h"/>
    <d v="2024-09-05T00:00:00"/>
    <x v="11"/>
    <x v="13"/>
    <x v="1106"/>
    <d v="2024-09-04T00:00:00"/>
    <d v="1899-12-30T18:51:24"/>
    <n v="244"/>
    <s v="E00244"/>
    <s v="RUTA KMS.244"/>
    <x v="161"/>
    <x v="0"/>
    <x v="0"/>
    <x v="8"/>
    <x v="0"/>
    <d v="2024-09-04T11:39:31"/>
    <x v="89"/>
    <n v="22.341388888831716"/>
    <d v="2024-09-04T18:51:24"/>
    <d v="1899-12-30T03:15:12"/>
    <d v="2024-09-04T22:06:36"/>
    <n v="11.889999999955762"/>
    <x v="0"/>
    <m/>
    <m/>
    <x v="0"/>
    <x v="2"/>
    <x v="0"/>
    <x v="0"/>
    <x v="10"/>
    <n v="4"/>
    <s v="CISTERCEX. S.L.L."/>
    <d v="1900-01-02T06:04:48"/>
    <n v="18.088055555498382"/>
    <n v="12"/>
    <n v="6.0880555554983822"/>
    <n v="0"/>
    <x v="4"/>
  </r>
  <r>
    <s v="E002"/>
    <s v="EO65"/>
    <x v="1073"/>
    <x v="0"/>
    <s v="E3"/>
    <n v="100057885"/>
    <s v="UTE AVE CASATEJADA TORIL"/>
    <n v="85000400"/>
    <s v="NAVALMORAL DE LA MATA-HORM. MORALOS"/>
    <n v="3228"/>
    <x v="61"/>
    <d v="2024-09-04T00:00:00"/>
    <d v="1899-12-30T11:45:23"/>
    <s v="05/09 12h"/>
    <d v="2024-09-05T00:00:00"/>
    <x v="17"/>
    <x v="13"/>
    <x v="1107"/>
    <d v="2024-09-05T00:00:00"/>
    <d v="1899-12-30T09:16:06"/>
    <n v="233"/>
    <s v="E00233"/>
    <s v="RUTA KMS.233"/>
    <x v="260"/>
    <x v="0"/>
    <x v="0"/>
    <x v="8"/>
    <x v="0"/>
    <d v="2024-09-04T11:45:23"/>
    <x v="86"/>
    <n v="24.243611111131031"/>
    <d v="2024-09-05T09:16:06"/>
    <d v="1899-12-30T03:06:24"/>
    <d v="2024-09-05T12:22:30"/>
    <n v="-0.375"/>
    <x v="0"/>
    <m/>
    <m/>
    <x v="0"/>
    <x v="4"/>
    <x v="0"/>
    <x v="0"/>
    <x v="1"/>
    <n v="5"/>
    <s v="HORMIGONES Y CONTENEDORES JARA"/>
    <d v="1900-01-02T02:33:36"/>
    <n v="20.136944444464365"/>
    <n v="12"/>
    <n v="8.1369444444643655"/>
    <n v="0"/>
    <x v="4"/>
  </r>
  <r>
    <s v="E002"/>
    <s v="EO65"/>
    <x v="1074"/>
    <x v="0"/>
    <s v="E3"/>
    <n v="100051755"/>
    <s v="STRATA PAVIMENTOS, S.L.U"/>
    <n v="85000446"/>
    <s v="VILLAFRANCA DE LOS BARROS-STRATA"/>
    <n v="3297"/>
    <x v="60"/>
    <d v="2024-09-04T00:00:00"/>
    <d v="1899-12-30T12:09:33"/>
    <s v="05/09 11:30h"/>
    <d v="2024-09-05T00:00:00"/>
    <x v="8"/>
    <x v="13"/>
    <x v="1108"/>
    <d v="2024-09-05T00:00:00"/>
    <d v="1899-12-30T11:38:20"/>
    <n v="34"/>
    <s v="E00034"/>
    <s v="RUTA KMS.034"/>
    <x v="165"/>
    <x v="0"/>
    <x v="0"/>
    <x v="8"/>
    <x v="0"/>
    <d v="2024-09-04T12:09:33"/>
    <x v="96"/>
    <n v="24.340833333379123"/>
    <d v="2024-09-05T11:38:20"/>
    <d v="1899-12-30T00:27:12"/>
    <d v="2024-09-05T12:05:32"/>
    <n v="0.4077777779311873"/>
    <x v="0"/>
    <m/>
    <m/>
    <x v="0"/>
    <x v="4"/>
    <x v="0"/>
    <x v="0"/>
    <x v="7"/>
    <n v="5"/>
    <s v=""/>
    <d v="1899-12-30T10:52:48"/>
    <n v="22.88750000004579"/>
    <n v="12"/>
    <n v="10.88750000004579"/>
    <n v="0"/>
    <x v="4"/>
  </r>
  <r>
    <s v="E002"/>
    <s v="EO65"/>
    <x v="1075"/>
    <x v="0"/>
    <s v="E3"/>
    <n v="100051755"/>
    <s v="STRATA PAVIMENTOS, S.L.U"/>
    <n v="85000446"/>
    <s v="VILLAFRANCA DE LOS BARROS-STRATA"/>
    <n v="3297"/>
    <x v="60"/>
    <d v="2024-09-04T00:00:00"/>
    <d v="1899-12-30T12:09:48"/>
    <s v="05/09 09:00h"/>
    <d v="2024-09-05T00:00:00"/>
    <x v="18"/>
    <x v="13"/>
    <x v="1109"/>
    <d v="2024-09-04T00:00:00"/>
    <d v="1899-12-30T17:05:26"/>
    <n v="34"/>
    <s v="E00034"/>
    <s v="RUTA KMS.034"/>
    <x v="165"/>
    <x v="0"/>
    <x v="0"/>
    <x v="8"/>
    <x v="0"/>
    <d v="2024-09-04T12:09:48"/>
    <x v="91"/>
    <n v="20.836666666727979"/>
    <d v="2024-09-04T17:05:26"/>
    <d v="1899-12-30T00:27:12"/>
    <d v="2024-09-04T17:32:38"/>
    <n v="15.456111111212522"/>
    <x v="0"/>
    <m/>
    <m/>
    <x v="0"/>
    <x v="2"/>
    <x v="0"/>
    <x v="0"/>
    <x v="9"/>
    <n v="4"/>
    <s v=""/>
    <d v="1899-12-30T10:52:48"/>
    <n v="19.383333333394646"/>
    <n v="12"/>
    <n v="7.3833333333946456"/>
    <n v="0"/>
    <x v="4"/>
  </r>
  <r>
    <s v="E002"/>
    <s v="EO65"/>
    <x v="1076"/>
    <x v="0"/>
    <s v="E4"/>
    <n v="100057845"/>
    <s v="INVERSIONES SEGURA SARRIA, S.L."/>
    <n v="84000019"/>
    <s v="ARROYOMOLINOS"/>
    <n v="3230"/>
    <x v="59"/>
    <d v="2024-09-04T00:00:00"/>
    <d v="1899-12-30T12:19:16"/>
    <s v="05/09 64 SACOS"/>
    <d v="2024-09-05T00:00:00"/>
    <x v="1"/>
    <x v="13"/>
    <x v="1110"/>
    <d v="2024-09-04T00:00:00"/>
    <d v="1899-12-30T16:38:34"/>
    <n v="391"/>
    <s v="E00391"/>
    <s v="RUTA KMS.391"/>
    <x v="261"/>
    <x v="0"/>
    <x v="0"/>
    <x v="8"/>
    <x v="1"/>
    <d v="2024-09-04T12:19:16"/>
    <x v="84"/>
    <n v="28.678888888971414"/>
    <d v="2024-09-04T16:38:34"/>
    <d v="1899-12-30T05:12:48"/>
    <d v="2024-09-04T21:51:22"/>
    <n v="19.143888888938818"/>
    <x v="0"/>
    <m/>
    <m/>
    <x v="0"/>
    <x v="2"/>
    <x v="0"/>
    <x v="0"/>
    <x v="8"/>
    <n v="4"/>
    <s v=""/>
    <d v="1900-01-04T05:07:12"/>
    <n v="22.465555555638083"/>
    <n v="12"/>
    <n v="10.465555555638083"/>
    <n v="0"/>
    <x v="4"/>
  </r>
  <r>
    <s v="E002"/>
    <s v="EO65"/>
    <x v="1077"/>
    <x v="0"/>
    <s v="E4"/>
    <n v="100057845"/>
    <s v="INVERSIONES SEGURA SARRIA, S.L."/>
    <n v="84000019"/>
    <s v="ARROYOMOLINOS"/>
    <n v="3230"/>
    <x v="59"/>
    <d v="2024-09-04T00:00:00"/>
    <d v="1899-12-30T12:19:45"/>
    <s v="05/09 64 SACOS"/>
    <d v="2024-09-05T00:00:00"/>
    <x v="1"/>
    <x v="13"/>
    <x v="1111"/>
    <d v="2024-09-04T00:00:00"/>
    <d v="1899-12-30T15:58:08"/>
    <n v="391"/>
    <s v="E00391"/>
    <s v="RUTA KMS.391"/>
    <x v="180"/>
    <x v="0"/>
    <x v="0"/>
    <x v="8"/>
    <x v="1"/>
    <d v="2024-09-04T12:19:45"/>
    <x v="84"/>
    <n v="28.670833333453629"/>
    <d v="2024-09-04T15:58:08"/>
    <d v="1899-12-30T05:12:48"/>
    <d v="2024-09-04T21:10:56"/>
    <n v="19.817777777847368"/>
    <x v="0"/>
    <m/>
    <m/>
    <x v="0"/>
    <x v="2"/>
    <x v="0"/>
    <x v="0"/>
    <x v="4"/>
    <n v="4"/>
    <s v=""/>
    <d v="1900-01-04T05:07:12"/>
    <n v="22.457500000120298"/>
    <n v="12"/>
    <n v="10.457500000120298"/>
    <n v="0"/>
    <x v="4"/>
  </r>
  <r>
    <s v="E002"/>
    <s v="EO65"/>
    <x v="1078"/>
    <x v="0"/>
    <s v="E3"/>
    <n v="432000110"/>
    <s v="PREBETONG HORMIGONES, S.A."/>
    <n v="85000005"/>
    <s v="BADAJOZ-CAYA Nº 37"/>
    <n v="3297"/>
    <x v="60"/>
    <d v="2024-09-04T00:00:00"/>
    <d v="1899-12-30T12:28:58"/>
    <s v="05/09 09:00h"/>
    <d v="2024-09-05T00:00:00"/>
    <x v="18"/>
    <x v="13"/>
    <x v="1112"/>
    <d v="2024-09-05T00:00:00"/>
    <d v="1899-12-30T08:36:20"/>
    <n v="94"/>
    <s v="E00094"/>
    <s v="RUTA KMS.094"/>
    <x v="175"/>
    <x v="0"/>
    <x v="0"/>
    <x v="8"/>
    <x v="0"/>
    <d v="2024-09-04T12:28:58"/>
    <x v="91"/>
    <n v="20.517222222173586"/>
    <d v="2024-09-05T08:36:20"/>
    <d v="1899-12-30T01:15:12"/>
    <d v="2024-09-05T09:51:32"/>
    <n v="-0.85888888884801418"/>
    <x v="1"/>
    <m/>
    <m/>
    <x v="0"/>
    <x v="4"/>
    <x v="1"/>
    <x v="0"/>
    <x v="0"/>
    <n v="5"/>
    <s v="HORMIGONES Y CONTENEDORES JARA"/>
    <d v="1899-12-31T06:04:48"/>
    <n v="18.263888888840253"/>
    <n v="12"/>
    <n v="6.2638888888402526"/>
    <n v="0"/>
    <x v="4"/>
  </r>
  <r>
    <s v="E002"/>
    <s v="EO65"/>
    <x v="1079"/>
    <x v="0"/>
    <s v="E3"/>
    <n v="100051755"/>
    <s v="STRATA PAVIMENTOS, S.L.U"/>
    <n v="85000500"/>
    <s v="NAVALVILLAR DE PELA-STRATA"/>
    <n v="3297"/>
    <x v="60"/>
    <d v="2024-09-04T00:00:00"/>
    <d v="1899-12-30T12:34:16"/>
    <s v="05/09 08:00h"/>
    <d v="2024-09-05T00:00:00"/>
    <x v="13"/>
    <x v="13"/>
    <x v="1113"/>
    <d v="2024-09-05T00:00:00"/>
    <d v="1899-12-30T07:38:14"/>
    <n v="159"/>
    <s v="E00159"/>
    <s v="RUTA KMS.159"/>
    <x v="189"/>
    <x v="0"/>
    <x v="0"/>
    <x v="8"/>
    <x v="0"/>
    <d v="2024-09-04T12:34:16"/>
    <x v="80"/>
    <n v="19.428888889029622"/>
    <d v="2024-09-05T07:38:14"/>
    <d v="1899-12-30T02:07:12"/>
    <d v="2024-09-05T09:45:26"/>
    <n v="-1.7572222221060656"/>
    <x v="1"/>
    <m/>
    <m/>
    <x v="0"/>
    <x v="4"/>
    <x v="3"/>
    <x v="0"/>
    <x v="12"/>
    <n v="5"/>
    <s v="HORMIGONES Y CONTENEDORES JARA"/>
    <d v="1900-01-01T02:52:48"/>
    <n v="16.308888889029621"/>
    <n v="12"/>
    <n v="4.3088888890296211"/>
    <n v="0"/>
    <x v="4"/>
  </r>
  <r>
    <s v="E002"/>
    <s v="EO65"/>
    <x v="1080"/>
    <x v="0"/>
    <s v="E3"/>
    <n v="100051755"/>
    <s v="STRATA PAVIMENTOS, S.L.U"/>
    <n v="85000500"/>
    <s v="NAVALVILLAR DE PELA-STRATA"/>
    <n v="3297"/>
    <x v="60"/>
    <d v="2024-09-04T00:00:00"/>
    <d v="1899-12-30T12:34:47"/>
    <s v="05/09 09:00h"/>
    <d v="2024-09-05T00:00:00"/>
    <x v="18"/>
    <x v="13"/>
    <x v="1114"/>
    <d v="2024-09-04T00:00:00"/>
    <d v="1899-12-30T16:16:45"/>
    <n v="159"/>
    <s v="E00159"/>
    <s v="RUTA KMS.159"/>
    <x v="192"/>
    <x v="0"/>
    <x v="0"/>
    <x v="8"/>
    <x v="0"/>
    <d v="2024-09-04T12:34:47"/>
    <x v="91"/>
    <n v="20.420277777768206"/>
    <d v="2024-09-04T16:16:45"/>
    <d v="1899-12-30T02:07:12"/>
    <d v="2024-09-04T18:23:57"/>
    <n v="14.600833333272021"/>
    <x v="0"/>
    <m/>
    <m/>
    <x v="0"/>
    <x v="2"/>
    <x v="0"/>
    <x v="0"/>
    <x v="8"/>
    <n v="4"/>
    <s v=""/>
    <d v="1900-01-01T02:52:48"/>
    <n v="17.300277777768205"/>
    <n v="12"/>
    <n v="5.3002777777682049"/>
    <n v="0"/>
    <x v="4"/>
  </r>
  <r>
    <s v="E002"/>
    <s v="EO65"/>
    <x v="1081"/>
    <x v="0"/>
    <s v="E3"/>
    <n v="100051755"/>
    <s v="STRATA PAVIMENTOS, S.L.U"/>
    <n v="85000500"/>
    <s v="NAVALVILLAR DE PELA-STRATA"/>
    <n v="3297"/>
    <x v="60"/>
    <d v="2024-09-04T00:00:00"/>
    <d v="1899-12-30T12:35:04"/>
    <s v="05/09 12h"/>
    <d v="2024-09-05T00:00:00"/>
    <x v="3"/>
    <x v="13"/>
    <x v="1115"/>
    <d v="2024-09-05T00:00:00"/>
    <d v="1899-12-30T11:23:14"/>
    <n v="159"/>
    <s v="E00159"/>
    <s v="RUTA KMS.159"/>
    <x v="172"/>
    <x v="0"/>
    <x v="0"/>
    <x v="8"/>
    <x v="0"/>
    <d v="2024-09-04T12:35:04"/>
    <x v="83"/>
    <n v="25.415555555548053"/>
    <d v="2024-09-05T11:23:14"/>
    <d v="1899-12-30T02:07:12"/>
    <d v="2024-09-05T13:30:26"/>
    <n v="0.4927777778939344"/>
    <x v="0"/>
    <m/>
    <m/>
    <x v="0"/>
    <x v="4"/>
    <x v="0"/>
    <x v="0"/>
    <x v="7"/>
    <n v="5"/>
    <s v="MARTINEZ RODRIGUEZ FRANCISCO JAVIER"/>
    <d v="1900-01-01T02:52:48"/>
    <n v="22.295555555548052"/>
    <n v="12"/>
    <n v="10.295555555548052"/>
    <n v="0"/>
    <x v="4"/>
  </r>
  <r>
    <s v="E002"/>
    <s v="EO65"/>
    <x v="1082"/>
    <x v="0"/>
    <s v="E3"/>
    <n v="100022399"/>
    <s v="GEVORA CONSTRUCCIONES S.A."/>
    <n v="85000566"/>
    <s v="LA ALBUERA-MEJORA EX310"/>
    <n v="3227"/>
    <x v="62"/>
    <d v="2024-09-04T00:00:00"/>
    <d v="1899-12-30T12:41:35"/>
    <s v="05/09 09:00h"/>
    <d v="2024-09-05T00:00:00"/>
    <x v="18"/>
    <x v="13"/>
    <x v="1116"/>
    <d v="2024-09-05T00:00:00"/>
    <d v="1899-12-30T07:39:30"/>
    <n v="73"/>
    <s v="E00073"/>
    <s v="RUTA KMS.073"/>
    <x v="205"/>
    <x v="0"/>
    <x v="0"/>
    <x v="8"/>
    <x v="0"/>
    <d v="2024-09-04T12:41:35"/>
    <x v="91"/>
    <n v="20.306944444484543"/>
    <d v="2024-09-05T07:39:30"/>
    <d v="1899-12-30T00:58:24"/>
    <d v="2024-09-05T08:37:54"/>
    <n v="0.36833333334652707"/>
    <x v="0"/>
    <m/>
    <m/>
    <x v="0"/>
    <x v="4"/>
    <x v="0"/>
    <x v="0"/>
    <x v="12"/>
    <n v="5"/>
    <s v="LOGISTICA GALVEZ MARIN, S.L."/>
    <d v="1899-12-30T23:21:36"/>
    <n v="18.33361111115121"/>
    <n v="12"/>
    <n v="6.3336111111512103"/>
    <n v="0"/>
    <x v="4"/>
  </r>
  <r>
    <s v="E002"/>
    <s v="EO65"/>
    <x v="1083"/>
    <x v="0"/>
    <s v="E3"/>
    <n v="100022399"/>
    <s v="GEVORA CONSTRUCCIONES S.A."/>
    <n v="85000566"/>
    <s v="LA ALBUERA-MEJORA EX310"/>
    <n v="3227"/>
    <x v="62"/>
    <d v="2024-09-04T00:00:00"/>
    <d v="1899-12-30T12:41:43"/>
    <s v="05/09 13:00h"/>
    <d v="2024-09-05T00:00:00"/>
    <x v="0"/>
    <x v="13"/>
    <x v="1117"/>
    <d v="2024-09-05T00:00:00"/>
    <d v="1899-12-30T12:40:32"/>
    <n v="73"/>
    <s v="E00073"/>
    <s v="RUTA KMS.073"/>
    <x v="205"/>
    <x v="0"/>
    <x v="0"/>
    <x v="8"/>
    <x v="0"/>
    <d v="2024-09-04T12:41:43"/>
    <x v="99"/>
    <n v="24.304722222208511"/>
    <d v="2024-09-05T12:40:32"/>
    <d v="1899-12-30T00:58:24"/>
    <d v="2024-09-05T13:38:56"/>
    <n v="-0.6488888890016824"/>
    <x v="0"/>
    <m/>
    <m/>
    <x v="0"/>
    <x v="4"/>
    <x v="0"/>
    <x v="0"/>
    <x v="3"/>
    <n v="5"/>
    <s v="LOGISTICA GALVEZ MARIN, S.L."/>
    <d v="1899-12-30T23:21:36"/>
    <n v="22.331388888875178"/>
    <n v="12"/>
    <n v="10.331388888875178"/>
    <n v="0"/>
    <x v="4"/>
  </r>
  <r>
    <s v="E002"/>
    <s v="EO65"/>
    <x v="1084"/>
    <x v="0"/>
    <s v="E3"/>
    <n v="100002068"/>
    <s v="VIAS Y CONSTRUCCIONES, S.A."/>
    <n v="85000605"/>
    <s v="MONTIJO PUEBLA-EDAR"/>
    <n v="3227"/>
    <x v="62"/>
    <d v="2024-09-04T00:00:00"/>
    <d v="1899-12-30T13:06:11"/>
    <s v="05/09 08h PUNTUAL"/>
    <d v="2024-09-05T00:00:00"/>
    <x v="13"/>
    <x v="13"/>
    <x v="1118"/>
    <d v="2024-09-04T00:00:00"/>
    <d v="1899-12-30T19:41:40"/>
    <n v="95"/>
    <s v="E00095"/>
    <s v="RUTA KMS.095"/>
    <x v="190"/>
    <x v="0"/>
    <x v="0"/>
    <x v="8"/>
    <x v="0"/>
    <d v="2024-09-04T13:06:11"/>
    <x v="80"/>
    <n v="18.896944444568362"/>
    <d v="2024-09-04T19:41:40"/>
    <d v="1899-12-30T01:16:00"/>
    <d v="2024-09-04T20:57:40"/>
    <n v="11.038888888957445"/>
    <x v="0"/>
    <m/>
    <m/>
    <x v="0"/>
    <x v="2"/>
    <x v="0"/>
    <x v="0"/>
    <x v="11"/>
    <n v="4"/>
    <s v="HIBURSANFRE, S.L.U."/>
    <d v="1899-12-31T06:24:00"/>
    <n v="16.630277777901696"/>
    <n v="12"/>
    <n v="4.6302777779016964"/>
    <n v="0"/>
    <x v="4"/>
  </r>
  <r>
    <s v="E002"/>
    <s v="EO65"/>
    <x v="1085"/>
    <x v="0"/>
    <s v="E3"/>
    <n v="100002068"/>
    <s v="VIAS Y CONSTRUCCIONES, S.A."/>
    <n v="85000605"/>
    <s v="MONTIJO PUEBLA-EDAR"/>
    <n v="3227"/>
    <x v="62"/>
    <d v="2024-09-04T00:00:00"/>
    <d v="1899-12-30T13:07:44"/>
    <s v="05/09 15H PUNTUAL"/>
    <d v="2024-09-05T00:00:00"/>
    <x v="4"/>
    <x v="13"/>
    <x v="1119"/>
    <d v="2024-09-05T00:00:00"/>
    <d v="1899-12-30T13:17:38"/>
    <n v="95"/>
    <s v="E00095"/>
    <s v="RUTA KMS.095"/>
    <x v="157"/>
    <x v="0"/>
    <x v="0"/>
    <x v="8"/>
    <x v="0"/>
    <d v="2024-09-04T13:07:44"/>
    <x v="105"/>
    <n v="25.871111111075152"/>
    <d v="2024-09-05T13:17:38"/>
    <d v="1899-12-30T01:16:00"/>
    <d v="2024-09-05T14:33:38"/>
    <n v="0.43944444449152797"/>
    <x v="0"/>
    <m/>
    <m/>
    <x v="0"/>
    <x v="4"/>
    <x v="0"/>
    <x v="0"/>
    <x v="2"/>
    <n v="5"/>
    <s v="HIBURSANFRE, S.L.U."/>
    <d v="1899-12-31T06:24:00"/>
    <n v="23.604444444408486"/>
    <n v="12"/>
    <n v="11.604444444408486"/>
    <n v="0"/>
    <x v="4"/>
  </r>
  <r>
    <s v="E002"/>
    <s v="EO65"/>
    <x v="1086"/>
    <x v="0"/>
    <s v="E3"/>
    <n v="100057753"/>
    <s v="HORM. Y ARIDOS NUÑEZ, S.L."/>
    <n v="85000160"/>
    <s v="OBRA AVE PLANTA TORIL"/>
    <n v="3229"/>
    <x v="63"/>
    <d v="2024-09-04T00:00:00"/>
    <d v="1899-12-30T14:44:41"/>
    <s v="05/09 08:00h"/>
    <d v="2024-09-05T00:00:00"/>
    <x v="13"/>
    <x v="13"/>
    <x v="1120"/>
    <d v="2024-09-05T00:00:00"/>
    <d v="1899-12-30T06:41:46"/>
    <n v="244"/>
    <s v="E00244"/>
    <s v="RUTA KMS.244"/>
    <x v="262"/>
    <x v="0"/>
    <x v="0"/>
    <x v="8"/>
    <x v="0"/>
    <d v="2024-09-04T14:44:41"/>
    <x v="80"/>
    <n v="17.255277777789161"/>
    <d v="2024-09-05T06:41:46"/>
    <d v="1899-12-30T03:15:12"/>
    <d v="2024-09-05T09:56:58"/>
    <n v="-1.9494444443844259"/>
    <x v="1"/>
    <m/>
    <m/>
    <x v="0"/>
    <x v="4"/>
    <x v="3"/>
    <x v="0"/>
    <x v="13"/>
    <n v="5"/>
    <s v=""/>
    <d v="1900-01-02T06:04:48"/>
    <n v="13.001944444455827"/>
    <n v="12"/>
    <n v="1.0019444444558268"/>
    <n v="0"/>
    <x v="4"/>
  </r>
  <r>
    <s v="E002"/>
    <s v="EO65"/>
    <x v="1087"/>
    <x v="0"/>
    <s v="E3"/>
    <n v="100057753"/>
    <s v="HORM. Y ARIDOS NUÑEZ, S.L."/>
    <n v="85000160"/>
    <s v="OBRA AVE PLANTA TORIL"/>
    <n v="3229"/>
    <x v="63"/>
    <d v="2024-09-04T00:00:00"/>
    <d v="1899-12-30T14:44:50"/>
    <s v="05/09 10:00h"/>
    <d v="2024-09-05T00:00:00"/>
    <x v="11"/>
    <x v="13"/>
    <x v="1121"/>
    <d v="2024-09-04T00:00:00"/>
    <d v="1899-12-30T16:47:47"/>
    <n v="244"/>
    <s v="E00244"/>
    <s v="RUTA KMS.244"/>
    <x v="263"/>
    <x v="0"/>
    <x v="0"/>
    <x v="8"/>
    <x v="0"/>
    <d v="2024-09-04T14:44:50"/>
    <x v="89"/>
    <n v="19.252777777786832"/>
    <d v="2024-09-04T16:47:47"/>
    <d v="1899-12-30T03:15:12"/>
    <d v="2024-09-04T20:02:59"/>
    <n v="13.950277777737938"/>
    <x v="0"/>
    <m/>
    <m/>
    <x v="0"/>
    <x v="2"/>
    <x v="0"/>
    <x v="0"/>
    <x v="8"/>
    <n v="4"/>
    <s v="HORMIGONES Y CONTENEDORES JARA"/>
    <d v="1900-01-02T06:04:48"/>
    <n v="14.999444444453498"/>
    <n v="12"/>
    <n v="2.9994444444534984"/>
    <n v="0"/>
    <x v="4"/>
  </r>
  <r>
    <s v="E002"/>
    <s v="EO65"/>
    <x v="1088"/>
    <x v="0"/>
    <s v="E3"/>
    <n v="100057753"/>
    <s v="HORM. Y ARIDOS NUÑEZ, S.L."/>
    <n v="85000160"/>
    <s v="OBRA AVE PLANTA TORIL"/>
    <n v="3228"/>
    <x v="61"/>
    <d v="2024-09-04T00:00:00"/>
    <d v="1899-12-30T14:50:51"/>
    <s v="05/09 12:00h"/>
    <d v="2024-09-05T00:00:00"/>
    <x v="3"/>
    <x v="13"/>
    <x v="1122"/>
    <d v="2024-09-05T00:00:00"/>
    <d v="1899-12-30T12:22:21"/>
    <n v="244"/>
    <s v="E00244"/>
    <s v="RUTA KMS.244"/>
    <x v="263"/>
    <x v="0"/>
    <x v="0"/>
    <x v="8"/>
    <x v="0"/>
    <d v="2024-09-04T14:50:51"/>
    <x v="83"/>
    <n v="23.152500000083819"/>
    <d v="2024-09-05T12:22:21"/>
    <d v="1899-12-30T03:15:12"/>
    <d v="2024-09-05T15:37:33"/>
    <n v="-1.6258333332370967"/>
    <x v="1"/>
    <m/>
    <m/>
    <x v="0"/>
    <x v="4"/>
    <x v="3"/>
    <x v="0"/>
    <x v="3"/>
    <n v="5"/>
    <s v="HORMIGONES Y CONTENEDORES JARA"/>
    <d v="1900-01-02T06:04:48"/>
    <n v="18.899166666750485"/>
    <n v="12"/>
    <n v="6.8991666667504852"/>
    <n v="0"/>
    <x v="4"/>
  </r>
  <r>
    <s v="E002"/>
    <s v="EO65"/>
    <x v="1089"/>
    <x v="0"/>
    <s v="E3"/>
    <n v="100057809"/>
    <s v="HORM. QUINTANAR, SL"/>
    <n v="85000092"/>
    <s v="QUINTANAR DE LA ORDEN"/>
    <n v="3297"/>
    <x v="60"/>
    <d v="2024-09-04T00:00:00"/>
    <d v="1899-12-30T15:24:21"/>
    <s v="06/09 08:00h"/>
    <d v="2024-09-06T00:00:00"/>
    <x v="13"/>
    <x v="13"/>
    <x v="1123"/>
    <d v="2024-09-05T00:00:00"/>
    <d v="1899-12-30T12:10:41"/>
    <n v="492"/>
    <s v="E00492"/>
    <s v="RUTA KMS.492"/>
    <x v="264"/>
    <x v="0"/>
    <x v="0"/>
    <x v="8"/>
    <x v="0"/>
    <d v="2024-09-04T15:24:21"/>
    <x v="114"/>
    <n v="40.594166666676756"/>
    <d v="2024-09-05T12:10:41"/>
    <d v="1899-12-30T06:33:36"/>
    <d v="2024-09-05T18:44:17"/>
    <n v="13.261944444500841"/>
    <x v="0"/>
    <m/>
    <m/>
    <x v="0"/>
    <x v="4"/>
    <x v="0"/>
    <x v="0"/>
    <x v="3"/>
    <n v="5"/>
    <s v="HORMIGONES Y CONTENEDORES JARA"/>
    <d v="1900-01-05T13:26:24"/>
    <n v="33.034166666676754"/>
    <n v="24"/>
    <n v="9.0341666666767537"/>
    <n v="0"/>
    <x v="4"/>
  </r>
  <r>
    <s v="E002"/>
    <s v="EO65"/>
    <x v="1090"/>
    <x v="0"/>
    <s v="E3"/>
    <n v="100057858"/>
    <s v="SPECIAL CONCRETE 3, S.L."/>
    <n v="85000115"/>
    <s v="ALCORCON"/>
    <n v="3228"/>
    <x v="61"/>
    <d v="2024-09-04T00:00:00"/>
    <d v="1899-12-30T15:32:09"/>
    <s v="05/09 15:00h"/>
    <d v="2024-09-05T00:00:00"/>
    <x v="4"/>
    <x v="13"/>
    <x v="1124"/>
    <d v="2024-09-05T00:00:00"/>
    <d v="1899-12-30T08:33:46"/>
    <n v="403"/>
    <s v="E00403"/>
    <s v="RUTA KMS.403"/>
    <x v="201"/>
    <x v="0"/>
    <x v="0"/>
    <x v="8"/>
    <x v="0"/>
    <d v="2024-09-04T15:32:09"/>
    <x v="105"/>
    <n v="23.464166666613892"/>
    <d v="2024-09-05T08:33:46"/>
    <d v="1899-12-30T05:22:24"/>
    <d v="2024-09-05T13:56:10"/>
    <n v="1.06388888892252"/>
    <x v="0"/>
    <m/>
    <m/>
    <x v="0"/>
    <x v="4"/>
    <x v="0"/>
    <x v="0"/>
    <x v="0"/>
    <n v="5"/>
    <s v="HORMIGONES Y CONTENEDORES JARA"/>
    <d v="1900-01-04T08:57:36"/>
    <n v="17.090833333280557"/>
    <n v="12"/>
    <n v="5.0908333332805569"/>
    <n v="0"/>
    <x v="4"/>
  </r>
  <r>
    <s v="E002"/>
    <s v="EO65"/>
    <x v="1091"/>
    <x v="0"/>
    <s v="E3"/>
    <n v="100057773"/>
    <s v="HORM. CASTREJON, S.L."/>
    <n v="85000208"/>
    <s v="TORRALBA DE CALATRAVA-SUM TRAPERO"/>
    <n v="3297"/>
    <x v="60"/>
    <d v="2024-09-04T00:00:00"/>
    <d v="1899-12-30T17:06:38"/>
    <s v="06/09 08:00h"/>
    <d v="2024-09-06T00:00:00"/>
    <x v="13"/>
    <x v="13"/>
    <x v="1125"/>
    <d v="2024-09-05T00:00:00"/>
    <d v="1899-12-30T19:18:16"/>
    <n v="340"/>
    <s v="E00340"/>
    <s v="RUTA KMS.340"/>
    <x v="170"/>
    <x v="0"/>
    <x v="0"/>
    <x v="8"/>
    <x v="0"/>
    <d v="2024-09-04T17:06:38"/>
    <x v="114"/>
    <n v="38.889444444444962"/>
    <d v="2024-09-05T19:18:16"/>
    <d v="1899-12-30T04:32:00"/>
    <d v="2024-09-05T23:50:16"/>
    <n v="8.1622222223086283"/>
    <x v="0"/>
    <m/>
    <m/>
    <x v="0"/>
    <x v="4"/>
    <x v="0"/>
    <x v="0"/>
    <x v="11"/>
    <n v="5"/>
    <s v="VILLAR CHAMIZO JUAN Mª"/>
    <d v="1900-01-03T12:48:00"/>
    <n v="33.35611111111163"/>
    <n v="24"/>
    <n v="9.3561111111116304"/>
    <n v="0"/>
    <x v="4"/>
  </r>
  <r>
    <s v="E002"/>
    <s v="EO65"/>
    <x v="1092"/>
    <x v="0"/>
    <s v="E3"/>
    <n v="100028881"/>
    <s v="JOSE TIJERA E HIJOS, S.L."/>
    <n v="85000121"/>
    <s v="FUENTE DE CANTOS"/>
    <n v="3297"/>
    <x v="60"/>
    <d v="2024-09-04T00:00:00"/>
    <d v="1899-12-30T18:03:35"/>
    <s v="05/09 x el dia antes"/>
    <d v="2024-09-05T00:00:00"/>
    <x v="3"/>
    <x v="13"/>
    <x v="1126"/>
    <d v="2024-09-05T00:00:00"/>
    <d v="1899-12-30T13:25:06"/>
    <n v="37"/>
    <s v="E00037"/>
    <s v="RUTA KMS.037"/>
    <x v="190"/>
    <x v="0"/>
    <x v="0"/>
    <x v="8"/>
    <x v="0"/>
    <d v="2024-09-04T18:03:35"/>
    <x v="83"/>
    <n v="19.94027777784504"/>
    <d v="2024-09-05T13:25:06"/>
    <d v="1899-12-30T00:29:36"/>
    <d v="2024-09-05T13:54:42"/>
    <n v="8.8333333376795053E-2"/>
    <x v="0"/>
    <m/>
    <m/>
    <x v="0"/>
    <x v="4"/>
    <x v="0"/>
    <x v="0"/>
    <x v="2"/>
    <n v="5"/>
    <s v="HIBURSANFRE, S.L.U."/>
    <d v="1899-12-30T11:50:24"/>
    <n v="18.446944444511708"/>
    <n v="12"/>
    <n v="6.4469444445117077"/>
    <n v="0"/>
    <x v="4"/>
  </r>
  <r>
    <s v="E002"/>
    <s v="EO65"/>
    <x v="1093"/>
    <x v="0"/>
    <s v="E4"/>
    <n v="100046984"/>
    <s v="TRANSP. Y CEMENTOS HIDALGO, S.L."/>
    <n v="84000400"/>
    <s v="OLIVENZA (ALM. OLIVENZA)"/>
    <n v="3230"/>
    <x v="59"/>
    <d v="2024-09-04T00:00:00"/>
    <d v="1899-12-30T19:35:37"/>
    <s v="05/09  OLIVENZA"/>
    <d v="2024-09-05T00:00:00"/>
    <x v="6"/>
    <x v="13"/>
    <x v="1127"/>
    <d v="2024-09-05T00:00:00"/>
    <d v="1899-12-30T07:43:29"/>
    <n v="75"/>
    <s v="E00075"/>
    <s v="RUTA KMS.075"/>
    <x v="265"/>
    <x v="0"/>
    <x v="0"/>
    <x v="8"/>
    <x v="1"/>
    <d v="2024-09-04T19:35:37"/>
    <x v="95"/>
    <n v="20.406388888775837"/>
    <d v="2024-09-05T07:43:29"/>
    <d v="1899-12-30T01:00:00"/>
    <d v="2024-09-05T08:43:29"/>
    <n v="7.2752777778077871"/>
    <x v="0"/>
    <m/>
    <m/>
    <x v="0"/>
    <x v="4"/>
    <x v="0"/>
    <x v="0"/>
    <x v="12"/>
    <n v="5"/>
    <s v="VAZQUEZ COTANO, FCO. JAVIER"/>
    <d v="1899-12-31T00:00:00"/>
    <n v="18.406388888775837"/>
    <n v="12"/>
    <n v="6.4063888887758367"/>
    <n v="0"/>
    <x v="4"/>
  </r>
  <r>
    <s v="E002"/>
    <s v="EO65"/>
    <x v="1094"/>
    <x v="0"/>
    <s v="E3"/>
    <n v="100028265"/>
    <s v="HORMIG. Y DERIVADOS SANTANO, S.A."/>
    <n v="85000214"/>
    <s v="TRUJILLO"/>
    <n v="3228"/>
    <x v="61"/>
    <d v="2024-09-05T00:00:00"/>
    <d v="1899-12-30T08:17:53"/>
    <s v="06/09 08:00h"/>
    <d v="2024-09-06T00:00:00"/>
    <x v="13"/>
    <x v="13"/>
    <x v="1128"/>
    <d v="2024-09-05T00:00:00"/>
    <d v="1899-12-30T19:36:01"/>
    <n v="163"/>
    <s v="E00163"/>
    <s v="RUTA KMS.163"/>
    <x v="190"/>
    <x v="0"/>
    <x v="0"/>
    <x v="8"/>
    <x v="0"/>
    <d v="2024-09-05T08:17:53"/>
    <x v="114"/>
    <n v="23.701944444444962"/>
    <d v="2024-09-05T19:36:01"/>
    <d v="1899-12-30T02:10:24"/>
    <d v="2024-09-05T21:46:25"/>
    <n v="10.226388888841029"/>
    <x v="0"/>
    <m/>
    <m/>
    <x v="0"/>
    <x v="4"/>
    <x v="0"/>
    <x v="0"/>
    <x v="11"/>
    <n v="5"/>
    <s v="HIBURSANFRE, S.L.U."/>
    <d v="1900-01-01T04:09:36"/>
    <n v="20.52861111111163"/>
    <n v="12"/>
    <n v="8.5286111111116298"/>
    <n v="0"/>
    <x v="4"/>
  </r>
  <r>
    <s v="E002"/>
    <s v="EO65"/>
    <x v="1095"/>
    <x v="0"/>
    <s v="E3"/>
    <n v="100057773"/>
    <s v="HORM. CASTREJON, S.L."/>
    <n v="85000180"/>
    <s v="ROBLEDO, EL-REYES TAMUREJO"/>
    <n v="3297"/>
    <x v="60"/>
    <d v="2024-09-05T00:00:00"/>
    <d v="1899-12-30T09:10:14"/>
    <s v="06/09 antes 10h"/>
    <d v="2024-09-06T00:00:00"/>
    <x v="11"/>
    <x v="13"/>
    <x v="1129"/>
    <d v="2024-09-06T00:00:00"/>
    <d v="1899-12-30T07:33:30"/>
    <n v="296"/>
    <s v="E00296"/>
    <s v="RUTA KMS.296"/>
    <x v="191"/>
    <x v="0"/>
    <x v="0"/>
    <x v="8"/>
    <x v="0"/>
    <d v="2024-09-05T09:10:14"/>
    <x v="120"/>
    <n v="24.829444444330875"/>
    <d v="2024-09-06T07:33:30"/>
    <d v="1899-12-30T03:56:48"/>
    <d v="2024-09-06T11:30:18"/>
    <n v="-1.5050000001210719"/>
    <x v="1"/>
    <m/>
    <m/>
    <x v="0"/>
    <x v="5"/>
    <x v="3"/>
    <x v="0"/>
    <x v="12"/>
    <n v="6"/>
    <s v=""/>
    <d v="1900-01-02T22:43:12"/>
    <n v="19.882777777664209"/>
    <n v="12"/>
    <n v="7.8827777776642094"/>
    <n v="0"/>
    <x v="4"/>
  </r>
  <r>
    <s v="E002"/>
    <s v="EO65"/>
    <x v="1096"/>
    <x v="0"/>
    <s v="E4"/>
    <n v="100057845"/>
    <s v="INVERSIONES SEGURA SARRIA, S.L."/>
    <n v="84000019"/>
    <s v="ARROYOMOLINOS"/>
    <n v="3230"/>
    <x v="59"/>
    <d v="2024-09-05T00:00:00"/>
    <d v="1899-12-30T09:34:54"/>
    <s v="06/09 64s 13h"/>
    <d v="2024-09-06T00:00:00"/>
    <x v="0"/>
    <x v="13"/>
    <x v="1130"/>
    <d v="2024-09-05T00:00:00"/>
    <d v="1899-12-30T13:28:36"/>
    <n v="391"/>
    <s v="E00391"/>
    <s v="RUTA KMS.391"/>
    <x v="266"/>
    <x v="0"/>
    <x v="0"/>
    <x v="8"/>
    <x v="1"/>
    <d v="2024-09-05T09:34:54"/>
    <x v="138"/>
    <n v="27.418333333334886"/>
    <d v="2024-09-05T13:28:36"/>
    <d v="1899-12-30T05:12:48"/>
    <d v="2024-09-05T18:41:24"/>
    <n v="18.309999999997672"/>
    <x v="0"/>
    <m/>
    <m/>
    <x v="0"/>
    <x v="4"/>
    <x v="0"/>
    <x v="0"/>
    <x v="2"/>
    <n v="5"/>
    <s v=""/>
    <d v="1900-01-04T05:07:12"/>
    <n v="21.205000000001554"/>
    <n v="12"/>
    <n v="9.2050000000015544"/>
    <n v="0"/>
    <x v="4"/>
  </r>
  <r>
    <s v="E002"/>
    <s v="EO65"/>
    <x v="1097"/>
    <x v="0"/>
    <s v="E3"/>
    <n v="100051755"/>
    <s v="STRATA PAVIMENTOS, S.L.U"/>
    <n v="85000527"/>
    <s v="LA ROCA DE LA SIERRA-STRATA"/>
    <n v="3297"/>
    <x v="60"/>
    <d v="2024-09-05T00:00:00"/>
    <d v="1899-12-30T09:35:29"/>
    <s v="09/09 8:00h"/>
    <d v="2024-09-09T00:00:00"/>
    <x v="13"/>
    <x v="13"/>
    <x v="1131"/>
    <d v="2024-09-06T00:00:00"/>
    <d v="1899-12-30T15:03:27"/>
    <n v="120"/>
    <s v="E00120"/>
    <s v="RUTA KMS.120"/>
    <x v="190"/>
    <x v="0"/>
    <x v="0"/>
    <x v="8"/>
    <x v="0"/>
    <d v="2024-09-05T09:35:29"/>
    <x v="134"/>
    <n v="94.408611111226492"/>
    <d v="2024-09-06T15:03:27"/>
    <d v="1899-12-30T01:36:00"/>
    <d v="2024-09-06T16:39:27"/>
    <n v="63.342500000086147"/>
    <x v="0"/>
    <m/>
    <m/>
    <x v="0"/>
    <x v="5"/>
    <x v="0"/>
    <x v="0"/>
    <x v="4"/>
    <n v="6"/>
    <s v="HIBURSANFRE, S.L.U."/>
    <d v="1899-12-31T14:24:00"/>
    <n v="91.808611111226497"/>
    <n v="48"/>
    <n v="43.808611111226497"/>
    <n v="0"/>
    <x v="4"/>
  </r>
  <r>
    <s v="E002"/>
    <s v="EO65"/>
    <x v="1098"/>
    <x v="0"/>
    <s v="E4"/>
    <n v="100057845"/>
    <s v="INVERSIONES SEGURA SARRIA, S.L."/>
    <n v="84000019"/>
    <s v="ARROYOMOLINOS"/>
    <n v="3230"/>
    <x v="59"/>
    <d v="2024-09-05T00:00:00"/>
    <d v="1899-12-30T09:35:58"/>
    <s v="06/09 64s cierran 13"/>
    <d v="2024-09-06T00:00:00"/>
    <x v="0"/>
    <x v="13"/>
    <x v="1132"/>
    <d v="2024-09-05T00:00:00"/>
    <d v="1899-12-30T17:52:14"/>
    <n v="391"/>
    <s v="E00391"/>
    <s v="RUTA KMS.391"/>
    <x v="267"/>
    <x v="0"/>
    <x v="0"/>
    <x v="8"/>
    <x v="1"/>
    <d v="2024-09-05T09:35:58"/>
    <x v="138"/>
    <n v="27.400555555417668"/>
    <d v="2024-09-05T17:52:14"/>
    <d v="1899-12-30T05:12:48"/>
    <d v="2024-09-05T23:05:02"/>
    <n v="13.916111111117061"/>
    <x v="0"/>
    <m/>
    <m/>
    <x v="0"/>
    <x v="4"/>
    <x v="0"/>
    <x v="0"/>
    <x v="9"/>
    <n v="5"/>
    <s v=""/>
    <d v="1900-01-04T05:07:12"/>
    <n v="21.187222222084337"/>
    <n v="12"/>
    <n v="9.1872222220843369"/>
    <n v="0"/>
    <x v="4"/>
  </r>
  <r>
    <s v="E002"/>
    <s v="EO65"/>
    <x v="1099"/>
    <x v="0"/>
    <s v="E3"/>
    <n v="100051755"/>
    <s v="STRATA PAVIMENTOS, S.L.U"/>
    <n v="85000527"/>
    <s v="LA ROCA DE LA SIERRA-STRATA"/>
    <n v="3297"/>
    <x v="60"/>
    <d v="2024-09-05T00:00:00"/>
    <d v="1899-12-30T09:36:55"/>
    <s v="06/09 09h. Silo 2"/>
    <d v="2024-09-06T00:00:00"/>
    <x v="18"/>
    <x v="13"/>
    <x v="1133"/>
    <d v="2024-09-06T00:00:00"/>
    <d v="1899-12-30T07:06:13"/>
    <n v="120"/>
    <s v="E00120"/>
    <s v="RUTA KMS.120"/>
    <x v="157"/>
    <x v="0"/>
    <x v="0"/>
    <x v="8"/>
    <x v="0"/>
    <d v="2024-09-05T09:36:55"/>
    <x v="107"/>
    <n v="23.384722222283017"/>
    <d v="2024-09-06T07:06:13"/>
    <d v="1899-12-30T01:36:00"/>
    <d v="2024-09-06T08:42:13"/>
    <n v="0.29638888884801418"/>
    <x v="0"/>
    <m/>
    <m/>
    <x v="0"/>
    <x v="5"/>
    <x v="0"/>
    <x v="0"/>
    <x v="12"/>
    <n v="6"/>
    <s v="HIBURSANFRE, S.L.U."/>
    <d v="1899-12-31T14:24:00"/>
    <n v="20.784722222283015"/>
    <n v="12"/>
    <n v="8.7847222222830155"/>
    <n v="0"/>
    <x v="4"/>
  </r>
  <r>
    <s v="E002"/>
    <s v="EO65"/>
    <x v="1100"/>
    <x v="0"/>
    <s v="E3"/>
    <n v="100057883"/>
    <s v="MATERIALES Y HORMIGONES, SL"/>
    <n v="85000198"/>
    <s v="MADRID"/>
    <n v="3228"/>
    <x v="61"/>
    <d v="2024-09-05T00:00:00"/>
    <d v="1899-12-30T10:33:19"/>
    <d v="2024-06-09T00:00:00"/>
    <d v="2024-09-06T00:00:00"/>
    <x v="1"/>
    <x v="13"/>
    <x v="1134"/>
    <d v="2024-09-05T00:00:00"/>
    <d v="1899-12-30T12:58:47"/>
    <n v="413"/>
    <s v="E00413"/>
    <s v="RUTA KMS.413"/>
    <x v="184"/>
    <x v="0"/>
    <x v="0"/>
    <x v="8"/>
    <x v="0"/>
    <d v="2024-09-05T10:33:19"/>
    <x v="85"/>
    <n v="30.444722222280689"/>
    <d v="2024-09-05T12:58:47"/>
    <d v="1899-12-30T05:30:24"/>
    <d v="2024-09-05T18:29:11"/>
    <n v="22.513611111324281"/>
    <x v="0"/>
    <m/>
    <m/>
    <x v="0"/>
    <x v="4"/>
    <x v="0"/>
    <x v="0"/>
    <x v="3"/>
    <n v="5"/>
    <s v=""/>
    <d v="1900-01-04T12:09:36"/>
    <n v="23.938055555614021"/>
    <n v="12"/>
    <n v="11.938055555614021"/>
    <n v="0"/>
    <x v="4"/>
  </r>
  <r>
    <s v="E002"/>
    <s v="EO65"/>
    <x v="1101"/>
    <x v="0"/>
    <s v="E3"/>
    <n v="100057883"/>
    <s v="MATERIALES Y HORMIGONES, SL"/>
    <n v="85000198"/>
    <s v="MADRID"/>
    <n v="3228"/>
    <x v="61"/>
    <d v="2024-09-05T00:00:00"/>
    <d v="1899-12-30T10:33:27"/>
    <d v="2024-06-09T00:00:00"/>
    <d v="2024-09-06T00:00:00"/>
    <x v="1"/>
    <x v="13"/>
    <x v="1135"/>
    <d v="2024-09-05T00:00:00"/>
    <d v="1899-12-30T13:22:04"/>
    <n v="413"/>
    <s v="E00413"/>
    <s v="RUTA KMS.413"/>
    <x v="193"/>
    <x v="0"/>
    <x v="0"/>
    <x v="8"/>
    <x v="0"/>
    <d v="2024-09-05T10:33:27"/>
    <x v="85"/>
    <n v="30.442500000062864"/>
    <d v="2024-09-05T13:22:04"/>
    <d v="1899-12-30T05:30:24"/>
    <d v="2024-09-05T18:52:28"/>
    <n v="22.125555555685423"/>
    <x v="0"/>
    <m/>
    <m/>
    <x v="0"/>
    <x v="4"/>
    <x v="0"/>
    <x v="0"/>
    <x v="2"/>
    <n v="5"/>
    <s v="HORMIGONES Y CONTENEDORES JARA"/>
    <d v="1900-01-04T12:09:36"/>
    <n v="23.935833333396197"/>
    <n v="12"/>
    <n v="11.935833333396197"/>
    <n v="0"/>
    <x v="4"/>
  </r>
  <r>
    <s v="E002"/>
    <s v="EO65"/>
    <x v="1102"/>
    <x v="0"/>
    <s v="E3"/>
    <n v="100057778"/>
    <s v="HORM. MALMASCA, S.L."/>
    <n v="85000030"/>
    <s v="VILLARRUBIA DE LOS OJOS"/>
    <n v="3228"/>
    <x v="61"/>
    <d v="2024-09-05T00:00:00"/>
    <d v="1899-12-30T10:41:50"/>
    <s v="06/09 09:30h silo 2"/>
    <d v="2024-09-06T00:00:00"/>
    <x v="23"/>
    <x v="13"/>
    <x v="1136"/>
    <d v="2024-09-05T00:00:00"/>
    <d v="1899-12-30T15:00:14"/>
    <n v="364"/>
    <s v="E00364"/>
    <s v="RUTA KMS.364"/>
    <x v="207"/>
    <x v="0"/>
    <x v="0"/>
    <x v="8"/>
    <x v="0"/>
    <d v="2024-09-05T10:41:50"/>
    <x v="117"/>
    <n v="22.802777777833398"/>
    <d v="2024-09-05T15:00:14"/>
    <d v="1899-12-30T04:51:12"/>
    <d v="2024-09-05T19:51:26"/>
    <n v="13.642777777800802"/>
    <x v="0"/>
    <m/>
    <m/>
    <x v="0"/>
    <x v="4"/>
    <x v="0"/>
    <x v="0"/>
    <x v="4"/>
    <n v="5"/>
    <s v="HORMIGONES Y CONTENEDORES JARA"/>
    <d v="1900-01-03T20:28:48"/>
    <n v="16.949444444500067"/>
    <n v="12"/>
    <n v="4.9494444445000667"/>
    <n v="0"/>
    <x v="4"/>
  </r>
  <r>
    <s v="E002"/>
    <s v="EO65"/>
    <x v="1103"/>
    <x v="0"/>
    <s v="E4"/>
    <n v="100057845"/>
    <s v="INVERSIONES SEGURA SARRIA, S.L."/>
    <n v="84000019"/>
    <s v="ARROYOMOLINOS"/>
    <n v="3230"/>
    <x v="59"/>
    <d v="2024-09-05T00:00:00"/>
    <d v="1899-12-30T11:44:35"/>
    <s v="06/09 64s cierran 13"/>
    <d v="2024-09-06T00:00:00"/>
    <x v="9"/>
    <x v="13"/>
    <x v="1137"/>
    <d v="2024-09-05T00:00:00"/>
    <d v="1899-12-30T14:46:19"/>
    <n v="391"/>
    <s v="E00391"/>
    <s v="RUTA KMS.391"/>
    <x v="268"/>
    <x v="0"/>
    <x v="0"/>
    <x v="8"/>
    <x v="1"/>
    <d v="2024-09-05T11:44:35"/>
    <x v="78"/>
    <n v="32.256944444496185"/>
    <d v="2024-09-05T14:46:19"/>
    <d v="1899-12-30T05:12:48"/>
    <d v="2024-09-05T19:59:07"/>
    <n v="24.014722222345881"/>
    <x v="0"/>
    <m/>
    <m/>
    <x v="0"/>
    <x v="4"/>
    <x v="0"/>
    <x v="0"/>
    <x v="5"/>
    <n v="5"/>
    <s v=""/>
    <d v="1900-01-04T05:07:12"/>
    <n v="26.043611111162853"/>
    <n v="12"/>
    <n v="14.043611111162853"/>
    <n v="0"/>
    <x v="4"/>
  </r>
  <r>
    <s v="E002"/>
    <s v="EO65"/>
    <x v="1104"/>
    <x v="0"/>
    <s v="E3"/>
    <n v="100057849"/>
    <s v="HORMIGONES HUELVA Y SEVILLA, S.L."/>
    <n v="85000023"/>
    <s v="ALMONTE"/>
    <n v="3228"/>
    <x v="61"/>
    <d v="2024-09-05T00:00:00"/>
    <d v="1899-12-30T11:53:14"/>
    <s v="06/09 10:00h"/>
    <d v="2024-09-06T00:00:00"/>
    <x v="11"/>
    <x v="13"/>
    <x v="1138"/>
    <d v="2024-09-05T00:00:00"/>
    <d v="1899-12-30T18:15:08"/>
    <n v="204"/>
    <s v="E00204"/>
    <s v="RUTA KMS.204"/>
    <x v="186"/>
    <x v="0"/>
    <x v="0"/>
    <x v="8"/>
    <x v="0"/>
    <d v="2024-09-05T11:53:14"/>
    <x v="120"/>
    <n v="22.112777777714655"/>
    <d v="2024-09-05T18:15:08"/>
    <d v="1899-12-30T02:43:12"/>
    <d v="2024-09-05T20:58:20"/>
    <n v="13.027777777751908"/>
    <x v="0"/>
    <m/>
    <m/>
    <x v="0"/>
    <x v="4"/>
    <x v="0"/>
    <x v="0"/>
    <x v="10"/>
    <n v="5"/>
    <s v=""/>
    <d v="1900-01-01T17:16:48"/>
    <n v="18.392777777714656"/>
    <n v="12"/>
    <n v="6.3927777777146559"/>
    <n v="0"/>
    <x v="4"/>
  </r>
  <r>
    <s v="E002"/>
    <s v="EO65"/>
    <x v="1105"/>
    <x v="0"/>
    <s v="E3"/>
    <n v="100057795"/>
    <s v="SUMINISTROS SANCHEZ, SL"/>
    <n v="85000037"/>
    <s v="PORZUNA"/>
    <n v="3297"/>
    <x v="60"/>
    <d v="2024-09-05T00:00:00"/>
    <d v="1899-12-30T12:20:17"/>
    <s v="06/09 09:00h"/>
    <d v="2024-09-06T00:00:00"/>
    <x v="18"/>
    <x v="13"/>
    <x v="1139"/>
    <d v="2024-09-05T00:00:00"/>
    <d v="1899-12-30T14:53:24"/>
    <n v="309"/>
    <s v="E00309"/>
    <s v="RUTA KMS.309"/>
    <x v="162"/>
    <x v="0"/>
    <x v="0"/>
    <x v="8"/>
    <x v="0"/>
    <d v="2024-09-05T12:20:17"/>
    <x v="107"/>
    <n v="20.661944444524124"/>
    <d v="2024-09-05T14:53:24"/>
    <d v="1899-12-30T04:07:12"/>
    <d v="2024-09-05T19:00:36"/>
    <n v="13.989999999990687"/>
    <x v="0"/>
    <m/>
    <m/>
    <x v="0"/>
    <x v="4"/>
    <x v="0"/>
    <x v="0"/>
    <x v="5"/>
    <n v="5"/>
    <s v="HORMIGONES Y CONTENEDORES JARA"/>
    <d v="1900-01-03T02:52:48"/>
    <n v="15.541944444524123"/>
    <n v="12"/>
    <n v="3.5419444445241233"/>
    <n v="0"/>
    <x v="4"/>
  </r>
  <r>
    <s v="E002"/>
    <s v="EO65"/>
    <x v="1106"/>
    <x v="0"/>
    <s v="E3"/>
    <n v="100002068"/>
    <s v="VIAS Y CONSTRUCCIONES, S.A."/>
    <n v="85000605"/>
    <s v="MONTIJO PUEBLA-EDAR"/>
    <n v="3227"/>
    <x v="62"/>
    <d v="2024-09-05T00:00:00"/>
    <d v="1899-12-30T12:20:34"/>
    <s v="06/09 08 PUNTUAL"/>
    <d v="2024-09-06T00:00:00"/>
    <x v="13"/>
    <x v="13"/>
    <x v="1140"/>
    <d v="2024-09-05T00:00:00"/>
    <d v="1899-12-30T19:52:43"/>
    <n v="95"/>
    <s v="E00095"/>
    <s v="RUTA KMS.095"/>
    <x v="163"/>
    <x v="0"/>
    <x v="0"/>
    <x v="8"/>
    <x v="0"/>
    <d v="2024-09-05T12:20:34"/>
    <x v="114"/>
    <n v="19.657222222303972"/>
    <d v="2024-09-05T19:52:43"/>
    <d v="1899-12-30T01:16:00"/>
    <d v="2024-09-05T21:08:43"/>
    <n v="10.854722222371493"/>
    <x v="0"/>
    <m/>
    <m/>
    <x v="0"/>
    <x v="4"/>
    <x v="0"/>
    <x v="0"/>
    <x v="11"/>
    <n v="5"/>
    <s v="TTES COOPERATIVOS ARAGONES S COOP"/>
    <d v="1899-12-31T06:24:00"/>
    <n v="17.390555555637306"/>
    <n v="12"/>
    <n v="5.3905555556373059"/>
    <n v="0"/>
    <x v="4"/>
  </r>
  <r>
    <s v="E002"/>
    <s v="EO65"/>
    <x v="1107"/>
    <x v="0"/>
    <s v="E3"/>
    <n v="100051755"/>
    <s v="STRATA PAVIMENTOS, S.L.U"/>
    <n v="85000501"/>
    <s v="MIAJADAS-STRATA"/>
    <n v="3297"/>
    <x v="60"/>
    <d v="2024-09-05T00:00:00"/>
    <d v="1899-12-30T12:20:37"/>
    <s v="06/09 08:00h"/>
    <d v="2024-09-06T00:00:00"/>
    <x v="13"/>
    <x v="13"/>
    <x v="1141"/>
    <d v="2024-09-05T00:00:00"/>
    <d v="1899-12-30T17:47:03"/>
    <n v="130"/>
    <s v="E00130"/>
    <s v="RUTA KMS.130"/>
    <x v="165"/>
    <x v="0"/>
    <x v="0"/>
    <x v="8"/>
    <x v="0"/>
    <d v="2024-09-05T12:20:37"/>
    <x v="114"/>
    <n v="19.65638888895046"/>
    <d v="2024-09-05T17:47:03"/>
    <d v="1899-12-30T01:44:00"/>
    <d v="2024-09-05T19:31:03"/>
    <n v="12.482499999983702"/>
    <x v="0"/>
    <m/>
    <m/>
    <x v="0"/>
    <x v="4"/>
    <x v="0"/>
    <x v="0"/>
    <x v="9"/>
    <n v="5"/>
    <s v=""/>
    <d v="1899-12-31T17:36:00"/>
    <n v="16.923055555617125"/>
    <n v="12"/>
    <n v="4.9230555556171254"/>
    <n v="0"/>
    <x v="4"/>
  </r>
  <r>
    <s v="E002"/>
    <s v="EO65"/>
    <x v="1108"/>
    <x v="0"/>
    <s v="E3"/>
    <n v="100051755"/>
    <s v="STRATA PAVIMENTOS, S.L.U"/>
    <n v="85000500"/>
    <s v="NAVALVILLAR DE PELA-STRATA"/>
    <n v="3297"/>
    <x v="60"/>
    <d v="2024-09-05T00:00:00"/>
    <d v="1899-12-30T12:21:01"/>
    <s v="06/09 08:00h"/>
    <d v="2024-09-06T00:00:00"/>
    <x v="13"/>
    <x v="13"/>
    <x v="1142"/>
    <d v="2024-09-05T00:00:00"/>
    <d v="1899-12-30T18:11:53"/>
    <n v="159"/>
    <s v="E00159"/>
    <s v="RUTA KMS.159"/>
    <x v="158"/>
    <x v="0"/>
    <x v="0"/>
    <x v="8"/>
    <x v="0"/>
    <d v="2024-09-05T12:21:01"/>
    <x v="114"/>
    <n v="19.649722222296987"/>
    <d v="2024-09-05T18:11:53"/>
    <d v="1899-12-30T02:07:12"/>
    <d v="2024-09-05T20:19:05"/>
    <n v="11.681944444484543"/>
    <x v="0"/>
    <m/>
    <m/>
    <x v="0"/>
    <x v="4"/>
    <x v="0"/>
    <x v="0"/>
    <x v="10"/>
    <n v="5"/>
    <s v=""/>
    <d v="1900-01-01T02:52:48"/>
    <n v="16.529722222296986"/>
    <n v="12"/>
    <n v="4.5297222222969857"/>
    <n v="0"/>
    <x v="4"/>
  </r>
  <r>
    <s v="E002"/>
    <s v="EO65"/>
    <x v="1109"/>
    <x v="0"/>
    <s v="E3"/>
    <n v="100002068"/>
    <s v="VIAS Y CONSTRUCCIONES, S.A."/>
    <n v="85000605"/>
    <s v="MONTIJO PUEBLA-EDAR"/>
    <n v="3227"/>
    <x v="62"/>
    <d v="2024-09-05T00:00:00"/>
    <d v="1899-12-30T12:21:52"/>
    <s v="06/09 11H PUNTUAL"/>
    <d v="2024-09-06T00:00:00"/>
    <x v="12"/>
    <x v="13"/>
    <x v="1143"/>
    <d v="2024-09-05T00:00:00"/>
    <d v="1899-12-30T17:45:38"/>
    <n v="95"/>
    <s v="E00095"/>
    <s v="RUTA KMS.095"/>
    <x v="166"/>
    <x v="0"/>
    <x v="0"/>
    <x v="8"/>
    <x v="0"/>
    <d v="2024-09-05T12:21:52"/>
    <x v="119"/>
    <n v="22.635555555636529"/>
    <d v="2024-09-05T17:45:38"/>
    <d v="1899-12-30T01:16:00"/>
    <d v="2024-09-05T19:01:38"/>
    <n v="15.9727777778171"/>
    <x v="0"/>
    <m/>
    <m/>
    <x v="0"/>
    <x v="4"/>
    <x v="0"/>
    <x v="0"/>
    <x v="9"/>
    <n v="5"/>
    <s v=""/>
    <d v="1899-12-31T06:24:00"/>
    <n v="20.368888888969863"/>
    <n v="12"/>
    <n v="8.3688888889698632"/>
    <n v="0"/>
    <x v="4"/>
  </r>
  <r>
    <s v="E002"/>
    <s v="EO65"/>
    <x v="1110"/>
    <x v="0"/>
    <s v="E3"/>
    <n v="432000110"/>
    <s v="PREBETONG HORMIGONES, S.A."/>
    <n v="85000333"/>
    <s v="AVE PLASENCIA MOVIL"/>
    <n v="3228"/>
    <x v="61"/>
    <d v="2024-09-05T00:00:00"/>
    <d v="1899-12-30T12:37:28"/>
    <s v="06/09 08:00h"/>
    <d v="2024-09-06T00:00:00"/>
    <x v="13"/>
    <x v="13"/>
    <x v="1144"/>
    <d v="2024-09-05T00:00:00"/>
    <d v="1899-12-30T17:25:07"/>
    <n v="222"/>
    <s v="E00222"/>
    <s v="RUTA KMS.222"/>
    <x v="204"/>
    <x v="0"/>
    <x v="0"/>
    <x v="8"/>
    <x v="0"/>
    <d v="2024-09-05T12:37:28"/>
    <x v="114"/>
    <n v="19.375555555627216"/>
    <d v="2024-09-05T17:25:07"/>
    <d v="1899-12-30T02:57:36"/>
    <d v="2024-09-05T20:22:43"/>
    <n v="11.621388888917863"/>
    <x v="0"/>
    <m/>
    <m/>
    <x v="0"/>
    <x v="4"/>
    <x v="0"/>
    <x v="0"/>
    <x v="9"/>
    <n v="5"/>
    <s v="HORMIGONES Y CONTENEDORES JARA"/>
    <d v="1900-01-01T23:02:24"/>
    <n v="15.415555555627215"/>
    <n v="12"/>
    <n v="3.4155555556272148"/>
    <n v="0"/>
    <x v="4"/>
  </r>
  <r>
    <s v="E002"/>
    <s v="EO65"/>
    <x v="1111"/>
    <x v="0"/>
    <s v="E3"/>
    <n v="100057863"/>
    <s v="UTE TORIL"/>
    <n v="85000117"/>
    <s v="TORIL"/>
    <n v="3227"/>
    <x v="62"/>
    <d v="2024-09-05T00:00:00"/>
    <d v="1899-12-30T13:01:31"/>
    <s v="06/09 08H CAMION"/>
    <d v="2024-09-06T00:00:00"/>
    <x v="13"/>
    <x v="13"/>
    <x v="1145"/>
    <d v="2024-09-05T00:00:00"/>
    <d v="1899-12-30T15:34:34"/>
    <n v="244"/>
    <s v="E00244"/>
    <s v="RUTA KMS.244"/>
    <x v="73"/>
    <x v="0"/>
    <x v="0"/>
    <x v="8"/>
    <x v="0"/>
    <d v="2024-09-05T13:01:31"/>
    <x v="114"/>
    <n v="18.974722222366836"/>
    <d v="2024-09-05T15:34:34"/>
    <d v="1899-12-30T03:15:12"/>
    <d v="2024-09-05T18:49:46"/>
    <n v="13.17055555555271"/>
    <x v="0"/>
    <m/>
    <m/>
    <x v="0"/>
    <x v="4"/>
    <x v="0"/>
    <x v="0"/>
    <x v="4"/>
    <n v="5"/>
    <s v="TTES COOPERATIVOS ARAGONES S COOP"/>
    <d v="1900-01-02T06:04:48"/>
    <n v="14.721388889033502"/>
    <n v="12"/>
    <n v="2.7213888890335021"/>
    <n v="0"/>
    <x v="4"/>
  </r>
  <r>
    <s v="E002"/>
    <s v="EO65"/>
    <x v="1112"/>
    <x v="0"/>
    <s v="E3"/>
    <n v="100057863"/>
    <s v="UTE TORIL"/>
    <n v="85000117"/>
    <s v="TORIL"/>
    <n v="3227"/>
    <x v="62"/>
    <d v="2024-09-05T00:00:00"/>
    <d v="1899-12-30T13:03:07"/>
    <s v="06/09 10h CAMION"/>
    <d v="2024-09-06T00:00:00"/>
    <x v="11"/>
    <x v="13"/>
    <x v="1146"/>
    <d v="2024-09-05T00:00:00"/>
    <d v="1899-12-30T16:58:37"/>
    <n v="244"/>
    <s v="E00244"/>
    <s v="RUTA KMS.244"/>
    <x v="205"/>
    <x v="0"/>
    <x v="0"/>
    <x v="8"/>
    <x v="0"/>
    <d v="2024-09-05T13:03:07"/>
    <x v="120"/>
    <n v="20.948055555461906"/>
    <d v="2024-09-05T16:58:37"/>
    <d v="1899-12-30T03:15:12"/>
    <d v="2024-09-05T20:13:49"/>
    <n v="13.769722222059499"/>
    <x v="0"/>
    <m/>
    <m/>
    <x v="0"/>
    <x v="4"/>
    <x v="0"/>
    <x v="0"/>
    <x v="8"/>
    <n v="5"/>
    <s v="LOGISTICA GALVEZ MARIN, S.L."/>
    <d v="1900-01-02T06:04:48"/>
    <n v="16.694722222128572"/>
    <n v="12"/>
    <n v="4.694722222128572"/>
    <n v="0"/>
    <x v="4"/>
  </r>
  <r>
    <s v="E002"/>
    <s v="EO65"/>
    <x v="1113"/>
    <x v="0"/>
    <s v="E4"/>
    <n v="100057842"/>
    <s v="TPTES DE CEMENTOS LA CELESTINA, SL"/>
    <n v="84000013"/>
    <s v="VALDEMORILLO-CECILIO NOGAL"/>
    <n v="3230"/>
    <x v="59"/>
    <d v="2024-09-05T00:00:00"/>
    <d v="1899-12-30T13:15:44"/>
    <s v="06/09 antes 18h-6799"/>
    <d v="2024-09-06T00:00:00"/>
    <x v="7"/>
    <x v="13"/>
    <x v="1147"/>
    <d v="2024-09-06T00:00:00"/>
    <d v="1899-12-30T09:01:08"/>
    <n v="410"/>
    <s v="E00410"/>
    <s v="RUTA KMS.410"/>
    <x v="269"/>
    <x v="0"/>
    <x v="0"/>
    <x v="8"/>
    <x v="1"/>
    <d v="2024-09-05T13:15:44"/>
    <x v="124"/>
    <n v="28.73777777783107"/>
    <d v="2024-09-06T09:01:08"/>
    <d v="1899-12-30T05:28:00"/>
    <d v="2024-09-06T14:29:08"/>
    <n v="3.5144444443867542"/>
    <x v="0"/>
    <m/>
    <m/>
    <x v="0"/>
    <x v="5"/>
    <x v="0"/>
    <x v="0"/>
    <x v="1"/>
    <n v="6"/>
    <s v=""/>
    <d v="1900-01-04T11:12:00"/>
    <n v="22.271111111164402"/>
    <n v="12"/>
    <n v="10.271111111164402"/>
    <n v="0"/>
    <x v="4"/>
  </r>
  <r>
    <s v="E002"/>
    <s v="EO65"/>
    <x v="1114"/>
    <x v="0"/>
    <s v="E3"/>
    <n v="100057773"/>
    <s v="HORM. CASTREJON, S.L."/>
    <n v="85000223"/>
    <s v="VALVERDE LEGANES-TTES J.MIGUEL J.M"/>
    <n v="3297"/>
    <x v="60"/>
    <d v="2024-09-05T00:00:00"/>
    <d v="1899-12-30T15:33:47"/>
    <s v="sust alb8043245854"/>
    <d v="2024-09-05T00:00:00"/>
    <x v="9"/>
    <x v="13"/>
    <x v="1148"/>
    <d v="2024-09-05T00:00:00"/>
    <d v="1899-12-30T15:34:15"/>
    <n v="76"/>
    <s v="E00076"/>
    <s v="RUTA KMS.076"/>
    <x v="170"/>
    <x v="0"/>
    <x v="0"/>
    <x v="8"/>
    <x v="0"/>
    <d v="2024-09-05T15:33:47"/>
    <x v="62"/>
    <n v="4.4369444445474073"/>
    <d v="2024-09-05T15:34:15"/>
    <d v="1899-12-30T01:00:48"/>
    <d v="2024-09-05T16:35:03"/>
    <n v="3.4158333334489726"/>
    <x v="0"/>
    <m/>
    <m/>
    <x v="0"/>
    <x v="4"/>
    <x v="0"/>
    <x v="0"/>
    <x v="4"/>
    <n v="5"/>
    <s v="VILLAR CHAMIZO JUAN Mª"/>
    <d v="1899-12-31T00:19:12"/>
    <n v="2.4236111112140737"/>
    <n v="0"/>
    <n v="2.4236111112140737"/>
    <n v="0"/>
    <x v="4"/>
  </r>
  <r>
    <s v="E002"/>
    <s v="EO65"/>
    <x v="1115"/>
    <x v="0"/>
    <s v="E4"/>
    <n v="100057810"/>
    <s v="CERAYBA MAT. Y ELEVACION S.L."/>
    <n v="84000138"/>
    <s v="DON BENITO-CERAYBA"/>
    <n v="3230"/>
    <x v="59"/>
    <d v="2024-09-05T00:00:00"/>
    <d v="1899-12-30T15:43:40"/>
    <s v="06/09 64s+completar5"/>
    <d v="2024-09-06T00:00:00"/>
    <x v="9"/>
    <x v="13"/>
    <x v="1149"/>
    <d v="2024-09-06T00:00:00"/>
    <d v="1899-12-30T07:17:33"/>
    <n v="124"/>
    <s v="E00124"/>
    <s v="RUTA KMS.124"/>
    <x v="156"/>
    <x v="0"/>
    <x v="0"/>
    <x v="8"/>
    <x v="1"/>
    <d v="2024-09-05T15:43:40"/>
    <x v="78"/>
    <n v="28.272222222236451"/>
    <d v="2024-09-06T07:17:33"/>
    <d v="1899-12-30T01:39:12"/>
    <d v="2024-09-06T08:56:45"/>
    <n v="11.054166666639503"/>
    <x v="0"/>
    <m/>
    <m/>
    <x v="0"/>
    <x v="5"/>
    <x v="0"/>
    <x v="0"/>
    <x v="12"/>
    <n v="6"/>
    <s v="VAZQUEZ COTANO, FCO. JAVIER"/>
    <d v="1899-12-31T15:40:48"/>
    <n v="25.618888888903118"/>
    <n v="12"/>
    <n v="13.618888888903118"/>
    <n v="0"/>
    <x v="4"/>
  </r>
  <r>
    <s v="E002"/>
    <s v="EO65"/>
    <x v="1116"/>
    <x v="0"/>
    <s v="E3"/>
    <n v="100033660"/>
    <s v="TRANSPORTES Y HORMIGONES NUÑEZ S.A."/>
    <n v="85000216"/>
    <s v="VALDESALOR"/>
    <n v="3228"/>
    <x v="61"/>
    <d v="2024-09-05T00:00:00"/>
    <d v="1899-12-30T15:45:52"/>
    <s v="06/09 09h AL"/>
    <d v="2024-09-06T00:00:00"/>
    <x v="18"/>
    <x v="13"/>
    <x v="1150"/>
    <d v="2024-09-06T00:00:00"/>
    <d v="1899-12-30T07:03:05"/>
    <n v="126"/>
    <s v="E00126"/>
    <s v="RUTA KMS.126"/>
    <x v="177"/>
    <x v="0"/>
    <x v="0"/>
    <x v="8"/>
    <x v="0"/>
    <d v="2024-09-05T15:45:52"/>
    <x v="107"/>
    <n v="17.23555555549683"/>
    <d v="2024-09-06T07:03:05"/>
    <d v="1899-12-30T01:40:48"/>
    <d v="2024-09-06T08:43:53"/>
    <n v="0.26861111103789881"/>
    <x v="0"/>
    <m/>
    <m/>
    <x v="0"/>
    <x v="5"/>
    <x v="0"/>
    <x v="0"/>
    <x v="12"/>
    <n v="6"/>
    <s v="HORMIGONES Y CONTENEDORES JARA"/>
    <d v="1899-12-31T16:19:12"/>
    <n v="14.555555555496831"/>
    <n v="12"/>
    <n v="2.5555555554968308"/>
    <n v="0"/>
    <x v="4"/>
  </r>
  <r>
    <s v="E002"/>
    <s v="EO65"/>
    <x v="1117"/>
    <x v="0"/>
    <s v="E3"/>
    <n v="100046984"/>
    <s v="TRANSP. Y CEMENTOS HIDALGO, S.L."/>
    <n v="85000525"/>
    <s v="ALMOROX-HORM. Y CANTERAS PAREDES"/>
    <n v="3297"/>
    <x v="60"/>
    <d v="2024-09-05T00:00:00"/>
    <d v="1899-12-30T16:18:22"/>
    <s v="HORM.PAREDES 42,5 P-"/>
    <d v="2024-09-06T00:00:00"/>
    <x v="11"/>
    <x v="13"/>
    <x v="1151"/>
    <d v="2024-09-05T00:00:00"/>
    <d v="1899-12-30T18:28:22"/>
    <n v="361"/>
    <s v="E00361"/>
    <s v="RUTA KMS.361"/>
    <x v="254"/>
    <x v="0"/>
    <x v="0"/>
    <x v="8"/>
    <x v="0"/>
    <d v="2024-09-05T16:18:22"/>
    <x v="120"/>
    <n v="17.693888888752554"/>
    <d v="2024-09-05T18:28:22"/>
    <d v="1899-12-30T04:48:48"/>
    <d v="2024-09-05T23:17:10"/>
    <n v="10.71388888877118"/>
    <x v="0"/>
    <m/>
    <m/>
    <x v="0"/>
    <x v="4"/>
    <x v="0"/>
    <x v="0"/>
    <x v="10"/>
    <n v="5"/>
    <s v="LOGISTICA Y CEM. HIDALGO, S.L."/>
    <d v="1900-01-03T19:31:12"/>
    <n v="11.880555555419221"/>
    <n v="12"/>
    <n v="-0.11944444458077896"/>
    <n v="1"/>
    <x v="4"/>
  </r>
  <r>
    <s v="E002"/>
    <s v="EO65"/>
    <x v="1118"/>
    <x v="0"/>
    <s v="E3"/>
    <n v="100057865"/>
    <s v="PREYCESA, SL"/>
    <n v="85000134"/>
    <s v="PELABRAVO"/>
    <n v="3297"/>
    <x v="60"/>
    <d v="2024-09-05T00:00:00"/>
    <d v="1899-12-30T17:08:24"/>
    <s v="09/09 08:00h"/>
    <d v="2024-09-09T00:00:00"/>
    <x v="13"/>
    <x v="13"/>
    <x v="1152"/>
    <d v="2024-09-06T00:00:00"/>
    <d v="1899-12-30T12:48:12"/>
    <n v="350"/>
    <s v="E00350"/>
    <s v="RUTA KMS.350"/>
    <x v="177"/>
    <x v="0"/>
    <x v="0"/>
    <x v="8"/>
    <x v="0"/>
    <d v="2024-09-05T17:08:24"/>
    <x v="134"/>
    <n v="86.860000000102445"/>
    <d v="2024-09-06T12:48:12"/>
    <d v="1899-12-30T04:40:00"/>
    <d v="2024-09-06T17:28:12"/>
    <n v="62.529999999969732"/>
    <x v="0"/>
    <m/>
    <m/>
    <x v="0"/>
    <x v="5"/>
    <x v="0"/>
    <x v="0"/>
    <x v="3"/>
    <n v="6"/>
    <s v="HORMIGONES Y CONTENEDORES JARA"/>
    <d v="1900-01-03T16:00:00"/>
    <n v="81.193333333435774"/>
    <n v="48"/>
    <n v="33.193333333435774"/>
    <n v="0"/>
    <x v="4"/>
  </r>
  <r>
    <s v="E002"/>
    <s v="EO65"/>
    <x v="1119"/>
    <x v="0"/>
    <s v="E3"/>
    <n v="432000110"/>
    <s v="PREBETONG HORMIGONES, S.A."/>
    <n v="85000333"/>
    <s v="AVE PLASENCIA MOVIL"/>
    <n v="3229"/>
    <x v="63"/>
    <d v="2024-09-05T00:00:00"/>
    <d v="1899-12-30T17:26:08"/>
    <s v="06/09 12h"/>
    <d v="2024-09-06T00:00:00"/>
    <x v="17"/>
    <x v="13"/>
    <x v="1153"/>
    <d v="2024-09-06T00:00:00"/>
    <d v="1899-12-30T08:30:08"/>
    <n v="222"/>
    <s v="E00222"/>
    <s v="RUTA KMS.222"/>
    <x v="202"/>
    <x v="0"/>
    <x v="0"/>
    <x v="8"/>
    <x v="0"/>
    <d v="2024-09-05T17:26:08"/>
    <x v="110"/>
    <n v="18.564444444375113"/>
    <d v="2024-09-06T08:30:08"/>
    <d v="1899-12-30T02:57:36"/>
    <d v="2024-09-06T11:27:44"/>
    <n v="0.53777777776122093"/>
    <x v="0"/>
    <m/>
    <m/>
    <x v="0"/>
    <x v="5"/>
    <x v="0"/>
    <x v="0"/>
    <x v="0"/>
    <n v="6"/>
    <s v="HORMIGONES Y CONTENEDORES JARA"/>
    <d v="1900-01-01T23:02:24"/>
    <n v="14.604444444375112"/>
    <n v="12"/>
    <n v="2.6044444443751118"/>
    <n v="0"/>
    <x v="4"/>
  </r>
  <r>
    <s v="E002"/>
    <s v="EO65"/>
    <x v="1120"/>
    <x v="0"/>
    <s v="E3"/>
    <n v="100046984"/>
    <s v="TRANSP. Y CEMENTOS HIDALGO, S.L."/>
    <n v="85000562"/>
    <s v="PUENTE DEL ARZOBISPO- JORYCAR"/>
    <n v="3297"/>
    <x v="60"/>
    <d v="2024-09-05T00:00:00"/>
    <d v="1899-12-30T17:53:19"/>
    <s v="06/09 JORYCAR 42'5 P"/>
    <d v="2024-09-06T00:00:00"/>
    <x v="12"/>
    <x v="13"/>
    <x v="1154"/>
    <d v="2024-09-05T00:00:00"/>
    <d v="1899-12-30T19:46:19"/>
    <n v="279"/>
    <s v="E00279"/>
    <s v="RUTA KMS.279"/>
    <x v="182"/>
    <x v="0"/>
    <x v="0"/>
    <x v="8"/>
    <x v="0"/>
    <d v="2024-09-05T17:53:19"/>
    <x v="119"/>
    <n v="17.111388888966758"/>
    <d v="2024-09-05T19:46:19"/>
    <d v="1899-12-30T03:43:12"/>
    <d v="2024-09-05T23:29:31"/>
    <n v="11.508055555634201"/>
    <x v="0"/>
    <m/>
    <m/>
    <x v="0"/>
    <x v="4"/>
    <x v="0"/>
    <x v="0"/>
    <x v="11"/>
    <n v="5"/>
    <s v=""/>
    <d v="1900-01-02T17:16:48"/>
    <n v="12.391388888966759"/>
    <n v="12"/>
    <n v="0.39138888896675894"/>
    <n v="1"/>
    <x v="4"/>
  </r>
  <r>
    <s v="E002"/>
    <s v="EO65"/>
    <x v="1121"/>
    <x v="0"/>
    <s v="E3"/>
    <n v="100057885"/>
    <s v="UTE AVE CASATEJADA TORIL"/>
    <n v="85000217"/>
    <s v="TORIL"/>
    <n v="3227"/>
    <x v="62"/>
    <d v="2024-09-06T00:00:00"/>
    <d v="1899-12-30T08:13:28"/>
    <s v="09/09 08h sust ALB80"/>
    <d v="2024-09-09T00:00:00"/>
    <x v="13"/>
    <x v="13"/>
    <x v="1155"/>
    <d v="2024-09-06T00:00:00"/>
    <d v="1899-12-30T11:11:21"/>
    <n v="244"/>
    <s v="E00244"/>
    <s v="RUTA KMS.244"/>
    <x v="259"/>
    <x v="0"/>
    <x v="0"/>
    <x v="8"/>
    <x v="0"/>
    <d v="2024-09-06T08:13:28"/>
    <x v="134"/>
    <n v="71.775555555650499"/>
    <d v="2024-09-06T11:11:21"/>
    <d v="1899-12-30T03:15:12"/>
    <d v="2024-09-06T14:26:33"/>
    <n v="65.557500000111759"/>
    <x v="0"/>
    <m/>
    <m/>
    <x v="0"/>
    <x v="5"/>
    <x v="0"/>
    <x v="0"/>
    <x v="7"/>
    <n v="6"/>
    <s v="HORMIGONES Y CONTENEDORES JARA"/>
    <d v="1900-01-02T06:04:48"/>
    <n v="67.522222222317168"/>
    <n v="36"/>
    <n v="31.522222222317168"/>
    <n v="0"/>
    <x v="4"/>
  </r>
  <r>
    <s v="E002"/>
    <s v="EO65"/>
    <x v="1122"/>
    <x v="0"/>
    <s v="E3"/>
    <n v="100057885"/>
    <s v="UTE AVE CASATEJADA TORIL"/>
    <n v="85000217"/>
    <s v="TORIL"/>
    <n v="3227"/>
    <x v="62"/>
    <d v="2024-09-06T00:00:00"/>
    <d v="1899-12-30T08:13:36"/>
    <s v="09/09 11:00h"/>
    <d v="2024-09-09T00:00:00"/>
    <x v="12"/>
    <x v="13"/>
    <x v="1156"/>
    <d v="2024-09-06T00:00:00"/>
    <d v="1899-12-30T12:42:14"/>
    <n v="244"/>
    <s v="E00244"/>
    <s v="RUTA KMS.244"/>
    <x v="204"/>
    <x v="0"/>
    <x v="0"/>
    <x v="8"/>
    <x v="0"/>
    <d v="2024-09-06T08:13:36"/>
    <x v="143"/>
    <n v="74.773333333432674"/>
    <d v="2024-09-06T12:42:14"/>
    <d v="1899-12-30T03:15:12"/>
    <d v="2024-09-06T15:57:26"/>
    <n v="67.042777777765878"/>
    <x v="0"/>
    <m/>
    <m/>
    <x v="0"/>
    <x v="5"/>
    <x v="0"/>
    <x v="0"/>
    <x v="3"/>
    <n v="6"/>
    <s v="HORMIGONES Y CONTENEDORES JARA"/>
    <d v="1900-01-02T06:04:48"/>
    <n v="70.520000000099344"/>
    <n v="36"/>
    <n v="34.520000000099344"/>
    <n v="0"/>
    <x v="4"/>
  </r>
  <r>
    <s v="E002"/>
    <s v="EO65"/>
    <x v="1123"/>
    <x v="0"/>
    <s v="E3"/>
    <n v="100055204"/>
    <s v="TECOR HORMIGONES, S.L"/>
    <n v="85000024"/>
    <s v="TORRE MIGUEL SESMERO"/>
    <n v="3297"/>
    <x v="60"/>
    <d v="2024-09-06T00:00:00"/>
    <d v="1899-12-30T08:18:09"/>
    <s v="06/09 Lo antes posib"/>
    <d v="2024-09-06T00:00:00"/>
    <x v="4"/>
    <x v="13"/>
    <x v="1157"/>
    <d v="2024-09-06T00:00:00"/>
    <d v="1899-12-30T12:40:51"/>
    <n v="57"/>
    <s v="E00057"/>
    <s v="RUTA KMS.057"/>
    <x v="165"/>
    <x v="0"/>
    <x v="0"/>
    <x v="8"/>
    <x v="0"/>
    <d v="2024-09-06T08:18:09"/>
    <x v="121"/>
    <n v="6.6974999999511056"/>
    <d v="2024-09-06T12:40:51"/>
    <d v="1899-12-30T00:45:36"/>
    <d v="2024-09-06T13:26:27"/>
    <n v="1.5591666665277444"/>
    <x v="0"/>
    <m/>
    <m/>
    <x v="0"/>
    <x v="5"/>
    <x v="0"/>
    <x v="0"/>
    <x v="3"/>
    <n v="6"/>
    <s v=""/>
    <d v="1899-12-30T18:14:24"/>
    <n v="4.9374999999511058"/>
    <n v="0"/>
    <n v="4.9374999999511058"/>
    <n v="0"/>
    <x v="4"/>
  </r>
  <r>
    <s v="E002"/>
    <s v="EO65"/>
    <x v="1124"/>
    <x v="0"/>
    <s v="E3"/>
    <n v="432000110"/>
    <s v="PREBETONG HORMIGONES, S.A."/>
    <n v="85000005"/>
    <s v="BADAJOZ-CAYA Nº 37"/>
    <n v="3297"/>
    <x v="60"/>
    <d v="2024-09-06T00:00:00"/>
    <d v="1899-12-30T08:18:53"/>
    <s v="09/09 08:00h"/>
    <d v="2024-09-09T00:00:00"/>
    <x v="13"/>
    <x v="13"/>
    <x v="1158"/>
    <d v="2024-09-06T00:00:00"/>
    <d v="1899-12-30T13:10:48"/>
    <n v="94"/>
    <s v="E00094"/>
    <s v="RUTA KMS.094"/>
    <x v="158"/>
    <x v="0"/>
    <x v="0"/>
    <x v="8"/>
    <x v="0"/>
    <d v="2024-09-06T08:18:53"/>
    <x v="134"/>
    <n v="71.685277777898591"/>
    <d v="2024-09-06T13:10:48"/>
    <d v="1899-12-30T01:15:12"/>
    <d v="2024-09-06T14:26:00"/>
    <n v="65.566666666825768"/>
    <x v="0"/>
    <m/>
    <m/>
    <x v="0"/>
    <x v="5"/>
    <x v="0"/>
    <x v="0"/>
    <x v="2"/>
    <n v="6"/>
    <s v=""/>
    <d v="1899-12-31T06:04:48"/>
    <n v="69.431944444565261"/>
    <n v="36"/>
    <n v="33.431944444565261"/>
    <n v="0"/>
    <x v="4"/>
  </r>
  <r>
    <s v="E002"/>
    <s v="EO65"/>
    <x v="1125"/>
    <x v="0"/>
    <s v="E3"/>
    <n v="100057773"/>
    <s v="HORM. CASTREJON, S.L."/>
    <n v="85000177"/>
    <s v="HORCAJO DE LOS MONTES-JOSE PAREDES"/>
    <n v="3297"/>
    <x v="60"/>
    <d v="2024-09-06T00:00:00"/>
    <d v="1899-12-30T09:16:56"/>
    <s v="09/09 8h 1 silo"/>
    <d v="2024-09-09T00:00:00"/>
    <x v="13"/>
    <x v="13"/>
    <x v="1159"/>
    <d v="2024-09-06T00:00:00"/>
    <d v="1899-12-30T13:47:48"/>
    <n v="275"/>
    <s v="E00275"/>
    <s v="RUTA KMS.275"/>
    <x v="157"/>
    <x v="0"/>
    <x v="0"/>
    <x v="8"/>
    <x v="0"/>
    <d v="2024-09-06T09:16:56"/>
    <x v="134"/>
    <n v="70.717777777870651"/>
    <d v="2024-09-06T13:47:48"/>
    <d v="1899-12-30T03:40:00"/>
    <d v="2024-09-06T17:27:48"/>
    <n v="62.536666666623205"/>
    <x v="0"/>
    <m/>
    <m/>
    <x v="0"/>
    <x v="5"/>
    <x v="0"/>
    <x v="0"/>
    <x v="2"/>
    <n v="6"/>
    <s v="HIBURSANFRE, S.L.U."/>
    <d v="1900-01-02T16:00:00"/>
    <n v="66.05111111120398"/>
    <n v="36"/>
    <n v="30.05111111120398"/>
    <n v="0"/>
    <x v="4"/>
  </r>
  <r>
    <s v="E002"/>
    <s v="EO65"/>
    <x v="1126"/>
    <x v="0"/>
    <s v="E3"/>
    <n v="100002068"/>
    <s v="VIAS Y CONSTRUCCIONES, S.A."/>
    <n v="85000605"/>
    <s v="MONTIJO PUEBLA-EDAR"/>
    <n v="3227"/>
    <x v="62"/>
    <d v="2024-09-06T00:00:00"/>
    <d v="1899-12-30T10:17:35"/>
    <s v="09/09 08h"/>
    <d v="2024-09-09T00:00:00"/>
    <x v="13"/>
    <x v="13"/>
    <x v="1160"/>
    <d v="2024-09-06T00:00:00"/>
    <d v="1899-12-30T13:49:27"/>
    <n v="95"/>
    <s v="E00095"/>
    <s v="RUTA KMS.095"/>
    <x v="73"/>
    <x v="0"/>
    <x v="0"/>
    <x v="8"/>
    <x v="0"/>
    <d v="2024-09-06T10:17:35"/>
    <x v="134"/>
    <n v="69.706944444507826"/>
    <d v="2024-09-06T13:49:27"/>
    <d v="1899-12-30T01:16:00"/>
    <d v="2024-09-06T15:05:27"/>
    <n v="64.9091666667955"/>
    <x v="0"/>
    <m/>
    <m/>
    <x v="0"/>
    <x v="5"/>
    <x v="0"/>
    <x v="0"/>
    <x v="2"/>
    <n v="6"/>
    <s v="TTES COOPERATIVOS ARAGONES S COOP"/>
    <d v="1899-12-31T06:24:00"/>
    <n v="67.44027777784116"/>
    <n v="36"/>
    <n v="31.44027777784116"/>
    <n v="0"/>
    <x v="4"/>
  </r>
  <r>
    <s v="E002"/>
    <s v="EO65"/>
    <x v="1127"/>
    <x v="0"/>
    <s v="E3"/>
    <n v="100002068"/>
    <s v="VIAS Y CONSTRUCCIONES, S.A."/>
    <n v="85000605"/>
    <s v="MONTIJO PUEBLA-EDAR"/>
    <n v="3227"/>
    <x v="62"/>
    <d v="2024-09-06T00:00:00"/>
    <d v="1899-12-30T10:18:19"/>
    <s v="09/09 11h"/>
    <d v="2024-09-09T00:00:00"/>
    <x v="12"/>
    <x v="13"/>
    <x v="1161"/>
    <d v="2024-09-06T00:00:00"/>
    <d v="1899-12-30T14:06:40"/>
    <n v="95"/>
    <s v="E00095"/>
    <s v="RUTA KMS.095"/>
    <x v="169"/>
    <x v="0"/>
    <x v="0"/>
    <x v="8"/>
    <x v="0"/>
    <d v="2024-09-06T10:18:19"/>
    <x v="143"/>
    <n v="72.694722222222481"/>
    <d v="2024-09-06T14:06:40"/>
    <d v="1899-12-30T01:16:00"/>
    <d v="2024-09-06T15:22:40"/>
    <n v="67.622222222329583"/>
    <x v="0"/>
    <m/>
    <m/>
    <x v="0"/>
    <x v="5"/>
    <x v="0"/>
    <x v="0"/>
    <x v="5"/>
    <n v="6"/>
    <s v=""/>
    <d v="1899-12-31T06:24:00"/>
    <n v="70.428055555555815"/>
    <n v="36"/>
    <n v="34.428055555555815"/>
    <n v="0"/>
    <x v="4"/>
  </r>
  <r>
    <s v="E002"/>
    <s v="EO65"/>
    <x v="1128"/>
    <x v="0"/>
    <s v="E3"/>
    <n v="100057858"/>
    <s v="SPECIAL CONCRETE 3, S.L."/>
    <n v="85000115"/>
    <s v="ALCORCON"/>
    <n v="3228"/>
    <x v="61"/>
    <d v="2024-09-06T00:00:00"/>
    <d v="1899-12-30T10:28:57"/>
    <s v="09/09 08:00h"/>
    <d v="2024-09-09T00:00:00"/>
    <x v="13"/>
    <x v="13"/>
    <x v="1162"/>
    <d v="2024-09-06T00:00:00"/>
    <d v="1899-12-30T12:13:43"/>
    <n v="403"/>
    <s v="E00403"/>
    <s v="RUTA KMS.403"/>
    <x v="258"/>
    <x v="0"/>
    <x v="0"/>
    <x v="8"/>
    <x v="0"/>
    <d v="2024-09-06T10:28:57"/>
    <x v="134"/>
    <n v="69.517500000132713"/>
    <d v="2024-09-06T12:13:43"/>
    <d v="1899-12-30T05:22:24"/>
    <d v="2024-09-06T17:36:07"/>
    <n v="62.398055555589963"/>
    <x v="0"/>
    <m/>
    <m/>
    <x v="0"/>
    <x v="5"/>
    <x v="0"/>
    <x v="0"/>
    <x v="3"/>
    <n v="6"/>
    <s v="HORMIGONES Y CONTENEDORES JARA"/>
    <d v="1900-01-04T08:57:36"/>
    <n v="63.144166666799379"/>
    <n v="36"/>
    <n v="27.144166666799379"/>
    <n v="0"/>
    <x v="4"/>
  </r>
  <r>
    <s v="E002"/>
    <s v="EO65"/>
    <x v="1129"/>
    <x v="0"/>
    <s v="E3"/>
    <n v="100057858"/>
    <s v="SPECIAL CONCRETE 3, S.L."/>
    <n v="85000115"/>
    <s v="ALCORCON"/>
    <n v="3228"/>
    <x v="61"/>
    <d v="2024-09-06T00:00:00"/>
    <d v="1899-12-30T10:29:32"/>
    <s v="09/09 10h"/>
    <d v="2024-09-09T00:00:00"/>
    <x v="11"/>
    <x v="13"/>
    <x v="1163"/>
    <d v="2024-09-06T00:00:00"/>
    <d v="1899-12-30T12:55:24"/>
    <n v="403"/>
    <s v="E00403"/>
    <s v="RUTA KMS.403"/>
    <x v="185"/>
    <x v="0"/>
    <x v="0"/>
    <x v="8"/>
    <x v="0"/>
    <d v="2024-09-06T10:29:32"/>
    <x v="135"/>
    <n v="71.507777777791489"/>
    <d v="2024-09-06T12:55:24"/>
    <d v="1899-12-30T05:22:24"/>
    <d v="2024-09-06T18:17:48"/>
    <n v="63.703333333251067"/>
    <x v="0"/>
    <m/>
    <m/>
    <x v="0"/>
    <x v="5"/>
    <x v="0"/>
    <x v="0"/>
    <x v="3"/>
    <n v="6"/>
    <s v="HORMIGONES Y CONTENEDORES JARA"/>
    <d v="1900-01-04T08:57:36"/>
    <n v="65.134444444458154"/>
    <n v="36"/>
    <n v="29.134444444458154"/>
    <n v="0"/>
    <x v="4"/>
  </r>
  <r>
    <s v="E002"/>
    <s v="EO65"/>
    <x v="1130"/>
    <x v="0"/>
    <s v="E3"/>
    <n v="100028881"/>
    <s v="JOSE TIJERA E HIJOS, S.L."/>
    <n v="85000121"/>
    <s v="FUENTE DE CANTOS"/>
    <n v="3297"/>
    <x v="60"/>
    <d v="2024-09-06T00:00:00"/>
    <d v="1899-12-30T11:30:30"/>
    <s v="06/09 15:30h"/>
    <d v="2024-09-06T00:00:00"/>
    <x v="16"/>
    <x v="13"/>
    <x v="1164"/>
    <d v="2024-09-06T00:00:00"/>
    <d v="1899-12-30T13:20:10"/>
    <n v="37"/>
    <s v="E00037"/>
    <s v="RUTA KMS.037"/>
    <x v="163"/>
    <x v="0"/>
    <x v="0"/>
    <x v="8"/>
    <x v="0"/>
    <d v="2024-09-06T11:30:30"/>
    <x v="118"/>
    <n v="3.9916666667559184"/>
    <d v="2024-09-06T13:20:10"/>
    <d v="1899-12-30T00:29:36"/>
    <d v="2024-09-06T13:49:46"/>
    <n v="1.6705555556109175"/>
    <x v="0"/>
    <m/>
    <m/>
    <x v="0"/>
    <x v="5"/>
    <x v="0"/>
    <x v="0"/>
    <x v="2"/>
    <n v="6"/>
    <s v="TTES COOPERATIVOS ARAGONES S COOP"/>
    <d v="1899-12-30T11:50:24"/>
    <n v="2.4983333334225852"/>
    <n v="0"/>
    <n v="2.4983333334225852"/>
    <n v="0"/>
    <x v="4"/>
  </r>
  <r>
    <s v="E002"/>
    <s v="EO65"/>
    <x v="1131"/>
    <x v="0"/>
    <s v="E3"/>
    <n v="100051755"/>
    <s v="STRATA PAVIMENTOS, S.L.U"/>
    <n v="85000500"/>
    <s v="NAVALVILLAR DE PELA-STRATA"/>
    <n v="3297"/>
    <x v="60"/>
    <d v="2024-09-06T00:00:00"/>
    <d v="1899-12-30T11:49:34"/>
    <s v="09/09 08:00h"/>
    <d v="2024-09-09T00:00:00"/>
    <x v="13"/>
    <x v="13"/>
    <x v="1165"/>
    <d v="2024-09-06T00:00:00"/>
    <d v="1899-12-30T15:21:06"/>
    <n v="159"/>
    <s v="E00159"/>
    <s v="RUTA KMS.159"/>
    <x v="166"/>
    <x v="0"/>
    <x v="0"/>
    <x v="8"/>
    <x v="0"/>
    <d v="2024-09-06T11:49:34"/>
    <x v="134"/>
    <n v="68.17388888890855"/>
    <d v="2024-09-06T15:21:06"/>
    <d v="1899-12-30T02:07:12"/>
    <d v="2024-09-06T17:28:18"/>
    <n v="62.528333333437331"/>
    <x v="0"/>
    <m/>
    <m/>
    <x v="0"/>
    <x v="5"/>
    <x v="0"/>
    <x v="0"/>
    <x v="4"/>
    <n v="6"/>
    <s v=""/>
    <d v="1900-01-01T02:52:48"/>
    <n v="65.053888888908546"/>
    <n v="36"/>
    <n v="29.053888888908546"/>
    <n v="0"/>
    <x v="4"/>
  </r>
  <r>
    <s v="E002"/>
    <s v="EO65"/>
    <x v="1132"/>
    <x v="0"/>
    <s v="E3"/>
    <n v="100046984"/>
    <s v="TRANSP. Y CEMENTOS HIDALGO, S.L."/>
    <n v="85000515"/>
    <s v="TORRIJOS-HORMICHOZAS"/>
    <n v="3297"/>
    <x v="60"/>
    <d v="2024-09-06T00:00:00"/>
    <d v="1899-12-30T12:05:41"/>
    <s v="HORMICHOZAS TORRIJOS"/>
    <d v="2024-09-09T00:00:00"/>
    <x v="13"/>
    <x v="13"/>
    <x v="1166"/>
    <d v="2024-09-06T00:00:00"/>
    <d v="1899-12-30T15:39:46"/>
    <n v="350"/>
    <s v="E00350"/>
    <s v="RUTA KMS.350"/>
    <x v="270"/>
    <x v="0"/>
    <x v="0"/>
    <x v="8"/>
    <x v="0"/>
    <d v="2024-09-06T12:05:41"/>
    <x v="134"/>
    <n v="67.905277777870651"/>
    <d v="2024-09-06T15:39:46"/>
    <d v="1899-12-30T04:40:00"/>
    <d v="2024-09-06T20:19:46"/>
    <n v="59.67055555555271"/>
    <x v="0"/>
    <m/>
    <m/>
    <x v="0"/>
    <x v="5"/>
    <x v="0"/>
    <x v="0"/>
    <x v="4"/>
    <n v="6"/>
    <s v="LOGISTICA Y CEM. HIDALGO, S.L."/>
    <d v="1900-01-03T16:00:00"/>
    <n v="62.238611111203987"/>
    <n v="36"/>
    <n v="26.238611111203987"/>
    <n v="0"/>
    <x v="4"/>
  </r>
  <r>
    <s v="E002"/>
    <s v="EO65"/>
    <x v="1133"/>
    <x v="0"/>
    <s v="E3"/>
    <n v="100057885"/>
    <s v="UTE AVE CASATEJADA TORIL"/>
    <n v="85000400"/>
    <s v="NAVALMORAL DE LA MATA-HORM. MORALOS"/>
    <n v="3228"/>
    <x v="61"/>
    <d v="2024-09-06T00:00:00"/>
    <d v="1899-12-30T13:25:49"/>
    <s v="09/09 11H"/>
    <d v="2024-09-09T00:00:00"/>
    <x v="12"/>
    <x v="13"/>
    <x v="1167"/>
    <d v="2024-09-06T00:00:00"/>
    <d v="1899-12-30T15:39:11"/>
    <n v="233"/>
    <s v="E00233"/>
    <s v="RUTA KMS.233"/>
    <x v="176"/>
    <x v="0"/>
    <x v="0"/>
    <x v="8"/>
    <x v="0"/>
    <d v="2024-09-06T13:25:49"/>
    <x v="143"/>
    <n v="69.569722222338896"/>
    <d v="2024-09-06T15:39:11"/>
    <d v="1899-12-30T03:06:24"/>
    <d v="2024-09-06T18:45:35"/>
    <n v="64.240277777833398"/>
    <x v="0"/>
    <m/>
    <m/>
    <x v="0"/>
    <x v="5"/>
    <x v="0"/>
    <x v="0"/>
    <x v="4"/>
    <n v="6"/>
    <s v="HORMIGONES Y CONTENEDORES JARA"/>
    <d v="1900-01-02T02:33:36"/>
    <n v="65.463055555672227"/>
    <n v="36"/>
    <n v="29.463055555672227"/>
    <n v="0"/>
    <x v="4"/>
  </r>
  <r>
    <s v="E002"/>
    <s v="EO66"/>
    <x v="1134"/>
    <x v="0"/>
    <s v="E3"/>
    <n v="100059479"/>
    <s v="PEGACOL, CIMENTOS COLA LDA"/>
    <n v="85000546"/>
    <s v="FORNOS DE CIMA CALHANDRIZ"/>
    <n v="3229"/>
    <x v="63"/>
    <d v="2024-08-29T00:00:00"/>
    <d v="1899-12-30T16:07:19"/>
    <s v="05/09 de 08h a 17h"/>
    <d v="2024-09-05T00:00:00"/>
    <x v="1"/>
    <x v="13"/>
    <x v="1168"/>
    <d v="2024-09-04T00:00:00"/>
    <d v="1899-12-30T17:19:59"/>
    <n v="293"/>
    <s v="E00293"/>
    <s v="RUTA KMS.293"/>
    <x v="186"/>
    <x v="0"/>
    <x v="0"/>
    <x v="8"/>
    <x v="0"/>
    <d v="2024-08-29T16:07:19"/>
    <x v="84"/>
    <n v="168.87805555562954"/>
    <d v="2024-09-04T17:19:59"/>
    <d v="1899-12-30T03:54:24"/>
    <d v="2024-09-04T21:14:23"/>
    <n v="19.760277777852025"/>
    <x v="0"/>
    <m/>
    <m/>
    <x v="0"/>
    <x v="2"/>
    <x v="0"/>
    <x v="0"/>
    <x v="9"/>
    <n v="4"/>
    <s v=""/>
    <d v="1900-01-02T21:45:36"/>
    <n v="163.97138888896288"/>
    <n v="60"/>
    <n v="103.97138888896288"/>
    <n v="0"/>
    <x v="4"/>
  </r>
  <r>
    <s v="E002"/>
    <s v="EO66"/>
    <x v="1135"/>
    <x v="0"/>
    <s v="E4"/>
    <n v="100059131"/>
    <s v="QUITERIO MATERIAIS DE CONTRUÇAO"/>
    <n v="84000601"/>
    <s v="MARINHAIS-QUITERIO MAT CONST."/>
    <n v="3230"/>
    <x v="59"/>
    <d v="2024-09-03T00:00:00"/>
    <d v="1899-12-30T09:08:00"/>
    <s v="05/09 nº3370 recog10"/>
    <d v="2024-09-05T00:00:00"/>
    <x v="9"/>
    <x v="13"/>
    <x v="1169"/>
    <d v="2024-09-05T00:00:00"/>
    <d v="1899-12-30T12:27:07"/>
    <n v="329"/>
    <s v="E00329"/>
    <s v="RUTA KMS.329"/>
    <x v="209"/>
    <x v="0"/>
    <x v="0"/>
    <x v="8"/>
    <x v="1"/>
    <d v="2024-09-03T09:08:00"/>
    <x v="62"/>
    <n v="58.866666666639503"/>
    <d v="2024-09-05T12:27:07"/>
    <d v="1899-12-30T04:23:12"/>
    <d v="2024-09-05T16:50:19"/>
    <n v="3.1613888888969086"/>
    <x v="0"/>
    <m/>
    <m/>
    <x v="0"/>
    <x v="4"/>
    <x v="0"/>
    <x v="0"/>
    <x v="3"/>
    <n v="5"/>
    <s v=""/>
    <d v="1900-01-03T09:16:48"/>
    <n v="53.479999999972833"/>
    <n v="24"/>
    <n v="29.479999999972833"/>
    <n v="0"/>
    <x v="4"/>
  </r>
  <r>
    <s v="E002"/>
    <s v="EO11"/>
    <x v="1136"/>
    <x v="0"/>
    <s v="E3"/>
    <n v="100000865"/>
    <s v="HORMIGONES SINDO CASTRO S.L."/>
    <n v="22000428"/>
    <s v="VILLAMARTIN A."/>
    <n v="55"/>
    <x v="1"/>
    <d v="2024-09-05T00:00:00"/>
    <d v="1899-12-30T11:57:28"/>
    <s v="10/09 8h"/>
    <d v="2024-09-10T00:00:00"/>
    <x v="13"/>
    <x v="0"/>
    <x v="1170"/>
    <d v="2024-09-10T00:00:00"/>
    <d v="1899-12-30T08:06:32"/>
    <n v="4"/>
    <s v="E00004"/>
    <s v="RUTA KMS.004"/>
    <x v="8"/>
    <x v="0"/>
    <x v="0"/>
    <x v="0"/>
    <x v="0"/>
    <d v="2024-09-05T11:57:28"/>
    <x v="76"/>
    <n v="116.04222222219687"/>
    <d v="2024-09-10T08:06:32"/>
    <d v="1899-12-30T00:03:12"/>
    <d v="2024-09-10T08:09:44"/>
    <n v="-0.1622222222504206"/>
    <x v="0"/>
    <m/>
    <m/>
    <x v="0"/>
    <x v="6"/>
    <x v="0"/>
    <x v="2"/>
    <x v="0"/>
    <n v="3"/>
    <s v=""/>
    <d v="1899-12-30T01:16:48"/>
    <n v="114.98888888886354"/>
    <n v="60"/>
    <n v="54.988888888863542"/>
    <n v="0"/>
    <x v="0"/>
  </r>
  <r>
    <s v="E002"/>
    <s v="EO11"/>
    <x v="1137"/>
    <x v="0"/>
    <s v="E3"/>
    <n v="100000865"/>
    <s v="HORMIGONES SINDO CASTRO S.L."/>
    <n v="22000428"/>
    <s v="VILLAMARTIN A."/>
    <n v="3042"/>
    <x v="4"/>
    <d v="2024-09-05T00:00:00"/>
    <d v="1899-12-30T16:43:04"/>
    <s v="10/09 10h 52,5R PUNT"/>
    <d v="2024-09-10T00:00:00"/>
    <x v="11"/>
    <x v="0"/>
    <x v="1171"/>
    <d v="2024-09-10T00:00:00"/>
    <d v="1899-12-30T09:23:26"/>
    <n v="4"/>
    <s v="E00004"/>
    <s v="RUTA KMS.004"/>
    <x v="8"/>
    <x v="0"/>
    <x v="0"/>
    <x v="0"/>
    <x v="0"/>
    <d v="2024-09-05T16:43:04"/>
    <x v="144"/>
    <n v="113.28222222224576"/>
    <d v="2024-09-10T09:23:26"/>
    <d v="1899-12-30T00:03:12"/>
    <d v="2024-09-10T09:26:38"/>
    <n v="0.55611111101461574"/>
    <x v="0"/>
    <m/>
    <m/>
    <x v="0"/>
    <x v="6"/>
    <x v="0"/>
    <x v="2"/>
    <x v="1"/>
    <n v="3"/>
    <s v=""/>
    <d v="1899-12-30T01:16:48"/>
    <n v="112.22888888891244"/>
    <n v="60"/>
    <n v="52.228888888912437"/>
    <n v="0"/>
    <x v="0"/>
  </r>
  <r>
    <s v="E002"/>
    <s v="EO11"/>
    <x v="1138"/>
    <x v="0"/>
    <s v="E3"/>
    <n v="100000865"/>
    <s v="HORMIGONES SINDO CASTRO S.L."/>
    <n v="22000428"/>
    <s v="VILLAMARTIN A."/>
    <n v="3042"/>
    <x v="4"/>
    <d v="2024-09-05T00:00:00"/>
    <d v="1899-12-30T16:43:39"/>
    <s v="10/09 urgente"/>
    <d v="2024-09-10T00:00:00"/>
    <x v="2"/>
    <x v="0"/>
    <x v="1172"/>
    <d v="2024-09-10T00:00:00"/>
    <d v="1899-12-30T12:52:58"/>
    <n v="4"/>
    <s v="E00004"/>
    <s v="RUTA KMS.004"/>
    <x v="224"/>
    <x v="0"/>
    <x v="0"/>
    <x v="0"/>
    <x v="0"/>
    <d v="2024-09-05T16:43:39"/>
    <x v="145"/>
    <n v="117.77250000002095"/>
    <d v="2024-09-10T12:52:58"/>
    <d v="1899-12-30T00:03:12"/>
    <d v="2024-09-10T12:56:10"/>
    <n v="1.5638888888061047"/>
    <x v="0"/>
    <m/>
    <m/>
    <x v="0"/>
    <x v="6"/>
    <x v="0"/>
    <x v="2"/>
    <x v="3"/>
    <n v="3"/>
    <s v=""/>
    <d v="1899-12-30T01:16:48"/>
    <n v="116.71916666668763"/>
    <n v="60"/>
    <n v="56.719166666687627"/>
    <n v="0"/>
    <x v="0"/>
  </r>
  <r>
    <s v="E002"/>
    <s v="EO11"/>
    <x v="1139"/>
    <x v="0"/>
    <s v="E3"/>
    <n v="100000865"/>
    <s v="HORMIGONES SINDO CASTRO S.L."/>
    <n v="22000428"/>
    <s v="VILLAMARTIN A."/>
    <n v="3042"/>
    <x v="4"/>
    <d v="2024-09-05T00:00:00"/>
    <d v="1899-12-30T16:44:09"/>
    <s v="10/09 15H 52,5R PUNT"/>
    <d v="2024-09-10T00:00:00"/>
    <x v="4"/>
    <x v="0"/>
    <x v="1173"/>
    <d v="2024-09-10T00:00:00"/>
    <d v="1899-12-30T13:22:49"/>
    <n v="4"/>
    <s v="E00004"/>
    <s v="RUTA KMS.004"/>
    <x v="0"/>
    <x v="0"/>
    <x v="0"/>
    <x v="0"/>
    <x v="0"/>
    <d v="2024-09-05T16:44:09"/>
    <x v="146"/>
    <n v="118.26416666671867"/>
    <d v="2024-09-10T13:22:49"/>
    <d v="1899-12-30T00:03:12"/>
    <d v="2024-09-10T13:26:01"/>
    <n v="1.5663888888666406"/>
    <x v="0"/>
    <m/>
    <m/>
    <x v="0"/>
    <x v="6"/>
    <x v="0"/>
    <x v="2"/>
    <x v="2"/>
    <n v="3"/>
    <s v=""/>
    <d v="1899-12-30T01:16:48"/>
    <n v="117.21083333338534"/>
    <n v="60"/>
    <n v="57.210833333385338"/>
    <n v="0"/>
    <x v="0"/>
  </r>
  <r>
    <s v="E002"/>
    <s v="EO11"/>
    <x v="1140"/>
    <x v="0"/>
    <s v="E3"/>
    <n v="100010280"/>
    <s v="ANLLACO, S.A."/>
    <n v="22000631"/>
    <s v="CABAÑINAS"/>
    <n v="55"/>
    <x v="1"/>
    <d v="2024-09-05T00:00:00"/>
    <d v="1899-12-30T16:47:37"/>
    <s v="10/09 09h"/>
    <d v="2024-09-10T00:00:00"/>
    <x v="18"/>
    <x v="0"/>
    <x v="1174"/>
    <d v="2024-09-10T00:00:00"/>
    <d v="1899-12-30T08:28:28"/>
    <n v="32"/>
    <s v="E00032"/>
    <s v="RUTA KMS.032"/>
    <x v="32"/>
    <x v="0"/>
    <x v="0"/>
    <x v="0"/>
    <x v="0"/>
    <d v="2024-09-05T16:47:37"/>
    <x v="147"/>
    <n v="112.20638888888061"/>
    <d v="2024-09-10T08:28:28"/>
    <d v="1899-12-30T00:25:36"/>
    <d v="2024-09-10T08:54:04"/>
    <n v="9.8888888780493289E-2"/>
    <x v="0"/>
    <m/>
    <m/>
    <x v="0"/>
    <x v="6"/>
    <x v="0"/>
    <x v="2"/>
    <x v="0"/>
    <n v="3"/>
    <s v=""/>
    <d v="1899-12-30T10:14:24"/>
    <n v="110.77972222221395"/>
    <n v="60"/>
    <n v="50.779722222213948"/>
    <n v="0"/>
    <x v="0"/>
  </r>
  <r>
    <s v="E002"/>
    <s v="EO11"/>
    <x v="1141"/>
    <x v="0"/>
    <s v="E3"/>
    <n v="100059105"/>
    <s v="TUNEL DE RANTE UTE"/>
    <n v="22002985"/>
    <s v="SAN CIBRAO - UTE TUNEL DE RANTE"/>
    <n v="3042"/>
    <x v="4"/>
    <d v="2024-09-05T00:00:00"/>
    <d v="1899-12-30T17:51:11"/>
    <s v="06/09 de tarde"/>
    <d v="2024-09-06T00:00:00"/>
    <x v="6"/>
    <x v="1"/>
    <x v="1175"/>
    <d v="2024-09-06T00:00:00"/>
    <d v="1899-12-30T16:52:14"/>
    <n v="12"/>
    <s v="E00012"/>
    <s v="RUTA KMS.012"/>
    <x v="43"/>
    <x v="0"/>
    <x v="0"/>
    <x v="1"/>
    <x v="0"/>
    <d v="2024-09-05T17:51:11"/>
    <x v="122"/>
    <n v="22.146944444335531"/>
    <d v="2024-09-06T16:52:14"/>
    <d v="1899-12-30T00:09:36"/>
    <d v="2024-09-06T17:01:50"/>
    <n v="-1.0305555556551553"/>
    <x v="1"/>
    <m/>
    <m/>
    <x v="0"/>
    <x v="5"/>
    <x v="1"/>
    <x v="0"/>
    <x v="8"/>
    <n v="6"/>
    <s v=""/>
    <d v="1899-12-30T03:50:24"/>
    <n v="20.986944444335531"/>
    <n v="14"/>
    <n v="6.9869444443355313"/>
    <n v="0"/>
    <x v="0"/>
  </r>
  <r>
    <s v="E002"/>
    <s v="EO11"/>
    <x v="1142"/>
    <x v="0"/>
    <s v="E3"/>
    <n v="100028413"/>
    <s v="HORMIGONES CARRAL, S.L."/>
    <n v="22002990"/>
    <s v="PUERTO EXTERIOR DE FERROL"/>
    <n v="3042"/>
    <x v="4"/>
    <d v="2024-09-05T00:00:00"/>
    <d v="1899-12-30T18:25:44"/>
    <s v="06/09 18H 5º"/>
    <d v="2024-09-06T00:00:00"/>
    <x v="7"/>
    <x v="3"/>
    <x v="1176"/>
    <d v="2024-09-06T00:00:00"/>
    <d v="1899-12-30T15:55:19"/>
    <n v="71"/>
    <s v="E00071"/>
    <s v="RUTA KMS.071"/>
    <x v="220"/>
    <x v="0"/>
    <x v="0"/>
    <x v="1"/>
    <x v="0"/>
    <d v="2024-09-05T18:25:44"/>
    <x v="124"/>
    <n v="23.571111111086793"/>
    <d v="2024-09-06T15:55:19"/>
    <d v="1899-12-30T00:56:48"/>
    <d v="2024-09-06T16:52:07"/>
    <n v="1.1313888888107613"/>
    <x v="0"/>
    <m/>
    <m/>
    <x v="0"/>
    <x v="5"/>
    <x v="0"/>
    <x v="0"/>
    <x v="4"/>
    <n v="6"/>
    <s v=""/>
    <d v="1899-12-30T22:43:12"/>
    <n v="21.624444444420128"/>
    <n v="14"/>
    <n v="7.6244444444201278"/>
    <n v="0"/>
    <x v="0"/>
  </r>
  <r>
    <s v="E002"/>
    <s v="EO11"/>
    <x v="1143"/>
    <x v="0"/>
    <s v="E3"/>
    <n v="100056297"/>
    <s v="HORMIGONES HORPASA, S.L."/>
    <n v="22002967"/>
    <s v="BARRO EOLICOS"/>
    <n v="3044"/>
    <x v="2"/>
    <d v="2024-09-05T00:00:00"/>
    <d v="1899-12-30T18:47:00"/>
    <s v="LUNES 09/09 X MAÑAN"/>
    <d v="2024-09-09T00:00:00"/>
    <x v="17"/>
    <x v="0"/>
    <x v="1177"/>
    <d v="2024-09-06T00:00:00"/>
    <d v="1899-12-30T17:04:15"/>
    <n v="253"/>
    <s v="E00253"/>
    <s v="RUTA KMS.253"/>
    <x v="42"/>
    <x v="0"/>
    <x v="0"/>
    <x v="0"/>
    <x v="0"/>
    <d v="2024-09-05T18:47:00"/>
    <x v="148"/>
    <n v="89.216666666732635"/>
    <d v="2024-09-06T17:04:15"/>
    <d v="1899-12-30T03:22:24"/>
    <d v="2024-09-06T20:26:39"/>
    <n v="63.555833333346527"/>
    <x v="0"/>
    <m/>
    <m/>
    <x v="0"/>
    <x v="5"/>
    <x v="0"/>
    <x v="0"/>
    <x v="9"/>
    <n v="6"/>
    <s v=""/>
    <d v="1900-01-02T08:57:36"/>
    <n v="84.8433333333993"/>
    <n v="48"/>
    <n v="36.8433333333993"/>
    <n v="0"/>
    <x v="0"/>
  </r>
  <r>
    <s v="E002"/>
    <s v="EO11"/>
    <x v="1144"/>
    <x v="0"/>
    <s v="E3"/>
    <n v="100022370"/>
    <s v="PREFABRICADOS LUIS BARROS S.L."/>
    <n v="22002536"/>
    <s v="PUXEIROS"/>
    <n v="55"/>
    <x v="1"/>
    <d v="2024-09-05T00:00:00"/>
    <d v="1899-12-30T19:37:11"/>
    <s v="06/09 urge Silo  2"/>
    <d v="2024-09-06T00:00:00"/>
    <x v="25"/>
    <x v="4"/>
    <x v="1178"/>
    <d v="2024-09-06T00:00:00"/>
    <d v="1899-12-30T16:46:36"/>
    <n v="15"/>
    <s v="E00015"/>
    <s v="RUTA KMS.015"/>
    <x v="211"/>
    <x v="0"/>
    <x v="0"/>
    <x v="1"/>
    <x v="0"/>
    <d v="2024-09-05T19:37:11"/>
    <x v="132"/>
    <n v="23.380277777672745"/>
    <d v="2024-09-06T16:46:36"/>
    <d v="1899-12-30T00:12:00"/>
    <d v="2024-09-06T16:58:36"/>
    <n v="2.0233333332580514"/>
    <x v="0"/>
    <m/>
    <m/>
    <x v="0"/>
    <x v="5"/>
    <x v="0"/>
    <x v="0"/>
    <x v="8"/>
    <n v="6"/>
    <s v=""/>
    <d v="1899-12-30T04:48:00"/>
    <n v="22.180277777672746"/>
    <n v="14"/>
    <n v="8.180277777672746"/>
    <n v="0"/>
    <x v="0"/>
  </r>
  <r>
    <s v="E002"/>
    <s v="EO11"/>
    <x v="1145"/>
    <x v="0"/>
    <s v="E3"/>
    <n v="100000785"/>
    <s v="ARIDOS DO MENDO S.L."/>
    <n v="22000297"/>
    <s v="SALVATERRA"/>
    <n v="55"/>
    <x v="1"/>
    <d v="2024-09-05T00:00:00"/>
    <d v="1899-12-30T19:57:30"/>
    <s v="06/09 17h C04"/>
    <d v="2024-09-06T00:00:00"/>
    <x v="6"/>
    <x v="4"/>
    <x v="1179"/>
    <d v="2024-09-06T00:00:00"/>
    <d v="1899-12-30T16:05:54"/>
    <n v="18"/>
    <s v="E00018"/>
    <s v="RUTA KMS.018"/>
    <x v="38"/>
    <x v="0"/>
    <x v="0"/>
    <x v="1"/>
    <x v="0"/>
    <d v="2024-09-05T19:57:30"/>
    <x v="122"/>
    <n v="20.041666666686069"/>
    <d v="2024-09-06T16:05:54"/>
    <d v="1899-12-30T00:14:24"/>
    <d v="2024-09-06T16:20:18"/>
    <n v="-0.33833333349321038"/>
    <x v="0"/>
    <m/>
    <m/>
    <x v="0"/>
    <x v="5"/>
    <x v="0"/>
    <x v="0"/>
    <x v="8"/>
    <n v="6"/>
    <s v=""/>
    <d v="1899-12-30T05:45:36"/>
    <n v="18.801666666686071"/>
    <n v="14"/>
    <n v="4.8016666666860708"/>
    <n v="0"/>
    <x v="0"/>
  </r>
  <r>
    <s v="E002"/>
    <s v="EO11"/>
    <x v="1146"/>
    <x v="0"/>
    <s v="E3"/>
    <n v="100018925"/>
    <s v="TRAVIESAS DEL NORTE, S.A."/>
    <n v="22001250"/>
    <s v="VILLAFRANCA"/>
    <n v="1054"/>
    <x v="6"/>
    <d v="2024-09-06T00:00:00"/>
    <d v="1899-12-30T09:22:58"/>
    <s v="10/09 B.A - C17"/>
    <d v="2024-09-10T00:00:00"/>
    <x v="1"/>
    <x v="5"/>
    <x v="1180"/>
    <d v="2024-09-10T00:00:00"/>
    <d v="1899-12-30T10:38:35"/>
    <n v="100"/>
    <s v="E00100"/>
    <s v="RUTA KMS.100"/>
    <x v="25"/>
    <x v="0"/>
    <x v="0"/>
    <x v="2"/>
    <x v="0"/>
    <d v="2024-09-06T09:22:58"/>
    <x v="149"/>
    <n v="103.61722222220851"/>
    <d v="2024-09-10T10:38:35"/>
    <d v="1899-12-30T01:20:00"/>
    <d v="2024-09-10T11:58:35"/>
    <n v="5.0236111112753861"/>
    <x v="0"/>
    <m/>
    <m/>
    <x v="0"/>
    <x v="6"/>
    <x v="0"/>
    <x v="2"/>
    <x v="6"/>
    <n v="3"/>
    <s v=""/>
    <d v="1899-12-31T08:00:00"/>
    <n v="101.28388888887518"/>
    <n v="48"/>
    <n v="53.283888888875182"/>
    <n v="0"/>
    <x v="0"/>
  </r>
  <r>
    <s v="E002"/>
    <s v="EO11"/>
    <x v="1147"/>
    <x v="0"/>
    <s v="E3"/>
    <n v="100018925"/>
    <s v="TRAVIESAS DEL NORTE, S.A."/>
    <n v="22001250"/>
    <s v="VILLAFRANCA"/>
    <n v="3218"/>
    <x v="5"/>
    <d v="2024-09-06T00:00:00"/>
    <d v="1899-12-30T09:26:03"/>
    <s v="10/09 DE 7 A 15 HORA"/>
    <d v="2024-09-10T00:00:00"/>
    <x v="3"/>
    <x v="0"/>
    <x v="1181"/>
    <d v="2024-09-10T00:00:00"/>
    <d v="1899-12-30T10:11:20"/>
    <n v="10"/>
    <s v="E00010"/>
    <s v="RUTA KMS.010"/>
    <x v="224"/>
    <x v="0"/>
    <x v="0"/>
    <x v="0"/>
    <x v="0"/>
    <d v="2024-09-06T09:26:03"/>
    <x v="150"/>
    <n v="100.56583333335584"/>
    <d v="2024-09-10T10:11:20"/>
    <d v="1899-12-30T00:08:00"/>
    <d v="2024-09-10T10:19:20"/>
    <n v="3.6777777778333984"/>
    <x v="0"/>
    <m/>
    <m/>
    <x v="0"/>
    <x v="6"/>
    <x v="0"/>
    <x v="2"/>
    <x v="6"/>
    <n v="3"/>
    <s v=""/>
    <d v="1899-12-30T03:12:00"/>
    <n v="99.4325000000225"/>
    <n v="48"/>
    <n v="51.4325000000225"/>
    <n v="0"/>
    <x v="0"/>
  </r>
  <r>
    <s v="E002"/>
    <s v="EO11"/>
    <x v="1148"/>
    <x v="0"/>
    <s v="E4"/>
    <n v="100037460"/>
    <s v="CASA ARSENIO Y 9 MAS, S. L."/>
    <n v="19000546"/>
    <s v="SAN AMARO (CARBALLIÑO)"/>
    <n v="2906"/>
    <x v="8"/>
    <d v="2024-09-06T00:00:00"/>
    <d v="1899-12-30T11:06:13"/>
    <s v="09/09 servir"/>
    <d v="2024-09-09T00:00:00"/>
    <x v="9"/>
    <x v="0"/>
    <x v="1182"/>
    <d v="2024-09-06T00:00:00"/>
    <d v="1899-12-30T19:20:56"/>
    <n v="167"/>
    <s v="E00167"/>
    <s v="RUTA KMS.167"/>
    <x v="218"/>
    <x v="0"/>
    <x v="0"/>
    <x v="0"/>
    <x v="1"/>
    <d v="2024-09-06T11:06:13"/>
    <x v="126"/>
    <n v="80.896388888941146"/>
    <d v="2024-09-06T19:20:56"/>
    <d v="1899-12-30T02:13:36"/>
    <d v="2024-09-06T21:34:32"/>
    <n v="70.424444444593973"/>
    <x v="0"/>
    <m/>
    <m/>
    <x v="0"/>
    <x v="5"/>
    <x v="0"/>
    <x v="0"/>
    <x v="11"/>
    <n v="6"/>
    <s v=""/>
    <d v="1900-01-01T05:26:24"/>
    <n v="77.669722222274487"/>
    <n v="36"/>
    <n v="41.669722222274487"/>
    <n v="0"/>
    <x v="0"/>
  </r>
  <r>
    <s v="E002"/>
    <s v="EO11"/>
    <x v="1149"/>
    <x v="0"/>
    <s v="E4"/>
    <n v="100000136"/>
    <s v="CONSTRUDECO NORTE S.L."/>
    <n v="19001235"/>
    <s v="ALFOZ"/>
    <n v="2906"/>
    <x v="8"/>
    <d v="2024-09-06T00:00:00"/>
    <d v="1899-12-30T11:09:21"/>
    <s v="09/09 15FAR o MARTES"/>
    <d v="2024-09-09T00:00:00"/>
    <x v="9"/>
    <x v="0"/>
    <x v="1183"/>
    <d v="2024-09-06T00:00:00"/>
    <d v="1899-12-30T16:12:01"/>
    <n v="153"/>
    <s v="E00153"/>
    <s v="RUTA KMS.153"/>
    <x v="44"/>
    <x v="0"/>
    <x v="0"/>
    <x v="0"/>
    <x v="1"/>
    <d v="2024-09-06T11:09:21"/>
    <x v="126"/>
    <n v="80.844166666734964"/>
    <d v="2024-09-06T16:12:01"/>
    <d v="1899-12-30T02:02:24"/>
    <d v="2024-09-06T18:14:25"/>
    <n v="73.759722222341225"/>
    <x v="0"/>
    <m/>
    <m/>
    <x v="0"/>
    <x v="5"/>
    <x v="0"/>
    <x v="0"/>
    <x v="8"/>
    <n v="6"/>
    <s v=""/>
    <d v="1900-01-01T00:57:36"/>
    <n v="77.804166666734957"/>
    <n v="36"/>
    <n v="41.804166666734957"/>
    <n v="0"/>
    <x v="0"/>
  </r>
  <r>
    <s v="E002"/>
    <s v="EO11"/>
    <x v="1150"/>
    <x v="0"/>
    <s v="E3"/>
    <n v="100051530"/>
    <s v="MYHNOR MORTEROS Y HORMIGONES DEL"/>
    <n v="22002574"/>
    <s v="A CORUÑA"/>
    <n v="55"/>
    <x v="1"/>
    <d v="2024-09-06T00:00:00"/>
    <d v="1899-12-30T11:19:54"/>
    <s v="lunes 09/09 09h"/>
    <d v="2024-09-09T00:00:00"/>
    <x v="18"/>
    <x v="3"/>
    <x v="1184"/>
    <d v="2024-09-06T00:00:00"/>
    <d v="1899-12-30T17:45:54"/>
    <n v="2"/>
    <s v="E00002"/>
    <s v="RUTA KMS.0002"/>
    <x v="30"/>
    <x v="0"/>
    <x v="0"/>
    <x v="1"/>
    <x v="0"/>
    <d v="2024-09-06T11:19:54"/>
    <x v="139"/>
    <n v="69.668333333276678"/>
    <d v="2024-09-06T17:45:54"/>
    <d v="1899-12-30T00:01:36"/>
    <d v="2024-09-06T17:47:30"/>
    <n v="63.208333333313931"/>
    <x v="0"/>
    <m/>
    <m/>
    <x v="0"/>
    <x v="5"/>
    <x v="0"/>
    <x v="0"/>
    <x v="9"/>
    <n v="6"/>
    <s v=""/>
    <d v="1899-12-30T00:38:24"/>
    <n v="68.641666666610007"/>
    <n v="42"/>
    <n v="26.641666666610007"/>
    <n v="0"/>
    <x v="0"/>
  </r>
  <r>
    <s v="E002"/>
    <s v="EO11"/>
    <x v="1151"/>
    <x v="0"/>
    <s v="E3"/>
    <n v="100000764"/>
    <s v="HORMIGONES BERGANTIÑOS S.A."/>
    <n v="22000268"/>
    <s v="ESPIRITU SANTO"/>
    <n v="55"/>
    <x v="1"/>
    <d v="2024-09-06T00:00:00"/>
    <d v="1899-12-30T11:31:16"/>
    <s v="09/09 08:00h"/>
    <d v="2024-09-09T00:00:00"/>
    <x v="13"/>
    <x v="3"/>
    <x v="1185"/>
    <d v="2024-09-06T00:00:00"/>
    <d v="1899-12-30T17:30:15"/>
    <n v="15"/>
    <s v="E00015"/>
    <s v="RUTA KMS.015"/>
    <x v="221"/>
    <x v="0"/>
    <x v="0"/>
    <x v="1"/>
    <x v="0"/>
    <d v="2024-09-06T11:31:16"/>
    <x v="134"/>
    <n v="68.478888888959773"/>
    <d v="2024-09-06T17:30:15"/>
    <d v="1899-12-30T00:12:00"/>
    <d v="2024-09-06T17:42:15"/>
    <n v="62.295833333395422"/>
    <x v="0"/>
    <m/>
    <m/>
    <x v="0"/>
    <x v="5"/>
    <x v="0"/>
    <x v="0"/>
    <x v="9"/>
    <n v="6"/>
    <s v=""/>
    <d v="1899-12-30T04:48:00"/>
    <n v="67.27888888895977"/>
    <n v="42"/>
    <n v="25.27888888895977"/>
    <n v="0"/>
    <x v="0"/>
  </r>
  <r>
    <s v="E002"/>
    <s v="EO11"/>
    <x v="1152"/>
    <x v="0"/>
    <s v="E3"/>
    <n v="100000764"/>
    <s v="HORMIGONES BERGANTIÑOS S.A."/>
    <n v="22000268"/>
    <s v="ESPIRITU SANTO"/>
    <n v="55"/>
    <x v="1"/>
    <d v="2024-09-06T00:00:00"/>
    <d v="1899-12-30T11:31:55"/>
    <s v="09/09 15h"/>
    <d v="2024-09-09T00:00:00"/>
    <x v="7"/>
    <x v="3"/>
    <x v="1186"/>
    <d v="2024-09-09T00:00:00"/>
    <d v="1899-12-30T12:12:28"/>
    <n v="15"/>
    <s v="E00015"/>
    <s v="RUTA KMS.015"/>
    <x v="220"/>
    <x v="0"/>
    <x v="0"/>
    <x v="1"/>
    <x v="0"/>
    <d v="2024-09-06T11:31:55"/>
    <x v="151"/>
    <n v="78.468055555480532"/>
    <d v="2024-09-09T12:12:28"/>
    <d v="1899-12-30T00:12:00"/>
    <d v="2024-09-09T12:24:28"/>
    <n v="5.5922222222434357"/>
    <x v="0"/>
    <m/>
    <m/>
    <x v="0"/>
    <x v="7"/>
    <x v="0"/>
    <x v="2"/>
    <x v="3"/>
    <n v="2"/>
    <s v=""/>
    <d v="1899-12-30T04:48:00"/>
    <n v="77.26805555548053"/>
    <n v="42"/>
    <n v="35.26805555548053"/>
    <n v="0"/>
    <x v="0"/>
  </r>
  <r>
    <s v="E002"/>
    <s v="EO11"/>
    <x v="1153"/>
    <x v="0"/>
    <s v="E3"/>
    <n v="100000764"/>
    <s v="HORMIGONES BERGANTIÑOS S.A."/>
    <n v="22000268"/>
    <s v="ESPIRITU SANTO"/>
    <n v="55"/>
    <x v="1"/>
    <d v="2024-09-06T00:00:00"/>
    <d v="1899-12-30T11:32:12"/>
    <s v="09/09 16:30h"/>
    <d v="2024-09-09T00:00:00"/>
    <x v="7"/>
    <x v="3"/>
    <x v="1187"/>
    <d v="2024-09-09T00:00:00"/>
    <d v="1899-12-30T15:07:18"/>
    <n v="15"/>
    <s v="E00015"/>
    <s v="RUTA KMS.015"/>
    <x v="30"/>
    <x v="0"/>
    <x v="0"/>
    <x v="1"/>
    <x v="0"/>
    <d v="2024-09-06T11:32:12"/>
    <x v="151"/>
    <n v="78.463333333376795"/>
    <d v="2024-09-09T15:07:18"/>
    <d v="1899-12-30T00:12:00"/>
    <d v="2024-09-09T15:19:18"/>
    <n v="2.6783333334024064"/>
    <x v="0"/>
    <m/>
    <m/>
    <x v="0"/>
    <x v="7"/>
    <x v="0"/>
    <x v="2"/>
    <x v="4"/>
    <n v="2"/>
    <s v=""/>
    <d v="1899-12-30T04:48:00"/>
    <n v="77.263333333376792"/>
    <n v="42"/>
    <n v="35.263333333376792"/>
    <n v="0"/>
    <x v="0"/>
  </r>
  <r>
    <s v="E002"/>
    <s v="EO11"/>
    <x v="1154"/>
    <x v="0"/>
    <s v="E3"/>
    <n v="432000110"/>
    <s v="PREBETONG HORMIGONES, S.A."/>
    <n v="21000011"/>
    <s v="MEIXOEIRO"/>
    <n v="55"/>
    <x v="1"/>
    <d v="2024-09-06T00:00:00"/>
    <d v="1899-12-30T11:47:04"/>
    <s v="06/09 X LA TARDE max"/>
    <d v="2024-09-06T00:00:00"/>
    <x v="25"/>
    <x v="4"/>
    <x v="1188"/>
    <d v="2024-09-06T00:00:00"/>
    <d v="1899-12-30T16:37:10"/>
    <n v="18"/>
    <s v="E00018"/>
    <s v="RUTA KMS.018"/>
    <x v="216"/>
    <x v="0"/>
    <x v="0"/>
    <x v="1"/>
    <x v="0"/>
    <d v="2024-09-06T11:47:04"/>
    <x v="132"/>
    <n v="7.2155555554199964"/>
    <d v="2024-09-06T16:37:10"/>
    <d v="1899-12-30T00:14:24"/>
    <d v="2024-09-06T16:51:34"/>
    <n v="2.1405555554665625"/>
    <x v="0"/>
    <m/>
    <m/>
    <x v="0"/>
    <x v="5"/>
    <x v="0"/>
    <x v="0"/>
    <x v="8"/>
    <n v="6"/>
    <s v=""/>
    <d v="1899-12-30T05:45:36"/>
    <n v="5.9755555554199962"/>
    <n v="0"/>
    <n v="5.9755555554199962"/>
    <n v="0"/>
    <x v="0"/>
  </r>
  <r>
    <s v="E002"/>
    <s v="EO11"/>
    <x v="1155"/>
    <x v="0"/>
    <s v="E3"/>
    <n v="100018657"/>
    <s v="POSTES XEIXALVO, S.L. UNIPERSONAL"/>
    <n v="22002665"/>
    <s v="XEIXALVO"/>
    <n v="3042"/>
    <x v="4"/>
    <d v="2024-09-06T00:00:00"/>
    <d v="1899-12-30T15:12:11"/>
    <s v="09/09 09h  NAVE 1"/>
    <d v="2024-09-09T00:00:00"/>
    <x v="23"/>
    <x v="1"/>
    <x v="1189"/>
    <d v="2024-09-09T00:00:00"/>
    <d v="1899-12-30T09:01:30"/>
    <n v="13"/>
    <s v="E00013"/>
    <s v="RUTA KMS.013"/>
    <x v="38"/>
    <x v="0"/>
    <x v="0"/>
    <x v="1"/>
    <x v="0"/>
    <d v="2024-09-06T15:12:11"/>
    <x v="152"/>
    <n v="66.296944444533437"/>
    <d v="2024-09-09T09:01:30"/>
    <d v="1899-12-30T00:10:24"/>
    <d v="2024-09-09T09:11:54"/>
    <n v="0.30166666663717479"/>
    <x v="0"/>
    <m/>
    <m/>
    <x v="0"/>
    <x v="7"/>
    <x v="0"/>
    <x v="2"/>
    <x v="1"/>
    <n v="2"/>
    <s v=""/>
    <d v="1899-12-30T04:09:36"/>
    <n v="65.123611111200105"/>
    <n v="42"/>
    <n v="23.123611111200105"/>
    <n v="0"/>
    <x v="0"/>
  </r>
  <r>
    <s v="E002"/>
    <s v="EO11"/>
    <x v="1156"/>
    <x v="0"/>
    <s v="E4"/>
    <n v="100000440"/>
    <s v="MAT. DE CONST. ESPIÑEIRO S.L."/>
    <n v="20000335"/>
    <s v="TABOADELA"/>
    <n v="3320"/>
    <x v="9"/>
    <d v="2024-09-06T00:00:00"/>
    <d v="1899-12-30T15:43:32"/>
    <s v="09/09 de  mañana"/>
    <d v="2024-09-09T00:00:00"/>
    <x v="9"/>
    <x v="0"/>
    <x v="1190"/>
    <d v="2024-09-06T00:00:00"/>
    <d v="1899-12-30T19:26:09"/>
    <n v="153"/>
    <s v="E00153"/>
    <s v="RUTA KMS.153"/>
    <x v="49"/>
    <x v="0"/>
    <x v="0"/>
    <x v="0"/>
    <x v="1"/>
    <d v="2024-09-06T15:43:32"/>
    <x v="126"/>
    <n v="76.274444444454275"/>
    <d v="2024-09-06T19:26:09"/>
    <d v="1899-12-30T02:02:24"/>
    <d v="2024-09-06T21:28:33"/>
    <n v="70.524166666727979"/>
    <x v="0"/>
    <m/>
    <m/>
    <x v="0"/>
    <x v="5"/>
    <x v="0"/>
    <x v="0"/>
    <x v="11"/>
    <n v="6"/>
    <s v=""/>
    <d v="1900-01-01T00:57:36"/>
    <n v="73.234444444454269"/>
    <n v="36"/>
    <n v="37.234444444454269"/>
    <n v="0"/>
    <x v="0"/>
  </r>
  <r>
    <s v="E002"/>
    <s v="EO11"/>
    <x v="1157"/>
    <x v="0"/>
    <s v="E4"/>
    <n v="100000060"/>
    <s v="ALMACENES HERMANOS PAMPIN S.L."/>
    <n v="19000532"/>
    <s v="C.DESTINO/TRAZO-XEBESTRE-BENZA"/>
    <n v="2906"/>
    <x v="8"/>
    <d v="2024-09-06T00:00:00"/>
    <d v="1899-12-30T15:51:10"/>
    <s v="09/09 FLORENTINO IGL"/>
    <d v="2024-09-09T00:00:00"/>
    <x v="9"/>
    <x v="0"/>
    <x v="1191"/>
    <d v="2024-09-09T00:00:00"/>
    <d v="1899-12-30T09:15:56"/>
    <n v="188"/>
    <s v="E00188"/>
    <s v="RUTA KMS.188"/>
    <x v="37"/>
    <x v="0"/>
    <x v="0"/>
    <x v="0"/>
    <x v="1"/>
    <d v="2024-09-06T15:51:10"/>
    <x v="126"/>
    <n v="76.147222222352866"/>
    <d v="2024-09-09T09:15:56"/>
    <d v="1899-12-30T02:30:24"/>
    <d v="2024-09-09T11:46:20"/>
    <n v="8.2277777778217569"/>
    <x v="0"/>
    <m/>
    <m/>
    <x v="0"/>
    <x v="7"/>
    <x v="0"/>
    <x v="2"/>
    <x v="1"/>
    <n v="2"/>
    <s v=""/>
    <d v="1900-01-01T12:09:36"/>
    <n v="72.640555555686205"/>
    <n v="36"/>
    <n v="36.640555555686205"/>
    <n v="0"/>
    <x v="0"/>
  </r>
  <r>
    <s v="E002"/>
    <s v="EO11"/>
    <x v="1158"/>
    <x v="0"/>
    <s v="E3"/>
    <n v="432000181"/>
    <s v="PREBETONG LUGO HORMIGONES, S.A."/>
    <n v="22002590"/>
    <s v="MONFORTE"/>
    <n v="55"/>
    <x v="1"/>
    <d v="2024-09-06T00:00:00"/>
    <d v="1899-12-30T16:06:52"/>
    <s v="09/09 9h de la mañan"/>
    <d v="2024-09-09T00:00:00"/>
    <x v="18"/>
    <x v="0"/>
    <x v="1192"/>
    <d v="2024-09-06T00:00:00"/>
    <d v="1899-12-30T18:34:17"/>
    <n v="102"/>
    <s v="E00102"/>
    <s v="RUTA KMS.102"/>
    <x v="7"/>
    <x v="0"/>
    <x v="0"/>
    <x v="0"/>
    <x v="0"/>
    <d v="2024-09-06T16:06:52"/>
    <x v="139"/>
    <n v="64.885555555578321"/>
    <d v="2024-09-06T18:34:17"/>
    <d v="1899-12-30T01:21:36"/>
    <d v="2024-09-06T19:55:53"/>
    <n v="61.06861111120088"/>
    <x v="0"/>
    <m/>
    <m/>
    <x v="0"/>
    <x v="5"/>
    <x v="0"/>
    <x v="0"/>
    <x v="10"/>
    <n v="6"/>
    <s v=""/>
    <d v="1899-12-31T08:38:24"/>
    <n v="62.525555555578322"/>
    <n v="36"/>
    <n v="26.525555555578322"/>
    <n v="0"/>
    <x v="0"/>
  </r>
  <r>
    <s v="E002"/>
    <s v="EO11"/>
    <x v="1159"/>
    <x v="0"/>
    <s v="E3"/>
    <n v="432000110"/>
    <s v="PREBETONG HORMIGONES, S.A."/>
    <n v="21000010"/>
    <s v="LA GRELA"/>
    <n v="3043"/>
    <x v="0"/>
    <d v="2024-09-06T00:00:00"/>
    <d v="1899-12-30T16:17:41"/>
    <s v="09/09 08h SILO 2 TOR"/>
    <d v="2024-09-09T00:00:00"/>
    <x v="13"/>
    <x v="0"/>
    <x v="1193"/>
    <d v="2024-09-06T00:00:00"/>
    <d v="1899-12-30T18:10:48"/>
    <n v="211"/>
    <s v="E00211"/>
    <s v="RUTA KMS.211"/>
    <x v="20"/>
    <x v="0"/>
    <x v="0"/>
    <x v="0"/>
    <x v="0"/>
    <d v="2024-09-06T16:17:41"/>
    <x v="134"/>
    <n v="63.705277777800802"/>
    <d v="2024-09-06T18:10:48"/>
    <d v="1899-12-30T02:48:48"/>
    <d v="2024-09-06T20:59:36"/>
    <n v="59.006666666711681"/>
    <x v="0"/>
    <m/>
    <m/>
    <x v="0"/>
    <x v="5"/>
    <x v="0"/>
    <x v="0"/>
    <x v="10"/>
    <n v="6"/>
    <s v=""/>
    <d v="1900-01-01T19:31:12"/>
    <n v="59.89194444446747"/>
    <n v="36"/>
    <n v="23.89194444446747"/>
    <n v="0"/>
    <x v="0"/>
  </r>
  <r>
    <s v="E002"/>
    <s v="EO11"/>
    <x v="1160"/>
    <x v="0"/>
    <s v="E3"/>
    <n v="432000110"/>
    <s v="PREBETONG HORMIGONES, S.A."/>
    <n v="21000010"/>
    <s v="LA GRELA"/>
    <n v="55"/>
    <x v="1"/>
    <d v="2024-09-06T00:00:00"/>
    <d v="1899-12-30T16:20:18"/>
    <s v="09/09  8:00H"/>
    <d v="2024-09-09T00:00:00"/>
    <x v="13"/>
    <x v="3"/>
    <x v="1194"/>
    <d v="2024-09-06T00:00:00"/>
    <d v="1899-12-30T18:04:13"/>
    <n v="2"/>
    <s v="E00002"/>
    <s v="RUTA KMS.0002"/>
    <x v="210"/>
    <x v="0"/>
    <x v="0"/>
    <x v="1"/>
    <x v="0"/>
    <d v="2024-09-06T16:20:18"/>
    <x v="134"/>
    <n v="63.661666666797828"/>
    <d v="2024-09-06T18:04:13"/>
    <d v="1899-12-30T00:01:36"/>
    <d v="2024-09-06T18:05:49"/>
    <n v="61.903055555652827"/>
    <x v="0"/>
    <m/>
    <m/>
    <x v="0"/>
    <x v="5"/>
    <x v="0"/>
    <x v="0"/>
    <x v="10"/>
    <n v="6"/>
    <s v=""/>
    <d v="1899-12-30T00:38:24"/>
    <n v="62.635000000131164"/>
    <n v="42"/>
    <n v="20.635000000131164"/>
    <n v="0"/>
    <x v="0"/>
  </r>
  <r>
    <s v="E002"/>
    <s v="EO11"/>
    <x v="1161"/>
    <x v="0"/>
    <s v="E3"/>
    <n v="432000110"/>
    <s v="PREBETONG HORMIGONES, S.A."/>
    <n v="21000010"/>
    <s v="LA GRELA"/>
    <n v="55"/>
    <x v="1"/>
    <d v="2024-09-06T00:00:00"/>
    <d v="1899-12-30T16:21:04"/>
    <s v="09/09  9:30H"/>
    <d v="2024-09-09T00:00:00"/>
    <x v="23"/>
    <x v="0"/>
    <x v="1195"/>
    <d v="2024-09-06T00:00:00"/>
    <d v="1899-12-30T17:39:45"/>
    <n v="211"/>
    <s v="E00211"/>
    <s v="RUTA KMS.211"/>
    <x v="4"/>
    <x v="0"/>
    <x v="0"/>
    <x v="0"/>
    <x v="0"/>
    <d v="2024-09-06T16:21:04"/>
    <x v="152"/>
    <n v="65.148888889001682"/>
    <d v="2024-09-06T17:39:45"/>
    <d v="1899-12-30T02:48:48"/>
    <d v="2024-09-06T20:28:33"/>
    <n v="61.024166666669771"/>
    <x v="0"/>
    <m/>
    <m/>
    <x v="0"/>
    <x v="5"/>
    <x v="0"/>
    <x v="0"/>
    <x v="9"/>
    <n v="6"/>
    <s v=""/>
    <d v="1900-01-01T19:31:12"/>
    <n v="61.33555555566835"/>
    <n v="36"/>
    <n v="25.33555555566835"/>
    <n v="0"/>
    <x v="0"/>
  </r>
  <r>
    <s v="E002"/>
    <s v="EO11"/>
    <x v="1162"/>
    <x v="0"/>
    <s v="E3"/>
    <n v="432000110"/>
    <s v="PREBETONG HORMIGONES, S.A."/>
    <n v="21000010"/>
    <s v="LA GRELA"/>
    <n v="55"/>
    <x v="1"/>
    <d v="2024-09-06T00:00:00"/>
    <d v="1899-12-30T16:21:45"/>
    <s v="09/09  10 a 11H"/>
    <d v="2024-09-09T00:00:00"/>
    <x v="11"/>
    <x v="3"/>
    <x v="1196"/>
    <d v="2024-09-09T00:00:00"/>
    <d v="1899-12-30T09:25:02"/>
    <n v="2"/>
    <s v="E00002"/>
    <s v="RUTA KMS.0002"/>
    <x v="210"/>
    <x v="0"/>
    <x v="0"/>
    <x v="1"/>
    <x v="0"/>
    <d v="2024-09-06T16:21:45"/>
    <x v="135"/>
    <n v="65.637499999953434"/>
    <d v="2024-09-09T09:25:02"/>
    <d v="1899-12-30T00:01:36"/>
    <d v="2024-09-09T09:26:38"/>
    <n v="0.55611111118923873"/>
    <x v="0"/>
    <m/>
    <m/>
    <x v="0"/>
    <x v="7"/>
    <x v="0"/>
    <x v="2"/>
    <x v="1"/>
    <n v="2"/>
    <s v=""/>
    <d v="1899-12-30T00:38:24"/>
    <n v="64.610833333286763"/>
    <n v="42"/>
    <n v="22.610833333286763"/>
    <n v="0"/>
    <x v="0"/>
  </r>
  <r>
    <s v="E002"/>
    <s v="EO11"/>
    <x v="1163"/>
    <x v="0"/>
    <s v="E3"/>
    <n v="432000110"/>
    <s v="PREBETONG HORMIGONES, S.A."/>
    <n v="21000042"/>
    <s v="REIGOSA"/>
    <n v="55"/>
    <x v="1"/>
    <d v="2024-09-06T00:00:00"/>
    <d v="1899-12-30T16:42:15"/>
    <s v="09/09 11:30h"/>
    <d v="2024-09-09T00:00:00"/>
    <x v="14"/>
    <x v="4"/>
    <x v="1197"/>
    <d v="2024-09-09T00:00:00"/>
    <d v="1899-12-30T10:11:39"/>
    <n v="52"/>
    <s v="E00052"/>
    <s v="RUTA KMS.052"/>
    <x v="216"/>
    <x v="0"/>
    <x v="0"/>
    <x v="1"/>
    <x v="0"/>
    <d v="2024-09-06T16:42:15"/>
    <x v="153"/>
    <n v="66.795833333220799"/>
    <d v="2024-09-09T10:11:39"/>
    <d v="1899-12-30T00:41:36"/>
    <d v="2024-09-09T10:53:15"/>
    <n v="0.61249999998835847"/>
    <x v="0"/>
    <m/>
    <m/>
    <x v="0"/>
    <x v="7"/>
    <x v="0"/>
    <x v="2"/>
    <x v="6"/>
    <n v="2"/>
    <s v=""/>
    <d v="1899-12-30T16:38:24"/>
    <n v="65.10249999988747"/>
    <n v="42"/>
    <n v="23.10249999988747"/>
    <n v="0"/>
    <x v="0"/>
  </r>
  <r>
    <s v="E002"/>
    <s v="EO11"/>
    <x v="1164"/>
    <x v="0"/>
    <s v="E3"/>
    <n v="432000110"/>
    <s v="PREBETONG HORMIGONES, S.A."/>
    <n v="22002920"/>
    <s v="PLANTA MOVIL OURAL"/>
    <n v="3043"/>
    <x v="0"/>
    <d v="2024-09-06T00:00:00"/>
    <d v="1899-12-30T17:05:06"/>
    <s v="06/09 20:00h  SILO 2"/>
    <d v="2024-09-06T00:00:00"/>
    <x v="22"/>
    <x v="0"/>
    <x v="1198"/>
    <d v="2024-09-06T00:00:00"/>
    <d v="1899-12-30T17:19:17"/>
    <n v="123"/>
    <s v="E00123"/>
    <s v="RUTA KMS.123"/>
    <x v="6"/>
    <x v="0"/>
    <x v="0"/>
    <x v="0"/>
    <x v="0"/>
    <d v="2024-09-06T17:05:06"/>
    <x v="116"/>
    <n v="3.4149999999208376"/>
    <d v="2024-09-06T17:19:17"/>
    <d v="1899-12-30T01:38:24"/>
    <d v="2024-09-06T18:57:41"/>
    <n v="1.5386111110565253"/>
    <x v="0"/>
    <m/>
    <m/>
    <x v="0"/>
    <x v="5"/>
    <x v="0"/>
    <x v="0"/>
    <x v="9"/>
    <n v="6"/>
    <s v=""/>
    <d v="1899-12-31T15:21:36"/>
    <n v="0.77499999992083768"/>
    <n v="0"/>
    <n v="0.77499999992083768"/>
    <n v="1"/>
    <x v="0"/>
  </r>
  <r>
    <s v="E002"/>
    <s v="EO11"/>
    <x v="1165"/>
    <x v="0"/>
    <s v="E3"/>
    <n v="100059105"/>
    <s v="TUNEL DE RANTE UTE"/>
    <n v="22002985"/>
    <s v="SAN CIBRAO - UTE TUNEL DE RANTE"/>
    <n v="3042"/>
    <x v="4"/>
    <d v="2024-09-06T00:00:00"/>
    <d v="1899-12-30T17:14:35"/>
    <s v="09/09 de mañana"/>
    <d v="2024-09-09T00:00:00"/>
    <x v="6"/>
    <x v="1"/>
    <x v="1199"/>
    <d v="2024-09-09T00:00:00"/>
    <d v="1899-12-30T11:38:44"/>
    <n v="12"/>
    <s v="E00012"/>
    <s v="RUTA KMS.012"/>
    <x v="43"/>
    <x v="0"/>
    <x v="0"/>
    <x v="1"/>
    <x v="0"/>
    <d v="2024-09-06T17:14:35"/>
    <x v="154"/>
    <n v="70.756944444437977"/>
    <d v="2024-09-09T11:38:44"/>
    <d v="1899-12-30T00:09:36"/>
    <d v="2024-09-09T11:48:20"/>
    <n v="4.1944444444379769"/>
    <x v="0"/>
    <m/>
    <m/>
    <x v="0"/>
    <x v="7"/>
    <x v="0"/>
    <x v="2"/>
    <x v="7"/>
    <n v="2"/>
    <s v=""/>
    <d v="1899-12-30T03:50:24"/>
    <n v="69.59694444443798"/>
    <n v="42"/>
    <n v="27.59694444443798"/>
    <n v="0"/>
    <x v="0"/>
  </r>
  <r>
    <s v="E002"/>
    <s v="EO11"/>
    <x v="1166"/>
    <x v="0"/>
    <s v="E3"/>
    <n v="100059105"/>
    <s v="TUNEL DE RANTE UTE"/>
    <n v="22002985"/>
    <s v="SAN CIBRAO - UTE TUNEL DE RANTE"/>
    <n v="3042"/>
    <x v="4"/>
    <d v="2024-09-06T00:00:00"/>
    <d v="1899-12-30T17:14:54"/>
    <s v="09/09 17h  A02"/>
    <d v="2024-09-09T00:00:00"/>
    <x v="25"/>
    <x v="1"/>
    <x v="1200"/>
    <d v="2024-09-09T00:00:00"/>
    <d v="1899-12-30T16:48:48"/>
    <n v="12"/>
    <s v="E00012"/>
    <s v="RUTA KMS.012"/>
    <x v="43"/>
    <x v="0"/>
    <x v="0"/>
    <x v="1"/>
    <x v="0"/>
    <d v="2024-09-06T17:14:54"/>
    <x v="155"/>
    <n v="73.751666666648816"/>
    <d v="2024-09-09T16:48:48"/>
    <d v="1899-12-30T00:09:36"/>
    <d v="2024-09-09T16:58:24"/>
    <n v="2.0266666664974764"/>
    <x v="0"/>
    <m/>
    <m/>
    <x v="0"/>
    <x v="7"/>
    <x v="0"/>
    <x v="2"/>
    <x v="8"/>
    <n v="2"/>
    <s v=""/>
    <d v="1899-12-30T03:50:24"/>
    <n v="72.59166666664882"/>
    <n v="42"/>
    <n v="30.59166666664882"/>
    <n v="0"/>
    <x v="0"/>
  </r>
  <r>
    <s v="E002"/>
    <s v="EO11"/>
    <x v="1167"/>
    <x v="0"/>
    <s v="E3"/>
    <n v="100013649"/>
    <s v="HORMIGONES MARBE HISPANIA, S.L."/>
    <n v="22002481"/>
    <s v="PLANTA LALIN"/>
    <n v="55"/>
    <x v="1"/>
    <d v="2024-09-06T00:00:00"/>
    <d v="1899-12-30T17:37:33"/>
    <s v="09/09 urge"/>
    <d v="2024-09-09T00:00:00"/>
    <x v="8"/>
    <x v="1"/>
    <x v="1201"/>
    <d v="2024-09-09T00:00:00"/>
    <d v="1899-12-30T10:49:39"/>
    <n v="58"/>
    <s v="E00058"/>
    <s v="RUTA KMS.058"/>
    <x v="38"/>
    <x v="0"/>
    <x v="0"/>
    <x v="1"/>
    <x v="0"/>
    <d v="2024-09-06T17:37:33"/>
    <x v="156"/>
    <n v="66.874166666704696"/>
    <d v="2024-09-09T10:49:39"/>
    <d v="1899-12-30T00:46:24"/>
    <d v="2024-09-09T11:36:03"/>
    <n v="0.89916666661156341"/>
    <x v="0"/>
    <m/>
    <m/>
    <x v="0"/>
    <x v="7"/>
    <x v="0"/>
    <x v="2"/>
    <x v="6"/>
    <n v="2"/>
    <s v=""/>
    <d v="1899-12-30T18:33:36"/>
    <n v="65.100833333371369"/>
    <n v="42"/>
    <n v="23.100833333371369"/>
    <n v="0"/>
    <x v="0"/>
  </r>
  <r>
    <s v="E002"/>
    <s v="EO11"/>
    <x v="1168"/>
    <x v="0"/>
    <s v="E3"/>
    <n v="100048420"/>
    <s v="RODIÑAS PRETENSADOS, S. L."/>
    <n v="22002397"/>
    <s v="TEIXEIRO"/>
    <n v="3218"/>
    <x v="5"/>
    <d v="2024-09-06T00:00:00"/>
    <d v="1899-12-30T17:56:27"/>
    <s v="09/09 16h"/>
    <d v="2024-09-09T00:00:00"/>
    <x v="6"/>
    <x v="0"/>
    <x v="1202"/>
    <d v="2024-09-09T00:00:00"/>
    <d v="1899-12-30T12:43:30"/>
    <n v="151"/>
    <s v="E00151"/>
    <s v="RUTA KMS.151"/>
    <x v="2"/>
    <x v="0"/>
    <x v="0"/>
    <x v="0"/>
    <x v="0"/>
    <d v="2024-09-06T17:56:27"/>
    <x v="154"/>
    <n v="70.05916666664416"/>
    <d v="2024-09-09T12:43:30"/>
    <d v="1899-12-30T02:00:48"/>
    <d v="2024-09-09T14:44:18"/>
    <n v="1.2616666666581295"/>
    <x v="0"/>
    <m/>
    <m/>
    <x v="0"/>
    <x v="7"/>
    <x v="0"/>
    <x v="2"/>
    <x v="3"/>
    <n v="2"/>
    <s v=""/>
    <d v="1900-01-01T00:19:12"/>
    <n v="67.045833333310824"/>
    <n v="36"/>
    <n v="31.045833333310824"/>
    <n v="0"/>
    <x v="0"/>
  </r>
  <r>
    <s v="E002"/>
    <s v="EO11"/>
    <x v="1169"/>
    <x v="0"/>
    <s v="E3"/>
    <n v="100000761"/>
    <s v="GRANITOS DE XALLAS S.L."/>
    <n v="22000263"/>
    <s v="SANTA COMBA"/>
    <n v="55"/>
    <x v="1"/>
    <d v="2024-09-06T00:00:00"/>
    <d v="1899-12-30T18:11:55"/>
    <s v="09/09 urge 424/2024"/>
    <d v="2024-09-09T00:00:00"/>
    <x v="12"/>
    <x v="2"/>
    <x v="1203"/>
    <d v="2024-09-09T00:00:00"/>
    <d v="1899-12-30T10:47:59"/>
    <n v="45"/>
    <s v="E00045"/>
    <s v="RUTA KMS.045"/>
    <x v="214"/>
    <x v="0"/>
    <x v="0"/>
    <x v="1"/>
    <x v="0"/>
    <d v="2024-09-06T18:11:55"/>
    <x v="143"/>
    <n v="64.801388888969086"/>
    <d v="2024-09-09T10:47:59"/>
    <d v="1899-12-30T00:36:00"/>
    <d v="2024-09-09T11:23:59"/>
    <n v="-0.39972222223877907"/>
    <x v="0"/>
    <m/>
    <m/>
    <x v="0"/>
    <x v="7"/>
    <x v="0"/>
    <x v="2"/>
    <x v="6"/>
    <n v="2"/>
    <s v=""/>
    <d v="1899-12-30T14:24:00"/>
    <n v="63.201388888969092"/>
    <n v="42"/>
    <n v="21.201388888969092"/>
    <n v="0"/>
    <x v="0"/>
  </r>
  <r>
    <s v="E002"/>
    <s v="EO11"/>
    <x v="1170"/>
    <x v="0"/>
    <s v="E3"/>
    <n v="100000835"/>
    <s v="HORMIGONES DE OROSO S.A."/>
    <n v="22000370"/>
    <s v="OROSO"/>
    <n v="55"/>
    <x v="1"/>
    <d v="2024-09-06T00:00:00"/>
    <d v="1899-12-30T18:12:14"/>
    <s v="09/09 YA ENTRA 14:30"/>
    <d v="2024-09-09T00:00:00"/>
    <x v="2"/>
    <x v="2"/>
    <x v="1204"/>
    <d v="2024-09-09T00:00:00"/>
    <d v="1899-12-30T11:35:06"/>
    <n v="24"/>
    <s v="E00024"/>
    <s v="RUTA KMS.024"/>
    <x v="217"/>
    <x v="0"/>
    <x v="0"/>
    <x v="1"/>
    <x v="0"/>
    <d v="2024-09-06T18:12:14"/>
    <x v="157"/>
    <n v="68.29611111106351"/>
    <d v="2024-09-09T11:35:06"/>
    <d v="1899-12-30T00:19:12"/>
    <d v="2024-09-09T11:54:18"/>
    <n v="2.5949999997974373"/>
    <x v="0"/>
    <m/>
    <m/>
    <x v="0"/>
    <x v="7"/>
    <x v="0"/>
    <x v="2"/>
    <x v="7"/>
    <n v="2"/>
    <s v=""/>
    <d v="1899-12-30T07:40:48"/>
    <n v="66.976111111063517"/>
    <n v="42"/>
    <n v="24.976111111063517"/>
    <n v="0"/>
    <x v="0"/>
  </r>
  <r>
    <s v="E002"/>
    <s v="EO11"/>
    <x v="1171"/>
    <x v="0"/>
    <s v="E4"/>
    <n v="100000106"/>
    <s v="ALMACENES CASTILLO DE MUROS S.L."/>
    <n v="19000152"/>
    <s v="MUROS"/>
    <n v="3320"/>
    <x v="9"/>
    <d v="2024-09-06T00:00:00"/>
    <d v="1899-12-30T19:13:37"/>
    <s v="10/09 servir"/>
    <d v="2024-09-10T00:00:00"/>
    <x v="9"/>
    <x v="0"/>
    <x v="1205"/>
    <d v="2024-09-09T00:00:00"/>
    <d v="1899-12-30T12:36:55"/>
    <n v="303"/>
    <s v="E00303"/>
    <s v="RUTA KMS.303"/>
    <x v="27"/>
    <x v="0"/>
    <x v="0"/>
    <x v="0"/>
    <x v="1"/>
    <d v="2024-09-06T19:13:37"/>
    <x v="158"/>
    <n v="96.773055555531755"/>
    <d v="2024-09-09T12:36:55"/>
    <d v="1899-12-30T04:02:24"/>
    <d v="2024-09-09T16:39:19"/>
    <n v="27.344722222303972"/>
    <x v="0"/>
    <m/>
    <m/>
    <x v="0"/>
    <x v="7"/>
    <x v="0"/>
    <x v="2"/>
    <x v="3"/>
    <n v="2"/>
    <s v=""/>
    <d v="1900-01-03T00:57:36"/>
    <n v="91.733055555531749"/>
    <n v="48"/>
    <n v="43.733055555531749"/>
    <n v="0"/>
    <x v="0"/>
  </r>
  <r>
    <s v="E002"/>
    <s v="EO11"/>
    <x v="1172"/>
    <x v="0"/>
    <s v="E3"/>
    <n v="100028413"/>
    <s v="HORMIGONES CARRAL, S.L."/>
    <n v="22002746"/>
    <s v="NARON"/>
    <n v="3042"/>
    <x v="4"/>
    <d v="2024-09-06T00:00:00"/>
    <d v="1899-12-30T19:20:40"/>
    <s v="09/09 14h"/>
    <d v="2024-09-09T00:00:00"/>
    <x v="3"/>
    <x v="3"/>
    <x v="1206"/>
    <d v="2024-09-09T00:00:00"/>
    <d v="1899-12-30T12:08:48"/>
    <n v="71"/>
    <s v="E00071"/>
    <s v="RUTA KMS.071"/>
    <x v="221"/>
    <x v="0"/>
    <x v="0"/>
    <x v="1"/>
    <x v="0"/>
    <d v="2024-09-06T19:20:40"/>
    <x v="159"/>
    <n v="66.655555555655155"/>
    <d v="2024-09-09T12:08:48"/>
    <d v="1899-12-30T00:56:48"/>
    <d v="2024-09-09T13:05:36"/>
    <n v="0.90666666661854833"/>
    <x v="0"/>
    <m/>
    <m/>
    <x v="0"/>
    <x v="7"/>
    <x v="0"/>
    <x v="2"/>
    <x v="3"/>
    <n v="2"/>
    <s v=""/>
    <d v="1899-12-30T22:43:12"/>
    <n v="64.708888888988483"/>
    <n v="42"/>
    <n v="22.708888888988483"/>
    <n v="0"/>
    <x v="0"/>
  </r>
  <r>
    <s v="E002"/>
    <s v="EO11"/>
    <x v="1173"/>
    <x v="0"/>
    <s v="E3"/>
    <n v="100028413"/>
    <s v="HORMIGONES CARRAL, S.L."/>
    <n v="22002746"/>
    <s v="NARON"/>
    <n v="3042"/>
    <x v="4"/>
    <d v="2024-09-06T00:00:00"/>
    <d v="1899-12-30T19:21:03"/>
    <s v="09/09 11h"/>
    <d v="2024-09-09T00:00:00"/>
    <x v="12"/>
    <x v="3"/>
    <x v="1207"/>
    <d v="2024-09-09T00:00:00"/>
    <d v="1899-12-30T09:10:44"/>
    <n v="71"/>
    <s v="E00071"/>
    <s v="RUTA KMS.071"/>
    <x v="220"/>
    <x v="0"/>
    <x v="0"/>
    <x v="1"/>
    <x v="0"/>
    <d v="2024-09-06T19:21:03"/>
    <x v="143"/>
    <n v="63.649166666669771"/>
    <d v="2024-09-09T09:10:44"/>
    <d v="1899-12-30T00:56:48"/>
    <d v="2024-09-09T10:07:32"/>
    <n v="0.87444444437278435"/>
    <x v="0"/>
    <m/>
    <m/>
    <x v="0"/>
    <x v="7"/>
    <x v="0"/>
    <x v="2"/>
    <x v="1"/>
    <n v="2"/>
    <s v=""/>
    <d v="1899-12-30T22:43:12"/>
    <n v="61.702500000003106"/>
    <n v="42"/>
    <n v="19.702500000003106"/>
    <n v="0"/>
    <x v="0"/>
  </r>
  <r>
    <s v="E002"/>
    <s v="EO11"/>
    <x v="1174"/>
    <x v="0"/>
    <s v="E3"/>
    <n v="100028413"/>
    <s v="HORMIGONES CARRAL, S.L."/>
    <n v="22002990"/>
    <s v="PUERTO EXTERIOR DE FERROL"/>
    <n v="3042"/>
    <x v="4"/>
    <d v="2024-09-06T00:00:00"/>
    <d v="1899-12-30T19:22:46"/>
    <s v="09/09 12h"/>
    <d v="2024-09-09T00:00:00"/>
    <x v="17"/>
    <x v="3"/>
    <x v="1208"/>
    <d v="2024-09-09T00:00:00"/>
    <d v="1899-12-30T10:46:43"/>
    <n v="71"/>
    <s v="E00071"/>
    <s v="RUTA KMS.071"/>
    <x v="30"/>
    <x v="0"/>
    <x v="0"/>
    <x v="1"/>
    <x v="0"/>
    <d v="2024-09-06T19:22:46"/>
    <x v="148"/>
    <n v="64.620555555622559"/>
    <d v="2024-09-09T10:46:43"/>
    <d v="1899-12-30T00:56:48"/>
    <d v="2024-09-09T11:43:31"/>
    <n v="0.27472222218057141"/>
    <x v="0"/>
    <m/>
    <m/>
    <x v="0"/>
    <x v="7"/>
    <x v="0"/>
    <x v="2"/>
    <x v="6"/>
    <n v="2"/>
    <s v=""/>
    <d v="1899-12-30T22:43:12"/>
    <n v="62.673888888955894"/>
    <n v="42"/>
    <n v="20.673888888955894"/>
    <n v="0"/>
    <x v="0"/>
  </r>
  <r>
    <s v="E002"/>
    <s v="EO11"/>
    <x v="1175"/>
    <x v="0"/>
    <s v="E3"/>
    <n v="100028413"/>
    <s v="HORMIGONES CARRAL, S.L."/>
    <n v="22002990"/>
    <s v="PUERTO EXTERIOR DE FERROL"/>
    <n v="3042"/>
    <x v="4"/>
    <d v="2024-09-06T00:00:00"/>
    <d v="1899-12-30T19:23:15"/>
    <s v="09/09 16h"/>
    <d v="2024-09-09T00:00:00"/>
    <x v="6"/>
    <x v="3"/>
    <x v="1209"/>
    <d v="2024-09-09T00:00:00"/>
    <d v="1899-12-30T12:54:24"/>
    <n v="71"/>
    <s v="E00071"/>
    <s v="RUTA KMS.071"/>
    <x v="210"/>
    <x v="0"/>
    <x v="0"/>
    <x v="1"/>
    <x v="0"/>
    <d v="2024-09-06T19:23:15"/>
    <x v="154"/>
    <n v="68.612499999871943"/>
    <d v="2024-09-09T12:54:24"/>
    <d v="1899-12-30T00:56:48"/>
    <d v="2024-09-09T13:51:12"/>
    <n v="2.1466666666092351"/>
    <x v="0"/>
    <m/>
    <m/>
    <x v="0"/>
    <x v="7"/>
    <x v="0"/>
    <x v="2"/>
    <x v="3"/>
    <n v="2"/>
    <s v=""/>
    <d v="1899-12-30T22:43:12"/>
    <n v="66.665833333205271"/>
    <n v="42"/>
    <n v="24.665833333205271"/>
    <n v="0"/>
    <x v="0"/>
  </r>
  <r>
    <s v="E002"/>
    <s v="EO11"/>
    <x v="1176"/>
    <x v="0"/>
    <s v="E3"/>
    <n v="100028413"/>
    <s v="HORMIGONES CARRAL, S.L."/>
    <n v="22002990"/>
    <s v="PUERTO EXTERIOR DE FERROL"/>
    <n v="3042"/>
    <x v="4"/>
    <d v="2024-09-06T00:00:00"/>
    <d v="1899-12-30T19:23:32"/>
    <s v="09/09 14h"/>
    <d v="2024-09-09T00:00:00"/>
    <x v="3"/>
    <x v="3"/>
    <x v="1210"/>
    <d v="2024-09-09T00:00:00"/>
    <d v="1899-12-30T12:31:16"/>
    <n v="71"/>
    <s v="E00071"/>
    <s v="RUTA KMS.071"/>
    <x v="213"/>
    <x v="0"/>
    <x v="0"/>
    <x v="1"/>
    <x v="0"/>
    <d v="2024-09-06T19:23:32"/>
    <x v="159"/>
    <n v="66.607777777884621"/>
    <d v="2024-09-09T12:31:16"/>
    <d v="1899-12-30T00:56:48"/>
    <d v="2024-09-09T13:28:04"/>
    <n v="0.53222222230397165"/>
    <x v="0"/>
    <m/>
    <m/>
    <x v="0"/>
    <x v="7"/>
    <x v="0"/>
    <x v="2"/>
    <x v="3"/>
    <n v="2"/>
    <s v=""/>
    <d v="1899-12-30T22:43:12"/>
    <n v="64.661111111217949"/>
    <n v="42"/>
    <n v="22.661111111217949"/>
    <n v="0"/>
    <x v="0"/>
  </r>
  <r>
    <s v="E002"/>
    <s v="EO11"/>
    <x v="1177"/>
    <x v="0"/>
    <s v="E3"/>
    <n v="100028413"/>
    <s v="HORMIGONES CARRAL, S.L."/>
    <n v="22002990"/>
    <s v="PUERTO EXTERIOR DE FERROL"/>
    <n v="3042"/>
    <x v="4"/>
    <d v="2024-09-06T00:00:00"/>
    <d v="1899-12-30T19:23:53"/>
    <s v="09/09 17h"/>
    <d v="2024-09-09T00:00:00"/>
    <x v="1"/>
    <x v="3"/>
    <x v="1211"/>
    <d v="2024-09-09T00:00:00"/>
    <d v="1899-12-30T15:13:10"/>
    <n v="71"/>
    <s v="E00071"/>
    <s v="RUTA KMS.071"/>
    <x v="220"/>
    <x v="0"/>
    <x v="0"/>
    <x v="1"/>
    <x v="0"/>
    <d v="2024-09-06T19:23:53"/>
    <x v="160"/>
    <n v="69.60194444458466"/>
    <d v="2024-09-09T15:13:10"/>
    <d v="1899-12-30T00:56:48"/>
    <d v="2024-09-09T16:09:58"/>
    <n v="0.83388888894114643"/>
    <x v="0"/>
    <m/>
    <m/>
    <x v="0"/>
    <x v="7"/>
    <x v="0"/>
    <x v="2"/>
    <x v="4"/>
    <n v="2"/>
    <s v=""/>
    <d v="1899-12-30T22:43:12"/>
    <n v="67.655277777917988"/>
    <n v="42"/>
    <n v="25.655277777917988"/>
    <n v="0"/>
    <x v="0"/>
  </r>
  <r>
    <s v="E002"/>
    <s v="EO11"/>
    <x v="1178"/>
    <x v="0"/>
    <s v="E3"/>
    <n v="100028413"/>
    <s v="HORMIGONES CARRAL, S.L."/>
    <n v="22002990"/>
    <s v="PUERTO EXTERIOR DE FERROL"/>
    <n v="3042"/>
    <x v="4"/>
    <d v="2024-09-06T00:00:00"/>
    <d v="1899-12-30T19:24:10"/>
    <s v="09/09 urge"/>
    <d v="2024-09-09T00:00:00"/>
    <x v="11"/>
    <x v="3"/>
    <x v="1212"/>
    <d v="2024-09-09T00:00:00"/>
    <d v="1899-12-30T08:37:45"/>
    <n v="71"/>
    <s v="E00071"/>
    <s v="RUTA KMS.071"/>
    <x v="213"/>
    <x v="0"/>
    <x v="0"/>
    <x v="1"/>
    <x v="0"/>
    <d v="2024-09-06T19:24:10"/>
    <x v="135"/>
    <n v="62.597222222189885"/>
    <d v="2024-09-09T08:37:45"/>
    <d v="1899-12-30T00:56:48"/>
    <d v="2024-09-09T09:34:33"/>
    <n v="0.42416666663484648"/>
    <x v="0"/>
    <m/>
    <m/>
    <x v="0"/>
    <x v="7"/>
    <x v="0"/>
    <x v="2"/>
    <x v="0"/>
    <n v="2"/>
    <s v=""/>
    <d v="1899-12-30T22:43:12"/>
    <n v="60.650555555523219"/>
    <n v="42"/>
    <n v="18.650555555523219"/>
    <n v="0"/>
    <x v="0"/>
  </r>
  <r>
    <s v="E002"/>
    <s v="EO11"/>
    <x v="1179"/>
    <x v="0"/>
    <s v="E3"/>
    <n v="100000691"/>
    <s v="FERROCAR S.L."/>
    <n v="22000112"/>
    <s v="SANTA COMBA"/>
    <n v="3042"/>
    <x v="4"/>
    <d v="2024-09-06T00:00:00"/>
    <d v="1899-12-30T20:00:46"/>
    <s v="09/09 urge 424/ R01"/>
    <d v="2024-09-09T00:00:00"/>
    <x v="11"/>
    <x v="2"/>
    <x v="1213"/>
    <d v="2024-09-09T00:00:00"/>
    <d v="1899-12-30T08:21:36"/>
    <n v="45"/>
    <s v="E00045"/>
    <s v="RUTA KMS.045"/>
    <x v="217"/>
    <x v="0"/>
    <x v="0"/>
    <x v="1"/>
    <x v="0"/>
    <d v="2024-09-06T20:00:46"/>
    <x v="135"/>
    <n v="61.987222222087439"/>
    <d v="2024-09-09T08:21:36"/>
    <d v="1899-12-30T00:36:00"/>
    <d v="2024-09-09T08:57:36"/>
    <n v="1.0399999998626299"/>
    <x v="0"/>
    <m/>
    <m/>
    <x v="0"/>
    <x v="7"/>
    <x v="0"/>
    <x v="2"/>
    <x v="0"/>
    <n v="2"/>
    <s v=""/>
    <d v="1899-12-30T14:24:00"/>
    <n v="60.387222222087438"/>
    <n v="42"/>
    <n v="18.387222222087438"/>
    <n v="0"/>
    <x v="0"/>
  </r>
  <r>
    <s v="E002"/>
    <s v="EO11"/>
    <x v="1180"/>
    <x v="0"/>
    <s v="E3"/>
    <n v="432000110"/>
    <s v="PREBETONG HORMIGONES, S.A."/>
    <n v="22002920"/>
    <s v="PLANTA MOVIL OURAL"/>
    <n v="3043"/>
    <x v="0"/>
    <d v="2024-09-09T00:00:00"/>
    <d v="1899-12-30T07:37:26"/>
    <s v="09/09 urge CARGAR SI"/>
    <d v="2024-09-09T00:00:00"/>
    <x v="17"/>
    <x v="0"/>
    <x v="1214"/>
    <d v="2024-09-09T00:00:00"/>
    <d v="1899-12-30T09:27:27"/>
    <n v="123"/>
    <s v="E00123"/>
    <s v="RUTA KMS.123"/>
    <x v="1"/>
    <x v="0"/>
    <x v="0"/>
    <x v="0"/>
    <x v="0"/>
    <d v="2024-09-09T07:37:26"/>
    <x v="148"/>
    <n v="4.376111111138016"/>
    <d v="2024-09-09T09:27:27"/>
    <d v="1899-12-30T01:38:24"/>
    <d v="2024-09-09T11:05:51"/>
    <n v="0.90249999985098839"/>
    <x v="0"/>
    <m/>
    <m/>
    <x v="0"/>
    <x v="7"/>
    <x v="0"/>
    <x v="2"/>
    <x v="1"/>
    <n v="2"/>
    <s v=""/>
    <d v="1899-12-31T15:21:36"/>
    <n v="1.7361111111380163"/>
    <n v="0"/>
    <n v="1.7361111111380163"/>
    <n v="0"/>
    <x v="0"/>
  </r>
  <r>
    <s v="E002"/>
    <s v="EO11"/>
    <x v="1181"/>
    <x v="0"/>
    <s v="E3"/>
    <n v="432000110"/>
    <s v="PREBETONG HORMIGONES, S.A."/>
    <n v="22001522"/>
    <s v="SAN COSME DE BARREIRO"/>
    <n v="55"/>
    <x v="1"/>
    <d v="2024-09-09T00:00:00"/>
    <d v="1899-12-30T07:39:14"/>
    <s v="09/09 URGE"/>
    <d v="2024-09-09T00:00:00"/>
    <x v="4"/>
    <x v="0"/>
    <x v="1215"/>
    <d v="2024-09-09T00:00:00"/>
    <d v="1899-12-30T11:07:48"/>
    <n v="205"/>
    <s v="E00205"/>
    <s v="RUTA KMS.205"/>
    <x v="7"/>
    <x v="0"/>
    <x v="0"/>
    <x v="0"/>
    <x v="0"/>
    <d v="2024-09-09T07:39:14"/>
    <x v="161"/>
    <n v="7.3461111111100763"/>
    <d v="2024-09-09T11:07:48"/>
    <d v="1899-12-30T02:44:00"/>
    <d v="2024-09-09T13:51:48"/>
    <n v="1.1366666665999219"/>
    <x v="0"/>
    <m/>
    <m/>
    <x v="0"/>
    <x v="7"/>
    <x v="0"/>
    <x v="2"/>
    <x v="7"/>
    <n v="2"/>
    <s v=""/>
    <d v="1900-01-01T17:36:00"/>
    <n v="3.6127777777767429"/>
    <n v="0"/>
    <n v="3.6127777777767429"/>
    <n v="0"/>
    <x v="0"/>
  </r>
  <r>
    <s v="E002"/>
    <s v="EO11"/>
    <x v="1182"/>
    <x v="0"/>
    <s v="E3"/>
    <n v="100053398"/>
    <s v="HORMIGONES ANPASA, S.L.U."/>
    <n v="22002666"/>
    <s v="OUTARIZ"/>
    <n v="3218"/>
    <x v="5"/>
    <d v="2024-09-09T00:00:00"/>
    <d v="1899-12-30T07:39:59"/>
    <s v="09/09 URGE"/>
    <d v="2024-09-09T00:00:00"/>
    <x v="17"/>
    <x v="0"/>
    <x v="1216"/>
    <d v="2024-09-09T00:00:00"/>
    <d v="1899-12-30T09:47:59"/>
    <n v="145"/>
    <s v="E00145"/>
    <s v="RUTA KMS.145"/>
    <x v="6"/>
    <x v="0"/>
    <x v="0"/>
    <x v="0"/>
    <x v="0"/>
    <d v="2024-09-09T07:39:59"/>
    <x v="148"/>
    <n v="4.3336111111566424"/>
    <d v="2024-09-09T09:47:59"/>
    <d v="1899-12-30T01:56:00"/>
    <d v="2024-09-09T11:43:59"/>
    <n v="0.26694444450549781"/>
    <x v="0"/>
    <m/>
    <m/>
    <x v="0"/>
    <x v="7"/>
    <x v="0"/>
    <x v="2"/>
    <x v="1"/>
    <n v="2"/>
    <s v=""/>
    <d v="1899-12-31T22:24:00"/>
    <n v="1.4002777778233089"/>
    <n v="0"/>
    <n v="1.4002777778233089"/>
    <n v="0"/>
    <x v="0"/>
  </r>
  <r>
    <s v="E002"/>
    <s v="EO11"/>
    <x v="1183"/>
    <x v="0"/>
    <s v="E3"/>
    <n v="100055428"/>
    <s v="HORMIGONES DEZA, S.L.U."/>
    <n v="22002767"/>
    <s v="LALIN"/>
    <n v="55"/>
    <x v="1"/>
    <d v="2024-09-09T00:00:00"/>
    <d v="1899-12-30T08:13:40"/>
    <s v="09/09 urge"/>
    <d v="2024-09-09T00:00:00"/>
    <x v="8"/>
    <x v="1"/>
    <x v="1217"/>
    <d v="2024-09-09T00:00:00"/>
    <d v="1899-12-30T08:45:24"/>
    <n v="58"/>
    <s v="E00058"/>
    <s v="RUTA KMS.058"/>
    <x v="43"/>
    <x v="0"/>
    <x v="0"/>
    <x v="1"/>
    <x v="0"/>
    <d v="2024-09-09T08:13:40"/>
    <x v="156"/>
    <n v="4.2722222222364508"/>
    <d v="2024-09-09T08:45:24"/>
    <d v="1899-12-30T00:46:24"/>
    <d v="2024-09-09T09:31:48"/>
    <n v="2.9699999999720603"/>
    <x v="0"/>
    <m/>
    <m/>
    <x v="0"/>
    <x v="7"/>
    <x v="0"/>
    <x v="2"/>
    <x v="0"/>
    <n v="2"/>
    <s v=""/>
    <d v="1899-12-30T18:33:36"/>
    <n v="2.4988888889031173"/>
    <n v="0"/>
    <n v="2.4988888889031173"/>
    <n v="0"/>
    <x v="0"/>
  </r>
  <r>
    <s v="E002"/>
    <s v="EO11"/>
    <x v="1184"/>
    <x v="0"/>
    <s v="E3"/>
    <n v="100056816"/>
    <s v="EXPL. Y HORMIGONES LANCARA, S.L."/>
    <n v="22002860"/>
    <s v="PUEBLA DE SAN JULIAN (LANCARA)"/>
    <n v="55"/>
    <x v="1"/>
    <d v="2024-09-09T00:00:00"/>
    <d v="1899-12-30T08:25:27"/>
    <s v="09/09 15h"/>
    <d v="2024-09-09T00:00:00"/>
    <x v="6"/>
    <x v="0"/>
    <x v="1218"/>
    <d v="2024-09-09T00:00:00"/>
    <d v="1899-12-30T12:18:50"/>
    <n v="100"/>
    <s v="E00100"/>
    <s v="RUTA KMS.100"/>
    <x v="20"/>
    <x v="0"/>
    <x v="0"/>
    <x v="0"/>
    <x v="0"/>
    <d v="2024-09-09T08:25:27"/>
    <x v="154"/>
    <n v="7.5758333332487382"/>
    <d v="2024-09-09T12:18:50"/>
    <d v="1899-12-30T01:20:00"/>
    <d v="2024-09-09T13:38:50"/>
    <n v="2.3527777777053416"/>
    <x v="0"/>
    <m/>
    <m/>
    <x v="0"/>
    <x v="7"/>
    <x v="0"/>
    <x v="2"/>
    <x v="3"/>
    <n v="2"/>
    <s v=""/>
    <d v="1899-12-31T08:00:00"/>
    <n v="5.2424999999154052"/>
    <n v="0"/>
    <n v="5.2424999999154052"/>
    <n v="0"/>
    <x v="0"/>
  </r>
  <r>
    <s v="E002"/>
    <s v="EO11"/>
    <x v="1185"/>
    <x v="0"/>
    <s v="E3"/>
    <n v="432000181"/>
    <s v="PREBETONG LUGO HORMIGONES, S.A."/>
    <n v="22002590"/>
    <s v="MONFORTE"/>
    <n v="55"/>
    <x v="1"/>
    <d v="2024-09-09T00:00:00"/>
    <d v="1899-12-30T08:38:47"/>
    <s v="09/09 15h Miguel B."/>
    <d v="2024-09-09T00:00:00"/>
    <x v="4"/>
    <x v="1"/>
    <x v="1219"/>
    <d v="2024-09-09T00:00:00"/>
    <d v="1899-12-30T12:37:49"/>
    <n v="45"/>
    <s v="E00045"/>
    <s v="RUTA KMS.045"/>
    <x v="26"/>
    <x v="0"/>
    <x v="0"/>
    <x v="1"/>
    <x v="0"/>
    <d v="2024-09-09T08:38:47"/>
    <x v="161"/>
    <n v="6.3536111111752689"/>
    <d v="2024-09-09T12:37:49"/>
    <d v="1899-12-30T00:36:00"/>
    <d v="2024-09-09T13:13:49"/>
    <n v="1.7697222222341225"/>
    <x v="0"/>
    <m/>
    <m/>
    <x v="0"/>
    <x v="7"/>
    <x v="0"/>
    <x v="2"/>
    <x v="3"/>
    <n v="2"/>
    <s v="HIBURSANFRE, S.L.U."/>
    <d v="1899-12-30T14:24:00"/>
    <n v="4.7536111111752692"/>
    <n v="0"/>
    <n v="4.7536111111752692"/>
    <n v="0"/>
    <x v="0"/>
  </r>
  <r>
    <s v="E002"/>
    <s v="EO11"/>
    <x v="1186"/>
    <x v="0"/>
    <s v="E3"/>
    <n v="432000110"/>
    <s v="PREBETONG HORMIGONES, S.A."/>
    <n v="22002920"/>
    <s v="PLANTA MOVIL OURAL"/>
    <n v="3043"/>
    <x v="0"/>
    <d v="2024-09-09T00:00:00"/>
    <d v="1899-12-30T08:50:05"/>
    <s v="09/09 19:00 CARGAR E"/>
    <d v="2024-09-09T00:00:00"/>
    <x v="26"/>
    <x v="0"/>
    <x v="1220"/>
    <d v="2024-09-09T00:00:00"/>
    <d v="1899-12-30T16:19:47"/>
    <n v="123"/>
    <s v="E00123"/>
    <s v="RUTA KMS.123"/>
    <x v="1"/>
    <x v="0"/>
    <x v="0"/>
    <x v="0"/>
    <x v="0"/>
    <d v="2024-09-09T08:50:05"/>
    <x v="162"/>
    <n v="10.665277777821757"/>
    <d v="2024-09-09T16:19:47"/>
    <d v="1899-12-30T01:38:24"/>
    <d v="2024-09-09T17:58:11"/>
    <n v="1.5302777776960284"/>
    <x v="0"/>
    <m/>
    <m/>
    <x v="0"/>
    <x v="7"/>
    <x v="0"/>
    <x v="2"/>
    <x v="8"/>
    <n v="2"/>
    <s v=""/>
    <d v="1899-12-31T15:21:36"/>
    <n v="8.0252777778217563"/>
    <n v="0"/>
    <n v="8.0252777778217563"/>
    <n v="0"/>
    <x v="0"/>
  </r>
  <r>
    <s v="E002"/>
    <s v="EO11"/>
    <x v="1187"/>
    <x v="0"/>
    <s v="E3"/>
    <n v="100051530"/>
    <s v="MYHNOR MORTEROS Y HORMIGONES DEL"/>
    <n v="22002572"/>
    <s v="MELIDE"/>
    <n v="55"/>
    <x v="1"/>
    <d v="2024-09-09T00:00:00"/>
    <d v="1899-12-30T08:51:50"/>
    <s v="09/09 15:30H  A01"/>
    <d v="2024-09-09T00:00:00"/>
    <x v="16"/>
    <x v="1"/>
    <x v="1221"/>
    <d v="2024-09-09T00:00:00"/>
    <d v="1899-12-30T13:12:28"/>
    <n v="88"/>
    <s v="E00088"/>
    <s v="RUTA KMS.088"/>
    <x v="6"/>
    <x v="0"/>
    <x v="0"/>
    <x v="1"/>
    <x v="0"/>
    <d v="2024-09-09T08:51:50"/>
    <x v="163"/>
    <n v="6.6361111112055369"/>
    <d v="2024-09-09T13:12:28"/>
    <d v="1899-12-30T01:10:24"/>
    <d v="2024-09-09T14:22:52"/>
    <n v="1.1188888890319504"/>
    <x v="0"/>
    <m/>
    <m/>
    <x v="0"/>
    <x v="7"/>
    <x v="0"/>
    <x v="2"/>
    <x v="2"/>
    <n v="2"/>
    <s v=""/>
    <d v="1899-12-31T04:09:36"/>
    <n v="4.4627777778722031"/>
    <n v="0"/>
    <n v="4.4627777778722031"/>
    <n v="0"/>
    <x v="0"/>
  </r>
  <r>
    <s v="E002"/>
    <s v="EO11"/>
    <x v="1188"/>
    <x v="0"/>
    <s v="E3"/>
    <n v="100022674"/>
    <s v="COMERCIAL SILOS DE GALICIA, S.L."/>
    <n v="22001795"/>
    <s v="LEIRO"/>
    <n v="55"/>
    <x v="1"/>
    <d v="2024-09-09T00:00:00"/>
    <d v="1899-12-30T09:13:46"/>
    <s v="09/09 urge A02"/>
    <d v="2024-09-09T00:00:00"/>
    <x v="6"/>
    <x v="1"/>
    <x v="1222"/>
    <d v="2024-09-09T00:00:00"/>
    <d v="1899-12-30T13:24:39"/>
    <n v="33"/>
    <s v="E00033"/>
    <s v="RUTA KMS.033"/>
    <x v="43"/>
    <x v="0"/>
    <x v="0"/>
    <x v="1"/>
    <x v="0"/>
    <d v="2024-09-09T09:13:46"/>
    <x v="154"/>
    <n v="6.7705555554712191"/>
    <d v="2024-09-09T13:24:39"/>
    <d v="1899-12-30T00:26:24"/>
    <d v="2024-09-09T13:51:03"/>
    <n v="2.1491666666697711"/>
    <x v="0"/>
    <m/>
    <m/>
    <x v="0"/>
    <x v="7"/>
    <x v="0"/>
    <x v="2"/>
    <x v="2"/>
    <n v="2"/>
    <s v=""/>
    <d v="1899-12-30T10:33:36"/>
    <n v="5.3305555554712187"/>
    <n v="0"/>
    <n v="5.3305555554712187"/>
    <n v="0"/>
    <x v="0"/>
  </r>
  <r>
    <s v="E002"/>
    <s v="EO11"/>
    <x v="1189"/>
    <x v="0"/>
    <s v="E3"/>
    <n v="100055428"/>
    <s v="HORMIGONES DEZA, S.L.U."/>
    <n v="22002767"/>
    <s v="LALIN"/>
    <n v="55"/>
    <x v="1"/>
    <d v="2024-09-09T00:00:00"/>
    <d v="1899-12-30T09:14:20"/>
    <s v="09/09 16:30H"/>
    <d v="2024-09-09T00:00:00"/>
    <x v="15"/>
    <x v="1"/>
    <x v="1223"/>
    <d v="2024-09-09T00:00:00"/>
    <d v="1899-12-30T14:55:33"/>
    <n v="58"/>
    <s v="E00058"/>
    <s v="RUTA KMS.058"/>
    <x v="38"/>
    <x v="0"/>
    <x v="0"/>
    <x v="1"/>
    <x v="0"/>
    <d v="2024-09-09T09:14:20"/>
    <x v="164"/>
    <n v="7.2611111111473292"/>
    <d v="2024-09-09T14:55:33"/>
    <d v="1899-12-30T00:46:24"/>
    <d v="2024-09-09T15:41:57"/>
    <n v="0.80083333334187046"/>
    <x v="0"/>
    <m/>
    <m/>
    <x v="0"/>
    <x v="7"/>
    <x v="0"/>
    <x v="2"/>
    <x v="5"/>
    <n v="2"/>
    <s v=""/>
    <d v="1899-12-30T18:33:36"/>
    <n v="5.4877777778139958"/>
    <n v="0"/>
    <n v="5.4877777778139958"/>
    <n v="0"/>
    <x v="0"/>
  </r>
  <r>
    <s v="E002"/>
    <s v="EO11"/>
    <x v="1190"/>
    <x v="0"/>
    <s v="E3"/>
    <n v="100000841"/>
    <s v="CNES. VOCES CHANTADA S.L."/>
    <n v="22000387"/>
    <s v="CHANTADA"/>
    <n v="55"/>
    <x v="1"/>
    <d v="2024-09-09T00:00:00"/>
    <d v="1899-12-30T09:14:58"/>
    <s v="09/09 x dia R07"/>
    <d v="2024-09-09T00:00:00"/>
    <x v="15"/>
    <x v="1"/>
    <x v="1224"/>
    <d v="2024-09-09T00:00:00"/>
    <d v="1899-12-30T16:09:55"/>
    <n v="38"/>
    <s v="E00038"/>
    <s v="RUTA KMS.038"/>
    <x v="31"/>
    <x v="0"/>
    <x v="0"/>
    <x v="1"/>
    <x v="0"/>
    <d v="2024-09-09T09:14:58"/>
    <x v="164"/>
    <n v="7.250555555569008"/>
    <d v="2024-09-09T16:09:55"/>
    <d v="1899-12-30T00:30:24"/>
    <d v="2024-09-09T16:40:19"/>
    <n v="-0.17194444447522983"/>
    <x v="0"/>
    <m/>
    <m/>
    <x v="0"/>
    <x v="7"/>
    <x v="0"/>
    <x v="2"/>
    <x v="8"/>
    <n v="2"/>
    <s v=""/>
    <d v="1899-12-30T12:09:36"/>
    <n v="5.7438888889023412"/>
    <n v="0"/>
    <n v="5.7438888889023412"/>
    <n v="0"/>
    <x v="0"/>
  </r>
  <r>
    <s v="E002"/>
    <s v="EO11"/>
    <x v="1191"/>
    <x v="0"/>
    <s v="E3"/>
    <n v="432000110"/>
    <s v="PREBETONG HORMIGONES, S.A."/>
    <n v="21000023"/>
    <s v="TREMOEDO"/>
    <n v="3044"/>
    <x v="2"/>
    <d v="2024-09-09T00:00:00"/>
    <d v="1899-12-30T09:34:48"/>
    <s v="10/09 x dia Silo 1"/>
    <d v="2024-09-10T00:00:00"/>
    <x v="1"/>
    <x v="0"/>
    <x v="1225"/>
    <d v="2024-09-10T00:00:00"/>
    <d v="1899-12-30T12:02:17"/>
    <n v="289"/>
    <s v="E00289"/>
    <s v="RUTA KMS.289"/>
    <x v="7"/>
    <x v="0"/>
    <x v="0"/>
    <x v="0"/>
    <x v="0"/>
    <d v="2024-09-09T09:34:48"/>
    <x v="149"/>
    <n v="31.419999999983702"/>
    <d v="2024-09-10T12:02:17"/>
    <d v="1899-12-30T03:51:12"/>
    <d v="2024-09-10T15:53:29"/>
    <n v="1.1086111111217178"/>
    <x v="0"/>
    <m/>
    <m/>
    <x v="0"/>
    <x v="6"/>
    <x v="0"/>
    <x v="2"/>
    <x v="3"/>
    <n v="3"/>
    <s v=""/>
    <d v="1900-01-02T20:28:48"/>
    <n v="26.56666666665037"/>
    <n v="12"/>
    <n v="14.56666666665037"/>
    <n v="0"/>
    <x v="0"/>
  </r>
  <r>
    <s v="E002"/>
    <s v="EO11"/>
    <x v="1192"/>
    <x v="0"/>
    <s v="E4"/>
    <n v="100017457"/>
    <s v="ATADELL SAN ISIDRO ELEUTERIO"/>
    <n v="19001400"/>
    <s v="VIVEIRO"/>
    <n v="2906"/>
    <x v="8"/>
    <d v="2024-09-09T00:00:00"/>
    <d v="1899-12-30T09:43:00"/>
    <s v="10/09 CEM+MORT 09H A"/>
    <d v="2024-09-10T00:00:00"/>
    <x v="9"/>
    <x v="2"/>
    <x v="1226"/>
    <d v="2024-09-09T00:00:00"/>
    <d v="1899-12-30T17:22:04"/>
    <n v="163"/>
    <s v="E00163"/>
    <s v="RUTA KMS.163"/>
    <x v="229"/>
    <x v="0"/>
    <x v="0"/>
    <x v="1"/>
    <x v="1"/>
    <d v="2024-09-09T09:43:00"/>
    <x v="158"/>
    <n v="34.283333333325572"/>
    <d v="2024-09-09T17:22:04"/>
    <d v="1899-12-30T02:10:24"/>
    <d v="2024-09-09T19:32:28"/>
    <n v="24.458888888941146"/>
    <x v="0"/>
    <m/>
    <m/>
    <x v="0"/>
    <x v="7"/>
    <x v="0"/>
    <x v="2"/>
    <x v="9"/>
    <n v="2"/>
    <s v=""/>
    <d v="1900-01-01T04:09:36"/>
    <n v="31.10999999999224"/>
    <n v="14"/>
    <n v="17.10999999999224"/>
    <n v="0"/>
    <x v="0"/>
  </r>
  <r>
    <s v="E002"/>
    <s v="EO11"/>
    <x v="1193"/>
    <x v="0"/>
    <s v="E3"/>
    <n v="100022370"/>
    <s v="PREFABRICADOS LUIS BARROS S.L."/>
    <n v="22002691"/>
    <s v="BUEU"/>
    <n v="55"/>
    <x v="1"/>
    <d v="2024-09-09T00:00:00"/>
    <d v="1899-12-30T10:06:44"/>
    <s v="09/09 14:30 pregunta"/>
    <d v="2024-09-09T00:00:00"/>
    <x v="2"/>
    <x v="4"/>
    <x v="1227"/>
    <d v="2024-09-09T00:00:00"/>
    <d v="1899-12-30T12:39:20"/>
    <n v="59"/>
    <s v="E00059"/>
    <s v="RUTA KMS.059"/>
    <x v="212"/>
    <x v="0"/>
    <x v="0"/>
    <x v="1"/>
    <x v="0"/>
    <d v="2024-09-09T10:06:44"/>
    <x v="157"/>
    <n v="4.3877777777379379"/>
    <d v="2024-09-09T12:39:20"/>
    <d v="1899-12-30T00:47:12"/>
    <d v="2024-09-09T13:26:32"/>
    <n v="1.0577777777798474"/>
    <x v="0"/>
    <m/>
    <m/>
    <x v="0"/>
    <x v="7"/>
    <x v="0"/>
    <x v="2"/>
    <x v="3"/>
    <n v="2"/>
    <s v=""/>
    <d v="1899-12-30T18:52:48"/>
    <n v="2.6011111110712712"/>
    <n v="0"/>
    <n v="2.6011111110712712"/>
    <n v="0"/>
    <x v="0"/>
  </r>
  <r>
    <s v="E002"/>
    <s v="EO11"/>
    <x v="1194"/>
    <x v="0"/>
    <s v="E3"/>
    <n v="432000110"/>
    <s v="PREBETONG HORMIGONES, S.A."/>
    <n v="22001522"/>
    <s v="SAN COSME DE BARREIRO"/>
    <n v="3044"/>
    <x v="2"/>
    <d v="2024-09-09T00:00:00"/>
    <d v="1899-12-30T10:16:16"/>
    <s v="10/09 10h 42,5R-SR"/>
    <d v="2024-09-10T00:00:00"/>
    <x v="11"/>
    <x v="0"/>
    <x v="1228"/>
    <d v="2024-09-09T00:00:00"/>
    <d v="1899-12-30T16:25:31"/>
    <n v="205"/>
    <s v="E00205"/>
    <s v="RUTA KMS.205"/>
    <x v="4"/>
    <x v="0"/>
    <x v="0"/>
    <x v="0"/>
    <x v="0"/>
    <d v="2024-09-09T10:16:16"/>
    <x v="144"/>
    <n v="23.728888888901565"/>
    <d v="2024-09-09T16:25:31"/>
    <d v="1899-12-30T02:44:00"/>
    <d v="2024-09-09T19:09:31"/>
    <n v="14.841388888831716"/>
    <x v="0"/>
    <m/>
    <m/>
    <x v="0"/>
    <x v="7"/>
    <x v="0"/>
    <x v="2"/>
    <x v="8"/>
    <n v="2"/>
    <s v=""/>
    <d v="1900-01-01T17:36:00"/>
    <n v="19.995555555568231"/>
    <n v="12"/>
    <n v="7.9955555555682309"/>
    <n v="0"/>
    <x v="0"/>
  </r>
  <r>
    <s v="E002"/>
    <s v="EO11"/>
    <x v="1195"/>
    <x v="0"/>
    <s v="E3"/>
    <n v="432000110"/>
    <s v="PREBETONG HORMIGONES, S.A."/>
    <n v="22001522"/>
    <s v="SAN COSME DE BARREIRO"/>
    <n v="3044"/>
    <x v="2"/>
    <d v="2024-09-09T00:00:00"/>
    <d v="1899-12-30T10:16:52"/>
    <s v="10/09 12h 42,5R-SR"/>
    <d v="2024-09-10T00:00:00"/>
    <x v="17"/>
    <x v="0"/>
    <x v="1229"/>
    <d v="2024-09-09T00:00:00"/>
    <d v="1899-12-30T17:40:20"/>
    <n v="205"/>
    <s v="E00205"/>
    <s v="RUTA KMS.205"/>
    <x v="26"/>
    <x v="0"/>
    <x v="0"/>
    <x v="0"/>
    <x v="0"/>
    <d v="2024-09-09T10:16:52"/>
    <x v="165"/>
    <n v="25.718888888892252"/>
    <d v="2024-09-09T17:40:20"/>
    <d v="1899-12-30T02:44:00"/>
    <d v="2024-09-09T20:24:20"/>
    <n v="15.594444444403052"/>
    <x v="0"/>
    <m/>
    <m/>
    <x v="0"/>
    <x v="7"/>
    <x v="0"/>
    <x v="2"/>
    <x v="9"/>
    <n v="2"/>
    <s v="HIBURSANFRE, S.L.U."/>
    <d v="1900-01-01T17:36:00"/>
    <n v="21.985555555558918"/>
    <n v="12"/>
    <n v="9.9855555555589177"/>
    <n v="0"/>
    <x v="0"/>
  </r>
  <r>
    <s v="E002"/>
    <s v="EO11"/>
    <x v="1196"/>
    <x v="0"/>
    <s v="E3"/>
    <n v="432000110"/>
    <s v="PREBETONG HORMIGONES, S.A."/>
    <n v="22001522"/>
    <s v="SAN COSME DE BARREIRO"/>
    <n v="3044"/>
    <x v="2"/>
    <d v="2024-09-09T00:00:00"/>
    <d v="1899-12-30T10:17:20"/>
    <s v="10/09 14:30h 42,5R-S"/>
    <d v="2024-09-10T00:00:00"/>
    <x v="15"/>
    <x v="0"/>
    <x v="1230"/>
    <d v="2024-09-10T00:00:00"/>
    <d v="1899-12-30T11:27:34"/>
    <n v="205"/>
    <s v="E00205"/>
    <s v="RUTA KMS.205"/>
    <x v="32"/>
    <x v="0"/>
    <x v="0"/>
    <x v="0"/>
    <x v="0"/>
    <d v="2024-09-09T10:17:20"/>
    <x v="166"/>
    <n v="30.211111111042555"/>
    <d v="2024-09-10T11:27:34"/>
    <d v="1899-12-30T02:44:00"/>
    <d v="2024-09-10T14:11:34"/>
    <n v="2.3072222221526317"/>
    <x v="0"/>
    <m/>
    <m/>
    <x v="0"/>
    <x v="6"/>
    <x v="0"/>
    <x v="2"/>
    <x v="7"/>
    <n v="3"/>
    <s v=""/>
    <d v="1900-01-01T17:36:00"/>
    <n v="26.477777777709221"/>
    <n v="12"/>
    <n v="14.477777777709221"/>
    <n v="0"/>
    <x v="0"/>
  </r>
  <r>
    <s v="E002"/>
    <s v="EO11"/>
    <x v="1197"/>
    <x v="0"/>
    <s v="E4"/>
    <n v="100000136"/>
    <s v="CONSTRUDECO NORTE S.L."/>
    <n v="19000806"/>
    <s v="NARON"/>
    <n v="2906"/>
    <x v="8"/>
    <d v="2024-09-09T00:00:00"/>
    <d v="1899-12-30T10:33:01"/>
    <s v="10/09 servir"/>
    <d v="2024-09-10T00:00:00"/>
    <x v="9"/>
    <x v="0"/>
    <x v="1231"/>
    <d v="2024-09-09T00:00:00"/>
    <d v="1899-12-30T17:46:04"/>
    <n v="196"/>
    <s v="E00196"/>
    <s v="RUTA KMS.196"/>
    <x v="34"/>
    <x v="0"/>
    <x v="0"/>
    <x v="0"/>
    <x v="1"/>
    <d v="2024-09-09T10:33:01"/>
    <x v="158"/>
    <n v="33.449722222227138"/>
    <d v="2024-09-09T17:46:04"/>
    <d v="1899-12-30T02:36:48"/>
    <d v="2024-09-09T20:22:52"/>
    <n v="23.618888888857327"/>
    <x v="0"/>
    <m/>
    <m/>
    <x v="0"/>
    <x v="7"/>
    <x v="0"/>
    <x v="2"/>
    <x v="9"/>
    <n v="2"/>
    <s v=""/>
    <d v="1900-01-01T14:43:12"/>
    <n v="29.836388888893804"/>
    <n v="12"/>
    <n v="17.836388888893804"/>
    <n v="0"/>
    <x v="0"/>
  </r>
  <r>
    <s v="E002"/>
    <s v="EO11"/>
    <x v="1198"/>
    <x v="0"/>
    <s v="E3"/>
    <n v="432000181"/>
    <s v="PREBETONG LUGO HORMIGONES, S.A."/>
    <n v="22002590"/>
    <s v="MONFORTE"/>
    <n v="55"/>
    <x v="1"/>
    <d v="2024-09-09T00:00:00"/>
    <d v="1899-12-30T10:51:05"/>
    <s v="10/09 urgente"/>
    <d v="2024-09-10T00:00:00"/>
    <x v="18"/>
    <x v="0"/>
    <x v="1232"/>
    <d v="2024-09-10T00:00:00"/>
    <d v="1899-12-30T07:25:16"/>
    <n v="102"/>
    <s v="E00102"/>
    <s v="RUTA KMS.102"/>
    <x v="0"/>
    <x v="0"/>
    <x v="0"/>
    <x v="0"/>
    <x v="0"/>
    <d v="2024-09-09T10:51:05"/>
    <x v="147"/>
    <n v="22.148611111042555"/>
    <d v="2024-09-10T07:25:16"/>
    <d v="1899-12-30T01:21:36"/>
    <d v="2024-09-10T08:46:52"/>
    <n v="0.218888888892252"/>
    <x v="0"/>
    <m/>
    <m/>
    <x v="0"/>
    <x v="6"/>
    <x v="0"/>
    <x v="2"/>
    <x v="12"/>
    <n v="3"/>
    <s v=""/>
    <d v="1899-12-31T08:38:24"/>
    <n v="19.788611111042556"/>
    <n v="12"/>
    <n v="7.788611111042556"/>
    <n v="0"/>
    <x v="0"/>
  </r>
  <r>
    <s v="E002"/>
    <s v="EO11"/>
    <x v="1199"/>
    <x v="0"/>
    <s v="E3"/>
    <n v="432000181"/>
    <s v="PREBETONG LUGO HORMIGONES, S.A."/>
    <n v="22003040"/>
    <s v="MONFORTE DE LEMOS_PLANTA DE OURAL"/>
    <n v="3043"/>
    <x v="0"/>
    <d v="2024-09-09T00:00:00"/>
    <d v="1899-12-30T10:57:37"/>
    <s v="09/09 15:30h"/>
    <d v="2024-09-09T00:00:00"/>
    <x v="16"/>
    <x v="0"/>
    <x v="1233"/>
    <d v="2024-09-09T00:00:00"/>
    <d v="1899-12-30T12:11:19"/>
    <n v="102"/>
    <s v="E00102"/>
    <s v="RUTA KMS.102"/>
    <x v="5"/>
    <x v="0"/>
    <x v="0"/>
    <x v="0"/>
    <x v="0"/>
    <d v="2024-09-09T10:57:37"/>
    <x v="163"/>
    <n v="4.5397222222527489"/>
    <d v="2024-09-09T12:11:19"/>
    <d v="1899-12-30T01:21:36"/>
    <d v="2024-09-09T13:32:55"/>
    <n v="1.9513888889341615"/>
    <x v="0"/>
    <m/>
    <m/>
    <x v="0"/>
    <x v="7"/>
    <x v="0"/>
    <x v="2"/>
    <x v="3"/>
    <n v="2"/>
    <s v=""/>
    <d v="1899-12-31T08:38:24"/>
    <n v="2.1797222222527486"/>
    <n v="0"/>
    <n v="2.1797222222527486"/>
    <n v="0"/>
    <x v="0"/>
  </r>
  <r>
    <s v="E002"/>
    <s v="EO11"/>
    <x v="1200"/>
    <x v="0"/>
    <s v="E3"/>
    <n v="432000110"/>
    <s v="PREBETONG HORMIGONES, S.A."/>
    <n v="22001012"/>
    <s v="FENE"/>
    <n v="3044"/>
    <x v="2"/>
    <d v="2024-09-09T00:00:00"/>
    <d v="1899-12-30T10:58:11"/>
    <s v="09/09 antes 17h"/>
    <d v="2024-09-09T00:00:00"/>
    <x v="1"/>
    <x v="0"/>
    <x v="1234"/>
    <d v="2024-09-09T00:00:00"/>
    <d v="1899-12-30T13:30:33"/>
    <n v="192"/>
    <s v="E00192"/>
    <s v="RUTA KMS.192"/>
    <x v="224"/>
    <x v="0"/>
    <x v="0"/>
    <x v="0"/>
    <x v="0"/>
    <d v="2024-09-09T10:58:11"/>
    <x v="160"/>
    <n v="6.0302777778706513"/>
    <d v="2024-09-09T13:30:33"/>
    <d v="1899-12-30T02:33:36"/>
    <d v="2024-09-09T16:04:09"/>
    <n v="0.93083333334652707"/>
    <x v="0"/>
    <m/>
    <m/>
    <x v="0"/>
    <x v="7"/>
    <x v="0"/>
    <x v="2"/>
    <x v="2"/>
    <n v="2"/>
    <s v=""/>
    <d v="1900-01-01T13:26:24"/>
    <n v="2.4702777778706513"/>
    <n v="0"/>
    <n v="2.4702777778706513"/>
    <n v="0"/>
    <x v="0"/>
  </r>
  <r>
    <s v="E002"/>
    <s v="EO11"/>
    <x v="1201"/>
    <x v="0"/>
    <s v="E3"/>
    <n v="100000743"/>
    <s v="TEAIS S.A."/>
    <n v="22000245"/>
    <s v="SABON"/>
    <n v="3042"/>
    <x v="4"/>
    <d v="2024-09-09T00:00:00"/>
    <d v="1899-12-30T11:25:42"/>
    <s v="10/09 08h SILO 2 y 1"/>
    <d v="2024-09-10T00:00:00"/>
    <x v="13"/>
    <x v="3"/>
    <x v="1235"/>
    <d v="2024-09-09T00:00:00"/>
    <d v="1899-12-30T17:21:06"/>
    <n v="13"/>
    <s v="E00013"/>
    <s v="RUTA KMS.013"/>
    <x v="210"/>
    <x v="0"/>
    <x v="0"/>
    <x v="1"/>
    <x v="0"/>
    <d v="2024-09-09T11:25:42"/>
    <x v="76"/>
    <n v="20.571666666772217"/>
    <d v="2024-09-09T17:21:06"/>
    <d v="1899-12-30T00:10:24"/>
    <d v="2024-09-09T17:31:30"/>
    <n v="14.475000000034925"/>
    <x v="0"/>
    <m/>
    <m/>
    <x v="0"/>
    <x v="7"/>
    <x v="0"/>
    <x v="2"/>
    <x v="9"/>
    <n v="2"/>
    <s v=""/>
    <d v="1899-12-30T04:09:36"/>
    <n v="19.398333333438885"/>
    <n v="14"/>
    <n v="5.3983333334388846"/>
    <n v="0"/>
    <x v="0"/>
  </r>
  <r>
    <s v="E002"/>
    <s v="EO11"/>
    <x v="1202"/>
    <x v="0"/>
    <s v="E3"/>
    <n v="100056816"/>
    <s v="EXPL. Y HORMIGONES LANCARA, S.L."/>
    <n v="22002860"/>
    <s v="PUEBLA DE SAN JULIAN (LANCARA)"/>
    <n v="55"/>
    <x v="1"/>
    <d v="2024-09-09T00:00:00"/>
    <d v="1899-12-30T11:34:10"/>
    <d v="2024-09-09T17:30:00"/>
    <d v="2024-09-09T00:00:00"/>
    <x v="5"/>
    <x v="0"/>
    <x v="1236"/>
    <d v="2024-09-09T00:00:00"/>
    <d v="1899-12-30T14:34:26"/>
    <n v="100"/>
    <s v="E00100"/>
    <s v="RUTA KMS.100"/>
    <x v="42"/>
    <x v="0"/>
    <x v="0"/>
    <x v="0"/>
    <x v="0"/>
    <d v="2024-09-09T11:34:10"/>
    <x v="167"/>
    <n v="5.9305555555620231"/>
    <d v="2024-09-09T14:34:26"/>
    <d v="1899-12-30T01:20:00"/>
    <d v="2024-09-09T15:54:26"/>
    <n v="1.5927777778124437"/>
    <x v="0"/>
    <m/>
    <m/>
    <x v="0"/>
    <x v="7"/>
    <x v="0"/>
    <x v="2"/>
    <x v="5"/>
    <n v="2"/>
    <s v=""/>
    <d v="1899-12-31T08:00:00"/>
    <n v="3.59722222222869"/>
    <n v="0"/>
    <n v="3.59722222222869"/>
    <n v="0"/>
    <x v="0"/>
  </r>
  <r>
    <s v="E002"/>
    <s v="EO11"/>
    <x v="1203"/>
    <x v="0"/>
    <s v="E4"/>
    <n v="100028236"/>
    <s v="SANEAMIENTOS SARRIA, S. L."/>
    <n v="20002275"/>
    <s v="SARRIA"/>
    <n v="3320"/>
    <x v="9"/>
    <d v="2024-09-09T00:00:00"/>
    <d v="1899-12-30T11:35:45"/>
    <s v="10/09 FAR + PALETS"/>
    <d v="2024-09-10T00:00:00"/>
    <x v="9"/>
    <x v="0"/>
    <x v="1237"/>
    <d v="2024-09-10T00:00:00"/>
    <d v="1899-12-30T08:49:47"/>
    <n v="104"/>
    <s v="E00104"/>
    <s v="RUTA KMS.104"/>
    <x v="227"/>
    <x v="0"/>
    <x v="0"/>
    <x v="0"/>
    <x v="1"/>
    <d v="2024-09-09T11:35:45"/>
    <x v="158"/>
    <n v="32.404166666732635"/>
    <d v="2024-09-10T08:49:47"/>
    <d v="1899-12-30T01:23:12"/>
    <d v="2024-09-10T10:12:59"/>
    <n v="9.7836111111100763"/>
    <x v="0"/>
    <m/>
    <m/>
    <x v="0"/>
    <x v="6"/>
    <x v="0"/>
    <x v="2"/>
    <x v="0"/>
    <n v="3"/>
    <s v=""/>
    <d v="1899-12-31T09:16:48"/>
    <n v="30.017500000065969"/>
    <n v="12"/>
    <n v="18.017500000065969"/>
    <n v="0"/>
    <x v="0"/>
  </r>
  <r>
    <s v="E002"/>
    <s v="EO11"/>
    <x v="1204"/>
    <x v="0"/>
    <s v="E3"/>
    <n v="100010248"/>
    <s v="HORMIGONES MONTERROSO, S.L."/>
    <n v="22000630"/>
    <s v="MONTERROSO"/>
    <n v="55"/>
    <x v="1"/>
    <d v="2024-09-09T00:00:00"/>
    <d v="1899-12-30T12:10:20"/>
    <s v="09/09 urge C17"/>
    <d v="2024-09-09T00:00:00"/>
    <x v="1"/>
    <x v="1"/>
    <x v="1238"/>
    <d v="2024-09-09T00:00:00"/>
    <d v="1899-12-30T16:25:07"/>
    <n v="79"/>
    <s v="E00079"/>
    <s v="RUTA KMS.079"/>
    <x v="0"/>
    <x v="0"/>
    <x v="0"/>
    <x v="1"/>
    <x v="0"/>
    <d v="2024-09-09T12:10:20"/>
    <x v="160"/>
    <n v="4.8277777779148892"/>
    <d v="2024-09-09T16:25:07"/>
    <d v="1899-12-30T01:03:12"/>
    <d v="2024-09-09T17:28:19"/>
    <n v="-0.47194444440538064"/>
    <x v="0"/>
    <m/>
    <m/>
    <x v="0"/>
    <x v="7"/>
    <x v="0"/>
    <x v="2"/>
    <x v="8"/>
    <n v="2"/>
    <s v=""/>
    <d v="1899-12-31T01:16:48"/>
    <n v="2.7744444445815559"/>
    <n v="0"/>
    <n v="2.7744444445815559"/>
    <n v="0"/>
    <x v="0"/>
  </r>
  <r>
    <s v="E002"/>
    <s v="EO11"/>
    <x v="1205"/>
    <x v="0"/>
    <s v="E4"/>
    <n v="100025683"/>
    <s v="PEPE DE ADELINO E HIJOS, S.L."/>
    <n v="20002181"/>
    <s v="OLEIROS"/>
    <n v="2906"/>
    <x v="8"/>
    <d v="2024-09-09T00:00:00"/>
    <d v="1899-12-30T12:21:02"/>
    <s v="10/09 URGE cem + mor"/>
    <d v="2024-09-09T00:00:00"/>
    <x v="9"/>
    <x v="2"/>
    <x v="1239"/>
    <d v="2024-09-09T00:00:00"/>
    <d v="1899-12-30T14:51:18"/>
    <n v="73"/>
    <s v="E00073"/>
    <s v="RUTA KMS.073"/>
    <x v="228"/>
    <x v="0"/>
    <x v="0"/>
    <x v="1"/>
    <x v="1"/>
    <d v="2024-09-09T12:21:02"/>
    <x v="126"/>
    <n v="7.6494444444542751"/>
    <d v="2024-09-09T14:51:18"/>
    <d v="1899-12-30T00:58:24"/>
    <d v="2024-09-09T15:49:42"/>
    <n v="4.1716666667489335"/>
    <x v="0"/>
    <m/>
    <m/>
    <x v="0"/>
    <x v="7"/>
    <x v="0"/>
    <x v="2"/>
    <x v="5"/>
    <n v="2"/>
    <s v=""/>
    <d v="1899-12-30T23:21:36"/>
    <n v="5.6761111111209415"/>
    <n v="0"/>
    <n v="5.6761111111209415"/>
    <n v="0"/>
    <x v="0"/>
  </r>
  <r>
    <s v="E002"/>
    <s v="EO11"/>
    <x v="1206"/>
    <x v="0"/>
    <s v="E3"/>
    <n v="432000165"/>
    <s v="MORTEROS DE GALICIA S.L."/>
    <n v="22001550"/>
    <s v="SUSANA"/>
    <n v="55"/>
    <x v="1"/>
    <d v="2024-09-09T00:00:00"/>
    <d v="1899-12-30T12:25:01"/>
    <s v="Por la tarde"/>
    <d v="2024-09-09T00:00:00"/>
    <x v="15"/>
    <x v="2"/>
    <x v="1240"/>
    <d v="2024-09-09T00:00:00"/>
    <d v="1899-12-30T15:24:11"/>
    <n v="1"/>
    <s v="E00001"/>
    <s v="RUTA KMS.0001"/>
    <x v="217"/>
    <x v="0"/>
    <x v="0"/>
    <x v="1"/>
    <x v="0"/>
    <d v="2024-09-09T12:25:01"/>
    <x v="164"/>
    <n v="4.0830555555294268"/>
    <d v="2024-09-09T15:24:11"/>
    <d v="1899-12-30T00:00:48"/>
    <d v="2024-09-09T15:24:59"/>
    <n v="1.0836111112148501"/>
    <x v="0"/>
    <m/>
    <m/>
    <x v="0"/>
    <x v="7"/>
    <x v="0"/>
    <x v="2"/>
    <x v="4"/>
    <n v="2"/>
    <s v=""/>
    <d v="1899-12-30T00:19:12"/>
    <n v="3.0697222221960931"/>
    <n v="0"/>
    <n v="3.0697222221960931"/>
    <n v="0"/>
    <x v="0"/>
  </r>
  <r>
    <s v="E002"/>
    <s v="EO11"/>
    <x v="1207"/>
    <x v="0"/>
    <s v="E3"/>
    <n v="100048420"/>
    <s v="RODIÑAS PRETENSADOS, S. L."/>
    <n v="22002398"/>
    <s v="CALO"/>
    <n v="3042"/>
    <x v="4"/>
    <d v="2024-09-09T00:00:00"/>
    <d v="1899-12-30T12:44:30"/>
    <s v="10/09 08h SILO 4"/>
    <d v="2024-09-10T00:00:00"/>
    <x v="13"/>
    <x v="2"/>
    <x v="1241"/>
    <d v="2024-09-09T00:00:00"/>
    <d v="1899-12-30T17:22:02"/>
    <n v="15"/>
    <s v="E00015"/>
    <s v="RUTA KMS.015"/>
    <x v="217"/>
    <x v="0"/>
    <x v="0"/>
    <x v="1"/>
    <x v="0"/>
    <d v="2024-09-09T12:44:30"/>
    <x v="76"/>
    <n v="19.258333333418705"/>
    <d v="2024-09-09T17:22:02"/>
    <d v="1899-12-30T00:12:00"/>
    <d v="2024-09-09T17:34:02"/>
    <n v="14.432777777896263"/>
    <x v="0"/>
    <m/>
    <m/>
    <x v="0"/>
    <x v="7"/>
    <x v="0"/>
    <x v="2"/>
    <x v="9"/>
    <n v="2"/>
    <s v=""/>
    <d v="1899-12-30T04:48:00"/>
    <n v="18.058333333418705"/>
    <n v="14"/>
    <n v="4.0583333334187053"/>
    <n v="0"/>
    <x v="0"/>
  </r>
  <r>
    <s v="E002"/>
    <s v="EO11"/>
    <x v="1208"/>
    <x v="0"/>
    <s v="E3"/>
    <n v="100048420"/>
    <s v="RODIÑAS PRETENSADOS, S. L."/>
    <n v="22002398"/>
    <s v="CALO"/>
    <n v="3042"/>
    <x v="4"/>
    <d v="2024-09-09T00:00:00"/>
    <d v="1899-12-30T12:44:53"/>
    <s v="10/09 10:30h SILO 4"/>
    <d v="2024-09-10T00:00:00"/>
    <x v="21"/>
    <x v="2"/>
    <x v="1242"/>
    <d v="2024-09-10T00:00:00"/>
    <d v="1899-12-30T09:29:08"/>
    <n v="15"/>
    <s v="E00015"/>
    <s v="RUTA KMS.015"/>
    <x v="217"/>
    <x v="0"/>
    <x v="0"/>
    <x v="1"/>
    <x v="0"/>
    <d v="2024-09-09T12:44:53"/>
    <x v="168"/>
    <n v="21.751944444375113"/>
    <d v="2024-09-10T09:29:08"/>
    <d v="1899-12-30T00:12:00"/>
    <d v="2024-09-10T09:41:08"/>
    <n v="0.81444444449152797"/>
    <x v="0"/>
    <m/>
    <m/>
    <x v="0"/>
    <x v="6"/>
    <x v="0"/>
    <x v="2"/>
    <x v="1"/>
    <n v="3"/>
    <s v=""/>
    <d v="1899-12-30T04:48:00"/>
    <n v="20.551944444375113"/>
    <n v="14"/>
    <n v="6.5519444443751134"/>
    <n v="0"/>
    <x v="0"/>
  </r>
  <r>
    <s v="E002"/>
    <s v="EO11"/>
    <x v="1209"/>
    <x v="0"/>
    <s v="E3"/>
    <n v="100051530"/>
    <s v="MYHNOR MORTEROS Y HORMIGONES DEL"/>
    <n v="22002637"/>
    <s v="NARON-FERROL"/>
    <n v="55"/>
    <x v="1"/>
    <d v="2024-09-09T00:00:00"/>
    <d v="1899-12-30T12:49:21"/>
    <s v="09/09 antes 18:30h"/>
    <d v="2024-09-09T00:00:00"/>
    <x v="20"/>
    <x v="3"/>
    <x v="1243"/>
    <d v="2024-09-09T00:00:00"/>
    <d v="1899-12-30T16:32:27"/>
    <n v="71"/>
    <s v="E00071"/>
    <s v="RUTA KMS.071"/>
    <x v="221"/>
    <x v="0"/>
    <x v="0"/>
    <x v="1"/>
    <x v="0"/>
    <d v="2024-09-09T12:49:21"/>
    <x v="169"/>
    <n v="5.6775000000488944"/>
    <d v="2024-09-09T16:32:27"/>
    <d v="1899-12-30T00:56:48"/>
    <d v="2024-09-09T17:29:15"/>
    <n v="1.0125000000698492"/>
    <x v="0"/>
    <m/>
    <m/>
    <x v="0"/>
    <x v="7"/>
    <x v="0"/>
    <x v="2"/>
    <x v="8"/>
    <n v="2"/>
    <s v=""/>
    <d v="1899-12-30T22:43:12"/>
    <n v="3.7308333333822281"/>
    <n v="0"/>
    <n v="3.7308333333822281"/>
    <n v="0"/>
    <x v="0"/>
  </r>
  <r>
    <s v="E002"/>
    <s v="EO11"/>
    <x v="1210"/>
    <x v="0"/>
    <s v="E3"/>
    <n v="100022674"/>
    <s v="COMERCIAL SILOS DE GALICIA, S.L."/>
    <n v="22002150"/>
    <s v="SILLEDA"/>
    <n v="3043"/>
    <x v="0"/>
    <d v="2024-09-09T00:00:00"/>
    <d v="1899-12-30T12:57:24"/>
    <s v="10/09 09h"/>
    <d v="2024-09-10T00:00:00"/>
    <x v="18"/>
    <x v="0"/>
    <x v="1244"/>
    <d v="2024-09-09T00:00:00"/>
    <d v="1899-12-30T18:03:21"/>
    <n v="198"/>
    <s v="E00198"/>
    <s v="RUTA KMS.198"/>
    <x v="20"/>
    <x v="0"/>
    <x v="0"/>
    <x v="0"/>
    <x v="0"/>
    <d v="2024-09-09T12:57:24"/>
    <x v="147"/>
    <n v="20.043333333393093"/>
    <d v="2024-09-09T18:03:21"/>
    <d v="1899-12-30T02:38:24"/>
    <d v="2024-09-09T20:41:45"/>
    <n v="12.304166666697711"/>
    <x v="0"/>
    <m/>
    <m/>
    <x v="0"/>
    <x v="7"/>
    <x v="0"/>
    <x v="2"/>
    <x v="10"/>
    <n v="2"/>
    <s v=""/>
    <d v="1900-01-01T15:21:36"/>
    <n v="16.403333333393093"/>
    <n v="12"/>
    <n v="4.4033333333930926"/>
    <n v="0"/>
    <x v="0"/>
  </r>
  <r>
    <s v="E002"/>
    <s v="EO11"/>
    <x v="1211"/>
    <x v="0"/>
    <s v="E3"/>
    <n v="100053492"/>
    <s v="HORMIGONES Y MINERALES S.L."/>
    <n v="22002722"/>
    <s v="MONFORTE"/>
    <n v="55"/>
    <x v="1"/>
    <d v="2024-09-09T00:00:00"/>
    <d v="1899-12-30T13:10:23"/>
    <s v="Urgente. Entregar lo"/>
    <d v="2024-09-09T00:00:00"/>
    <x v="5"/>
    <x v="0"/>
    <x v="1245"/>
    <d v="2024-09-10T00:00:00"/>
    <d v="1899-12-30T16:23:52"/>
    <n v="102"/>
    <s v="E00102"/>
    <s v="RUTA KMS.102"/>
    <x v="42"/>
    <x v="0"/>
    <x v="0"/>
    <x v="0"/>
    <x v="0"/>
    <d v="2024-09-09T13:10:23"/>
    <x v="167"/>
    <n v="4.3269444443285465"/>
    <d v="2024-09-10T16:23:52"/>
    <d v="1899-12-30T01:21:36"/>
    <d v="2024-09-10T17:45:28"/>
    <n v="-24.257777777791489"/>
    <x v="1"/>
    <m/>
    <m/>
    <x v="0"/>
    <x v="6"/>
    <x v="2"/>
    <x v="2"/>
    <x v="8"/>
    <n v="3"/>
    <s v=""/>
    <d v="1899-12-31T08:38:24"/>
    <n v="1.9669444443285462"/>
    <n v="0"/>
    <n v="1.9669444443285462"/>
    <n v="0"/>
    <x v="0"/>
  </r>
  <r>
    <s v="E002"/>
    <s v="EO11"/>
    <x v="1212"/>
    <x v="0"/>
    <s v="E3"/>
    <n v="100051530"/>
    <s v="MYHNOR MORTEROS Y HORMIGONES DEL"/>
    <n v="22002573"/>
    <s v="MONTESALGUEIRO"/>
    <n v="55"/>
    <x v="1"/>
    <d v="2024-09-09T00:00:00"/>
    <d v="1899-12-30T14:16:50"/>
    <s v="10/09 08:30h"/>
    <d v="2024-09-10T00:00:00"/>
    <x v="19"/>
    <x v="0"/>
    <x v="1246"/>
    <d v="2024-09-09T00:00:00"/>
    <d v="1899-12-30T18:26:46"/>
    <n v="153"/>
    <s v="E00153"/>
    <s v="RUTA KMS.153"/>
    <x v="36"/>
    <x v="0"/>
    <x v="0"/>
    <x v="0"/>
    <x v="0"/>
    <d v="2024-09-09T14:16:50"/>
    <x v="170"/>
    <n v="18.219444444403052"/>
    <d v="2024-09-09T18:26:46"/>
    <d v="1899-12-30T02:02:24"/>
    <d v="2024-09-09T20:29:10"/>
    <n v="12.013888888817746"/>
    <x v="0"/>
    <m/>
    <m/>
    <x v="0"/>
    <x v="7"/>
    <x v="0"/>
    <x v="2"/>
    <x v="10"/>
    <n v="2"/>
    <s v=""/>
    <d v="1900-01-01T00:57:36"/>
    <n v="15.179444444403053"/>
    <n v="12"/>
    <n v="3.1794444444030532"/>
    <n v="0"/>
    <x v="0"/>
  </r>
  <r>
    <s v="E002"/>
    <s v="EO11"/>
    <x v="1213"/>
    <x v="0"/>
    <s v="E3"/>
    <n v="432000110"/>
    <s v="PREBETONG HORMIGONES, S.A."/>
    <n v="21000023"/>
    <s v="TREMOEDO"/>
    <n v="55"/>
    <x v="1"/>
    <d v="2024-09-09T00:00:00"/>
    <d v="1899-12-30T14:23:37"/>
    <s v="09/09 de tarde Silo"/>
    <d v="2024-09-09T00:00:00"/>
    <x v="20"/>
    <x v="4"/>
    <x v="1247"/>
    <d v="2024-09-09T00:00:00"/>
    <d v="1899-12-30T15:48:27"/>
    <n v="72"/>
    <s v="E00072"/>
    <s v="RUTA KMS.072"/>
    <x v="216"/>
    <x v="0"/>
    <x v="0"/>
    <x v="1"/>
    <x v="0"/>
    <d v="2024-09-09T14:23:37"/>
    <x v="169"/>
    <n v="4.1063888889038935"/>
    <d v="2024-09-09T15:48:27"/>
    <d v="1899-12-30T00:57:36"/>
    <d v="2024-09-09T16:46:03"/>
    <n v="1.7325000000419095"/>
    <x v="0"/>
    <m/>
    <m/>
    <x v="0"/>
    <x v="7"/>
    <x v="0"/>
    <x v="2"/>
    <x v="4"/>
    <n v="2"/>
    <s v=""/>
    <d v="1899-12-30T23:02:24"/>
    <n v="2.1463888889038936"/>
    <n v="0"/>
    <n v="2.1463888889038936"/>
    <n v="0"/>
    <x v="0"/>
  </r>
  <r>
    <s v="E002"/>
    <s v="EO11"/>
    <x v="1214"/>
    <x v="0"/>
    <s v="E3"/>
    <n v="432000110"/>
    <s v="PREBETONG HORMIGONES, S.A."/>
    <n v="21000011"/>
    <s v="MEIXOEIRO"/>
    <n v="55"/>
    <x v="1"/>
    <d v="2024-09-09T00:00:00"/>
    <d v="1899-12-30T14:50:18"/>
    <s v="10/9 8h"/>
    <d v="2024-09-10T00:00:00"/>
    <x v="13"/>
    <x v="4"/>
    <x v="1248"/>
    <d v="2024-09-09T00:00:00"/>
    <d v="1899-12-30T16:45:20"/>
    <n v="18"/>
    <s v="E00018"/>
    <s v="RUTA KMS.018"/>
    <x v="212"/>
    <x v="0"/>
    <x v="0"/>
    <x v="1"/>
    <x v="0"/>
    <d v="2024-09-09T14:50:18"/>
    <x v="76"/>
    <n v="17.161666666797828"/>
    <d v="2024-09-09T16:45:20"/>
    <d v="1899-12-30T00:14:24"/>
    <d v="2024-09-09T16:59:44"/>
    <n v="15.004444444435649"/>
    <x v="0"/>
    <m/>
    <m/>
    <x v="0"/>
    <x v="7"/>
    <x v="0"/>
    <x v="2"/>
    <x v="8"/>
    <n v="2"/>
    <s v=""/>
    <d v="1899-12-30T05:45:36"/>
    <n v="15.921666666797829"/>
    <n v="14"/>
    <n v="1.9216666667978295"/>
    <n v="0"/>
    <x v="0"/>
  </r>
  <r>
    <s v="E002"/>
    <s v="EO11"/>
    <x v="1215"/>
    <x v="0"/>
    <s v="E3"/>
    <n v="432000181"/>
    <s v="PREBETONG LUGO HORMIGONES, S.A."/>
    <n v="22001450"/>
    <s v="LUGO"/>
    <n v="55"/>
    <x v="1"/>
    <d v="2024-09-09T00:00:00"/>
    <d v="1899-12-30T14:50:47"/>
    <s v="10/09 10h"/>
    <d v="2024-09-10T00:00:00"/>
    <x v="11"/>
    <x v="0"/>
    <x v="1249"/>
    <d v="2024-09-10T00:00:00"/>
    <d v="1899-12-30T07:48:11"/>
    <n v="108"/>
    <s v="E00108"/>
    <s v="RUTA KMS.108"/>
    <x v="42"/>
    <x v="0"/>
    <x v="0"/>
    <x v="0"/>
    <x v="0"/>
    <d v="2024-09-09T14:50:47"/>
    <x v="144"/>
    <n v="19.153611110989004"/>
    <d v="2024-09-10T07:48:11"/>
    <d v="1899-12-30T01:26:24"/>
    <d v="2024-09-10T09:14:35"/>
    <n v="0.75694444449618459"/>
    <x v="0"/>
    <m/>
    <m/>
    <x v="0"/>
    <x v="6"/>
    <x v="0"/>
    <x v="2"/>
    <x v="12"/>
    <n v="3"/>
    <s v=""/>
    <d v="1899-12-31T10:33:36"/>
    <n v="16.713611110989003"/>
    <n v="12"/>
    <n v="4.7136111109890031"/>
    <n v="0"/>
    <x v="0"/>
  </r>
  <r>
    <s v="E002"/>
    <s v="EO11"/>
    <x v="1216"/>
    <x v="0"/>
    <s v="E3"/>
    <n v="432000110"/>
    <s v="PREBETONG HORMIGONES, S.A."/>
    <n v="22002920"/>
    <s v="PLANTA MOVIL OURAL"/>
    <n v="3043"/>
    <x v="0"/>
    <d v="2024-09-09T00:00:00"/>
    <d v="1899-12-30T14:51:24"/>
    <s v="10/09 09h CARGAR SIL"/>
    <d v="2024-09-10T00:00:00"/>
    <x v="18"/>
    <x v="0"/>
    <x v="1250"/>
    <d v="2024-09-09T00:00:00"/>
    <d v="1899-12-30T18:09:17"/>
    <n v="123"/>
    <s v="E00123"/>
    <s v="RUTA KMS.123"/>
    <x v="7"/>
    <x v="0"/>
    <x v="0"/>
    <x v="0"/>
    <x v="0"/>
    <d v="2024-09-09T14:51:24"/>
    <x v="147"/>
    <n v="18.143333333311602"/>
    <d v="2024-09-09T18:09:17"/>
    <d v="1899-12-30T01:38:24"/>
    <d v="2024-09-09T19:47:41"/>
    <n v="13.205277777684387"/>
    <x v="0"/>
    <m/>
    <m/>
    <x v="0"/>
    <x v="7"/>
    <x v="0"/>
    <x v="2"/>
    <x v="10"/>
    <n v="2"/>
    <s v=""/>
    <d v="1899-12-31T15:21:36"/>
    <n v="15.503333333311602"/>
    <n v="12"/>
    <n v="3.5033333333116019"/>
    <n v="0"/>
    <x v="0"/>
  </r>
  <r>
    <s v="E002"/>
    <s v="EO11"/>
    <x v="1217"/>
    <x v="0"/>
    <s v="E3"/>
    <n v="432000110"/>
    <s v="PREBETONG HORMIGONES, S.A."/>
    <n v="21000010"/>
    <s v="LA GRELA"/>
    <n v="3043"/>
    <x v="0"/>
    <d v="2024-09-09T00:00:00"/>
    <d v="1899-12-30T15:01:37"/>
    <s v="10/09 8:30h CEM ESPE"/>
    <d v="2024-09-10T00:00:00"/>
    <x v="19"/>
    <x v="0"/>
    <x v="1251"/>
    <d v="2024-09-09T00:00:00"/>
    <d v="1899-12-30T16:56:48"/>
    <n v="211"/>
    <s v="E00211"/>
    <s v="RUTA KMS.211"/>
    <x v="5"/>
    <x v="0"/>
    <x v="0"/>
    <x v="0"/>
    <x v="0"/>
    <d v="2024-09-09T15:01:37"/>
    <x v="170"/>
    <n v="17.473055555485189"/>
    <d v="2024-09-09T16:56:48"/>
    <d v="1899-12-30T02:48:48"/>
    <d v="2024-09-09T19:45:36"/>
    <n v="12.739999999932479"/>
    <x v="0"/>
    <m/>
    <m/>
    <x v="0"/>
    <x v="7"/>
    <x v="0"/>
    <x v="2"/>
    <x v="8"/>
    <n v="2"/>
    <s v=""/>
    <d v="1900-01-01T19:31:12"/>
    <n v="13.659722222151856"/>
    <n v="12"/>
    <n v="1.6597222221518564"/>
    <n v="0"/>
    <x v="0"/>
  </r>
  <r>
    <s v="E002"/>
    <s v="EO11"/>
    <x v="1218"/>
    <x v="0"/>
    <s v="E3"/>
    <n v="100052179"/>
    <s v="RICO DIAZ JOSE LUIS"/>
    <n v="22002605"/>
    <s v="CASTROVERDE (GRANEL)"/>
    <n v="55"/>
    <x v="1"/>
    <d v="2024-09-09T00:00:00"/>
    <d v="1899-12-30T15:19:57"/>
    <s v="10/09 09:30h"/>
    <d v="2024-09-10T00:00:00"/>
    <x v="23"/>
    <x v="0"/>
    <x v="1252"/>
    <d v="2024-09-09T00:00:00"/>
    <d v="1899-12-30T19:48:28"/>
    <n v="115"/>
    <s v="E00115"/>
    <s v="RUTA KMS.115"/>
    <x v="31"/>
    <x v="0"/>
    <x v="0"/>
    <x v="0"/>
    <x v="0"/>
    <d v="2024-09-09T15:19:57"/>
    <x v="171"/>
    <n v="18.167500000039581"/>
    <d v="2024-09-09T19:48:28"/>
    <d v="1899-12-30T01:32:00"/>
    <d v="2024-09-09T21:20:28"/>
    <n v="12.158888889010996"/>
    <x v="0"/>
    <m/>
    <m/>
    <x v="0"/>
    <x v="7"/>
    <x v="0"/>
    <x v="2"/>
    <x v="11"/>
    <n v="2"/>
    <s v=""/>
    <d v="1899-12-31T12:48:00"/>
    <n v="15.634166666706246"/>
    <n v="12"/>
    <n v="3.6341666667062462"/>
    <n v="0"/>
    <x v="0"/>
  </r>
  <r>
    <s v="E002"/>
    <s v="EO11"/>
    <x v="1219"/>
    <x v="0"/>
    <s v="E4"/>
    <n v="100021405"/>
    <s v="MAT. DE CONST. FERNANDO ALONSO,S.L."/>
    <n v="20001986"/>
    <s v="BEADE"/>
    <n v="2906"/>
    <x v="8"/>
    <d v="2024-09-09T00:00:00"/>
    <d v="1899-12-30T15:29:36"/>
    <s v="10/09 FARDO SIN PALE"/>
    <d v="2024-09-10T00:00:00"/>
    <x v="9"/>
    <x v="0"/>
    <x v="1253"/>
    <d v="2024-09-10T00:00:00"/>
    <d v="1899-12-30T08:58:44"/>
    <n v="233"/>
    <s v="E00233"/>
    <s v="RUTA KMS.233"/>
    <x v="50"/>
    <x v="0"/>
    <x v="0"/>
    <x v="0"/>
    <x v="1"/>
    <d v="2024-09-09T15:29:36"/>
    <x v="158"/>
    <n v="28.506666666653473"/>
    <d v="2024-09-10T08:58:44"/>
    <d v="1899-12-30T03:06:24"/>
    <d v="2024-09-10T12:05:08"/>
    <n v="7.9144444445846602"/>
    <x v="0"/>
    <m/>
    <m/>
    <x v="0"/>
    <x v="6"/>
    <x v="0"/>
    <x v="2"/>
    <x v="0"/>
    <n v="3"/>
    <s v=""/>
    <d v="1900-01-02T02:33:36"/>
    <n v="24.399999999986807"/>
    <n v="12"/>
    <n v="12.399999999986807"/>
    <n v="0"/>
    <x v="0"/>
  </r>
  <r>
    <s v="E002"/>
    <s v="EO11"/>
    <x v="1220"/>
    <x v="0"/>
    <s v="E3"/>
    <n v="432000110"/>
    <s v="PREBETONG HORMIGONES, S.A."/>
    <n v="21000042"/>
    <s v="REIGOSA"/>
    <n v="55"/>
    <x v="1"/>
    <d v="2024-09-09T00:00:00"/>
    <d v="1899-12-30T16:00:15"/>
    <s v="10/09 10 horas"/>
    <d v="2024-09-10T00:00:00"/>
    <x v="11"/>
    <x v="4"/>
    <x v="1254"/>
    <d v="2024-09-09T00:00:00"/>
    <d v="1899-12-30T17:27:11"/>
    <n v="52"/>
    <s v="E00052"/>
    <s v="RUTA KMS.052"/>
    <x v="211"/>
    <x v="0"/>
    <x v="0"/>
    <x v="1"/>
    <x v="0"/>
    <d v="2024-09-09T16:00:15"/>
    <x v="144"/>
    <n v="17.99583333323244"/>
    <d v="2024-09-09T17:27:11"/>
    <d v="1899-12-30T00:41:36"/>
    <d v="2024-09-09T18:08:47"/>
    <n v="15.853611111058854"/>
    <x v="0"/>
    <m/>
    <m/>
    <x v="0"/>
    <x v="7"/>
    <x v="0"/>
    <x v="2"/>
    <x v="9"/>
    <n v="2"/>
    <s v=""/>
    <d v="1899-12-30T16:38:24"/>
    <n v="16.302499999899105"/>
    <n v="14"/>
    <n v="2.3024999998991049"/>
    <n v="0"/>
    <x v="0"/>
  </r>
  <r>
    <s v="E002"/>
    <s v="EO11"/>
    <x v="1221"/>
    <x v="0"/>
    <s v="E3"/>
    <n v="432000110"/>
    <s v="PREBETONG HORMIGONES, S.A."/>
    <n v="22001012"/>
    <s v="FENE"/>
    <n v="55"/>
    <x v="1"/>
    <d v="2024-09-09T00:00:00"/>
    <d v="1899-12-30T16:00:44"/>
    <s v="10/09 10h"/>
    <d v="2024-09-10T00:00:00"/>
    <x v="11"/>
    <x v="3"/>
    <x v="1255"/>
    <d v="2024-09-10T00:00:00"/>
    <d v="1899-12-30T08:37:36"/>
    <n v="51"/>
    <s v="E00051"/>
    <s v="RUTA KMS.051"/>
    <x v="221"/>
    <x v="0"/>
    <x v="0"/>
    <x v="1"/>
    <x v="0"/>
    <d v="2024-09-09T16:00:44"/>
    <x v="144"/>
    <n v="17.987777777714655"/>
    <d v="2024-09-10T08:37:36"/>
    <d v="1899-12-30T00:40:48"/>
    <d v="2024-09-10T09:18:24"/>
    <n v="0.69333333318354562"/>
    <x v="0"/>
    <m/>
    <m/>
    <x v="0"/>
    <x v="6"/>
    <x v="0"/>
    <x v="2"/>
    <x v="0"/>
    <n v="3"/>
    <s v=""/>
    <d v="1899-12-30T16:19:12"/>
    <n v="16.307777777714655"/>
    <n v="14"/>
    <n v="2.3077777777146551"/>
    <n v="0"/>
    <x v="0"/>
  </r>
  <r>
    <s v="E002"/>
    <s v="EO11"/>
    <x v="1222"/>
    <x v="0"/>
    <s v="E3"/>
    <n v="432000110"/>
    <s v="PREBETONG HORMIGONES, S.A."/>
    <n v="21000010"/>
    <s v="LA GRELA"/>
    <n v="3043"/>
    <x v="0"/>
    <d v="2024-09-09T00:00:00"/>
    <d v="1899-12-30T16:47:26"/>
    <s v="10/09 x tarde  silo"/>
    <d v="2024-09-10T00:00:00"/>
    <x v="7"/>
    <x v="0"/>
    <x v="1256"/>
    <d v="2024-09-10T00:00:00"/>
    <d v="1899-12-30T15:03:03"/>
    <n v="211"/>
    <s v="E00211"/>
    <s v="RUTA KMS.211"/>
    <x v="224"/>
    <x v="0"/>
    <x v="0"/>
    <x v="0"/>
    <x v="0"/>
    <d v="2024-09-09T16:47:26"/>
    <x v="172"/>
    <n v="25.209444444451947"/>
    <d v="2024-09-10T15:03:03"/>
    <d v="1899-12-30T02:48:48"/>
    <d v="2024-09-10T17:51:51"/>
    <n v="0.13583333330461755"/>
    <x v="0"/>
    <m/>
    <m/>
    <x v="0"/>
    <x v="6"/>
    <x v="0"/>
    <x v="2"/>
    <x v="4"/>
    <n v="3"/>
    <s v=""/>
    <d v="1900-01-01T19:31:12"/>
    <n v="21.396111111118614"/>
    <n v="12"/>
    <n v="9.3961111111186142"/>
    <n v="0"/>
    <x v="0"/>
  </r>
  <r>
    <s v="E002"/>
    <s v="EO11"/>
    <x v="1223"/>
    <x v="0"/>
    <s v="E3"/>
    <n v="100028413"/>
    <s v="HORMIGONES CARRAL, S.L."/>
    <n v="22002990"/>
    <s v="PUERTO EXTERIOR DE FERROL"/>
    <n v="3042"/>
    <x v="4"/>
    <d v="2024-09-09T00:00:00"/>
    <d v="1899-12-30T16:47:58"/>
    <d v="2024-10-09T10:30:00"/>
    <d v="2024-09-10T00:00:00"/>
    <x v="21"/>
    <x v="3"/>
    <x v="1257"/>
    <d v="2024-09-09T00:00:00"/>
    <d v="1899-12-30T17:43:42"/>
    <n v="71"/>
    <s v="E00071"/>
    <s v="RUTA KMS.071"/>
    <x v="30"/>
    <x v="0"/>
    <x v="0"/>
    <x v="1"/>
    <x v="0"/>
    <d v="2024-09-09T16:47:58"/>
    <x v="168"/>
    <n v="17.70055555558065"/>
    <d v="2024-09-09T17:43:42"/>
    <d v="1899-12-30T00:56:48"/>
    <d v="2024-09-09T18:40:30"/>
    <n v="15.824999999895226"/>
    <x v="0"/>
    <m/>
    <m/>
    <x v="0"/>
    <x v="7"/>
    <x v="0"/>
    <x v="2"/>
    <x v="9"/>
    <n v="2"/>
    <s v=""/>
    <d v="1899-12-30T22:43:12"/>
    <n v="15.753888888913984"/>
    <n v="14"/>
    <n v="1.7538888889139841"/>
    <n v="0"/>
    <x v="0"/>
  </r>
  <r>
    <s v="E002"/>
    <s v="EO11"/>
    <x v="1224"/>
    <x v="0"/>
    <s v="E3"/>
    <n v="100028413"/>
    <s v="HORMIGONES CARRAL, S.L."/>
    <n v="22002990"/>
    <s v="PUERTO EXTERIOR DE FERROL"/>
    <n v="3042"/>
    <x v="4"/>
    <d v="2024-09-09T00:00:00"/>
    <d v="1899-12-30T16:48:50"/>
    <s v="10/09 14:30h"/>
    <d v="2024-09-10T00:00:00"/>
    <x v="2"/>
    <x v="3"/>
    <x v="1258"/>
    <d v="2024-09-10T00:00:00"/>
    <d v="1899-12-30T12:04:12"/>
    <n v="71"/>
    <s v="E00071"/>
    <s v="RUTA KMS.071"/>
    <x v="210"/>
    <x v="0"/>
    <x v="0"/>
    <x v="1"/>
    <x v="0"/>
    <d v="2024-09-09T16:48:50"/>
    <x v="145"/>
    <n v="21.686111111019272"/>
    <d v="2024-09-10T12:04:12"/>
    <d v="1899-12-30T00:56:48"/>
    <d v="2024-09-10T13:01:00"/>
    <n v="1.4833333332790062"/>
    <x v="0"/>
    <m/>
    <m/>
    <x v="0"/>
    <x v="6"/>
    <x v="0"/>
    <x v="2"/>
    <x v="3"/>
    <n v="3"/>
    <s v=""/>
    <d v="1899-12-30T22:43:12"/>
    <n v="19.739444444352607"/>
    <n v="14"/>
    <n v="5.7394444443526069"/>
    <n v="0"/>
    <x v="0"/>
  </r>
  <r>
    <s v="E002"/>
    <s v="EO11"/>
    <x v="1225"/>
    <x v="0"/>
    <s v="E3"/>
    <n v="100051530"/>
    <s v="MYHNOR MORTEROS Y HORMIGONES DEL"/>
    <n v="22002574"/>
    <s v="A CORUÑA"/>
    <n v="55"/>
    <x v="1"/>
    <d v="2024-09-09T00:00:00"/>
    <d v="1899-12-30T16:49:28"/>
    <s v="10/09 09h"/>
    <d v="2024-09-10T00:00:00"/>
    <x v="18"/>
    <x v="3"/>
    <x v="1259"/>
    <d v="2024-09-09T00:00:00"/>
    <d v="1899-12-30T17:17:47"/>
    <n v="2"/>
    <s v="E00002"/>
    <s v="RUTA KMS.0002"/>
    <x v="213"/>
    <x v="0"/>
    <x v="0"/>
    <x v="1"/>
    <x v="0"/>
    <d v="2024-09-09T16:49:28"/>
    <x v="147"/>
    <n v="16.175555555499159"/>
    <d v="2024-09-09T17:17:47"/>
    <d v="1899-12-30T00:01:36"/>
    <d v="2024-09-09T17:19:23"/>
    <n v="15.676944444479886"/>
    <x v="0"/>
    <m/>
    <m/>
    <x v="0"/>
    <x v="7"/>
    <x v="0"/>
    <x v="2"/>
    <x v="9"/>
    <n v="2"/>
    <s v=""/>
    <d v="1899-12-30T00:38:24"/>
    <n v="15.148888888832492"/>
    <n v="14"/>
    <n v="1.1488888888324915"/>
    <n v="0"/>
    <x v="0"/>
  </r>
  <r>
    <s v="E002"/>
    <s v="EO11"/>
    <x v="1226"/>
    <x v="0"/>
    <s v="E3"/>
    <n v="432000110"/>
    <s v="PREBETONG HORMIGONES, S.A."/>
    <n v="21000010"/>
    <s v="LA GRELA"/>
    <n v="55"/>
    <x v="1"/>
    <d v="2024-09-09T00:00:00"/>
    <d v="1899-12-30T16:50:13"/>
    <s v="10/09 10:30h"/>
    <d v="2024-09-10T00:00:00"/>
    <x v="21"/>
    <x v="3"/>
    <x v="1260"/>
    <d v="2024-09-10T00:00:00"/>
    <d v="1899-12-30T09:24:37"/>
    <n v="2"/>
    <s v="E00002"/>
    <s v="RUTA KMS.0002"/>
    <x v="213"/>
    <x v="0"/>
    <x v="0"/>
    <x v="1"/>
    <x v="0"/>
    <d v="2024-09-09T16:50:13"/>
    <x v="168"/>
    <n v="17.663055555545725"/>
    <d v="2024-09-10T09:24:37"/>
    <d v="1899-12-30T00:01:36"/>
    <d v="2024-09-10T09:26:13"/>
    <n v="1.063055555569008"/>
    <x v="0"/>
    <m/>
    <m/>
    <x v="0"/>
    <x v="6"/>
    <x v="0"/>
    <x v="2"/>
    <x v="1"/>
    <n v="3"/>
    <s v=""/>
    <d v="1899-12-30T00:38:24"/>
    <n v="16.636388888879058"/>
    <n v="14"/>
    <n v="2.6363888888790576"/>
    <n v="0"/>
    <x v="0"/>
  </r>
  <r>
    <s v="E002"/>
    <s v="EO11"/>
    <x v="1227"/>
    <x v="0"/>
    <s v="E3"/>
    <n v="100049226"/>
    <s v="ALMACENES MIRANDA CELANOVA, S.L."/>
    <n v="22002476"/>
    <s v="CELANOVA (GRANEL)"/>
    <n v="55"/>
    <x v="1"/>
    <d v="2024-09-09T00:00:00"/>
    <d v="1899-12-30T16:50:55"/>
    <s v="11/09 URGE A02"/>
    <d v="2024-09-11T00:00:00"/>
    <x v="14"/>
    <x v="1"/>
    <x v="1261"/>
    <d v="2024-09-11T00:00:00"/>
    <d v="1899-12-30T08:24:35"/>
    <n v="28"/>
    <s v="E00028"/>
    <s v="RUTA KMS.028"/>
    <x v="43"/>
    <x v="0"/>
    <x v="0"/>
    <x v="1"/>
    <x v="0"/>
    <d v="2024-09-09T16:50:55"/>
    <x v="173"/>
    <n v="42.651388888887595"/>
    <d v="2024-09-11T08:24:35"/>
    <d v="1899-12-30T00:22:24"/>
    <d v="2024-09-11T08:46:59"/>
    <n v="2.7169444444589317"/>
    <x v="0"/>
    <m/>
    <m/>
    <x v="0"/>
    <x v="8"/>
    <x v="0"/>
    <x v="2"/>
    <x v="0"/>
    <n v="4"/>
    <s v=""/>
    <d v="1899-12-30T08:57:36"/>
    <n v="41.278055555554261"/>
    <n v="28"/>
    <n v="13.278055555554261"/>
    <n v="0"/>
    <x v="0"/>
  </r>
  <r>
    <s v="E002"/>
    <s v="EO11"/>
    <x v="1228"/>
    <x v="0"/>
    <s v="E3"/>
    <n v="100022674"/>
    <s v="COMERCIAL SILOS DE GALICIA, S.L."/>
    <n v="22002564"/>
    <s v="LOMBA"/>
    <n v="55"/>
    <x v="1"/>
    <d v="2024-09-09T00:00:00"/>
    <d v="1899-12-30T16:51:17"/>
    <s v="10/09 URGE"/>
    <d v="2024-09-10T00:00:00"/>
    <x v="11"/>
    <x v="4"/>
    <x v="1262"/>
    <d v="2024-09-10T00:00:00"/>
    <d v="1899-12-30T08:56:49"/>
    <n v="15"/>
    <s v="E00015"/>
    <s v="RUTA KMS.015"/>
    <x v="216"/>
    <x v="0"/>
    <x v="0"/>
    <x v="1"/>
    <x v="0"/>
    <d v="2024-09-09T16:51:17"/>
    <x v="144"/>
    <n v="17.145277777744923"/>
    <d v="2024-09-10T08:56:49"/>
    <d v="1899-12-30T00:12:00"/>
    <d v="2024-09-10T09:08:49"/>
    <n v="0.85305555554805323"/>
    <x v="0"/>
    <m/>
    <m/>
    <x v="0"/>
    <x v="6"/>
    <x v="0"/>
    <x v="2"/>
    <x v="0"/>
    <n v="3"/>
    <s v=""/>
    <d v="1899-12-30T04:48:00"/>
    <n v="15.945277777744923"/>
    <n v="14"/>
    <n v="1.9452777777449235"/>
    <n v="0"/>
    <x v="0"/>
  </r>
  <r>
    <s v="E002"/>
    <s v="EO11"/>
    <x v="1229"/>
    <x v="0"/>
    <s v="E3"/>
    <n v="432000181"/>
    <s v="PREBETONG LUGO HORMIGONES, S.A."/>
    <n v="22001450"/>
    <s v="LUGO"/>
    <n v="55"/>
    <x v="1"/>
    <d v="2024-09-09T00:00:00"/>
    <d v="1899-12-30T16:52:00"/>
    <s v="10/09 12:30h"/>
    <d v="2024-09-10T00:00:00"/>
    <x v="8"/>
    <x v="1"/>
    <x v="1263"/>
    <d v="2024-09-10T00:00:00"/>
    <d v="1899-12-30T11:21:27"/>
    <n v="95"/>
    <s v="E00095"/>
    <s v="RUTA KMS.095"/>
    <x v="38"/>
    <x v="0"/>
    <x v="0"/>
    <x v="1"/>
    <x v="0"/>
    <d v="2024-09-09T16:52:00"/>
    <x v="174"/>
    <n v="19.633333333418705"/>
    <d v="2024-09-10T11:21:27"/>
    <d v="1899-12-30T01:16:00"/>
    <d v="2024-09-10T12:37:27"/>
    <n v="-0.12416666653007269"/>
    <x v="0"/>
    <m/>
    <m/>
    <x v="0"/>
    <x v="6"/>
    <x v="0"/>
    <x v="2"/>
    <x v="7"/>
    <n v="3"/>
    <s v=""/>
    <d v="1899-12-31T06:24:00"/>
    <n v="17.366666666752039"/>
    <n v="14"/>
    <n v="3.3666666667520389"/>
    <n v="0"/>
    <x v="0"/>
  </r>
  <r>
    <s v="E002"/>
    <s v="EO11"/>
    <x v="1230"/>
    <x v="0"/>
    <s v="E3"/>
    <n v="100043821"/>
    <s v="ALMACENES FORNEAS, S. L."/>
    <n v="22002633"/>
    <s v="SAMPAIO (GRANEL)"/>
    <n v="55"/>
    <x v="1"/>
    <d v="2024-09-09T00:00:00"/>
    <d v="1899-12-30T17:13:42"/>
    <s v="10/09 sobre las 10H"/>
    <d v="2024-09-10T00:00:00"/>
    <x v="11"/>
    <x v="0"/>
    <x v="1264"/>
    <d v="2024-09-09T00:00:00"/>
    <d v="1899-12-30T18:55:27"/>
    <n v="140"/>
    <s v="E00140"/>
    <s v="RUTA KMS.140"/>
    <x v="2"/>
    <x v="0"/>
    <x v="0"/>
    <x v="0"/>
    <x v="0"/>
    <d v="2024-09-09T17:13:42"/>
    <x v="144"/>
    <n v="16.771666666609235"/>
    <d v="2024-09-09T18:55:27"/>
    <d v="1899-12-30T01:52:00"/>
    <d v="2024-09-09T20:47:27"/>
    <n v="13.209166666609235"/>
    <x v="0"/>
    <m/>
    <m/>
    <x v="0"/>
    <x v="7"/>
    <x v="0"/>
    <x v="2"/>
    <x v="10"/>
    <n v="2"/>
    <s v=""/>
    <d v="1899-12-31T20:48:00"/>
    <n v="13.904999999942568"/>
    <n v="12"/>
    <n v="1.904999999942568"/>
    <n v="0"/>
    <x v="0"/>
  </r>
  <r>
    <s v="E002"/>
    <s v="EO11"/>
    <x v="1231"/>
    <x v="0"/>
    <s v="E3"/>
    <n v="100055428"/>
    <s v="HORMIGONES DEZA, S.L.U."/>
    <n v="22002767"/>
    <s v="LALIN"/>
    <n v="55"/>
    <x v="1"/>
    <d v="2024-09-09T00:00:00"/>
    <d v="1899-12-30T17:42:48"/>
    <s v="10/09 08h"/>
    <d v="2024-09-10T00:00:00"/>
    <x v="17"/>
    <x v="1"/>
    <x v="1265"/>
    <d v="2024-09-09T00:00:00"/>
    <d v="1899-12-30T18:06:13"/>
    <n v="58"/>
    <s v="E00058"/>
    <s v="RUTA KMS.058"/>
    <x v="38"/>
    <x v="0"/>
    <x v="0"/>
    <x v="1"/>
    <x v="0"/>
    <d v="2024-09-09T17:42:48"/>
    <x v="165"/>
    <n v="18.286666666623205"/>
    <d v="2024-09-09T18:06:13"/>
    <d v="1899-12-30T00:46:24"/>
    <d v="2024-09-09T18:52:37"/>
    <n v="17.12305555556668"/>
    <x v="0"/>
    <m/>
    <m/>
    <x v="0"/>
    <x v="7"/>
    <x v="0"/>
    <x v="2"/>
    <x v="10"/>
    <n v="2"/>
    <s v=""/>
    <d v="1899-12-30T18:33:36"/>
    <n v="16.513333333289872"/>
    <n v="14"/>
    <n v="2.5133333332898715"/>
    <n v="0"/>
    <x v="0"/>
  </r>
  <r>
    <s v="E002"/>
    <s v="EO11"/>
    <x v="1232"/>
    <x v="0"/>
    <s v="E3"/>
    <n v="100055428"/>
    <s v="HORMIGONES DEZA, S.L.U."/>
    <n v="22002767"/>
    <s v="LALIN"/>
    <n v="55"/>
    <x v="1"/>
    <d v="2024-09-09T00:00:00"/>
    <d v="1899-12-30T17:43:42"/>
    <s v="10/09 08:30h"/>
    <d v="2024-09-10T00:00:00"/>
    <x v="11"/>
    <x v="2"/>
    <x v="1266"/>
    <d v="2024-09-09T00:00:00"/>
    <d v="1899-12-30T18:01:05"/>
    <n v="45"/>
    <s v="E00045"/>
    <s v="RUTA KMS.045"/>
    <x v="214"/>
    <x v="0"/>
    <x v="0"/>
    <x v="1"/>
    <x v="0"/>
    <d v="2024-09-09T17:43:42"/>
    <x v="144"/>
    <n v="16.271666666551027"/>
    <d v="2024-09-09T18:01:05"/>
    <d v="1899-12-30T00:36:00"/>
    <d v="2024-09-09T18:37:05"/>
    <n v="15.381944444321562"/>
    <x v="0"/>
    <m/>
    <m/>
    <x v="0"/>
    <x v="7"/>
    <x v="0"/>
    <x v="2"/>
    <x v="10"/>
    <n v="2"/>
    <s v=""/>
    <d v="1899-12-30T14:24:00"/>
    <n v="14.671666666551028"/>
    <n v="14"/>
    <n v="0.6716666665510278"/>
    <n v="1"/>
    <x v="0"/>
  </r>
  <r>
    <s v="E002"/>
    <s v="EO11"/>
    <x v="1233"/>
    <x v="0"/>
    <s v="E3"/>
    <n v="100022674"/>
    <s v="COMERCIAL SILOS DE GALICIA, S.L."/>
    <n v="22002950"/>
    <s v="A MERCA"/>
    <n v="55"/>
    <x v="1"/>
    <d v="2024-09-09T00:00:00"/>
    <d v="1899-12-30T17:45:15"/>
    <s v="10/09 por la mañana"/>
    <d v="2024-09-10T00:00:00"/>
    <x v="14"/>
    <x v="1"/>
    <x v="1267"/>
    <d v="2024-09-10T00:00:00"/>
    <d v="1899-12-30T09:29:37"/>
    <n v="18"/>
    <s v="E00018"/>
    <s v="RUTA KMS.018"/>
    <x v="38"/>
    <x v="0"/>
    <x v="0"/>
    <x v="1"/>
    <x v="0"/>
    <d v="2024-09-09T17:45:15"/>
    <x v="175"/>
    <n v="17.745833333290648"/>
    <d v="2024-09-10T09:29:37"/>
    <d v="1899-12-30T00:14:24"/>
    <d v="2024-09-10T09:44:01"/>
    <n v="1.7663888888200745"/>
    <x v="0"/>
    <m/>
    <m/>
    <x v="0"/>
    <x v="6"/>
    <x v="0"/>
    <x v="2"/>
    <x v="1"/>
    <n v="3"/>
    <s v=""/>
    <d v="1899-12-30T05:45:36"/>
    <n v="16.505833333290649"/>
    <n v="14"/>
    <n v="2.5058333332906493"/>
    <n v="0"/>
    <x v="0"/>
  </r>
  <r>
    <s v="E002"/>
    <s v="EO11"/>
    <x v="1234"/>
    <x v="0"/>
    <s v="E3"/>
    <n v="100013649"/>
    <s v="HORMIGONES MARBE HISPANIA, S.L."/>
    <n v="22002481"/>
    <s v="PLANTA LALIN"/>
    <n v="55"/>
    <x v="1"/>
    <d v="2024-09-09T00:00:00"/>
    <d v="1899-12-30T17:45:56"/>
    <s v="10/09 10h"/>
    <d v="2024-09-10T00:00:00"/>
    <x v="11"/>
    <x v="1"/>
    <x v="1268"/>
    <d v="2024-09-09T00:00:00"/>
    <d v="1899-12-30T18:25:23"/>
    <n v="58"/>
    <s v="E00058"/>
    <s v="RUTA KMS.058"/>
    <x v="43"/>
    <x v="0"/>
    <x v="0"/>
    <x v="1"/>
    <x v="0"/>
    <d v="2024-09-09T17:45:56"/>
    <x v="144"/>
    <n v="16.234444444358815"/>
    <d v="2024-09-09T18:25:23"/>
    <d v="1899-12-30T00:46:24"/>
    <d v="2024-09-09T19:11:47"/>
    <n v="14.80361111095408"/>
    <x v="0"/>
    <m/>
    <m/>
    <x v="0"/>
    <x v="7"/>
    <x v="0"/>
    <x v="2"/>
    <x v="10"/>
    <n v="2"/>
    <s v=""/>
    <d v="1899-12-30T18:33:36"/>
    <n v="14.461111111025481"/>
    <n v="14"/>
    <n v="0.46111111102548108"/>
    <n v="1"/>
    <x v="0"/>
  </r>
  <r>
    <s v="E002"/>
    <s v="EO11"/>
    <x v="1235"/>
    <x v="0"/>
    <s v="E3"/>
    <n v="100054912"/>
    <s v="FORJADOS BREY, S.L.U."/>
    <n v="22002781"/>
    <s v="CIRA (SILLEDA)"/>
    <n v="3218"/>
    <x v="5"/>
    <d v="2024-09-09T00:00:00"/>
    <d v="1899-12-30T17:47:19"/>
    <s v="10/09 X EL DIA ANTES"/>
    <d v="2024-09-10T00:00:00"/>
    <x v="15"/>
    <x v="0"/>
    <x v="1269"/>
    <d v="2024-09-10T00:00:00"/>
    <d v="1899-12-30T12:56:54"/>
    <n v="191"/>
    <s v="E00191"/>
    <s v="RUTA KMS.191"/>
    <x v="2"/>
    <x v="0"/>
    <x v="0"/>
    <x v="0"/>
    <x v="0"/>
    <d v="2024-09-09T17:47:19"/>
    <x v="166"/>
    <n v="22.711388888885267"/>
    <d v="2024-09-10T12:56:54"/>
    <d v="1899-12-30T02:32:48"/>
    <d v="2024-09-10T15:29:42"/>
    <n v="1.0050000000628643"/>
    <x v="0"/>
    <m/>
    <m/>
    <x v="0"/>
    <x v="6"/>
    <x v="0"/>
    <x v="2"/>
    <x v="3"/>
    <n v="3"/>
    <s v=""/>
    <d v="1900-01-01T13:07:12"/>
    <n v="19.1647222222186"/>
    <n v="12"/>
    <n v="7.1647222222186002"/>
    <n v="0"/>
    <x v="0"/>
  </r>
  <r>
    <s v="E002"/>
    <s v="EO11"/>
    <x v="1236"/>
    <x v="0"/>
    <s v="E3"/>
    <n v="100040628"/>
    <s v="FIRMES ECOLOGICOS SOLTEC, S.A."/>
    <n v="22003035"/>
    <s v="A6 BARALLA"/>
    <n v="2853"/>
    <x v="11"/>
    <d v="2024-09-09T00:00:00"/>
    <d v="1899-12-30T17:55:29"/>
    <s v="10/09 14h"/>
    <d v="2024-09-10T00:00:00"/>
    <x v="3"/>
    <x v="0"/>
    <x v="1270"/>
    <d v="2024-09-10T00:00:00"/>
    <d v="1899-12-30T12:29:53"/>
    <n v="57"/>
    <s v="E00057"/>
    <s v="RUTA KMS.057"/>
    <x v="5"/>
    <x v="0"/>
    <x v="0"/>
    <x v="0"/>
    <x v="0"/>
    <d v="2024-09-09T17:55:29"/>
    <x v="150"/>
    <n v="20.075277777796146"/>
    <d v="2024-09-10T12:29:53"/>
    <d v="1899-12-30T00:45:36"/>
    <d v="2024-09-10T13:15:29"/>
    <n v="0.74194444448221475"/>
    <x v="0"/>
    <m/>
    <m/>
    <x v="0"/>
    <x v="6"/>
    <x v="0"/>
    <x v="2"/>
    <x v="3"/>
    <n v="3"/>
    <s v=""/>
    <d v="1899-12-30T18:14:24"/>
    <n v="18.315277777796144"/>
    <n v="12"/>
    <n v="6.315277777796144"/>
    <n v="0"/>
    <x v="0"/>
  </r>
  <r>
    <s v="E002"/>
    <s v="EO11"/>
    <x v="1237"/>
    <x v="0"/>
    <s v="E4"/>
    <n v="100014856"/>
    <s v="J. SOBRINO DIEGUEZ E HIJOS, S.L."/>
    <n v="19000825"/>
    <s v="LAZA"/>
    <n v="2906"/>
    <x v="8"/>
    <d v="2024-09-09T00:00:00"/>
    <d v="1899-12-30T18:01:28"/>
    <s v="11/09 avisar descarg"/>
    <d v="2024-09-11T00:00:00"/>
    <x v="9"/>
    <x v="0"/>
    <x v="1271"/>
    <d v="2024-09-10T00:00:00"/>
    <d v="1899-12-30T16:30:38"/>
    <n v="144"/>
    <s v="E00144"/>
    <s v="RUTA KMS.144"/>
    <x v="34"/>
    <x v="0"/>
    <x v="0"/>
    <x v="0"/>
    <x v="1"/>
    <d v="2024-09-09T18:01:28"/>
    <x v="176"/>
    <n v="49.97555555566214"/>
    <d v="2024-09-10T16:30:38"/>
    <d v="1899-12-30T01:55:12"/>
    <d v="2024-09-10T18:25:50"/>
    <n v="25.569444444437977"/>
    <x v="0"/>
    <m/>
    <m/>
    <x v="0"/>
    <x v="6"/>
    <x v="0"/>
    <x v="2"/>
    <x v="8"/>
    <n v="3"/>
    <s v=""/>
    <d v="1899-12-31T22:04:48"/>
    <n v="47.055555555662139"/>
    <n v="24"/>
    <n v="23.055555555662139"/>
    <n v="0"/>
    <x v="0"/>
  </r>
  <r>
    <s v="E002"/>
    <s v="EO11"/>
    <x v="1238"/>
    <x v="0"/>
    <s v="E4"/>
    <n v="100048649"/>
    <s v="ALMACENES Y FERRALLA RODIÑAS, S. L."/>
    <n v="19000865"/>
    <s v="NEGREIRA"/>
    <n v="2906"/>
    <x v="8"/>
    <d v="2024-09-09T00:00:00"/>
    <d v="1899-12-30T18:19:48"/>
    <s v="10/09 nº 1273"/>
    <d v="2024-09-10T00:00:00"/>
    <x v="9"/>
    <x v="0"/>
    <x v="1272"/>
    <d v="2024-09-10T00:00:00"/>
    <d v="1899-12-30T10:01:42"/>
    <n v="251"/>
    <s v="E00251"/>
    <s v="RUTA KMS.251"/>
    <x v="215"/>
    <x v="0"/>
    <x v="0"/>
    <x v="0"/>
    <x v="1"/>
    <d v="2024-09-09T18:19:48"/>
    <x v="158"/>
    <n v="25.670000000100117"/>
    <d v="2024-09-10T10:01:42"/>
    <d v="1899-12-30T03:20:48"/>
    <d v="2024-09-10T13:22:30"/>
    <n v="6.6250000001164153"/>
    <x v="0"/>
    <m/>
    <m/>
    <x v="0"/>
    <x v="6"/>
    <x v="0"/>
    <x v="2"/>
    <x v="6"/>
    <n v="3"/>
    <s v=""/>
    <d v="1900-01-02T08:19:12"/>
    <n v="21.32333333343345"/>
    <n v="12"/>
    <n v="9.3233333334334496"/>
    <n v="0"/>
    <x v="0"/>
  </r>
  <r>
    <s v="E002"/>
    <s v="EO11"/>
    <x v="1239"/>
    <x v="0"/>
    <s v="E3"/>
    <n v="100056816"/>
    <s v="EXPL. Y HORMIGONES LANCARA, S.L."/>
    <n v="22002860"/>
    <s v="PUEBLA DE SAN JULIAN (LANCARA)"/>
    <n v="55"/>
    <x v="1"/>
    <d v="2024-09-09T00:00:00"/>
    <d v="1899-12-30T19:04:36"/>
    <s v="10/09 18h"/>
    <d v="2024-09-10T00:00:00"/>
    <x v="7"/>
    <x v="0"/>
    <x v="1273"/>
    <d v="2024-09-10T00:00:00"/>
    <d v="1899-12-30T15:40:09"/>
    <n v="100"/>
    <s v="E00100"/>
    <s v="RUTA KMS.100"/>
    <x v="0"/>
    <x v="0"/>
    <x v="0"/>
    <x v="0"/>
    <x v="0"/>
    <d v="2024-09-09T19:04:36"/>
    <x v="172"/>
    <n v="22.923333333281334"/>
    <d v="2024-09-10T15:40:09"/>
    <d v="1899-12-30T01:20:00"/>
    <d v="2024-09-10T17:00:09"/>
    <n v="0.99750000005587935"/>
    <x v="0"/>
    <m/>
    <m/>
    <x v="0"/>
    <x v="6"/>
    <x v="0"/>
    <x v="2"/>
    <x v="4"/>
    <n v="3"/>
    <s v=""/>
    <d v="1899-12-31T08:00:00"/>
    <n v="20.589999999948002"/>
    <n v="12"/>
    <n v="8.5899999999480023"/>
    <n v="0"/>
    <x v="0"/>
  </r>
  <r>
    <s v="E002"/>
    <s v="EO11"/>
    <x v="1240"/>
    <x v="0"/>
    <s v="E3"/>
    <n v="100056816"/>
    <s v="EXPL. Y HORMIGONES LANCARA, S.L."/>
    <n v="22002860"/>
    <s v="PUEBLA DE SAN JULIAN (LANCARA)"/>
    <n v="55"/>
    <x v="1"/>
    <d v="2024-09-09T00:00:00"/>
    <d v="1899-12-30T19:05:15"/>
    <s v="10/09 12h"/>
    <d v="2024-09-10T00:00:00"/>
    <x v="17"/>
    <x v="0"/>
    <x v="1274"/>
    <d v="2024-09-10T00:00:00"/>
    <d v="1899-12-30T10:37:41"/>
    <n v="100"/>
    <s v="E00100"/>
    <s v="RUTA KMS.100"/>
    <x v="8"/>
    <x v="0"/>
    <x v="0"/>
    <x v="0"/>
    <x v="0"/>
    <d v="2024-09-09T19:05:15"/>
    <x v="165"/>
    <n v="16.912500000034925"/>
    <d v="2024-09-10T10:37:41"/>
    <d v="1899-12-30T01:20:00"/>
    <d v="2024-09-10T11:57:41"/>
    <n v="3.861111105652526E-2"/>
    <x v="0"/>
    <m/>
    <m/>
    <x v="0"/>
    <x v="6"/>
    <x v="0"/>
    <x v="2"/>
    <x v="6"/>
    <n v="3"/>
    <s v=""/>
    <d v="1899-12-31T08:00:00"/>
    <n v="14.579166666701591"/>
    <n v="12"/>
    <n v="2.5791666667015907"/>
    <n v="0"/>
    <x v="0"/>
  </r>
  <r>
    <s v="E002"/>
    <s v="EO11"/>
    <x v="1241"/>
    <x v="0"/>
    <s v="E3"/>
    <n v="100000761"/>
    <s v="GRANITOS DE XALLAS S.L."/>
    <n v="22000263"/>
    <s v="SANTA COMBA"/>
    <n v="55"/>
    <x v="1"/>
    <d v="2024-09-09T00:00:00"/>
    <d v="1899-12-30T19:06:04"/>
    <s v="10/09 urgente C21"/>
    <d v="2024-09-10T00:00:00"/>
    <x v="7"/>
    <x v="3"/>
    <x v="1275"/>
    <d v="2024-09-10T00:00:00"/>
    <d v="1899-12-30T08:06:36"/>
    <n v="58"/>
    <s v="E00058"/>
    <s v="RUTA KMS.058"/>
    <x v="220"/>
    <x v="0"/>
    <x v="0"/>
    <x v="1"/>
    <x v="0"/>
    <d v="2024-09-09T19:06:04"/>
    <x v="172"/>
    <n v="22.898888888885267"/>
    <d v="2024-09-10T08:06:36"/>
    <d v="1899-12-30T00:46:24"/>
    <d v="2024-09-10T08:53:00"/>
    <n v="9.1166666666977108"/>
    <x v="0"/>
    <m/>
    <m/>
    <x v="0"/>
    <x v="6"/>
    <x v="0"/>
    <x v="2"/>
    <x v="0"/>
    <n v="3"/>
    <s v=""/>
    <d v="1899-12-30T18:33:36"/>
    <n v="21.125555555551934"/>
    <n v="14"/>
    <n v="7.1255555555519337"/>
    <n v="0"/>
    <x v="0"/>
  </r>
  <r>
    <s v="E002"/>
    <s v="EO11"/>
    <x v="1242"/>
    <x v="0"/>
    <s v="E3"/>
    <n v="100000761"/>
    <s v="GRANITOS DE XALLAS S.L."/>
    <n v="22000263"/>
    <s v="SANTA COMBA"/>
    <n v="55"/>
    <x v="1"/>
    <d v="2024-09-09T00:00:00"/>
    <d v="1899-12-30T19:06:51"/>
    <s v="10/09 11h"/>
    <d v="2024-09-10T00:00:00"/>
    <x v="12"/>
    <x v="2"/>
    <x v="1276"/>
    <d v="2024-09-10T00:00:00"/>
    <d v="1899-12-30T10:33:43"/>
    <n v="45"/>
    <s v="E00045"/>
    <s v="RUTA KMS.045"/>
    <x v="214"/>
    <x v="0"/>
    <x v="0"/>
    <x v="1"/>
    <x v="0"/>
    <d v="2024-09-09T19:06:51"/>
    <x v="177"/>
    <n v="15.885833333304618"/>
    <d v="2024-09-10T10:33:43"/>
    <d v="1899-12-30T00:36:00"/>
    <d v="2024-09-10T11:09:43"/>
    <n v="-0.16194444440770894"/>
    <x v="0"/>
    <m/>
    <m/>
    <x v="0"/>
    <x v="6"/>
    <x v="0"/>
    <x v="2"/>
    <x v="6"/>
    <n v="3"/>
    <s v=""/>
    <d v="1899-12-30T14:24:00"/>
    <n v="14.285833333304618"/>
    <n v="14"/>
    <n v="0.28583333330461791"/>
    <n v="1"/>
    <x v="0"/>
  </r>
  <r>
    <s v="E002"/>
    <s v="EO11"/>
    <x v="1243"/>
    <x v="0"/>
    <s v="E3"/>
    <n v="100051530"/>
    <s v="MYHNOR MORTEROS Y HORMIGONES DEL"/>
    <n v="22002573"/>
    <s v="MONTESALGUEIRO"/>
    <n v="55"/>
    <x v="1"/>
    <d v="2024-09-09T00:00:00"/>
    <d v="1899-12-30T19:08:01"/>
    <s v="10/09 14:30h"/>
    <d v="2024-09-10T00:00:00"/>
    <x v="2"/>
    <x v="0"/>
    <x v="1277"/>
    <d v="2024-09-10T00:00:00"/>
    <d v="1899-12-30T11:58:01"/>
    <n v="153"/>
    <s v="E00153"/>
    <s v="RUTA KMS.153"/>
    <x v="31"/>
    <x v="0"/>
    <x v="0"/>
    <x v="0"/>
    <x v="0"/>
    <d v="2024-09-09T19:08:01"/>
    <x v="145"/>
    <n v="19.366388888913207"/>
    <d v="2024-09-10T11:58:01"/>
    <d v="1899-12-30T02:02:24"/>
    <d v="2024-09-10T14:00:25"/>
    <n v="0.49305555556202307"/>
    <x v="0"/>
    <m/>
    <m/>
    <x v="0"/>
    <x v="6"/>
    <x v="0"/>
    <x v="2"/>
    <x v="7"/>
    <n v="3"/>
    <s v=""/>
    <d v="1900-01-01T00:57:36"/>
    <n v="16.326388888913208"/>
    <n v="12"/>
    <n v="4.3263888889132076"/>
    <n v="0"/>
    <x v="0"/>
  </r>
  <r>
    <s v="E002"/>
    <s v="EO11"/>
    <x v="1244"/>
    <x v="0"/>
    <s v="E3"/>
    <n v="432000165"/>
    <s v="MORTEROS DE GALICIA S.L."/>
    <n v="22001550"/>
    <s v="SUSANA"/>
    <n v="55"/>
    <x v="1"/>
    <d v="2024-09-10T00:00:00"/>
    <d v="1899-12-30T07:46:43"/>
    <s v="10/09 de mañana"/>
    <d v="2024-09-10T00:00:00"/>
    <x v="10"/>
    <x v="2"/>
    <x v="1278"/>
    <d v="2024-09-10T00:00:00"/>
    <d v="1899-12-30T08:24:52"/>
    <n v="1"/>
    <s v="E00001"/>
    <s v="RUTA KMS.0001"/>
    <x v="222"/>
    <x v="0"/>
    <x v="0"/>
    <x v="1"/>
    <x v="0"/>
    <d v="2024-09-10T07:46:43"/>
    <x v="178"/>
    <n v="5.7213888888945803"/>
    <d v="2024-09-10T08:24:52"/>
    <d v="1899-12-30T00:00:48"/>
    <d v="2024-09-10T08:25:40"/>
    <n v="5.0722222222248092"/>
    <x v="0"/>
    <m/>
    <m/>
    <x v="0"/>
    <x v="6"/>
    <x v="0"/>
    <x v="2"/>
    <x v="0"/>
    <n v="3"/>
    <s v=""/>
    <d v="1899-12-30T00:19:12"/>
    <n v="4.7080555555612467"/>
    <n v="0"/>
    <n v="4.7080555555612467"/>
    <n v="0"/>
    <x v="0"/>
  </r>
  <r>
    <s v="E002"/>
    <s v="EO11"/>
    <x v="1245"/>
    <x v="0"/>
    <s v="E3"/>
    <n v="432000110"/>
    <s v="PREBETONG HORMIGONES, S.A."/>
    <n v="22002920"/>
    <s v="PLANTA MOVIL OURAL"/>
    <n v="3043"/>
    <x v="0"/>
    <d v="2024-09-10T00:00:00"/>
    <d v="1899-12-30T07:47:12"/>
    <s v="10/09 11h CARGAR SIL"/>
    <d v="2024-09-10T00:00:00"/>
    <x v="12"/>
    <x v="0"/>
    <x v="1279"/>
    <d v="2024-09-10T00:00:00"/>
    <d v="1899-12-30T08:47:51"/>
    <n v="123"/>
    <s v="E00123"/>
    <s v="RUTA KMS.123"/>
    <x v="271"/>
    <x v="0"/>
    <x v="0"/>
    <x v="0"/>
    <x v="0"/>
    <d v="2024-09-10T07:47:12"/>
    <x v="177"/>
    <n v="3.2133333334350027"/>
    <d v="2024-09-10T08:47:51"/>
    <d v="1899-12-30T01:38:24"/>
    <d v="2024-09-10T10:26:15"/>
    <n v="0.5625"/>
    <x v="0"/>
    <m/>
    <m/>
    <x v="0"/>
    <x v="6"/>
    <x v="0"/>
    <x v="2"/>
    <x v="0"/>
    <n v="3"/>
    <s v=""/>
    <d v="1899-12-31T15:21:36"/>
    <n v="0.57333333343500281"/>
    <n v="0"/>
    <n v="0.57333333343500281"/>
    <n v="1"/>
    <x v="0"/>
  </r>
  <r>
    <s v="E002"/>
    <s v="EO11"/>
    <x v="1246"/>
    <x v="0"/>
    <s v="E3"/>
    <n v="100000865"/>
    <s v="HORMIGONES SINDO CASTRO S.L."/>
    <n v="22000426"/>
    <s v="VENTA ALBARES"/>
    <n v="55"/>
    <x v="1"/>
    <d v="2024-09-10T00:00:00"/>
    <d v="1899-12-30T08:06:56"/>
    <s v="10/09 Antes 16h"/>
    <d v="2024-09-10T00:00:00"/>
    <x v="4"/>
    <x v="0"/>
    <x v="1280"/>
    <d v="2024-09-10T00:00:00"/>
    <d v="1899-12-30T14:57:19"/>
    <n v="39"/>
    <s v="E00039"/>
    <s v="RUTA KMS.039"/>
    <x v="6"/>
    <x v="0"/>
    <x v="0"/>
    <x v="0"/>
    <x v="0"/>
    <d v="2024-09-10T08:06:56"/>
    <x v="146"/>
    <n v="6.8844444444403052"/>
    <d v="2024-09-10T14:57:19"/>
    <d v="1899-12-30T00:31:12"/>
    <d v="2024-09-10T15:28:31"/>
    <n v="-0.47527777781942859"/>
    <x v="0"/>
    <m/>
    <m/>
    <x v="0"/>
    <x v="6"/>
    <x v="0"/>
    <x v="2"/>
    <x v="5"/>
    <n v="3"/>
    <s v=""/>
    <d v="1899-12-30T12:28:48"/>
    <n v="5.3644444444403057"/>
    <n v="0"/>
    <n v="5.3644444444403057"/>
    <n v="0"/>
    <x v="0"/>
  </r>
  <r>
    <s v="E002"/>
    <s v="EO11"/>
    <x v="1247"/>
    <x v="0"/>
    <s v="E3"/>
    <n v="100010280"/>
    <s v="ANLLACO, S.A."/>
    <n v="22000631"/>
    <s v="CABAÑINAS"/>
    <n v="55"/>
    <x v="1"/>
    <d v="2024-09-10T00:00:00"/>
    <d v="1899-12-30T08:39:31"/>
    <s v="10/09 14:30h"/>
    <d v="2024-09-10T00:00:00"/>
    <x v="2"/>
    <x v="0"/>
    <x v="1281"/>
    <d v="2024-09-10T00:00:00"/>
    <d v="1899-12-30T13:08:25"/>
    <n v="32"/>
    <s v="E00032"/>
    <s v="RUTA KMS.032"/>
    <x v="42"/>
    <x v="0"/>
    <x v="0"/>
    <x v="0"/>
    <x v="0"/>
    <d v="2024-09-10T08:39:31"/>
    <x v="145"/>
    <n v="5.841388888831716"/>
    <d v="2024-09-10T13:08:25"/>
    <d v="1899-12-30T00:25:36"/>
    <d v="2024-09-10T13:34:01"/>
    <n v="0.9330555553897284"/>
    <x v="0"/>
    <m/>
    <m/>
    <x v="0"/>
    <x v="6"/>
    <x v="0"/>
    <x v="2"/>
    <x v="2"/>
    <n v="3"/>
    <s v=""/>
    <d v="1899-12-30T10:14:24"/>
    <n v="4.4147222221650493"/>
    <n v="0"/>
    <n v="4.4147222221650493"/>
    <n v="0"/>
    <x v="0"/>
  </r>
  <r>
    <s v="E002"/>
    <s v="EO11"/>
    <x v="1248"/>
    <x v="0"/>
    <s v="E3"/>
    <n v="100010248"/>
    <s v="HORMIGONES MONTERROSO, S.L."/>
    <n v="22000630"/>
    <s v="MONTERROSO"/>
    <n v="55"/>
    <x v="1"/>
    <d v="2024-09-10T00:00:00"/>
    <d v="1899-12-30T08:40:04"/>
    <s v="10/09 16:00h"/>
    <d v="2024-09-10T00:00:00"/>
    <x v="6"/>
    <x v="0"/>
    <x v="1282"/>
    <d v="2024-09-10T00:00:00"/>
    <d v="1899-12-30T12:56:04"/>
    <n v="138"/>
    <s v="E00138"/>
    <s v="RUTA KMS.138"/>
    <x v="271"/>
    <x v="0"/>
    <x v="0"/>
    <x v="0"/>
    <x v="0"/>
    <d v="2024-09-10T08:40:04"/>
    <x v="179"/>
    <n v="7.3322222221177071"/>
    <d v="2024-09-10T12:56:04"/>
    <d v="1899-12-30T01:50:24"/>
    <d v="2024-09-10T14:46:28"/>
    <n v="1.2255555554875173"/>
    <x v="0"/>
    <m/>
    <m/>
    <x v="0"/>
    <x v="6"/>
    <x v="0"/>
    <x v="2"/>
    <x v="3"/>
    <n v="3"/>
    <s v=""/>
    <d v="1899-12-31T20:09:36"/>
    <n v="4.4922222221177073"/>
    <n v="0"/>
    <n v="4.4922222221177073"/>
    <n v="0"/>
    <x v="0"/>
  </r>
  <r>
    <s v="E002"/>
    <s v="EO11"/>
    <x v="1249"/>
    <x v="0"/>
    <s v="E3"/>
    <n v="432000181"/>
    <s v="PREBETONG LUGO HORMIGONES, S.A."/>
    <n v="22002590"/>
    <s v="MONFORTE"/>
    <n v="55"/>
    <x v="1"/>
    <d v="2024-09-10T00:00:00"/>
    <d v="1899-12-30T08:40:32"/>
    <s v="10/09 15h"/>
    <d v="2024-09-10T00:00:00"/>
    <x v="4"/>
    <x v="0"/>
    <x v="1283"/>
    <d v="2024-09-10T00:00:00"/>
    <d v="1899-12-30T13:30:16"/>
    <n v="102"/>
    <s v="E00102"/>
    <s v="RUTA KMS.102"/>
    <x v="20"/>
    <x v="0"/>
    <x v="0"/>
    <x v="0"/>
    <x v="0"/>
    <d v="2024-09-10T08:40:32"/>
    <x v="146"/>
    <n v="6.3244444445008412"/>
    <d v="2024-09-10T13:30:16"/>
    <d v="1899-12-30T01:21:36"/>
    <d v="2024-09-10T14:51:52"/>
    <n v="0.13555555563652888"/>
    <x v="0"/>
    <m/>
    <m/>
    <x v="0"/>
    <x v="6"/>
    <x v="0"/>
    <x v="2"/>
    <x v="2"/>
    <n v="3"/>
    <s v=""/>
    <d v="1899-12-31T08:38:24"/>
    <n v="3.9644444445008409"/>
    <n v="0"/>
    <n v="3.9644444445008409"/>
    <n v="0"/>
    <x v="0"/>
  </r>
  <r>
    <s v="E002"/>
    <s v="EO11"/>
    <x v="1250"/>
    <x v="0"/>
    <s v="E3"/>
    <n v="432000110"/>
    <s v="PREBETONG HORMIGONES, S.A."/>
    <n v="21000010"/>
    <s v="LA GRELA"/>
    <n v="3043"/>
    <x v="0"/>
    <d v="2024-09-10T00:00:00"/>
    <d v="1899-12-30T08:46:28"/>
    <s v="10/09 urge  CEM ESPE"/>
    <d v="2024-09-10T00:00:00"/>
    <x v="16"/>
    <x v="0"/>
    <x v="1284"/>
    <d v="2024-09-10T00:00:00"/>
    <d v="1899-12-30T11:20:10"/>
    <n v="211"/>
    <s v="E00211"/>
    <s v="RUTA KMS.211"/>
    <x v="36"/>
    <x v="0"/>
    <x v="0"/>
    <x v="0"/>
    <x v="0"/>
    <d v="2024-09-10T08:46:28"/>
    <x v="180"/>
    <n v="6.7255555556039326"/>
    <d v="2024-09-10T11:20:10"/>
    <d v="1899-12-30T02:48:48"/>
    <d v="2024-09-10T14:08:58"/>
    <n v="1.3505555555457249"/>
    <x v="0"/>
    <m/>
    <m/>
    <x v="0"/>
    <x v="6"/>
    <x v="0"/>
    <x v="2"/>
    <x v="7"/>
    <n v="3"/>
    <s v=""/>
    <d v="1900-01-01T19:31:12"/>
    <n v="2.9122222222705991"/>
    <n v="0"/>
    <n v="2.9122222222705991"/>
    <n v="0"/>
    <x v="0"/>
  </r>
  <r>
    <s v="E002"/>
    <s v="EO11"/>
    <x v="1251"/>
    <x v="0"/>
    <s v="E4"/>
    <n v="100000511"/>
    <s v="FERRETERIA Y CNES. SAR S.L"/>
    <n v="19001265"/>
    <s v="ARES"/>
    <n v="2906"/>
    <x v="8"/>
    <d v="2024-09-10T00:00:00"/>
    <d v="1899-12-30T09:00:54"/>
    <s v="11/09 servir"/>
    <d v="2024-09-11T00:00:00"/>
    <x v="9"/>
    <x v="0"/>
    <x v="1285"/>
    <d v="2024-09-10T00:00:00"/>
    <d v="1899-12-30T19:33:29"/>
    <n v="199"/>
    <s v="E00199"/>
    <s v="RUTA KMS.199"/>
    <x v="218"/>
    <x v="0"/>
    <x v="0"/>
    <x v="0"/>
    <x v="1"/>
    <d v="2024-09-10T09:00:54"/>
    <x v="176"/>
    <n v="34.985000000044238"/>
    <d v="2024-09-10T19:33:29"/>
    <d v="1899-12-30T02:39:12"/>
    <d v="2024-09-10T22:12:41"/>
    <n v="21.788611111231148"/>
    <x v="0"/>
    <m/>
    <m/>
    <x v="0"/>
    <x v="6"/>
    <x v="0"/>
    <x v="2"/>
    <x v="11"/>
    <n v="3"/>
    <s v=""/>
    <d v="1900-01-01T15:40:48"/>
    <n v="31.331666666710902"/>
    <n v="12"/>
    <n v="19.331666666710902"/>
    <n v="0"/>
    <x v="0"/>
  </r>
  <r>
    <s v="E002"/>
    <s v="EO11"/>
    <x v="1252"/>
    <x v="0"/>
    <s v="E4"/>
    <n v="100000131"/>
    <s v="HIJOS DE TOMAS SORRIBAS S.L."/>
    <n v="19000516"/>
    <s v="SAN ROMAN DE BEMBIBRE"/>
    <n v="3124"/>
    <x v="7"/>
    <d v="2024-09-10T00:00:00"/>
    <d v="1899-12-30T09:04:47"/>
    <s v="11/09 CEM+MORT"/>
    <d v="2024-09-11T00:00:00"/>
    <x v="9"/>
    <x v="0"/>
    <x v="1286"/>
    <d v="2024-09-10T00:00:00"/>
    <d v="1899-12-30T12:11:40"/>
    <n v="35"/>
    <s v="E00035"/>
    <s v="RUTA KMS.035"/>
    <x v="226"/>
    <x v="0"/>
    <x v="0"/>
    <x v="0"/>
    <x v="1"/>
    <d v="2024-09-10T09:04:47"/>
    <x v="176"/>
    <n v="34.920277777884621"/>
    <d v="2024-09-10T12:11:40"/>
    <d v="1899-12-30T00:28:00"/>
    <d v="2024-09-10T12:39:40"/>
    <n v="31.338888888945803"/>
    <x v="0"/>
    <m/>
    <m/>
    <x v="0"/>
    <x v="6"/>
    <x v="0"/>
    <x v="2"/>
    <x v="3"/>
    <n v="3"/>
    <s v=""/>
    <d v="1899-12-30T11:12:00"/>
    <n v="33.453611111217953"/>
    <n v="12"/>
    <n v="21.453611111217953"/>
    <n v="0"/>
    <x v="0"/>
  </r>
  <r>
    <s v="E002"/>
    <s v="EO11"/>
    <x v="1253"/>
    <x v="0"/>
    <s v="E3"/>
    <n v="100056816"/>
    <s v="EXPL. Y HORMIGONES LANCARA, S.L."/>
    <n v="22002860"/>
    <s v="PUEBLA DE SAN JULIAN (LANCARA)"/>
    <n v="3218"/>
    <x v="5"/>
    <d v="2024-09-10T00:00:00"/>
    <d v="1899-12-30T09:30:19"/>
    <s v="ALB.MAN. CTOR-84"/>
    <d v="2024-09-10T00:00:00"/>
    <x v="9"/>
    <x v="0"/>
    <x v="1287"/>
    <d v="2024-09-10T00:00:00"/>
    <d v="1899-12-30T09:42:04"/>
    <n v="100"/>
    <s v="E00100"/>
    <s v="RUTA KMS.100"/>
    <x v="36"/>
    <x v="0"/>
    <x v="0"/>
    <x v="0"/>
    <x v="0"/>
    <d v="2024-09-10T09:30:19"/>
    <x v="158"/>
    <n v="10.494722222210839"/>
    <d v="2024-09-10T09:42:04"/>
    <d v="1899-12-30T01:20:00"/>
    <d v="2024-09-10T11:02:04"/>
    <n v="8.9655555557110347"/>
    <x v="0"/>
    <m/>
    <m/>
    <x v="0"/>
    <x v="6"/>
    <x v="0"/>
    <x v="2"/>
    <x v="1"/>
    <n v="3"/>
    <s v=""/>
    <d v="1899-12-31T08:00:00"/>
    <n v="8.1613888888775055"/>
    <n v="0"/>
    <n v="8.1613888888775055"/>
    <n v="0"/>
    <x v="0"/>
  </r>
  <r>
    <s v="E002"/>
    <s v="EO11"/>
    <x v="1254"/>
    <x v="0"/>
    <s v="E3"/>
    <n v="100056816"/>
    <s v="EXPL. Y HORMIGONES LANCARA, S.L."/>
    <n v="22002860"/>
    <s v="PUEBLA DE SAN JULIAN (LANCARA)"/>
    <n v="3218"/>
    <x v="5"/>
    <d v="2024-09-10T00:00:00"/>
    <d v="1899-12-30T09:32:10"/>
    <s v="ALB.MAN. CTOR-85"/>
    <d v="2024-09-10T00:00:00"/>
    <x v="9"/>
    <x v="0"/>
    <x v="1288"/>
    <d v="2024-09-10T00:00:00"/>
    <d v="1899-12-30T10:58:16"/>
    <n v="100"/>
    <s v="E00100"/>
    <s v="RUTA KMS.100"/>
    <x v="20"/>
    <x v="0"/>
    <x v="0"/>
    <x v="0"/>
    <x v="0"/>
    <d v="2024-09-10T09:32:10"/>
    <x v="158"/>
    <n v="10.463888889004011"/>
    <d v="2024-09-10T10:58:16"/>
    <d v="1899-12-30T01:20:00"/>
    <d v="2024-09-10T12:18:16"/>
    <n v="7.6955555556924082"/>
    <x v="0"/>
    <m/>
    <m/>
    <x v="0"/>
    <x v="6"/>
    <x v="0"/>
    <x v="2"/>
    <x v="6"/>
    <n v="3"/>
    <s v=""/>
    <d v="1899-12-31T08:00:00"/>
    <n v="8.1305555556706768"/>
    <n v="0"/>
    <n v="8.1305555556706768"/>
    <n v="0"/>
    <x v="0"/>
  </r>
  <r>
    <s v="E002"/>
    <s v="EO11"/>
    <x v="1255"/>
    <x v="0"/>
    <s v="E3"/>
    <n v="100056297"/>
    <s v="HORMIGONES HORPASA, S.L."/>
    <n v="22002815"/>
    <s v="BARRO (SEQUEIROS)"/>
    <n v="55"/>
    <x v="1"/>
    <d v="2024-09-10T00:00:00"/>
    <d v="1899-12-30T09:39:15"/>
    <s v="10/09 14H"/>
    <d v="2024-09-10T00:00:00"/>
    <x v="3"/>
    <x v="4"/>
    <x v="1289"/>
    <d v="2024-09-10T00:00:00"/>
    <d v="1899-12-30T12:27:31"/>
    <n v="58"/>
    <s v="E00058"/>
    <s v="RUTA KMS.058"/>
    <x v="211"/>
    <x v="0"/>
    <x v="0"/>
    <x v="1"/>
    <x v="0"/>
    <d v="2024-09-10T09:39:15"/>
    <x v="150"/>
    <n v="4.3458333334419876"/>
    <d v="2024-09-10T12:27:31"/>
    <d v="1899-12-30T00:46:24"/>
    <d v="2024-09-10T13:13:55"/>
    <n v="0.76805555558530614"/>
    <x v="0"/>
    <m/>
    <m/>
    <x v="0"/>
    <x v="6"/>
    <x v="0"/>
    <x v="2"/>
    <x v="3"/>
    <n v="3"/>
    <s v=""/>
    <d v="1899-12-30T18:33:36"/>
    <n v="2.5725000001086542"/>
    <n v="0"/>
    <n v="2.5725000001086542"/>
    <n v="0"/>
    <x v="0"/>
  </r>
  <r>
    <s v="E002"/>
    <s v="EO11"/>
    <x v="1256"/>
    <x v="0"/>
    <s v="E3"/>
    <n v="100056297"/>
    <s v="HORMIGONES HORPASA, S.L."/>
    <n v="22002815"/>
    <s v="BARRO (SEQUEIROS)"/>
    <n v="55"/>
    <x v="1"/>
    <d v="2024-09-10T00:00:00"/>
    <d v="1899-12-30T09:39:45"/>
    <s v="10/09 Urgente"/>
    <d v="2024-09-10T00:00:00"/>
    <x v="3"/>
    <x v="4"/>
    <x v="1290"/>
    <d v="2024-09-10T00:00:00"/>
    <d v="1899-12-30T10:46:03"/>
    <n v="58"/>
    <s v="E00058"/>
    <s v="RUTA KMS.058"/>
    <x v="216"/>
    <x v="0"/>
    <x v="0"/>
    <x v="1"/>
    <x v="0"/>
    <d v="2024-09-10T09:39:45"/>
    <x v="150"/>
    <n v="4.3375000000814907"/>
    <d v="2024-09-10T10:46:03"/>
    <d v="1899-12-30T00:46:24"/>
    <d v="2024-09-10T11:32:27"/>
    <n v="2.4591666666674428"/>
    <x v="0"/>
    <m/>
    <m/>
    <x v="0"/>
    <x v="6"/>
    <x v="0"/>
    <x v="2"/>
    <x v="6"/>
    <n v="3"/>
    <s v=""/>
    <d v="1899-12-30T18:33:36"/>
    <n v="2.5641666667481573"/>
    <n v="0"/>
    <n v="2.5641666667481573"/>
    <n v="0"/>
    <x v="0"/>
  </r>
  <r>
    <s v="E002"/>
    <s v="EO11"/>
    <x v="1257"/>
    <x v="0"/>
    <s v="E3"/>
    <n v="100046984"/>
    <s v="TRANSP. Y CEMENTOS HIDALGO, S.L."/>
    <n v="22002955"/>
    <s v="VILLARES DE LA REINA - ARIDOS ARELS"/>
    <n v="3218"/>
    <x v="5"/>
    <d v="2024-09-10T00:00:00"/>
    <d v="1899-12-30T10:00:04"/>
    <s v="11/09 URGENTE"/>
    <d v="2024-09-11T00:00:00"/>
    <x v="17"/>
    <x v="0"/>
    <x v="1291"/>
    <d v="2024-09-11T00:00:00"/>
    <d v="1899-12-30T09:28:06"/>
    <n v="274"/>
    <s v="E00274"/>
    <s v="RUTA KMS.274"/>
    <x v="9"/>
    <x v="0"/>
    <x v="0"/>
    <x v="0"/>
    <x v="0"/>
    <d v="2024-09-10T10:00:04"/>
    <x v="181"/>
    <n v="25.998888888861984"/>
    <d v="2024-09-11T09:28:06"/>
    <d v="1899-12-30T03:39:12"/>
    <d v="2024-09-11T13:07:18"/>
    <n v="-1.121666666585952"/>
    <x v="1"/>
    <m/>
    <m/>
    <x v="0"/>
    <x v="8"/>
    <x v="1"/>
    <x v="2"/>
    <x v="1"/>
    <n v="4"/>
    <s v=""/>
    <d v="1900-01-02T15:40:48"/>
    <n v="21.345555555528652"/>
    <n v="12"/>
    <n v="9.3455555555286516"/>
    <n v="0"/>
    <x v="0"/>
  </r>
  <r>
    <s v="E002"/>
    <s v="EO11"/>
    <x v="1258"/>
    <x v="0"/>
    <s v="E3"/>
    <n v="100000835"/>
    <s v="HORMIGONES DE OROSO S.A."/>
    <n v="22000370"/>
    <s v="OROSO"/>
    <n v="55"/>
    <x v="1"/>
    <d v="2024-09-10T00:00:00"/>
    <d v="1899-12-30T10:10:35"/>
    <s v="10/09 13h 419/2024"/>
    <d v="2024-09-10T00:00:00"/>
    <x v="0"/>
    <x v="2"/>
    <x v="1292"/>
    <d v="2024-09-10T00:00:00"/>
    <d v="1899-12-30T11:35:34"/>
    <n v="24"/>
    <s v="E00024"/>
    <s v="RUTA KMS.024"/>
    <x v="217"/>
    <x v="0"/>
    <x v="0"/>
    <x v="1"/>
    <x v="0"/>
    <d v="2024-09-10T10:10:35"/>
    <x v="182"/>
    <n v="2.8236111110891216"/>
    <d v="2024-09-10T11:35:34"/>
    <d v="1899-12-30T00:19:12"/>
    <d v="2024-09-10T11:54:46"/>
    <n v="1.0872222221223637"/>
    <x v="0"/>
    <m/>
    <m/>
    <x v="0"/>
    <x v="6"/>
    <x v="0"/>
    <x v="2"/>
    <x v="7"/>
    <n v="3"/>
    <s v=""/>
    <d v="1899-12-30T07:40:48"/>
    <n v="1.5036111110891217"/>
    <n v="0"/>
    <n v="1.5036111110891217"/>
    <n v="0"/>
    <x v="0"/>
  </r>
  <r>
    <s v="E002"/>
    <s v="EO11"/>
    <x v="1259"/>
    <x v="0"/>
    <s v="E3"/>
    <n v="100000691"/>
    <s v="FERROCAR S.L."/>
    <n v="22000112"/>
    <s v="SANTA COMBA"/>
    <n v="3042"/>
    <x v="4"/>
    <d v="2024-09-10T00:00:00"/>
    <d v="1899-12-30T10:11:10"/>
    <s v="10/09 15h 419/2024"/>
    <d v="2024-09-10T00:00:00"/>
    <x v="4"/>
    <x v="2"/>
    <x v="1293"/>
    <d v="2024-09-10T00:00:00"/>
    <d v="1899-12-30T13:09:20"/>
    <n v="45"/>
    <s v="E00045"/>
    <s v="RUTA KMS.045"/>
    <x v="217"/>
    <x v="0"/>
    <x v="0"/>
    <x v="1"/>
    <x v="0"/>
    <d v="2024-09-10T10:11:10"/>
    <x v="146"/>
    <n v="4.81388888892252"/>
    <d v="2024-09-10T13:09:20"/>
    <d v="1899-12-30T00:36:00"/>
    <d v="2024-09-10T13:45:20"/>
    <n v="1.2444444444263354"/>
    <x v="0"/>
    <m/>
    <m/>
    <x v="0"/>
    <x v="6"/>
    <x v="0"/>
    <x v="2"/>
    <x v="2"/>
    <n v="3"/>
    <s v=""/>
    <d v="1899-12-30T14:24:00"/>
    <n v="3.2138888889225203"/>
    <n v="0"/>
    <n v="3.2138888889225203"/>
    <n v="0"/>
    <x v="0"/>
  </r>
  <r>
    <s v="E002"/>
    <s v="EO11"/>
    <x v="1260"/>
    <x v="0"/>
    <s v="E3"/>
    <n v="100022370"/>
    <s v="PREFABRICADOS LUIS BARROS S.L."/>
    <n v="22002704"/>
    <s v="TOMIÑO"/>
    <n v="55"/>
    <x v="1"/>
    <d v="2024-09-10T00:00:00"/>
    <d v="1899-12-30T10:11:51"/>
    <s v="10/09 15h Preguntar"/>
    <d v="2024-09-10T00:00:00"/>
    <x v="6"/>
    <x v="4"/>
    <x v="1294"/>
    <d v="2024-09-10T00:00:00"/>
    <d v="1899-12-30T13:08:30"/>
    <n v="26"/>
    <s v="E00026"/>
    <s v="RUTA KMS.026"/>
    <x v="212"/>
    <x v="0"/>
    <x v="0"/>
    <x v="1"/>
    <x v="0"/>
    <d v="2024-09-10T10:11:51"/>
    <x v="179"/>
    <n v="5.8024999999324791"/>
    <d v="2024-09-10T13:08:30"/>
    <d v="1899-12-30T00:20:48"/>
    <d v="2024-09-10T13:29:18"/>
    <n v="2.5116666665417142"/>
    <x v="0"/>
    <m/>
    <m/>
    <x v="0"/>
    <x v="6"/>
    <x v="0"/>
    <x v="2"/>
    <x v="2"/>
    <n v="3"/>
    <s v=""/>
    <d v="1899-12-30T08:19:12"/>
    <n v="4.4558333332658124"/>
    <n v="0"/>
    <n v="4.4558333332658124"/>
    <n v="0"/>
    <x v="0"/>
  </r>
  <r>
    <s v="E002"/>
    <s v="EO11"/>
    <x v="1261"/>
    <x v="0"/>
    <s v="E3"/>
    <n v="432000110"/>
    <s v="PREBETONG HORMIGONES, S.A."/>
    <n v="21000012"/>
    <s v="OURENSE"/>
    <n v="55"/>
    <x v="1"/>
    <d v="2024-09-10T00:00:00"/>
    <d v="1899-12-30T10:12:27"/>
    <s v="10/09 16:00h C04"/>
    <d v="2024-09-10T00:00:00"/>
    <x v="6"/>
    <x v="1"/>
    <x v="1295"/>
    <d v="2024-09-10T00:00:00"/>
    <d v="1899-12-30T16:45:21"/>
    <n v="14"/>
    <s v="E00014"/>
    <s v="RUTA KMS.014"/>
    <x v="38"/>
    <x v="0"/>
    <x v="0"/>
    <x v="1"/>
    <x v="0"/>
    <d v="2024-09-10T10:12:27"/>
    <x v="179"/>
    <n v="5.7924999998649582"/>
    <d v="2024-09-10T16:45:21"/>
    <d v="1899-12-30T00:11:12"/>
    <d v="2024-09-10T16:56:33"/>
    <n v="-0.94250000012107193"/>
    <x v="1"/>
    <m/>
    <m/>
    <x v="0"/>
    <x v="6"/>
    <x v="1"/>
    <x v="2"/>
    <x v="8"/>
    <n v="3"/>
    <s v=""/>
    <d v="1899-12-30T04:28:48"/>
    <n v="4.6058333331982917"/>
    <n v="0"/>
    <n v="4.6058333331982917"/>
    <n v="0"/>
    <x v="0"/>
  </r>
  <r>
    <s v="E002"/>
    <s v="EO11"/>
    <x v="1262"/>
    <x v="0"/>
    <s v="E3"/>
    <n v="432000110"/>
    <s v="PREBETONG HORMIGONES, S.A."/>
    <n v="22002920"/>
    <s v="PLANTA MOVIL OURAL"/>
    <n v="3043"/>
    <x v="0"/>
    <d v="2024-09-10T00:00:00"/>
    <d v="1899-12-30T10:32:38"/>
    <s v="10/09 19h CARGAR EN"/>
    <d v="2024-09-10T00:00:00"/>
    <x v="25"/>
    <x v="0"/>
    <x v="1296"/>
    <d v="2024-09-10T00:00:00"/>
    <d v="1899-12-30T16:20:46"/>
    <n v="123"/>
    <s v="E00123"/>
    <s v="RUTA KMS.123"/>
    <x v="4"/>
    <x v="0"/>
    <x v="0"/>
    <x v="0"/>
    <x v="0"/>
    <d v="2024-09-10T10:32:38"/>
    <x v="183"/>
    <n v="8.4561111110961065"/>
    <d v="2024-09-10T16:20:46"/>
    <d v="1899-12-30T01:38:24"/>
    <d v="2024-09-10T17:59:10"/>
    <n v="1.0138888887595385"/>
    <x v="0"/>
    <m/>
    <m/>
    <x v="0"/>
    <x v="6"/>
    <x v="0"/>
    <x v="2"/>
    <x v="8"/>
    <n v="3"/>
    <s v=""/>
    <d v="1899-12-31T15:21:36"/>
    <n v="5.8161111110961068"/>
    <n v="0"/>
    <n v="5.8161111110961068"/>
    <n v="0"/>
    <x v="0"/>
  </r>
  <r>
    <s v="E002"/>
    <s v="EO11"/>
    <x v="1263"/>
    <x v="0"/>
    <s v="E3"/>
    <n v="100000841"/>
    <s v="CNES. VOCES CHANTADA S.L."/>
    <n v="22000387"/>
    <s v="CHANTADA"/>
    <n v="55"/>
    <x v="1"/>
    <d v="2024-09-10T00:00:00"/>
    <d v="1899-12-30T10:36:51"/>
    <s v="10/09 x mañana"/>
    <d v="2024-09-10T00:00:00"/>
    <x v="4"/>
    <x v="1"/>
    <x v="1297"/>
    <d v="2024-09-10T00:00:00"/>
    <d v="1899-12-30T10:49:13"/>
    <n v="38"/>
    <s v="E00038"/>
    <s v="RUTA KMS.038"/>
    <x v="43"/>
    <x v="0"/>
    <x v="0"/>
    <x v="1"/>
    <x v="0"/>
    <d v="2024-09-10T10:36:51"/>
    <x v="146"/>
    <n v="4.3858333333628252"/>
    <d v="2024-09-10T10:49:13"/>
    <d v="1899-12-30T00:30:24"/>
    <d v="2024-09-10T11:19:37"/>
    <n v="3.6730555555550382"/>
    <x v="0"/>
    <m/>
    <m/>
    <x v="0"/>
    <x v="6"/>
    <x v="0"/>
    <x v="2"/>
    <x v="6"/>
    <n v="3"/>
    <s v=""/>
    <d v="1899-12-30T12:09:36"/>
    <n v="2.8791666666961584"/>
    <n v="0"/>
    <n v="2.8791666666961584"/>
    <n v="0"/>
    <x v="0"/>
  </r>
  <r>
    <s v="E002"/>
    <s v="EO11"/>
    <x v="1264"/>
    <x v="0"/>
    <s v="E4"/>
    <n v="100000207"/>
    <s v="ROPAZ S.L."/>
    <n v="20000084"/>
    <s v="A GOULLA"/>
    <n v="3320"/>
    <x v="9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0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4"/>
    <x v="0"/>
    <s v="E4"/>
    <n v="100000207"/>
    <s v="ROPAZ S.L."/>
    <n v="20000084"/>
    <s v="A GOULLA"/>
    <n v="2906"/>
    <x v="8"/>
    <d v="2024-09-10T00:00:00"/>
    <d v="1899-12-30T10:37:26"/>
    <s v="ALB.MAN. CSUS-12"/>
    <d v="2024-09-10T00:00:00"/>
    <x v="9"/>
    <x v="2"/>
    <x v="1298"/>
    <d v="2024-09-10T00:00:00"/>
    <d v="1899-12-30T10:43:18"/>
    <n v="60"/>
    <s v="E00060"/>
    <s v="RUTA KMS.060"/>
    <x v="228"/>
    <x v="0"/>
    <x v="1"/>
    <x v="1"/>
    <x v="1"/>
    <d v="2024-09-10T10:37:26"/>
    <x v="158"/>
    <n v="9.3761111111962236"/>
    <d v="2024-09-10T10:43:18"/>
    <d v="1899-12-30T00:48:00"/>
    <d v="2024-09-10T11:31:18"/>
    <n v="8.4783333334489726"/>
    <x v="0"/>
    <m/>
    <m/>
    <x v="0"/>
    <x v="6"/>
    <x v="0"/>
    <x v="2"/>
    <x v="6"/>
    <n v="3"/>
    <s v=""/>
    <d v="1899-12-30T19:12:00"/>
    <n v="7.5761111111962229"/>
    <n v="0"/>
    <n v="7.5761111111962229"/>
    <n v="0"/>
    <x v="0"/>
  </r>
  <r>
    <s v="E002"/>
    <s v="EO11"/>
    <x v="1265"/>
    <x v="0"/>
    <s v="E3"/>
    <n v="432000110"/>
    <s v="PREBETONG HORMIGONES, S.A."/>
    <n v="22002920"/>
    <s v="PLANTA MOVIL OURAL"/>
    <n v="3043"/>
    <x v="0"/>
    <d v="2024-09-10T00:00:00"/>
    <d v="1899-12-30T10:55:45"/>
    <s v="11/09 urge  CARGAR S"/>
    <d v="2024-09-11T00:00:00"/>
    <x v="17"/>
    <x v="0"/>
    <x v="1299"/>
    <d v="2024-09-11T00:00:00"/>
    <d v="1899-12-30T08:30:39"/>
    <n v="123"/>
    <s v="E00123"/>
    <s v="RUTA KMS.123"/>
    <x v="36"/>
    <x v="0"/>
    <x v="0"/>
    <x v="0"/>
    <x v="0"/>
    <d v="2024-09-10T10:55:45"/>
    <x v="181"/>
    <n v="25.070833333418705"/>
    <d v="2024-09-11T08:30:39"/>
    <d v="1899-12-30T01:38:24"/>
    <d v="2024-09-11T10:09:03"/>
    <n v="1.8491666665649973"/>
    <x v="0"/>
    <m/>
    <m/>
    <x v="0"/>
    <x v="8"/>
    <x v="0"/>
    <x v="2"/>
    <x v="0"/>
    <n v="4"/>
    <s v=""/>
    <d v="1899-12-31T15:21:36"/>
    <n v="22.430833333418704"/>
    <n v="12"/>
    <n v="10.430833333418704"/>
    <n v="0"/>
    <x v="0"/>
  </r>
  <r>
    <s v="E002"/>
    <s v="EO11"/>
    <x v="1266"/>
    <x v="0"/>
    <s v="E3"/>
    <n v="432000110"/>
    <s v="PREBETONG HORMIGONES, S.A."/>
    <n v="22001012"/>
    <s v="FENE"/>
    <n v="55"/>
    <x v="1"/>
    <d v="2024-09-10T00:00:00"/>
    <d v="1899-12-30T10:59:06"/>
    <s v="10/09 16:30h"/>
    <d v="2024-09-10T00:00:00"/>
    <x v="15"/>
    <x v="3"/>
    <x v="1300"/>
    <d v="2024-09-10T00:00:00"/>
    <d v="1899-12-30T15:26:48"/>
    <n v="51"/>
    <s v="E00051"/>
    <s v="RUTA KMS.051"/>
    <x v="213"/>
    <x v="0"/>
    <x v="0"/>
    <x v="1"/>
    <x v="0"/>
    <d v="2024-09-10T10:59:06"/>
    <x v="166"/>
    <n v="5.5149999999557622"/>
    <d v="2024-09-10T15:26:48"/>
    <d v="1899-12-30T00:40:48"/>
    <d v="2024-09-10T16:07:36"/>
    <n v="0.37333333329297602"/>
    <x v="0"/>
    <m/>
    <m/>
    <x v="0"/>
    <x v="6"/>
    <x v="0"/>
    <x v="2"/>
    <x v="4"/>
    <n v="3"/>
    <s v=""/>
    <d v="1899-12-30T16:19:12"/>
    <n v="3.8349999999557625"/>
    <n v="0"/>
    <n v="3.8349999999557625"/>
    <n v="0"/>
    <x v="0"/>
  </r>
  <r>
    <s v="E002"/>
    <s v="EO11"/>
    <x v="1267"/>
    <x v="0"/>
    <s v="E3"/>
    <n v="100055329"/>
    <s v="PRETENSADOS MONTALBAN, S.L."/>
    <n v="22002750"/>
    <s v="RAIRIZ DE VEIGA"/>
    <n v="55"/>
    <x v="1"/>
    <d v="2024-09-10T00:00:00"/>
    <d v="1899-12-30T11:51:17"/>
    <s v="10/09 18h"/>
    <d v="2024-09-10T00:00:00"/>
    <x v="7"/>
    <x v="1"/>
    <x v="1301"/>
    <d v="2024-09-10T00:00:00"/>
    <d v="1899-12-30T18:47:51"/>
    <n v="42"/>
    <s v="E00042"/>
    <s v="RUTA KMS.042"/>
    <x v="38"/>
    <x v="0"/>
    <x v="0"/>
    <x v="1"/>
    <x v="0"/>
    <d v="2024-09-10T11:51:17"/>
    <x v="172"/>
    <n v="6.1452777778613381"/>
    <d v="2024-09-10T18:47:51"/>
    <d v="1899-12-30T00:33:36"/>
    <d v="2024-09-10T19:21:27"/>
    <n v="-1.3574999998672865"/>
    <x v="1"/>
    <m/>
    <m/>
    <x v="0"/>
    <x v="6"/>
    <x v="1"/>
    <x v="2"/>
    <x v="10"/>
    <n v="3"/>
    <s v=""/>
    <d v="1899-12-30T13:26:24"/>
    <n v="4.5852777778613376"/>
    <n v="0"/>
    <n v="4.5852777778613376"/>
    <n v="0"/>
    <x v="0"/>
  </r>
  <r>
    <s v="E002"/>
    <s v="EO11"/>
    <x v="1268"/>
    <x v="0"/>
    <s v="E3"/>
    <n v="100055428"/>
    <s v="HORMIGONES DEZA, S.L.U."/>
    <n v="22002767"/>
    <s v="LALIN"/>
    <n v="55"/>
    <x v="1"/>
    <d v="2024-09-10T00:00:00"/>
    <d v="1899-12-30T12:29:47"/>
    <s v="10/09 x tarde R01"/>
    <d v="2024-09-10T00:00:00"/>
    <x v="5"/>
    <x v="2"/>
    <x v="1302"/>
    <d v="2024-09-10T00:00:00"/>
    <d v="1899-12-30T16:20:56"/>
    <n v="45"/>
    <s v="E00045"/>
    <s v="RUTA KMS.045"/>
    <x v="217"/>
    <x v="0"/>
    <x v="0"/>
    <x v="1"/>
    <x v="0"/>
    <d v="2024-09-10T12:29:47"/>
    <x v="184"/>
    <n v="5.0036111109657213"/>
    <d v="2024-09-10T16:20:56"/>
    <d v="1899-12-30T00:36:00"/>
    <d v="2024-09-10T16:56:56"/>
    <n v="0.55111111106816679"/>
    <x v="0"/>
    <m/>
    <m/>
    <x v="0"/>
    <x v="6"/>
    <x v="0"/>
    <x v="2"/>
    <x v="8"/>
    <n v="3"/>
    <s v=""/>
    <d v="1899-12-30T14:24:00"/>
    <n v="3.4036111109657217"/>
    <n v="0"/>
    <n v="3.4036111109657217"/>
    <n v="0"/>
    <x v="0"/>
  </r>
  <r>
    <s v="E002"/>
    <s v="EO11"/>
    <x v="1269"/>
    <x v="0"/>
    <s v="E3"/>
    <n v="100048420"/>
    <s v="RODIÑAS PRETENSADOS, S. L."/>
    <n v="22002398"/>
    <s v="CALO"/>
    <n v="55"/>
    <x v="1"/>
    <d v="2024-09-10T00:00:00"/>
    <d v="1899-12-30T12:43:59"/>
    <s v="11/09 urge  SILO 2 R"/>
    <d v="2024-09-11T00:00:00"/>
    <x v="11"/>
    <x v="2"/>
    <x v="1303"/>
    <d v="2024-09-11T00:00:00"/>
    <d v="1899-12-30T08:22:05"/>
    <n v="15"/>
    <s v="E00015"/>
    <s v="RUTA KMS.015"/>
    <x v="217"/>
    <x v="0"/>
    <x v="0"/>
    <x v="1"/>
    <x v="0"/>
    <d v="2024-09-10T12:43:59"/>
    <x v="185"/>
    <n v="21.266944444330875"/>
    <d v="2024-09-11T08:22:05"/>
    <d v="1899-12-30T00:12:00"/>
    <d v="2024-09-11T08:34:05"/>
    <n v="1.4319444444263354"/>
    <x v="0"/>
    <m/>
    <m/>
    <x v="0"/>
    <x v="8"/>
    <x v="0"/>
    <x v="2"/>
    <x v="0"/>
    <n v="4"/>
    <s v=""/>
    <d v="1899-12-30T04:48:00"/>
    <n v="20.066944444330876"/>
    <n v="14"/>
    <n v="6.0669444443308755"/>
    <n v="0"/>
    <x v="0"/>
  </r>
  <r>
    <s v="E002"/>
    <s v="EO11"/>
    <x v="1270"/>
    <x v="0"/>
    <s v="E3"/>
    <n v="100013649"/>
    <s v="HORMIGONES MARBE HISPANIA, S.L."/>
    <n v="22002481"/>
    <s v="PLANTA LALIN"/>
    <n v="55"/>
    <x v="1"/>
    <d v="2024-09-10T00:00:00"/>
    <d v="1899-12-30T12:45:29"/>
    <s v="11/09 urge  Gas"/>
    <d v="2024-09-11T00:00:00"/>
    <x v="23"/>
    <x v="2"/>
    <x v="1304"/>
    <d v="2024-09-11T00:00:00"/>
    <d v="1899-12-30T08:36:05"/>
    <n v="45"/>
    <s v="E00045"/>
    <s v="RUTA KMS.045"/>
    <x v="214"/>
    <x v="0"/>
    <x v="0"/>
    <x v="1"/>
    <x v="0"/>
    <d v="2024-09-10T12:45:29"/>
    <x v="186"/>
    <n v="20.741944444540422"/>
    <d v="2024-09-11T08:36:05"/>
    <d v="1899-12-30T00:36:00"/>
    <d v="2024-09-11T09:12:05"/>
    <n v="0.29861111106583849"/>
    <x v="0"/>
    <m/>
    <m/>
    <x v="0"/>
    <x v="8"/>
    <x v="0"/>
    <x v="2"/>
    <x v="0"/>
    <n v="4"/>
    <s v=""/>
    <d v="1899-12-30T14:24:00"/>
    <n v="19.141944444540421"/>
    <n v="14"/>
    <n v="5.141944444540421"/>
    <n v="0"/>
    <x v="0"/>
  </r>
  <r>
    <s v="E002"/>
    <s v="EO11"/>
    <x v="1271"/>
    <x v="0"/>
    <s v="E3"/>
    <n v="100000834"/>
    <s v="AGLOMERADOS Y CNES. VALDEORRAS S.A."/>
    <n v="22000369"/>
    <s v="QUIROGA"/>
    <n v="55"/>
    <x v="1"/>
    <d v="2024-09-10T00:00:00"/>
    <d v="1899-12-30T12:49:04"/>
    <s v="11/09 urge  0/70544"/>
    <d v="2024-09-11T00:00:00"/>
    <x v="17"/>
    <x v="0"/>
    <x v="1305"/>
    <d v="2024-09-11T00:00:00"/>
    <d v="1899-12-30T09:18:31"/>
    <n v="68"/>
    <s v="E00068"/>
    <s v="RUTA KMS.068"/>
    <x v="224"/>
    <x v="0"/>
    <x v="0"/>
    <x v="0"/>
    <x v="0"/>
    <d v="2024-09-10T12:49:04"/>
    <x v="181"/>
    <n v="23.182222222269047"/>
    <d v="2024-09-11T09:18:31"/>
    <d v="1899-12-30T00:54:24"/>
    <d v="2024-09-11T10:12:55"/>
    <n v="1.7847222222480923"/>
    <x v="0"/>
    <m/>
    <m/>
    <x v="0"/>
    <x v="8"/>
    <x v="0"/>
    <x v="2"/>
    <x v="1"/>
    <n v="4"/>
    <s v=""/>
    <d v="1899-12-30T21:45:36"/>
    <n v="21.275555555602381"/>
    <n v="12"/>
    <n v="9.2755555556023808"/>
    <n v="0"/>
    <x v="0"/>
  </r>
  <r>
    <s v="E002"/>
    <s v="EO11"/>
    <x v="1272"/>
    <x v="0"/>
    <s v="E3"/>
    <n v="432000110"/>
    <s v="PREBETONG HORMIGONES, S.A."/>
    <n v="21000023"/>
    <s v="TREMOEDO"/>
    <n v="55"/>
    <x v="1"/>
    <d v="2024-09-10T00:00:00"/>
    <d v="1899-12-30T12:57:16"/>
    <s v="10/09 URGE  Silo 2"/>
    <d v="2024-09-10T00:00:00"/>
    <x v="1"/>
    <x v="4"/>
    <x v="1306"/>
    <d v="2024-09-10T00:00:00"/>
    <d v="1899-12-30T15:21:38"/>
    <n v="72"/>
    <s v="E00072"/>
    <s v="RUTA KMS.072"/>
    <x v="216"/>
    <x v="0"/>
    <x v="0"/>
    <x v="1"/>
    <x v="0"/>
    <d v="2024-09-10T12:57:16"/>
    <x v="149"/>
    <n v="4.0455555556691252"/>
    <d v="2024-09-10T15:21:38"/>
    <d v="1899-12-30T00:57:36"/>
    <d v="2024-09-10T16:19:14"/>
    <n v="0.67944444454042241"/>
    <x v="0"/>
    <m/>
    <m/>
    <x v="0"/>
    <x v="6"/>
    <x v="0"/>
    <x v="2"/>
    <x v="4"/>
    <n v="3"/>
    <s v=""/>
    <d v="1899-12-30T23:02:24"/>
    <n v="2.0855555556691252"/>
    <n v="0"/>
    <n v="2.0855555556691252"/>
    <n v="0"/>
    <x v="0"/>
  </r>
  <r>
    <s v="E002"/>
    <s v="EO11"/>
    <x v="1273"/>
    <x v="0"/>
    <s v="E3"/>
    <n v="100055374"/>
    <s v="ACTUHORSA SL"/>
    <n v="22002790"/>
    <s v="CARBALLO"/>
    <n v="3042"/>
    <x v="4"/>
    <d v="2024-09-10T00:00:00"/>
    <d v="1899-12-30T13:02:57"/>
    <s v="11/09 08:00h"/>
    <d v="2024-09-11T00:00:00"/>
    <x v="13"/>
    <x v="3"/>
    <x v="1307"/>
    <d v="2024-09-10T00:00:00"/>
    <d v="1899-12-30T17:40:18"/>
    <n v="33"/>
    <s v="E00033"/>
    <s v="RUTA KMS.033"/>
    <x v="210"/>
    <x v="0"/>
    <x v="0"/>
    <x v="1"/>
    <x v="0"/>
    <d v="2024-09-10T13:02:57"/>
    <x v="187"/>
    <n v="18.950833333306946"/>
    <d v="2024-09-10T17:40:18"/>
    <d v="1899-12-30T00:26:24"/>
    <d v="2024-09-10T18:06:42"/>
    <n v="13.888333333306946"/>
    <x v="0"/>
    <m/>
    <m/>
    <x v="0"/>
    <x v="6"/>
    <x v="0"/>
    <x v="2"/>
    <x v="9"/>
    <n v="3"/>
    <s v=""/>
    <d v="1899-12-30T10:33:36"/>
    <n v="17.510833333306945"/>
    <n v="14"/>
    <n v="3.5108333333069446"/>
    <n v="0"/>
    <x v="0"/>
  </r>
  <r>
    <s v="E002"/>
    <s v="EO11"/>
    <x v="1274"/>
    <x v="0"/>
    <s v="E3"/>
    <n v="100009172"/>
    <s v="BAÑEZANA DE HORMIGONES MIGUEL S.L."/>
    <n v="22002290"/>
    <s v="LA BAÑEZA"/>
    <n v="55"/>
    <x v="1"/>
    <d v="2024-09-10T00:00:00"/>
    <d v="1899-12-30T13:30:40"/>
    <s v="11/09 08H"/>
    <d v="2024-09-11T00:00:00"/>
    <x v="13"/>
    <x v="0"/>
    <x v="1308"/>
    <d v="2024-09-10T00:00:00"/>
    <d v="1899-12-30T18:45:47"/>
    <n v="105"/>
    <s v="E00105"/>
    <s v="RUTA KMS.105"/>
    <x v="271"/>
    <x v="0"/>
    <x v="0"/>
    <x v="0"/>
    <x v="0"/>
    <d v="2024-09-10T13:30:40"/>
    <x v="187"/>
    <n v="18.488888888969086"/>
    <d v="2024-09-10T18:45:47"/>
    <d v="1899-12-30T01:24:00"/>
    <d v="2024-09-10T20:09:47"/>
    <n v="11.836944444396067"/>
    <x v="0"/>
    <m/>
    <m/>
    <x v="0"/>
    <x v="6"/>
    <x v="0"/>
    <x v="2"/>
    <x v="10"/>
    <n v="3"/>
    <s v=""/>
    <d v="1899-12-31T09:36:00"/>
    <n v="16.088888888969088"/>
    <n v="12"/>
    <n v="4.0888888889690875"/>
    <n v="0"/>
    <x v="0"/>
  </r>
  <r>
    <s v="E002"/>
    <s v="EO11"/>
    <x v="1275"/>
    <x v="0"/>
    <s v="E3"/>
    <n v="100022350"/>
    <s v="LUSO GALAICA DE TRAVIESAS, S.A."/>
    <n v="22001365"/>
    <s v="O CARBALLIÑO"/>
    <n v="1054"/>
    <x v="6"/>
    <d v="2024-09-10T00:00:00"/>
    <d v="1899-12-30T13:36:11"/>
    <s v="11/09 URGE C26"/>
    <d v="2024-09-11T00:00:00"/>
    <x v="21"/>
    <x v="5"/>
    <x v="1309"/>
    <d v="2024-09-11T00:00:00"/>
    <d v="1899-12-30T09:23:59"/>
    <n v="90"/>
    <s v="E00090"/>
    <s v="RUTA KMS.090"/>
    <x v="272"/>
    <x v="0"/>
    <x v="0"/>
    <x v="2"/>
    <x v="0"/>
    <d v="2024-09-10T13:36:11"/>
    <x v="188"/>
    <n v="20.896944444451947"/>
    <d v="2024-09-11T09:23:59"/>
    <d v="1899-12-30T01:12:00"/>
    <d v="2024-09-11T10:35:59"/>
    <n v="-9.9722222308628261E-2"/>
    <x v="0"/>
    <m/>
    <m/>
    <x v="0"/>
    <x v="8"/>
    <x v="0"/>
    <x v="2"/>
    <x v="1"/>
    <n v="4"/>
    <s v=""/>
    <d v="1899-12-31T04:48:00"/>
    <n v="18.696944444451947"/>
    <n v="12"/>
    <n v="6.6969444444519475"/>
    <n v="0"/>
    <x v="0"/>
  </r>
  <r>
    <s v="E002"/>
    <s v="EO11"/>
    <x v="1276"/>
    <x v="0"/>
    <s v="E3"/>
    <n v="100022350"/>
    <s v="LUSO GALAICA DE TRAVIESAS, S.A."/>
    <n v="22001365"/>
    <s v="O CARBALLIÑO"/>
    <n v="1054"/>
    <x v="6"/>
    <d v="2024-09-10T00:00:00"/>
    <d v="1899-12-30T13:36:39"/>
    <s v="11/09 URGE C03"/>
    <d v="2024-09-11T00:00:00"/>
    <x v="14"/>
    <x v="5"/>
    <x v="1310"/>
    <d v="2024-09-11T00:00:00"/>
    <d v="1899-12-30T08:52:58"/>
    <n v="90"/>
    <s v="E00090"/>
    <s v="RUTA KMS.090"/>
    <x v="273"/>
    <x v="0"/>
    <x v="0"/>
    <x v="2"/>
    <x v="0"/>
    <d v="2024-09-10T13:36:39"/>
    <x v="173"/>
    <n v="21.889166666544043"/>
    <d v="2024-09-11T08:52:58"/>
    <d v="1899-12-30T01:12:00"/>
    <d v="2024-09-11T10:04:58"/>
    <n v="1.4172222220804542"/>
    <x v="0"/>
    <m/>
    <m/>
    <x v="0"/>
    <x v="8"/>
    <x v="0"/>
    <x v="2"/>
    <x v="0"/>
    <n v="4"/>
    <s v=""/>
    <d v="1899-12-31T04:48:00"/>
    <n v="19.689166666544043"/>
    <n v="12"/>
    <n v="7.6891666665440432"/>
    <n v="0"/>
    <x v="0"/>
  </r>
  <r>
    <s v="E002"/>
    <s v="EO11"/>
    <x v="1277"/>
    <x v="0"/>
    <s v="E3"/>
    <n v="100000761"/>
    <s v="GRANITOS DE XALLAS S.L."/>
    <n v="22000263"/>
    <s v="SANTA COMBA"/>
    <n v="55"/>
    <x v="1"/>
    <d v="2024-09-10T00:00:00"/>
    <d v="1899-12-30T13:37:10"/>
    <s v="10/09 17h 425/2024"/>
    <d v="2024-09-10T00:00:00"/>
    <x v="1"/>
    <x v="2"/>
    <x v="1311"/>
    <d v="2024-09-10T00:00:00"/>
    <d v="1899-12-30T14:56:40"/>
    <n v="45"/>
    <s v="E00045"/>
    <s v="RUTA KMS.045"/>
    <x v="214"/>
    <x v="0"/>
    <x v="0"/>
    <x v="1"/>
    <x v="0"/>
    <d v="2024-09-10T13:37:10"/>
    <x v="149"/>
    <n v="3.3805555556318723"/>
    <d v="2024-09-10T14:56:40"/>
    <d v="1899-12-30T00:36:00"/>
    <d v="2024-09-10T15:32:40"/>
    <n v="1.4555555556435138"/>
    <x v="0"/>
    <m/>
    <m/>
    <x v="0"/>
    <x v="6"/>
    <x v="0"/>
    <x v="2"/>
    <x v="5"/>
    <n v="3"/>
    <s v=""/>
    <d v="1899-12-30T14:24:00"/>
    <n v="1.7805555556318722"/>
    <n v="0"/>
    <n v="1.7805555556318722"/>
    <n v="0"/>
    <x v="0"/>
  </r>
  <r>
    <s v="E002"/>
    <s v="EO11"/>
    <x v="1278"/>
    <x v="0"/>
    <s v="E3"/>
    <n v="100022674"/>
    <s v="COMERCIAL SILOS DE GALICIA, S.L."/>
    <n v="22001795"/>
    <s v="LEIRO"/>
    <n v="55"/>
    <x v="1"/>
    <d v="2024-09-10T00:00:00"/>
    <d v="1899-12-30T13:37:51"/>
    <s v="10/09 17h"/>
    <d v="2024-09-10T00:00:00"/>
    <x v="5"/>
    <x v="0"/>
    <x v="1312"/>
    <d v="2024-09-10T00:00:00"/>
    <d v="1899-12-30T14:39:07"/>
    <n v="173"/>
    <s v="E00173"/>
    <s v="RUTA KMS.173"/>
    <x v="1"/>
    <x v="0"/>
    <x v="0"/>
    <x v="0"/>
    <x v="0"/>
    <d v="2024-09-10T13:37:51"/>
    <x v="184"/>
    <n v="3.8691666665836237"/>
    <d v="2024-09-10T14:39:07"/>
    <d v="1899-12-30T02:18:24"/>
    <d v="2024-09-10T16:57:31"/>
    <n v="0.54138888884335756"/>
    <x v="0"/>
    <m/>
    <m/>
    <x v="0"/>
    <x v="6"/>
    <x v="0"/>
    <x v="2"/>
    <x v="5"/>
    <n v="3"/>
    <s v=""/>
    <d v="1900-01-01T07:21:36"/>
    <n v="0.56249999991695709"/>
    <n v="0"/>
    <n v="0.56249999991695709"/>
    <n v="1"/>
    <x v="0"/>
  </r>
  <r>
    <s v="E002"/>
    <s v="EO11"/>
    <x v="1279"/>
    <x v="0"/>
    <s v="E3"/>
    <n v="100000865"/>
    <s v="HORMIGONES SINDO CASTRO S.L."/>
    <n v="22000428"/>
    <s v="VILLAMARTIN A."/>
    <n v="922"/>
    <x v="2"/>
    <d v="2024-09-10T00:00:00"/>
    <d v="1899-12-30T13:38:53"/>
    <s v="11/09 09h   I01"/>
    <d v="2024-09-11T00:00:00"/>
    <x v="18"/>
    <x v="5"/>
    <x v="1313"/>
    <d v="2024-09-10T00:00:00"/>
    <d v="1899-12-30T16:59:37"/>
    <n v="114"/>
    <s v="E00114"/>
    <s v="RUTA KMS.114"/>
    <x v="274"/>
    <x v="0"/>
    <x v="0"/>
    <x v="2"/>
    <x v="0"/>
    <d v="2024-09-10T13:38:53"/>
    <x v="189"/>
    <n v="19.351944444410037"/>
    <d v="2024-09-10T16:59:37"/>
    <d v="1899-12-30T01:31:12"/>
    <d v="2024-09-10T18:30:49"/>
    <n v="14.486388888966758"/>
    <x v="0"/>
    <m/>
    <m/>
    <x v="0"/>
    <x v="6"/>
    <x v="0"/>
    <x v="2"/>
    <x v="8"/>
    <n v="3"/>
    <s v=""/>
    <d v="1899-12-31T12:28:48"/>
    <n v="16.831944444410038"/>
    <n v="12"/>
    <n v="4.8319444444100377"/>
    <n v="0"/>
    <x v="0"/>
  </r>
  <r>
    <s v="E002"/>
    <s v="EO11"/>
    <x v="1280"/>
    <x v="0"/>
    <s v="E3"/>
    <n v="100000865"/>
    <s v="HORMIGONES SINDO CASTRO S.L."/>
    <n v="22000428"/>
    <s v="VILLAMARTIN A."/>
    <n v="922"/>
    <x v="2"/>
    <d v="2024-09-10T00:00:00"/>
    <d v="1899-12-30T13:39:32"/>
    <s v="11/09 11h  C17"/>
    <d v="2024-09-11T00:00:00"/>
    <x v="12"/>
    <x v="5"/>
    <x v="1314"/>
    <d v="2024-09-11T00:00:00"/>
    <d v="1899-12-30T08:45:20"/>
    <n v="114"/>
    <s v="E00114"/>
    <s v="RUTA KMS.114"/>
    <x v="25"/>
    <x v="0"/>
    <x v="0"/>
    <x v="2"/>
    <x v="0"/>
    <d v="2024-09-10T13:39:32"/>
    <x v="190"/>
    <n v="21.341111111221835"/>
    <d v="2024-09-11T08:45:20"/>
    <d v="1899-12-30T01:31:12"/>
    <d v="2024-09-11T10:16:32"/>
    <n v="0.72444444458233193"/>
    <x v="0"/>
    <m/>
    <m/>
    <x v="0"/>
    <x v="8"/>
    <x v="0"/>
    <x v="2"/>
    <x v="0"/>
    <n v="4"/>
    <s v=""/>
    <d v="1899-12-31T12:28:48"/>
    <n v="18.821111111221835"/>
    <n v="12"/>
    <n v="6.8211111112218354"/>
    <n v="0"/>
    <x v="0"/>
  </r>
  <r>
    <s v="E002"/>
    <s v="EO11"/>
    <x v="1281"/>
    <x v="0"/>
    <s v="E3"/>
    <n v="100053492"/>
    <s v="HORMIGONES Y MINERALES S.L."/>
    <n v="22002720"/>
    <s v="DEHESAS"/>
    <n v="55"/>
    <x v="1"/>
    <d v="2024-09-10T00:00:00"/>
    <d v="1899-12-30T13:56:44"/>
    <s v="10/09 Urgente"/>
    <d v="2024-09-10T00:00:00"/>
    <x v="7"/>
    <x v="0"/>
    <x v="1315"/>
    <d v="2024-09-10T00:00:00"/>
    <d v="1899-12-30T17:18:47"/>
    <n v="20"/>
    <s v="E00020"/>
    <s v="RUTA KMS.020"/>
    <x v="26"/>
    <x v="0"/>
    <x v="0"/>
    <x v="0"/>
    <x v="0"/>
    <d v="2024-09-10T13:56:44"/>
    <x v="172"/>
    <n v="4.0544444443657994"/>
    <d v="2024-09-10T17:18:47"/>
    <d v="1899-12-30T00:16:00"/>
    <d v="2024-09-10T17:34:47"/>
    <n v="0.42027777770999819"/>
    <x v="0"/>
    <m/>
    <m/>
    <x v="0"/>
    <x v="6"/>
    <x v="0"/>
    <x v="2"/>
    <x v="9"/>
    <n v="3"/>
    <s v="HIBURSANFRE, S.L.U."/>
    <d v="1899-12-30T06:24:00"/>
    <n v="2.7877777776991328"/>
    <n v="0"/>
    <n v="2.7877777776991328"/>
    <n v="0"/>
    <x v="0"/>
  </r>
  <r>
    <s v="E002"/>
    <s v="EO11"/>
    <x v="1282"/>
    <x v="0"/>
    <s v="E3"/>
    <n v="100000764"/>
    <s v="HORMIGONES BERGANTIÑOS S.A."/>
    <n v="22000268"/>
    <s v="ESPIRITU SANTO"/>
    <n v="55"/>
    <x v="1"/>
    <d v="2024-09-10T00:00:00"/>
    <d v="1899-12-30T14:39:48"/>
    <s v="10/09 de tarde"/>
    <d v="2024-09-10T00:00:00"/>
    <x v="7"/>
    <x v="3"/>
    <x v="1316"/>
    <d v="2024-09-10T00:00:00"/>
    <d v="1899-12-30T15:45:18"/>
    <n v="15"/>
    <s v="E00015"/>
    <s v="RUTA KMS.015"/>
    <x v="221"/>
    <x v="0"/>
    <x v="0"/>
    <x v="1"/>
    <x v="0"/>
    <d v="2024-09-10T14:39:48"/>
    <x v="172"/>
    <n v="3.3366666666115634"/>
    <d v="2024-09-10T15:45:18"/>
    <d v="1899-12-30T00:12:00"/>
    <d v="2024-09-10T15:57:18"/>
    <n v="2.0450000001001172"/>
    <x v="0"/>
    <m/>
    <m/>
    <x v="0"/>
    <x v="6"/>
    <x v="0"/>
    <x v="2"/>
    <x v="4"/>
    <n v="3"/>
    <s v=""/>
    <d v="1899-12-30T04:48:00"/>
    <n v="2.1366666666115632"/>
    <n v="0"/>
    <n v="2.1366666666115632"/>
    <n v="0"/>
    <x v="0"/>
  </r>
  <r>
    <s v="E002"/>
    <s v="EO11"/>
    <x v="1283"/>
    <x v="0"/>
    <s v="E3"/>
    <n v="100000764"/>
    <s v="HORMIGONES BERGANTIÑOS S.A."/>
    <n v="22000268"/>
    <s v="ESPIRITU SANTO"/>
    <n v="55"/>
    <x v="1"/>
    <d v="2024-09-10T00:00:00"/>
    <d v="1899-12-30T14:40:04"/>
    <s v="11/09 de mañana"/>
    <d v="2024-09-11T00:00:00"/>
    <x v="3"/>
    <x v="3"/>
    <x v="1317"/>
    <d v="2024-09-10T00:00:00"/>
    <d v="1899-12-30T18:07:56"/>
    <n v="15"/>
    <s v="E00015"/>
    <s v="RUTA KMS.015"/>
    <x v="213"/>
    <x v="0"/>
    <x v="0"/>
    <x v="1"/>
    <x v="0"/>
    <d v="2024-09-10T14:40:04"/>
    <x v="191"/>
    <n v="23.332222222234122"/>
    <d v="2024-09-10T18:07:56"/>
    <d v="1899-12-30T00:12:00"/>
    <d v="2024-09-10T18:19:56"/>
    <n v="19.667777777882293"/>
    <x v="0"/>
    <m/>
    <m/>
    <x v="0"/>
    <x v="6"/>
    <x v="0"/>
    <x v="2"/>
    <x v="10"/>
    <n v="3"/>
    <s v=""/>
    <d v="1899-12-30T04:48:00"/>
    <n v="22.132222222234123"/>
    <n v="14"/>
    <n v="8.1322222222341232"/>
    <n v="0"/>
    <x v="0"/>
  </r>
  <r>
    <s v="E002"/>
    <s v="EO11"/>
    <x v="1284"/>
    <x v="0"/>
    <s v="E3"/>
    <n v="100000866"/>
    <s v="EMILIANO BASALO CONSTRUCCIONES, S.L"/>
    <n v="22002965"/>
    <s v="MACEDA"/>
    <n v="55"/>
    <x v="1"/>
    <d v="2024-09-10T00:00:00"/>
    <d v="1899-12-30T15:11:14"/>
    <s v="11/09 urge"/>
    <d v="2024-09-11T00:00:00"/>
    <x v="17"/>
    <x v="1"/>
    <x v="1318"/>
    <d v="2024-09-11T00:00:00"/>
    <d v="1899-12-30T09:45:30"/>
    <n v="35"/>
    <s v="E00035"/>
    <s v="RUTA KMS.035"/>
    <x v="31"/>
    <x v="0"/>
    <x v="0"/>
    <x v="1"/>
    <x v="0"/>
    <d v="2024-09-10T15:11:14"/>
    <x v="181"/>
    <n v="20.812777777842712"/>
    <d v="2024-09-11T09:45:30"/>
    <d v="1899-12-30T00:28:00"/>
    <d v="2024-09-11T10:13:30"/>
    <n v="1.7750000000232831"/>
    <x v="0"/>
    <m/>
    <m/>
    <x v="0"/>
    <x v="8"/>
    <x v="0"/>
    <x v="2"/>
    <x v="1"/>
    <n v="4"/>
    <s v=""/>
    <d v="1899-12-30T11:12:00"/>
    <n v="19.346111111176047"/>
    <n v="14"/>
    <n v="5.3461111111760466"/>
    <n v="0"/>
    <x v="0"/>
  </r>
  <r>
    <s v="E002"/>
    <s v="EO11"/>
    <x v="1285"/>
    <x v="0"/>
    <s v="E3"/>
    <n v="432000110"/>
    <s v="PREBETONG HORMIGONES, S.A."/>
    <n v="21000011"/>
    <s v="MEIXOEIRO"/>
    <n v="55"/>
    <x v="1"/>
    <d v="2024-09-10T00:00:00"/>
    <d v="1899-12-30T15:13:06"/>
    <s v="11/09 8h"/>
    <d v="2024-09-11T00:00:00"/>
    <x v="13"/>
    <x v="4"/>
    <x v="1319"/>
    <d v="2024-09-10T00:00:00"/>
    <d v="1899-12-30T17:53:37"/>
    <n v="18"/>
    <s v="E00018"/>
    <s v="RUTA KMS.018"/>
    <x v="216"/>
    <x v="0"/>
    <x v="0"/>
    <x v="1"/>
    <x v="0"/>
    <d v="2024-09-10T15:13:06"/>
    <x v="187"/>
    <n v="16.781666666676756"/>
    <d v="2024-09-10T17:53:37"/>
    <d v="1899-12-30T00:14:24"/>
    <d v="2024-09-10T18:08:01"/>
    <n v="13.866388888971414"/>
    <x v="0"/>
    <m/>
    <m/>
    <x v="0"/>
    <x v="6"/>
    <x v="0"/>
    <x v="2"/>
    <x v="9"/>
    <n v="3"/>
    <s v=""/>
    <d v="1899-12-30T05:45:36"/>
    <n v="15.541666666676758"/>
    <n v="14"/>
    <n v="1.5416666666767576"/>
    <n v="0"/>
    <x v="0"/>
  </r>
  <r>
    <s v="E002"/>
    <s v="EO11"/>
    <x v="1286"/>
    <x v="0"/>
    <s v="E3"/>
    <n v="432000110"/>
    <s v="PREBETONG HORMIGONES, S.A."/>
    <n v="21000011"/>
    <s v="MEIXOEIRO"/>
    <n v="55"/>
    <x v="1"/>
    <d v="2024-09-10T00:00:00"/>
    <d v="1899-12-30T15:13:36"/>
    <s v="11/09 URGE  TV1/TV3"/>
    <d v="2024-09-11T00:00:00"/>
    <x v="12"/>
    <x v="4"/>
    <x v="1320"/>
    <d v="2024-09-11T00:00:00"/>
    <d v="1899-12-30T09:24:26"/>
    <n v="18"/>
    <s v="E00018"/>
    <s v="RUTA KMS.018"/>
    <x v="216"/>
    <x v="0"/>
    <x v="0"/>
    <x v="1"/>
    <x v="0"/>
    <d v="2024-09-10T15:13:36"/>
    <x v="190"/>
    <n v="19.773333333316259"/>
    <d v="2024-09-11T09:24:26"/>
    <d v="1899-12-30T00:14:24"/>
    <d v="2024-09-11T09:38:50"/>
    <n v="1.3527777777635492"/>
    <x v="0"/>
    <m/>
    <m/>
    <x v="0"/>
    <x v="8"/>
    <x v="0"/>
    <x v="2"/>
    <x v="1"/>
    <n v="4"/>
    <s v=""/>
    <d v="1899-12-30T05:45:36"/>
    <n v="18.533333333316261"/>
    <n v="14"/>
    <n v="4.5333333333162606"/>
    <n v="0"/>
    <x v="0"/>
  </r>
  <r>
    <s v="E002"/>
    <s v="EO11"/>
    <x v="1287"/>
    <x v="0"/>
    <s v="E3"/>
    <n v="432000110"/>
    <s v="PREBETONG HORMIGONES, S.A."/>
    <n v="21000011"/>
    <s v="MEIXOEIRO"/>
    <n v="3044"/>
    <x v="2"/>
    <d v="2024-09-10T00:00:00"/>
    <d v="1899-12-30T15:14:11"/>
    <s v="11/09 12:30H o 14h"/>
    <d v="2024-09-11T00:00:00"/>
    <x v="3"/>
    <x v="0"/>
    <x v="1321"/>
    <d v="2024-09-11T00:00:00"/>
    <d v="1899-12-30T08:59:09"/>
    <n v="246"/>
    <s v="E00246"/>
    <s v="RUTA KMS.246"/>
    <x v="42"/>
    <x v="0"/>
    <x v="0"/>
    <x v="0"/>
    <x v="0"/>
    <d v="2024-09-10T15:14:11"/>
    <x v="191"/>
    <n v="22.76361111109145"/>
    <d v="2024-09-11T08:59:09"/>
    <d v="1899-12-30T03:16:48"/>
    <d v="2024-09-11T12:15:57"/>
    <n v="1.7341666667489335"/>
    <x v="0"/>
    <m/>
    <m/>
    <x v="0"/>
    <x v="8"/>
    <x v="0"/>
    <x v="2"/>
    <x v="0"/>
    <n v="4"/>
    <s v=""/>
    <d v="1900-01-02T06:43:12"/>
    <n v="18.483611111091449"/>
    <n v="12"/>
    <n v="6.4836111110914487"/>
    <n v="0"/>
    <x v="0"/>
  </r>
  <r>
    <s v="E002"/>
    <s v="EO11"/>
    <x v="1288"/>
    <x v="0"/>
    <s v="E3"/>
    <n v="100053398"/>
    <s v="HORMIGONES ANPASA, S.L.U."/>
    <n v="22002666"/>
    <s v="OUTARIZ"/>
    <n v="3218"/>
    <x v="5"/>
    <d v="2024-09-10T00:00:00"/>
    <d v="1899-12-30T15:18:19"/>
    <s v="11/09 primera hora"/>
    <d v="2024-09-11T00:00:00"/>
    <x v="23"/>
    <x v="0"/>
    <x v="1322"/>
    <d v="2024-09-10T00:00:00"/>
    <d v="1899-12-30T18:30:53"/>
    <n v="145"/>
    <s v="E00145"/>
    <s v="RUTA KMS.145"/>
    <x v="275"/>
    <x v="0"/>
    <x v="0"/>
    <x v="0"/>
    <x v="0"/>
    <d v="2024-09-10T15:18:19"/>
    <x v="186"/>
    <n v="18.194722222338896"/>
    <d v="2024-09-10T18:30:53"/>
    <d v="1899-12-30T01:56:00"/>
    <d v="2024-09-10T20:26:53"/>
    <n v="13.051944444479886"/>
    <x v="0"/>
    <m/>
    <m/>
    <x v="0"/>
    <x v="6"/>
    <x v="0"/>
    <x v="2"/>
    <x v="10"/>
    <n v="3"/>
    <s v=""/>
    <d v="1899-12-31T22:24:00"/>
    <n v="15.261388889005563"/>
    <n v="12"/>
    <n v="3.2613888890055627"/>
    <n v="0"/>
    <x v="0"/>
  </r>
  <r>
    <s v="E002"/>
    <s v="EO11"/>
    <x v="1289"/>
    <x v="0"/>
    <s v="E3"/>
    <n v="432000181"/>
    <s v="PREBETONG LUGO HORMIGONES, S.A."/>
    <n v="22002590"/>
    <s v="MONFORTE"/>
    <n v="55"/>
    <x v="1"/>
    <d v="2024-09-10T00:00:00"/>
    <d v="1899-12-30T15:19:51"/>
    <s v="11/09 urge C04"/>
    <d v="2024-09-11T00:00:00"/>
    <x v="12"/>
    <x v="1"/>
    <x v="1323"/>
    <d v="2024-09-11T00:00:00"/>
    <d v="1899-12-30T09:57:51"/>
    <n v="45"/>
    <s v="E00045"/>
    <s v="RUTA KMS.045"/>
    <x v="38"/>
    <x v="0"/>
    <x v="0"/>
    <x v="1"/>
    <x v="0"/>
    <d v="2024-09-10T15:19:51"/>
    <x v="190"/>
    <n v="19.669166666746605"/>
    <d v="2024-09-11T09:57:51"/>
    <d v="1899-12-30T00:36:00"/>
    <d v="2024-09-11T10:33:51"/>
    <n v="0.43583333340939134"/>
    <x v="0"/>
    <m/>
    <m/>
    <x v="0"/>
    <x v="8"/>
    <x v="0"/>
    <x v="2"/>
    <x v="1"/>
    <n v="4"/>
    <s v=""/>
    <d v="1899-12-30T14:24:00"/>
    <n v="18.069166666746604"/>
    <n v="14"/>
    <n v="4.0691666667466038"/>
    <n v="0"/>
    <x v="0"/>
  </r>
  <r>
    <s v="E002"/>
    <s v="EO11"/>
    <x v="1290"/>
    <x v="0"/>
    <s v="E4"/>
    <n v="100053436"/>
    <s v="IMAGAL CERAMICA Y BAÑO, S.L."/>
    <n v="19001526"/>
    <s v="REDONDELA"/>
    <n v="2906"/>
    <x v="8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0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0"/>
    <x v="0"/>
    <s v="E4"/>
    <n v="100053436"/>
    <s v="IMAGAL CERAMICA Y BAÑO, S.L."/>
    <n v="19001526"/>
    <s v="REDONDELA"/>
    <n v="3320"/>
    <x v="9"/>
    <d v="2024-09-10T00:00:00"/>
    <d v="1899-12-30T15:20:43"/>
    <s v="11/09 PC2405493 fard"/>
    <d v="2024-09-11T00:00:00"/>
    <x v="9"/>
    <x v="0"/>
    <x v="1324"/>
    <d v="2024-09-11T00:00:00"/>
    <d v="1899-12-30T09:02:48"/>
    <n v="230"/>
    <s v="E00230"/>
    <s v="RUTA KMS.230"/>
    <x v="37"/>
    <x v="0"/>
    <x v="1"/>
    <x v="0"/>
    <x v="1"/>
    <d v="2024-09-10T15:20:43"/>
    <x v="176"/>
    <n v="28.654722222243436"/>
    <d v="2024-09-11T09:02:48"/>
    <d v="1899-12-30T03:04:00"/>
    <d v="2024-09-11T12:06:48"/>
    <n v="7.8866666665999219"/>
    <x v="0"/>
    <m/>
    <m/>
    <x v="0"/>
    <x v="8"/>
    <x v="0"/>
    <x v="2"/>
    <x v="1"/>
    <n v="4"/>
    <s v=""/>
    <d v="1900-01-02T01:36:00"/>
    <n v="24.588055555576769"/>
    <n v="12"/>
    <n v="12.588055555576769"/>
    <n v="0"/>
    <x v="0"/>
  </r>
  <r>
    <s v="E002"/>
    <s v="EO11"/>
    <x v="1291"/>
    <x v="0"/>
    <s v="E3"/>
    <n v="100051530"/>
    <s v="MYHNOR MORTEROS Y HORMIGONES DEL"/>
    <n v="22002573"/>
    <s v="MONTESALGUEIRO"/>
    <n v="55"/>
    <x v="1"/>
    <d v="2024-09-10T00:00:00"/>
    <d v="1899-12-30T15:22:42"/>
    <s v="11/09 08:30h"/>
    <d v="2024-09-11T00:00:00"/>
    <x v="19"/>
    <x v="0"/>
    <x v="1325"/>
    <d v="2024-09-10T00:00:00"/>
    <d v="1899-12-30T17:45:06"/>
    <n v="153"/>
    <s v="E00153"/>
    <s v="RUTA KMS.153"/>
    <x v="6"/>
    <x v="0"/>
    <x v="0"/>
    <x v="0"/>
    <x v="0"/>
    <d v="2024-09-10T15:22:42"/>
    <x v="192"/>
    <n v="17.121666666527744"/>
    <d v="2024-09-10T17:45:06"/>
    <d v="1899-12-30T02:02:24"/>
    <d v="2024-09-10T19:47:30"/>
    <n v="12.708333333372138"/>
    <x v="0"/>
    <m/>
    <m/>
    <x v="0"/>
    <x v="6"/>
    <x v="0"/>
    <x v="2"/>
    <x v="9"/>
    <n v="3"/>
    <s v=""/>
    <d v="1900-01-01T00:57:36"/>
    <n v="14.081666666527745"/>
    <n v="12"/>
    <n v="2.0816666665277452"/>
    <n v="0"/>
    <x v="0"/>
  </r>
  <r>
    <s v="E002"/>
    <s v="EO11"/>
    <x v="1292"/>
    <x v="0"/>
    <s v="E3"/>
    <n v="432000110"/>
    <s v="PREBETONG HORMIGONES, S.A."/>
    <n v="21000042"/>
    <s v="REIGOSA"/>
    <n v="55"/>
    <x v="1"/>
    <d v="2024-09-10T00:00:00"/>
    <d v="1899-12-30T15:28:04"/>
    <s v="10/09 Urgente"/>
    <d v="2024-09-10T00:00:00"/>
    <x v="1"/>
    <x v="4"/>
    <x v="1326"/>
    <d v="2024-09-10T00:00:00"/>
    <d v="1899-12-30T15:53:49"/>
    <n v="52"/>
    <s v="E00052"/>
    <s v="RUTA KMS.052"/>
    <x v="211"/>
    <x v="0"/>
    <x v="0"/>
    <x v="1"/>
    <x v="0"/>
    <d v="2024-09-10T15:28:04"/>
    <x v="149"/>
    <n v="1.532222222245764"/>
    <d v="2024-09-10T15:53:49"/>
    <d v="1899-12-30T00:41:36"/>
    <d v="2024-09-10T16:35:25"/>
    <n v="0.40972222230629995"/>
    <x v="0"/>
    <m/>
    <m/>
    <x v="0"/>
    <x v="6"/>
    <x v="0"/>
    <x v="2"/>
    <x v="4"/>
    <n v="3"/>
    <s v=""/>
    <d v="1899-12-30T16:38:24"/>
    <n v="-0.16111111108756937"/>
    <n v="0"/>
    <n v="-0.16111111108756937"/>
    <n v="1"/>
    <x v="0"/>
  </r>
  <r>
    <s v="E002"/>
    <s v="EO11"/>
    <x v="1293"/>
    <x v="0"/>
    <s v="E3"/>
    <n v="432000110"/>
    <s v="PREBETONG HORMIGONES, S.A."/>
    <n v="22001012"/>
    <s v="FENE"/>
    <n v="55"/>
    <x v="1"/>
    <d v="2024-09-10T00:00:00"/>
    <d v="1899-12-30T15:40:27"/>
    <s v="11/09 9:30h"/>
    <d v="2024-09-11T00:00:00"/>
    <x v="23"/>
    <x v="3"/>
    <x v="1327"/>
    <d v="2024-09-10T00:00:00"/>
    <d v="1899-12-30T17:38:15"/>
    <n v="51"/>
    <s v="E00051"/>
    <s v="RUTA KMS.051"/>
    <x v="30"/>
    <x v="0"/>
    <x v="0"/>
    <x v="1"/>
    <x v="0"/>
    <d v="2024-09-10T15:40:27"/>
    <x v="186"/>
    <n v="17.825833333306946"/>
    <d v="2024-09-10T17:38:15"/>
    <d v="1899-12-30T00:40:48"/>
    <d v="2024-09-10T18:19:03"/>
    <n v="15.182500000053551"/>
    <x v="0"/>
    <m/>
    <m/>
    <x v="0"/>
    <x v="6"/>
    <x v="0"/>
    <x v="2"/>
    <x v="9"/>
    <n v="3"/>
    <s v=""/>
    <d v="1899-12-30T16:19:12"/>
    <n v="16.145833333306946"/>
    <n v="14"/>
    <n v="2.1458333333069461"/>
    <n v="0"/>
    <x v="0"/>
  </r>
  <r>
    <s v="E002"/>
    <s v="EO11"/>
    <x v="1294"/>
    <x v="0"/>
    <s v="E3"/>
    <n v="100000785"/>
    <s v="ARIDOS DO MENDO S.L."/>
    <n v="22000297"/>
    <s v="SALVATERRA"/>
    <n v="55"/>
    <x v="1"/>
    <d v="2024-09-10T00:00:00"/>
    <d v="1899-12-30T15:54:26"/>
    <s v="10/09 de tarde"/>
    <d v="2024-09-10T00:00:00"/>
    <x v="7"/>
    <x v="4"/>
    <x v="1328"/>
    <d v="2024-09-10T00:00:00"/>
    <d v="1899-12-30T16:16:44"/>
    <n v="18"/>
    <s v="E00018"/>
    <s v="RUTA KMS.018"/>
    <x v="212"/>
    <x v="0"/>
    <x v="0"/>
    <x v="1"/>
    <x v="0"/>
    <d v="2024-09-10T15:54:26"/>
    <x v="172"/>
    <n v="2.0927777776960284"/>
    <d v="2024-09-10T16:16:44"/>
    <d v="1899-12-30T00:14:24"/>
    <d v="2024-09-10T16:31:08"/>
    <n v="1.4811111110611819"/>
    <x v="0"/>
    <m/>
    <m/>
    <x v="0"/>
    <x v="6"/>
    <x v="0"/>
    <x v="2"/>
    <x v="8"/>
    <n v="3"/>
    <s v=""/>
    <d v="1899-12-30T05:45:36"/>
    <n v="0.85277777769602836"/>
    <n v="0"/>
    <n v="0.85277777769602836"/>
    <n v="1"/>
    <x v="0"/>
  </r>
  <r>
    <s v="E002"/>
    <s v="EO11"/>
    <x v="1295"/>
    <x v="0"/>
    <s v="E3"/>
    <n v="432000110"/>
    <s v="PREBETONG HORMIGONES, S.A."/>
    <n v="21000010"/>
    <s v="LA GRELA"/>
    <n v="55"/>
    <x v="1"/>
    <d v="2024-09-10T00:00:00"/>
    <d v="1899-12-30T15:55:07"/>
    <s v="10/09 x la tarde"/>
    <d v="2024-09-10T00:00:00"/>
    <x v="5"/>
    <x v="3"/>
    <x v="1329"/>
    <d v="2024-09-10T00:00:00"/>
    <d v="1899-12-30T16:19:50"/>
    <n v="2"/>
    <s v="E00002"/>
    <s v="RUTA KMS.0002"/>
    <x v="220"/>
    <x v="0"/>
    <x v="0"/>
    <x v="1"/>
    <x v="0"/>
    <d v="2024-09-10T15:55:07"/>
    <x v="184"/>
    <n v="1.5813888888806105"/>
    <d v="2024-09-10T16:19:50"/>
    <d v="1899-12-30T00:01:36"/>
    <d v="2024-09-10T16:21:26"/>
    <n v="1.1427777777425945"/>
    <x v="0"/>
    <m/>
    <m/>
    <x v="0"/>
    <x v="6"/>
    <x v="0"/>
    <x v="2"/>
    <x v="8"/>
    <n v="3"/>
    <s v=""/>
    <d v="1899-12-30T00:38:24"/>
    <n v="0.55472222221394385"/>
    <n v="0"/>
    <n v="0.55472222221394385"/>
    <n v="1"/>
    <x v="0"/>
  </r>
  <r>
    <s v="E002"/>
    <s v="EO11"/>
    <x v="1296"/>
    <x v="0"/>
    <s v="E3"/>
    <n v="100016138"/>
    <s v="PREFABRICADOS BUXAN, S.L."/>
    <n v="22001071"/>
    <s v="CESPON"/>
    <n v="55"/>
    <x v="1"/>
    <d v="2024-09-10T00:00:00"/>
    <d v="1899-12-30T16:05:07"/>
    <s v="11/09 URGE C02"/>
    <d v="2024-09-11T00:00:00"/>
    <x v="17"/>
    <x v="2"/>
    <x v="1330"/>
    <d v="2024-09-11T00:00:00"/>
    <d v="1899-12-30T09:45:16"/>
    <n v="54"/>
    <s v="E00054"/>
    <s v="RUTA KMS.054"/>
    <x v="210"/>
    <x v="0"/>
    <x v="0"/>
    <x v="1"/>
    <x v="0"/>
    <d v="2024-09-10T16:05:07"/>
    <x v="181"/>
    <n v="19.914722222252749"/>
    <d v="2024-09-11T09:45:16"/>
    <d v="1899-12-30T00:43:12"/>
    <d v="2024-09-11T10:28:28"/>
    <n v="1.5255555555922911"/>
    <x v="0"/>
    <m/>
    <m/>
    <x v="0"/>
    <x v="8"/>
    <x v="0"/>
    <x v="2"/>
    <x v="1"/>
    <n v="4"/>
    <s v=""/>
    <d v="1899-12-30T17:16:48"/>
    <n v="18.19472222225275"/>
    <n v="14"/>
    <n v="4.19472222225275"/>
    <n v="0"/>
    <x v="0"/>
  </r>
  <r>
    <s v="E002"/>
    <s v="EO11"/>
    <x v="1297"/>
    <x v="0"/>
    <s v="E4"/>
    <n v="100049356"/>
    <s v="AMARELLE GUILLIN, EMILIO"/>
    <n v="19001170"/>
    <s v="PEDRASALGUEIRA-ANXERIZ"/>
    <n v="3124"/>
    <x v="7"/>
    <d v="2024-09-10T00:00:00"/>
    <d v="1899-12-30T16:23:25"/>
    <s v="11/09 servir"/>
    <d v="2024-09-11T00:00:00"/>
    <x v="9"/>
    <x v="0"/>
    <x v="1331"/>
    <d v="2024-09-10T00:00:00"/>
    <d v="1899-12-30T19:18:56"/>
    <n v="231"/>
    <s v="E00231"/>
    <s v="RUTA KMS.231"/>
    <x v="215"/>
    <x v="0"/>
    <x v="0"/>
    <x v="0"/>
    <x v="1"/>
    <d v="2024-09-10T16:23:25"/>
    <x v="176"/>
    <n v="27.609722222259734"/>
    <d v="2024-09-10T19:18:56"/>
    <d v="1899-12-30T03:04:48"/>
    <d v="2024-09-10T22:23:44"/>
    <n v="21.604444444470573"/>
    <x v="0"/>
    <m/>
    <m/>
    <x v="0"/>
    <x v="6"/>
    <x v="0"/>
    <x v="2"/>
    <x v="11"/>
    <n v="3"/>
    <s v=""/>
    <d v="1900-01-02T01:55:12"/>
    <n v="23.529722222259736"/>
    <n v="12"/>
    <n v="11.529722222259736"/>
    <n v="0"/>
    <x v="0"/>
  </r>
  <r>
    <s v="E002"/>
    <s v="EO11"/>
    <x v="1298"/>
    <x v="0"/>
    <s v="E3"/>
    <n v="432000110"/>
    <s v="PREBETONG HORMIGONES, S.A."/>
    <n v="21000023"/>
    <s v="TREMOEDO"/>
    <n v="55"/>
    <x v="1"/>
    <d v="2024-09-10T00:00:00"/>
    <d v="1899-12-30T16:34:11"/>
    <s v="11/09 8:30h Silo 2"/>
    <d v="2024-09-11T00:00:00"/>
    <x v="19"/>
    <x v="4"/>
    <x v="1332"/>
    <d v="2024-09-10T00:00:00"/>
    <d v="1899-12-30T18:10:20"/>
    <n v="72"/>
    <s v="E00072"/>
    <s v="RUTA KMS.072"/>
    <x v="212"/>
    <x v="0"/>
    <x v="0"/>
    <x v="1"/>
    <x v="0"/>
    <d v="2024-09-10T16:34:11"/>
    <x v="192"/>
    <n v="15.930277777661104"/>
    <d v="2024-09-10T18:10:20"/>
    <d v="1899-12-30T00:57:36"/>
    <d v="2024-09-10T19:07:56"/>
    <n v="13.367777777777519"/>
    <x v="0"/>
    <m/>
    <m/>
    <x v="0"/>
    <x v="6"/>
    <x v="0"/>
    <x v="2"/>
    <x v="10"/>
    <n v="3"/>
    <s v=""/>
    <d v="1899-12-30T23:02:24"/>
    <n v="13.970277777661103"/>
    <n v="14"/>
    <n v="-2.9722222338897097E-2"/>
    <n v="1"/>
    <x v="0"/>
  </r>
  <r>
    <s v="E002"/>
    <s v="EO11"/>
    <x v="1299"/>
    <x v="0"/>
    <s v="E3"/>
    <n v="100028413"/>
    <s v="HORMIGONES CARRAL, S.L."/>
    <n v="22002990"/>
    <s v="PUERTO EXTERIOR DE FERROL"/>
    <n v="3042"/>
    <x v="4"/>
    <d v="2024-09-10T00:00:00"/>
    <d v="1899-12-30T17:00:49"/>
    <s v="11/09 11h"/>
    <d v="2024-09-11T00:00:00"/>
    <x v="12"/>
    <x v="3"/>
    <x v="1333"/>
    <d v="2024-09-10T00:00:00"/>
    <d v="1899-12-30T17:57:37"/>
    <n v="71"/>
    <s v="E00071"/>
    <s v="RUTA KMS.071"/>
    <x v="221"/>
    <x v="0"/>
    <x v="0"/>
    <x v="1"/>
    <x v="0"/>
    <d v="2024-09-10T17:00:49"/>
    <x v="190"/>
    <n v="17.986388889024965"/>
    <d v="2024-09-10T17:57:37"/>
    <d v="1899-12-30T00:56:48"/>
    <d v="2024-09-10T18:54:25"/>
    <n v="16.093055555596948"/>
    <x v="0"/>
    <m/>
    <m/>
    <x v="0"/>
    <x v="6"/>
    <x v="0"/>
    <x v="2"/>
    <x v="9"/>
    <n v="3"/>
    <s v=""/>
    <d v="1899-12-30T22:43:12"/>
    <n v="16.0397222223583"/>
    <n v="14"/>
    <n v="2.0397222223583"/>
    <n v="0"/>
    <x v="0"/>
  </r>
  <r>
    <s v="E002"/>
    <s v="EO11"/>
    <x v="1300"/>
    <x v="0"/>
    <s v="E3"/>
    <n v="100040628"/>
    <s v="FIRMES ECOLOGICOS SOLTEC, S.A."/>
    <n v="22003035"/>
    <s v="A6 BARALLA"/>
    <n v="2853"/>
    <x v="11"/>
    <d v="2024-09-10T00:00:00"/>
    <d v="1899-12-30T17:08:46"/>
    <s v="11/09 8h 607803290 L"/>
    <d v="2024-09-11T00:00:00"/>
    <x v="13"/>
    <x v="0"/>
    <x v="1334"/>
    <d v="2024-09-11T00:00:00"/>
    <d v="1899-12-30T07:38:08"/>
    <n v="57"/>
    <s v="E00057"/>
    <s v="RUTA KMS.057"/>
    <x v="2"/>
    <x v="0"/>
    <x v="0"/>
    <x v="0"/>
    <x v="0"/>
    <d v="2024-09-10T17:08:46"/>
    <x v="187"/>
    <n v="14.853888888959773"/>
    <d v="2024-09-11T07:38:08"/>
    <d v="1899-12-30T00:45:36"/>
    <d v="2024-09-11T08:23:44"/>
    <n v="-0.39555555564584211"/>
    <x v="0"/>
    <m/>
    <m/>
    <x v="0"/>
    <x v="8"/>
    <x v="0"/>
    <x v="2"/>
    <x v="12"/>
    <n v="4"/>
    <s v=""/>
    <d v="1899-12-30T18:14:24"/>
    <n v="13.093888888959773"/>
    <n v="12"/>
    <n v="1.0938888889597731"/>
    <n v="0"/>
    <x v="0"/>
  </r>
  <r>
    <s v="E002"/>
    <s v="EO11"/>
    <x v="1301"/>
    <x v="0"/>
    <s v="E3"/>
    <n v="100040628"/>
    <s v="FIRMES ECOLOGICOS SOLTEC, S.A."/>
    <n v="22003035"/>
    <s v="A6 BARALLA"/>
    <n v="2853"/>
    <x v="11"/>
    <d v="2024-09-10T00:00:00"/>
    <d v="1899-12-30T17:09:39"/>
    <s v="11/09 11h 607803290"/>
    <d v="2024-09-11T00:00:00"/>
    <x v="12"/>
    <x v="0"/>
    <x v="1335"/>
    <d v="2024-09-11T00:00:00"/>
    <d v="1899-12-30T08:33:20"/>
    <n v="57"/>
    <s v="E00057"/>
    <s v="RUTA KMS.057"/>
    <x v="1"/>
    <x v="0"/>
    <x v="0"/>
    <x v="0"/>
    <x v="0"/>
    <d v="2024-09-10T17:09:39"/>
    <x v="190"/>
    <n v="17.839166666788515"/>
    <d v="2024-09-11T08:33:20"/>
    <d v="1899-12-30T00:45:36"/>
    <d v="2024-09-11T09:18:56"/>
    <n v="1.6844444444286637"/>
    <x v="0"/>
    <m/>
    <m/>
    <x v="0"/>
    <x v="8"/>
    <x v="0"/>
    <x v="2"/>
    <x v="0"/>
    <n v="4"/>
    <s v=""/>
    <d v="1899-12-30T18:14:24"/>
    <n v="16.079166666788513"/>
    <n v="12"/>
    <n v="4.0791666667885131"/>
    <n v="0"/>
    <x v="0"/>
  </r>
  <r>
    <s v="E002"/>
    <s v="EO11"/>
    <x v="1302"/>
    <x v="0"/>
    <s v="E3"/>
    <n v="100051530"/>
    <s v="MYHNOR MORTEROS Y HORMIGONES DEL"/>
    <n v="22002945"/>
    <s v="ESTACION INTERMODAL - A CORUÑA"/>
    <n v="55"/>
    <x v="1"/>
    <d v="2024-09-10T00:00:00"/>
    <d v="1899-12-30T17:14:34"/>
    <s v="11/09 10h"/>
    <d v="2024-09-11T00:00:00"/>
    <x v="11"/>
    <x v="3"/>
    <x v="1336"/>
    <d v="2024-09-10T00:00:00"/>
    <d v="1899-12-30T17:52:20"/>
    <n v="7"/>
    <s v="E00007"/>
    <s v="RUTA KMS.007"/>
    <x v="220"/>
    <x v="0"/>
    <x v="0"/>
    <x v="1"/>
    <x v="0"/>
    <d v="2024-09-10T17:14:34"/>
    <x v="185"/>
    <n v="16.757222222106066"/>
    <d v="2024-09-10T17:52:20"/>
    <d v="1899-12-30T00:05:36"/>
    <d v="2024-09-10T17:57:56"/>
    <n v="16.034444444405381"/>
    <x v="0"/>
    <m/>
    <m/>
    <x v="0"/>
    <x v="6"/>
    <x v="0"/>
    <x v="2"/>
    <x v="9"/>
    <n v="3"/>
    <s v=""/>
    <d v="1899-12-30T02:14:24"/>
    <n v="15.663888888772732"/>
    <n v="14"/>
    <n v="1.6638888887727319"/>
    <n v="0"/>
    <x v="0"/>
  </r>
  <r>
    <s v="E002"/>
    <s v="EO11"/>
    <x v="1303"/>
    <x v="0"/>
    <s v="E3"/>
    <n v="100022674"/>
    <s v="COMERCIAL SILOS DE GALICIA, S.L."/>
    <n v="22002564"/>
    <s v="LOMBA"/>
    <n v="55"/>
    <x v="1"/>
    <d v="2024-09-10T00:00:00"/>
    <d v="1899-12-30T17:28:14"/>
    <s v="11/09 10H"/>
    <d v="2024-09-11T00:00:00"/>
    <x v="11"/>
    <x v="4"/>
    <x v="1337"/>
    <d v="2024-09-10T00:00:00"/>
    <d v="1899-12-30T18:32:30"/>
    <n v="15"/>
    <s v="E00015"/>
    <s v="RUTA KMS.015"/>
    <x v="211"/>
    <x v="0"/>
    <x v="0"/>
    <x v="1"/>
    <x v="0"/>
    <d v="2024-09-10T17:28:14"/>
    <x v="185"/>
    <n v="16.529444444342516"/>
    <d v="2024-09-10T18:32:30"/>
    <d v="1899-12-30T00:12:00"/>
    <d v="2024-09-10T18:44:30"/>
    <n v="15.258333333302289"/>
    <x v="0"/>
    <m/>
    <m/>
    <x v="0"/>
    <x v="6"/>
    <x v="0"/>
    <x v="2"/>
    <x v="10"/>
    <n v="3"/>
    <s v=""/>
    <d v="1899-12-30T04:48:00"/>
    <n v="15.329444444342517"/>
    <n v="14"/>
    <n v="1.3294444443425171"/>
    <n v="0"/>
    <x v="0"/>
  </r>
  <r>
    <s v="E002"/>
    <s v="EO11"/>
    <x v="1304"/>
    <x v="0"/>
    <s v="E3"/>
    <n v="100000691"/>
    <s v="FERROCAR S.L."/>
    <n v="22000112"/>
    <s v="SANTA COMBA"/>
    <n v="3042"/>
    <x v="4"/>
    <d v="2024-09-11T00:00:00"/>
    <d v="1899-12-30T08:58:41"/>
    <s v="428/2024 11/09 13h"/>
    <d v="2024-09-11T00:00:00"/>
    <x v="0"/>
    <x v="2"/>
    <x v="1338"/>
    <d v="2024-09-11T00:00:00"/>
    <d v="1899-12-30T10:05:51"/>
    <n v="45"/>
    <s v="E00045"/>
    <s v="RUTA KMS.045"/>
    <x v="217"/>
    <x v="0"/>
    <x v="0"/>
    <x v="1"/>
    <x v="0"/>
    <d v="2024-09-11T08:58:41"/>
    <x v="193"/>
    <n v="4.0219444444519468"/>
    <d v="2024-09-11T10:05:51"/>
    <d v="1899-12-30T00:36:00"/>
    <d v="2024-09-11T10:41:51"/>
    <n v="2.3024999998742715"/>
    <x v="0"/>
    <m/>
    <m/>
    <x v="0"/>
    <x v="8"/>
    <x v="0"/>
    <x v="2"/>
    <x v="6"/>
    <n v="4"/>
    <s v=""/>
    <d v="1899-12-30T14:24:00"/>
    <n v="2.4219444444519467"/>
    <n v="0"/>
    <n v="2.4219444444519467"/>
    <n v="0"/>
    <x v="0"/>
  </r>
  <r>
    <s v="E002"/>
    <s v="EO21"/>
    <x v="1305"/>
    <x v="0"/>
    <s v="E3"/>
    <n v="100050338"/>
    <s v="PRISMOTEPI, LDA."/>
    <n v="22002522"/>
    <s v="FAMALIÇÃO"/>
    <n v="55"/>
    <x v="1"/>
    <d v="2024-09-06T00:00:00"/>
    <d v="1899-12-30T11:39:25"/>
    <s v="09/09 08h"/>
    <d v="2024-09-09T00:00:00"/>
    <x v="13"/>
    <x v="4"/>
    <x v="1339"/>
    <d v="2024-09-06T00:00:00"/>
    <d v="1899-12-30T17:25:13"/>
    <n v="103"/>
    <s v="E00103"/>
    <s v="RUTA KMS.103"/>
    <x v="212"/>
    <x v="0"/>
    <x v="0"/>
    <x v="1"/>
    <x v="0"/>
    <d v="2024-09-06T11:39:25"/>
    <x v="134"/>
    <n v="68.343055555655155"/>
    <d v="2024-09-06T17:25:13"/>
    <d v="1899-12-30T01:22:24"/>
    <d v="2024-09-06T18:47:37"/>
    <n v="61.20638888888061"/>
    <x v="0"/>
    <m/>
    <m/>
    <x v="0"/>
    <x v="5"/>
    <x v="0"/>
    <x v="0"/>
    <x v="9"/>
    <n v="6"/>
    <s v=""/>
    <d v="1899-12-31T08:57:36"/>
    <n v="65.96972222232182"/>
    <n v="42"/>
    <n v="23.96972222232182"/>
    <n v="0"/>
    <x v="0"/>
  </r>
  <r>
    <s v="E002"/>
    <s v="EO21"/>
    <x v="1306"/>
    <x v="0"/>
    <s v="E3"/>
    <n v="100053327"/>
    <s v="ABTF BETAO, LDA."/>
    <n v="22003000"/>
    <s v="MOGADOURO"/>
    <n v="55"/>
    <x v="1"/>
    <d v="2024-09-06T00:00:00"/>
    <d v="1899-12-30T13:18:20"/>
    <s v="09/09 URGE"/>
    <d v="2024-09-09T00:00:00"/>
    <x v="0"/>
    <x v="0"/>
    <x v="1340"/>
    <d v="2024-09-09T00:00:00"/>
    <d v="1899-12-30T08:33:08"/>
    <n v="243"/>
    <s v="E00243"/>
    <s v="RUTA KMS.243"/>
    <x v="36"/>
    <x v="0"/>
    <x v="0"/>
    <x v="0"/>
    <x v="0"/>
    <d v="2024-09-06T13:18:20"/>
    <x v="194"/>
    <n v="71.694444444437977"/>
    <d v="2024-09-09T08:33:08"/>
    <d v="1899-12-30T03:14:24"/>
    <d v="2024-09-09T11:47:32"/>
    <n v="1.2077777777449228"/>
    <x v="0"/>
    <m/>
    <m/>
    <x v="0"/>
    <x v="7"/>
    <x v="0"/>
    <x v="2"/>
    <x v="0"/>
    <n v="2"/>
    <s v=""/>
    <d v="1900-01-02T05:45:36"/>
    <n v="67.454444444437982"/>
    <n v="36"/>
    <n v="31.454444444437982"/>
    <n v="0"/>
    <x v="0"/>
  </r>
  <r>
    <s v="E002"/>
    <s v="EO21"/>
    <x v="1307"/>
    <x v="0"/>
    <s v="E3"/>
    <n v="100050338"/>
    <s v="PRISMOTEPI, LDA."/>
    <n v="22002522"/>
    <s v="FAMALIÇÃO"/>
    <n v="55"/>
    <x v="1"/>
    <d v="2024-09-09T00:00:00"/>
    <d v="1899-12-30T10:58:38"/>
    <s v="09/09 16h"/>
    <d v="2024-09-09T00:00:00"/>
    <x v="6"/>
    <x v="4"/>
    <x v="1341"/>
    <d v="2024-09-09T00:00:00"/>
    <d v="1899-12-30T12:57:28"/>
    <n v="103"/>
    <s v="E00103"/>
    <s v="RUTA KMS.103"/>
    <x v="211"/>
    <x v="0"/>
    <x v="0"/>
    <x v="1"/>
    <x v="0"/>
    <d v="2024-09-09T10:58:38"/>
    <x v="154"/>
    <n v="5.0227777777472511"/>
    <d v="2024-09-09T12:57:28"/>
    <d v="1899-12-30T01:22:24"/>
    <d v="2024-09-09T14:19:52"/>
    <n v="1.6688888887292705"/>
    <x v="0"/>
    <m/>
    <m/>
    <x v="0"/>
    <x v="7"/>
    <x v="0"/>
    <x v="2"/>
    <x v="3"/>
    <n v="2"/>
    <s v=""/>
    <d v="1899-12-31T08:57:36"/>
    <n v="2.649444444413918"/>
    <n v="0"/>
    <n v="2.649444444413918"/>
    <n v="0"/>
    <x v="0"/>
  </r>
  <r>
    <s v="E002"/>
    <s v="EO21"/>
    <x v="1308"/>
    <x v="0"/>
    <s v="E3"/>
    <n v="100050338"/>
    <s v="PRISMOTEPI, LDA."/>
    <n v="22002522"/>
    <s v="FAMALIÇÃO"/>
    <n v="55"/>
    <x v="1"/>
    <d v="2024-09-09T00:00:00"/>
    <d v="1899-12-30T10:58:56"/>
    <s v="10/09 11:00h"/>
    <d v="2024-09-10T00:00:00"/>
    <x v="8"/>
    <x v="4"/>
    <x v="1342"/>
    <d v="2024-09-10T00:00:00"/>
    <d v="1899-12-30T09:39:42"/>
    <n v="103"/>
    <s v="E00103"/>
    <s v="RUTA KMS.103"/>
    <x v="212"/>
    <x v="0"/>
    <x v="0"/>
    <x v="1"/>
    <x v="0"/>
    <d v="2024-09-09T10:58:56"/>
    <x v="174"/>
    <n v="25.517777777917217"/>
    <d v="2024-09-10T09:39:42"/>
    <d v="1899-12-30T01:22:24"/>
    <d v="2024-09-10T11:02:06"/>
    <n v="1.4650000000256114"/>
    <x v="0"/>
    <m/>
    <m/>
    <x v="0"/>
    <x v="6"/>
    <x v="0"/>
    <x v="2"/>
    <x v="1"/>
    <n v="3"/>
    <s v=""/>
    <d v="1899-12-31T08:57:36"/>
    <n v="23.144444444583883"/>
    <n v="14"/>
    <n v="9.1444444445838826"/>
    <n v="0"/>
    <x v="0"/>
  </r>
  <r>
    <s v="E002"/>
    <s v="EO21"/>
    <x v="1309"/>
    <x v="0"/>
    <s v="E3"/>
    <n v="100053392"/>
    <s v="PINHEIRO, ROCHA &amp; REIS, LDª."/>
    <n v="22003036"/>
    <s v="NEIVA"/>
    <n v="55"/>
    <x v="1"/>
    <d v="2024-09-10T00:00:00"/>
    <d v="1899-12-30T11:04:34"/>
    <s v="11/09 URGE"/>
    <d v="2024-09-11T00:00:00"/>
    <x v="12"/>
    <x v="4"/>
    <x v="1343"/>
    <d v="2024-09-11T00:00:00"/>
    <d v="1899-12-30T09:30:51"/>
    <n v="82"/>
    <s v="E00082"/>
    <s v="RUTA KMS.082"/>
    <x v="211"/>
    <x v="0"/>
    <x v="0"/>
    <x v="1"/>
    <x v="0"/>
    <d v="2024-09-10T11:04:34"/>
    <x v="190"/>
    <n v="23.92388888890855"/>
    <d v="2024-09-11T09:30:51"/>
    <d v="1899-12-30T01:05:36"/>
    <d v="2024-09-11T10:36:27"/>
    <n v="0.39250000007450581"/>
    <x v="0"/>
    <m/>
    <m/>
    <x v="0"/>
    <x v="8"/>
    <x v="0"/>
    <x v="2"/>
    <x v="1"/>
    <n v="4"/>
    <s v=""/>
    <d v="1899-12-31T02:14:24"/>
    <n v="21.830555555575216"/>
    <n v="14"/>
    <n v="7.8305555555752164"/>
    <n v="0"/>
    <x v="0"/>
  </r>
  <r>
    <s v="E002"/>
    <s v="EO21"/>
    <x v="1310"/>
    <x v="0"/>
    <s v="E3"/>
    <n v="100053327"/>
    <s v="ABTF BETAO, LDA."/>
    <n v="22003000"/>
    <s v="MOGADOURO"/>
    <n v="55"/>
    <x v="1"/>
    <d v="2024-09-10T00:00:00"/>
    <d v="1899-12-30T14:38:27"/>
    <s v="11/09 08:00h"/>
    <d v="2024-09-11T00:00:00"/>
    <x v="13"/>
    <x v="0"/>
    <x v="1344"/>
    <d v="2024-09-10T00:00:00"/>
    <d v="1899-12-30T19:05:05"/>
    <n v="243"/>
    <s v="E00243"/>
    <s v="RUTA KMS.243"/>
    <x v="32"/>
    <x v="0"/>
    <x v="0"/>
    <x v="0"/>
    <x v="0"/>
    <d v="2024-09-10T14:38:27"/>
    <x v="187"/>
    <n v="17.359166666690726"/>
    <d v="2024-09-10T19:05:05"/>
    <d v="1899-12-30T03:14:24"/>
    <d v="2024-09-10T22:19:29"/>
    <n v="9.6752777777728625"/>
    <x v="0"/>
    <m/>
    <m/>
    <x v="0"/>
    <x v="6"/>
    <x v="0"/>
    <x v="2"/>
    <x v="11"/>
    <n v="3"/>
    <s v=""/>
    <d v="1900-01-02T05:45:36"/>
    <n v="13.119166666690726"/>
    <n v="12"/>
    <n v="1.1191666666907256"/>
    <n v="0"/>
    <x v="0"/>
  </r>
  <r>
    <s v="E026"/>
    <s v="EO79"/>
    <x v="1311"/>
    <x v="0"/>
    <s v="E4"/>
    <n v="433000279"/>
    <s v="CEMENTOS DE GRANADILLA, S.L."/>
    <n v="68001793"/>
    <s v="POLIGONO"/>
    <n v="3145"/>
    <x v="65"/>
    <d v="2024-09-02T00:00:00"/>
    <d v="1899-12-30T17:30:22"/>
    <s v="PEDIDO 04/09 ENSACAD"/>
    <d v="2024-09-08T00:00:00"/>
    <x v="9"/>
    <x v="6"/>
    <x v="1345"/>
    <d v="2024-09-09T00:00:00"/>
    <d v="1899-12-30T10:53:46"/>
    <n v="2"/>
    <s v="E0053G"/>
    <s v="Entorno Fábrica"/>
    <x v="45"/>
    <x v="0"/>
    <x v="0"/>
    <x v="3"/>
    <x v="1"/>
    <d v="2024-09-02T17:30:22"/>
    <x v="195"/>
    <n v="146.49388888897374"/>
    <d v="2024-09-09T10:53:46"/>
    <d v="1899-12-30T00:01:36"/>
    <d v="2024-09-09T10:55:22"/>
    <n v="-14.922777777712326"/>
    <x v="1"/>
    <m/>
    <m/>
    <x v="0"/>
    <x v="7"/>
    <x v="2"/>
    <x v="2"/>
    <x v="6"/>
    <n v="2"/>
    <s v=""/>
    <d v="1899-12-30T00:38:24"/>
    <n v="145.46722222230707"/>
    <n v="60"/>
    <n v="85.467222222307072"/>
    <n v="0"/>
    <x v="1"/>
  </r>
  <r>
    <s v="E026"/>
    <s v="EO79"/>
    <x v="1312"/>
    <x v="0"/>
    <s v="E4"/>
    <n v="433000279"/>
    <s v="CEMENTOS DE GRANADILLA, S.L."/>
    <n v="68001793"/>
    <s v="POLIGONO"/>
    <n v="3145"/>
    <x v="65"/>
    <d v="2024-09-02T00:00:00"/>
    <d v="1899-12-30T17:30:34"/>
    <s v="PEDIDO 04/09 ENSACAD"/>
    <d v="2024-09-10T00:00:00"/>
    <x v="9"/>
    <x v="6"/>
    <x v="1346"/>
    <d v="2024-09-10T00:00:00"/>
    <d v="1899-12-30T07:02:33"/>
    <n v="2"/>
    <s v="E0053G"/>
    <s v="Entorno Fábrica"/>
    <x v="149"/>
    <x v="0"/>
    <x v="0"/>
    <x v="3"/>
    <x v="1"/>
    <d v="2024-09-02T17:30:34"/>
    <x v="158"/>
    <n v="194.49055555555969"/>
    <d v="2024-09-10T07:02:33"/>
    <d v="1899-12-30T00:01:36"/>
    <d v="2024-09-10T07:04:09"/>
    <n v="12.93083333352115"/>
    <x v="0"/>
    <m/>
    <m/>
    <x v="0"/>
    <x v="6"/>
    <x v="0"/>
    <x v="2"/>
    <x v="12"/>
    <n v="3"/>
    <s v=""/>
    <d v="1899-12-30T00:38:24"/>
    <n v="193.46388888889302"/>
    <n v="60"/>
    <n v="133.46388888889302"/>
    <n v="0"/>
    <x v="1"/>
  </r>
  <r>
    <s v="E026"/>
    <s v="EO79"/>
    <x v="1313"/>
    <x v="0"/>
    <s v="E4"/>
    <n v="433000279"/>
    <s v="CEMENTOS DE GRANADILLA, S.L."/>
    <n v="68001793"/>
    <s v="POLIGONO"/>
    <n v="3145"/>
    <x v="65"/>
    <d v="2024-09-02T00:00:00"/>
    <d v="1899-12-30T17:30:44"/>
    <s v="PEDIDO 04/09 ENSACAD"/>
    <d v="2024-09-10T00:00:00"/>
    <x v="9"/>
    <x v="6"/>
    <x v="1347"/>
    <d v="2024-09-10T00:00:00"/>
    <d v="1899-12-30T08:10:30"/>
    <n v="2"/>
    <s v="E0053G"/>
    <s v="Entorno Fábrica"/>
    <x v="149"/>
    <x v="0"/>
    <x v="0"/>
    <x v="3"/>
    <x v="1"/>
    <d v="2024-09-02T17:30:44"/>
    <x v="158"/>
    <n v="194.48777777783107"/>
    <d v="2024-09-10T08:10:30"/>
    <d v="1899-12-30T00:01:36"/>
    <d v="2024-09-10T08:12:06"/>
    <n v="11.798333333514165"/>
    <x v="0"/>
    <m/>
    <m/>
    <x v="0"/>
    <x v="6"/>
    <x v="0"/>
    <x v="2"/>
    <x v="0"/>
    <n v="3"/>
    <s v=""/>
    <d v="1899-12-30T00:38:24"/>
    <n v="193.4611111111644"/>
    <n v="60"/>
    <n v="133.4611111111644"/>
    <n v="0"/>
    <x v="1"/>
  </r>
  <r>
    <s v="E026"/>
    <s v="EO79"/>
    <x v="1314"/>
    <x v="0"/>
    <s v="E4"/>
    <n v="433000279"/>
    <s v="CEMENTOS DE GRANADILLA, S.L."/>
    <n v="68001793"/>
    <s v="POLIGONO"/>
    <n v="3209"/>
    <x v="12"/>
    <d v="2024-09-05T00:00:00"/>
    <d v="1899-12-30T11:15:00"/>
    <s v="PEDIDO 06/09 ENSACAD"/>
    <d v="2024-09-09T00:00:00"/>
    <x v="9"/>
    <x v="6"/>
    <x v="1348"/>
    <d v="2024-09-09T00:00:00"/>
    <d v="1899-12-30T09:58:01"/>
    <n v="2"/>
    <s v="E0053G"/>
    <s v="Entorno Fábrica"/>
    <x v="45"/>
    <x v="0"/>
    <x v="0"/>
    <x v="3"/>
    <x v="1"/>
    <d v="2024-09-05T11:15:00"/>
    <x v="126"/>
    <n v="104.75000000005821"/>
    <d v="2024-09-09T09:58:01"/>
    <d v="1899-12-30T00:01:36"/>
    <d v="2024-09-09T09:59:37"/>
    <n v="10.006388888927177"/>
    <x v="0"/>
    <m/>
    <m/>
    <x v="0"/>
    <x v="7"/>
    <x v="0"/>
    <x v="2"/>
    <x v="1"/>
    <n v="2"/>
    <s v=""/>
    <d v="1899-12-30T00:38:24"/>
    <n v="103.72333333339154"/>
    <n v="48"/>
    <n v="55.723333333391537"/>
    <n v="0"/>
    <x v="1"/>
  </r>
  <r>
    <s v="E026"/>
    <s v="EO79"/>
    <x v="1315"/>
    <x v="0"/>
    <s v="E4"/>
    <n v="433000279"/>
    <s v="CEMENTOS DE GRANADILLA, S.L."/>
    <n v="68001793"/>
    <s v="POLIGONO"/>
    <n v="3209"/>
    <x v="12"/>
    <d v="2024-09-05T00:00:00"/>
    <d v="1899-12-30T11:15:19"/>
    <s v="PEDIDO 06/09 ENSACAD"/>
    <d v="2024-09-10T00:00:00"/>
    <x v="9"/>
    <x v="6"/>
    <x v="1349"/>
    <d v="2024-09-09T00:00:00"/>
    <d v="1899-12-30T12:04:39"/>
    <n v="2"/>
    <s v="E0053G"/>
    <s v="Entorno Fábrica"/>
    <x v="45"/>
    <x v="0"/>
    <x v="0"/>
    <x v="3"/>
    <x v="1"/>
    <d v="2024-09-05T11:15:19"/>
    <x v="158"/>
    <n v="128.74472222226905"/>
    <d v="2024-09-09T12:04:39"/>
    <d v="1899-12-30T00:01:36"/>
    <d v="2024-09-09T12:06:15"/>
    <n v="31.895833333488554"/>
    <x v="0"/>
    <m/>
    <m/>
    <x v="0"/>
    <x v="7"/>
    <x v="0"/>
    <x v="2"/>
    <x v="3"/>
    <n v="2"/>
    <s v=""/>
    <d v="1899-12-30T00:38:24"/>
    <n v="127.71805555560238"/>
    <n v="60"/>
    <n v="67.718055555602376"/>
    <n v="0"/>
    <x v="1"/>
  </r>
  <r>
    <s v="E026"/>
    <s v="EO79"/>
    <x v="1316"/>
    <x v="0"/>
    <s v="E4"/>
    <n v="433000279"/>
    <s v="CEMENTOS DE GRANADILLA, S.L."/>
    <n v="68001793"/>
    <s v="POLIGONO"/>
    <n v="3209"/>
    <x v="12"/>
    <d v="2024-09-05T00:00:00"/>
    <d v="1899-12-30T11:15:37"/>
    <s v="PEDIDO 06/09 ENSACAD"/>
    <d v="2024-09-10T00:00:00"/>
    <x v="9"/>
    <x v="6"/>
    <x v="1350"/>
    <d v="2024-09-09T00:00:00"/>
    <d v="1899-12-30T12:48:59"/>
    <n v="2"/>
    <s v="E0053G"/>
    <s v="Entorno Fábrica"/>
    <x v="45"/>
    <x v="0"/>
    <x v="0"/>
    <x v="3"/>
    <x v="1"/>
    <d v="2024-09-05T11:15:37"/>
    <x v="158"/>
    <n v="128.7397222223226"/>
    <d v="2024-09-09T12:48:59"/>
    <d v="1899-12-30T00:01:36"/>
    <d v="2024-09-09T12:50:35"/>
    <n v="31.156944444577675"/>
    <x v="0"/>
    <m/>
    <m/>
    <x v="0"/>
    <x v="7"/>
    <x v="0"/>
    <x v="2"/>
    <x v="3"/>
    <n v="2"/>
    <s v=""/>
    <d v="1899-12-30T00:38:24"/>
    <n v="127.71305555565593"/>
    <n v="60"/>
    <n v="67.713055555655927"/>
    <n v="0"/>
    <x v="1"/>
  </r>
  <r>
    <s v="E026"/>
    <s v="EO79"/>
    <x v="1317"/>
    <x v="0"/>
    <s v="E4"/>
    <n v="433000279"/>
    <s v="CEMENTOS DE GRANADILLA, S.L."/>
    <n v="68001793"/>
    <s v="POLIGONO"/>
    <n v="3209"/>
    <x v="12"/>
    <d v="2024-09-06T00:00:00"/>
    <d v="1899-12-30T14:22:42"/>
    <s v="PEDIDO 09/09 ENSACAD"/>
    <d v="2024-09-10T00:00:00"/>
    <x v="9"/>
    <x v="6"/>
    <x v="1351"/>
    <d v="2024-09-10T00:00:00"/>
    <d v="1899-12-30T10:10:49"/>
    <n v="2"/>
    <s v="E0053G"/>
    <s v="Entorno Fábrica"/>
    <x v="149"/>
    <x v="0"/>
    <x v="0"/>
    <x v="3"/>
    <x v="1"/>
    <d v="2024-09-06T14:22:42"/>
    <x v="158"/>
    <n v="101.62166666676058"/>
    <d v="2024-09-10T10:10:49"/>
    <d v="1899-12-30T00:01:36"/>
    <d v="2024-09-10T10:12:25"/>
    <n v="9.7930555556667969"/>
    <x v="0"/>
    <m/>
    <m/>
    <x v="0"/>
    <x v="6"/>
    <x v="0"/>
    <x v="2"/>
    <x v="6"/>
    <n v="3"/>
    <s v=""/>
    <d v="1899-12-30T00:38:24"/>
    <n v="100.5950000000939"/>
    <n v="48"/>
    <n v="52.595000000093904"/>
    <n v="0"/>
    <x v="1"/>
  </r>
  <r>
    <s v="E026"/>
    <s v="EO79"/>
    <x v="1318"/>
    <x v="0"/>
    <s v="E4"/>
    <n v="433000279"/>
    <s v="CEMENTOS DE GRANADILLA, S.L."/>
    <n v="68001793"/>
    <s v="POLIGONO"/>
    <n v="3209"/>
    <x v="12"/>
    <d v="2024-09-06T00:00:00"/>
    <d v="1899-12-30T14:24:02"/>
    <s v="PEDIDO 09/09 ENSACAD"/>
    <d v="2024-09-10T00:00:00"/>
    <x v="9"/>
    <x v="6"/>
    <x v="1352"/>
    <d v="2024-09-10T00:00:00"/>
    <d v="1899-12-30T11:45:45"/>
    <n v="2"/>
    <s v="E0053G"/>
    <s v="Entorno Fábrica"/>
    <x v="149"/>
    <x v="0"/>
    <x v="0"/>
    <x v="3"/>
    <x v="1"/>
    <d v="2024-09-06T14:24:02"/>
    <x v="158"/>
    <n v="101.59944444458233"/>
    <d v="2024-09-10T11:45:45"/>
    <d v="1899-12-30T00:01:36"/>
    <d v="2024-09-10T11:47:21"/>
    <n v="8.2108333334326744"/>
    <x v="0"/>
    <m/>
    <m/>
    <x v="0"/>
    <x v="6"/>
    <x v="0"/>
    <x v="2"/>
    <x v="7"/>
    <n v="3"/>
    <s v=""/>
    <d v="1899-12-30T00:38:24"/>
    <n v="100.57277777791566"/>
    <n v="48"/>
    <n v="52.572777777915661"/>
    <n v="0"/>
    <x v="1"/>
  </r>
  <r>
    <s v="E026"/>
    <s v="EO79"/>
    <x v="1319"/>
    <x v="0"/>
    <s v="E4"/>
    <n v="433000279"/>
    <s v="CEMENTOS DE GRANADILLA, S.L."/>
    <n v="68001793"/>
    <s v="POLIGONO"/>
    <n v="3209"/>
    <x v="12"/>
    <d v="2024-09-06T00:00:00"/>
    <d v="1899-12-30T14:25:27"/>
    <s v="PEDIDO 09/09 ENSACAD"/>
    <d v="2024-09-12T00:00:00"/>
    <x v="9"/>
    <x v="6"/>
    <x v="1353"/>
    <d v="2024-09-11T00:00:00"/>
    <d v="1899-12-30T06:45:13"/>
    <n v="2"/>
    <s v="E0053G"/>
    <s v="Entorno Fábrica"/>
    <x v="45"/>
    <x v="0"/>
    <x v="0"/>
    <x v="3"/>
    <x v="1"/>
    <d v="2024-09-06T14:25:27"/>
    <x v="196"/>
    <n v="149.57583333336515"/>
    <d v="2024-09-11T06:45:13"/>
    <d v="1899-12-30T00:01:36"/>
    <d v="2024-09-11T06:46:49"/>
    <n v="37.219722222362179"/>
    <x v="0"/>
    <m/>
    <m/>
    <x v="0"/>
    <x v="8"/>
    <x v="0"/>
    <x v="2"/>
    <x v="13"/>
    <n v="4"/>
    <s v=""/>
    <d v="1899-12-30T00:38:24"/>
    <n v="148.54916666669848"/>
    <n v="60"/>
    <n v="88.549166666698483"/>
    <n v="0"/>
    <x v="1"/>
  </r>
  <r>
    <s v="E026"/>
    <s v="EO79"/>
    <x v="1320"/>
    <x v="0"/>
    <s v="E4"/>
    <n v="433000279"/>
    <s v="CEMENTOS DE GRANADILLA, S.L."/>
    <n v="68001793"/>
    <s v="POLIGONO"/>
    <n v="3209"/>
    <x v="12"/>
    <d v="2024-09-06T00:00:00"/>
    <d v="1899-12-30T14:25:42"/>
    <s v="PEDIDO 09/09 ENSACAD"/>
    <d v="2024-09-10T00:00:00"/>
    <x v="9"/>
    <x v="6"/>
    <x v="1354"/>
    <d v="2024-09-10T00:00:00"/>
    <d v="1899-12-30T12:36:42"/>
    <n v="2"/>
    <s v="E0053G"/>
    <s v="Entorno Fábrica"/>
    <x v="149"/>
    <x v="0"/>
    <x v="0"/>
    <x v="3"/>
    <x v="1"/>
    <d v="2024-09-06T14:25:42"/>
    <x v="158"/>
    <n v="101.57166666677222"/>
    <d v="2024-09-10T12:36:42"/>
    <d v="1899-12-30T00:01:36"/>
    <d v="2024-09-10T12:38:18"/>
    <n v="7.3616666668094695"/>
    <x v="0"/>
    <m/>
    <m/>
    <x v="0"/>
    <x v="6"/>
    <x v="0"/>
    <x v="2"/>
    <x v="3"/>
    <n v="3"/>
    <s v=""/>
    <d v="1899-12-30T00:38:24"/>
    <n v="100.54500000010555"/>
    <n v="48"/>
    <n v="52.545000000105546"/>
    <n v="0"/>
    <x v="1"/>
  </r>
  <r>
    <s v="E016"/>
    <s v="EM11"/>
    <x v="1321"/>
    <x v="0"/>
    <s v="E2"/>
    <n v="100009132"/>
    <s v="GONZALEZ ROSENDO ROBERTO"/>
    <n v="20000605"/>
    <s v="DOMAYO"/>
    <n v="190161"/>
    <x v="26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0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870"/>
    <x v="2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1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0017"/>
    <x v="3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2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5"/>
    <x v="91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3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214"/>
    <x v="92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4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210550"/>
    <x v="30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5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1"/>
    <x v="0"/>
    <s v="E2"/>
    <n v="100009132"/>
    <s v="GONZALEZ ROSENDO ROBERTO"/>
    <n v="20000605"/>
    <s v="DOMAYO"/>
    <n v="191212"/>
    <x v="15"/>
    <d v="2024-09-03T00:00:00"/>
    <d v="1899-12-30T11:52:23"/>
    <s v="09/09 9 pal NO ANTES"/>
    <d v="2024-09-09T00:00:00"/>
    <x v="9"/>
    <x v="7"/>
    <x v="1355"/>
    <d v="2024-09-09T00:00:00"/>
    <d v="1899-12-30T08:40:16"/>
    <n v="87"/>
    <s v="E00087"/>
    <s v="RUTA KMS.087"/>
    <x v="228"/>
    <x v="0"/>
    <x v="6"/>
    <x v="4"/>
    <x v="0"/>
    <d v="2024-09-03T11:52:23"/>
    <x v="126"/>
    <n v="152.12694444449153"/>
    <d v="2024-09-09T08:40:16"/>
    <d v="1899-12-30T01:09:36"/>
    <d v="2024-09-09T09:49:52"/>
    <n v="10.168888889020309"/>
    <x v="0"/>
    <m/>
    <m/>
    <x v="0"/>
    <x v="7"/>
    <x v="0"/>
    <x v="2"/>
    <x v="0"/>
    <n v="2"/>
    <s v=""/>
    <d v="1899-12-31T03:50:24"/>
    <n v="149.96694444449153"/>
    <e v="#N/A"/>
    <n v="149.96694444449153"/>
    <n v="0"/>
    <x v="2"/>
  </r>
  <r>
    <s v="E016"/>
    <s v="EM11"/>
    <x v="1322"/>
    <x v="0"/>
    <s v="E2"/>
    <n v="100052346"/>
    <s v="CONSVIAL S.L"/>
    <n v="17007828"/>
    <s v="PARQUE OFIMATICO PARCELA Z28"/>
    <n v="190023"/>
    <x v="33"/>
    <d v="2024-09-05T00:00:00"/>
    <d v="1899-12-30T13:21:47"/>
    <s v="09/09 LOLO 8167FXL"/>
    <d v="2024-09-09T00:00:00"/>
    <x v="9"/>
    <x v="7"/>
    <x v="1356"/>
    <d v="2024-09-09T00:00:00"/>
    <d v="1899-12-30T08:50:28"/>
    <n v="87"/>
    <s v="E00087"/>
    <s v="RUTA KMS.087"/>
    <x v="48"/>
    <x v="0"/>
    <x v="0"/>
    <x v="4"/>
    <x v="0"/>
    <d v="2024-09-05T13:21:47"/>
    <x v="126"/>
    <n v="102.63694444455905"/>
    <d v="2024-09-09T08:50:28"/>
    <d v="1899-12-30T01:09:36"/>
    <d v="2024-09-09T10:00:04"/>
    <n v="9.9988888889201917"/>
    <x v="0"/>
    <m/>
    <m/>
    <x v="0"/>
    <x v="7"/>
    <x v="0"/>
    <x v="2"/>
    <x v="0"/>
    <n v="2"/>
    <s v=""/>
    <d v="1899-12-31T03:50:24"/>
    <n v="100.47694444455905"/>
    <e v="#N/A"/>
    <n v="100.47694444455905"/>
    <n v="0"/>
    <x v="2"/>
  </r>
  <r>
    <s v="E016"/>
    <s v="EM11"/>
    <x v="1323"/>
    <x v="0"/>
    <s v="E2"/>
    <n v="100053299"/>
    <s v="BM CREA GALICIA, S.L."/>
    <n v="17006571"/>
    <s v="CORUÑA - POCOMACO"/>
    <n v="191610"/>
    <x v="2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0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0"/>
    <x v="93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1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0062"/>
    <x v="28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2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191581"/>
    <x v="94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3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1"/>
    <x v="95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4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8000610"/>
    <x v="96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5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3"/>
    <x v="0"/>
    <s v="E2"/>
    <n v="100053299"/>
    <s v="BM CREA GALICIA, S.L."/>
    <n v="17006571"/>
    <s v="CORUÑA - POCOMACO"/>
    <n v="3094"/>
    <x v="97"/>
    <d v="2024-09-06T00:00:00"/>
    <d v="1899-12-30T10:05:21"/>
    <s v="10/09 MARTES"/>
    <d v="2024-09-10T00:00:00"/>
    <x v="9"/>
    <x v="7"/>
    <x v="1357"/>
    <d v="2024-09-10T00:00:00"/>
    <d v="1899-12-30T17:22:43"/>
    <n v="81"/>
    <s v="E00081"/>
    <s v="RUTA KMS.081"/>
    <x v="276"/>
    <x v="0"/>
    <x v="6"/>
    <x v="4"/>
    <x v="0"/>
    <d v="2024-09-06T10:05:21"/>
    <x v="158"/>
    <n v="105.91083333338611"/>
    <d v="2024-09-10T17:22:43"/>
    <d v="1899-12-30T01:04:48"/>
    <d v="2024-09-10T18:27:31"/>
    <n v="1.5413888889597729"/>
    <x v="0"/>
    <m/>
    <m/>
    <x v="0"/>
    <x v="6"/>
    <x v="0"/>
    <x v="2"/>
    <x v="9"/>
    <n v="3"/>
    <s v=""/>
    <d v="1899-12-31T01:55:12"/>
    <n v="103.83083333338611"/>
    <e v="#N/A"/>
    <n v="103.83083333338611"/>
    <n v="0"/>
    <x v="2"/>
  </r>
  <r>
    <s v="E016"/>
    <s v="EM11"/>
    <x v="1324"/>
    <x v="0"/>
    <s v="E2"/>
    <n v="100053340"/>
    <s v="FARO DE CORRUBEDO S.L."/>
    <n v="17007811"/>
    <s v="BB7- ALFREDO VICENTI SANTIAGO DE CO"/>
    <n v="190023"/>
    <x v="33"/>
    <d v="2024-09-06T00:00:00"/>
    <d v="1899-12-30T17:53:10"/>
    <s v="09/09 5966DNB"/>
    <d v="2024-09-09T00:00:00"/>
    <x v="9"/>
    <x v="7"/>
    <x v="1358"/>
    <d v="2024-09-09T00:00:00"/>
    <d v="1899-12-30T10:34:46"/>
    <n v="5"/>
    <s v="E00005"/>
    <s v="RUTA KMS.005"/>
    <x v="17"/>
    <x v="0"/>
    <x v="0"/>
    <x v="4"/>
    <x v="0"/>
    <d v="2024-09-06T17:53:10"/>
    <x v="126"/>
    <n v="74.113888889027294"/>
    <d v="2024-09-09T10:34:46"/>
    <d v="1899-12-30T00:04:00"/>
    <d v="2024-09-09T10:38:46"/>
    <n v="9.3538888888433576"/>
    <x v="0"/>
    <m/>
    <m/>
    <x v="0"/>
    <x v="7"/>
    <x v="0"/>
    <x v="2"/>
    <x v="6"/>
    <n v="2"/>
    <s v=""/>
    <d v="1899-12-30T01:36:00"/>
    <n v="73.047222222360631"/>
    <e v="#N/A"/>
    <n v="73.047222222360631"/>
    <n v="0"/>
    <x v="2"/>
  </r>
  <r>
    <s v="E016"/>
    <s v="EM11"/>
    <x v="1325"/>
    <x v="0"/>
    <s v="E2"/>
    <n v="100000344"/>
    <s v="JOSE ESTEVEZ POUSA S.L."/>
    <n v="20000238"/>
    <s v="HIO"/>
    <n v="210250"/>
    <x v="6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49"/>
    <x v="6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40"/>
    <x v="2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2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212"/>
    <x v="15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3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71"/>
    <x v="7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4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010"/>
    <x v="27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5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61"/>
    <x v="26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6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0191"/>
    <x v="13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8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1610"/>
    <x v="24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9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550"/>
    <x v="30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7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210252"/>
    <x v="98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0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5"/>
    <x v="0"/>
    <s v="E2"/>
    <n v="100000344"/>
    <s v="JOSE ESTEVEZ POUSA S.L."/>
    <n v="20000238"/>
    <s v="HIO"/>
    <n v="192050"/>
    <x v="99"/>
    <d v="2024-09-06T00:00:00"/>
    <d v="1899-12-30T19:08:33"/>
    <s v="09/09 servir"/>
    <d v="2024-09-09T00:00:00"/>
    <x v="9"/>
    <x v="7"/>
    <x v="1359"/>
    <d v="2024-09-10T00:00:00"/>
    <d v="1899-12-30T13:14:37"/>
    <n v="102"/>
    <s v="E00102"/>
    <s v="RUTA KMS.102"/>
    <x v="37"/>
    <x v="0"/>
    <x v="11"/>
    <x v="4"/>
    <x v="0"/>
    <d v="2024-09-06T19:08:33"/>
    <x v="126"/>
    <n v="72.857499999983702"/>
    <d v="2024-09-10T13:14:37"/>
    <d v="1899-12-30T01:21:36"/>
    <d v="2024-09-10T14:36:13"/>
    <n v="-18.603611110942438"/>
    <x v="1"/>
    <m/>
    <m/>
    <x v="0"/>
    <x v="6"/>
    <x v="2"/>
    <x v="2"/>
    <x v="2"/>
    <n v="3"/>
    <s v=""/>
    <d v="1899-12-31T08:38:24"/>
    <n v="70.497499999983702"/>
    <e v="#N/A"/>
    <n v="70.497499999983702"/>
    <n v="0"/>
    <x v="2"/>
  </r>
  <r>
    <s v="E016"/>
    <s v="EM11"/>
    <x v="1326"/>
    <x v="0"/>
    <s v="E2"/>
    <n v="100017457"/>
    <s v="ATADELL SAN ISIDRO ELEUTERIO"/>
    <n v="20001649"/>
    <s v="VIVEIRO PORTES PULMOR"/>
    <n v="190140"/>
    <x v="20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0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212"/>
    <x v="15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1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1610"/>
    <x v="24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2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00"/>
    <x v="17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3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6"/>
    <x v="0"/>
    <s v="E2"/>
    <n v="100017457"/>
    <s v="ATADELL SAN ISIDRO ELEUTERIO"/>
    <n v="20001649"/>
    <s v="VIVEIRO PORTES PULMOR"/>
    <n v="190194"/>
    <x v="19"/>
    <d v="2024-09-09T00:00:00"/>
    <d v="1899-12-30T09:41:43"/>
    <s v="10/09 CEM+MORT 09H A"/>
    <d v="2024-09-10T00:00:00"/>
    <x v="9"/>
    <x v="7"/>
    <x v="1360"/>
    <d v="2024-09-09T00:00:00"/>
    <d v="1899-12-30T17:19:41"/>
    <n v="161"/>
    <s v="E00161"/>
    <s v="RUTA KMS.161"/>
    <x v="229"/>
    <x v="0"/>
    <x v="4"/>
    <x v="4"/>
    <x v="0"/>
    <d v="2024-09-09T09:41:43"/>
    <x v="158"/>
    <n v="34.304722222324926"/>
    <d v="2024-09-09T17:19:41"/>
    <d v="1899-12-30T02:08:48"/>
    <d v="2024-09-09T19:28:29"/>
    <n v="24.525277777807787"/>
    <x v="0"/>
    <m/>
    <m/>
    <x v="0"/>
    <x v="7"/>
    <x v="0"/>
    <x v="2"/>
    <x v="9"/>
    <n v="2"/>
    <s v=""/>
    <d v="1900-01-01T03:31:12"/>
    <n v="31.158055555658258"/>
    <e v="#N/A"/>
    <n v="31.158055555658258"/>
    <n v="0"/>
    <x v="2"/>
  </r>
  <r>
    <s v="E016"/>
    <s v="EM11"/>
    <x v="1327"/>
    <x v="0"/>
    <s v="E2"/>
    <n v="100051132"/>
    <s v="CNES. CASTRO FIGUEIRO , S. L."/>
    <n v="17007827"/>
    <s v="PUEBLA DE BROLLON"/>
    <n v="190030"/>
    <x v="23"/>
    <d v="2024-09-09T00:00:00"/>
    <d v="1899-12-30T09:51:28"/>
    <s v="09/09 URGE 5966dnb"/>
    <d v="2024-09-09T00:00:00"/>
    <x v="9"/>
    <x v="7"/>
    <x v="1361"/>
    <d v="2024-09-09T00:00:00"/>
    <d v="1899-12-30T12:35:35"/>
    <n v="141"/>
    <s v="E00141"/>
    <s v="RUTA KMS.141"/>
    <x v="17"/>
    <x v="0"/>
    <x v="0"/>
    <x v="4"/>
    <x v="0"/>
    <d v="2024-09-09T09:51:28"/>
    <x v="126"/>
    <n v="10.142222222231794"/>
    <d v="2024-09-09T12:35:35"/>
    <d v="1899-12-30T01:52:48"/>
    <d v="2024-09-09T14:28:23"/>
    <n v="5.5269444445730187"/>
    <x v="0"/>
    <m/>
    <m/>
    <x v="0"/>
    <x v="7"/>
    <x v="0"/>
    <x v="2"/>
    <x v="3"/>
    <n v="2"/>
    <s v=""/>
    <d v="1899-12-31T21:07:12"/>
    <n v="7.2622222222317951"/>
    <e v="#N/A"/>
    <n v="7.2622222222317951"/>
    <n v="0"/>
    <x v="2"/>
  </r>
  <r>
    <s v="E016"/>
    <s v="EM11"/>
    <x v="1328"/>
    <x v="0"/>
    <s v="E2"/>
    <n v="100029268"/>
    <s v="PEREIRA MATERIALES DE CONSTR. S.L."/>
    <n v="20002320"/>
    <s v="EL BARCO DE VALDEORRAS"/>
    <n v="191580"/>
    <x v="9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0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581"/>
    <x v="9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1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017"/>
    <x v="32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2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0191"/>
    <x v="13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3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8"/>
    <x v="0"/>
    <s v="E2"/>
    <n v="100029268"/>
    <s v="PEREIRA MATERIALES DE CONSTR. S.L."/>
    <n v="20002320"/>
    <s v="EL BARCO DE VALDEORRAS"/>
    <n v="191610"/>
    <x v="24"/>
    <d v="2024-09-09T00:00:00"/>
    <d v="1899-12-30T09:54:30"/>
    <s v="10/09 8 pal"/>
    <d v="2024-09-10T00:00:00"/>
    <x v="9"/>
    <x v="7"/>
    <x v="1362"/>
    <d v="2024-09-09T00:00:00"/>
    <d v="1899-12-30T11:39:24"/>
    <n v="189"/>
    <s v="E00189"/>
    <s v="RUTA KMS.189"/>
    <x v="215"/>
    <x v="0"/>
    <x v="4"/>
    <x v="4"/>
    <x v="0"/>
    <d v="2024-09-09T09:54:30"/>
    <x v="158"/>
    <n v="34.091666666732635"/>
    <d v="2024-09-09T11:39:24"/>
    <d v="1899-12-30T02:31:12"/>
    <d v="2024-09-09T14:10:36"/>
    <n v="29.82333333324641"/>
    <x v="0"/>
    <m/>
    <m/>
    <x v="0"/>
    <x v="7"/>
    <x v="0"/>
    <x v="2"/>
    <x v="7"/>
    <n v="2"/>
    <s v=""/>
    <d v="1900-01-01T12:28:48"/>
    <n v="30.571666666732636"/>
    <e v="#N/A"/>
    <n v="30.571666666732636"/>
    <n v="0"/>
    <x v="2"/>
  </r>
  <r>
    <s v="E016"/>
    <s v="EM11"/>
    <x v="1329"/>
    <x v="0"/>
    <s v="E2"/>
    <n v="100055336"/>
    <s v="ALICATADOS BERGANTIÑOS S.L."/>
    <n v="17007700"/>
    <s v="ALICATADOS BERGANTIÑOS-SANTIAGO"/>
    <n v="190020"/>
    <x v="100"/>
    <d v="2024-09-09T00:00:00"/>
    <d v="1899-12-30T10:06:12"/>
    <s v="DEVOLUCION FIN DE OB"/>
    <d v="2024-09-09T00:00:00"/>
    <x v="9"/>
    <x v="7"/>
    <x v="1363"/>
    <d v="2024-09-09T00:00:00"/>
    <d v="1899-12-30T12:32:07"/>
    <n v="12"/>
    <s v="E00012"/>
    <s v="RUTA KMS.012"/>
    <x v="219"/>
    <x v="1"/>
    <x v="0"/>
    <x v="4"/>
    <x v="0"/>
    <d v="2024-09-09T10:06:12"/>
    <x v="126"/>
    <n v="9.8966666667256504"/>
    <d v="2024-09-09T12:32:07"/>
    <d v="1899-12-30T00:09:36"/>
    <d v="2024-09-09T12:41:43"/>
    <n v="7.3047222223249264"/>
    <x v="0"/>
    <m/>
    <m/>
    <x v="0"/>
    <x v="7"/>
    <x v="0"/>
    <x v="2"/>
    <x v="3"/>
    <n v="2"/>
    <s v=""/>
    <d v="1899-12-30T03:50:24"/>
    <n v="8.7366666667256503"/>
    <e v="#N/A"/>
    <n v="8.7366666667256503"/>
    <n v="0"/>
    <x v="2"/>
  </r>
  <r>
    <s v="E016"/>
    <s v="EM11"/>
    <x v="1330"/>
    <x v="0"/>
    <s v="E2"/>
    <n v="100000208"/>
    <s v="PREFABRICADOS DENA S.L."/>
    <n v="20000085"/>
    <s v="DENA - MEAÑO"/>
    <n v="190190"/>
    <x v="1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0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71"/>
    <x v="79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1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062"/>
    <x v="28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2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610"/>
    <x v="24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3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191"/>
    <x v="13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4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0570"/>
    <x v="36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5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0"/>
    <x v="0"/>
    <s v="E2"/>
    <n v="100000208"/>
    <s v="PREFABRICADOS DENA S.L."/>
    <n v="20000085"/>
    <s v="DENA - MEAÑO"/>
    <n v="191212"/>
    <x v="15"/>
    <d v="2024-09-09T00:00:00"/>
    <d v="1899-12-30T10:11:42"/>
    <s v="10/09 17pal nº 05751"/>
    <d v="2024-09-10T00:00:00"/>
    <x v="9"/>
    <x v="7"/>
    <x v="1364"/>
    <d v="2024-09-09T00:00:00"/>
    <d v="1899-12-30T11:16:08"/>
    <n v="78"/>
    <s v="E00078"/>
    <s v="RUTA KMS.078"/>
    <x v="225"/>
    <x v="0"/>
    <x v="6"/>
    <x v="4"/>
    <x v="0"/>
    <d v="2024-09-09T10:11:42"/>
    <x v="158"/>
    <n v="33.80500000010943"/>
    <d v="2024-09-09T11:16:08"/>
    <d v="1899-12-30T01:02:24"/>
    <d v="2024-09-09T12:18:32"/>
    <n v="31.691111111082137"/>
    <x v="0"/>
    <m/>
    <m/>
    <x v="0"/>
    <x v="7"/>
    <x v="0"/>
    <x v="2"/>
    <x v="7"/>
    <n v="2"/>
    <s v=""/>
    <d v="1899-12-31T00:57:36"/>
    <n v="31.765000000109431"/>
    <e v="#N/A"/>
    <n v="31.765000000109431"/>
    <n v="0"/>
    <x v="2"/>
  </r>
  <r>
    <s v="E016"/>
    <s v="EM11"/>
    <x v="1331"/>
    <x v="0"/>
    <s v="E2"/>
    <n v="100025683"/>
    <s v="PEPE DE ADELINO E HIJOS, S.L."/>
    <n v="20002181"/>
    <s v="OLEIROS"/>
    <n v="190191"/>
    <x v="13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0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1212"/>
    <x v="15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1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010"/>
    <x v="27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2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214"/>
    <x v="92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3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190870"/>
    <x v="21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4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1"/>
    <x v="0"/>
    <s v="E2"/>
    <n v="100025683"/>
    <s v="PEPE DE ADELINO E HIJOS, S.L."/>
    <n v="20002181"/>
    <s v="OLEIROS"/>
    <n v="210550"/>
    <x v="30"/>
    <d v="2024-09-09T00:00:00"/>
    <d v="1899-12-30T12:19:00"/>
    <s v="10/09 URGE cem + mor"/>
    <d v="2024-09-10T00:00:00"/>
    <x v="9"/>
    <x v="7"/>
    <x v="1365"/>
    <d v="2024-09-09T00:00:00"/>
    <d v="1899-12-30T14:49:50"/>
    <n v="69"/>
    <s v="E00069"/>
    <s v="RUTA KMS.069"/>
    <x v="228"/>
    <x v="0"/>
    <x v="5"/>
    <x v="4"/>
    <x v="0"/>
    <d v="2024-09-09T12:19:00"/>
    <x v="158"/>
    <n v="31.683333333407063"/>
    <d v="2024-09-09T14:49:50"/>
    <d v="1899-12-30T00:55:12"/>
    <d v="2024-09-09T15:45:02"/>
    <n v="28.249444444547407"/>
    <x v="0"/>
    <m/>
    <m/>
    <x v="0"/>
    <x v="7"/>
    <x v="0"/>
    <x v="2"/>
    <x v="5"/>
    <n v="2"/>
    <s v=""/>
    <d v="1899-12-30T22:04:48"/>
    <n v="29.763333333407061"/>
    <e v="#N/A"/>
    <n v="29.763333333407061"/>
    <n v="0"/>
    <x v="2"/>
  </r>
  <r>
    <s v="E016"/>
    <s v="EM11"/>
    <x v="1332"/>
    <x v="0"/>
    <s v="E2"/>
    <n v="100000207"/>
    <s v="ROPAZ S.L."/>
    <n v="20000084"/>
    <s v="A GOULLA"/>
    <n v="191212"/>
    <x v="15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0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40"/>
    <x v="20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1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017"/>
    <x v="3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2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190191"/>
    <x v="13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3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2"/>
    <x v="0"/>
    <s v="E2"/>
    <n v="100000207"/>
    <s v="ROPAZ S.L."/>
    <n v="20000084"/>
    <s v="A GOULLA"/>
    <n v="210253"/>
    <x v="82"/>
    <d v="2024-09-09T00:00:00"/>
    <d v="1899-12-30T13:13:56"/>
    <s v="10/09 7F CEM + 9P MO"/>
    <d v="2024-09-10T00:00:00"/>
    <x v="9"/>
    <x v="7"/>
    <x v="1366"/>
    <d v="2024-09-10T00:00:00"/>
    <d v="1899-12-30T08:24:10"/>
    <n v="54"/>
    <s v="E00054"/>
    <s v="RUTA KMS.054"/>
    <x v="228"/>
    <x v="0"/>
    <x v="4"/>
    <x v="4"/>
    <x v="0"/>
    <d v="2024-09-09T13:13:56"/>
    <x v="158"/>
    <n v="30.767777777917217"/>
    <d v="2024-09-10T08:24:10"/>
    <d v="1899-12-30T00:43:12"/>
    <d v="2024-09-10T09:07:22"/>
    <n v="10.877222222392447"/>
    <x v="0"/>
    <m/>
    <m/>
    <x v="0"/>
    <x v="6"/>
    <x v="0"/>
    <x v="2"/>
    <x v="0"/>
    <n v="3"/>
    <s v=""/>
    <d v="1899-12-30T17:16:48"/>
    <n v="29.047777777917219"/>
    <e v="#N/A"/>
    <n v="29.047777777917219"/>
    <n v="0"/>
    <x v="2"/>
  </r>
  <r>
    <s v="E016"/>
    <s v="EM11"/>
    <x v="1333"/>
    <x v="0"/>
    <s v="E2"/>
    <n v="100054210"/>
    <s v="REPRESENTACIONES JULIO RODRIGUEZ SL"/>
    <n v="17006742"/>
    <s v="P.I. O CEAO"/>
    <n v="192129"/>
    <x v="101"/>
    <d v="2024-09-09T00:00:00"/>
    <d v="1899-12-30T15:24:38"/>
    <d v="2024-10-09T00:00:00"/>
    <d v="2024-09-10T00:00:00"/>
    <x v="9"/>
    <x v="7"/>
    <x v="1367"/>
    <d v="2024-09-09T00:00:00"/>
    <d v="1899-12-30T15:28:20"/>
    <n v="116"/>
    <s v="E00116"/>
    <s v="RUTA KMS.116"/>
    <x v="277"/>
    <x v="0"/>
    <x v="0"/>
    <x v="4"/>
    <x v="0"/>
    <d v="2024-09-09T15:24:38"/>
    <x v="158"/>
    <n v="28.589444444573019"/>
    <d v="2024-09-09T15:28:20"/>
    <d v="1899-12-30T01:32:48"/>
    <d v="2024-09-09T17:01:08"/>
    <n v="26.981111111061182"/>
    <x v="0"/>
    <m/>
    <m/>
    <x v="0"/>
    <x v="7"/>
    <x v="0"/>
    <x v="2"/>
    <x v="4"/>
    <n v="2"/>
    <s v=""/>
    <d v="1899-12-31T13:07:12"/>
    <n v="26.042777777906352"/>
    <e v="#N/A"/>
    <n v="26.042777777906352"/>
    <n v="0"/>
    <x v="2"/>
  </r>
  <r>
    <s v="E016"/>
    <s v="EM11"/>
    <x v="1334"/>
    <x v="0"/>
    <s v="E2"/>
    <n v="100038418"/>
    <s v="YAÑEZ FERRETERÍA Y MAT. DE CONST.SL"/>
    <n v="17005735"/>
    <s v="A CASTELLANA"/>
    <n v="190017"/>
    <x v="32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0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191610"/>
    <x v="24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1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4"/>
    <x v="0"/>
    <s v="E2"/>
    <n v="100038418"/>
    <s v="YAÑEZ FERRETERÍA Y MAT. DE CONST.SL"/>
    <n v="17005735"/>
    <s v="A CASTELLANA"/>
    <n v="210555"/>
    <x v="31"/>
    <d v="2024-09-09T00:00:00"/>
    <d v="1899-12-30T16:38:52"/>
    <s v="12/09 3 pal"/>
    <d v="2024-09-12T00:00:00"/>
    <x v="9"/>
    <x v="7"/>
    <x v="1368"/>
    <d v="2024-09-10T00:00:00"/>
    <d v="1899-12-30T16:52:18"/>
    <n v="93"/>
    <s v="E00093"/>
    <s v="RUTA KMS.093"/>
    <x v="277"/>
    <x v="0"/>
    <x v="2"/>
    <x v="4"/>
    <x v="0"/>
    <d v="2024-09-09T16:38:52"/>
    <x v="196"/>
    <n v="75.352222222310957"/>
    <d v="2024-09-10T16:52:18"/>
    <d v="1899-12-30T01:14:24"/>
    <d v="2024-09-10T18:06:42"/>
    <n v="49.888333333481569"/>
    <x v="0"/>
    <m/>
    <m/>
    <x v="0"/>
    <x v="6"/>
    <x v="0"/>
    <x v="2"/>
    <x v="8"/>
    <n v="3"/>
    <s v=""/>
    <d v="1899-12-31T05:45:36"/>
    <n v="73.112222222310962"/>
    <e v="#N/A"/>
    <n v="73.112222222310962"/>
    <n v="0"/>
    <x v="2"/>
  </r>
  <r>
    <s v="E016"/>
    <s v="EM11"/>
    <x v="1335"/>
    <x v="0"/>
    <s v="E2"/>
    <n v="100052799"/>
    <s v="CONSTRUCTORA NISTAL Y BELLO, SA"/>
    <n v="17007707"/>
    <s v="54 VIV-C/ OTERO PEDRAYO-LUGO"/>
    <n v="190030"/>
    <x v="23"/>
    <d v="2024-09-09T00:00:00"/>
    <d v="1899-12-30T17:33:47"/>
    <s v="10/09 LOLO 8167FXL"/>
    <d v="2024-09-10T00:00:00"/>
    <x v="9"/>
    <x v="7"/>
    <x v="1369"/>
    <d v="2024-09-10T00:00:00"/>
    <d v="1899-12-30T08:06:44"/>
    <n v="127"/>
    <s v="E00127"/>
    <s v="RUTA KMS.127"/>
    <x v="48"/>
    <x v="0"/>
    <x v="0"/>
    <x v="4"/>
    <x v="0"/>
    <d v="2024-09-09T17:33:47"/>
    <x v="158"/>
    <n v="26.4369444444892"/>
    <d v="2024-09-10T08:06:44"/>
    <d v="1899-12-30T01:41:36"/>
    <d v="2024-09-10T09:48:20"/>
    <n v="10.1944444446126"/>
    <x v="0"/>
    <m/>
    <m/>
    <x v="0"/>
    <x v="6"/>
    <x v="0"/>
    <x v="2"/>
    <x v="0"/>
    <n v="3"/>
    <s v=""/>
    <d v="1899-12-31T16:38:24"/>
    <n v="23.743611111155865"/>
    <e v="#N/A"/>
    <n v="23.743611111155865"/>
    <n v="0"/>
    <x v="2"/>
  </r>
  <r>
    <s v="E016"/>
    <s v="EM11"/>
    <x v="1336"/>
    <x v="0"/>
    <s v="E2"/>
    <n v="100010360"/>
    <s v="SANEAMIENTOS PIPO, S.L."/>
    <n v="17006736"/>
    <s v="ALMACENES CEAO - LUGO"/>
    <n v="191212"/>
    <x v="15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0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0010"/>
    <x v="27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1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6"/>
    <x v="0"/>
    <s v="E2"/>
    <n v="100010360"/>
    <s v="SANEAMIENTOS PIPO, S.L."/>
    <n v="17006736"/>
    <s v="ALMACENES CEAO - LUGO"/>
    <n v="191610"/>
    <x v="24"/>
    <d v="2024-09-09T00:00:00"/>
    <d v="1899-12-30T17:58:06"/>
    <s v="10/09 6pals"/>
    <d v="2024-09-10T00:00:00"/>
    <x v="9"/>
    <x v="7"/>
    <x v="1370"/>
    <d v="2024-09-10T00:00:00"/>
    <d v="1899-12-30T16:58:24"/>
    <n v="120"/>
    <s v="E00120"/>
    <s v="RUTA KMS.120"/>
    <x v="277"/>
    <x v="0"/>
    <x v="2"/>
    <x v="4"/>
    <x v="0"/>
    <d v="2024-09-09T17:58:06"/>
    <x v="158"/>
    <n v="26.031666666793171"/>
    <d v="2024-09-10T16:58:24"/>
    <d v="1899-12-30T01:36:00"/>
    <d v="2024-09-10T18:34:24"/>
    <n v="1.4266666668117978"/>
    <x v="0"/>
    <m/>
    <m/>
    <x v="0"/>
    <x v="6"/>
    <x v="0"/>
    <x v="2"/>
    <x v="8"/>
    <n v="3"/>
    <s v=""/>
    <d v="1899-12-31T14:24:00"/>
    <n v="23.43166666679317"/>
    <e v="#N/A"/>
    <n v="23.43166666679317"/>
    <n v="0"/>
    <x v="2"/>
  </r>
  <r>
    <s v="E016"/>
    <s v="EM11"/>
    <x v="1337"/>
    <x v="0"/>
    <s v="E2"/>
    <n v="100000989"/>
    <s v="CONSTRUCTORA SAN JOSE S.A."/>
    <n v="17007803"/>
    <s v="REFORMA MARINEDA CITY (LA CORUÑA)"/>
    <n v="190030"/>
    <x v="23"/>
    <d v="2024-09-10T00:00:00"/>
    <d v="1899-12-30T08:35:39"/>
    <s v="11/09  E8167FXL"/>
    <d v="2024-09-11T00:00:00"/>
    <x v="9"/>
    <x v="7"/>
    <x v="1371"/>
    <d v="2024-09-10T00:00:00"/>
    <d v="1899-12-30T12:26:32"/>
    <n v="89"/>
    <s v="E00089"/>
    <s v="RUTA KMS.089"/>
    <x v="48"/>
    <x v="0"/>
    <x v="0"/>
    <x v="4"/>
    <x v="0"/>
    <d v="2024-09-10T08:35:39"/>
    <x v="176"/>
    <n v="35.405833333439659"/>
    <d v="2024-09-10T12:26:32"/>
    <d v="1899-12-30T01:11:12"/>
    <d v="2024-09-10T13:37:44"/>
    <n v="30.371111111249775"/>
    <x v="0"/>
    <m/>
    <m/>
    <x v="0"/>
    <x v="6"/>
    <x v="0"/>
    <x v="2"/>
    <x v="3"/>
    <n v="3"/>
    <s v=""/>
    <d v="1899-12-31T04:28:48"/>
    <n v="33.219166666772992"/>
    <e v="#N/A"/>
    <n v="33.219166666772992"/>
    <n v="0"/>
    <x v="2"/>
  </r>
  <r>
    <s v="E016"/>
    <s v="EM11"/>
    <x v="1338"/>
    <x v="0"/>
    <s v="E2"/>
    <n v="100000131"/>
    <s v="HIJOS DE TOMAS SORRIBAS S.L."/>
    <n v="20000248"/>
    <s v="BEMBIBRE"/>
    <n v="190870"/>
    <x v="21"/>
    <d v="2024-09-10T00:00:00"/>
    <d v="1899-12-30T09:11:05"/>
    <s v="11/09 CEM+MORT"/>
    <d v="2024-09-11T00:00:00"/>
    <x v="9"/>
    <x v="8"/>
    <x v="1372"/>
    <d v="2024-09-10T00:00:00"/>
    <d v="1899-12-30T12:08:08"/>
    <n v="40"/>
    <s v="E00040"/>
    <s v="RUTA KMS.040"/>
    <x v="226"/>
    <x v="0"/>
    <x v="0"/>
    <x v="4"/>
    <x v="0"/>
    <d v="2024-09-10T09:11:05"/>
    <x v="176"/>
    <n v="34.815277777786832"/>
    <d v="2024-09-10T12:08:08"/>
    <d v="1899-12-30T00:32:00"/>
    <d v="2024-09-10T12:40:08"/>
    <n v="31.331111111096106"/>
    <x v="0"/>
    <m/>
    <m/>
    <x v="0"/>
    <x v="6"/>
    <x v="0"/>
    <x v="2"/>
    <x v="3"/>
    <n v="3"/>
    <s v=""/>
    <d v="1899-12-30T12:48:00"/>
    <n v="33.281944444453501"/>
    <e v="#N/A"/>
    <n v="33.281944444453501"/>
    <n v="0"/>
    <x v="2"/>
  </r>
  <r>
    <s v="E016"/>
    <s v="EM11"/>
    <x v="1339"/>
    <x v="0"/>
    <s v="E2"/>
    <n v="100000296"/>
    <s v="ARIAS NADELA S.L."/>
    <n v="20000190"/>
    <s v="LUGO"/>
    <n v="191072"/>
    <x v="29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0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0010"/>
    <x v="27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1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39"/>
    <x v="0"/>
    <s v="E2"/>
    <n v="100000296"/>
    <s v="ARIAS NADELA S.L."/>
    <n v="20000190"/>
    <s v="LUGO"/>
    <n v="191212"/>
    <x v="15"/>
    <d v="2024-09-10T00:00:00"/>
    <d v="1899-12-30T09:53:43"/>
    <s v="11/09 4 pal"/>
    <d v="2024-09-11T00:00:00"/>
    <x v="9"/>
    <x v="7"/>
    <x v="1373"/>
    <d v="2024-09-10T00:00:00"/>
    <d v="1899-12-30T17:02:47"/>
    <n v="114"/>
    <s v="E00114"/>
    <s v="RUTA KMS.114"/>
    <x v="277"/>
    <x v="0"/>
    <x v="2"/>
    <x v="4"/>
    <x v="0"/>
    <d v="2024-09-10T09:53:43"/>
    <x v="176"/>
    <n v="34.10472222219687"/>
    <d v="2024-09-10T17:02:47"/>
    <d v="1899-12-30T01:31:12"/>
    <d v="2024-09-10T18:33:59"/>
    <n v="25.433611111133359"/>
    <x v="0"/>
    <m/>
    <m/>
    <x v="0"/>
    <x v="6"/>
    <x v="0"/>
    <x v="2"/>
    <x v="9"/>
    <n v="3"/>
    <s v=""/>
    <d v="1899-12-31T12:28:48"/>
    <n v="31.584722222196866"/>
    <e v="#N/A"/>
    <n v="31.584722222196866"/>
    <n v="0"/>
    <x v="2"/>
  </r>
  <r>
    <s v="E016"/>
    <s v="EM11"/>
    <x v="1340"/>
    <x v="0"/>
    <s v="E2"/>
    <n v="100052346"/>
    <s v="CONSVIAL S.L"/>
    <n v="17007829"/>
    <s v="CASTIÑEIRIÑO SANTIAGO DE COMPOSTELA"/>
    <n v="190030"/>
    <x v="23"/>
    <d v="2024-09-10T00:00:00"/>
    <d v="1899-12-30T10:10:58"/>
    <s v="10/09 JUAN CARLOS"/>
    <d v="2024-09-10T00:00:00"/>
    <x v="9"/>
    <x v="7"/>
    <x v="1374"/>
    <d v="2024-09-10T00:00:00"/>
    <d v="1899-12-30T10:19:34"/>
    <n v="12"/>
    <s v="E00012"/>
    <s v="RUTA KMS.012"/>
    <x v="17"/>
    <x v="0"/>
    <x v="0"/>
    <x v="4"/>
    <x v="0"/>
    <d v="2024-09-10T10:10:58"/>
    <x v="158"/>
    <n v="9.8172222222201526"/>
    <d v="2024-09-10T10:19:34"/>
    <d v="1899-12-30T00:09:36"/>
    <d v="2024-09-10T10:29:10"/>
    <n v="9.5138888888759539"/>
    <x v="0"/>
    <m/>
    <m/>
    <x v="0"/>
    <x v="6"/>
    <x v="0"/>
    <x v="2"/>
    <x v="6"/>
    <n v="3"/>
    <s v=""/>
    <d v="1899-12-30T03:50:24"/>
    <n v="8.6572222222201525"/>
    <e v="#N/A"/>
    <n v="8.6572222222201525"/>
    <n v="0"/>
    <x v="2"/>
  </r>
  <r>
    <s v="E016"/>
    <s v="EM11"/>
    <x v="1341"/>
    <x v="0"/>
    <s v="E2"/>
    <n v="100000266"/>
    <s v="PEREZ REY S.L."/>
    <n v="20002788"/>
    <s v="PTE.PUERTO COLAS Y TAPAJUNTAS"/>
    <n v="210253"/>
    <x v="8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0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2"/>
    <x v="9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1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49"/>
    <x v="6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2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250"/>
    <x v="67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3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580"/>
    <x v="78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4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18"/>
    <x v="102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5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1"/>
    <x v="0"/>
    <s v="E2"/>
    <n v="100000266"/>
    <s v="PEREZ REY S.L."/>
    <n v="20002788"/>
    <s v="PTE.PUERTO COLAS Y TAPAJUNTAS"/>
    <n v="210621"/>
    <x v="103"/>
    <d v="2024-09-10T00:00:00"/>
    <d v="1899-12-30T12:27:41"/>
    <s v="11/09 18pal urge MOR"/>
    <d v="2024-09-11T00:00:00"/>
    <x v="9"/>
    <x v="7"/>
    <x v="1375"/>
    <d v="2024-09-10T00:00:00"/>
    <d v="1899-12-30T17:54:32"/>
    <n v="85"/>
    <s v="E00085"/>
    <s v="RUTA KMS.085"/>
    <x v="228"/>
    <x v="0"/>
    <x v="6"/>
    <x v="4"/>
    <x v="0"/>
    <d v="2024-09-10T12:27:41"/>
    <x v="176"/>
    <n v="31.538611111231148"/>
    <d v="2024-09-10T17:54:32"/>
    <d v="1899-12-30T01:08:00"/>
    <d v="2024-09-10T19:02:32"/>
    <n v="24.95777777780313"/>
    <x v="0"/>
    <m/>
    <m/>
    <x v="0"/>
    <x v="6"/>
    <x v="0"/>
    <x v="2"/>
    <x v="9"/>
    <n v="3"/>
    <s v=""/>
    <d v="1899-12-31T03:12:00"/>
    <n v="29.405277777897815"/>
    <e v="#N/A"/>
    <n v="29.405277777897815"/>
    <n v="0"/>
    <x v="2"/>
  </r>
  <r>
    <s v="E016"/>
    <s v="EM11"/>
    <x v="1342"/>
    <x v="0"/>
    <s v="E2"/>
    <n v="100000266"/>
    <s v="PEREZ REY S.L."/>
    <n v="20000145"/>
    <s v="PTE. DEL PUERTO"/>
    <n v="192050"/>
    <x v="99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0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40"/>
    <x v="20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1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870"/>
    <x v="21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2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1212"/>
    <x v="15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3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010"/>
    <x v="27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4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2"/>
    <x v="0"/>
    <s v="E2"/>
    <n v="100000266"/>
    <s v="PEREZ REY S.L."/>
    <n v="20000145"/>
    <s v="PTE. DEL PUERTO"/>
    <n v="190191"/>
    <x v="13"/>
    <d v="2024-09-10T00:00:00"/>
    <d v="1899-12-30T12:32:24"/>
    <s v="11/09 URGE+COLAS"/>
    <d v="2024-09-11T00:00:00"/>
    <x v="9"/>
    <x v="7"/>
    <x v="1376"/>
    <d v="2024-09-10T00:00:00"/>
    <d v="1899-12-30T18:00:22"/>
    <n v="85"/>
    <s v="E00085"/>
    <s v="RUTA KMS.085"/>
    <x v="228"/>
    <x v="0"/>
    <x v="5"/>
    <x v="4"/>
    <x v="0"/>
    <d v="2024-09-10T12:32:24"/>
    <x v="176"/>
    <n v="31.460000000079162"/>
    <d v="2024-09-10T18:00:22"/>
    <d v="1899-12-30T01:08:00"/>
    <d v="2024-09-10T19:08:22"/>
    <n v="24.860555555555038"/>
    <x v="0"/>
    <m/>
    <m/>
    <x v="0"/>
    <x v="6"/>
    <x v="0"/>
    <x v="2"/>
    <x v="10"/>
    <n v="3"/>
    <s v=""/>
    <d v="1899-12-31T03:12:00"/>
    <n v="29.32666666674583"/>
    <e v="#N/A"/>
    <n v="29.32666666674583"/>
    <n v="0"/>
    <x v="2"/>
  </r>
  <r>
    <s v="E016"/>
    <s v="EM11"/>
    <x v="1343"/>
    <x v="0"/>
    <s v="E2"/>
    <n v="100052346"/>
    <s v="CONSVIAL S.L"/>
    <n v="17007829"/>
    <s v="CASTIÑEIRIÑO SANTIAGO DE COMPOSTELA"/>
    <n v="190030"/>
    <x v="23"/>
    <d v="2024-09-10T00:00:00"/>
    <d v="1899-12-30T13:38:58"/>
    <s v="DEV ALB 1436552879"/>
    <d v="2024-09-10T00:00:00"/>
    <x v="9"/>
    <x v="7"/>
    <x v="1377"/>
    <d v="2024-09-10T00:00:00"/>
    <d v="1899-12-30T14:25:32"/>
    <n v="12"/>
    <s v="E00012"/>
    <s v="RUTA KMS.012"/>
    <x v="219"/>
    <x v="1"/>
    <x v="0"/>
    <x v="4"/>
    <x v="0"/>
    <d v="2024-09-10T13:38:58"/>
    <x v="158"/>
    <n v="6.3505555556039326"/>
    <d v="2024-09-10T14:25:32"/>
    <d v="1899-12-30T00:09:36"/>
    <d v="2024-09-10T14:35:08"/>
    <n v="5.4144444444682449"/>
    <x v="0"/>
    <m/>
    <m/>
    <x v="0"/>
    <x v="6"/>
    <x v="0"/>
    <x v="2"/>
    <x v="5"/>
    <n v="3"/>
    <s v=""/>
    <d v="1899-12-30T03:50:24"/>
    <n v="5.1905555556039324"/>
    <e v="#N/A"/>
    <n v="5.1905555556039324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8"/>
    <d v="2024-09-06T00:00:00"/>
    <d v="1899-12-30T16:28:06"/>
    <n v="29"/>
    <s v="E00029"/>
    <s v="RUTA KMS.029"/>
    <x v="56"/>
    <x v="0"/>
    <x v="0"/>
    <x v="5"/>
    <x v="0"/>
    <d v="2024-07-11T17:24:54"/>
    <x v="63"/>
    <n v="266.58500000007916"/>
    <d v="2024-09-06T16:28:06"/>
    <d v="1899-12-30T00:23:12"/>
    <d v="2024-09-06T16:51:18"/>
    <n v="-1100.8549999998068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79"/>
    <d v="2024-09-06T00:00:00"/>
    <d v="1899-12-30T16:30:33"/>
    <n v="29"/>
    <s v="E00029"/>
    <s v="RUTA KMS.029"/>
    <x v="53"/>
    <x v="0"/>
    <x v="0"/>
    <x v="5"/>
    <x v="0"/>
    <d v="2024-07-11T17:24:54"/>
    <x v="63"/>
    <n v="266.58500000007916"/>
    <d v="2024-09-06T16:30:33"/>
    <d v="1899-12-30T00:23:12"/>
    <d v="2024-09-06T16:53:45"/>
    <n v="-1100.8958333332557"/>
    <x v="1"/>
    <m/>
    <m/>
    <x v="0"/>
    <x v="5"/>
    <x v="2"/>
    <x v="0"/>
    <x v="8"/>
    <n v="6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0"/>
    <d v="2024-09-09T00:00:00"/>
    <d v="1899-12-30T06:37:15"/>
    <n v="29"/>
    <s v="E00029"/>
    <s v="RUTA KMS.029"/>
    <x v="53"/>
    <x v="0"/>
    <x v="0"/>
    <x v="5"/>
    <x v="0"/>
    <d v="2024-07-11T17:24:54"/>
    <x v="63"/>
    <n v="266.58500000007916"/>
    <d v="2024-09-09T06:37:15"/>
    <d v="1899-12-30T00:23:12"/>
    <d v="2024-09-09T07:00:27"/>
    <n v="-1163.0074999998906"/>
    <x v="1"/>
    <m/>
    <m/>
    <x v="0"/>
    <x v="7"/>
    <x v="2"/>
    <x v="2"/>
    <x v="1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1"/>
    <d v="2024-09-09T00:00:00"/>
    <d v="1899-12-30T08:00:27"/>
    <n v="29"/>
    <s v="E00029"/>
    <s v="RUTA KMS.029"/>
    <x v="53"/>
    <x v="0"/>
    <x v="0"/>
    <x v="5"/>
    <x v="0"/>
    <d v="2024-07-11T17:24:54"/>
    <x v="63"/>
    <n v="266.58500000007916"/>
    <d v="2024-09-09T08:00:27"/>
    <d v="1899-12-30T00:23:12"/>
    <d v="2024-09-09T08:23:39"/>
    <n v="-1164.3941666666069"/>
    <x v="1"/>
    <m/>
    <m/>
    <x v="0"/>
    <x v="7"/>
    <x v="2"/>
    <x v="2"/>
    <x v="0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2"/>
    <d v="2024-09-09T00:00:00"/>
    <d v="1899-12-30T09:24:39"/>
    <n v="29"/>
    <s v="E00029"/>
    <s v="RUTA KMS.029"/>
    <x v="53"/>
    <x v="0"/>
    <x v="0"/>
    <x v="5"/>
    <x v="0"/>
    <d v="2024-07-11T17:24:54"/>
    <x v="63"/>
    <n v="266.58500000007916"/>
    <d v="2024-09-09T09:24:39"/>
    <d v="1899-12-30T00:23:12"/>
    <d v="2024-09-09T09:47:51"/>
    <n v="-1165.7974999998696"/>
    <x v="1"/>
    <m/>
    <m/>
    <x v="0"/>
    <x v="7"/>
    <x v="2"/>
    <x v="2"/>
    <x v="1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3"/>
    <d v="2024-09-09T00:00:00"/>
    <d v="1899-12-30T10:48:33"/>
    <n v="29"/>
    <s v="E00029"/>
    <s v="RUTA KMS.029"/>
    <x v="53"/>
    <x v="0"/>
    <x v="0"/>
    <x v="5"/>
    <x v="0"/>
    <d v="2024-07-11T17:24:54"/>
    <x v="63"/>
    <n v="266.58500000007916"/>
    <d v="2024-09-09T10:48:33"/>
    <d v="1899-12-30T00:23:12"/>
    <d v="2024-09-09T11:11:45"/>
    <n v="-1167.1958333331859"/>
    <x v="1"/>
    <m/>
    <m/>
    <x v="0"/>
    <x v="7"/>
    <x v="2"/>
    <x v="2"/>
    <x v="6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4"/>
    <d v="2024-09-09T00:00:00"/>
    <d v="1899-12-30T11:40:22"/>
    <n v="29"/>
    <s v="E00029"/>
    <s v="RUTA KMS.029"/>
    <x v="54"/>
    <x v="0"/>
    <x v="0"/>
    <x v="5"/>
    <x v="0"/>
    <d v="2024-07-11T17:24:54"/>
    <x v="63"/>
    <n v="266.58500000007916"/>
    <d v="2024-09-09T11:40:22"/>
    <d v="1899-12-30T00:23:12"/>
    <d v="2024-09-09T12:03:34"/>
    <n v="-1168.0594444443122"/>
    <x v="1"/>
    <m/>
    <m/>
    <x v="0"/>
    <x v="7"/>
    <x v="2"/>
    <x v="2"/>
    <x v="7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5"/>
    <d v="2024-09-09T00:00:00"/>
    <d v="1899-12-30T12:15:19"/>
    <n v="29"/>
    <s v="E00029"/>
    <s v="RUTA KMS.029"/>
    <x v="53"/>
    <x v="0"/>
    <x v="0"/>
    <x v="5"/>
    <x v="0"/>
    <d v="2024-07-11T17:24:54"/>
    <x v="63"/>
    <n v="266.58500000007916"/>
    <d v="2024-09-09T12:15:19"/>
    <d v="1899-12-30T00:23:12"/>
    <d v="2024-09-09T12:38:31"/>
    <n v="-1168.6419444442727"/>
    <x v="1"/>
    <m/>
    <m/>
    <x v="0"/>
    <x v="7"/>
    <x v="2"/>
    <x v="2"/>
    <x v="3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6"/>
    <d v="2024-09-09T00:00:00"/>
    <d v="1899-12-30T14:27:22"/>
    <n v="29"/>
    <s v="E00029"/>
    <s v="RUTA KMS.029"/>
    <x v="56"/>
    <x v="0"/>
    <x v="0"/>
    <x v="5"/>
    <x v="0"/>
    <d v="2024-07-11T17:24:54"/>
    <x v="63"/>
    <n v="266.58500000007916"/>
    <d v="2024-09-09T14:27:22"/>
    <d v="1899-12-30T00:23:12"/>
    <d v="2024-09-09T14:50:34"/>
    <n v="-1170.8427777776378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7"/>
    <d v="2024-09-09T00:00:00"/>
    <d v="1899-12-30T14:50:37"/>
    <n v="29"/>
    <s v="E00029"/>
    <s v="RUTA KMS.029"/>
    <x v="53"/>
    <x v="0"/>
    <x v="0"/>
    <x v="5"/>
    <x v="0"/>
    <d v="2024-07-11T17:24:54"/>
    <x v="63"/>
    <n v="266.58500000007916"/>
    <d v="2024-09-09T14:50:37"/>
    <d v="1899-12-30T00:23:12"/>
    <d v="2024-09-09T15:13:49"/>
    <n v="-1171.2302777775913"/>
    <x v="1"/>
    <m/>
    <m/>
    <x v="0"/>
    <x v="7"/>
    <x v="2"/>
    <x v="2"/>
    <x v="5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8"/>
    <d v="2024-09-09T00:00:00"/>
    <d v="1899-12-30T16:14:22"/>
    <n v="29"/>
    <s v="E00029"/>
    <s v="RUTA KMS.029"/>
    <x v="53"/>
    <x v="0"/>
    <x v="0"/>
    <x v="5"/>
    <x v="0"/>
    <d v="2024-07-11T17:24:54"/>
    <x v="63"/>
    <n v="266.58500000007916"/>
    <d v="2024-09-09T16:14:22"/>
    <d v="1899-12-30T00:23:12"/>
    <d v="2024-09-09T16:37:34"/>
    <n v="-1172.6261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89"/>
    <d v="2024-09-09T00:00:00"/>
    <d v="1899-12-30T16:25:37"/>
    <n v="29"/>
    <s v="E00029"/>
    <s v="RUTA KMS.029"/>
    <x v="56"/>
    <x v="0"/>
    <x v="0"/>
    <x v="5"/>
    <x v="0"/>
    <d v="2024-07-11T17:24:54"/>
    <x v="63"/>
    <n v="266.58500000007916"/>
    <d v="2024-09-09T16:25:37"/>
    <d v="1899-12-30T00:23:12"/>
    <d v="2024-09-09T16:48:49"/>
    <n v="-1172.8136111110216"/>
    <x v="1"/>
    <m/>
    <m/>
    <x v="0"/>
    <x v="7"/>
    <x v="2"/>
    <x v="2"/>
    <x v="8"/>
    <n v="2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0"/>
    <d v="2024-09-10T00:00:00"/>
    <d v="1899-12-30T10:37:17"/>
    <n v="29"/>
    <s v="E00029"/>
    <s v="RUTA KMS.029"/>
    <x v="54"/>
    <x v="0"/>
    <x v="0"/>
    <x v="5"/>
    <x v="0"/>
    <d v="2024-07-11T17:24:54"/>
    <x v="63"/>
    <n v="266.58500000007916"/>
    <d v="2024-09-10T10:37:17"/>
    <d v="1899-12-30T00:23:12"/>
    <d v="2024-09-10T11:00:29"/>
    <n v="-1191.0080555555178"/>
    <x v="1"/>
    <m/>
    <m/>
    <x v="0"/>
    <x v="6"/>
    <x v="2"/>
    <x v="2"/>
    <x v="6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1"/>
    <d v="2024-09-10T00:00:00"/>
    <d v="1899-12-30T12:33:40"/>
    <n v="29"/>
    <s v="E00029"/>
    <s v="RUTA KMS.029"/>
    <x v="53"/>
    <x v="0"/>
    <x v="0"/>
    <x v="5"/>
    <x v="0"/>
    <d v="2024-07-11T17:24:54"/>
    <x v="63"/>
    <n v="266.58500000007916"/>
    <d v="2024-09-10T12:33:40"/>
    <d v="1899-12-30T00:23:12"/>
    <d v="2024-09-10T12:56:52"/>
    <n v="-1192.9477777776774"/>
    <x v="1"/>
    <m/>
    <m/>
    <x v="0"/>
    <x v="6"/>
    <x v="2"/>
    <x v="2"/>
    <x v="3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2"/>
    <d v="2024-09-10T00:00:00"/>
    <d v="1899-12-30T13:10:33"/>
    <n v="29"/>
    <s v="E00029"/>
    <s v="RUTA KMS.029"/>
    <x v="55"/>
    <x v="0"/>
    <x v="0"/>
    <x v="5"/>
    <x v="0"/>
    <d v="2024-07-11T17:24:54"/>
    <x v="63"/>
    <n v="266.58500000007916"/>
    <d v="2024-09-10T13:10:33"/>
    <d v="1899-12-30T00:23:12"/>
    <d v="2024-09-10T13:33:45"/>
    <n v="-1193.5624999998836"/>
    <x v="1"/>
    <m/>
    <m/>
    <x v="0"/>
    <x v="6"/>
    <x v="2"/>
    <x v="2"/>
    <x v="2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3"/>
    <d v="2024-09-10T00:00:00"/>
    <d v="1899-12-30T14:01:22"/>
    <n v="29"/>
    <s v="E00029"/>
    <s v="RUTA KMS.029"/>
    <x v="56"/>
    <x v="0"/>
    <x v="0"/>
    <x v="5"/>
    <x v="0"/>
    <d v="2024-07-11T17:24:54"/>
    <x v="63"/>
    <n v="266.58500000007916"/>
    <d v="2024-09-10T14:01:22"/>
    <d v="1899-12-30T00:23:12"/>
    <d v="2024-09-10T14:24:34"/>
    <n v="-1194.409444444289"/>
    <x v="1"/>
    <m/>
    <m/>
    <x v="0"/>
    <x v="6"/>
    <x v="2"/>
    <x v="2"/>
    <x v="5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4"/>
    <d v="2024-09-10T00:00:00"/>
    <d v="1899-12-30T15:15:59"/>
    <n v="29"/>
    <s v="E00029"/>
    <s v="RUTA KMS.029"/>
    <x v="53"/>
    <x v="0"/>
    <x v="0"/>
    <x v="5"/>
    <x v="0"/>
    <d v="2024-07-11T17:24:54"/>
    <x v="63"/>
    <n v="266.58500000007916"/>
    <d v="2024-09-10T15:15:59"/>
    <d v="1899-12-30T00:23:12"/>
    <d v="2024-09-10T15:39:11"/>
    <n v="-1195.6530555553618"/>
    <x v="1"/>
    <m/>
    <m/>
    <x v="0"/>
    <x v="6"/>
    <x v="2"/>
    <x v="2"/>
    <x v="4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5"/>
    <d v="2024-09-10T00:00:00"/>
    <d v="1899-12-30T16:39:57"/>
    <n v="29"/>
    <s v="E00029"/>
    <s v="RUTA KMS.029"/>
    <x v="53"/>
    <x v="0"/>
    <x v="0"/>
    <x v="5"/>
    <x v="0"/>
    <d v="2024-07-11T17:24:54"/>
    <x v="63"/>
    <n v="266.58500000007916"/>
    <d v="2024-09-10T16:39:57"/>
    <d v="1899-12-30T00:23:12"/>
    <d v="2024-09-10T17:03:09"/>
    <n v="-1197.0524999998743"/>
    <x v="1"/>
    <m/>
    <m/>
    <x v="0"/>
    <x v="6"/>
    <x v="2"/>
    <x v="2"/>
    <x v="8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6"/>
    <d v="2024-09-10T00:00:00"/>
    <d v="1899-12-30T17:44:04"/>
    <n v="29"/>
    <s v="E00029"/>
    <s v="RUTA KMS.029"/>
    <x v="56"/>
    <x v="0"/>
    <x v="0"/>
    <x v="5"/>
    <x v="0"/>
    <d v="2024-07-11T17:24:54"/>
    <x v="63"/>
    <n v="266.58500000007916"/>
    <d v="2024-09-10T17:44:04"/>
    <d v="1899-12-30T00:23:12"/>
    <d v="2024-09-10T18:07:16"/>
    <n v="-1198.1211111109005"/>
    <x v="1"/>
    <m/>
    <m/>
    <x v="0"/>
    <x v="6"/>
    <x v="2"/>
    <x v="2"/>
    <x v="9"/>
    <n v="3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7"/>
    <d v="2024-09-11T00:00:00"/>
    <d v="1899-12-30T06:55:47"/>
    <n v="29"/>
    <s v="E00029"/>
    <s v="RUTA KMS.029"/>
    <x v="53"/>
    <x v="0"/>
    <x v="0"/>
    <x v="5"/>
    <x v="0"/>
    <d v="2024-07-11T17:24:54"/>
    <x v="63"/>
    <n v="266.58500000007916"/>
    <d v="2024-09-11T06:55:47"/>
    <d v="1899-12-30T00:23:12"/>
    <d v="2024-09-11T07:18:59"/>
    <n v="-1211.316388888692"/>
    <x v="1"/>
    <m/>
    <m/>
    <x v="0"/>
    <x v="8"/>
    <x v="2"/>
    <x v="2"/>
    <x v="13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8"/>
    <d v="2024-09-11T00:00:00"/>
    <d v="1899-12-30T07:26:02"/>
    <n v="29"/>
    <s v="E00029"/>
    <s v="RUTA KMS.029"/>
    <x v="56"/>
    <x v="0"/>
    <x v="0"/>
    <x v="5"/>
    <x v="0"/>
    <d v="2024-07-11T17:24:54"/>
    <x v="63"/>
    <n v="266.58500000007916"/>
    <d v="2024-09-11T07:26:02"/>
    <d v="1899-12-30T00:23:12"/>
    <d v="2024-09-11T07:49:14"/>
    <n v="-1211.8205555555178"/>
    <x v="1"/>
    <m/>
    <m/>
    <x v="0"/>
    <x v="8"/>
    <x v="2"/>
    <x v="2"/>
    <x v="12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399"/>
    <d v="2024-09-11T00:00:00"/>
    <d v="1899-12-30T08:22:40"/>
    <n v="29"/>
    <s v="E00029"/>
    <s v="RUTA KMS.029"/>
    <x v="53"/>
    <x v="0"/>
    <x v="0"/>
    <x v="5"/>
    <x v="0"/>
    <d v="2024-07-11T17:24:54"/>
    <x v="63"/>
    <n v="266.58500000007916"/>
    <d v="2024-09-11T08:22:40"/>
    <d v="1899-12-30T00:23:12"/>
    <d v="2024-09-11T08:45:52"/>
    <n v="-1212.7644444443285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0"/>
    <d v="2024-09-11T00:00:00"/>
    <d v="1899-12-30T08:40:55"/>
    <n v="29"/>
    <s v="E00029"/>
    <s v="RUTA KMS.029"/>
    <x v="56"/>
    <x v="0"/>
    <x v="0"/>
    <x v="5"/>
    <x v="0"/>
    <d v="2024-07-11T17:24:54"/>
    <x v="63"/>
    <n v="266.58500000007916"/>
    <d v="2024-09-11T08:40:55"/>
    <d v="1899-12-30T00:23:12"/>
    <d v="2024-09-11T09:04:07"/>
    <n v="-1213.0686111110263"/>
    <x v="1"/>
    <m/>
    <m/>
    <x v="0"/>
    <x v="8"/>
    <x v="2"/>
    <x v="2"/>
    <x v="0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1401"/>
    <d v="2024-09-11T00:00:00"/>
    <d v="1899-12-30T09:54:13"/>
    <n v="29"/>
    <s v="E00029"/>
    <s v="RUTA KMS.029"/>
    <x v="53"/>
    <x v="0"/>
    <x v="0"/>
    <x v="5"/>
    <x v="0"/>
    <d v="2024-07-11T17:24:54"/>
    <x v="63"/>
    <n v="266.58500000007916"/>
    <d v="2024-09-11T09:54:13"/>
    <d v="1899-12-30T00:23:12"/>
    <d v="2024-09-11T10:17:25"/>
    <n v="-1214.2902777775889"/>
    <x v="1"/>
    <m/>
    <m/>
    <x v="0"/>
    <x v="8"/>
    <x v="2"/>
    <x v="2"/>
    <x v="1"/>
    <n v="4"/>
    <s v=""/>
    <d v="1899-12-30T09:16:48"/>
    <n v="265.19833333341251"/>
    <n v="60"/>
    <n v="205.19833333341251"/>
    <n v="0"/>
    <x v="3"/>
  </r>
  <r>
    <s v="E002"/>
    <s v="EO55"/>
    <x v="1344"/>
    <x v="0"/>
    <s v="E3"/>
    <n v="100045291"/>
    <s v="INDUSTRIAS ALHAURINAS DEL"/>
    <n v="46005099"/>
    <s v="PLANTA - ALHAURIN EL GRANDE"/>
    <n v="3264"/>
    <x v="43"/>
    <d v="2024-09-05T00:00:00"/>
    <d v="1899-12-30T12:06:07"/>
    <d v="1899-12-30T08:00:00"/>
    <d v="2024-09-11T00:00:00"/>
    <x v="13"/>
    <x v="9"/>
    <x v="1402"/>
    <d v="2024-09-10T00:00:00"/>
    <d v="1899-12-30T15:34:52"/>
    <n v="47"/>
    <s v="E00047"/>
    <s v="RUTA KMS.047"/>
    <x v="85"/>
    <x v="0"/>
    <x v="0"/>
    <x v="5"/>
    <x v="0"/>
    <d v="2024-09-05T12:06:07"/>
    <x v="187"/>
    <n v="139.89805555553176"/>
    <d v="2024-09-10T15:34:52"/>
    <d v="1899-12-30T00:37:36"/>
    <d v="2024-09-10T16:12:28"/>
    <n v="15.792222222313285"/>
    <x v="0"/>
    <m/>
    <m/>
    <x v="0"/>
    <x v="6"/>
    <x v="0"/>
    <x v="2"/>
    <x v="4"/>
    <n v="3"/>
    <s v=""/>
    <d v="1899-12-30T15:02:24"/>
    <n v="138.27138888886509"/>
    <n v="60"/>
    <n v="78.27138888886509"/>
    <n v="0"/>
    <x v="3"/>
  </r>
  <r>
    <s v="E002"/>
    <s v="EO55"/>
    <x v="1345"/>
    <x v="0"/>
    <s v="E3"/>
    <n v="100051174"/>
    <s v="HORMIGONES CONO, SL"/>
    <n v="46005927"/>
    <s v="POZOBLANCO-DEPURADORA"/>
    <n v="3269"/>
    <x v="45"/>
    <d v="2024-09-05T00:00:00"/>
    <d v="1899-12-30T13:02:15"/>
    <s v="09/09 08:00h"/>
    <d v="2024-09-09T00:00:00"/>
    <x v="13"/>
    <x v="9"/>
    <x v="1403"/>
    <d v="2024-09-09T00:00:00"/>
    <d v="1899-12-30T07:20:14"/>
    <n v="259"/>
    <s v="E00259"/>
    <s v="RUTA KMS.259"/>
    <x v="107"/>
    <x v="0"/>
    <x v="0"/>
    <x v="5"/>
    <x v="0"/>
    <d v="2024-09-05T13:02:15"/>
    <x v="134"/>
    <n v="90.962500000081491"/>
    <d v="2024-09-09T07:20:14"/>
    <d v="1899-12-30T03:27:12"/>
    <d v="2024-09-09T10:47:26"/>
    <n v="-2.7905555554898456"/>
    <x v="1"/>
    <m/>
    <m/>
    <x v="0"/>
    <x v="7"/>
    <x v="3"/>
    <x v="2"/>
    <x v="12"/>
    <n v="2"/>
    <s v=""/>
    <d v="1900-01-02T10:52:48"/>
    <n v="86.509166666748158"/>
    <n v="48"/>
    <n v="38.509166666748158"/>
    <n v="0"/>
    <x v="3"/>
  </r>
  <r>
    <s v="E002"/>
    <s v="EO55"/>
    <x v="1346"/>
    <x v="0"/>
    <s v="E3"/>
    <n v="100018456"/>
    <s v="HORMIGONES PREBESUR S.A."/>
    <n v="46000871"/>
    <s v="CÓRDOBA"/>
    <n v="3269"/>
    <x v="45"/>
    <d v="2024-09-05T00:00:00"/>
    <d v="1899-12-30T13:09:39"/>
    <s v="10/09 08:00h"/>
    <d v="2024-09-10T00:00:00"/>
    <x v="13"/>
    <x v="9"/>
    <x v="1404"/>
    <d v="2024-09-09T00:00:00"/>
    <d v="1899-12-30T06:16:16"/>
    <n v="170"/>
    <s v="E00170"/>
    <s v="RUTA KMS.170"/>
    <x v="106"/>
    <x v="0"/>
    <x v="0"/>
    <x v="5"/>
    <x v="0"/>
    <d v="2024-09-05T13:09:39"/>
    <x v="76"/>
    <n v="114.83916666673031"/>
    <d v="2024-09-09T06:16:16"/>
    <d v="1899-12-30T02:16:00"/>
    <d v="2024-09-09T08:32:16"/>
    <n v="23.462222222238779"/>
    <x v="0"/>
    <m/>
    <m/>
    <x v="0"/>
    <x v="7"/>
    <x v="0"/>
    <x v="2"/>
    <x v="13"/>
    <n v="2"/>
    <s v=""/>
    <d v="1900-01-01T06:24:00"/>
    <n v="111.57250000006364"/>
    <n v="60"/>
    <n v="51.572500000063641"/>
    <n v="0"/>
    <x v="3"/>
  </r>
  <r>
    <s v="E002"/>
    <s v="EO55"/>
    <x v="1347"/>
    <x v="0"/>
    <s v="E4"/>
    <n v="100028278"/>
    <s v="CEFERINO CERVERA E HIJOS,S.L."/>
    <n v="46005485"/>
    <s v="ALMACEN HUÉTOR TÁJAR"/>
    <n v="3283"/>
    <x v="40"/>
    <d v="2024-09-05T00:00:00"/>
    <d v="1899-12-30T16:15:24"/>
    <s v="06/09 Lo antes posib"/>
    <d v="2024-09-06T00:00:00"/>
    <x v="9"/>
    <x v="9"/>
    <x v="1405"/>
    <d v="2024-09-06T00:00:00"/>
    <d v="1899-12-30T18:44:16"/>
    <n v="96"/>
    <s v="E00096"/>
    <s v="RUTA KMS.096"/>
    <x v="236"/>
    <x v="0"/>
    <x v="0"/>
    <x v="5"/>
    <x v="1"/>
    <d v="2024-09-05T16:15:24"/>
    <x v="78"/>
    <n v="27.743333333346527"/>
    <d v="2024-09-06T18:44:16"/>
    <d v="1899-12-30T01:16:48"/>
    <d v="2024-09-06T20:01:04"/>
    <n v="-1.7777777742594481E-2"/>
    <x v="0"/>
    <m/>
    <m/>
    <x v="0"/>
    <x v="5"/>
    <x v="0"/>
    <x v="0"/>
    <x v="10"/>
    <n v="6"/>
    <s v=""/>
    <d v="1899-12-31T06:43:12"/>
    <n v="25.463333333346526"/>
    <n v="12"/>
    <n v="13.463333333346526"/>
    <n v="0"/>
    <x v="3"/>
  </r>
  <r>
    <s v="E002"/>
    <s v="EO55"/>
    <x v="1348"/>
    <x v="0"/>
    <s v="E4"/>
    <n v="100057845"/>
    <s v="INVERSIONES SEGURA SARRIA, S.L."/>
    <n v="46005899"/>
    <s v="ALICANTE- H. NADAL DEPORTISTA PITU"/>
    <n v="3283"/>
    <x v="40"/>
    <d v="2024-09-05T00:00:00"/>
    <d v="1899-12-30T17:46:40"/>
    <s v="11/09 T.626436067"/>
    <d v="2024-09-11T00:00:00"/>
    <x v="13"/>
    <x v="9"/>
    <x v="1406"/>
    <d v="2024-09-10T00:00:00"/>
    <d v="1899-12-30T16:34:01"/>
    <n v="482"/>
    <s v="E00482"/>
    <s v="RUTA KMS.482"/>
    <x v="278"/>
    <x v="0"/>
    <x v="0"/>
    <x v="5"/>
    <x v="1"/>
    <d v="2024-09-05T17:46:40"/>
    <x v="187"/>
    <n v="134.22222222236451"/>
    <d v="2024-09-10T16:34:01"/>
    <d v="1899-12-30T06:25:36"/>
    <d v="2024-09-10T22:59:37"/>
    <n v="9.0063888889853843"/>
    <x v="0"/>
    <m/>
    <m/>
    <x v="0"/>
    <x v="6"/>
    <x v="0"/>
    <x v="2"/>
    <x v="8"/>
    <n v="3"/>
    <s v=""/>
    <d v="1900-01-05T10:14:24"/>
    <n v="126.79555555569785"/>
    <n v="60"/>
    <n v="66.795555555697845"/>
    <n v="0"/>
    <x v="3"/>
  </r>
  <r>
    <s v="E002"/>
    <s v="EO55"/>
    <x v="1349"/>
    <x v="0"/>
    <s v="E4"/>
    <n v="100058986"/>
    <s v="COMERCIAL GETAFE NORTE S.L."/>
    <n v="46005627"/>
    <s v="SUECA-PAREDES Y AISLAMIENTOS"/>
    <n v="3283"/>
    <x v="40"/>
    <d v="2024-09-05T00:00:00"/>
    <d v="1899-12-30T18:31:12"/>
    <s v="10/09 8h"/>
    <d v="2024-09-10T00:00:00"/>
    <x v="13"/>
    <x v="9"/>
    <x v="1407"/>
    <d v="2024-09-09T00:00:00"/>
    <d v="1899-12-30T12:23:20"/>
    <n v="623"/>
    <s v="E00623"/>
    <s v="RUTA KMS.623"/>
    <x v="99"/>
    <x v="0"/>
    <x v="0"/>
    <x v="5"/>
    <x v="1"/>
    <d v="2024-09-05T18:31:12"/>
    <x v="76"/>
    <n v="109.48000000003958"/>
    <d v="2024-09-09T12:23:20"/>
    <d v="1899-12-30T08:18:24"/>
    <d v="2024-09-09T20:41:44"/>
    <n v="11.30444444459863"/>
    <x v="0"/>
    <m/>
    <m/>
    <x v="0"/>
    <x v="7"/>
    <x v="0"/>
    <x v="2"/>
    <x v="3"/>
    <n v="2"/>
    <s v=""/>
    <d v="1900-01-07T07:21:36"/>
    <n v="100.17333333337291"/>
    <n v="60"/>
    <n v="40.173333333372909"/>
    <n v="0"/>
    <x v="3"/>
  </r>
  <r>
    <s v="E002"/>
    <s v="EO55"/>
    <x v="1350"/>
    <x v="0"/>
    <s v="E4"/>
    <n v="100058375"/>
    <s v="GRUPO PUYA 68, S.L."/>
    <n v="46005796"/>
    <s v="ESTEPONA ALMACEN"/>
    <n v="3282"/>
    <x v="39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0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0"/>
    <x v="0"/>
    <s v="E4"/>
    <n v="100058375"/>
    <s v="GRUPO PUYA 68, S.L."/>
    <n v="46005796"/>
    <s v="ESTEPONA ALMACEN"/>
    <n v="3283"/>
    <x v="40"/>
    <d v="2024-09-06T00:00:00"/>
    <d v="1899-12-30T08:18:22"/>
    <s v="Combinado  8 SR y 8"/>
    <d v="2024-09-09T00:00:00"/>
    <x v="9"/>
    <x v="9"/>
    <x v="1408"/>
    <d v="2024-09-09T00:00:00"/>
    <d v="1899-12-30T11:12:12"/>
    <n v="110"/>
    <s v="E00110"/>
    <s v="RUTA KMS.110"/>
    <x v="143"/>
    <x v="0"/>
    <x v="1"/>
    <x v="5"/>
    <x v="1"/>
    <d v="2024-09-06T08:18:22"/>
    <x v="126"/>
    <n v="83.693888888927177"/>
    <d v="2024-09-09T11:12:12"/>
    <d v="1899-12-30T01:28:00"/>
    <d v="2024-09-09T12:40:12"/>
    <n v="7.3300000000745058"/>
    <x v="0"/>
    <m/>
    <m/>
    <x v="0"/>
    <x v="7"/>
    <x v="0"/>
    <x v="2"/>
    <x v="7"/>
    <n v="2"/>
    <s v=""/>
    <d v="1899-12-31T11:12:00"/>
    <n v="81.227222222260508"/>
    <n v="36"/>
    <n v="45.227222222260508"/>
    <n v="0"/>
    <x v="3"/>
  </r>
  <r>
    <s v="E002"/>
    <s v="EO55"/>
    <x v="1351"/>
    <x v="0"/>
    <s v="E3"/>
    <n v="100052945"/>
    <s v="HORMIGONES ROCIO S.L."/>
    <n v="46004387"/>
    <s v="ALMONTE"/>
    <n v="837"/>
    <x v="42"/>
    <d v="2024-09-06T00:00:00"/>
    <d v="1899-12-30T08:18:51"/>
    <s v="09/08 8:00 URGENTE"/>
    <d v="2024-09-09T00:00:00"/>
    <x v="13"/>
    <x v="10"/>
    <x v="1409"/>
    <d v="2024-09-09T00:00:00"/>
    <d v="1899-12-30T07:15:49"/>
    <n v="27"/>
    <s v="E00027"/>
    <s v="RUTA KMS.027"/>
    <x v="70"/>
    <x v="0"/>
    <x v="0"/>
    <x v="6"/>
    <x v="0"/>
    <d v="2024-09-06T08:18:51"/>
    <x v="134"/>
    <n v="71.685833333409391"/>
    <d v="2024-09-09T07:15:49"/>
    <d v="1899-12-30T00:21:36"/>
    <d v="2024-09-09T07:37:25"/>
    <n v="0.3763888890389353"/>
    <x v="0"/>
    <m/>
    <m/>
    <x v="0"/>
    <x v="7"/>
    <x v="0"/>
    <x v="2"/>
    <x v="12"/>
    <n v="2"/>
    <s v=""/>
    <d v="1899-12-30T08:38:24"/>
    <n v="70.325833333409392"/>
    <n v="36"/>
    <n v="34.325833333409392"/>
    <n v="0"/>
    <x v="3"/>
  </r>
  <r>
    <s v="E002"/>
    <s v="EO55"/>
    <x v="1352"/>
    <x v="0"/>
    <s v="E4"/>
    <n v="100058375"/>
    <s v="GRUPO PUYA 68, S.L."/>
    <n v="46005331"/>
    <s v="ALMACEN-S.PEDRO ALCANTARA"/>
    <n v="3283"/>
    <x v="40"/>
    <d v="2024-09-06T00:00:00"/>
    <d v="1899-12-30T08:35:50"/>
    <s v="Pedido diario"/>
    <d v="2024-09-09T00:00:00"/>
    <x v="9"/>
    <x v="9"/>
    <x v="1410"/>
    <d v="2024-09-09T00:00:00"/>
    <d v="1899-12-30T10:31:33"/>
    <n v="84"/>
    <s v="E00084"/>
    <s v="RUTA KMS.084"/>
    <x v="59"/>
    <x v="0"/>
    <x v="0"/>
    <x v="5"/>
    <x v="1"/>
    <d v="2024-09-06T08:35:50"/>
    <x v="126"/>
    <n v="83.402777777868323"/>
    <d v="2024-09-09T10:31:33"/>
    <d v="1899-12-30T01:07:12"/>
    <d v="2024-09-09T11:38:45"/>
    <n v="8.3541666667442769"/>
    <x v="0"/>
    <m/>
    <m/>
    <x v="0"/>
    <x v="7"/>
    <x v="0"/>
    <x v="2"/>
    <x v="6"/>
    <n v="2"/>
    <s v=""/>
    <d v="1899-12-31T02:52:48"/>
    <n v="81.282777777868318"/>
    <n v="36"/>
    <n v="45.282777777868318"/>
    <n v="0"/>
    <x v="3"/>
  </r>
  <r>
    <s v="E002"/>
    <s v="EO55"/>
    <x v="1353"/>
    <x v="0"/>
    <s v="E4"/>
    <n v="100058375"/>
    <s v="GRUPO PUYA 68, S.L."/>
    <n v="46005331"/>
    <s v="ALMACEN-S.PEDRO ALCANTARA"/>
    <n v="3283"/>
    <x v="40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0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3"/>
    <x v="0"/>
    <s v="E4"/>
    <n v="100058375"/>
    <s v="GRUPO PUYA 68, S.L."/>
    <n v="46005331"/>
    <s v="ALMACEN-S.PEDRO ALCANTARA"/>
    <n v="3282"/>
    <x v="39"/>
    <d v="2024-09-06T00:00:00"/>
    <d v="1899-12-30T08:36:26"/>
    <s v="Pedido diario"/>
    <d v="2024-09-10T00:00:00"/>
    <x v="9"/>
    <x v="9"/>
    <x v="1411"/>
    <d v="2024-09-10T00:00:00"/>
    <d v="1899-12-30T12:38:59"/>
    <n v="84"/>
    <s v="E00084"/>
    <s v="RUTA KMS.084"/>
    <x v="59"/>
    <x v="0"/>
    <x v="1"/>
    <x v="5"/>
    <x v="1"/>
    <d v="2024-09-06T08:36:26"/>
    <x v="158"/>
    <n v="107.3927777778008"/>
    <d v="2024-09-10T12:38:59"/>
    <d v="1899-12-30T01:07:12"/>
    <d v="2024-09-10T13:46:11"/>
    <n v="6.2302777778240852"/>
    <x v="0"/>
    <m/>
    <m/>
    <x v="0"/>
    <x v="6"/>
    <x v="0"/>
    <x v="2"/>
    <x v="3"/>
    <n v="3"/>
    <s v=""/>
    <d v="1899-12-31T02:52:48"/>
    <n v="105.2727777778008"/>
    <n v="48"/>
    <n v="57.272777777800798"/>
    <n v="0"/>
    <x v="3"/>
  </r>
  <r>
    <s v="E002"/>
    <s v="EO55"/>
    <x v="1354"/>
    <x v="0"/>
    <s v="E3"/>
    <n v="100018390"/>
    <s v="FORJADOS TOR S.L."/>
    <n v="46005202"/>
    <s v="VILLANUEVA DEL TRABUCO"/>
    <n v="3262"/>
    <x v="38"/>
    <d v="2024-09-06T00:00:00"/>
    <d v="1899-12-30T09:04:28"/>
    <s v="09/09 08:00h"/>
    <d v="2024-09-09T00:00:00"/>
    <x v="13"/>
    <x v="9"/>
    <x v="1412"/>
    <d v="2024-09-09T00:00:00"/>
    <d v="1899-12-30T07:30:08"/>
    <n v="62"/>
    <s v="E00062"/>
    <s v="RUTA KMS.062"/>
    <x v="58"/>
    <x v="0"/>
    <x v="0"/>
    <x v="5"/>
    <x v="0"/>
    <d v="2024-09-06T09:04:28"/>
    <x v="134"/>
    <n v="70.925555555673782"/>
    <d v="2024-09-09T07:30:08"/>
    <d v="1899-12-30T00:49:36"/>
    <d v="2024-09-09T08:19:44"/>
    <n v="-0.32888888876186684"/>
    <x v="0"/>
    <m/>
    <m/>
    <x v="0"/>
    <x v="7"/>
    <x v="0"/>
    <x v="2"/>
    <x v="12"/>
    <n v="2"/>
    <s v="TRANSPORTES FRANCISCO CASTILLA E HI"/>
    <d v="1899-12-30T19:50:24"/>
    <n v="69.098888889007114"/>
    <n v="36"/>
    <n v="33.098888889007114"/>
    <n v="0"/>
    <x v="3"/>
  </r>
  <r>
    <s v="E002"/>
    <s v="EO55"/>
    <x v="1355"/>
    <x v="0"/>
    <s v="E3"/>
    <n v="100051798"/>
    <s v="SERVICIOS Y TRANSPORTES ALPAMI S.L."/>
    <n v="46004396"/>
    <s v="CORDOBA (PLANTA DE TORRECILLA)"/>
    <n v="3264"/>
    <x v="43"/>
    <d v="2024-09-06T00:00:00"/>
    <d v="1899-12-30T09:25:30"/>
    <s v="10/09 07:00h"/>
    <d v="2024-09-10T00:00:00"/>
    <x v="27"/>
    <x v="9"/>
    <x v="1413"/>
    <d v="2024-09-10T00:00:00"/>
    <d v="1899-12-30T05:40:23"/>
    <n v="161"/>
    <s v="E00161"/>
    <s v="RUTA KMS.161"/>
    <x v="106"/>
    <x v="0"/>
    <x v="0"/>
    <x v="5"/>
    <x v="0"/>
    <d v="2024-09-06T09:25:30"/>
    <x v="197"/>
    <n v="93.574999999953434"/>
    <d v="2024-09-10T05:40:23"/>
    <d v="1899-12-30T02:08:48"/>
    <d v="2024-09-10T07:49:11"/>
    <n v="-0.81972222228068858"/>
    <x v="1"/>
    <m/>
    <m/>
    <x v="0"/>
    <x v="6"/>
    <x v="1"/>
    <x v="2"/>
    <x v="14"/>
    <n v="3"/>
    <s v=""/>
    <d v="1900-01-01T03:31:12"/>
    <n v="90.428333333286773"/>
    <n v="48"/>
    <n v="42.428333333286773"/>
    <n v="0"/>
    <x v="3"/>
  </r>
  <r>
    <s v="E002"/>
    <s v="EO55"/>
    <x v="1356"/>
    <x v="0"/>
    <s v="E3"/>
    <n v="100041604"/>
    <s v="MOVELANA, S.L."/>
    <n v="46004838"/>
    <s v="GUILLENA"/>
    <n v="837"/>
    <x v="42"/>
    <d v="2024-09-06T00:00:00"/>
    <d v="1899-12-30T09:40:26"/>
    <s v="09/09 8h"/>
    <d v="2024-09-09T00:00:00"/>
    <x v="13"/>
    <x v="10"/>
    <x v="1414"/>
    <d v="2024-09-06T00:00:00"/>
    <d v="1899-12-30T17:23:38"/>
    <n v="83"/>
    <s v="E00083"/>
    <s v="RUTA KMS.083"/>
    <x v="61"/>
    <x v="0"/>
    <x v="0"/>
    <x v="6"/>
    <x v="0"/>
    <d v="2024-09-06T09:40:26"/>
    <x v="134"/>
    <n v="70.326111111149658"/>
    <d v="2024-09-06T17:23:38"/>
    <d v="1899-12-30T01:06:24"/>
    <d v="2024-09-06T18:30:02"/>
    <n v="61.4994444444892"/>
    <x v="0"/>
    <m/>
    <m/>
    <x v="0"/>
    <x v="5"/>
    <x v="0"/>
    <x v="0"/>
    <x v="9"/>
    <n v="6"/>
    <s v=""/>
    <d v="1899-12-31T02:33:36"/>
    <n v="68.219444444482988"/>
    <n v="36"/>
    <n v="32.219444444482988"/>
    <n v="0"/>
    <x v="3"/>
  </r>
  <r>
    <s v="E002"/>
    <s v="EO55"/>
    <x v="1357"/>
    <x v="0"/>
    <s v="E3"/>
    <n v="100048777"/>
    <s v="HORMIGONES Y ARIDOS SAN ROQUE, S.L."/>
    <n v="46005919"/>
    <s v="PEÑARROYA PUEBLONUEVO"/>
    <n v="3264"/>
    <x v="43"/>
    <d v="2024-09-06T00:00:00"/>
    <d v="1899-12-30T09:43:45"/>
    <s v="09/09 08:00h"/>
    <d v="2024-09-09T00:00:00"/>
    <x v="13"/>
    <x v="9"/>
    <x v="1415"/>
    <d v="2024-09-09T00:00:00"/>
    <d v="1899-12-30T08:01:34"/>
    <n v="238"/>
    <s v="E00238"/>
    <s v="RUTA KMS.238"/>
    <x v="77"/>
    <x v="0"/>
    <x v="0"/>
    <x v="5"/>
    <x v="0"/>
    <d v="2024-09-06T09:43:45"/>
    <x v="134"/>
    <n v="70.270833333372138"/>
    <d v="2024-09-09T08:01:34"/>
    <d v="1899-12-30T03:10:24"/>
    <d v="2024-09-09T11:11:58"/>
    <n v="-3.1994444444426335"/>
    <x v="1"/>
    <m/>
    <m/>
    <x v="0"/>
    <x v="7"/>
    <x v="2"/>
    <x v="2"/>
    <x v="0"/>
    <n v="2"/>
    <s v=""/>
    <d v="1900-01-02T04:09:36"/>
    <n v="66.097500000038806"/>
    <n v="36"/>
    <n v="30.097500000038806"/>
    <n v="0"/>
    <x v="3"/>
  </r>
  <r>
    <s v="E002"/>
    <s v="EO55"/>
    <x v="1358"/>
    <x v="0"/>
    <s v="E3"/>
    <n v="100018311"/>
    <s v="ANDALUZA DE MORTEROS, SA (ANDEMOSA)"/>
    <n v="46005100"/>
    <s v="PLANTA VILLA ROSA (CON TTE) MALAGA"/>
    <n v="3264"/>
    <x v="43"/>
    <d v="2024-09-06T00:00:00"/>
    <d v="1899-12-30T09:44:37"/>
    <s v="10/09 07:00h"/>
    <d v="2024-09-10T00:00:00"/>
    <x v="27"/>
    <x v="9"/>
    <x v="1416"/>
    <d v="2024-09-09T00:00:00"/>
    <d v="1899-12-30T15:43:25"/>
    <n v="24"/>
    <s v="E00024"/>
    <s v="RUTA KMS.024"/>
    <x v="129"/>
    <x v="0"/>
    <x v="0"/>
    <x v="5"/>
    <x v="0"/>
    <d v="2024-09-06T09:44:37"/>
    <x v="197"/>
    <n v="93.256388888752554"/>
    <d v="2024-09-09T15:43:25"/>
    <d v="1899-12-30T00:19:12"/>
    <d v="2024-09-09T16:02:37"/>
    <n v="14.956388888822403"/>
    <x v="0"/>
    <m/>
    <m/>
    <x v="0"/>
    <x v="7"/>
    <x v="0"/>
    <x v="2"/>
    <x v="4"/>
    <n v="2"/>
    <s v=""/>
    <d v="1899-12-30T07:40:48"/>
    <n v="91.93638888875256"/>
    <n v="48"/>
    <n v="43.93638888875256"/>
    <n v="0"/>
    <x v="3"/>
  </r>
  <r>
    <s v="E002"/>
    <s v="EO55"/>
    <x v="1359"/>
    <x v="0"/>
    <s v="E3"/>
    <n v="100018311"/>
    <s v="ANDALUZA DE MORTEROS, SA (ANDEMOSA)"/>
    <n v="46005100"/>
    <s v="PLANTA VILLA ROSA (CON TTE) MALAGA"/>
    <n v="3264"/>
    <x v="43"/>
    <d v="2024-09-06T00:00:00"/>
    <d v="1899-12-30T09:44:46"/>
    <s v="10/09 10:00h"/>
    <d v="2024-09-10T00:00:00"/>
    <x v="11"/>
    <x v="9"/>
    <x v="1417"/>
    <d v="2024-09-10T00:00:00"/>
    <d v="1899-12-30T08:30:13"/>
    <n v="24"/>
    <s v="E00024"/>
    <s v="RUTA KMS.024"/>
    <x v="129"/>
    <x v="0"/>
    <x v="0"/>
    <x v="5"/>
    <x v="0"/>
    <d v="2024-09-06T09:44:46"/>
    <x v="144"/>
    <n v="96.253888888866641"/>
    <d v="2024-09-10T08:30:13"/>
    <d v="1899-12-30T00:19:12"/>
    <d v="2024-09-10T08:49:25"/>
    <n v="1.1763888888526708"/>
    <x v="0"/>
    <m/>
    <m/>
    <x v="0"/>
    <x v="6"/>
    <x v="0"/>
    <x v="2"/>
    <x v="0"/>
    <n v="3"/>
    <s v=""/>
    <d v="1899-12-30T07:40:48"/>
    <n v="94.933888888866647"/>
    <n v="48"/>
    <n v="46.933888888866647"/>
    <n v="0"/>
    <x v="3"/>
  </r>
  <r>
    <s v="E002"/>
    <s v="EO55"/>
    <x v="1360"/>
    <x v="0"/>
    <s v="E4"/>
    <n v="100021562"/>
    <s v="DECORACION CERAMICA Y PAVIMENTOS, S"/>
    <n v="46004786"/>
    <s v="VALVERDE DEL CAMINO"/>
    <n v="2882"/>
    <x v="49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0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0"/>
    <x v="0"/>
    <s v="E4"/>
    <n v="100021562"/>
    <s v="DECORACION CERAMICA Y PAVIMENTOS, S"/>
    <n v="46004786"/>
    <s v="VALVERDE DEL CAMINO"/>
    <n v="3312"/>
    <x v="50"/>
    <d v="2024-09-06T00:00:00"/>
    <d v="1899-12-30T09:55:07"/>
    <s v="09/09 6pal32s+64s"/>
    <d v="2024-09-09T00:00:00"/>
    <x v="13"/>
    <x v="10"/>
    <x v="1418"/>
    <d v="2024-09-09T00:00:00"/>
    <d v="1899-12-30T08:47:13"/>
    <n v="43"/>
    <s v="E00043"/>
    <s v="RUTA KMS.043"/>
    <x v="94"/>
    <x v="0"/>
    <x v="1"/>
    <x v="6"/>
    <x v="1"/>
    <d v="2024-09-06T09:55:07"/>
    <x v="134"/>
    <n v="70.081388888997026"/>
    <d v="2024-09-09T08:47:13"/>
    <d v="1899-12-30T00:34:24"/>
    <d v="2024-09-09T09:21:37"/>
    <n v="-1.3602777775959112"/>
    <x v="1"/>
    <m/>
    <m/>
    <x v="0"/>
    <x v="7"/>
    <x v="1"/>
    <x v="2"/>
    <x v="0"/>
    <n v="2"/>
    <s v=""/>
    <d v="1899-12-30T13:45:36"/>
    <n v="68.508055555663688"/>
    <n v="36"/>
    <n v="32.508055555663688"/>
    <n v="0"/>
    <x v="3"/>
  </r>
  <r>
    <s v="E002"/>
    <s v="EO55"/>
    <x v="1361"/>
    <x v="0"/>
    <s v="E3"/>
    <n v="100037768"/>
    <s v="MINAS DE AGUAS TEÑIDAS, S.A.U. (MAT"/>
    <n v="46004428"/>
    <s v="ZREP4500031988_6 @ HORMIGON VALDELA"/>
    <n v="3236"/>
    <x v="41"/>
    <d v="2024-09-06T00:00:00"/>
    <d v="1899-12-30T10:00:44"/>
    <s v="07/09 08:00h"/>
    <d v="2024-09-07T00:00:00"/>
    <x v="9"/>
    <x v="10"/>
    <x v="1419"/>
    <d v="2024-09-06T00:00:00"/>
    <d v="1899-12-30T19:06:32"/>
    <n v="85"/>
    <s v="E00085"/>
    <s v="RUTA KMS.085"/>
    <x v="62"/>
    <x v="0"/>
    <x v="0"/>
    <x v="6"/>
    <x v="0"/>
    <d v="2024-09-06T10:00:44"/>
    <x v="198"/>
    <n v="33.98777777783107"/>
    <d v="2024-09-06T19:06:32"/>
    <d v="1899-12-30T01:08:00"/>
    <d v="2024-09-06T20:14:32"/>
    <n v="23.757777777733281"/>
    <x v="0"/>
    <m/>
    <m/>
    <x v="0"/>
    <x v="5"/>
    <x v="0"/>
    <x v="0"/>
    <x v="11"/>
    <n v="6"/>
    <s v=""/>
    <d v="1899-12-31T03:12:00"/>
    <n v="31.854444444497737"/>
    <n v="12"/>
    <n v="19.854444444497737"/>
    <n v="0"/>
    <x v="3"/>
  </r>
  <r>
    <s v="E002"/>
    <s v="EO55"/>
    <x v="1362"/>
    <x v="0"/>
    <s v="E3"/>
    <n v="100037768"/>
    <s v="MINAS DE AGUAS TEÑIDAS, S.A.U. (MAT"/>
    <n v="46004428"/>
    <s v="ZREP4500031988_6 @ HORMIGON VALDELA"/>
    <n v="3236"/>
    <x v="41"/>
    <d v="2024-09-06T00:00:00"/>
    <d v="1899-12-30T10:01:34"/>
    <s v="07/09 17:00h"/>
    <d v="2024-09-07T00:00:00"/>
    <x v="9"/>
    <x v="10"/>
    <x v="1420"/>
    <d v="2024-09-07T00:00:00"/>
    <d v="1899-12-30T10:33:05"/>
    <n v="85"/>
    <s v="E00085"/>
    <s v="RUTA KMS.085"/>
    <x v="88"/>
    <x v="0"/>
    <x v="0"/>
    <x v="6"/>
    <x v="0"/>
    <d v="2024-09-06T10:01:34"/>
    <x v="198"/>
    <n v="33.973888889013324"/>
    <d v="2024-09-07T10:33:05"/>
    <d v="1899-12-30T01:08:00"/>
    <d v="2024-09-07T11:41:05"/>
    <n v="8.31527777784504"/>
    <x v="0"/>
    <m/>
    <m/>
    <x v="0"/>
    <x v="9"/>
    <x v="0"/>
    <x v="0"/>
    <x v="6"/>
    <n v="7"/>
    <s v=""/>
    <d v="1899-12-31T03:12:00"/>
    <n v="31.840555555679991"/>
    <n v="12"/>
    <n v="19.840555555679991"/>
    <n v="0"/>
    <x v="3"/>
  </r>
  <r>
    <s v="E002"/>
    <s v="EO55"/>
    <x v="1363"/>
    <x v="0"/>
    <s v="E3"/>
    <n v="100037768"/>
    <s v="MINAS DE AGUAS TEÑIDAS, S.A.U. (MAT"/>
    <n v="46004428"/>
    <s v="ZREP4500031988_6 @ HORMIGON VALDELA"/>
    <n v="3236"/>
    <x v="41"/>
    <d v="2024-09-06T00:00:00"/>
    <d v="1899-12-30T10:02:29"/>
    <s v="08/09 08:00h"/>
    <d v="2024-09-08T00:00:00"/>
    <x v="9"/>
    <x v="10"/>
    <x v="1421"/>
    <d v="2024-09-07T00:00:00"/>
    <d v="1899-12-30T11:04:29"/>
    <n v="85"/>
    <s v="E00085"/>
    <s v="RUTA KMS.085"/>
    <x v="62"/>
    <x v="0"/>
    <x v="0"/>
    <x v="6"/>
    <x v="0"/>
    <d v="2024-09-06T10:02:29"/>
    <x v="195"/>
    <n v="57.958611111156642"/>
    <d v="2024-09-07T11:04:29"/>
    <d v="1899-12-30T01:08:00"/>
    <d v="2024-09-07T12:12:29"/>
    <n v="31.791944444412366"/>
    <x v="0"/>
    <m/>
    <m/>
    <x v="0"/>
    <x v="9"/>
    <x v="0"/>
    <x v="0"/>
    <x v="7"/>
    <n v="7"/>
    <s v=""/>
    <d v="1899-12-31T03:12:00"/>
    <n v="55.82527777782331"/>
    <n v="24"/>
    <n v="31.82527777782331"/>
    <n v="0"/>
    <x v="3"/>
  </r>
  <r>
    <s v="E002"/>
    <s v="EO55"/>
    <x v="1364"/>
    <x v="0"/>
    <s v="E3"/>
    <n v="100037768"/>
    <s v="MINAS DE AGUAS TEÑIDAS, S.A.U. (MAT"/>
    <n v="46004428"/>
    <s v="ZREP4500031988_6 @ HORMIGON VALDELA"/>
    <n v="3236"/>
    <x v="41"/>
    <d v="2024-09-06T00:00:00"/>
    <d v="1899-12-30T10:03:06"/>
    <s v="08/09 17:00h"/>
    <d v="2024-09-08T00:00:00"/>
    <x v="9"/>
    <x v="10"/>
    <x v="1422"/>
    <d v="2024-09-08T00:00:00"/>
    <d v="1899-12-30T09:42:16"/>
    <n v="85"/>
    <s v="E00085"/>
    <s v="RUTA KMS.085"/>
    <x v="62"/>
    <x v="0"/>
    <x v="0"/>
    <x v="6"/>
    <x v="0"/>
    <d v="2024-09-06T10:03:06"/>
    <x v="195"/>
    <n v="57.948333333421033"/>
    <d v="2024-09-08T09:42:16"/>
    <d v="1899-12-30T01:08:00"/>
    <d v="2024-09-08T10:50:16"/>
    <n v="9.1622222222504206"/>
    <x v="0"/>
    <m/>
    <m/>
    <x v="0"/>
    <x v="10"/>
    <x v="0"/>
    <x v="0"/>
    <x v="1"/>
    <n v="1"/>
    <s v=""/>
    <d v="1899-12-31T03:12:00"/>
    <n v="55.8150000000877"/>
    <n v="24"/>
    <n v="31.8150000000877"/>
    <n v="0"/>
    <x v="3"/>
  </r>
  <r>
    <s v="E002"/>
    <s v="EO55"/>
    <x v="1365"/>
    <x v="0"/>
    <s v="E3"/>
    <n v="100037768"/>
    <s v="MINAS DE AGUAS TEÑIDAS, S.A.U. (MAT"/>
    <n v="46004165"/>
    <s v="ZREP4500031988_5  HORMIGON VALDELAM"/>
    <n v="3236"/>
    <x v="41"/>
    <d v="2024-09-06T00:00:00"/>
    <d v="1899-12-30T10:03:54"/>
    <s v="09/09 8h"/>
    <d v="2024-09-09T00:00:00"/>
    <x v="9"/>
    <x v="10"/>
    <x v="1423"/>
    <d v="2024-09-06T00:00:00"/>
    <d v="1899-12-30T18:03:41"/>
    <n v="85"/>
    <s v="E00085"/>
    <s v="RUTA KMS.085"/>
    <x v="63"/>
    <x v="0"/>
    <x v="0"/>
    <x v="6"/>
    <x v="0"/>
    <d v="2024-09-06T10:03:54"/>
    <x v="126"/>
    <n v="81.935000000114087"/>
    <d v="2024-09-06T18:03:41"/>
    <d v="1899-12-30T01:08:00"/>
    <d v="2024-09-06T19:11:41"/>
    <n v="72.805277777777519"/>
    <x v="0"/>
    <m/>
    <m/>
    <x v="0"/>
    <x v="5"/>
    <x v="0"/>
    <x v="0"/>
    <x v="10"/>
    <n v="6"/>
    <s v=""/>
    <d v="1899-12-31T03:12:00"/>
    <n v="79.801666666780747"/>
    <n v="36"/>
    <n v="43.801666666780747"/>
    <n v="0"/>
    <x v="3"/>
  </r>
  <r>
    <s v="E002"/>
    <s v="EO55"/>
    <x v="1366"/>
    <x v="0"/>
    <s v="E3"/>
    <n v="100037768"/>
    <s v="MINAS DE AGUAS TEÑIDAS, S.A.U. (MAT"/>
    <n v="46004165"/>
    <s v="ZREP4500031988_5  HORMIGON VALDELAM"/>
    <n v="3236"/>
    <x v="41"/>
    <d v="2024-09-06T00:00:00"/>
    <d v="1899-12-30T10:04:35"/>
    <s v="09/09 17:00h"/>
    <d v="2024-09-09T00:00:00"/>
    <x v="9"/>
    <x v="10"/>
    <x v="1424"/>
    <d v="2024-09-09T00:00:00"/>
    <d v="1899-12-30T14:24:05"/>
    <n v="85"/>
    <s v="E00085"/>
    <s v="RUTA KMS.085"/>
    <x v="88"/>
    <x v="0"/>
    <x v="0"/>
    <x v="6"/>
    <x v="0"/>
    <d v="2024-09-06T10:04:35"/>
    <x v="126"/>
    <n v="81.923611111182254"/>
    <d v="2024-09-09T14:24:05"/>
    <d v="1899-12-30T01:08:00"/>
    <d v="2024-09-09T15:32:05"/>
    <n v="4.465277777868323"/>
    <x v="0"/>
    <m/>
    <m/>
    <x v="0"/>
    <x v="7"/>
    <x v="0"/>
    <x v="2"/>
    <x v="5"/>
    <n v="2"/>
    <s v=""/>
    <d v="1899-12-31T03:12:00"/>
    <n v="79.790277777848914"/>
    <n v="36"/>
    <n v="43.790277777848914"/>
    <n v="0"/>
    <x v="3"/>
  </r>
  <r>
    <s v="E002"/>
    <s v="EO55"/>
    <x v="1367"/>
    <x v="0"/>
    <s v="E4"/>
    <n v="100030200"/>
    <s v="LEROY MERLIN ESPAÑA,S.L.U."/>
    <n v="46005558"/>
    <s v="LOS BARRIOS_2 (115)"/>
    <n v="3295"/>
    <x v="86"/>
    <d v="2024-09-06T00:00:00"/>
    <d v="1899-12-30T10:11:02"/>
    <s v="81550390 09/09 8h"/>
    <d v="2024-09-09T00:00:00"/>
    <x v="13"/>
    <x v="9"/>
    <x v="1425"/>
    <d v="2024-09-06T00:00:00"/>
    <d v="1899-12-30T17:51:44"/>
    <n v="150"/>
    <s v="E00150"/>
    <s v="RUTA KMS.150"/>
    <x v="59"/>
    <x v="0"/>
    <x v="0"/>
    <x v="5"/>
    <x v="1"/>
    <d v="2024-09-06T10:11:02"/>
    <x v="134"/>
    <n v="69.816111111198552"/>
    <d v="2024-09-06T17:51:44"/>
    <d v="1899-12-30T02:00:00"/>
    <d v="2024-09-06T19:51:44"/>
    <n v="60.137777777854353"/>
    <x v="0"/>
    <m/>
    <m/>
    <x v="0"/>
    <x v="5"/>
    <x v="0"/>
    <x v="0"/>
    <x v="9"/>
    <n v="6"/>
    <s v=""/>
    <d v="1900-01-01T00:00:00"/>
    <n v="66.816111111198552"/>
    <n v="36"/>
    <n v="30.816111111198552"/>
    <n v="0"/>
    <x v="3"/>
  </r>
  <r>
    <s v="E002"/>
    <s v="EO55"/>
    <x v="1368"/>
    <x v="0"/>
    <s v="E3"/>
    <n v="100018600"/>
    <s v="TEFESA, S.A."/>
    <n v="46001118"/>
    <s v="PALMA CONDADO (PAVIMENTOS)"/>
    <n v="837"/>
    <x v="42"/>
    <d v="2024-09-06T00:00:00"/>
    <d v="1899-12-30T10:17:04"/>
    <s v="09/09 8h"/>
    <d v="2024-09-09T00:00:00"/>
    <x v="13"/>
    <x v="10"/>
    <x v="1426"/>
    <d v="2024-09-09T00:00:00"/>
    <d v="1899-12-30T09:06:57"/>
    <n v="12"/>
    <s v="E00012"/>
    <s v="RUTA KMS.012"/>
    <x v="101"/>
    <x v="0"/>
    <x v="0"/>
    <x v="6"/>
    <x v="0"/>
    <d v="2024-09-06T10:17:04"/>
    <x v="134"/>
    <n v="69.715555555536412"/>
    <d v="2024-09-09T09:06:57"/>
    <d v="1899-12-30T00:09:36"/>
    <d v="2024-09-09T09:16:33"/>
    <n v="-1.2758333333185874"/>
    <x v="1"/>
    <m/>
    <m/>
    <x v="0"/>
    <x v="7"/>
    <x v="1"/>
    <x v="2"/>
    <x v="1"/>
    <n v="2"/>
    <s v=""/>
    <d v="1899-12-30T03:50:24"/>
    <n v="68.555555555536415"/>
    <n v="36"/>
    <n v="32.555555555536415"/>
    <n v="0"/>
    <x v="3"/>
  </r>
  <r>
    <s v="E002"/>
    <s v="EO55"/>
    <x v="1369"/>
    <x v="0"/>
    <s v="E3"/>
    <n v="100018600"/>
    <s v="TEFESA, S.A."/>
    <n v="46000717"/>
    <s v="PALMA CONDADO (PREFABRICADOS)"/>
    <n v="837"/>
    <x v="42"/>
    <d v="2024-09-06T00:00:00"/>
    <d v="1899-12-30T10:17:46"/>
    <s v="09/09 8h"/>
    <d v="2024-09-09T00:00:00"/>
    <x v="13"/>
    <x v="10"/>
    <x v="1427"/>
    <d v="2024-09-07T00:00:00"/>
    <d v="1899-12-30T12:35:20"/>
    <n v="12"/>
    <s v="E00012"/>
    <s v="RUTA KMS.012"/>
    <x v="90"/>
    <x v="0"/>
    <x v="0"/>
    <x v="6"/>
    <x v="0"/>
    <d v="2024-09-06T10:17:46"/>
    <x v="134"/>
    <n v="69.70388888893649"/>
    <d v="2024-09-07T12:35:20"/>
    <d v="1899-12-30T00:09:36"/>
    <d v="2024-09-07T12:44:56"/>
    <n v="43.251111111079808"/>
    <x v="0"/>
    <m/>
    <m/>
    <x v="0"/>
    <x v="9"/>
    <x v="0"/>
    <x v="0"/>
    <x v="3"/>
    <n v="7"/>
    <s v=""/>
    <d v="1899-12-30T03:50:24"/>
    <n v="68.543888888936493"/>
    <n v="36"/>
    <n v="32.543888888936493"/>
    <n v="0"/>
    <x v="3"/>
  </r>
  <r>
    <s v="E002"/>
    <s v="EO55"/>
    <x v="1370"/>
    <x v="0"/>
    <s v="E3"/>
    <n v="100058437"/>
    <s v="SANEAMIENTOS GRANAMAX, SL"/>
    <n v="46005740"/>
    <s v="PADUL -PREF. HNOS. SANTIAGO"/>
    <n v="3262"/>
    <x v="38"/>
    <d v="2024-09-06T00:00:00"/>
    <d v="1899-12-30T10:18:13"/>
    <s v="09/09 08:00h"/>
    <d v="2024-09-09T00:00:00"/>
    <x v="13"/>
    <x v="9"/>
    <x v="1428"/>
    <d v="2024-09-06T00:00:00"/>
    <d v="1899-12-30T17:20:35"/>
    <n v="128"/>
    <s v="E00128"/>
    <s v="RUTA KMS.128"/>
    <x v="137"/>
    <x v="0"/>
    <x v="0"/>
    <x v="5"/>
    <x v="0"/>
    <d v="2024-09-06T10:18:13"/>
    <x v="134"/>
    <n v="69.696388888929505"/>
    <d v="2024-09-06T17:20:35"/>
    <d v="1899-12-30T01:42:24"/>
    <d v="2024-09-06T19:02:59"/>
    <n v="60.950277777970769"/>
    <x v="0"/>
    <m/>
    <m/>
    <x v="0"/>
    <x v="5"/>
    <x v="0"/>
    <x v="0"/>
    <x v="9"/>
    <n v="6"/>
    <s v=""/>
    <d v="1899-12-31T16:57:36"/>
    <n v="66.989722222262841"/>
    <n v="36"/>
    <n v="30.989722222262841"/>
    <n v="0"/>
    <x v="3"/>
  </r>
  <r>
    <s v="E002"/>
    <s v="EO55"/>
    <x v="1371"/>
    <x v="0"/>
    <s v="E3"/>
    <n v="432000110"/>
    <s v="PREBETONG HORMIGONES, S.A."/>
    <n v="46001414"/>
    <s v="HUELVA (F.MONTENEGRO)"/>
    <n v="837"/>
    <x v="42"/>
    <d v="2024-09-06T00:00:00"/>
    <d v="1899-12-30T10:39:50"/>
    <s v="10/09 8h"/>
    <d v="2024-09-10T00:00:00"/>
    <x v="13"/>
    <x v="10"/>
    <x v="1429"/>
    <d v="2024-09-09T00:00:00"/>
    <d v="1899-12-30T17:33:38"/>
    <n v="29"/>
    <s v="E00029"/>
    <s v="RUTA KMS.029"/>
    <x v="61"/>
    <x v="0"/>
    <x v="0"/>
    <x v="6"/>
    <x v="0"/>
    <d v="2024-09-06T10:39:50"/>
    <x v="76"/>
    <n v="93.336111111100763"/>
    <d v="2024-09-09T17:33:38"/>
    <d v="1899-12-30T00:23:12"/>
    <d v="2024-09-09T17:56:50"/>
    <n v="14.052777777949814"/>
    <x v="0"/>
    <m/>
    <m/>
    <x v="0"/>
    <x v="7"/>
    <x v="0"/>
    <x v="2"/>
    <x v="9"/>
    <n v="2"/>
    <s v=""/>
    <d v="1899-12-30T09:16:48"/>
    <n v="91.949444444434093"/>
    <n v="48"/>
    <n v="43.949444444434093"/>
    <n v="0"/>
    <x v="3"/>
  </r>
  <r>
    <s v="E002"/>
    <s v="EO55"/>
    <x v="1372"/>
    <x v="0"/>
    <s v="E3"/>
    <n v="432000110"/>
    <s v="PREBETONG HORMIGONES, S.A."/>
    <n v="46001414"/>
    <s v="HUELVA (F.MONTENEGRO)"/>
    <n v="837"/>
    <x v="42"/>
    <d v="2024-09-06T00:00:00"/>
    <d v="1899-12-30T10:40:19"/>
    <s v="10/09 9h"/>
    <d v="2024-09-10T00:00:00"/>
    <x v="18"/>
    <x v="10"/>
    <x v="1430"/>
    <d v="2024-09-10T00:00:00"/>
    <d v="1899-12-30T08:54:23"/>
    <n v="29"/>
    <s v="E00029"/>
    <s v="RUTA KMS.029"/>
    <x v="234"/>
    <x v="0"/>
    <x v="0"/>
    <x v="6"/>
    <x v="0"/>
    <d v="2024-09-06T10:40:19"/>
    <x v="147"/>
    <n v="94.32805555552477"/>
    <d v="2024-09-10T08:54:23"/>
    <d v="1899-12-30T00:23:12"/>
    <d v="2024-09-10T09:17:35"/>
    <n v="-0.29305555543396622"/>
    <x v="0"/>
    <m/>
    <m/>
    <x v="0"/>
    <x v="6"/>
    <x v="0"/>
    <x v="2"/>
    <x v="0"/>
    <n v="3"/>
    <s v=""/>
    <d v="1899-12-30T09:16:48"/>
    <n v="92.9413888888581"/>
    <n v="48"/>
    <n v="44.9413888888581"/>
    <n v="0"/>
    <x v="3"/>
  </r>
  <r>
    <s v="E002"/>
    <s v="EO55"/>
    <x v="1373"/>
    <x v="0"/>
    <s v="E3"/>
    <n v="432000110"/>
    <s v="PREBETONG HORMIGONES, S.A."/>
    <n v="46001414"/>
    <s v="HUELVA (F.MONTENEGRO)"/>
    <n v="837"/>
    <x v="42"/>
    <d v="2024-09-06T00:00:00"/>
    <d v="1899-12-30T10:40:57"/>
    <s v="10/09 11h"/>
    <d v="2024-09-10T00:00:00"/>
    <x v="12"/>
    <x v="10"/>
    <x v="1431"/>
    <d v="2024-09-10T00:00:00"/>
    <d v="1899-12-30T11:53:49"/>
    <n v="29"/>
    <s v="E00029"/>
    <s v="RUTA KMS.029"/>
    <x v="234"/>
    <x v="0"/>
    <x v="0"/>
    <x v="6"/>
    <x v="0"/>
    <d v="2024-09-06T10:40:57"/>
    <x v="177"/>
    <n v="96.317500000004657"/>
    <d v="2024-09-10T11:53:49"/>
    <d v="1899-12-30T00:23:12"/>
    <d v="2024-09-10T12:17:01"/>
    <n v="-1.283611110993661"/>
    <x v="1"/>
    <m/>
    <m/>
    <x v="0"/>
    <x v="6"/>
    <x v="1"/>
    <x v="2"/>
    <x v="7"/>
    <n v="3"/>
    <s v=""/>
    <d v="1899-12-30T09:16:48"/>
    <n v="94.930833333337986"/>
    <n v="48"/>
    <n v="46.930833333337986"/>
    <n v="0"/>
    <x v="3"/>
  </r>
  <r>
    <s v="E002"/>
    <s v="EO55"/>
    <x v="1374"/>
    <x v="0"/>
    <s v="E3"/>
    <n v="432000110"/>
    <s v="PREBETONG HORMIGONES, S.A."/>
    <n v="46001414"/>
    <s v="HUELVA (F.MONTENEGRO)"/>
    <n v="837"/>
    <x v="42"/>
    <d v="2024-09-06T00:00:00"/>
    <d v="1899-12-30T10:41:12"/>
    <s v="10/09 15h"/>
    <d v="2024-09-10T00:00:00"/>
    <x v="4"/>
    <x v="10"/>
    <x v="1432"/>
    <d v="2024-09-10T00:00:00"/>
    <d v="1899-12-30T10:52:48"/>
    <n v="29"/>
    <s v="E00029"/>
    <s v="RUTA KMS.029"/>
    <x v="70"/>
    <x v="0"/>
    <x v="0"/>
    <x v="6"/>
    <x v="0"/>
    <d v="2024-09-06T10:41:12"/>
    <x v="146"/>
    <n v="100.31333333335351"/>
    <d v="2024-09-10T10:52:48"/>
    <d v="1899-12-30T00:23:12"/>
    <d v="2024-09-10T11:16:00"/>
    <n v="3.7333333334536292"/>
    <x v="0"/>
    <m/>
    <m/>
    <x v="0"/>
    <x v="6"/>
    <x v="0"/>
    <x v="2"/>
    <x v="6"/>
    <n v="3"/>
    <s v=""/>
    <d v="1899-12-30T09:16:48"/>
    <n v="98.926666666686842"/>
    <n v="48"/>
    <n v="50.926666666686842"/>
    <n v="0"/>
    <x v="3"/>
  </r>
  <r>
    <s v="E002"/>
    <s v="EO55"/>
    <x v="1375"/>
    <x v="0"/>
    <s v="E3"/>
    <n v="432000110"/>
    <s v="PREBETONG HORMIGONES, S.A."/>
    <n v="46001414"/>
    <s v="HUELVA (F.MONTENEGRO)"/>
    <n v="837"/>
    <x v="42"/>
    <d v="2024-09-06T00:00:00"/>
    <d v="1899-12-30T10:41:22"/>
    <s v="descarga 11/09 08h"/>
    <d v="2024-09-11T00:00:00"/>
    <x v="13"/>
    <x v="10"/>
    <x v="1433"/>
    <d v="2024-09-10T00:00:00"/>
    <d v="1899-12-30T14:21:45"/>
    <n v="29"/>
    <s v="E00029"/>
    <s v="RUTA KMS.029"/>
    <x v="102"/>
    <x v="0"/>
    <x v="0"/>
    <x v="6"/>
    <x v="0"/>
    <d v="2024-09-06T10:41:22"/>
    <x v="187"/>
    <n v="117.3105555556831"/>
    <d v="2024-09-10T14:21:45"/>
    <d v="1899-12-30T00:23:12"/>
    <d v="2024-09-10T14:44:57"/>
    <n v="17.250833333528135"/>
    <x v="0"/>
    <m/>
    <m/>
    <x v="0"/>
    <x v="6"/>
    <x v="0"/>
    <x v="2"/>
    <x v="5"/>
    <n v="3"/>
    <s v=""/>
    <d v="1899-12-30T09:16:48"/>
    <n v="115.92388888901642"/>
    <n v="60"/>
    <n v="55.923888889016425"/>
    <n v="0"/>
    <x v="3"/>
  </r>
  <r>
    <s v="E002"/>
    <s v="EO55"/>
    <x v="1376"/>
    <x v="0"/>
    <s v="E3"/>
    <n v="432000110"/>
    <s v="PREBETONG HORMIGONES, S.A."/>
    <n v="46001414"/>
    <s v="HUELVA (F.MONTENEGRO)"/>
    <n v="837"/>
    <x v="42"/>
    <d v="2024-09-06T00:00:00"/>
    <d v="1899-12-30T10:41:30"/>
    <s v="10/09 14h"/>
    <d v="2024-09-10T00:00:00"/>
    <x v="3"/>
    <x v="10"/>
    <x v="1434"/>
    <d v="2024-09-10T00:00:00"/>
    <d v="1899-12-30T13:27:12"/>
    <n v="29"/>
    <s v="E00029"/>
    <s v="RUTA KMS.029"/>
    <x v="75"/>
    <x v="0"/>
    <x v="0"/>
    <x v="6"/>
    <x v="0"/>
    <d v="2024-09-06T10:41:30"/>
    <x v="150"/>
    <n v="99.308333333465271"/>
    <d v="2024-09-10T13:27:12"/>
    <d v="1899-12-30T00:23:12"/>
    <d v="2024-09-10T13:50:24"/>
    <n v="0.16000000020721927"/>
    <x v="0"/>
    <m/>
    <m/>
    <x v="0"/>
    <x v="6"/>
    <x v="0"/>
    <x v="2"/>
    <x v="2"/>
    <n v="3"/>
    <s v="HIBURSANFRE, S.L.U."/>
    <d v="1899-12-30T09:16:48"/>
    <n v="97.9216666667986"/>
    <n v="48"/>
    <n v="49.9216666667986"/>
    <n v="0"/>
    <x v="3"/>
  </r>
  <r>
    <s v="E002"/>
    <s v="EO55"/>
    <x v="1377"/>
    <x v="0"/>
    <s v="E3"/>
    <n v="100059631"/>
    <s v="UTE LA HIGUERA-ANDUJAR"/>
    <n v="46005941"/>
    <s v="OBRA A-311"/>
    <n v="3278"/>
    <x v="53"/>
    <d v="2024-09-06T00:00:00"/>
    <d v="1899-12-30T10:55:30"/>
    <s v="09/09 11:30h"/>
    <d v="2024-09-09T00:00:00"/>
    <x v="14"/>
    <x v="9"/>
    <x v="1435"/>
    <d v="2024-09-08T00:00:00"/>
    <d v="1899-12-30T15:51:31"/>
    <n v="286"/>
    <s v="E00286"/>
    <s v="RUTA KMS.286"/>
    <x v="279"/>
    <x v="0"/>
    <x v="0"/>
    <x v="5"/>
    <x v="0"/>
    <d v="2024-09-06T10:55:30"/>
    <x v="153"/>
    <n v="72.574999999953434"/>
    <d v="2024-09-08T15:51:31"/>
    <d v="1899-12-30T03:48:48"/>
    <d v="2024-09-08T19:40:19"/>
    <n v="15.828055555466563"/>
    <x v="0"/>
    <m/>
    <m/>
    <x v="0"/>
    <x v="10"/>
    <x v="0"/>
    <x v="0"/>
    <x v="4"/>
    <n v="1"/>
    <s v="TRANSPORTES FRANCISCO CASTILLA E HI"/>
    <d v="1900-01-02T19:31:12"/>
    <n v="67.761666666620101"/>
    <n v="36"/>
    <n v="31.761666666620101"/>
    <n v="0"/>
    <x v="3"/>
  </r>
  <r>
    <s v="E002"/>
    <s v="EO55"/>
    <x v="1378"/>
    <x v="0"/>
    <s v="E3"/>
    <n v="100058414"/>
    <s v="REYALFIL, S.L."/>
    <n v="46005189"/>
    <s v="PTA DE PREF- RODA  ANDALUCIA"/>
    <n v="3264"/>
    <x v="43"/>
    <d v="2024-09-06T00:00:00"/>
    <d v="1899-12-30T11:05:32"/>
    <s v="09/09 08:00h"/>
    <d v="2024-09-09T00:00:00"/>
    <x v="13"/>
    <x v="9"/>
    <x v="1436"/>
    <d v="2024-09-09T00:00:00"/>
    <d v="1899-12-30T06:34:27"/>
    <n v="90"/>
    <s v="E00090"/>
    <s v="RUTA KMS.090"/>
    <x v="135"/>
    <x v="0"/>
    <x v="0"/>
    <x v="5"/>
    <x v="0"/>
    <d v="2024-09-06T11:05:32"/>
    <x v="134"/>
    <n v="68.90777777787298"/>
    <d v="2024-09-09T06:34:27"/>
    <d v="1899-12-30T01:12:00"/>
    <d v="2024-09-09T07:46:27"/>
    <n v="0.22583333338843659"/>
    <x v="0"/>
    <m/>
    <m/>
    <x v="0"/>
    <x v="7"/>
    <x v="0"/>
    <x v="2"/>
    <x v="13"/>
    <n v="2"/>
    <s v=""/>
    <d v="1899-12-31T04:48:00"/>
    <n v="66.707777777872977"/>
    <n v="36"/>
    <n v="30.707777777872977"/>
    <n v="0"/>
    <x v="3"/>
  </r>
  <r>
    <s v="E002"/>
    <s v="EO55"/>
    <x v="1379"/>
    <x v="0"/>
    <s v="E4"/>
    <n v="100052407"/>
    <s v="MATERIALES DE CONSTR. RAFAEL VIDAL,"/>
    <n v="46005504"/>
    <s v="ALMACEN CASTELLON"/>
    <n v="3283"/>
    <x v="40"/>
    <d v="2024-09-06T00:00:00"/>
    <d v="1899-12-30T11:23:41"/>
    <s v="09/09 Lo antes posib"/>
    <d v="2024-09-09T00:00:00"/>
    <x v="9"/>
    <x v="9"/>
    <x v="1437"/>
    <d v="2024-09-06T00:00:00"/>
    <d v="1899-12-30T16:43:10"/>
    <n v="706"/>
    <s v="E00706"/>
    <s v="RUTA KMS.706"/>
    <x v="280"/>
    <x v="0"/>
    <x v="0"/>
    <x v="5"/>
    <x v="1"/>
    <d v="2024-09-06T11:23:41"/>
    <x v="126"/>
    <n v="80.605277777882293"/>
    <d v="2024-09-06T16:43:10"/>
    <d v="1899-12-30T09:24:48"/>
    <d v="2024-09-07T02:07:58"/>
    <n v="65.867222222266719"/>
    <x v="0"/>
    <m/>
    <m/>
    <x v="0"/>
    <x v="5"/>
    <x v="0"/>
    <x v="0"/>
    <x v="8"/>
    <n v="6"/>
    <s v=""/>
    <d v="1900-01-08T09:55:12"/>
    <n v="70.191944444548966"/>
    <n v="36"/>
    <n v="34.191944444548966"/>
    <n v="0"/>
    <x v="3"/>
  </r>
  <r>
    <s v="E002"/>
    <s v="EO55"/>
    <x v="1380"/>
    <x v="0"/>
    <s v="E3"/>
    <n v="100057968"/>
    <s v="LOZAC OBRAS Y SERVICIOS, S.L."/>
    <n v="46005114"/>
    <s v="PLANTA DE PUERTO REAL"/>
    <n v="3264"/>
    <x v="43"/>
    <d v="2024-09-06T00:00:00"/>
    <d v="1899-12-30T11:28:25"/>
    <s v="09/09 12:00h"/>
    <d v="2024-09-09T00:00:00"/>
    <x v="17"/>
    <x v="9"/>
    <x v="1438"/>
    <d v="2024-09-09T00:00:00"/>
    <d v="1899-12-30T08:02:14"/>
    <n v="232"/>
    <s v="E00232"/>
    <s v="RUTA KMS.232"/>
    <x v="281"/>
    <x v="0"/>
    <x v="0"/>
    <x v="5"/>
    <x v="0"/>
    <d v="2024-09-06T11:28:25"/>
    <x v="148"/>
    <n v="72.526388888829388"/>
    <d v="2024-09-09T08:02:14"/>
    <d v="1899-12-30T03:05:36"/>
    <d v="2024-09-09T11:07:50"/>
    <n v="0.86944444442633539"/>
    <x v="0"/>
    <m/>
    <m/>
    <x v="0"/>
    <x v="7"/>
    <x v="0"/>
    <x v="2"/>
    <x v="0"/>
    <n v="2"/>
    <s v=""/>
    <d v="1900-01-02T02:14:24"/>
    <n v="68.433055555496054"/>
    <n v="36"/>
    <n v="32.433055555496054"/>
    <n v="0"/>
    <x v="3"/>
  </r>
  <r>
    <s v="E002"/>
    <s v="EO55"/>
    <x v="1381"/>
    <x v="0"/>
    <s v="E3"/>
    <n v="100018407"/>
    <s v="GRUPO UNAMACOR, S.L."/>
    <n v="46004710"/>
    <s v="HUMILLADERO (PLANTA)"/>
    <n v="3264"/>
    <x v="43"/>
    <d v="2024-09-06T00:00:00"/>
    <d v="1899-12-30T11:34:13"/>
    <s v="09/09 08:00h"/>
    <d v="2024-09-09T00:00:00"/>
    <x v="13"/>
    <x v="9"/>
    <x v="1439"/>
    <d v="2024-09-09T00:00:00"/>
    <d v="1899-12-30T05:25:18"/>
    <n v="74"/>
    <s v="E00074"/>
    <s v="RUTA KMS.074"/>
    <x v="279"/>
    <x v="0"/>
    <x v="0"/>
    <x v="5"/>
    <x v="0"/>
    <d v="2024-09-06T11:34:13"/>
    <x v="134"/>
    <n v="68.429722222324926"/>
    <d v="2024-09-09T05:25:18"/>
    <d v="1899-12-30T00:59:12"/>
    <d v="2024-09-09T06:24:30"/>
    <n v="1.591666666790843"/>
    <x v="0"/>
    <m/>
    <m/>
    <x v="0"/>
    <x v="7"/>
    <x v="0"/>
    <x v="2"/>
    <x v="14"/>
    <n v="2"/>
    <s v="TRANSPORTES FRANCISCO CASTILLA E HI"/>
    <d v="1899-12-30T23:40:48"/>
    <n v="66.443055555658262"/>
    <n v="36"/>
    <n v="30.443055555658262"/>
    <n v="0"/>
    <x v="3"/>
  </r>
  <r>
    <s v="E002"/>
    <s v="EO55"/>
    <x v="1382"/>
    <x v="0"/>
    <s v="E3"/>
    <n v="432000110"/>
    <s v="PREBETONG HORMIGONES, S.A."/>
    <n v="46001417"/>
    <s v="CORIA DEL RIO"/>
    <n v="837"/>
    <x v="42"/>
    <d v="2024-09-06T00:00:00"/>
    <d v="1899-12-30T11:37:06"/>
    <s v="09/09 11:30h SILO 2"/>
    <d v="2024-09-09T00:00:00"/>
    <x v="14"/>
    <x v="10"/>
    <x v="1440"/>
    <d v="2024-09-09T00:00:00"/>
    <d v="1899-12-30T10:41:44"/>
    <n v="85"/>
    <s v="E00085"/>
    <s v="RUTA KMS.085"/>
    <x v="63"/>
    <x v="0"/>
    <x v="0"/>
    <x v="6"/>
    <x v="0"/>
    <d v="2024-09-06T11:37:06"/>
    <x v="153"/>
    <n v="71.881666666595265"/>
    <d v="2024-09-09T10:41:44"/>
    <d v="1899-12-30T01:08:00"/>
    <d v="2024-09-09T11:49:44"/>
    <n v="-0.32888888893648982"/>
    <x v="0"/>
    <m/>
    <m/>
    <x v="0"/>
    <x v="7"/>
    <x v="0"/>
    <x v="2"/>
    <x v="6"/>
    <n v="2"/>
    <s v=""/>
    <d v="1899-12-31T03:12:00"/>
    <n v="69.748333333261925"/>
    <n v="36"/>
    <n v="33.748333333261925"/>
    <n v="0"/>
    <x v="3"/>
  </r>
  <r>
    <s v="E002"/>
    <s v="EO55"/>
    <x v="1383"/>
    <x v="0"/>
    <s v="E3"/>
    <n v="432000110"/>
    <s v="PREBETONG HORMIGONES, S.A."/>
    <n v="46001416"/>
    <s v="ALCALA DE GUADAIRA"/>
    <n v="837"/>
    <x v="42"/>
    <d v="2024-09-06T00:00:00"/>
    <d v="1899-12-30T11:37:36"/>
    <s v="09/09 8h"/>
    <d v="2024-09-09T00:00:00"/>
    <x v="13"/>
    <x v="10"/>
    <x v="1441"/>
    <d v="2024-09-07T00:00:00"/>
    <d v="1899-12-30T10:38:03"/>
    <n v="83"/>
    <s v="E00083"/>
    <s v="RUTA KMS.083"/>
    <x v="89"/>
    <x v="0"/>
    <x v="0"/>
    <x v="6"/>
    <x v="0"/>
    <d v="2024-09-06T11:37:36"/>
    <x v="134"/>
    <n v="68.373333333351184"/>
    <d v="2024-09-07T10:38:03"/>
    <d v="1899-12-30T01:06:24"/>
    <d v="2024-09-07T11:44:27"/>
    <n v="44.259166666714009"/>
    <x v="0"/>
    <m/>
    <m/>
    <x v="0"/>
    <x v="9"/>
    <x v="0"/>
    <x v="0"/>
    <x v="6"/>
    <n v="7"/>
    <s v=""/>
    <d v="1899-12-31T02:33:36"/>
    <n v="66.266666666684515"/>
    <n v="36"/>
    <n v="30.266666666684515"/>
    <n v="0"/>
    <x v="3"/>
  </r>
  <r>
    <s v="E002"/>
    <s v="EO55"/>
    <x v="1384"/>
    <x v="0"/>
    <s v="E3"/>
    <n v="432000110"/>
    <s v="PREBETONG HORMIGONES, S.A."/>
    <n v="46001416"/>
    <s v="ALCALA DE GUADAIRA"/>
    <n v="837"/>
    <x v="42"/>
    <d v="2024-09-06T00:00:00"/>
    <d v="1899-12-30T11:42:08"/>
    <s v="09/09 9h"/>
    <d v="2024-09-09T00:00:00"/>
    <x v="18"/>
    <x v="10"/>
    <x v="1442"/>
    <d v="2024-09-09T00:00:00"/>
    <d v="1899-12-30T08:41:58"/>
    <n v="83"/>
    <s v="E00083"/>
    <s v="RUTA KMS.083"/>
    <x v="69"/>
    <x v="0"/>
    <x v="0"/>
    <x v="6"/>
    <x v="0"/>
    <d v="2024-09-06T11:42:08"/>
    <x v="139"/>
    <n v="69.297777777712326"/>
    <d v="2024-09-09T08:41:58"/>
    <d v="1899-12-30T01:06:24"/>
    <d v="2024-09-09T09:48:22"/>
    <n v="-0.80611111113103107"/>
    <x v="1"/>
    <m/>
    <m/>
    <x v="0"/>
    <x v="7"/>
    <x v="1"/>
    <x v="2"/>
    <x v="0"/>
    <n v="2"/>
    <s v=""/>
    <d v="1899-12-31T02:33:36"/>
    <n v="67.191111111045657"/>
    <n v="36"/>
    <n v="31.191111111045657"/>
    <n v="0"/>
    <x v="3"/>
  </r>
  <r>
    <s v="E002"/>
    <s v="EO55"/>
    <x v="1385"/>
    <x v="0"/>
    <s v="E3"/>
    <n v="100051174"/>
    <s v="HORMIGONES CONO, SL"/>
    <n v="46005922"/>
    <s v="VILLANUEVA DE CORDOBA"/>
    <n v="3269"/>
    <x v="45"/>
    <d v="2024-09-06T00:00:00"/>
    <d v="1899-12-30T11:45:23"/>
    <s v="09/09 08:00h"/>
    <d v="2024-09-09T00:00:00"/>
    <x v="13"/>
    <x v="9"/>
    <x v="1443"/>
    <d v="2024-09-09T00:00:00"/>
    <d v="1899-12-30T08:45:54"/>
    <n v="234"/>
    <s v="E00234"/>
    <s v="RUTA KMS.234"/>
    <x v="282"/>
    <x v="0"/>
    <x v="0"/>
    <x v="5"/>
    <x v="0"/>
    <d v="2024-09-06T11:45:23"/>
    <x v="134"/>
    <n v="68.243611111189239"/>
    <d v="2024-09-09T08:45:54"/>
    <d v="1899-12-30T03:07:12"/>
    <d v="2024-09-09T11:53:06"/>
    <n v="-3.8849999999511056"/>
    <x v="1"/>
    <m/>
    <m/>
    <x v="0"/>
    <x v="7"/>
    <x v="2"/>
    <x v="2"/>
    <x v="0"/>
    <n v="2"/>
    <s v="LOGISTICA GALVEZ MARIN, S.L."/>
    <d v="1900-01-02T02:52:48"/>
    <n v="64.123611111189234"/>
    <n v="36"/>
    <n v="28.123611111189234"/>
    <n v="0"/>
    <x v="3"/>
  </r>
  <r>
    <s v="E002"/>
    <s v="EO55"/>
    <x v="1386"/>
    <x v="0"/>
    <s v="E4"/>
    <n v="100049283"/>
    <s v="MAT. DE CONSTR. SAN GREGORIO, S.L."/>
    <n v="46004122"/>
    <s v="POZOBLANCO(ALMACEN)"/>
    <n v="3283"/>
    <x v="40"/>
    <d v="2024-09-06T00:00:00"/>
    <d v="1899-12-30T11:49:34"/>
    <s v="09/09 Lo antes posib"/>
    <d v="2024-09-10T00:00:00"/>
    <x v="9"/>
    <x v="9"/>
    <x v="1444"/>
    <d v="2024-09-10T00:00:00"/>
    <d v="1899-12-30T08:51:18"/>
    <n v="259"/>
    <s v="E00259"/>
    <s v="RUTA KMS.259"/>
    <x v="283"/>
    <x v="0"/>
    <x v="0"/>
    <x v="5"/>
    <x v="1"/>
    <d v="2024-09-06T11:49:34"/>
    <x v="158"/>
    <n v="104.17388888890855"/>
    <d v="2024-09-10T08:51:18"/>
    <d v="1899-12-30T03:27:12"/>
    <d v="2024-09-10T12:18:30"/>
    <n v="7.6916666667675599"/>
    <x v="0"/>
    <m/>
    <m/>
    <x v="0"/>
    <x v="6"/>
    <x v="0"/>
    <x v="2"/>
    <x v="0"/>
    <n v="3"/>
    <s v=""/>
    <d v="1900-01-02T10:52:48"/>
    <n v="99.720555555575217"/>
    <n v="48"/>
    <n v="51.720555555575217"/>
    <n v="0"/>
    <x v="3"/>
  </r>
  <r>
    <s v="E002"/>
    <s v="EO55"/>
    <x v="1387"/>
    <x v="0"/>
    <s v="E3"/>
    <n v="100029323"/>
    <s v="HORMIGONES COSTASUR, S.L."/>
    <n v="46005677"/>
    <s v="ADIF_TRAMO GIBRALEON (ZALAMEA)"/>
    <n v="837"/>
    <x v="42"/>
    <d v="2024-09-06T00:00:00"/>
    <d v="1899-12-30T12:04:08"/>
    <s v="09/09 08:00h"/>
    <d v="2024-09-09T00:00:00"/>
    <x v="13"/>
    <x v="10"/>
    <x v="1445"/>
    <d v="2024-09-09T00:00:00"/>
    <d v="1899-12-30T06:48:37"/>
    <n v="47"/>
    <s v="E00047"/>
    <s v="RUTA KMS.047"/>
    <x v="284"/>
    <x v="0"/>
    <x v="0"/>
    <x v="6"/>
    <x v="0"/>
    <d v="2024-09-06T12:04:08"/>
    <x v="134"/>
    <n v="67.931111111131031"/>
    <d v="2024-09-09T06:48:37"/>
    <d v="1899-12-30T00:37:36"/>
    <d v="2024-09-09T07:26:13"/>
    <n v="0.56305555568542331"/>
    <x v="0"/>
    <m/>
    <m/>
    <x v="0"/>
    <x v="7"/>
    <x v="0"/>
    <x v="2"/>
    <x v="13"/>
    <n v="2"/>
    <s v=""/>
    <d v="1899-12-30T15:02:24"/>
    <n v="66.304444444464366"/>
    <n v="36"/>
    <n v="30.304444444464366"/>
    <n v="0"/>
    <x v="3"/>
  </r>
  <r>
    <s v="E002"/>
    <s v="EO55"/>
    <x v="1388"/>
    <x v="0"/>
    <s v="E3"/>
    <n v="432000110"/>
    <s v="PREBETONG HORMIGONES, S.A."/>
    <n v="46005597"/>
    <s v="PLANTA MORTERO SECO MANILVA"/>
    <n v="3269"/>
    <x v="45"/>
    <d v="2024-09-06T00:00:00"/>
    <d v="1899-12-30T12:28:22"/>
    <s v="A LAS SIETE DE LA MA"/>
    <d v="2024-09-09T00:00:00"/>
    <x v="13"/>
    <x v="9"/>
    <x v="1446"/>
    <d v="2024-09-09T00:00:00"/>
    <d v="1899-12-30T06:34:35"/>
    <n v="118"/>
    <s v="E00118"/>
    <s v="RUTA KMS.118"/>
    <x v="124"/>
    <x v="0"/>
    <x v="0"/>
    <x v="5"/>
    <x v="0"/>
    <d v="2024-09-06T12:28:22"/>
    <x v="134"/>
    <n v="67.527222222299315"/>
    <d v="2024-09-09T06:34:35"/>
    <d v="1899-12-30T01:34:24"/>
    <d v="2024-09-09T08:08:59"/>
    <n v="-0.14972222212236375"/>
    <x v="0"/>
    <m/>
    <m/>
    <x v="0"/>
    <x v="7"/>
    <x v="0"/>
    <x v="2"/>
    <x v="13"/>
    <n v="2"/>
    <s v=""/>
    <d v="1899-12-31T13:45:36"/>
    <n v="64.953888888965977"/>
    <n v="36"/>
    <n v="28.953888888965977"/>
    <n v="0"/>
    <x v="3"/>
  </r>
  <r>
    <s v="E002"/>
    <s v="EO55"/>
    <x v="1389"/>
    <x v="0"/>
    <s v="E3"/>
    <n v="100041604"/>
    <s v="MOVELANA, S.L."/>
    <n v="46004838"/>
    <s v="GUILLENA"/>
    <n v="837"/>
    <x v="42"/>
    <d v="2024-09-06T00:00:00"/>
    <d v="1899-12-30T12:28:51"/>
    <s v="09/09 10h"/>
    <d v="2024-09-09T00:00:00"/>
    <x v="11"/>
    <x v="10"/>
    <x v="1447"/>
    <d v="2024-09-09T00:00:00"/>
    <d v="1899-12-30T09:14:29"/>
    <n v="83"/>
    <s v="E00083"/>
    <s v="RUTA KMS.083"/>
    <x v="102"/>
    <x v="0"/>
    <x v="0"/>
    <x v="6"/>
    <x v="0"/>
    <d v="2024-09-06T12:28:51"/>
    <x v="135"/>
    <n v="69.519166666665114"/>
    <d v="2024-09-09T09:14:29"/>
    <d v="1899-12-30T01:06:24"/>
    <d v="2024-09-09T10:20:53"/>
    <n v="-0.3480555557180196"/>
    <x v="0"/>
    <m/>
    <m/>
    <x v="0"/>
    <x v="7"/>
    <x v="0"/>
    <x v="2"/>
    <x v="1"/>
    <n v="2"/>
    <s v=""/>
    <d v="1899-12-31T02:33:36"/>
    <n v="67.412499999998445"/>
    <n v="36"/>
    <n v="31.412499999998445"/>
    <n v="0"/>
    <x v="3"/>
  </r>
  <r>
    <s v="E002"/>
    <s v="EO55"/>
    <x v="1390"/>
    <x v="0"/>
    <s v="E4"/>
    <n v="100057845"/>
    <s v="INVERSIONES SEGURA SARRIA, S.L."/>
    <n v="46005625"/>
    <s v="ARROYO MOLINOS-HNOS NADAL"/>
    <n v="3283"/>
    <x v="40"/>
    <d v="2024-09-06T00:00:00"/>
    <d v="1899-12-30T12:31:03"/>
    <s v="10/09 08:00h"/>
    <d v="2024-09-10T00:00:00"/>
    <x v="13"/>
    <x v="9"/>
    <x v="1448"/>
    <d v="2024-09-09T00:00:00"/>
    <d v="1899-12-30T17:31:04"/>
    <n v="536"/>
    <s v="E00536"/>
    <s v="RUTA KMS.536"/>
    <x v="285"/>
    <x v="0"/>
    <x v="0"/>
    <x v="5"/>
    <x v="1"/>
    <d v="2024-09-06T12:31:03"/>
    <x v="76"/>
    <n v="91.482500000100117"/>
    <d v="2024-09-09T17:31:04"/>
    <d v="1899-12-30T07:08:48"/>
    <d v="2024-09-10T00:39:52"/>
    <n v="7.3355555555317551"/>
    <x v="0"/>
    <m/>
    <m/>
    <x v="0"/>
    <x v="7"/>
    <x v="0"/>
    <x v="2"/>
    <x v="9"/>
    <n v="2"/>
    <s v=""/>
    <d v="1900-01-06T03:31:12"/>
    <n v="83.335833333433456"/>
    <n v="48"/>
    <n v="35.335833333433456"/>
    <n v="0"/>
    <x v="3"/>
  </r>
  <r>
    <s v="E002"/>
    <s v="EO55"/>
    <x v="1391"/>
    <x v="0"/>
    <s v="E3"/>
    <n v="432000110"/>
    <s v="PREBETONG HORMIGONES, S.A."/>
    <n v="46004248"/>
    <s v="CORDOBA (LAS QUEMADILLAS)"/>
    <n v="3269"/>
    <x v="45"/>
    <d v="2024-09-06T00:00:00"/>
    <d v="1899-12-30T12:37:56"/>
    <s v="10/09 8h"/>
    <d v="2024-09-10T00:00:00"/>
    <x v="13"/>
    <x v="9"/>
    <x v="1449"/>
    <d v="2024-09-08T00:00:00"/>
    <d v="1899-12-30T09:55:04"/>
    <n v="170"/>
    <s v="E00170"/>
    <s v="RUTA KMS.170"/>
    <x v="286"/>
    <x v="0"/>
    <x v="0"/>
    <x v="5"/>
    <x v="0"/>
    <d v="2024-09-06T12:37:56"/>
    <x v="76"/>
    <n v="91.367777777777519"/>
    <d v="2024-09-08T09:55:04"/>
    <d v="1899-12-30T02:16:00"/>
    <d v="2024-09-08T12:11:04"/>
    <n v="43.815555555629544"/>
    <x v="0"/>
    <m/>
    <m/>
    <x v="0"/>
    <x v="10"/>
    <x v="0"/>
    <x v="0"/>
    <x v="1"/>
    <n v="1"/>
    <s v=""/>
    <d v="1900-01-01T06:24:00"/>
    <n v="88.101111111110853"/>
    <n v="48"/>
    <n v="40.101111111110853"/>
    <n v="0"/>
    <x v="3"/>
  </r>
  <r>
    <s v="E002"/>
    <s v="EO55"/>
    <x v="1392"/>
    <x v="0"/>
    <s v="E3"/>
    <n v="432000110"/>
    <s v="PREBETONG HORMIGONES, S.A."/>
    <n v="46004248"/>
    <s v="CORDOBA (LAS QUEMADILLAS)"/>
    <n v="3269"/>
    <x v="45"/>
    <d v="2024-09-06T00:00:00"/>
    <d v="1899-12-30T12:38:36"/>
    <s v="10/09 9h"/>
    <d v="2024-09-10T00:00:00"/>
    <x v="18"/>
    <x v="9"/>
    <x v="1450"/>
    <d v="2024-09-09T00:00:00"/>
    <d v="1899-12-30T15:16:48"/>
    <n v="170"/>
    <s v="E00170"/>
    <s v="RUTA KMS.170"/>
    <x v="287"/>
    <x v="0"/>
    <x v="0"/>
    <x v="5"/>
    <x v="0"/>
    <d v="2024-09-06T12:38:36"/>
    <x v="147"/>
    <n v="92.35666666663019"/>
    <d v="2024-09-09T15:16:48"/>
    <d v="1899-12-30T02:16:00"/>
    <d v="2024-09-09T17:32:48"/>
    <n v="15.453333333309274"/>
    <x v="0"/>
    <m/>
    <m/>
    <x v="0"/>
    <x v="7"/>
    <x v="0"/>
    <x v="2"/>
    <x v="4"/>
    <n v="2"/>
    <s v=""/>
    <d v="1900-01-01T06:24:00"/>
    <n v="89.089999999963524"/>
    <n v="48"/>
    <n v="41.089999999963524"/>
    <n v="0"/>
    <x v="3"/>
  </r>
  <r>
    <s v="E002"/>
    <s v="EO55"/>
    <x v="1393"/>
    <x v="0"/>
    <s v="E3"/>
    <n v="432000110"/>
    <s v="PREBETONG HORMIGONES, S.A."/>
    <n v="46001416"/>
    <s v="ALCALA DE GUADAIRA"/>
    <n v="837"/>
    <x v="42"/>
    <d v="2024-09-06T00:00:00"/>
    <d v="1899-12-30T13:02:45"/>
    <s v="09/09 10h"/>
    <d v="2024-09-09T00:00:00"/>
    <x v="11"/>
    <x v="10"/>
    <x v="1451"/>
    <d v="2024-09-09T00:00:00"/>
    <d v="1899-12-30T09:39:55"/>
    <n v="83"/>
    <s v="E00083"/>
    <s v="RUTA KMS.083"/>
    <x v="70"/>
    <x v="0"/>
    <x v="0"/>
    <x v="6"/>
    <x v="0"/>
    <d v="2024-09-06T13:02:45"/>
    <x v="135"/>
    <n v="68.954166666604578"/>
    <d v="2024-09-09T09:39:55"/>
    <d v="1899-12-30T01:06:24"/>
    <d v="2024-09-09T10:46:19"/>
    <n v="-0.77194444451015443"/>
    <x v="1"/>
    <m/>
    <m/>
    <x v="0"/>
    <x v="7"/>
    <x v="1"/>
    <x v="2"/>
    <x v="1"/>
    <n v="2"/>
    <s v=""/>
    <d v="1899-12-31T02:33:36"/>
    <n v="66.847499999937909"/>
    <n v="36"/>
    <n v="30.847499999937909"/>
    <n v="0"/>
    <x v="3"/>
  </r>
  <r>
    <s v="E002"/>
    <s v="EO55"/>
    <x v="1394"/>
    <x v="0"/>
    <s v="E3"/>
    <n v="100057966"/>
    <s v="HORPRESOL, SRL"/>
    <n v="46005112"/>
    <s v="PLANTA ALMERIA"/>
    <n v="3262"/>
    <x v="38"/>
    <d v="2024-09-06T00:00:00"/>
    <d v="1899-12-30T13:05:04"/>
    <s v="votorantim 8h"/>
    <d v="2024-09-09T00:00:00"/>
    <x v="13"/>
    <x v="9"/>
    <x v="1452"/>
    <d v="2024-09-06T00:00:00"/>
    <d v="1899-12-30T16:46:07"/>
    <n v="195"/>
    <s v="E00195"/>
    <s v="RUTA KMS.195"/>
    <x v="112"/>
    <x v="0"/>
    <x v="0"/>
    <x v="5"/>
    <x v="0"/>
    <d v="2024-09-06T13:05:04"/>
    <x v="134"/>
    <n v="66.915555555664469"/>
    <d v="2024-09-06T16:46:07"/>
    <d v="1899-12-30T02:36:00"/>
    <d v="2024-09-06T19:22:07"/>
    <n v="60.6313888891018"/>
    <x v="0"/>
    <m/>
    <m/>
    <x v="0"/>
    <x v="5"/>
    <x v="0"/>
    <x v="0"/>
    <x v="8"/>
    <n v="6"/>
    <s v=""/>
    <d v="1900-01-01T14:24:00"/>
    <n v="63.315555555664474"/>
    <n v="36"/>
    <n v="27.315555555664474"/>
    <n v="0"/>
    <x v="3"/>
  </r>
  <r>
    <s v="E002"/>
    <s v="EO55"/>
    <x v="1395"/>
    <x v="0"/>
    <s v="E3"/>
    <n v="100057966"/>
    <s v="HORPRESOL, SRL"/>
    <n v="46005104"/>
    <s v="PLANTA JUNCARIL - FYM -ALBOLOTE"/>
    <n v="3269"/>
    <x v="45"/>
    <d v="2024-09-06T00:00:00"/>
    <d v="1899-12-30T13:12:15"/>
    <s v="GESTRANS"/>
    <d v="2024-09-09T00:00:00"/>
    <x v="26"/>
    <x v="9"/>
    <x v="1453"/>
    <d v="2024-09-09T00:00:00"/>
    <d v="1899-12-30T09:19:38"/>
    <n v="141"/>
    <s v="E00141"/>
    <s v="RUTA KMS.141"/>
    <x v="80"/>
    <x v="0"/>
    <x v="0"/>
    <x v="5"/>
    <x v="0"/>
    <d v="2024-09-06T13:12:15"/>
    <x v="162"/>
    <n v="78.295833333337214"/>
    <d v="2024-09-09T09:19:38"/>
    <d v="1899-12-30T01:52:48"/>
    <d v="2024-09-09T11:12:26"/>
    <n v="8.2927777778240852"/>
    <x v="0"/>
    <m/>
    <m/>
    <x v="0"/>
    <x v="7"/>
    <x v="0"/>
    <x v="2"/>
    <x v="1"/>
    <n v="2"/>
    <s v=""/>
    <d v="1899-12-31T21:07:12"/>
    <n v="75.415833333337218"/>
    <n v="36"/>
    <n v="39.415833333337218"/>
    <n v="0"/>
    <x v="3"/>
  </r>
  <r>
    <s v="E002"/>
    <s v="EO55"/>
    <x v="1396"/>
    <x v="0"/>
    <s v="E3"/>
    <n v="100057966"/>
    <s v="HORPRESOL, SRL"/>
    <n v="46005111"/>
    <s v="PLANTA FUENGIROLA"/>
    <n v="3269"/>
    <x v="45"/>
    <d v="2024-09-06T00:00:00"/>
    <d v="1899-12-30T13:13:07"/>
    <s v="GESTRANS"/>
    <d v="2024-09-09T00:00:00"/>
    <x v="26"/>
    <x v="9"/>
    <x v="1454"/>
    <d v="2024-09-09T00:00:00"/>
    <d v="1899-12-30T07:34:11"/>
    <n v="57"/>
    <s v="E00057"/>
    <s v="RUTA KMS.057"/>
    <x v="83"/>
    <x v="0"/>
    <x v="0"/>
    <x v="5"/>
    <x v="0"/>
    <d v="2024-09-06T13:13:07"/>
    <x v="162"/>
    <n v="78.281388888834044"/>
    <d v="2024-09-09T07:34:11"/>
    <d v="1899-12-30T00:45:36"/>
    <d v="2024-09-09T08:19:47"/>
    <n v="11.170277777651791"/>
    <x v="0"/>
    <m/>
    <m/>
    <x v="0"/>
    <x v="7"/>
    <x v="0"/>
    <x v="2"/>
    <x v="12"/>
    <n v="2"/>
    <s v=""/>
    <d v="1899-12-30T18:14:24"/>
    <n v="76.521388888834039"/>
    <n v="36"/>
    <n v="40.521388888834039"/>
    <n v="0"/>
    <x v="3"/>
  </r>
  <r>
    <s v="E002"/>
    <s v="EO55"/>
    <x v="1397"/>
    <x v="0"/>
    <s v="E3"/>
    <n v="100057966"/>
    <s v="HORPRESOL, SRL"/>
    <n v="46005111"/>
    <s v="PLANTA FUENGIROLA"/>
    <n v="3269"/>
    <x v="45"/>
    <d v="2024-09-06T00:00:00"/>
    <d v="1899-12-30T13:13:26"/>
    <s v="GESTRANS"/>
    <d v="2024-09-09T00:00:00"/>
    <x v="26"/>
    <x v="9"/>
    <x v="1455"/>
    <d v="2024-09-09T00:00:00"/>
    <d v="1899-12-30T11:08:52"/>
    <n v="57"/>
    <s v="E00057"/>
    <s v="RUTA KMS.057"/>
    <x v="83"/>
    <x v="0"/>
    <x v="0"/>
    <x v="5"/>
    <x v="0"/>
    <d v="2024-09-06T13:13:26"/>
    <x v="162"/>
    <n v="78.276111111044884"/>
    <d v="2024-09-09T11:08:52"/>
    <d v="1899-12-30T00:45:36"/>
    <d v="2024-09-09T11:54:28"/>
    <n v="7.5922222221270204"/>
    <x v="0"/>
    <m/>
    <m/>
    <x v="0"/>
    <x v="7"/>
    <x v="0"/>
    <x v="2"/>
    <x v="7"/>
    <n v="2"/>
    <s v=""/>
    <d v="1899-12-30T18:14:24"/>
    <n v="76.516111111044879"/>
    <n v="36"/>
    <n v="40.516111111044879"/>
    <n v="0"/>
    <x v="3"/>
  </r>
  <r>
    <s v="E002"/>
    <s v="EO55"/>
    <x v="1398"/>
    <x v="0"/>
    <s v="E4"/>
    <n v="100059427"/>
    <s v="ISMAEL NATIVIDAD ALPUENTE, S.L."/>
    <n v="46005932"/>
    <s v="FOIOS"/>
    <n v="3283"/>
    <x v="40"/>
    <d v="2024-09-06T00:00:00"/>
    <d v="1899-12-30T13:13:32"/>
    <s v="10/09 Grúa Torre"/>
    <d v="2024-09-10T00:00:00"/>
    <x v="13"/>
    <x v="9"/>
    <x v="1456"/>
    <d v="2024-09-09T00:00:00"/>
    <d v="1899-12-30T16:54:19"/>
    <n v="626"/>
    <s v="E00626"/>
    <s v="RUTA KMS.626"/>
    <x v="288"/>
    <x v="0"/>
    <x v="0"/>
    <x v="5"/>
    <x v="1"/>
    <d v="2024-09-06T13:13:32"/>
    <x v="76"/>
    <n v="90.77444444457069"/>
    <d v="2024-09-09T16:54:19"/>
    <d v="1899-12-30T08:20:48"/>
    <d v="2024-09-10T01:15:07"/>
    <n v="6.7480555556248873"/>
    <x v="0"/>
    <m/>
    <m/>
    <x v="0"/>
    <x v="7"/>
    <x v="0"/>
    <x v="2"/>
    <x v="8"/>
    <n v="2"/>
    <s v=""/>
    <d v="1900-01-07T08:19:12"/>
    <n v="81.427777777904026"/>
    <n v="48"/>
    <n v="33.427777777904026"/>
    <n v="0"/>
    <x v="3"/>
  </r>
  <r>
    <s v="E002"/>
    <s v="EO55"/>
    <x v="1399"/>
    <x v="0"/>
    <s v="E3"/>
    <n v="100057966"/>
    <s v="HORPRESOL, SRL"/>
    <n v="46005111"/>
    <s v="PLANTA FUENGIROLA"/>
    <n v="3269"/>
    <x v="45"/>
    <d v="2024-09-06T00:00:00"/>
    <d v="1899-12-30T13:13:57"/>
    <s v="GESTRANS"/>
    <d v="2024-09-09T00:00:00"/>
    <x v="26"/>
    <x v="9"/>
    <x v="1457"/>
    <d v="2024-09-09T00:00:00"/>
    <d v="1899-12-30T14:19:11"/>
    <n v="57"/>
    <s v="E00057"/>
    <s v="RUTA KMS.057"/>
    <x v="83"/>
    <x v="0"/>
    <x v="0"/>
    <x v="5"/>
    <x v="0"/>
    <d v="2024-09-06T13:13:57"/>
    <x v="162"/>
    <n v="78.267500000016298"/>
    <d v="2024-09-09T14:19:11"/>
    <d v="1899-12-30T00:45:36"/>
    <d v="2024-09-09T15:04:47"/>
    <n v="4.4202777776517905"/>
    <x v="0"/>
    <m/>
    <m/>
    <x v="0"/>
    <x v="7"/>
    <x v="0"/>
    <x v="2"/>
    <x v="5"/>
    <n v="2"/>
    <s v=""/>
    <d v="1899-12-30T18:14:24"/>
    <n v="76.507500000016293"/>
    <n v="36"/>
    <n v="40.507500000016293"/>
    <n v="0"/>
    <x v="3"/>
  </r>
  <r>
    <s v="E002"/>
    <s v="EO55"/>
    <x v="1400"/>
    <x v="0"/>
    <s v="E3"/>
    <n v="100058037"/>
    <s v="PREANZUR SLU"/>
    <n v="46004990"/>
    <s v="PUENTE GENIL"/>
    <n v="3262"/>
    <x v="38"/>
    <d v="2024-09-06T00:00:00"/>
    <d v="1899-12-30T13:16:33"/>
    <s v="09/09 De 6 a 12"/>
    <d v="2024-09-09T00:00:00"/>
    <x v="17"/>
    <x v="9"/>
    <x v="1458"/>
    <d v="2024-09-09T00:00:00"/>
    <d v="1899-12-30T07:58:46"/>
    <n v="113"/>
    <s v="E00113"/>
    <s v="RUTA KMS.113"/>
    <x v="91"/>
    <x v="0"/>
    <x v="0"/>
    <x v="5"/>
    <x v="0"/>
    <d v="2024-09-06T13:16:33"/>
    <x v="148"/>
    <n v="70.724166666681413"/>
    <d v="2024-09-09T07:58:46"/>
    <d v="1899-12-30T01:30:24"/>
    <d v="2024-09-09T09:29:10"/>
    <n v="2.5138888889341615"/>
    <x v="0"/>
    <m/>
    <m/>
    <x v="0"/>
    <x v="7"/>
    <x v="0"/>
    <x v="2"/>
    <x v="12"/>
    <n v="2"/>
    <s v=""/>
    <d v="1899-12-31T12:09:36"/>
    <n v="68.217500000014752"/>
    <n v="36"/>
    <n v="32.217500000014752"/>
    <n v="0"/>
    <x v="3"/>
  </r>
  <r>
    <s v="E002"/>
    <s v="EO55"/>
    <x v="1401"/>
    <x v="0"/>
    <s v="E3"/>
    <n v="100057966"/>
    <s v="HORPRESOL, SRL"/>
    <n v="46005112"/>
    <s v="PLANTA ALMERIA"/>
    <n v="3269"/>
    <x v="45"/>
    <d v="2024-09-06T00:00:00"/>
    <d v="1899-12-30T13:20:51"/>
    <s v="votorantim 10h"/>
    <d v="2024-09-09T00:00:00"/>
    <x v="11"/>
    <x v="9"/>
    <x v="1459"/>
    <d v="2024-09-09T00:00:00"/>
    <d v="1899-12-30T08:28:29"/>
    <n v="195"/>
    <s v="E00195"/>
    <s v="RUTA KMS.195"/>
    <x v="136"/>
    <x v="0"/>
    <x v="0"/>
    <x v="5"/>
    <x v="0"/>
    <d v="2024-09-06T13:20:51"/>
    <x v="135"/>
    <n v="68.652499999967404"/>
    <d v="2024-09-09T08:28:29"/>
    <d v="1899-12-30T02:36:00"/>
    <d v="2024-09-09T11:04:29"/>
    <n v="-1.0747222221689299"/>
    <x v="1"/>
    <m/>
    <m/>
    <x v="0"/>
    <x v="7"/>
    <x v="1"/>
    <x v="2"/>
    <x v="0"/>
    <n v="2"/>
    <s v=""/>
    <d v="1900-01-01T14:24:00"/>
    <n v="65.052499999967409"/>
    <n v="36"/>
    <n v="29.052499999967409"/>
    <n v="0"/>
    <x v="3"/>
  </r>
  <r>
    <s v="E002"/>
    <s v="EO55"/>
    <x v="1402"/>
    <x v="0"/>
    <s v="E3"/>
    <n v="100057966"/>
    <s v="HORPRESOL, SRL"/>
    <n v="46005112"/>
    <s v="PLANTA ALMERIA"/>
    <n v="3269"/>
    <x v="45"/>
    <d v="2024-09-06T00:00:00"/>
    <d v="1899-12-30T13:21:16"/>
    <s v="votorantim 1h"/>
    <d v="2024-09-09T00:00:00"/>
    <x v="6"/>
    <x v="9"/>
    <x v="1460"/>
    <d v="2024-09-09T00:00:00"/>
    <d v="1899-12-30T12:35:40"/>
    <n v="195"/>
    <s v="E00195"/>
    <s v="RUTA KMS.195"/>
    <x v="112"/>
    <x v="0"/>
    <x v="0"/>
    <x v="5"/>
    <x v="0"/>
    <d v="2024-09-06T13:21:16"/>
    <x v="154"/>
    <n v="74.645555555471219"/>
    <d v="2024-09-09T12:35:40"/>
    <d v="1899-12-30T02:36:00"/>
    <d v="2024-09-09T15:11:40"/>
    <n v="0.80555555562023073"/>
    <x v="0"/>
    <m/>
    <m/>
    <x v="0"/>
    <x v="7"/>
    <x v="0"/>
    <x v="2"/>
    <x v="3"/>
    <n v="2"/>
    <s v=""/>
    <d v="1900-01-01T14:24:00"/>
    <n v="71.045555555471225"/>
    <n v="36"/>
    <n v="35.045555555471225"/>
    <n v="0"/>
    <x v="3"/>
  </r>
  <r>
    <s v="E002"/>
    <s v="EO55"/>
    <x v="1403"/>
    <x v="0"/>
    <s v="E3"/>
    <n v="100057966"/>
    <s v="HORPRESOL, SRL"/>
    <n v="46005112"/>
    <s v="PLANTA ALMERIA"/>
    <n v="3269"/>
    <x v="45"/>
    <d v="2024-09-06T00:00:00"/>
    <d v="1899-12-30T13:22:24"/>
    <s v="votorantim 14h"/>
    <d v="2024-09-09T00:00:00"/>
    <x v="3"/>
    <x v="9"/>
    <x v="1461"/>
    <d v="2024-09-09T00:00:00"/>
    <d v="1899-12-30T10:22:38"/>
    <n v="195"/>
    <s v="E00195"/>
    <s v="RUTA KMS.195"/>
    <x v="131"/>
    <x v="0"/>
    <x v="0"/>
    <x v="5"/>
    <x v="0"/>
    <d v="2024-09-06T13:22:24"/>
    <x v="159"/>
    <n v="72.626666666648816"/>
    <d v="2024-09-09T10:22:38"/>
    <d v="1899-12-30T02:36:00"/>
    <d v="2024-09-09T12:58:38"/>
    <n v="1.0227777779800817"/>
    <x v="0"/>
    <m/>
    <m/>
    <x v="0"/>
    <x v="7"/>
    <x v="0"/>
    <x v="2"/>
    <x v="6"/>
    <n v="2"/>
    <s v=""/>
    <d v="1900-01-01T14:24:00"/>
    <n v="69.026666666648822"/>
    <n v="36"/>
    <n v="33.026666666648822"/>
    <n v="0"/>
    <x v="3"/>
  </r>
  <r>
    <s v="E002"/>
    <s v="EO55"/>
    <x v="1404"/>
    <x v="0"/>
    <s v="E3"/>
    <n v="100057966"/>
    <s v="HORPRESOL, SRL"/>
    <n v="46005112"/>
    <s v="PLANTA ALMERIA"/>
    <n v="3269"/>
    <x v="45"/>
    <d v="2024-09-06T00:00:00"/>
    <d v="1899-12-30T13:22:43"/>
    <s v="votorantim 12h"/>
    <d v="2024-09-09T00:00:00"/>
    <x v="17"/>
    <x v="9"/>
    <x v="1462"/>
    <d v="2024-09-09T00:00:00"/>
    <d v="1899-12-30T10:50:39"/>
    <n v="195"/>
    <s v="E00195"/>
    <s v="RUTA KMS.195"/>
    <x v="137"/>
    <x v="0"/>
    <x v="0"/>
    <x v="5"/>
    <x v="0"/>
    <d v="2024-09-06T13:22:43"/>
    <x v="148"/>
    <n v="70.621388888976071"/>
    <d v="2024-09-09T10:50:39"/>
    <d v="1899-12-30T02:36:00"/>
    <d v="2024-09-09T13:26:39"/>
    <n v="-1.4441666665370576"/>
    <x v="1"/>
    <m/>
    <m/>
    <x v="0"/>
    <x v="7"/>
    <x v="1"/>
    <x v="2"/>
    <x v="6"/>
    <n v="2"/>
    <s v=""/>
    <d v="1900-01-01T14:24:00"/>
    <n v="67.021388888976077"/>
    <n v="36"/>
    <n v="31.021388888976077"/>
    <n v="0"/>
    <x v="3"/>
  </r>
  <r>
    <s v="E002"/>
    <s v="EO55"/>
    <x v="1405"/>
    <x v="0"/>
    <s v="E3"/>
    <n v="100022266"/>
    <s v="HORMIGONES PEREZ ESCUDERO, S.L."/>
    <n v="46001666"/>
    <s v="SANTA BARBARA CASA"/>
    <n v="837"/>
    <x v="42"/>
    <d v="2024-09-06T00:00:00"/>
    <d v="1899-12-30T13:23:20"/>
    <s v="10/09 8h silo 1"/>
    <d v="2024-09-10T00:00:00"/>
    <x v="13"/>
    <x v="10"/>
    <x v="1463"/>
    <d v="2024-09-09T00:00:00"/>
    <d v="1899-12-30T18:39:54"/>
    <n v="81"/>
    <s v="E00081"/>
    <s v="RUTA KMS.081"/>
    <x v="88"/>
    <x v="0"/>
    <x v="0"/>
    <x v="6"/>
    <x v="0"/>
    <d v="2024-09-06T13:23:20"/>
    <x v="76"/>
    <n v="90.611111111124046"/>
    <d v="2024-09-09T18:39:54"/>
    <d v="1899-12-30T01:04:48"/>
    <d v="2024-09-09T19:44:42"/>
    <n v="12.255000000062864"/>
    <x v="0"/>
    <m/>
    <m/>
    <x v="0"/>
    <x v="7"/>
    <x v="0"/>
    <x v="2"/>
    <x v="10"/>
    <n v="2"/>
    <s v=""/>
    <d v="1899-12-31T01:55:12"/>
    <n v="88.531111111124048"/>
    <n v="48"/>
    <n v="40.531111111124048"/>
    <n v="0"/>
    <x v="3"/>
  </r>
  <r>
    <s v="E002"/>
    <s v="EO55"/>
    <x v="1406"/>
    <x v="0"/>
    <s v="E4"/>
    <n v="100058378"/>
    <s v="HERMANOS JIMENA, S.L."/>
    <n v="46005336"/>
    <s v="ALMACEN NERJA"/>
    <n v="3283"/>
    <x v="40"/>
    <d v="2024-09-06T00:00:00"/>
    <d v="1899-12-30T13:24:08"/>
    <s v="09/09 lo antes posib"/>
    <d v="2024-09-09T00:00:00"/>
    <x v="9"/>
    <x v="9"/>
    <x v="1464"/>
    <d v="2024-09-09T00:00:00"/>
    <d v="1899-12-30T08:24:14"/>
    <n v="56"/>
    <s v="E00056"/>
    <s v="RUTA KMS.056"/>
    <x v="143"/>
    <x v="0"/>
    <x v="0"/>
    <x v="5"/>
    <x v="1"/>
    <d v="2024-09-06T13:24:08"/>
    <x v="126"/>
    <n v="78.5977777778171"/>
    <d v="2024-09-09T08:24:14"/>
    <d v="1899-12-30T00:44:48"/>
    <d v="2024-09-09T09:09:02"/>
    <n v="10.849444444582332"/>
    <x v="0"/>
    <m/>
    <m/>
    <x v="0"/>
    <x v="7"/>
    <x v="0"/>
    <x v="2"/>
    <x v="0"/>
    <n v="2"/>
    <s v=""/>
    <d v="1899-12-30T17:55:12"/>
    <n v="76.851111111150431"/>
    <n v="36"/>
    <n v="40.851111111150431"/>
    <n v="0"/>
    <x v="3"/>
  </r>
  <r>
    <s v="E002"/>
    <s v="EO55"/>
    <x v="1407"/>
    <x v="0"/>
    <s v="E3"/>
    <n v="100057966"/>
    <s v="HORPRESOL, SRL"/>
    <n v="46005108"/>
    <s v="PLANTA VICAR"/>
    <n v="3269"/>
    <x v="45"/>
    <d v="2024-09-06T00:00:00"/>
    <d v="1899-12-30T13:24:57"/>
    <s v="GESTRANS"/>
    <d v="2024-09-09T00:00:00"/>
    <x v="26"/>
    <x v="9"/>
    <x v="1465"/>
    <d v="2024-09-09T00:00:00"/>
    <d v="1899-12-30T17:11:06"/>
    <n v="187"/>
    <s v="E00187"/>
    <s v="RUTA KMS.187"/>
    <x v="83"/>
    <x v="0"/>
    <x v="0"/>
    <x v="5"/>
    <x v="0"/>
    <d v="2024-09-06T13:24:57"/>
    <x v="162"/>
    <n v="78.084166666609235"/>
    <d v="2024-09-09T17:11:06"/>
    <d v="1899-12-30T02:29:36"/>
    <d v="2024-09-09T19:40:42"/>
    <n v="-0.1783333332859911"/>
    <x v="0"/>
    <m/>
    <m/>
    <x v="0"/>
    <x v="7"/>
    <x v="0"/>
    <x v="2"/>
    <x v="9"/>
    <n v="2"/>
    <s v=""/>
    <d v="1900-01-01T11:50:24"/>
    <n v="74.590833333275896"/>
    <n v="36"/>
    <n v="38.590833333275896"/>
    <n v="0"/>
    <x v="3"/>
  </r>
  <r>
    <s v="E002"/>
    <s v="EO55"/>
    <x v="1408"/>
    <x v="0"/>
    <s v="E3"/>
    <n v="100057966"/>
    <s v="HORPRESOL, SRL"/>
    <n v="46005108"/>
    <s v="PLANTA VICAR"/>
    <n v="3269"/>
    <x v="45"/>
    <d v="2024-09-06T00:00:00"/>
    <d v="1899-12-30T13:25:12"/>
    <s v="GESTRANS"/>
    <d v="2024-09-09T00:00:00"/>
    <x v="26"/>
    <x v="9"/>
    <x v="1466"/>
    <d v="2024-09-09T00:00:00"/>
    <d v="1899-12-30T09:30:05"/>
    <n v="187"/>
    <s v="E00187"/>
    <s v="RUTA KMS.187"/>
    <x v="113"/>
    <x v="0"/>
    <x v="0"/>
    <x v="5"/>
    <x v="0"/>
    <d v="2024-09-06T13:25:12"/>
    <x v="162"/>
    <n v="78.080000000016298"/>
    <d v="2024-09-09T09:30:05"/>
    <d v="1899-12-30T02:29:36"/>
    <d v="2024-09-09T11:59:41"/>
    <n v="7.5052777777891606"/>
    <x v="0"/>
    <m/>
    <m/>
    <x v="0"/>
    <x v="7"/>
    <x v="0"/>
    <x v="2"/>
    <x v="1"/>
    <n v="2"/>
    <s v=""/>
    <d v="1900-01-01T11:50:24"/>
    <n v="74.586666666682959"/>
    <n v="36"/>
    <n v="38.586666666682959"/>
    <n v="0"/>
    <x v="3"/>
  </r>
  <r>
    <s v="E002"/>
    <s v="EO55"/>
    <x v="1409"/>
    <x v="0"/>
    <s v="E3"/>
    <n v="100057966"/>
    <s v="HORPRESOL, SRL"/>
    <n v="46005110"/>
    <s v="PTA RISCOS NEGROS-VELEZ BENAUDALLA"/>
    <n v="3269"/>
    <x v="45"/>
    <d v="2024-09-06T00:00:00"/>
    <d v="1899-12-30T13:26:01"/>
    <s v="GESTRANS"/>
    <d v="2024-09-09T00:00:00"/>
    <x v="26"/>
    <x v="9"/>
    <x v="1467"/>
    <d v="2024-09-09T00:00:00"/>
    <d v="1899-12-30T15:01:08"/>
    <n v="88"/>
    <s v="E00088"/>
    <s v="RUTA KMS.088"/>
    <x v="80"/>
    <x v="0"/>
    <x v="0"/>
    <x v="5"/>
    <x v="0"/>
    <d v="2024-09-06T13:26:01"/>
    <x v="162"/>
    <n v="78.066388888866641"/>
    <d v="2024-09-09T15:01:08"/>
    <d v="1899-12-30T01:10:24"/>
    <d v="2024-09-09T16:11:32"/>
    <n v="3.3077777777798474"/>
    <x v="0"/>
    <m/>
    <m/>
    <x v="0"/>
    <x v="7"/>
    <x v="0"/>
    <x v="2"/>
    <x v="4"/>
    <n v="2"/>
    <s v=""/>
    <d v="1899-12-31T04:09:36"/>
    <n v="75.893055555533309"/>
    <n v="36"/>
    <n v="39.893055555533309"/>
    <n v="0"/>
    <x v="3"/>
  </r>
  <r>
    <s v="E002"/>
    <s v="EO55"/>
    <x v="1410"/>
    <x v="0"/>
    <s v="E3"/>
    <n v="100052034"/>
    <s v="GRUPO PUMA ESPAÑA S.L."/>
    <n v="46005381"/>
    <s v="FABRICA - MALAGA"/>
    <n v="3264"/>
    <x v="43"/>
    <d v="2024-09-06T00:00:00"/>
    <d v="1899-12-30T13:32:01"/>
    <s v="10/09 08:00h"/>
    <d v="2024-09-10T00:00:00"/>
    <x v="13"/>
    <x v="9"/>
    <x v="1468"/>
    <d v="2024-09-10T00:00:00"/>
    <d v="1899-12-30T06:54:52"/>
    <n v="27"/>
    <s v="E00027"/>
    <s v="RUTA KMS.027"/>
    <x v="68"/>
    <x v="0"/>
    <x v="0"/>
    <x v="5"/>
    <x v="0"/>
    <d v="2024-09-06T13:32:01"/>
    <x v="76"/>
    <n v="90.466388888948131"/>
    <d v="2024-09-10T06:54:52"/>
    <d v="1899-12-30T00:21:36"/>
    <d v="2024-09-10T07:16:28"/>
    <n v="0.72555555560393259"/>
    <x v="0"/>
    <m/>
    <m/>
    <x v="0"/>
    <x v="6"/>
    <x v="0"/>
    <x v="2"/>
    <x v="13"/>
    <n v="3"/>
    <s v=""/>
    <d v="1899-12-30T08:38:24"/>
    <n v="89.106388888948132"/>
    <n v="48"/>
    <n v="41.106388888948132"/>
    <n v="0"/>
    <x v="3"/>
  </r>
  <r>
    <s v="E002"/>
    <s v="EO55"/>
    <x v="1411"/>
    <x v="0"/>
    <s v="E3"/>
    <n v="100018624"/>
    <s v="VIPRELUC, S.L."/>
    <n v="46000748"/>
    <s v="PUENTE GENIL"/>
    <n v="3264"/>
    <x v="43"/>
    <d v="2024-09-06T00:00:00"/>
    <d v="1899-12-30T13:44:26"/>
    <s v="09/09 08:00h nº 286"/>
    <d v="2024-09-09T00:00:00"/>
    <x v="13"/>
    <x v="9"/>
    <x v="1469"/>
    <d v="2024-09-09T00:00:00"/>
    <d v="1899-12-30T07:42:37"/>
    <n v="127"/>
    <s v="E00127"/>
    <s v="RUTA KMS.127"/>
    <x v="186"/>
    <x v="0"/>
    <x v="0"/>
    <x v="5"/>
    <x v="0"/>
    <d v="2024-09-06T13:44:26"/>
    <x v="134"/>
    <n v="66.259444444498513"/>
    <d v="2024-09-09T07:42:37"/>
    <d v="1899-12-30T01:41:36"/>
    <d v="2024-09-09T09:24:13"/>
    <n v="-1.4036111111054197"/>
    <x v="1"/>
    <m/>
    <m/>
    <x v="0"/>
    <x v="7"/>
    <x v="1"/>
    <x v="2"/>
    <x v="12"/>
    <n v="2"/>
    <s v=""/>
    <d v="1899-12-31T16:38:24"/>
    <n v="63.566111111165185"/>
    <n v="36"/>
    <n v="27.566111111165185"/>
    <n v="0"/>
    <x v="3"/>
  </r>
  <r>
    <s v="E002"/>
    <s v="EO55"/>
    <x v="1412"/>
    <x v="0"/>
    <s v="E3"/>
    <n v="100018624"/>
    <s v="VIPRELUC, S.L."/>
    <n v="46000748"/>
    <s v="PUENTE GENIL"/>
    <n v="3264"/>
    <x v="43"/>
    <d v="2024-09-06T00:00:00"/>
    <d v="1899-12-30T13:45:16"/>
    <s v="10/09 08:00h nº 287"/>
    <d v="2024-09-10T00:00:00"/>
    <x v="13"/>
    <x v="9"/>
    <x v="1470"/>
    <d v="2024-09-10T00:00:00"/>
    <d v="1899-12-30T06:33:06"/>
    <n v="127"/>
    <s v="E00127"/>
    <s v="RUTA KMS.127"/>
    <x v="107"/>
    <x v="0"/>
    <x v="0"/>
    <x v="5"/>
    <x v="0"/>
    <d v="2024-09-06T13:45:16"/>
    <x v="76"/>
    <n v="90.245555555680767"/>
    <d v="2024-09-10T06:33:06"/>
    <d v="1899-12-30T01:41:36"/>
    <d v="2024-09-10T08:14:42"/>
    <n v="-0.24499999999534339"/>
    <x v="0"/>
    <m/>
    <m/>
    <x v="0"/>
    <x v="6"/>
    <x v="0"/>
    <x v="2"/>
    <x v="13"/>
    <n v="3"/>
    <s v=""/>
    <d v="1899-12-31T16:38:24"/>
    <n v="87.552222222347439"/>
    <n v="48"/>
    <n v="39.552222222347439"/>
    <n v="0"/>
    <x v="3"/>
  </r>
  <r>
    <s v="E002"/>
    <s v="EO55"/>
    <x v="1413"/>
    <x v="0"/>
    <s v="E3"/>
    <n v="100050987"/>
    <s v="XIMOR MORTEROS, S.L."/>
    <n v="46004229"/>
    <s v="FUENTES DE ANDALUCIA"/>
    <n v="3264"/>
    <x v="43"/>
    <d v="2024-09-06T00:00:00"/>
    <d v="1899-12-30T13:56:22"/>
    <s v="09/09 11:00h"/>
    <d v="2024-09-09T00:00:00"/>
    <x v="12"/>
    <x v="9"/>
    <x v="1471"/>
    <d v="2024-09-09T00:00:00"/>
    <d v="1899-12-30T07:33:03"/>
    <n v="165"/>
    <s v="E00165"/>
    <s v="RUTA KMS.165"/>
    <x v="134"/>
    <x v="0"/>
    <x v="0"/>
    <x v="5"/>
    <x v="0"/>
    <d v="2024-09-06T13:56:22"/>
    <x v="143"/>
    <n v="69.06055555556668"/>
    <d v="2024-09-09T07:33:03"/>
    <d v="1899-12-30T02:12:00"/>
    <d v="2024-09-09T09:45:03"/>
    <n v="1.2491666667046957"/>
    <x v="0"/>
    <m/>
    <m/>
    <x v="0"/>
    <x v="7"/>
    <x v="0"/>
    <x v="2"/>
    <x v="12"/>
    <n v="2"/>
    <s v=""/>
    <d v="1900-01-01T04:48:00"/>
    <n v="65.860555555566677"/>
    <n v="36"/>
    <n v="29.860555555566677"/>
    <n v="0"/>
    <x v="3"/>
  </r>
  <r>
    <s v="E002"/>
    <s v="EO55"/>
    <x v="1414"/>
    <x v="0"/>
    <s v="E3"/>
    <n v="100057843"/>
    <s v="ANDOSER OBRAS Y SERVICIOS S.L."/>
    <n v="46005203"/>
    <s v="RUTE"/>
    <n v="3269"/>
    <x v="45"/>
    <d v="2024-09-06T00:00:00"/>
    <d v="1899-12-30T13:57:31"/>
    <s v="09/09 08:00h"/>
    <d v="2024-09-09T00:00:00"/>
    <x v="13"/>
    <x v="9"/>
    <x v="1472"/>
    <d v="2024-09-09T00:00:00"/>
    <d v="1899-12-30T07:03:56"/>
    <n v="101"/>
    <s v="E00101"/>
    <s v="RUTA KMS.101"/>
    <x v="92"/>
    <x v="0"/>
    <x v="0"/>
    <x v="5"/>
    <x v="0"/>
    <d v="2024-09-06T13:57:31"/>
    <x v="134"/>
    <n v="66.041388888959773"/>
    <d v="2024-09-09T07:03:56"/>
    <d v="1899-12-30T01:20:48"/>
    <d v="2024-09-09T08:24:44"/>
    <n v="-0.41222222219221294"/>
    <x v="0"/>
    <m/>
    <m/>
    <x v="0"/>
    <x v="7"/>
    <x v="0"/>
    <x v="2"/>
    <x v="12"/>
    <n v="2"/>
    <s v=""/>
    <d v="1899-12-31T08:19:12"/>
    <n v="63.694722222293109"/>
    <n v="36"/>
    <n v="27.694722222293109"/>
    <n v="0"/>
    <x v="3"/>
  </r>
  <r>
    <s v="E002"/>
    <s v="EO55"/>
    <x v="1415"/>
    <x v="0"/>
    <s v="E3"/>
    <n v="100059631"/>
    <s v="UTE LA HIGUERA-ANDUJAR"/>
    <n v="46005941"/>
    <s v="OBRA A-311"/>
    <n v="3278"/>
    <x v="53"/>
    <d v="2024-09-06T00:00:00"/>
    <d v="1899-12-30T14:01:37"/>
    <s v="09/09 16:30h"/>
    <d v="2024-09-09T00:00:00"/>
    <x v="15"/>
    <x v="9"/>
    <x v="1473"/>
    <d v="2024-09-09T00:00:00"/>
    <d v="1899-12-30T10:45:21"/>
    <n v="286"/>
    <s v="E00286"/>
    <s v="RUTA KMS.286"/>
    <x v="58"/>
    <x v="0"/>
    <x v="0"/>
    <x v="5"/>
    <x v="0"/>
    <d v="2024-09-06T14:01:37"/>
    <x v="164"/>
    <n v="74.473055555485189"/>
    <d v="2024-09-09T10:45:21"/>
    <d v="1899-12-30T03:48:48"/>
    <d v="2024-09-09T14:34:09"/>
    <n v="1.9308333332883194"/>
    <x v="0"/>
    <m/>
    <m/>
    <x v="0"/>
    <x v="7"/>
    <x v="0"/>
    <x v="2"/>
    <x v="6"/>
    <n v="2"/>
    <s v="TRANSPORTES FRANCISCO CASTILLA E HI"/>
    <d v="1900-01-02T19:31:12"/>
    <n v="69.659722222151856"/>
    <n v="36"/>
    <n v="33.659722222151856"/>
    <n v="0"/>
    <x v="3"/>
  </r>
  <r>
    <s v="E002"/>
    <s v="EO55"/>
    <x v="1416"/>
    <x v="0"/>
    <s v="E3"/>
    <n v="100058036"/>
    <s v="HORMI CONTADO, S.L."/>
    <n v="46005771"/>
    <s v="PLANTA DE MARBELLA"/>
    <n v="3269"/>
    <x v="45"/>
    <d v="2024-09-06T00:00:00"/>
    <d v="1899-12-30T14:05:03"/>
    <s v="09/09 08:00h"/>
    <d v="2024-09-09T00:00:00"/>
    <x v="13"/>
    <x v="9"/>
    <x v="1474"/>
    <d v="2024-09-06T00:00:00"/>
    <d v="1899-12-30T16:41:08"/>
    <n v="79"/>
    <s v="E00079"/>
    <s v="RUTA KMS.079"/>
    <x v="122"/>
    <x v="0"/>
    <x v="0"/>
    <x v="5"/>
    <x v="0"/>
    <d v="2024-09-06T14:05:03"/>
    <x v="134"/>
    <n v="65.915833333390765"/>
    <d v="2024-09-06T16:41:08"/>
    <d v="1899-12-30T01:03:12"/>
    <d v="2024-09-06T17:44:20"/>
    <n v="62.261111111089122"/>
    <x v="0"/>
    <m/>
    <m/>
    <x v="0"/>
    <x v="5"/>
    <x v="0"/>
    <x v="0"/>
    <x v="8"/>
    <n v="6"/>
    <s v=""/>
    <d v="1899-12-31T01:16:48"/>
    <n v="63.862500000057437"/>
    <n v="36"/>
    <n v="27.862500000057437"/>
    <n v="0"/>
    <x v="3"/>
  </r>
  <r>
    <s v="E002"/>
    <s v="EO55"/>
    <x v="1417"/>
    <x v="0"/>
    <s v="E3"/>
    <n v="432000110"/>
    <s v="PREBETONG HORMIGONES, S.A."/>
    <n v="46001416"/>
    <s v="ALCALA DE GUADAIRA"/>
    <n v="837"/>
    <x v="42"/>
    <d v="2024-09-06T00:00:00"/>
    <d v="1899-12-30T14:13:11"/>
    <s v="09/09 11:00h"/>
    <d v="2024-09-09T00:00:00"/>
    <x v="12"/>
    <x v="10"/>
    <x v="1475"/>
    <d v="2024-09-09T00:00:00"/>
    <d v="1899-12-30T10:13:42"/>
    <n v="83"/>
    <s v="E00083"/>
    <s v="RUTA KMS.083"/>
    <x v="284"/>
    <x v="0"/>
    <x v="0"/>
    <x v="6"/>
    <x v="0"/>
    <d v="2024-09-06T14:13:11"/>
    <x v="143"/>
    <n v="68.780277777754236"/>
    <d v="2024-09-09T10:13:42"/>
    <d v="1899-12-30T01:06:24"/>
    <d v="2024-09-09T11:20:06"/>
    <n v="-0.33500000007916242"/>
    <x v="0"/>
    <m/>
    <m/>
    <x v="0"/>
    <x v="7"/>
    <x v="0"/>
    <x v="2"/>
    <x v="6"/>
    <n v="2"/>
    <s v=""/>
    <d v="1899-12-31T02:33:36"/>
    <n v="66.673611111087567"/>
    <n v="36"/>
    <n v="30.673611111087567"/>
    <n v="0"/>
    <x v="3"/>
  </r>
  <r>
    <s v="E002"/>
    <s v="EO55"/>
    <x v="1418"/>
    <x v="0"/>
    <s v="E3"/>
    <n v="100045043"/>
    <s v="HORMIGONES GUADARRANQUE, S.L."/>
    <n v="46005161"/>
    <s v="PLANTA DE SAN ROQUE"/>
    <n v="3269"/>
    <x v="45"/>
    <d v="2024-09-06T00:00:00"/>
    <d v="1899-12-30T14:42:51"/>
    <s v="09/09 12:00h"/>
    <d v="2024-09-09T00:00:00"/>
    <x v="17"/>
    <x v="9"/>
    <x v="1476"/>
    <d v="2024-09-09T00:00:00"/>
    <d v="1899-12-30T08:58:14"/>
    <n v="144"/>
    <s v="E00144"/>
    <s v="RUTA KMS.144"/>
    <x v="85"/>
    <x v="0"/>
    <x v="0"/>
    <x v="5"/>
    <x v="0"/>
    <d v="2024-09-06T14:42:51"/>
    <x v="148"/>
    <n v="69.285833333269693"/>
    <d v="2024-09-09T08:58:14"/>
    <d v="1899-12-30T01:55:12"/>
    <d v="2024-09-09T10:53:26"/>
    <n v="1.1094444444752298"/>
    <x v="0"/>
    <m/>
    <m/>
    <x v="0"/>
    <x v="7"/>
    <x v="0"/>
    <x v="2"/>
    <x v="0"/>
    <n v="2"/>
    <s v=""/>
    <d v="1899-12-31T22:04:48"/>
    <n v="66.365833333269691"/>
    <n v="36"/>
    <n v="30.365833333269691"/>
    <n v="0"/>
    <x v="3"/>
  </r>
  <r>
    <s v="E002"/>
    <s v="EO55"/>
    <x v="1419"/>
    <x v="0"/>
    <s v="E3"/>
    <n v="100058036"/>
    <s v="HORMI CONTADO, S.L."/>
    <n v="46005174"/>
    <s v="PLANTA DE MANILVA E/O 56"/>
    <n v="3269"/>
    <x v="45"/>
    <d v="2024-09-06T00:00:00"/>
    <d v="1899-12-30T14:43:07"/>
    <s v="09/09 11:00h"/>
    <d v="2024-09-09T00:00:00"/>
    <x v="12"/>
    <x v="9"/>
    <x v="1477"/>
    <d v="2024-09-09T00:00:00"/>
    <d v="1899-12-30T08:42:40"/>
    <n v="118"/>
    <s v="E00118"/>
    <s v="RUTA KMS.118"/>
    <x v="108"/>
    <x v="0"/>
    <x v="0"/>
    <x v="5"/>
    <x v="0"/>
    <d v="2024-09-06T14:43:07"/>
    <x v="143"/>
    <n v="68.281388888892252"/>
    <d v="2024-09-09T08:42:40"/>
    <d v="1899-12-30T01:34:24"/>
    <d v="2024-09-09T10:17:04"/>
    <n v="0.7155555555364117"/>
    <x v="0"/>
    <m/>
    <m/>
    <x v="0"/>
    <x v="7"/>
    <x v="0"/>
    <x v="2"/>
    <x v="0"/>
    <n v="2"/>
    <s v=""/>
    <d v="1899-12-31T13:45:36"/>
    <n v="65.708055555558914"/>
    <n v="36"/>
    <n v="29.708055555558914"/>
    <n v="0"/>
    <x v="3"/>
  </r>
  <r>
    <s v="E002"/>
    <s v="EO55"/>
    <x v="1420"/>
    <x v="0"/>
    <s v="E3"/>
    <n v="100058036"/>
    <s v="HORMI CONTADO, S.L."/>
    <n v="46005174"/>
    <s v="PLANTA DE MANILVA E/O 56"/>
    <n v="3269"/>
    <x v="45"/>
    <d v="2024-09-06T00:00:00"/>
    <d v="1899-12-30T14:43:22"/>
    <s v="09/09 13:00h"/>
    <d v="2024-09-09T00:00:00"/>
    <x v="0"/>
    <x v="9"/>
    <x v="1478"/>
    <d v="2024-09-09T00:00:00"/>
    <d v="1899-12-30T11:36:46"/>
    <n v="118"/>
    <s v="E00118"/>
    <s v="RUTA KMS.118"/>
    <x v="68"/>
    <x v="0"/>
    <x v="0"/>
    <x v="5"/>
    <x v="0"/>
    <d v="2024-09-06T14:43:22"/>
    <x v="194"/>
    <n v="70.2772222221829"/>
    <d v="2024-09-09T11:36:46"/>
    <d v="1899-12-30T01:34:24"/>
    <d v="2024-09-09T13:11:10"/>
    <n v="-0.18611111113568768"/>
    <x v="0"/>
    <m/>
    <m/>
    <x v="0"/>
    <x v="7"/>
    <x v="0"/>
    <x v="2"/>
    <x v="7"/>
    <n v="2"/>
    <s v=""/>
    <d v="1899-12-31T13:45:36"/>
    <n v="67.703888888849562"/>
    <n v="36"/>
    <n v="31.703888888849562"/>
    <n v="0"/>
    <x v="3"/>
  </r>
  <r>
    <s v="E002"/>
    <s v="EO55"/>
    <x v="1421"/>
    <x v="0"/>
    <s v="E3"/>
    <n v="100058036"/>
    <s v="HORMI CONTADO, S.L."/>
    <n v="46005174"/>
    <s v="PLANTA DE MANILVA E/O 56"/>
    <n v="3269"/>
    <x v="45"/>
    <d v="2024-09-06T00:00:00"/>
    <d v="1899-12-30T14:43:38"/>
    <s v="09/09 09:00h"/>
    <d v="2024-09-09T00:00:00"/>
    <x v="18"/>
    <x v="9"/>
    <x v="1479"/>
    <d v="2024-09-06T00:00:00"/>
    <d v="1899-12-30T16:53:15"/>
    <n v="118"/>
    <s v="E00118"/>
    <s v="RUTA KMS.118"/>
    <x v="249"/>
    <x v="0"/>
    <x v="0"/>
    <x v="5"/>
    <x v="0"/>
    <d v="2024-09-06T14:43:38"/>
    <x v="139"/>
    <n v="66.272777777805459"/>
    <d v="2024-09-06T16:53:15"/>
    <d v="1899-12-30T01:34:24"/>
    <d v="2024-09-06T18:27:39"/>
    <n v="62.539166666683741"/>
    <x v="0"/>
    <m/>
    <m/>
    <x v="0"/>
    <x v="5"/>
    <x v="0"/>
    <x v="0"/>
    <x v="8"/>
    <n v="6"/>
    <s v=""/>
    <d v="1899-12-31T13:45:36"/>
    <n v="63.699444444472121"/>
    <n v="36"/>
    <n v="27.699444444472121"/>
    <n v="0"/>
    <x v="3"/>
  </r>
  <r>
    <s v="E002"/>
    <s v="EO55"/>
    <x v="1422"/>
    <x v="0"/>
    <s v="E3"/>
    <n v="100058036"/>
    <s v="HORMI CONTADO, S.L."/>
    <n v="46005174"/>
    <s v="PLANTA DE MANILVA E/O 56"/>
    <n v="3269"/>
    <x v="45"/>
    <d v="2024-09-06T00:00:00"/>
    <d v="1899-12-30T14:43:57"/>
    <s v="09/09 15:00h"/>
    <d v="2024-09-09T00:00:00"/>
    <x v="4"/>
    <x v="9"/>
    <x v="1480"/>
    <d v="2024-09-09T00:00:00"/>
    <d v="1899-12-30T11:57:27"/>
    <n v="118"/>
    <s v="E00118"/>
    <s v="RUTA KMS.118"/>
    <x v="141"/>
    <x v="0"/>
    <x v="0"/>
    <x v="5"/>
    <x v="0"/>
    <d v="2024-09-06T14:43:57"/>
    <x v="161"/>
    <n v="72.267500000016298"/>
    <d v="2024-09-09T11:57:27"/>
    <d v="1899-12-30T01:34:24"/>
    <d v="2024-09-09T13:31:51"/>
    <n v="1.4691666666185483"/>
    <x v="0"/>
    <m/>
    <m/>
    <x v="0"/>
    <x v="7"/>
    <x v="0"/>
    <x v="2"/>
    <x v="7"/>
    <n v="2"/>
    <s v=""/>
    <d v="1899-12-31T13:45:36"/>
    <n v="69.69416666668296"/>
    <n v="36"/>
    <n v="33.69416666668296"/>
    <n v="0"/>
    <x v="3"/>
  </r>
  <r>
    <s v="E002"/>
    <s v="EO55"/>
    <x v="1423"/>
    <x v="0"/>
    <s v="E3"/>
    <n v="100058036"/>
    <s v="HORMI CONTADO, S.L."/>
    <n v="46005174"/>
    <s v="PLANTA DE MANILVA E/O 56"/>
    <n v="3269"/>
    <x v="45"/>
    <d v="2024-09-06T00:00:00"/>
    <d v="1899-12-30T14:44:12"/>
    <s v="09/09 08:00h"/>
    <d v="2024-09-09T00:00:00"/>
    <x v="13"/>
    <x v="9"/>
    <x v="1481"/>
    <d v="2024-09-09T00:00:00"/>
    <d v="1899-12-30T05:44:29"/>
    <n v="118"/>
    <s v="E00118"/>
    <s v="RUTA KMS.118"/>
    <x v="68"/>
    <x v="0"/>
    <x v="0"/>
    <x v="5"/>
    <x v="0"/>
    <d v="2024-09-06T14:44:12"/>
    <x v="134"/>
    <n v="65.263333333306946"/>
    <d v="2024-09-09T05:44:29"/>
    <d v="1899-12-30T01:34:24"/>
    <d v="2024-09-09T07:18:53"/>
    <n v="0.68527777784038335"/>
    <x v="0"/>
    <m/>
    <m/>
    <x v="0"/>
    <x v="7"/>
    <x v="0"/>
    <x v="2"/>
    <x v="14"/>
    <n v="2"/>
    <s v=""/>
    <d v="1899-12-31T13:45:36"/>
    <n v="62.689999999973615"/>
    <n v="36"/>
    <n v="26.689999999973615"/>
    <n v="0"/>
    <x v="3"/>
  </r>
  <r>
    <s v="E002"/>
    <s v="EO55"/>
    <x v="1424"/>
    <x v="0"/>
    <s v="E3"/>
    <n v="100058036"/>
    <s v="HORMI CONTADO, S.L."/>
    <n v="46005174"/>
    <s v="PLANTA DE MANILVA E/O 56"/>
    <n v="3269"/>
    <x v="45"/>
    <d v="2024-09-06T00:00:00"/>
    <d v="1899-12-30T14:44:44"/>
    <s v="09/09 12:00h"/>
    <d v="2024-09-09T00:00:00"/>
    <x v="17"/>
    <x v="9"/>
    <x v="1482"/>
    <d v="2024-09-09T00:00:00"/>
    <d v="1899-12-30T09:33:27"/>
    <n v="118"/>
    <s v="E00118"/>
    <s v="RUTA KMS.118"/>
    <x v="122"/>
    <x v="0"/>
    <x v="0"/>
    <x v="5"/>
    <x v="0"/>
    <d v="2024-09-06T14:44:44"/>
    <x v="148"/>
    <n v="69.254444444377441"/>
    <d v="2024-09-09T09:33:27"/>
    <d v="1899-12-30T01:34:24"/>
    <d v="2024-09-09T11:07:51"/>
    <n v="0.86916666658362374"/>
    <x v="0"/>
    <m/>
    <m/>
    <x v="0"/>
    <x v="7"/>
    <x v="0"/>
    <x v="2"/>
    <x v="1"/>
    <n v="2"/>
    <s v=""/>
    <d v="1899-12-31T13:45:36"/>
    <n v="66.681111111044103"/>
    <n v="36"/>
    <n v="30.681111111044103"/>
    <n v="0"/>
    <x v="3"/>
  </r>
  <r>
    <s v="E002"/>
    <s v="EO55"/>
    <x v="1425"/>
    <x v="0"/>
    <s v="E3"/>
    <n v="100058036"/>
    <s v="HORMI CONTADO, S.L."/>
    <n v="46005174"/>
    <s v="PLANTA DE MANILVA E/O 56"/>
    <n v="3269"/>
    <x v="45"/>
    <d v="2024-09-06T00:00:00"/>
    <d v="1899-12-30T14:45:01"/>
    <s v="09/09 16:00h"/>
    <d v="2024-09-09T00:00:00"/>
    <x v="6"/>
    <x v="9"/>
    <x v="1483"/>
    <d v="2024-09-09T00:00:00"/>
    <d v="1899-12-30T12:51:33"/>
    <n v="118"/>
    <s v="E00118"/>
    <s v="RUTA KMS.118"/>
    <x v="116"/>
    <x v="0"/>
    <x v="0"/>
    <x v="5"/>
    <x v="0"/>
    <d v="2024-09-06T14:45:01"/>
    <x v="154"/>
    <n v="73.249722222215496"/>
    <d v="2024-09-09T12:51:33"/>
    <d v="1899-12-30T01:34:24"/>
    <d v="2024-09-09T14:25:57"/>
    <n v="1.5674999998882413"/>
    <x v="0"/>
    <m/>
    <m/>
    <x v="0"/>
    <x v="7"/>
    <x v="0"/>
    <x v="2"/>
    <x v="3"/>
    <n v="2"/>
    <s v=""/>
    <d v="1899-12-31T13:45:36"/>
    <n v="70.676388888882158"/>
    <n v="36"/>
    <n v="34.676388888882158"/>
    <n v="0"/>
    <x v="3"/>
  </r>
  <r>
    <s v="E002"/>
    <s v="EO55"/>
    <x v="1426"/>
    <x v="0"/>
    <s v="E3"/>
    <n v="100037768"/>
    <s v="MINAS DE AGUAS TEÑIDAS, S.A.U. (MAT"/>
    <n v="46004426"/>
    <s v="ZREP4500031988_3 @ VALDELAMUSA PAST"/>
    <n v="1782"/>
    <x v="46"/>
    <d v="2024-09-06T00:00:00"/>
    <d v="1899-12-30T15:04:27"/>
    <s v="07/09 6h"/>
    <d v="2024-09-07T00:00:00"/>
    <x v="9"/>
    <x v="10"/>
    <x v="1484"/>
    <d v="2024-09-06T00:00:00"/>
    <d v="1899-12-30T19:56:40"/>
    <n v="85"/>
    <s v="E00085"/>
    <s v="RUTA KMS.085"/>
    <x v="101"/>
    <x v="0"/>
    <x v="0"/>
    <x v="6"/>
    <x v="0"/>
    <d v="2024-09-06T15:04:27"/>
    <x v="198"/>
    <n v="28.92583333334187"/>
    <d v="2024-09-06T19:56:40"/>
    <d v="1899-12-30T01:08:00"/>
    <d v="2024-09-06T21:04:40"/>
    <n v="22.922222222259734"/>
    <x v="0"/>
    <m/>
    <m/>
    <x v="0"/>
    <x v="5"/>
    <x v="0"/>
    <x v="0"/>
    <x v="11"/>
    <n v="6"/>
    <s v=""/>
    <d v="1899-12-31T03:12:00"/>
    <n v="26.792500000008538"/>
    <n v="12"/>
    <n v="14.792500000008538"/>
    <n v="0"/>
    <x v="3"/>
  </r>
  <r>
    <s v="E002"/>
    <s v="EO55"/>
    <x v="1427"/>
    <x v="0"/>
    <s v="E3"/>
    <n v="100037768"/>
    <s v="MINAS DE AGUAS TEÑIDAS, S.A.U. (MAT"/>
    <n v="46004426"/>
    <s v="ZREP4500031988_3 @ VALDELAMUSA PAST"/>
    <n v="1782"/>
    <x v="46"/>
    <d v="2024-09-06T00:00:00"/>
    <d v="1899-12-30T15:04:59"/>
    <s v="07/09 7h"/>
    <d v="2024-09-07T00:00:00"/>
    <x v="9"/>
    <x v="10"/>
    <x v="1485"/>
    <d v="2024-09-06T00:00:00"/>
    <d v="1899-12-30T17:38:32"/>
    <n v="85"/>
    <s v="E00085"/>
    <s v="RUTA KMS.085"/>
    <x v="75"/>
    <x v="0"/>
    <x v="0"/>
    <x v="6"/>
    <x v="0"/>
    <d v="2024-09-06T15:04:59"/>
    <x v="198"/>
    <n v="28.916944444470573"/>
    <d v="2024-09-06T17:38:32"/>
    <d v="1899-12-30T01:08:00"/>
    <d v="2024-09-06T18:46:32"/>
    <n v="25.224444444465917"/>
    <x v="0"/>
    <m/>
    <m/>
    <x v="0"/>
    <x v="5"/>
    <x v="0"/>
    <x v="0"/>
    <x v="9"/>
    <n v="6"/>
    <s v="HIBURSANFRE, S.L.U."/>
    <d v="1899-12-31T03:12:00"/>
    <n v="26.78361111113724"/>
    <n v="12"/>
    <n v="14.78361111113724"/>
    <n v="0"/>
    <x v="3"/>
  </r>
  <r>
    <s v="E002"/>
    <s v="EO55"/>
    <x v="1428"/>
    <x v="0"/>
    <s v="E3"/>
    <n v="100037768"/>
    <s v="MINAS DE AGUAS TEÑIDAS, S.A.U. (MAT"/>
    <n v="46004426"/>
    <s v="ZREP4500031988_3 @ VALDELAMUSA PAST"/>
    <n v="1782"/>
    <x v="46"/>
    <d v="2024-09-06T00:00:00"/>
    <d v="1899-12-30T15:06:05"/>
    <s v="07/09 8h"/>
    <d v="2024-09-07T00:00:00"/>
    <x v="9"/>
    <x v="10"/>
    <x v="1486"/>
    <d v="2024-09-06T00:00:00"/>
    <d v="1899-12-30T16:53:18"/>
    <n v="85"/>
    <s v="E00085"/>
    <s v="RUTA KMS.085"/>
    <x v="89"/>
    <x v="0"/>
    <x v="0"/>
    <x v="6"/>
    <x v="0"/>
    <d v="2024-09-06T15:06:05"/>
    <x v="198"/>
    <n v="28.898611111217178"/>
    <d v="2024-09-06T16:53:18"/>
    <d v="1899-12-30T01:08:00"/>
    <d v="2024-09-06T18:01:18"/>
    <n v="25.978333333390765"/>
    <x v="0"/>
    <m/>
    <m/>
    <x v="0"/>
    <x v="5"/>
    <x v="0"/>
    <x v="0"/>
    <x v="8"/>
    <n v="6"/>
    <s v=""/>
    <d v="1899-12-31T03:12:00"/>
    <n v="26.765277777883846"/>
    <n v="12"/>
    <n v="14.765277777883846"/>
    <n v="0"/>
    <x v="3"/>
  </r>
  <r>
    <s v="E002"/>
    <s v="EO55"/>
    <x v="1429"/>
    <x v="0"/>
    <s v="E3"/>
    <n v="100037768"/>
    <s v="MINAS DE AGUAS TEÑIDAS, S.A.U. (MAT"/>
    <n v="46004426"/>
    <s v="ZREP4500031988_3 @ VALDELAMUSA PAST"/>
    <n v="1782"/>
    <x v="46"/>
    <d v="2024-09-06T00:00:00"/>
    <d v="1899-12-30T15:08:43"/>
    <s v="07/09 10h"/>
    <d v="2024-09-07T00:00:00"/>
    <x v="9"/>
    <x v="10"/>
    <x v="1487"/>
    <d v="2024-09-07T00:00:00"/>
    <d v="1899-12-30T08:45:05"/>
    <n v="85"/>
    <s v="E00085"/>
    <s v="RUTA KMS.085"/>
    <x v="90"/>
    <x v="0"/>
    <x v="0"/>
    <x v="6"/>
    <x v="0"/>
    <d v="2024-09-06T15:08:43"/>
    <x v="198"/>
    <n v="28.85472222219687"/>
    <d v="2024-09-07T08:45:05"/>
    <d v="1899-12-30T01:08:00"/>
    <d v="2024-09-07T09:53:05"/>
    <n v="10.115277777775191"/>
    <x v="0"/>
    <m/>
    <m/>
    <x v="0"/>
    <x v="9"/>
    <x v="0"/>
    <x v="0"/>
    <x v="0"/>
    <n v="7"/>
    <s v=""/>
    <d v="1899-12-31T03:12:00"/>
    <n v="26.721388888863537"/>
    <n v="12"/>
    <n v="14.721388888863537"/>
    <n v="0"/>
    <x v="3"/>
  </r>
  <r>
    <s v="E002"/>
    <s v="EO55"/>
    <x v="1430"/>
    <x v="0"/>
    <s v="E3"/>
    <n v="100058399"/>
    <s v="HORMIGONES ESTEBBUNA, S.L."/>
    <n v="46005172"/>
    <s v="PLANTA ESTEPONA"/>
    <n v="3268"/>
    <x v="2"/>
    <d v="2024-09-06T00:00:00"/>
    <d v="1899-12-30T15:09:04"/>
    <s v="09/09 12:00h"/>
    <d v="2024-09-09T00:00:00"/>
    <x v="17"/>
    <x v="9"/>
    <x v="1488"/>
    <d v="2024-09-09T00:00:00"/>
    <d v="1899-12-30T09:15:03"/>
    <n v="110"/>
    <s v="E00110"/>
    <s v="RUTA KMS.110"/>
    <x v="84"/>
    <x v="0"/>
    <x v="0"/>
    <x v="5"/>
    <x v="0"/>
    <d v="2024-09-06T15:09:04"/>
    <x v="148"/>
    <n v="68.848888888838701"/>
    <d v="2024-09-09T09:15:03"/>
    <d v="1899-12-30T01:28:00"/>
    <d v="2024-09-09T10:43:03"/>
    <n v="1.2824999999720603"/>
    <x v="0"/>
    <m/>
    <m/>
    <x v="0"/>
    <x v="7"/>
    <x v="0"/>
    <x v="2"/>
    <x v="1"/>
    <n v="2"/>
    <s v=""/>
    <d v="1899-12-31T11:12:00"/>
    <n v="66.382222222172032"/>
    <n v="36"/>
    <n v="30.382222222172032"/>
    <n v="0"/>
    <x v="3"/>
  </r>
  <r>
    <s v="E002"/>
    <s v="EO55"/>
    <x v="1431"/>
    <x v="0"/>
    <s v="E3"/>
    <n v="100037768"/>
    <s v="MINAS DE AGUAS TEÑIDAS, S.A.U. (MAT"/>
    <n v="46004426"/>
    <s v="ZREP4500031988_3 @ VALDELAMUSA PAST"/>
    <n v="1782"/>
    <x v="46"/>
    <d v="2024-09-06T00:00:00"/>
    <d v="1899-12-30T15:09:08"/>
    <s v="07/09 11h"/>
    <d v="2024-09-07T00:00:00"/>
    <x v="9"/>
    <x v="10"/>
    <x v="1489"/>
    <d v="2024-09-08T00:00:00"/>
    <d v="1899-12-30T09:23:00"/>
    <n v="85"/>
    <s v="E00085"/>
    <s v="RUTA KMS.085"/>
    <x v="102"/>
    <x v="0"/>
    <x v="0"/>
    <x v="6"/>
    <x v="0"/>
    <d v="2024-09-06T15:09:08"/>
    <x v="198"/>
    <n v="28.847777777875308"/>
    <d v="2024-09-08T09:23:00"/>
    <d v="1899-12-30T01:08:00"/>
    <d v="2024-09-08T10:31:00"/>
    <n v="-14.516666666662786"/>
    <x v="1"/>
    <m/>
    <m/>
    <x v="0"/>
    <x v="10"/>
    <x v="2"/>
    <x v="0"/>
    <x v="1"/>
    <n v="1"/>
    <s v=""/>
    <d v="1899-12-31T03:12:00"/>
    <n v="26.714444444541975"/>
    <n v="12"/>
    <n v="14.714444444541975"/>
    <n v="0"/>
    <x v="3"/>
  </r>
  <r>
    <s v="E002"/>
    <s v="EO55"/>
    <x v="1432"/>
    <x v="0"/>
    <s v="E3"/>
    <n v="100037768"/>
    <s v="MINAS DE AGUAS TEÑIDAS, S.A.U. (MAT"/>
    <n v="46004267"/>
    <s v="ZREP4500031988_2 MAGDALENA PASTA"/>
    <n v="1782"/>
    <x v="46"/>
    <d v="2024-09-06T00:00:00"/>
    <d v="1899-12-30T15:10:49"/>
    <s v="09/09 6h"/>
    <d v="2024-09-09T00:00:00"/>
    <x v="9"/>
    <x v="10"/>
    <x v="1490"/>
    <d v="2024-09-09T00:00:00"/>
    <d v="1899-12-30T06:38:19"/>
    <n v="85"/>
    <s v="E00085"/>
    <s v="RUTA KMS.085"/>
    <x v="121"/>
    <x v="0"/>
    <x v="0"/>
    <x v="6"/>
    <x v="0"/>
    <d v="2024-09-06T15:10:49"/>
    <x v="126"/>
    <n v="76.819722222222481"/>
    <d v="2024-09-09T06:38:19"/>
    <d v="1899-12-30T01:08:00"/>
    <d v="2024-09-09T07:46:19"/>
    <n v="12.228055555606261"/>
    <x v="0"/>
    <m/>
    <m/>
    <x v="0"/>
    <x v="7"/>
    <x v="0"/>
    <x v="2"/>
    <x v="13"/>
    <n v="2"/>
    <s v=""/>
    <d v="1899-12-31T03:12:00"/>
    <n v="74.686388888889141"/>
    <n v="36"/>
    <n v="38.686388888889141"/>
    <n v="0"/>
    <x v="3"/>
  </r>
  <r>
    <s v="E002"/>
    <s v="EO55"/>
    <x v="1433"/>
    <x v="0"/>
    <s v="E3"/>
    <n v="100037768"/>
    <s v="MINAS DE AGUAS TEÑIDAS, S.A.U. (MAT"/>
    <n v="46004267"/>
    <s v="ZREP4500031988_2 MAGDALENA PASTA"/>
    <n v="1782"/>
    <x v="46"/>
    <d v="2024-09-06T00:00:00"/>
    <d v="1899-12-30T15:10:57"/>
    <s v="09/09 7h"/>
    <d v="2024-09-09T00:00:00"/>
    <x v="9"/>
    <x v="10"/>
    <x v="1491"/>
    <d v="2024-09-08T00:00:00"/>
    <d v="1899-12-30T14:55:21"/>
    <n v="85"/>
    <s v="E00085"/>
    <s v="RUTA KMS.085"/>
    <x v="289"/>
    <x v="0"/>
    <x v="0"/>
    <x v="6"/>
    <x v="0"/>
    <d v="2024-09-06T15:10:57"/>
    <x v="126"/>
    <n v="76.817500000004657"/>
    <d v="2024-09-08T14:55:21"/>
    <d v="1899-12-30T01:08:00"/>
    <d v="2024-09-08T16:03:21"/>
    <n v="27.944166666653473"/>
    <x v="0"/>
    <m/>
    <m/>
    <x v="0"/>
    <x v="10"/>
    <x v="0"/>
    <x v="0"/>
    <x v="5"/>
    <n v="1"/>
    <s v=""/>
    <d v="1899-12-31T03:12:00"/>
    <n v="74.684166666671317"/>
    <n v="36"/>
    <n v="38.684166666671317"/>
    <n v="0"/>
    <x v="3"/>
  </r>
  <r>
    <s v="E002"/>
    <s v="EO55"/>
    <x v="1434"/>
    <x v="0"/>
    <s v="E3"/>
    <n v="100037768"/>
    <s v="MINAS DE AGUAS TEÑIDAS, S.A.U. (MAT"/>
    <n v="46003118"/>
    <s v="ZREP4500031988_1 VALDELAMUSA PASTA"/>
    <n v="1782"/>
    <x v="46"/>
    <d v="2024-09-06T00:00:00"/>
    <d v="1899-12-30T15:12:04"/>
    <s v="09/09 6h"/>
    <d v="2024-09-09T00:00:00"/>
    <x v="9"/>
    <x v="10"/>
    <x v="1492"/>
    <d v="2024-09-06T00:00:00"/>
    <d v="1899-12-30T19:09:54"/>
    <n v="85"/>
    <s v="E00085"/>
    <s v="RUTA KMS.085"/>
    <x v="87"/>
    <x v="0"/>
    <x v="0"/>
    <x v="6"/>
    <x v="0"/>
    <d v="2024-09-06T15:12:04"/>
    <x v="126"/>
    <n v="76.79888888890855"/>
    <d v="2024-09-06T19:09:54"/>
    <d v="1899-12-30T01:08:00"/>
    <d v="2024-09-06T20:17:54"/>
    <n v="71.701666666776873"/>
    <x v="0"/>
    <m/>
    <m/>
    <x v="0"/>
    <x v="5"/>
    <x v="0"/>
    <x v="0"/>
    <x v="11"/>
    <n v="6"/>
    <s v=""/>
    <d v="1899-12-31T03:12:00"/>
    <n v="74.66555555557521"/>
    <n v="36"/>
    <n v="38.66555555557521"/>
    <n v="0"/>
    <x v="3"/>
  </r>
  <r>
    <s v="E002"/>
    <s v="EO55"/>
    <x v="1435"/>
    <x v="0"/>
    <s v="E3"/>
    <n v="100037768"/>
    <s v="MINAS DE AGUAS TEÑIDAS, S.A.U. (MAT"/>
    <n v="46003118"/>
    <s v="ZREP4500031988_1 VALDELAMUSA PASTA"/>
    <n v="1782"/>
    <x v="46"/>
    <d v="2024-09-06T00:00:00"/>
    <d v="1899-12-30T15:12:12"/>
    <s v="09/09 7h"/>
    <d v="2024-09-09T00:00:00"/>
    <x v="9"/>
    <x v="10"/>
    <x v="1493"/>
    <d v="2024-09-08T00:00:00"/>
    <d v="1899-12-30T14:24:12"/>
    <n v="85"/>
    <s v="E00085"/>
    <s v="RUTA KMS.085"/>
    <x v="234"/>
    <x v="0"/>
    <x v="0"/>
    <x v="6"/>
    <x v="0"/>
    <d v="2024-09-06T15:12:12"/>
    <x v="126"/>
    <n v="76.796666666690726"/>
    <d v="2024-09-08T14:24:12"/>
    <d v="1899-12-30T01:08:00"/>
    <d v="2024-09-08T15:32:12"/>
    <n v="28.463333333318587"/>
    <x v="0"/>
    <m/>
    <m/>
    <x v="0"/>
    <x v="10"/>
    <x v="0"/>
    <x v="0"/>
    <x v="5"/>
    <n v="1"/>
    <s v=""/>
    <d v="1899-12-31T03:12:00"/>
    <n v="74.663333333357386"/>
    <n v="36"/>
    <n v="38.663333333357386"/>
    <n v="0"/>
    <x v="3"/>
  </r>
  <r>
    <s v="E002"/>
    <s v="EO55"/>
    <x v="1436"/>
    <x v="0"/>
    <s v="E3"/>
    <n v="100037768"/>
    <s v="MINAS DE AGUAS TEÑIDAS, S.A.U. (MAT"/>
    <n v="46003118"/>
    <s v="ZREP4500031988_1 VALDELAMUSA PASTA"/>
    <n v="1782"/>
    <x v="46"/>
    <d v="2024-09-06T00:00:00"/>
    <d v="1899-12-30T15:12:20"/>
    <s v="09/09 8h"/>
    <d v="2024-09-09T00:00:00"/>
    <x v="9"/>
    <x v="10"/>
    <x v="1494"/>
    <d v="2024-09-09T00:00:00"/>
    <d v="1899-12-30T07:02:58"/>
    <n v="85"/>
    <s v="E00085"/>
    <s v="RUTA KMS.085"/>
    <x v="140"/>
    <x v="0"/>
    <x v="0"/>
    <x v="6"/>
    <x v="0"/>
    <d v="2024-09-06T15:12:20"/>
    <x v="126"/>
    <n v="76.794444444472902"/>
    <d v="2024-09-09T07:02:58"/>
    <d v="1899-12-30T01:08:00"/>
    <d v="2024-09-09T08:10:58"/>
    <n v="11.81722222227836"/>
    <x v="0"/>
    <m/>
    <m/>
    <x v="0"/>
    <x v="7"/>
    <x v="0"/>
    <x v="2"/>
    <x v="12"/>
    <n v="2"/>
    <s v="LOGISTICA GALVEZ MARIN, S.L."/>
    <d v="1899-12-31T03:12:00"/>
    <n v="74.661111111139562"/>
    <n v="36"/>
    <n v="38.661111111139562"/>
    <n v="0"/>
    <x v="3"/>
  </r>
  <r>
    <s v="E002"/>
    <s v="EO55"/>
    <x v="1437"/>
    <x v="0"/>
    <s v="E3"/>
    <n v="100037768"/>
    <s v="MINAS DE AGUAS TEÑIDAS, S.A.U. (MAT"/>
    <n v="46003118"/>
    <s v="ZREP4500031988_1 VALDELAMUSA PASTA"/>
    <n v="1782"/>
    <x v="46"/>
    <d v="2024-09-06T00:00:00"/>
    <d v="1899-12-30T15:12:28"/>
    <s v="09/09 9h"/>
    <d v="2024-09-09T00:00:00"/>
    <x v="9"/>
    <x v="10"/>
    <x v="1495"/>
    <d v="2024-09-09T00:00:00"/>
    <d v="1899-12-30T10:58:54"/>
    <n v="85"/>
    <s v="E00085"/>
    <s v="RUTA KMS.085"/>
    <x v="121"/>
    <x v="0"/>
    <x v="0"/>
    <x v="6"/>
    <x v="0"/>
    <d v="2024-09-06T15:12:28"/>
    <x v="126"/>
    <n v="76.792222222255077"/>
    <d v="2024-09-09T10:58:54"/>
    <d v="1899-12-30T01:08:00"/>
    <d v="2024-09-09T12:06:54"/>
    <n v="7.8850000000675209"/>
    <x v="0"/>
    <m/>
    <m/>
    <x v="0"/>
    <x v="7"/>
    <x v="0"/>
    <x v="2"/>
    <x v="6"/>
    <n v="2"/>
    <s v=""/>
    <d v="1899-12-31T03:12:00"/>
    <n v="74.658888888921737"/>
    <n v="36"/>
    <n v="38.658888888921737"/>
    <n v="0"/>
    <x v="3"/>
  </r>
  <r>
    <s v="E002"/>
    <s v="EO55"/>
    <x v="1438"/>
    <x v="0"/>
    <s v="E3"/>
    <n v="100037768"/>
    <s v="MINAS DE AGUAS TEÑIDAS, S.A.U. (MAT"/>
    <n v="46004427"/>
    <s v="ZREP4500031988_4 @ MAGDALENA PASTA"/>
    <n v="1782"/>
    <x v="46"/>
    <d v="2024-09-06T00:00:00"/>
    <d v="1899-12-30T15:12:32"/>
    <s v="07/09 6h"/>
    <d v="2024-09-07T00:00:00"/>
    <x v="9"/>
    <x v="10"/>
    <x v="1496"/>
    <d v="2024-09-06T00:00:00"/>
    <d v="1899-12-30T19:16:52"/>
    <n v="85"/>
    <s v="E00085"/>
    <s v="RUTA KMS.085"/>
    <x v="90"/>
    <x v="0"/>
    <x v="0"/>
    <x v="6"/>
    <x v="0"/>
    <d v="2024-09-06T15:12:32"/>
    <x v="198"/>
    <n v="28.791111111233477"/>
    <d v="2024-09-06T19:16:52"/>
    <d v="1899-12-30T01:08:00"/>
    <d v="2024-09-06T20:24:52"/>
    <n v="23.585555555589963"/>
    <x v="0"/>
    <m/>
    <m/>
    <x v="0"/>
    <x v="5"/>
    <x v="0"/>
    <x v="0"/>
    <x v="11"/>
    <n v="6"/>
    <s v=""/>
    <d v="1899-12-31T03:12:00"/>
    <n v="26.657777777900144"/>
    <n v="12"/>
    <n v="14.657777777900144"/>
    <n v="0"/>
    <x v="3"/>
  </r>
  <r>
    <s v="E002"/>
    <s v="EO55"/>
    <x v="1439"/>
    <x v="0"/>
    <s v="E3"/>
    <n v="100037768"/>
    <s v="MINAS DE AGUAS TEÑIDAS, S.A.U. (MAT"/>
    <n v="46003118"/>
    <s v="ZREP4500031988_1 VALDELAMUSA PASTA"/>
    <n v="1782"/>
    <x v="46"/>
    <d v="2024-09-06T00:00:00"/>
    <d v="1899-12-30T15:12:44"/>
    <s v="09/09 12h"/>
    <d v="2024-09-09T00:00:00"/>
    <x v="9"/>
    <x v="10"/>
    <x v="1497"/>
    <d v="2024-09-09T00:00:00"/>
    <d v="1899-12-30T13:11:07"/>
    <n v="85"/>
    <s v="E00085"/>
    <s v="RUTA KMS.085"/>
    <x v="75"/>
    <x v="0"/>
    <x v="0"/>
    <x v="6"/>
    <x v="0"/>
    <d v="2024-09-06T15:12:44"/>
    <x v="126"/>
    <n v="76.787777777819429"/>
    <d v="2024-09-09T13:11:07"/>
    <d v="1899-12-30T01:08:00"/>
    <d v="2024-09-09T14:19:07"/>
    <n v="5.6813888889737427"/>
    <x v="0"/>
    <m/>
    <m/>
    <x v="0"/>
    <x v="7"/>
    <x v="0"/>
    <x v="2"/>
    <x v="2"/>
    <n v="2"/>
    <s v="HIBURSANFRE, S.L.U."/>
    <d v="1899-12-31T03:12:00"/>
    <n v="74.654444444486089"/>
    <n v="36"/>
    <n v="38.654444444486089"/>
    <n v="0"/>
    <x v="3"/>
  </r>
  <r>
    <s v="E002"/>
    <s v="EO55"/>
    <x v="1440"/>
    <x v="0"/>
    <s v="E3"/>
    <n v="100037768"/>
    <s v="MINAS DE AGUAS TEÑIDAS, S.A.U. (MAT"/>
    <n v="46004427"/>
    <s v="ZREP4500031988_4 @ MAGDALENA PASTA"/>
    <n v="1782"/>
    <x v="46"/>
    <d v="2024-09-06T00:00:00"/>
    <d v="1899-12-30T15:12:57"/>
    <s v="07/09 7h"/>
    <d v="2024-09-07T00:00:00"/>
    <x v="9"/>
    <x v="10"/>
    <x v="1498"/>
    <d v="2024-09-06T00:00:00"/>
    <d v="1899-12-30T17:03:24"/>
    <n v="85"/>
    <s v="E00085"/>
    <s v="RUTA KMS.085"/>
    <x v="86"/>
    <x v="0"/>
    <x v="0"/>
    <x v="6"/>
    <x v="0"/>
    <d v="2024-09-06T15:12:57"/>
    <x v="198"/>
    <n v="28.784166666737292"/>
    <d v="2024-09-06T17:03:24"/>
    <d v="1899-12-30T01:08:00"/>
    <d v="2024-09-06T18:11:24"/>
    <n v="25.809999999997672"/>
    <x v="0"/>
    <m/>
    <m/>
    <x v="0"/>
    <x v="5"/>
    <x v="0"/>
    <x v="0"/>
    <x v="9"/>
    <n v="6"/>
    <s v=""/>
    <d v="1899-12-31T03:12:00"/>
    <n v="26.650833333403959"/>
    <n v="12"/>
    <n v="14.650833333403959"/>
    <n v="0"/>
    <x v="3"/>
  </r>
  <r>
    <s v="E002"/>
    <s v="EO55"/>
    <x v="1441"/>
    <x v="0"/>
    <s v="E3"/>
    <n v="100037768"/>
    <s v="MINAS DE AGUAS TEÑIDAS, S.A.U. (MAT"/>
    <n v="46004427"/>
    <s v="ZREP4500031988_4 @ MAGDALENA PASTA"/>
    <n v="1782"/>
    <x v="46"/>
    <d v="2024-09-06T00:00:00"/>
    <d v="1899-12-30T15:13:30"/>
    <s v="07/09 8h"/>
    <d v="2024-09-07T00:00:00"/>
    <x v="9"/>
    <x v="10"/>
    <x v="1499"/>
    <d v="2024-09-06T00:00:00"/>
    <d v="1899-12-30T18:18:25"/>
    <n v="85"/>
    <s v="E00085"/>
    <s v="RUTA KMS.085"/>
    <x v="88"/>
    <x v="0"/>
    <x v="0"/>
    <x v="6"/>
    <x v="0"/>
    <d v="2024-09-06T15:13:30"/>
    <x v="198"/>
    <n v="28.775000000023283"/>
    <d v="2024-09-06T18:18:25"/>
    <d v="1899-12-30T01:08:00"/>
    <d v="2024-09-06T19:26:25"/>
    <n v="24.559722222271375"/>
    <x v="0"/>
    <m/>
    <m/>
    <x v="0"/>
    <x v="5"/>
    <x v="0"/>
    <x v="0"/>
    <x v="10"/>
    <n v="6"/>
    <s v=""/>
    <d v="1899-12-31T03:12:00"/>
    <n v="26.64166666668995"/>
    <n v="12"/>
    <n v="14.64166666668995"/>
    <n v="0"/>
    <x v="3"/>
  </r>
  <r>
    <s v="E002"/>
    <s v="EO55"/>
    <x v="1442"/>
    <x v="0"/>
    <s v="E3"/>
    <n v="100037768"/>
    <s v="MINAS DE AGUAS TEÑIDAS, S.A.U. (MAT"/>
    <n v="46004427"/>
    <s v="ZREP4500031988_4 @ MAGDALENA PASTA"/>
    <n v="1782"/>
    <x v="46"/>
    <d v="2024-09-06T00:00:00"/>
    <d v="1899-12-30T15:13:59"/>
    <s v="07/09 10h"/>
    <d v="2024-09-07T00:00:00"/>
    <x v="9"/>
    <x v="10"/>
    <x v="1500"/>
    <d v="2024-09-07T00:00:00"/>
    <d v="1899-12-30T09:41:45"/>
    <n v="85"/>
    <s v="E00085"/>
    <s v="RUTA KMS.085"/>
    <x v="101"/>
    <x v="0"/>
    <x v="0"/>
    <x v="6"/>
    <x v="0"/>
    <d v="2024-09-06T15:13:59"/>
    <x v="198"/>
    <n v="28.766944444505498"/>
    <d v="2024-09-07T09:41:45"/>
    <d v="1899-12-30T01:08:00"/>
    <d v="2024-09-07T10:49:45"/>
    <n v="9.1708333332790062"/>
    <x v="0"/>
    <m/>
    <m/>
    <x v="0"/>
    <x v="9"/>
    <x v="0"/>
    <x v="0"/>
    <x v="1"/>
    <n v="7"/>
    <s v=""/>
    <d v="1899-12-31T03:12:00"/>
    <n v="26.633611111172165"/>
    <n v="12"/>
    <n v="14.633611111172165"/>
    <n v="0"/>
    <x v="3"/>
  </r>
  <r>
    <s v="E002"/>
    <s v="EO55"/>
    <x v="1443"/>
    <x v="0"/>
    <s v="E3"/>
    <n v="100037768"/>
    <s v="MINAS DE AGUAS TEÑIDAS, S.A.U. (MAT"/>
    <n v="46004427"/>
    <s v="ZREP4500031988_4 @ MAGDALENA PASTA"/>
    <n v="1782"/>
    <x v="46"/>
    <d v="2024-09-06T00:00:00"/>
    <d v="1899-12-30T15:14:23"/>
    <s v="07/09 11h"/>
    <d v="2024-09-07T00:00:00"/>
    <x v="9"/>
    <x v="10"/>
    <x v="1501"/>
    <d v="2024-09-07T00:00:00"/>
    <d v="1899-12-30T08:52:56"/>
    <n v="85"/>
    <s v="E00085"/>
    <s v="RUTA KMS.085"/>
    <x v="75"/>
    <x v="0"/>
    <x v="0"/>
    <x v="6"/>
    <x v="0"/>
    <d v="2024-09-06T15:14:23"/>
    <x v="198"/>
    <n v="28.760277777852025"/>
    <d v="2024-09-07T08:52:56"/>
    <d v="1899-12-30T01:08:00"/>
    <d v="2024-09-07T10:00:56"/>
    <n v="9.9844444444170222"/>
    <x v="0"/>
    <m/>
    <m/>
    <x v="0"/>
    <x v="9"/>
    <x v="0"/>
    <x v="0"/>
    <x v="0"/>
    <n v="7"/>
    <s v="HIBURSANFRE, S.L.U."/>
    <d v="1899-12-31T03:12:00"/>
    <n v="26.626944444518692"/>
    <n v="12"/>
    <n v="14.626944444518692"/>
    <n v="0"/>
    <x v="3"/>
  </r>
  <r>
    <s v="E002"/>
    <s v="EO55"/>
    <x v="1444"/>
    <x v="0"/>
    <s v="E3"/>
    <n v="100058399"/>
    <s v="HORMIGONES ESTEBBUNA, S.L."/>
    <n v="46005172"/>
    <s v="PLANTA ESTEPONA"/>
    <n v="3264"/>
    <x v="43"/>
    <d v="2024-09-06T00:00:00"/>
    <d v="1899-12-30T15:16:27"/>
    <s v="09/09 15:00h"/>
    <d v="2024-09-09T00:00:00"/>
    <x v="4"/>
    <x v="9"/>
    <x v="1502"/>
    <d v="2024-09-09T00:00:00"/>
    <d v="1899-12-30T11:51:51"/>
    <n v="110"/>
    <s v="E00110"/>
    <s v="RUTA KMS.110"/>
    <x v="72"/>
    <x v="0"/>
    <x v="0"/>
    <x v="5"/>
    <x v="0"/>
    <d v="2024-09-06T15:16:27"/>
    <x v="161"/>
    <n v="71.725833333330229"/>
    <d v="2024-09-09T11:51:51"/>
    <d v="1899-12-30T01:28:00"/>
    <d v="2024-09-09T13:19:51"/>
    <n v="1.6691666665719822"/>
    <x v="0"/>
    <m/>
    <m/>
    <x v="0"/>
    <x v="7"/>
    <x v="0"/>
    <x v="2"/>
    <x v="7"/>
    <n v="2"/>
    <s v=""/>
    <d v="1899-12-31T11:12:00"/>
    <n v="69.25916666666356"/>
    <n v="36"/>
    <n v="33.25916666666356"/>
    <n v="0"/>
    <x v="3"/>
  </r>
  <r>
    <s v="E002"/>
    <s v="EO55"/>
    <x v="1445"/>
    <x v="0"/>
    <s v="E3"/>
    <n v="100057966"/>
    <s v="HORPRESOL, SRL"/>
    <n v="46005108"/>
    <s v="PLANTA VICAR"/>
    <n v="3269"/>
    <x v="45"/>
    <d v="2024-09-06T00:00:00"/>
    <d v="1899-12-30T15:31:11"/>
    <s v="votorantim 8h"/>
    <d v="2024-09-09T00:00:00"/>
    <x v="13"/>
    <x v="9"/>
    <x v="1503"/>
    <d v="2024-09-06T00:00:00"/>
    <d v="1899-12-30T17:53:17"/>
    <n v="187"/>
    <s v="E00187"/>
    <s v="RUTA KMS.187"/>
    <x v="79"/>
    <x v="0"/>
    <x v="0"/>
    <x v="5"/>
    <x v="0"/>
    <d v="2024-09-06T15:31:11"/>
    <x v="134"/>
    <n v="64.480277777882293"/>
    <d v="2024-09-06T17:53:17"/>
    <d v="1899-12-30T02:29:36"/>
    <d v="2024-09-06T20:22:53"/>
    <n v="59.618611111189239"/>
    <x v="0"/>
    <m/>
    <m/>
    <x v="0"/>
    <x v="5"/>
    <x v="0"/>
    <x v="0"/>
    <x v="9"/>
    <n v="6"/>
    <s v=""/>
    <d v="1900-01-01T11:50:24"/>
    <n v="60.986944444548961"/>
    <n v="36"/>
    <n v="24.986944444548961"/>
    <n v="0"/>
    <x v="3"/>
  </r>
  <r>
    <s v="E002"/>
    <s v="EO55"/>
    <x v="1446"/>
    <x v="0"/>
    <s v="E3"/>
    <n v="100037768"/>
    <s v="MINAS DE AGUAS TEÑIDAS, S.A.U. (MAT"/>
    <n v="46004427"/>
    <s v="ZREP4500031988_4 @ MAGDALENA PASTA"/>
    <n v="1782"/>
    <x v="46"/>
    <d v="2024-09-06T00:00:00"/>
    <d v="1899-12-30T15:31:25"/>
    <s v="08/09 6h"/>
    <d v="2024-09-08T00:00:00"/>
    <x v="9"/>
    <x v="10"/>
    <x v="1504"/>
    <d v="2024-09-06T00:00:00"/>
    <d v="1899-12-30T16:47:09"/>
    <n v="85"/>
    <s v="E00085"/>
    <s v="RUTA KMS.085"/>
    <x v="69"/>
    <x v="0"/>
    <x v="0"/>
    <x v="6"/>
    <x v="0"/>
    <d v="2024-09-06T15:31:25"/>
    <x v="195"/>
    <n v="52.476388888957445"/>
    <d v="2024-09-06T16:47:09"/>
    <d v="1899-12-30T01:08:00"/>
    <d v="2024-09-06T17:55:09"/>
    <n v="50.080833333428018"/>
    <x v="0"/>
    <m/>
    <m/>
    <x v="0"/>
    <x v="5"/>
    <x v="0"/>
    <x v="0"/>
    <x v="8"/>
    <n v="6"/>
    <s v=""/>
    <d v="1899-12-31T03:12:00"/>
    <n v="50.343055555624112"/>
    <n v="24"/>
    <n v="26.343055555624112"/>
    <n v="0"/>
    <x v="3"/>
  </r>
  <r>
    <s v="E002"/>
    <s v="EO55"/>
    <x v="1447"/>
    <x v="0"/>
    <s v="E3"/>
    <n v="100037768"/>
    <s v="MINAS DE AGUAS TEÑIDAS, S.A.U. (MAT"/>
    <n v="46004427"/>
    <s v="ZREP4500031988_4 @ MAGDALENA PASTA"/>
    <n v="1782"/>
    <x v="46"/>
    <d v="2024-09-06T00:00:00"/>
    <d v="1899-12-30T15:32:33"/>
    <s v="08/09 7h"/>
    <d v="2024-09-08T00:00:00"/>
    <x v="9"/>
    <x v="10"/>
    <x v="1505"/>
    <d v="2024-09-06T00:00:00"/>
    <d v="1899-12-30T18:40:54"/>
    <n v="85"/>
    <s v="E00085"/>
    <s v="RUTA KMS.085"/>
    <x v="289"/>
    <x v="0"/>
    <x v="0"/>
    <x v="6"/>
    <x v="0"/>
    <d v="2024-09-06T15:32:33"/>
    <x v="195"/>
    <n v="52.457500000018626"/>
    <d v="2024-09-06T18:40:54"/>
    <d v="1899-12-30T01:08:00"/>
    <d v="2024-09-06T19:48:54"/>
    <n v="48.185000000114087"/>
    <x v="0"/>
    <m/>
    <m/>
    <x v="0"/>
    <x v="5"/>
    <x v="0"/>
    <x v="0"/>
    <x v="10"/>
    <n v="6"/>
    <s v=""/>
    <d v="1899-12-31T03:12:00"/>
    <n v="50.324166666685294"/>
    <n v="24"/>
    <n v="26.324166666685294"/>
    <n v="0"/>
    <x v="3"/>
  </r>
  <r>
    <s v="E002"/>
    <s v="EO55"/>
    <x v="1448"/>
    <x v="0"/>
    <s v="E3"/>
    <n v="100037768"/>
    <s v="MINAS DE AGUAS TEÑIDAS, S.A.U. (MAT"/>
    <n v="46004427"/>
    <s v="ZREP4500031988_4 @ MAGDALENA PASTA"/>
    <n v="1782"/>
    <x v="46"/>
    <d v="2024-09-06T00:00:00"/>
    <d v="1899-12-30T15:33:25"/>
    <s v="08/09 10h"/>
    <d v="2024-09-08T00:00:00"/>
    <x v="9"/>
    <x v="10"/>
    <x v="1506"/>
    <d v="2024-09-08T00:00:00"/>
    <d v="1899-12-30T10:21:04"/>
    <n v="85"/>
    <s v="E00085"/>
    <s v="RUTA KMS.085"/>
    <x v="289"/>
    <x v="0"/>
    <x v="0"/>
    <x v="6"/>
    <x v="0"/>
    <d v="2024-09-06T15:33:25"/>
    <x v="195"/>
    <n v="52.44305555569008"/>
    <d v="2024-09-08T10:21:04"/>
    <d v="1899-12-30T01:08:00"/>
    <d v="2024-09-08T11:29:04"/>
    <n v="8.5155555556411855"/>
    <x v="0"/>
    <m/>
    <m/>
    <x v="0"/>
    <x v="10"/>
    <x v="0"/>
    <x v="0"/>
    <x v="6"/>
    <n v="1"/>
    <s v=""/>
    <d v="1899-12-31T03:12:00"/>
    <n v="50.309722222356747"/>
    <n v="24"/>
    <n v="26.309722222356747"/>
    <n v="0"/>
    <x v="3"/>
  </r>
  <r>
    <s v="E002"/>
    <s v="EO55"/>
    <x v="1449"/>
    <x v="0"/>
    <s v="E3"/>
    <n v="100037768"/>
    <s v="MINAS DE AGUAS TEÑIDAS, S.A.U. (MAT"/>
    <n v="46004427"/>
    <s v="ZREP4500031988_4 @ MAGDALENA PASTA"/>
    <n v="1782"/>
    <x v="46"/>
    <d v="2024-09-06T00:00:00"/>
    <d v="1899-12-30T15:33:56"/>
    <s v="08/09 11h"/>
    <d v="2024-09-08T00:00:00"/>
    <x v="9"/>
    <x v="10"/>
    <x v="1507"/>
    <d v="2024-09-08T00:00:00"/>
    <d v="1899-12-30T10:00:57"/>
    <n v="85"/>
    <s v="E00085"/>
    <s v="RUTA KMS.085"/>
    <x v="234"/>
    <x v="0"/>
    <x v="0"/>
    <x v="6"/>
    <x v="0"/>
    <d v="2024-09-06T15:33:56"/>
    <x v="195"/>
    <n v="52.434444444486871"/>
    <d v="2024-09-08T10:00:57"/>
    <d v="1899-12-30T01:08:00"/>
    <d v="2024-09-08T11:08:57"/>
    <n v="8.8508333333884366"/>
    <x v="0"/>
    <m/>
    <m/>
    <x v="0"/>
    <x v="10"/>
    <x v="0"/>
    <x v="0"/>
    <x v="6"/>
    <n v="1"/>
    <s v=""/>
    <d v="1899-12-31T03:12:00"/>
    <n v="50.301111111153539"/>
    <n v="24"/>
    <n v="26.301111111153539"/>
    <n v="0"/>
    <x v="3"/>
  </r>
  <r>
    <s v="E002"/>
    <s v="EO55"/>
    <x v="1450"/>
    <x v="0"/>
    <s v="E3"/>
    <n v="100037768"/>
    <s v="MINAS DE AGUAS TEÑIDAS, S.A.U. (MAT"/>
    <n v="46004427"/>
    <s v="ZREP4500031988_4 @ MAGDALENA PASTA"/>
    <n v="1782"/>
    <x v="46"/>
    <d v="2024-09-06T00:00:00"/>
    <d v="1899-12-30T15:35:13"/>
    <s v="08/09 14h"/>
    <d v="2024-09-08T00:00:00"/>
    <x v="9"/>
    <x v="10"/>
    <x v="1508"/>
    <d v="2024-09-08T00:00:00"/>
    <d v="1899-12-30T13:16:04"/>
    <n v="85"/>
    <s v="E00085"/>
    <s v="RUTA KMS.085"/>
    <x v="140"/>
    <x v="0"/>
    <x v="0"/>
    <x v="6"/>
    <x v="0"/>
    <d v="2024-09-06T15:35:13"/>
    <x v="195"/>
    <n v="52.41305555566214"/>
    <d v="2024-09-08T13:16:04"/>
    <d v="1899-12-30T01:08:00"/>
    <d v="2024-09-08T14:24:04"/>
    <n v="5.5988888888969086"/>
    <x v="0"/>
    <m/>
    <m/>
    <x v="0"/>
    <x v="10"/>
    <x v="0"/>
    <x v="0"/>
    <x v="2"/>
    <n v="1"/>
    <s v="LOGISTICA GALVEZ MARIN, S.L."/>
    <d v="1899-12-31T03:12:00"/>
    <n v="50.279722222328807"/>
    <n v="24"/>
    <n v="26.279722222328807"/>
    <n v="0"/>
    <x v="3"/>
  </r>
  <r>
    <s v="E002"/>
    <s v="EO55"/>
    <x v="1451"/>
    <x v="0"/>
    <s v="E3"/>
    <n v="100037768"/>
    <s v="MINAS DE AGUAS TEÑIDAS, S.A.U. (MAT"/>
    <n v="46004426"/>
    <s v="ZREP4500031988_3 @ VALDELAMUSA PAST"/>
    <n v="1782"/>
    <x v="46"/>
    <d v="2024-09-06T00:00:00"/>
    <d v="1899-12-30T15:36:55"/>
    <s v="08/09 6h"/>
    <d v="2024-09-08T00:00:00"/>
    <x v="9"/>
    <x v="10"/>
    <x v="1509"/>
    <d v="2024-09-06T00:00:00"/>
    <d v="1899-12-30T20:46:41"/>
    <n v="85"/>
    <s v="E00085"/>
    <s v="RUTA KMS.085"/>
    <x v="140"/>
    <x v="0"/>
    <x v="0"/>
    <x v="6"/>
    <x v="0"/>
    <d v="2024-09-06T15:36:55"/>
    <x v="195"/>
    <n v="52.384722222341225"/>
    <d v="2024-09-06T20:46:41"/>
    <d v="1899-12-30T01:08:00"/>
    <d v="2024-09-06T21:54:41"/>
    <n v="46.088611111161299"/>
    <x v="0"/>
    <m/>
    <m/>
    <x v="0"/>
    <x v="5"/>
    <x v="0"/>
    <x v="0"/>
    <x v="16"/>
    <n v="6"/>
    <s v="LOGISTICA GALVEZ MARIN, S.L."/>
    <d v="1899-12-31T03:12:00"/>
    <n v="50.251388889007892"/>
    <n v="24"/>
    <n v="26.251388889007892"/>
    <n v="0"/>
    <x v="3"/>
  </r>
  <r>
    <s v="E002"/>
    <s v="EO55"/>
    <x v="1452"/>
    <x v="0"/>
    <s v="E3"/>
    <n v="100037768"/>
    <s v="MINAS DE AGUAS TEÑIDAS, S.A.U. (MAT"/>
    <n v="46004426"/>
    <s v="ZREP4500031988_3 @ VALDELAMUSA PAST"/>
    <n v="1782"/>
    <x v="46"/>
    <d v="2024-09-06T00:00:00"/>
    <d v="1899-12-30T15:37:32"/>
    <s v="08/09 7h"/>
    <d v="2024-09-08T00:00:00"/>
    <x v="9"/>
    <x v="10"/>
    <x v="1510"/>
    <d v="2024-09-06T00:00:00"/>
    <d v="1899-12-30T20:00:08"/>
    <n v="85"/>
    <s v="E00085"/>
    <s v="RUTA KMS.085"/>
    <x v="234"/>
    <x v="0"/>
    <x v="0"/>
    <x v="6"/>
    <x v="0"/>
    <d v="2024-09-06T15:37:32"/>
    <x v="195"/>
    <n v="52.374444444430992"/>
    <d v="2024-09-06T20:00:08"/>
    <d v="1899-12-30T01:08:00"/>
    <d v="2024-09-06T21:08:08"/>
    <n v="46.864444444421679"/>
    <x v="0"/>
    <m/>
    <m/>
    <x v="0"/>
    <x v="5"/>
    <x v="0"/>
    <x v="0"/>
    <x v="16"/>
    <n v="6"/>
    <s v=""/>
    <d v="1899-12-31T03:12:00"/>
    <n v="50.241111111097659"/>
    <n v="24"/>
    <n v="26.241111111097659"/>
    <n v="0"/>
    <x v="3"/>
  </r>
  <r>
    <s v="E002"/>
    <s v="EO55"/>
    <x v="1453"/>
    <x v="0"/>
    <s v="E3"/>
    <n v="100037768"/>
    <s v="MINAS DE AGUAS TEÑIDAS, S.A.U. (MAT"/>
    <n v="46004426"/>
    <s v="ZREP4500031988_3 @ VALDELAMUSA PAST"/>
    <n v="1782"/>
    <x v="46"/>
    <d v="2024-09-06T00:00:00"/>
    <d v="1899-12-30T15:46:53"/>
    <s v="08/09 8h"/>
    <d v="2024-09-08T00:00:00"/>
    <x v="9"/>
    <x v="10"/>
    <x v="1511"/>
    <d v="2024-09-07T00:00:00"/>
    <d v="1899-12-30T12:25:01"/>
    <n v="85"/>
    <s v="E00085"/>
    <s v="RUTA KMS.085"/>
    <x v="102"/>
    <x v="0"/>
    <x v="0"/>
    <x v="6"/>
    <x v="0"/>
    <d v="2024-09-06T15:46:53"/>
    <x v="195"/>
    <n v="52.218611111165956"/>
    <d v="2024-09-07T12:25:01"/>
    <d v="1899-12-30T01:08:00"/>
    <d v="2024-09-07T13:33:01"/>
    <n v="30.449722222227138"/>
    <x v="0"/>
    <m/>
    <m/>
    <x v="0"/>
    <x v="9"/>
    <x v="0"/>
    <x v="0"/>
    <x v="3"/>
    <n v="7"/>
    <s v=""/>
    <d v="1899-12-31T03:12:00"/>
    <n v="50.085277777832623"/>
    <n v="24"/>
    <n v="26.085277777832623"/>
    <n v="0"/>
    <x v="3"/>
  </r>
  <r>
    <s v="E002"/>
    <s v="EO55"/>
    <x v="1454"/>
    <x v="0"/>
    <s v="E3"/>
    <n v="100037768"/>
    <s v="MINAS DE AGUAS TEÑIDAS, S.A.U. (MAT"/>
    <n v="46004426"/>
    <s v="ZREP4500031988_3 @ VALDELAMUSA PAST"/>
    <n v="1782"/>
    <x v="46"/>
    <d v="2024-09-06T00:00:00"/>
    <d v="1899-12-30T15:48:28"/>
    <s v="08/09 10h"/>
    <d v="2024-09-08T00:00:00"/>
    <x v="9"/>
    <x v="10"/>
    <x v="1512"/>
    <d v="2024-09-08T00:00:00"/>
    <d v="1899-12-30T10:45:16"/>
    <n v="85"/>
    <s v="E00085"/>
    <s v="RUTA KMS.085"/>
    <x v="69"/>
    <x v="0"/>
    <x v="0"/>
    <x v="6"/>
    <x v="0"/>
    <d v="2024-09-06T15:48:28"/>
    <x v="195"/>
    <n v="52.192222222220153"/>
    <d v="2024-09-08T10:45:16"/>
    <d v="1899-12-30T01:08:00"/>
    <d v="2024-09-08T11:53:16"/>
    <n v="8.1122222223202698"/>
    <x v="0"/>
    <m/>
    <m/>
    <x v="0"/>
    <x v="10"/>
    <x v="0"/>
    <x v="0"/>
    <x v="6"/>
    <n v="1"/>
    <s v=""/>
    <d v="1899-12-31T03:12:00"/>
    <n v="50.05888888888682"/>
    <n v="24"/>
    <n v="26.05888888888682"/>
    <n v="0"/>
    <x v="3"/>
  </r>
  <r>
    <s v="E002"/>
    <s v="EO55"/>
    <x v="1455"/>
    <x v="0"/>
    <s v="E3"/>
    <n v="100037768"/>
    <s v="MINAS DE AGUAS TEÑIDAS, S.A.U. (MAT"/>
    <n v="46004426"/>
    <s v="ZREP4500031988_3 @ VALDELAMUSA PAST"/>
    <n v="1782"/>
    <x v="46"/>
    <d v="2024-09-06T00:00:00"/>
    <d v="1899-12-30T15:54:11"/>
    <s v="08/09 12h"/>
    <d v="2024-09-08T00:00:00"/>
    <x v="9"/>
    <x v="10"/>
    <x v="1513"/>
    <d v="2024-09-08T00:00:00"/>
    <d v="1899-12-30T14:06:37"/>
    <n v="85"/>
    <s v="E00085"/>
    <s v="RUTA KMS.085"/>
    <x v="62"/>
    <x v="0"/>
    <x v="0"/>
    <x v="6"/>
    <x v="0"/>
    <d v="2024-09-06T15:54:11"/>
    <x v="195"/>
    <n v="52.096944444521796"/>
    <d v="2024-09-08T14:06:37"/>
    <d v="1899-12-30T01:08:00"/>
    <d v="2024-09-08T15:14:37"/>
    <n v="4.7563888889271766"/>
    <x v="0"/>
    <m/>
    <m/>
    <x v="0"/>
    <x v="10"/>
    <x v="0"/>
    <x v="0"/>
    <x v="5"/>
    <n v="1"/>
    <s v=""/>
    <d v="1899-12-31T03:12:00"/>
    <n v="49.963611111188463"/>
    <n v="24"/>
    <n v="25.963611111188463"/>
    <n v="0"/>
    <x v="3"/>
  </r>
  <r>
    <s v="E002"/>
    <s v="EO55"/>
    <x v="1456"/>
    <x v="0"/>
    <s v="E3"/>
    <n v="100037768"/>
    <s v="MINAS DE AGUAS TEÑIDAS, S.A.U. (MAT"/>
    <n v="46004426"/>
    <s v="ZREP4500031988_3 @ VALDELAMUSA PAST"/>
    <n v="1782"/>
    <x v="46"/>
    <d v="2024-09-06T00:00:00"/>
    <d v="1899-12-30T15:55:24"/>
    <s v="08/09 11h"/>
    <d v="2024-09-08T00:00:00"/>
    <x v="9"/>
    <x v="10"/>
    <x v="1514"/>
    <d v="2024-09-08T00:00:00"/>
    <d v="1899-12-30T09:05:12"/>
    <n v="85"/>
    <s v="E00085"/>
    <s v="RUTA KMS.085"/>
    <x v="140"/>
    <x v="0"/>
    <x v="0"/>
    <x v="6"/>
    <x v="0"/>
    <d v="2024-09-06T15:55:24"/>
    <x v="195"/>
    <n v="52.076666666718666"/>
    <d v="2024-09-08T09:05:12"/>
    <d v="1899-12-30T01:08:00"/>
    <d v="2024-09-08T10:13:12"/>
    <n v="9.7800000000279397"/>
    <x v="0"/>
    <m/>
    <m/>
    <x v="0"/>
    <x v="10"/>
    <x v="0"/>
    <x v="0"/>
    <x v="1"/>
    <n v="1"/>
    <s v="LOGISTICA GALVEZ MARIN, S.L."/>
    <d v="1899-12-31T03:12:00"/>
    <n v="49.943333333385333"/>
    <n v="24"/>
    <n v="25.943333333385333"/>
    <n v="0"/>
    <x v="3"/>
  </r>
  <r>
    <s v="E002"/>
    <s v="EO55"/>
    <x v="1457"/>
    <x v="0"/>
    <s v="E3"/>
    <n v="100058426"/>
    <s v="GRUAS MEDITERRANEO, S.A."/>
    <n v="46005190"/>
    <s v="PLANTA MÁLAGA"/>
    <n v="3268"/>
    <x v="2"/>
    <d v="2024-09-06T00:00:00"/>
    <d v="1899-12-30T16:26:38"/>
    <s v="10/09 10:30h"/>
    <d v="2024-09-10T00:00:00"/>
    <x v="21"/>
    <x v="9"/>
    <x v="1515"/>
    <d v="2024-09-10T00:00:00"/>
    <d v="1899-12-30T09:39:40"/>
    <n v="24"/>
    <s v="E00024"/>
    <s v="RUTA KMS.024"/>
    <x v="68"/>
    <x v="0"/>
    <x v="0"/>
    <x v="5"/>
    <x v="0"/>
    <d v="2024-09-06T16:26:38"/>
    <x v="168"/>
    <n v="90.056111111131031"/>
    <d v="2024-09-10T09:39:40"/>
    <d v="1899-12-30T00:19:12"/>
    <d v="2024-09-10T09:58:52"/>
    <n v="0.51888888882240281"/>
    <x v="0"/>
    <m/>
    <m/>
    <x v="0"/>
    <x v="6"/>
    <x v="0"/>
    <x v="2"/>
    <x v="1"/>
    <n v="3"/>
    <s v=""/>
    <d v="1899-12-30T07:40:48"/>
    <n v="88.736111111131038"/>
    <n v="48"/>
    <n v="40.736111111131038"/>
    <n v="0"/>
    <x v="3"/>
  </r>
  <r>
    <s v="E002"/>
    <s v="EO55"/>
    <x v="1458"/>
    <x v="0"/>
    <s v="E4"/>
    <n v="100059427"/>
    <s v="ISMAEL NATIVIDAD ALPUENTE, S.L."/>
    <n v="46005779"/>
    <s v="MASSAMAGREL- ISMAEL NATIVIDAD ALPUE"/>
    <n v="3283"/>
    <x v="40"/>
    <d v="2024-09-06T00:00:00"/>
    <d v="1899-12-30T17:46:17"/>
    <s v="11/09 08:00h"/>
    <d v="2024-09-11T00:00:00"/>
    <x v="13"/>
    <x v="9"/>
    <x v="1516"/>
    <d v="2024-09-10T00:00:00"/>
    <d v="1899-12-30T12:16:31"/>
    <n v="644"/>
    <s v="E00644"/>
    <s v="RUTA KMS.644"/>
    <x v="290"/>
    <x v="0"/>
    <x v="0"/>
    <x v="5"/>
    <x v="1"/>
    <d v="2024-09-06T17:46:17"/>
    <x v="187"/>
    <n v="110.22861111117527"/>
    <d v="2024-09-10T12:16:31"/>
    <d v="1899-12-30T08:35:12"/>
    <d v="2024-09-10T20:51:43"/>
    <n v="11.138055555755273"/>
    <x v="0"/>
    <m/>
    <m/>
    <x v="0"/>
    <x v="6"/>
    <x v="0"/>
    <x v="2"/>
    <x v="3"/>
    <n v="3"/>
    <s v=""/>
    <d v="1900-01-07T14:04:48"/>
    <n v="100.6419444445086"/>
    <n v="60"/>
    <n v="40.641944444508596"/>
    <n v="0"/>
    <x v="3"/>
  </r>
  <r>
    <s v="E002"/>
    <s v="EO55"/>
    <x v="1459"/>
    <x v="0"/>
    <s v="E4"/>
    <n v="100019487"/>
    <s v="PEREZ LUPION, S.L."/>
    <n v="46005342"/>
    <s v="ALMACEN-MIJAS COSTA  (MÁLAGA)"/>
    <n v="3283"/>
    <x v="40"/>
    <d v="2024-09-06T00:00:00"/>
    <d v="1899-12-30T18:28:52"/>
    <s v="09/09 de mañana"/>
    <d v="2024-09-09T00:00:00"/>
    <x v="17"/>
    <x v="9"/>
    <x v="1517"/>
    <d v="2024-09-09T00:00:00"/>
    <d v="1899-12-30T15:36:15"/>
    <n v="57"/>
    <s v="E00057"/>
    <s v="RUTA KMS.057"/>
    <x v="143"/>
    <x v="0"/>
    <x v="0"/>
    <x v="5"/>
    <x v="1"/>
    <d v="2024-09-06T18:28:52"/>
    <x v="148"/>
    <n v="65.51888888888061"/>
    <d v="2024-09-09T15:36:15"/>
    <d v="1899-12-30T00:45:36"/>
    <d v="2024-09-09T16:21:51"/>
    <n v="-4.3641666666953824"/>
    <x v="1"/>
    <m/>
    <m/>
    <x v="0"/>
    <x v="7"/>
    <x v="2"/>
    <x v="2"/>
    <x v="4"/>
    <n v="2"/>
    <s v=""/>
    <d v="1899-12-30T18:14:24"/>
    <n v="63.758888888880605"/>
    <n v="36"/>
    <n v="27.758888888880605"/>
    <n v="0"/>
    <x v="3"/>
  </r>
  <r>
    <s v="E002"/>
    <s v="EO55"/>
    <x v="1460"/>
    <x v="0"/>
    <s v="E3"/>
    <n v="100052945"/>
    <s v="HORMIGONES ROCIO S.L."/>
    <n v="46004387"/>
    <s v="ALMONTE"/>
    <n v="837"/>
    <x v="42"/>
    <d v="2024-09-09T00:00:00"/>
    <d v="1899-12-30T07:57:58"/>
    <s v="URGENTE 13:00"/>
    <d v="2024-09-09T00:00:00"/>
    <x v="4"/>
    <x v="10"/>
    <x v="1518"/>
    <d v="2024-09-09T00:00:00"/>
    <d v="1899-12-30T14:04:16"/>
    <n v="27"/>
    <s v="E00027"/>
    <s v="RUTA KMS.027"/>
    <x v="70"/>
    <x v="0"/>
    <x v="0"/>
    <x v="6"/>
    <x v="0"/>
    <d v="2024-09-09T07:57:58"/>
    <x v="161"/>
    <n v="7.0338888888945803"/>
    <d v="2024-09-09T14:04:16"/>
    <d v="1899-12-30T00:21:36"/>
    <d v="2024-09-09T14:25:52"/>
    <n v="0.56888888898538426"/>
    <x v="0"/>
    <m/>
    <m/>
    <x v="0"/>
    <x v="7"/>
    <x v="0"/>
    <x v="2"/>
    <x v="5"/>
    <n v="2"/>
    <s v=""/>
    <d v="1899-12-30T08:38:24"/>
    <n v="5.67388888889458"/>
    <n v="0"/>
    <n v="5.67388888889458"/>
    <n v="0"/>
    <x v="3"/>
  </r>
  <r>
    <s v="E002"/>
    <s v="EO55"/>
    <x v="1461"/>
    <x v="0"/>
    <s v="E4"/>
    <n v="100058409"/>
    <s v="HAGALO, S.A."/>
    <n v="46005377"/>
    <s v="CENTRO MALAGA 805"/>
    <n v="3283"/>
    <x v="40"/>
    <d v="2024-09-09T00:00:00"/>
    <d v="1899-12-30T08:03:27"/>
    <s v="1042475807 - 7 a 13h"/>
    <d v="2024-09-10T00:00:00"/>
    <x v="0"/>
    <x v="9"/>
    <x v="1519"/>
    <d v="2024-09-10T00:00:00"/>
    <d v="1899-12-30T09:25:03"/>
    <n v="24"/>
    <s v="E00024"/>
    <s v="RUTA KMS.024"/>
    <x v="59"/>
    <x v="0"/>
    <x v="0"/>
    <x v="5"/>
    <x v="1"/>
    <d v="2024-09-09T08:03:27"/>
    <x v="182"/>
    <n v="28.942499999888241"/>
    <d v="2024-09-10T09:25:03"/>
    <d v="1899-12-30T00:19:12"/>
    <d v="2024-09-10T09:44:15"/>
    <n v="3.2624999998952262"/>
    <x v="0"/>
    <m/>
    <m/>
    <x v="0"/>
    <x v="6"/>
    <x v="0"/>
    <x v="2"/>
    <x v="1"/>
    <n v="3"/>
    <s v=""/>
    <d v="1899-12-30T07:40:48"/>
    <n v="27.622499999888241"/>
    <n v="12"/>
    <n v="15.622499999888241"/>
    <n v="0"/>
    <x v="3"/>
  </r>
  <r>
    <s v="E002"/>
    <s v="EO55"/>
    <x v="1462"/>
    <x v="0"/>
    <s v="E4"/>
    <n v="100058369"/>
    <s v="CANO MATERIALES DE CONST., S.L."/>
    <n v="46005323"/>
    <s v="ALMACEN-RINCON VICTORIA"/>
    <n v="3283"/>
    <x v="40"/>
    <d v="2024-09-09T00:00:00"/>
    <d v="1899-12-30T08:25:17"/>
    <s v="10/09 Lo antes posib"/>
    <d v="2024-09-10T00:00:00"/>
    <x v="9"/>
    <x v="9"/>
    <x v="1520"/>
    <d v="2024-09-10T00:00:00"/>
    <d v="1899-12-30T10:58:38"/>
    <n v="7"/>
    <s v="E00007"/>
    <s v="RUTA KMS.007"/>
    <x v="59"/>
    <x v="0"/>
    <x v="0"/>
    <x v="5"/>
    <x v="1"/>
    <d v="2024-09-09T08:25:17"/>
    <x v="158"/>
    <n v="35.578611111093778"/>
    <d v="2024-09-10T10:58:38"/>
    <d v="1899-12-30T00:05:36"/>
    <d v="2024-09-10T11:04:14"/>
    <n v="8.9294444445404224"/>
    <x v="0"/>
    <m/>
    <m/>
    <x v="0"/>
    <x v="6"/>
    <x v="0"/>
    <x v="2"/>
    <x v="6"/>
    <n v="3"/>
    <s v=""/>
    <d v="1899-12-30T02:14:24"/>
    <n v="34.485277777760444"/>
    <n v="12"/>
    <n v="22.485277777760444"/>
    <n v="0"/>
    <x v="3"/>
  </r>
  <r>
    <s v="E002"/>
    <s v="EO55"/>
    <x v="1463"/>
    <x v="0"/>
    <s v="E3"/>
    <n v="100049685"/>
    <s v="HORMIGONES CASTRO DEL RIO, S. L."/>
    <n v="46004155"/>
    <s v="CASTRO DEL RIO"/>
    <n v="3264"/>
    <x v="43"/>
    <d v="2024-09-09T00:00:00"/>
    <d v="1899-12-30T08:32:27"/>
    <s v="10/09 De 8 a 14"/>
    <d v="2024-09-10T00:00:00"/>
    <x v="3"/>
    <x v="9"/>
    <x v="1521"/>
    <d v="2024-09-10T00:00:00"/>
    <d v="1899-12-30T11:39:06"/>
    <n v="149"/>
    <s v="E00149"/>
    <s v="RUTA KMS.149"/>
    <x v="107"/>
    <x v="0"/>
    <x v="0"/>
    <x v="5"/>
    <x v="0"/>
    <d v="2024-09-09T08:32:27"/>
    <x v="150"/>
    <n v="29.459166666667443"/>
    <d v="2024-09-10T11:39:06"/>
    <d v="1899-12-30T01:59:12"/>
    <d v="2024-09-10T13:38:18"/>
    <n v="0.36166666669305414"/>
    <x v="0"/>
    <m/>
    <m/>
    <x v="0"/>
    <x v="6"/>
    <x v="0"/>
    <x v="2"/>
    <x v="7"/>
    <n v="3"/>
    <s v=""/>
    <d v="1899-12-31T23:40:48"/>
    <n v="26.472500000000778"/>
    <n v="12"/>
    <n v="14.472500000000778"/>
    <n v="0"/>
    <x v="3"/>
  </r>
  <r>
    <s v="E002"/>
    <s v="EO55"/>
    <x v="1464"/>
    <x v="0"/>
    <s v="E4"/>
    <n v="100052407"/>
    <s v="MATERIALES DE CONSTR. RAFAEL VIDAL,"/>
    <n v="46005504"/>
    <s v="ALMACEN CASTELLON"/>
    <n v="3283"/>
    <x v="40"/>
    <d v="2024-09-09T00:00:00"/>
    <d v="1899-12-30T09:04:32"/>
    <s v="10/09 Lo antes posib"/>
    <d v="2024-09-10T00:00:00"/>
    <x v="9"/>
    <x v="9"/>
    <x v="1522"/>
    <d v="2024-09-09T00:00:00"/>
    <d v="1899-12-30T11:38:04"/>
    <n v="706"/>
    <s v="E00706"/>
    <s v="RUTA KMS.706"/>
    <x v="280"/>
    <x v="0"/>
    <x v="0"/>
    <x v="5"/>
    <x v="1"/>
    <d v="2024-09-09T09:04:32"/>
    <x v="158"/>
    <n v="34.924444444477558"/>
    <d v="2024-09-09T11:38:04"/>
    <d v="1899-12-30T09:24:48"/>
    <d v="2024-09-09T21:02:52"/>
    <n v="22.952222222287674"/>
    <x v="0"/>
    <m/>
    <m/>
    <x v="0"/>
    <x v="7"/>
    <x v="0"/>
    <x v="2"/>
    <x v="7"/>
    <n v="2"/>
    <s v=""/>
    <d v="1900-01-08T09:55:12"/>
    <n v="24.511111111144224"/>
    <n v="12"/>
    <n v="12.511111111144224"/>
    <n v="0"/>
    <x v="3"/>
  </r>
  <r>
    <s v="E002"/>
    <s v="EO55"/>
    <x v="1465"/>
    <x v="0"/>
    <s v="E4"/>
    <n v="100020056"/>
    <s v="IX ALAMO TORRES, S.L."/>
    <n v="46001388"/>
    <s v="LUCENA"/>
    <n v="3283"/>
    <x v="40"/>
    <d v="2024-09-09T00:00:00"/>
    <d v="1899-12-30T09:07:43"/>
    <s v="10/09 Recoger palets"/>
    <d v="2024-09-10T00:00:00"/>
    <x v="9"/>
    <x v="9"/>
    <x v="1523"/>
    <d v="2024-09-10T00:00:00"/>
    <d v="1899-12-30T13:17:34"/>
    <n v="102"/>
    <s v="E00102"/>
    <s v="RUTA KMS.102"/>
    <x v="291"/>
    <x v="0"/>
    <x v="0"/>
    <x v="5"/>
    <x v="1"/>
    <d v="2024-09-09T09:07:43"/>
    <x v="158"/>
    <n v="34.871388888917863"/>
    <d v="2024-09-10T13:17:34"/>
    <d v="1899-12-30T01:21:36"/>
    <d v="2024-09-10T14:39:10"/>
    <n v="5.3472222224227153"/>
    <x v="0"/>
    <m/>
    <m/>
    <x v="0"/>
    <x v="6"/>
    <x v="0"/>
    <x v="2"/>
    <x v="2"/>
    <n v="3"/>
    <s v=""/>
    <d v="1899-12-31T08:38:24"/>
    <n v="32.511388888917864"/>
    <n v="12"/>
    <n v="20.511388888917864"/>
    <n v="0"/>
    <x v="3"/>
  </r>
  <r>
    <s v="E002"/>
    <s v="EO55"/>
    <x v="1466"/>
    <x v="0"/>
    <s v="E3"/>
    <n v="100056132"/>
    <s v="ARIDOS EL POLI, S.L."/>
    <n v="46005943"/>
    <s v="GUILLENA-ARIDOS EL POLI"/>
    <n v="837"/>
    <x v="42"/>
    <d v="2024-09-09T00:00:00"/>
    <d v="1899-12-30T09:09:34"/>
    <s v="10/09 08:00h"/>
    <d v="2024-09-10T00:00:00"/>
    <x v="13"/>
    <x v="10"/>
    <x v="1524"/>
    <d v="2024-09-09T00:00:00"/>
    <d v="1899-12-30T17:07:45"/>
    <n v="83"/>
    <s v="E00083"/>
    <s v="RUTA KMS.083"/>
    <x v="289"/>
    <x v="0"/>
    <x v="0"/>
    <x v="6"/>
    <x v="0"/>
    <d v="2024-09-09T09:09:34"/>
    <x v="76"/>
    <n v="22.840555555536412"/>
    <d v="2024-09-09T17:07:45"/>
    <d v="1899-12-30T01:06:24"/>
    <d v="2024-09-09T18:14:09"/>
    <n v="13.76416666660225"/>
    <x v="0"/>
    <m/>
    <m/>
    <x v="0"/>
    <x v="7"/>
    <x v="0"/>
    <x v="2"/>
    <x v="9"/>
    <n v="2"/>
    <s v=""/>
    <d v="1899-12-31T02:33:36"/>
    <n v="20.733888888869746"/>
    <n v="12"/>
    <n v="8.7338888888697461"/>
    <n v="0"/>
    <x v="3"/>
  </r>
  <r>
    <s v="E002"/>
    <s v="EO55"/>
    <x v="1467"/>
    <x v="0"/>
    <s v="E3"/>
    <n v="100018407"/>
    <s v="GRUPO UNAMACOR, S.L."/>
    <n v="46004925"/>
    <s v="HINOJOSA DEL DUQUE (GRANEL)"/>
    <n v="3264"/>
    <x v="43"/>
    <d v="2024-09-09T00:00:00"/>
    <d v="1899-12-30T09:18:40"/>
    <s v="10/09 08:00h"/>
    <d v="2024-09-10T00:00:00"/>
    <x v="13"/>
    <x v="9"/>
    <x v="1525"/>
    <d v="2024-09-10T00:00:00"/>
    <d v="1899-12-30T08:33:04"/>
    <n v="265"/>
    <s v="E00265"/>
    <s v="RUTA KMS.265"/>
    <x v="292"/>
    <x v="0"/>
    <x v="0"/>
    <x v="5"/>
    <x v="0"/>
    <d v="2024-09-09T09:18:40"/>
    <x v="76"/>
    <n v="22.688888888864312"/>
    <d v="2024-09-10T08:33:04"/>
    <d v="1899-12-30T03:32:00"/>
    <d v="2024-09-10T12:05:04"/>
    <n v="-4.0844444443937391"/>
    <x v="1"/>
    <m/>
    <m/>
    <x v="0"/>
    <x v="6"/>
    <x v="2"/>
    <x v="2"/>
    <x v="0"/>
    <n v="3"/>
    <s v="CISTERCEX. S.L.L."/>
    <d v="1900-01-02T12:48:00"/>
    <n v="18.155555555530981"/>
    <n v="12"/>
    <n v="6.1555555555309809"/>
    <n v="0"/>
    <x v="3"/>
  </r>
  <r>
    <s v="E002"/>
    <s v="EO55"/>
    <x v="1468"/>
    <x v="0"/>
    <s v="E3"/>
    <n v="100057843"/>
    <s v="ANDOSER OBRAS Y SERVICIOS S.L."/>
    <n v="46005203"/>
    <s v="RUTE"/>
    <n v="3269"/>
    <x v="45"/>
    <d v="2024-09-09T00:00:00"/>
    <d v="1899-12-30T10:44:01"/>
    <s v="10/09 De 8 a 10"/>
    <d v="2024-09-10T00:00:00"/>
    <x v="11"/>
    <x v="9"/>
    <x v="1526"/>
    <d v="2024-09-10T00:00:00"/>
    <d v="1899-12-30T07:07:51"/>
    <n v="101"/>
    <s v="E00101"/>
    <s v="RUTA KMS.101"/>
    <x v="135"/>
    <x v="0"/>
    <x v="0"/>
    <x v="5"/>
    <x v="0"/>
    <d v="2024-09-09T10:44:01"/>
    <x v="144"/>
    <n v="23.266388888878282"/>
    <d v="2024-09-10T07:07:51"/>
    <d v="1899-12-30T01:20:48"/>
    <d v="2024-09-10T08:28:39"/>
    <n v="1.5225000000209548"/>
    <x v="0"/>
    <m/>
    <m/>
    <x v="0"/>
    <x v="6"/>
    <x v="0"/>
    <x v="2"/>
    <x v="12"/>
    <n v="3"/>
    <s v=""/>
    <d v="1899-12-31T08:19:12"/>
    <n v="20.919722222211615"/>
    <n v="12"/>
    <n v="8.9197222222116146"/>
    <n v="0"/>
    <x v="3"/>
  </r>
  <r>
    <s v="E002"/>
    <s v="EO55"/>
    <x v="1469"/>
    <x v="0"/>
    <s v="E3"/>
    <n v="432000110"/>
    <s v="PREBETONG HORMIGONES, S.A."/>
    <n v="46001417"/>
    <s v="CORIA DEL RIO"/>
    <n v="2032"/>
    <x v="51"/>
    <d v="2024-09-09T00:00:00"/>
    <d v="1899-12-30T11:13:43"/>
    <s v="10/09 8h"/>
    <d v="2024-09-10T00:00:00"/>
    <x v="13"/>
    <x v="10"/>
    <x v="1527"/>
    <d v="2024-09-09T00:00:00"/>
    <d v="1899-12-30T18:57:06"/>
    <n v="85"/>
    <s v="E00085"/>
    <s v="RUTA KMS.085"/>
    <x v="140"/>
    <x v="0"/>
    <x v="0"/>
    <x v="6"/>
    <x v="0"/>
    <d v="2024-09-09T11:13:43"/>
    <x v="76"/>
    <n v="20.771388888882939"/>
    <d v="2024-09-09T18:57:06"/>
    <d v="1899-12-30T01:08:00"/>
    <d v="2024-09-09T20:05:06"/>
    <n v="11.915000000037253"/>
    <x v="0"/>
    <m/>
    <m/>
    <x v="0"/>
    <x v="7"/>
    <x v="0"/>
    <x v="2"/>
    <x v="10"/>
    <n v="2"/>
    <s v="LOGISTICA GALVEZ MARIN, S.L."/>
    <d v="1899-12-31T03:12:00"/>
    <n v="18.638055555549606"/>
    <n v="12"/>
    <n v="6.6380555555496059"/>
    <n v="0"/>
    <x v="3"/>
  </r>
  <r>
    <s v="E002"/>
    <s v="EO55"/>
    <x v="1470"/>
    <x v="0"/>
    <s v="E3"/>
    <n v="100052034"/>
    <s v="GRUPO PUMA ESPAÑA S.L."/>
    <n v="46005751"/>
    <s v="FABRICA SEVILLA (MEGAPARK)"/>
    <n v="3264"/>
    <x v="43"/>
    <d v="2024-09-09T00:00:00"/>
    <d v="1899-12-30T11:15:22"/>
    <s v="10/09 De 7 a 8"/>
    <d v="2024-09-10T00:00:00"/>
    <x v="13"/>
    <x v="9"/>
    <x v="1528"/>
    <d v="2024-09-09T00:00:00"/>
    <d v="1899-12-30T15:49:31"/>
    <n v="217"/>
    <s v="E00217"/>
    <s v="RUTA KMS.217"/>
    <x v="293"/>
    <x v="0"/>
    <x v="0"/>
    <x v="5"/>
    <x v="0"/>
    <d v="2024-09-09T11:15:22"/>
    <x v="76"/>
    <n v="20.743888888915535"/>
    <d v="2024-09-09T15:49:31"/>
    <d v="1899-12-30T02:53:36"/>
    <d v="2024-09-09T18:43:07"/>
    <n v="13.28138888895046"/>
    <x v="0"/>
    <m/>
    <m/>
    <x v="0"/>
    <x v="7"/>
    <x v="0"/>
    <x v="2"/>
    <x v="4"/>
    <n v="2"/>
    <s v=""/>
    <d v="1900-01-01T21:26:24"/>
    <n v="16.850555555582201"/>
    <n v="12"/>
    <n v="4.8505555555822006"/>
    <n v="0"/>
    <x v="3"/>
  </r>
  <r>
    <s v="E002"/>
    <s v="EO55"/>
    <x v="1471"/>
    <x v="0"/>
    <s v="E3"/>
    <n v="100018390"/>
    <s v="FORJADOS TOR S.L."/>
    <n v="46005202"/>
    <s v="VILLANUEVA DEL TRABUCO"/>
    <n v="3262"/>
    <x v="38"/>
    <d v="2024-09-09T00:00:00"/>
    <d v="1899-12-30T11:17:45"/>
    <s v="TOR 09:30"/>
    <d v="2024-09-10T00:00:00"/>
    <x v="23"/>
    <x v="9"/>
    <x v="1529"/>
    <d v="2024-09-09T00:00:00"/>
    <d v="1899-12-30T17:47:42"/>
    <n v="62"/>
    <s v="E00062"/>
    <s v="RUTA KMS.062"/>
    <x v="116"/>
    <x v="0"/>
    <x v="0"/>
    <x v="5"/>
    <x v="0"/>
    <d v="2024-09-09T11:17:45"/>
    <x v="171"/>
    <n v="22.204166666662786"/>
    <d v="2024-09-09T17:47:42"/>
    <d v="1899-12-30T00:49:36"/>
    <d v="2024-09-09T18:37:18"/>
    <n v="14.878333333530463"/>
    <x v="0"/>
    <m/>
    <m/>
    <x v="0"/>
    <x v="7"/>
    <x v="0"/>
    <x v="2"/>
    <x v="9"/>
    <n v="2"/>
    <s v=""/>
    <d v="1899-12-30T19:50:24"/>
    <n v="20.377499999996118"/>
    <n v="12"/>
    <n v="8.3774999999961182"/>
    <n v="0"/>
    <x v="3"/>
  </r>
  <r>
    <s v="E002"/>
    <s v="EO55"/>
    <x v="1472"/>
    <x v="0"/>
    <s v="E4"/>
    <n v="100056718"/>
    <s v="SITESUR CIMENTACIONES, S.L."/>
    <n v="46005839"/>
    <s v="S0952-BENAHAVIS COLINAS DE MARBELLA"/>
    <n v="3282"/>
    <x v="39"/>
    <d v="2024-09-09T00:00:00"/>
    <d v="1899-12-30T11:33:09"/>
    <s v="ALB 7022029239 REROU"/>
    <d v="2024-09-09T00:00:00"/>
    <x v="9"/>
    <x v="9"/>
    <x v="1530"/>
    <d v="2024-09-09T00:00:00"/>
    <d v="1899-12-30T11:38:40"/>
    <n v="93"/>
    <s v="E00093"/>
    <s v="RUTA KMS.093"/>
    <x v="237"/>
    <x v="0"/>
    <x v="0"/>
    <x v="5"/>
    <x v="1"/>
    <d v="2024-09-09T11:33:09"/>
    <x v="126"/>
    <n v="8.4475000000675209"/>
    <d v="2024-09-09T11:38:40"/>
    <d v="1899-12-30T01:14:24"/>
    <d v="2024-09-09T12:53:04"/>
    <n v="7.1155555556179024"/>
    <x v="0"/>
    <m/>
    <m/>
    <x v="0"/>
    <x v="7"/>
    <x v="0"/>
    <x v="2"/>
    <x v="7"/>
    <n v="2"/>
    <s v=""/>
    <d v="1899-12-31T05:45:36"/>
    <n v="6.2075000000675207"/>
    <n v="0"/>
    <n v="6.2075000000675207"/>
    <n v="0"/>
    <x v="3"/>
  </r>
  <r>
    <s v="E002"/>
    <s v="EO55"/>
    <x v="1473"/>
    <x v="0"/>
    <s v="E4"/>
    <n v="100043756"/>
    <s v="ANTONIO VALLEJO, S.L."/>
    <n v="46005272"/>
    <s v="ALMACEN CHURRIANA"/>
    <n v="3283"/>
    <x v="40"/>
    <d v="2024-09-09T00:00:00"/>
    <d v="1899-12-30T11:38:13"/>
    <s v="10/09 recog pal/x el"/>
    <d v="2024-09-10T00:00:00"/>
    <x v="9"/>
    <x v="9"/>
    <x v="1531"/>
    <d v="2024-09-10T00:00:00"/>
    <d v="1899-12-30T14:44:12"/>
    <n v="137"/>
    <s v="E00137"/>
    <s v="RUTA KMS.137"/>
    <x v="294"/>
    <x v="0"/>
    <x v="0"/>
    <x v="5"/>
    <x v="1"/>
    <d v="2024-09-09T11:38:13"/>
    <x v="158"/>
    <n v="32.363055555615574"/>
    <d v="2024-09-10T14:44:12"/>
    <d v="1899-12-30T01:49:36"/>
    <d v="2024-09-10T16:33:48"/>
    <n v="3.4366666665882803"/>
    <x v="0"/>
    <m/>
    <m/>
    <x v="0"/>
    <x v="6"/>
    <x v="0"/>
    <x v="2"/>
    <x v="5"/>
    <n v="3"/>
    <s v=""/>
    <d v="1899-12-31T19:50:24"/>
    <n v="29.536388888948906"/>
    <n v="12"/>
    <n v="17.536388888948906"/>
    <n v="0"/>
    <x v="3"/>
  </r>
  <r>
    <s v="E002"/>
    <s v="EO55"/>
    <x v="1474"/>
    <x v="0"/>
    <s v="E3"/>
    <n v="100057968"/>
    <s v="LOZAC OBRAS Y SERVICIOS, S.L."/>
    <n v="46005115"/>
    <s v="PLANTA PUERTO SANTA MARIA"/>
    <n v="3264"/>
    <x v="43"/>
    <d v="2024-09-09T00:00:00"/>
    <d v="1899-12-30T11:50:32"/>
    <s v="10/09 10:00h"/>
    <d v="2024-09-10T00:00:00"/>
    <x v="11"/>
    <x v="9"/>
    <x v="1532"/>
    <d v="2024-09-09T00:00:00"/>
    <d v="1899-12-30T15:21:05"/>
    <n v="254"/>
    <s v="E00254"/>
    <s v="RUTA KMS.254"/>
    <x v="109"/>
    <x v="0"/>
    <x v="0"/>
    <x v="5"/>
    <x v="0"/>
    <d v="2024-09-09T11:50:32"/>
    <x v="144"/>
    <n v="22.157777777756564"/>
    <d v="2024-09-09T15:21:05"/>
    <d v="1899-12-30T03:23:12"/>
    <d v="2024-09-09T18:44:17"/>
    <n v="15.261944444384426"/>
    <x v="0"/>
    <m/>
    <m/>
    <x v="0"/>
    <x v="7"/>
    <x v="0"/>
    <x v="2"/>
    <x v="4"/>
    <n v="2"/>
    <s v=""/>
    <d v="1900-01-02T09:16:48"/>
    <n v="17.771111111089898"/>
    <n v="12"/>
    <n v="5.7711111110898976"/>
    <n v="0"/>
    <x v="3"/>
  </r>
  <r>
    <s v="E002"/>
    <s v="EO55"/>
    <x v="1475"/>
    <x v="0"/>
    <s v="E3"/>
    <n v="100018406"/>
    <s v="GRAVAS Y SUMINISTROS S.A.(GRAVISUM)"/>
    <n v="46005682"/>
    <s v="TRAMO ADIF JABUGO (LOS MARINES)"/>
    <n v="837"/>
    <x v="42"/>
    <d v="2024-09-09T00:00:00"/>
    <d v="1899-12-30T11:55:12"/>
    <s v="10/09 08:00h"/>
    <d v="2024-09-10T00:00:00"/>
    <x v="13"/>
    <x v="10"/>
    <x v="1533"/>
    <d v="2024-09-09T00:00:00"/>
    <d v="1899-12-30T16:40:22"/>
    <n v="92"/>
    <s v="E00092"/>
    <s v="RUTA KMS.092"/>
    <x v="70"/>
    <x v="0"/>
    <x v="0"/>
    <x v="6"/>
    <x v="0"/>
    <d v="2024-09-09T11:55:12"/>
    <x v="76"/>
    <n v="20.080000000074506"/>
    <d v="2024-09-09T16:40:22"/>
    <d v="1899-12-30T01:13:36"/>
    <d v="2024-09-09T17:53:58"/>
    <n v="14.100555555545725"/>
    <x v="0"/>
    <m/>
    <m/>
    <x v="0"/>
    <x v="7"/>
    <x v="0"/>
    <x v="2"/>
    <x v="8"/>
    <n v="2"/>
    <s v=""/>
    <d v="1899-12-31T05:26:24"/>
    <n v="17.853333333407839"/>
    <n v="12"/>
    <n v="5.8533333334078392"/>
    <n v="0"/>
    <x v="3"/>
  </r>
  <r>
    <s v="E002"/>
    <s v="EO55"/>
    <x v="1476"/>
    <x v="0"/>
    <s v="E3"/>
    <n v="100033645"/>
    <s v="HORMIALIA 2007 S.L."/>
    <n v="46005122"/>
    <s v="PLANTA SAN ROQUE"/>
    <n v="3262"/>
    <x v="38"/>
    <d v="2024-09-09T00:00:00"/>
    <d v="1899-12-30T12:00:35"/>
    <d v="2024-10-09T08:00:00"/>
    <d v="2024-09-10T00:00:00"/>
    <x v="13"/>
    <x v="9"/>
    <x v="1534"/>
    <d v="2024-09-09T00:00:00"/>
    <d v="1899-12-30T14:58:17"/>
    <n v="144"/>
    <s v="E00144"/>
    <s v="RUTA KMS.144"/>
    <x v="85"/>
    <x v="0"/>
    <x v="0"/>
    <x v="5"/>
    <x v="0"/>
    <d v="2024-09-09T12:00:35"/>
    <x v="76"/>
    <n v="19.990277777833398"/>
    <d v="2024-09-09T14:58:17"/>
    <d v="1899-12-30T01:55:12"/>
    <d v="2024-09-09T16:53:29"/>
    <n v="15.108611111179926"/>
    <x v="0"/>
    <m/>
    <m/>
    <x v="0"/>
    <x v="7"/>
    <x v="0"/>
    <x v="2"/>
    <x v="5"/>
    <n v="2"/>
    <s v=""/>
    <d v="1899-12-31T22:04:48"/>
    <n v="17.070277777833397"/>
    <n v="12"/>
    <n v="5.0702777778333967"/>
    <n v="0"/>
    <x v="3"/>
  </r>
  <r>
    <s v="E002"/>
    <s v="EO55"/>
    <x v="1477"/>
    <x v="0"/>
    <s v="E3"/>
    <n v="100051174"/>
    <s v="HORMIGONES CONO, SL"/>
    <n v="46005926"/>
    <s v="PEÑARROYA-PUEBLO NUEVO"/>
    <n v="3269"/>
    <x v="45"/>
    <d v="2024-09-09T00:00:00"/>
    <d v="1899-12-30T12:05:46"/>
    <s v="10/09 08:00h"/>
    <d v="2024-09-10T00:00:00"/>
    <x v="0"/>
    <x v="9"/>
    <x v="1535"/>
    <d v="2024-09-10T00:00:00"/>
    <d v="1899-12-30T13:23:35"/>
    <n v="238"/>
    <s v="E00238"/>
    <s v="RUTA KMS.238"/>
    <x v="77"/>
    <x v="0"/>
    <x v="0"/>
    <x v="5"/>
    <x v="0"/>
    <d v="2024-09-09T12:05:46"/>
    <x v="182"/>
    <n v="24.903888888889924"/>
    <d v="2024-09-10T13:23:35"/>
    <d v="1899-12-30T03:10:24"/>
    <d v="2024-09-10T16:33:59"/>
    <n v="-3.5663888889248483"/>
    <x v="1"/>
    <m/>
    <m/>
    <x v="0"/>
    <x v="6"/>
    <x v="2"/>
    <x v="2"/>
    <x v="2"/>
    <n v="3"/>
    <s v=""/>
    <d v="1900-01-02T04:09:36"/>
    <n v="20.730555555556592"/>
    <n v="12"/>
    <n v="8.7305555555565917"/>
    <n v="0"/>
    <x v="3"/>
  </r>
  <r>
    <s v="E002"/>
    <s v="EO55"/>
    <x v="1478"/>
    <x v="0"/>
    <s v="E3"/>
    <n v="100018390"/>
    <s v="FORJADOS TOR S.L."/>
    <n v="46005202"/>
    <s v="VILLANUEVA DEL TRABUCO"/>
    <n v="3262"/>
    <x v="38"/>
    <d v="2024-09-09T00:00:00"/>
    <d v="1899-12-30T12:06:10"/>
    <s v="10/09 12h"/>
    <d v="2024-09-10T00:00:00"/>
    <x v="17"/>
    <x v="9"/>
    <x v="1536"/>
    <d v="2024-09-10T00:00:00"/>
    <d v="1899-12-30T10:03:09"/>
    <n v="62"/>
    <s v="E00062"/>
    <s v="RUTA KMS.062"/>
    <x v="117"/>
    <x v="0"/>
    <x v="0"/>
    <x v="5"/>
    <x v="0"/>
    <d v="2024-09-09T12:06:10"/>
    <x v="165"/>
    <n v="23.897222222294658"/>
    <d v="2024-09-10T10:03:09"/>
    <d v="1899-12-30T00:49:36"/>
    <d v="2024-09-10T10:52:45"/>
    <n v="1.120833333407063"/>
    <x v="0"/>
    <m/>
    <m/>
    <x v="0"/>
    <x v="6"/>
    <x v="0"/>
    <x v="2"/>
    <x v="6"/>
    <n v="3"/>
    <s v=""/>
    <d v="1899-12-30T19:50:24"/>
    <n v="22.07055555562799"/>
    <n v="12"/>
    <n v="10.07055555562799"/>
    <n v="0"/>
    <x v="3"/>
  </r>
  <r>
    <s v="E002"/>
    <s v="EO55"/>
    <x v="1479"/>
    <x v="0"/>
    <s v="E4"/>
    <n v="100058408"/>
    <s v="GLOYPAT S.C.A."/>
    <n v="46005374"/>
    <s v="ALMACEN COMPETA"/>
    <n v="3283"/>
    <x v="40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0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79"/>
    <x v="0"/>
    <s v="E4"/>
    <n v="100058408"/>
    <s v="GLOYPAT S.C.A."/>
    <n v="46005374"/>
    <s v="ALMACEN COMPETA"/>
    <n v="3282"/>
    <x v="39"/>
    <d v="2024-09-09T00:00:00"/>
    <d v="1899-12-30T12:20:24"/>
    <s v="10/09 A primera hora"/>
    <d v="2024-09-10T00:00:00"/>
    <x v="9"/>
    <x v="9"/>
    <x v="1537"/>
    <d v="2024-09-10T00:00:00"/>
    <d v="1899-12-30T06:23:28"/>
    <n v="52"/>
    <s v="E00052"/>
    <s v="RUTA KMS.052"/>
    <x v="59"/>
    <x v="0"/>
    <x v="1"/>
    <x v="5"/>
    <x v="1"/>
    <d v="2024-09-09T12:20:24"/>
    <x v="158"/>
    <n v="31.660000000032596"/>
    <d v="2024-09-10T06:23:28"/>
    <d v="1899-12-30T00:41:36"/>
    <d v="2024-09-10T07:05:04"/>
    <n v="12.915555555664469"/>
    <x v="0"/>
    <m/>
    <m/>
    <x v="0"/>
    <x v="6"/>
    <x v="0"/>
    <x v="2"/>
    <x v="13"/>
    <n v="3"/>
    <s v=""/>
    <d v="1899-12-30T16:38:24"/>
    <n v="29.966666666699261"/>
    <n v="12"/>
    <n v="17.966666666699261"/>
    <n v="0"/>
    <x v="3"/>
  </r>
  <r>
    <s v="E002"/>
    <s v="EO55"/>
    <x v="1480"/>
    <x v="0"/>
    <s v="E3"/>
    <n v="432000110"/>
    <s v="PREBETONG HORMIGONES, S.A."/>
    <n v="46005597"/>
    <s v="PLANTA MORTERO SECO MANILVA"/>
    <n v="3269"/>
    <x v="45"/>
    <d v="2024-09-09T00:00:00"/>
    <d v="1899-12-30T12:35:35"/>
    <s v="A LAS SIETE DE LA MA"/>
    <d v="2024-09-10T00:00:00"/>
    <x v="0"/>
    <x v="9"/>
    <x v="1538"/>
    <d v="2024-09-09T00:00:00"/>
    <d v="1899-12-30T17:26:10"/>
    <n v="118"/>
    <s v="E00118"/>
    <s v="RUTA KMS.118"/>
    <x v="124"/>
    <x v="0"/>
    <x v="0"/>
    <x v="5"/>
    <x v="0"/>
    <d v="2024-09-09T12:35:35"/>
    <x v="182"/>
    <n v="24.406944444403052"/>
    <d v="2024-09-09T17:26:10"/>
    <d v="1899-12-30T01:34:24"/>
    <d v="2024-09-09T19:00:34"/>
    <n v="17.990555555443279"/>
    <x v="0"/>
    <m/>
    <m/>
    <x v="0"/>
    <x v="7"/>
    <x v="0"/>
    <x v="2"/>
    <x v="9"/>
    <n v="2"/>
    <s v=""/>
    <d v="1899-12-31T13:45:36"/>
    <n v="21.833611111069718"/>
    <n v="12"/>
    <n v="9.8336111110697182"/>
    <n v="0"/>
    <x v="3"/>
  </r>
  <r>
    <s v="E002"/>
    <s v="EO55"/>
    <x v="1481"/>
    <x v="0"/>
    <s v="E3"/>
    <n v="100057843"/>
    <s v="ANDOSER OBRAS Y SERVICIOS S.L."/>
    <n v="46005203"/>
    <s v="RUTE"/>
    <n v="3269"/>
    <x v="45"/>
    <d v="2024-09-09T00:00:00"/>
    <d v="1899-12-30T13:15:09"/>
    <s v="10/09 12:00h"/>
    <d v="2024-09-10T00:00:00"/>
    <x v="17"/>
    <x v="9"/>
    <x v="1539"/>
    <d v="2024-09-10T00:00:00"/>
    <d v="1899-12-30T09:17:45"/>
    <n v="101"/>
    <s v="E00101"/>
    <s v="RUTA KMS.101"/>
    <x v="126"/>
    <x v="0"/>
    <x v="0"/>
    <x v="5"/>
    <x v="0"/>
    <d v="2024-09-09T13:15:09"/>
    <x v="165"/>
    <n v="22.747500000055879"/>
    <d v="2024-09-10T09:17:45"/>
    <d v="1899-12-30T01:20:48"/>
    <d v="2024-09-10T10:38:33"/>
    <n v="1.3575000000419095"/>
    <x v="0"/>
    <m/>
    <m/>
    <x v="0"/>
    <x v="6"/>
    <x v="0"/>
    <x v="2"/>
    <x v="1"/>
    <n v="3"/>
    <s v=""/>
    <d v="1899-12-31T08:19:12"/>
    <n v="20.400833333389212"/>
    <n v="12"/>
    <n v="8.4008333333892118"/>
    <n v="0"/>
    <x v="3"/>
  </r>
  <r>
    <s v="E002"/>
    <s v="EO55"/>
    <x v="1482"/>
    <x v="0"/>
    <s v="E3"/>
    <n v="100057966"/>
    <s v="HORPRESOL, SRL"/>
    <n v="46005112"/>
    <s v="PLANTA ALMERIA"/>
    <n v="3262"/>
    <x v="38"/>
    <d v="2024-09-09T00:00:00"/>
    <d v="1899-12-30T13:26:07"/>
    <s v="votorantim 8h"/>
    <d v="2024-09-10T00:00:00"/>
    <x v="13"/>
    <x v="9"/>
    <x v="1540"/>
    <d v="2024-09-09T00:00:00"/>
    <d v="1899-12-30T17:22:29"/>
    <n v="195"/>
    <s v="E00195"/>
    <s v="RUTA KMS.195"/>
    <x v="78"/>
    <x v="0"/>
    <x v="0"/>
    <x v="5"/>
    <x v="0"/>
    <d v="2024-09-09T13:26:07"/>
    <x v="76"/>
    <n v="18.564722222217824"/>
    <d v="2024-09-09T17:22:29"/>
    <d v="1899-12-30T02:36:00"/>
    <d v="2024-09-09T19:58:29"/>
    <n v="12.025277777924202"/>
    <x v="0"/>
    <m/>
    <m/>
    <x v="0"/>
    <x v="7"/>
    <x v="0"/>
    <x v="2"/>
    <x v="9"/>
    <n v="2"/>
    <s v=""/>
    <d v="1900-01-01T14:24:00"/>
    <n v="14.964722222217825"/>
    <n v="12"/>
    <n v="2.9647222222178247"/>
    <n v="0"/>
    <x v="3"/>
  </r>
  <r>
    <s v="E002"/>
    <s v="EO55"/>
    <x v="1483"/>
    <x v="0"/>
    <s v="E3"/>
    <n v="100057966"/>
    <s v="HORPRESOL, SRL"/>
    <n v="46005112"/>
    <s v="PLANTA ALMERIA"/>
    <n v="3269"/>
    <x v="45"/>
    <d v="2024-09-09T00:00:00"/>
    <d v="1899-12-30T13:27:22"/>
    <s v="GESTRANS"/>
    <d v="2024-09-10T00:00:00"/>
    <x v="26"/>
    <x v="9"/>
    <x v="1541"/>
    <d v="2024-09-10T00:00:00"/>
    <d v="1899-12-30T12:11:07"/>
    <n v="195"/>
    <s v="E00195"/>
    <s v="RUTA KMS.195"/>
    <x v="113"/>
    <x v="0"/>
    <x v="0"/>
    <x v="5"/>
    <x v="0"/>
    <d v="2024-09-09T13:27:22"/>
    <x v="199"/>
    <n v="30.043888888845686"/>
    <d v="2024-09-10T12:11:07"/>
    <d v="1899-12-30T02:36:00"/>
    <d v="2024-09-10T14:47:07"/>
    <n v="4.714722222299315"/>
    <x v="0"/>
    <m/>
    <m/>
    <x v="0"/>
    <x v="6"/>
    <x v="0"/>
    <x v="2"/>
    <x v="3"/>
    <n v="3"/>
    <s v=""/>
    <d v="1900-01-01T14:24:00"/>
    <n v="26.443888888845684"/>
    <n v="12"/>
    <n v="14.443888888845684"/>
    <n v="0"/>
    <x v="3"/>
  </r>
  <r>
    <s v="E002"/>
    <s v="EO55"/>
    <x v="1484"/>
    <x v="0"/>
    <s v="E3"/>
    <n v="100058399"/>
    <s v="HORMIGONES ESTEBBUNA, S.L."/>
    <n v="46005172"/>
    <s v="PLANTA ESTEPONA"/>
    <n v="3264"/>
    <x v="43"/>
    <d v="2024-09-09T00:00:00"/>
    <d v="1899-12-30T13:28:43"/>
    <s v="10/09 07:00h"/>
    <d v="2024-09-10T00:00:00"/>
    <x v="27"/>
    <x v="9"/>
    <x v="1542"/>
    <d v="2024-09-09T00:00:00"/>
    <d v="1899-12-30T15:28:05"/>
    <n v="110"/>
    <s v="E00110"/>
    <s v="RUTA KMS.110"/>
    <x v="105"/>
    <x v="0"/>
    <x v="0"/>
    <x v="5"/>
    <x v="0"/>
    <d v="2024-09-09T13:28:43"/>
    <x v="197"/>
    <n v="17.521388888766523"/>
    <d v="2024-09-09T15:28:05"/>
    <d v="1899-12-30T01:28:00"/>
    <d v="2024-09-09T16:56:05"/>
    <n v="14.065277777728625"/>
    <x v="0"/>
    <m/>
    <m/>
    <x v="0"/>
    <x v="7"/>
    <x v="0"/>
    <x v="2"/>
    <x v="4"/>
    <n v="2"/>
    <s v=""/>
    <d v="1899-12-31T11:12:00"/>
    <n v="15.054722222099858"/>
    <n v="12"/>
    <n v="3.0547222220998584"/>
    <n v="0"/>
    <x v="3"/>
  </r>
  <r>
    <s v="E002"/>
    <s v="EO55"/>
    <x v="1485"/>
    <x v="0"/>
    <s v="E3"/>
    <n v="100058399"/>
    <s v="HORMIGONES ESTEBBUNA, S.L."/>
    <n v="46005172"/>
    <s v="PLANTA ESTEPONA"/>
    <n v="3264"/>
    <x v="43"/>
    <d v="2024-09-09T00:00:00"/>
    <d v="1899-12-30T13:28:50"/>
    <s v="10/09 12:00h"/>
    <d v="2024-09-10T00:00:00"/>
    <x v="17"/>
    <x v="9"/>
    <x v="1543"/>
    <d v="2024-09-10T00:00:00"/>
    <d v="1899-12-30T09:20:59"/>
    <n v="110"/>
    <s v="E00110"/>
    <s v="RUTA KMS.110"/>
    <x v="105"/>
    <x v="0"/>
    <x v="0"/>
    <x v="5"/>
    <x v="0"/>
    <d v="2024-09-09T13:28:50"/>
    <x v="165"/>
    <n v="22.519444444449618"/>
    <d v="2024-09-10T09:20:59"/>
    <d v="1899-12-30T01:28:00"/>
    <d v="2024-09-10T10:48:59"/>
    <n v="1.1836111110169441"/>
    <x v="0"/>
    <m/>
    <m/>
    <x v="0"/>
    <x v="6"/>
    <x v="0"/>
    <x v="2"/>
    <x v="1"/>
    <n v="3"/>
    <s v=""/>
    <d v="1899-12-31T11:12:00"/>
    <n v="20.052777777782953"/>
    <n v="12"/>
    <n v="8.0527777777829535"/>
    <n v="0"/>
    <x v="3"/>
  </r>
  <r>
    <s v="E002"/>
    <s v="EO55"/>
    <x v="1486"/>
    <x v="0"/>
    <s v="E3"/>
    <n v="100058399"/>
    <s v="HORMIGONES ESTEBBUNA, S.L."/>
    <n v="46005172"/>
    <s v="PLANTA ESTEPONA"/>
    <n v="3264"/>
    <x v="43"/>
    <d v="2024-09-09T00:00:00"/>
    <d v="1899-12-30T13:28:57"/>
    <s v="10/09 13:00h"/>
    <d v="2024-09-10T00:00:00"/>
    <x v="0"/>
    <x v="9"/>
    <x v="1544"/>
    <d v="2024-09-10T00:00:00"/>
    <d v="1899-12-30T10:56:36"/>
    <n v="110"/>
    <s v="E00110"/>
    <s v="RUTA KMS.110"/>
    <x v="85"/>
    <x v="0"/>
    <x v="0"/>
    <x v="5"/>
    <x v="0"/>
    <d v="2024-09-09T13:28:57"/>
    <x v="182"/>
    <n v="23.517500000016298"/>
    <d v="2024-09-10T10:56:36"/>
    <d v="1899-12-30T01:28:00"/>
    <d v="2024-09-10T12:24:36"/>
    <n v="0.58999999979278073"/>
    <x v="0"/>
    <m/>
    <m/>
    <x v="0"/>
    <x v="6"/>
    <x v="0"/>
    <x v="2"/>
    <x v="6"/>
    <n v="3"/>
    <s v=""/>
    <d v="1899-12-31T11:12:00"/>
    <n v="21.050833333349633"/>
    <n v="12"/>
    <n v="9.0508333333496331"/>
    <n v="0"/>
    <x v="3"/>
  </r>
  <r>
    <s v="E002"/>
    <s v="EO55"/>
    <x v="1487"/>
    <x v="0"/>
    <s v="E3"/>
    <n v="100053365"/>
    <s v="WORKBETON, S.L."/>
    <n v="46004640"/>
    <s v="GERENA (CANTERA EIFFAGE)"/>
    <n v="3260"/>
    <x v="52"/>
    <d v="2024-09-09T00:00:00"/>
    <d v="1899-12-30T13:30:48"/>
    <s v="10/09_09:00h"/>
    <d v="2024-09-10T00:00:00"/>
    <x v="18"/>
    <x v="9"/>
    <x v="1545"/>
    <d v="2024-09-09T00:00:00"/>
    <d v="1899-12-30T16:07:04"/>
    <n v="0"/>
    <m/>
    <m/>
    <x v="118"/>
    <x v="0"/>
    <x v="0"/>
    <x v="5"/>
    <x v="0"/>
    <d v="2024-09-09T13:30:48"/>
    <x v="147"/>
    <n v="19.486666666693054"/>
    <d v="2024-09-09T16:07:04"/>
    <d v="1899-12-30T00:00:00"/>
    <d v="2024-09-09T16:07:04"/>
    <n v="16.882222222164273"/>
    <x v="0"/>
    <m/>
    <m/>
    <x v="0"/>
    <x v="7"/>
    <x v="0"/>
    <x v="2"/>
    <x v="8"/>
    <n v="2"/>
    <s v=""/>
    <d v="1899-12-30T00:00:00"/>
    <n v="18.486666666693054"/>
    <n v="12"/>
    <n v="6.4866666666930541"/>
    <n v="0"/>
    <x v="3"/>
  </r>
  <r>
    <s v="E002"/>
    <s v="EO55"/>
    <x v="1488"/>
    <x v="0"/>
    <s v="E3"/>
    <n v="100057966"/>
    <s v="HORPRESOL, SRL"/>
    <n v="46005111"/>
    <s v="PLANTA FUENGIROLA"/>
    <n v="3269"/>
    <x v="45"/>
    <d v="2024-09-09T00:00:00"/>
    <d v="1899-12-30T13:43:39"/>
    <s v="votorantim 08:00"/>
    <d v="2024-09-10T00:00:00"/>
    <x v="13"/>
    <x v="9"/>
    <x v="1546"/>
    <d v="2024-09-09T00:00:00"/>
    <d v="1899-12-30T15:59:19"/>
    <n v="57"/>
    <s v="E00057"/>
    <s v="RUTA KMS.057"/>
    <x v="117"/>
    <x v="0"/>
    <x v="0"/>
    <x v="5"/>
    <x v="0"/>
    <d v="2024-09-09T13:43:39"/>
    <x v="76"/>
    <n v="18.27250000013737"/>
    <d v="2024-09-09T15:59:19"/>
    <d v="1899-12-30T00:45:36"/>
    <d v="2024-09-09T16:44:55"/>
    <n v="15.251388888806105"/>
    <x v="0"/>
    <m/>
    <m/>
    <x v="0"/>
    <x v="7"/>
    <x v="0"/>
    <x v="2"/>
    <x v="4"/>
    <n v="2"/>
    <s v=""/>
    <d v="1899-12-30T18:14:24"/>
    <n v="16.512500000137369"/>
    <n v="12"/>
    <n v="4.5125000001373685"/>
    <n v="0"/>
    <x v="3"/>
  </r>
  <r>
    <s v="E002"/>
    <s v="EO55"/>
    <x v="1489"/>
    <x v="0"/>
    <s v="E3"/>
    <n v="100057966"/>
    <s v="HORPRESOL, SRL"/>
    <n v="46005111"/>
    <s v="PLANTA FUENGIROLA"/>
    <n v="3269"/>
    <x v="45"/>
    <d v="2024-09-09T00:00:00"/>
    <d v="1899-12-30T13:43:59"/>
    <s v="votorantim 12:00"/>
    <d v="2024-09-10T00:00:00"/>
    <x v="17"/>
    <x v="9"/>
    <x v="1547"/>
    <d v="2024-09-10T00:00:00"/>
    <d v="1899-12-30T11:03:58"/>
    <n v="57"/>
    <s v="E00057"/>
    <s v="RUTA KMS.057"/>
    <x v="129"/>
    <x v="0"/>
    <x v="0"/>
    <x v="5"/>
    <x v="0"/>
    <d v="2024-09-09T13:43:59"/>
    <x v="165"/>
    <n v="22.26694444444729"/>
    <d v="2024-09-10T11:03:58"/>
    <d v="1899-12-30T00:45:36"/>
    <d v="2024-09-10T11:49:34"/>
    <n v="0.17388888885034248"/>
    <x v="0"/>
    <m/>
    <m/>
    <x v="0"/>
    <x v="6"/>
    <x v="0"/>
    <x v="2"/>
    <x v="7"/>
    <n v="3"/>
    <s v=""/>
    <d v="1899-12-30T18:14:24"/>
    <n v="20.506944444447289"/>
    <n v="12"/>
    <n v="8.5069444444472886"/>
    <n v="0"/>
    <x v="3"/>
  </r>
  <r>
    <s v="E002"/>
    <s v="EO55"/>
    <x v="1490"/>
    <x v="0"/>
    <s v="E3"/>
    <n v="100057966"/>
    <s v="HORPRESOL, SRL"/>
    <n v="46005107"/>
    <s v="PLANTA RIO GUI-TORROX COSTA"/>
    <n v="3269"/>
    <x v="45"/>
    <d v="2024-09-09T00:00:00"/>
    <d v="1899-12-30T13:44:17"/>
    <s v="GESTRANS"/>
    <d v="2024-09-10T00:00:00"/>
    <x v="26"/>
    <x v="9"/>
    <x v="1548"/>
    <d v="2024-09-10T00:00:00"/>
    <d v="1899-12-30T17:53:27"/>
    <n v="40"/>
    <s v="E00040"/>
    <s v="RUTA KMS.040"/>
    <x v="80"/>
    <x v="0"/>
    <x v="0"/>
    <x v="5"/>
    <x v="0"/>
    <d v="2024-09-09T13:44:17"/>
    <x v="199"/>
    <n v="29.761944444500841"/>
    <d v="2024-09-10T17:53:27"/>
    <d v="1899-12-30T00:32:00"/>
    <d v="2024-09-10T18:25:27"/>
    <n v="1.0758333333651535"/>
    <x v="0"/>
    <m/>
    <m/>
    <x v="0"/>
    <x v="6"/>
    <x v="0"/>
    <x v="2"/>
    <x v="9"/>
    <n v="3"/>
    <s v=""/>
    <d v="1899-12-30T12:48:00"/>
    <n v="28.228611111167506"/>
    <n v="12"/>
    <n v="16.228611111167506"/>
    <n v="0"/>
    <x v="3"/>
  </r>
  <r>
    <s v="E002"/>
    <s v="EO55"/>
    <x v="1491"/>
    <x v="0"/>
    <s v="E3"/>
    <n v="100057966"/>
    <s v="HORPRESOL, SRL"/>
    <n v="46005112"/>
    <s v="PLANTA ALMERIA"/>
    <n v="3269"/>
    <x v="45"/>
    <d v="2024-09-09T00:00:00"/>
    <d v="1899-12-30T13:44:39"/>
    <s v="votorantim 09:00"/>
    <d v="2024-09-10T00:00:00"/>
    <x v="18"/>
    <x v="9"/>
    <x v="1549"/>
    <d v="2024-09-10T00:00:00"/>
    <d v="1899-12-30T06:10:25"/>
    <n v="195"/>
    <s v="E00195"/>
    <s v="RUTA KMS.195"/>
    <x v="138"/>
    <x v="0"/>
    <x v="0"/>
    <x v="5"/>
    <x v="0"/>
    <d v="2024-09-09T13:44:39"/>
    <x v="147"/>
    <n v="19.255833333358169"/>
    <d v="2024-09-10T06:10:25"/>
    <d v="1899-12-30T02:36:00"/>
    <d v="2024-09-10T08:46:25"/>
    <n v="0.22638888889923692"/>
    <x v="0"/>
    <m/>
    <m/>
    <x v="0"/>
    <x v="6"/>
    <x v="0"/>
    <x v="2"/>
    <x v="13"/>
    <n v="3"/>
    <s v=""/>
    <d v="1900-01-01T14:24:00"/>
    <n v="15.655833333358167"/>
    <n v="12"/>
    <n v="3.6558333333581672"/>
    <n v="0"/>
    <x v="3"/>
  </r>
  <r>
    <s v="E002"/>
    <s v="EO55"/>
    <x v="1492"/>
    <x v="0"/>
    <s v="E3"/>
    <n v="100057966"/>
    <s v="HORPRESOL, SRL"/>
    <n v="46005105"/>
    <s v="PLANTA MALAGA"/>
    <n v="3269"/>
    <x v="45"/>
    <d v="2024-09-09T00:00:00"/>
    <d v="1899-12-30T13:47:54"/>
    <s v="GESTRANS"/>
    <d v="2024-09-10T00:00:00"/>
    <x v="26"/>
    <x v="9"/>
    <x v="1550"/>
    <d v="2024-09-10T00:00:00"/>
    <d v="1899-12-30T09:08:46"/>
    <n v="24"/>
    <s v="E00024"/>
    <s v="RUTA KMS.024"/>
    <x v="80"/>
    <x v="0"/>
    <x v="0"/>
    <x v="5"/>
    <x v="0"/>
    <d v="2024-09-09T13:47:54"/>
    <x v="199"/>
    <n v="29.70166666660225"/>
    <d v="2024-09-10T09:08:46"/>
    <d v="1899-12-30T00:19:12"/>
    <d v="2024-09-10T09:27:58"/>
    <n v="10.03388888889458"/>
    <x v="0"/>
    <m/>
    <m/>
    <x v="0"/>
    <x v="6"/>
    <x v="0"/>
    <x v="2"/>
    <x v="1"/>
    <n v="3"/>
    <s v=""/>
    <d v="1899-12-30T07:40:48"/>
    <n v="28.38166666660225"/>
    <n v="12"/>
    <n v="16.38166666660225"/>
    <n v="0"/>
    <x v="3"/>
  </r>
  <r>
    <s v="E002"/>
    <s v="EO55"/>
    <x v="1493"/>
    <x v="0"/>
    <s v="E3"/>
    <n v="100057966"/>
    <s v="HORPRESOL, SRL"/>
    <n v="46005105"/>
    <s v="PLANTA MALAGA"/>
    <n v="3269"/>
    <x v="45"/>
    <d v="2024-09-09T00:00:00"/>
    <d v="1899-12-30T13:48:18"/>
    <s v="GESTRANS"/>
    <d v="2024-09-10T00:00:00"/>
    <x v="26"/>
    <x v="9"/>
    <x v="1551"/>
    <d v="2024-09-10T00:00:00"/>
    <d v="1899-12-30T11:38:50"/>
    <n v="24"/>
    <s v="E00024"/>
    <s v="RUTA KMS.024"/>
    <x v="80"/>
    <x v="0"/>
    <x v="0"/>
    <x v="5"/>
    <x v="0"/>
    <d v="2024-09-09T13:48:18"/>
    <x v="199"/>
    <n v="29.694999999948777"/>
    <d v="2024-09-10T11:38:50"/>
    <d v="1899-12-30T00:19:12"/>
    <d v="2024-09-10T11:58:02"/>
    <n v="7.5327777777565643"/>
    <x v="0"/>
    <m/>
    <m/>
    <x v="0"/>
    <x v="6"/>
    <x v="0"/>
    <x v="2"/>
    <x v="7"/>
    <n v="3"/>
    <s v=""/>
    <d v="1899-12-30T07:40:48"/>
    <n v="28.374999999948777"/>
    <n v="12"/>
    <n v="16.374999999948777"/>
    <n v="0"/>
    <x v="3"/>
  </r>
  <r>
    <s v="E002"/>
    <s v="EO55"/>
    <x v="1494"/>
    <x v="0"/>
    <s v="E3"/>
    <n v="100057966"/>
    <s v="HORPRESOL, SRL"/>
    <n v="46005105"/>
    <s v="PLANTA MALAGA"/>
    <n v="3269"/>
    <x v="45"/>
    <d v="2024-09-09T00:00:00"/>
    <d v="1899-12-30T13:48:38"/>
    <s v="GESTRANS"/>
    <d v="2024-09-10T00:00:00"/>
    <x v="26"/>
    <x v="9"/>
    <x v="1552"/>
    <d v="2024-09-10T00:00:00"/>
    <d v="1899-12-30T14:12:34"/>
    <n v="24"/>
    <s v="E00024"/>
    <s v="RUTA KMS.024"/>
    <x v="80"/>
    <x v="0"/>
    <x v="0"/>
    <x v="5"/>
    <x v="0"/>
    <d v="2024-09-09T13:48:38"/>
    <x v="199"/>
    <n v="29.689444444491528"/>
    <d v="2024-09-10T14:12:34"/>
    <d v="1899-12-30T00:19:12"/>
    <d v="2024-09-10T14:31:46"/>
    <n v="4.9705555555410683"/>
    <x v="0"/>
    <m/>
    <m/>
    <x v="0"/>
    <x v="6"/>
    <x v="0"/>
    <x v="2"/>
    <x v="5"/>
    <n v="3"/>
    <s v=""/>
    <d v="1899-12-30T07:40:48"/>
    <n v="28.369444444491528"/>
    <n v="12"/>
    <n v="16.369444444491528"/>
    <n v="0"/>
    <x v="3"/>
  </r>
  <r>
    <s v="E002"/>
    <s v="EO55"/>
    <x v="1495"/>
    <x v="0"/>
    <s v="E3"/>
    <n v="100057966"/>
    <s v="HORPRESOL, SRL"/>
    <n v="46005105"/>
    <s v="PLANTA MALAGA"/>
    <n v="3269"/>
    <x v="45"/>
    <d v="2024-09-09T00:00:00"/>
    <d v="1899-12-30T13:48:57"/>
    <s v="GESTRANS"/>
    <d v="2024-09-10T00:00:00"/>
    <x v="26"/>
    <x v="9"/>
    <x v="1553"/>
    <d v="2024-09-10T00:00:00"/>
    <d v="1899-12-30T09:24:51"/>
    <n v="24"/>
    <s v="E00024"/>
    <s v="RUTA KMS.024"/>
    <x v="113"/>
    <x v="0"/>
    <x v="0"/>
    <x v="5"/>
    <x v="0"/>
    <d v="2024-09-09T13:48:57"/>
    <x v="199"/>
    <n v="29.684166666702367"/>
    <d v="2024-09-10T09:24:51"/>
    <d v="1899-12-30T00:19:12"/>
    <d v="2024-09-10T09:44:03"/>
    <n v="9.7658333331928588"/>
    <x v="0"/>
    <m/>
    <m/>
    <x v="0"/>
    <x v="6"/>
    <x v="0"/>
    <x v="2"/>
    <x v="1"/>
    <n v="3"/>
    <s v=""/>
    <d v="1899-12-30T07:40:48"/>
    <n v="28.364166666702367"/>
    <n v="12"/>
    <n v="16.364166666702367"/>
    <n v="0"/>
    <x v="3"/>
  </r>
  <r>
    <s v="E002"/>
    <s v="EO55"/>
    <x v="1496"/>
    <x v="0"/>
    <s v="E3"/>
    <n v="100058036"/>
    <s v="HORMI CONTADO, S.L."/>
    <n v="46005175"/>
    <s v="PLANTA DE LA LINEA"/>
    <n v="3269"/>
    <x v="45"/>
    <d v="2024-09-09T00:00:00"/>
    <d v="1899-12-30T14:44:45"/>
    <s v="10/09 09:00h"/>
    <d v="2024-09-10T00:00:00"/>
    <x v="18"/>
    <x v="9"/>
    <x v="1554"/>
    <d v="2024-09-09T00:00:00"/>
    <d v="1899-12-30T16:22:57"/>
    <n v="143"/>
    <s v="E00143"/>
    <s v="RUTA KMS.143"/>
    <x v="72"/>
    <x v="0"/>
    <x v="0"/>
    <x v="5"/>
    <x v="0"/>
    <d v="2024-09-09T14:44:45"/>
    <x v="147"/>
    <n v="18.254166666709352"/>
    <d v="2024-09-09T16:22:57"/>
    <d v="1899-12-30T01:54:24"/>
    <d v="2024-09-09T18:17:21"/>
    <n v="14.710833333316259"/>
    <x v="0"/>
    <m/>
    <m/>
    <x v="0"/>
    <x v="7"/>
    <x v="0"/>
    <x v="2"/>
    <x v="8"/>
    <n v="2"/>
    <s v=""/>
    <d v="1899-12-31T21:45:36"/>
    <n v="15.347500000042686"/>
    <n v="12"/>
    <n v="3.347500000042686"/>
    <n v="0"/>
    <x v="3"/>
  </r>
  <r>
    <s v="E002"/>
    <s v="EO55"/>
    <x v="1497"/>
    <x v="0"/>
    <s v="E3"/>
    <n v="100041278"/>
    <s v="MOV. DE TIERRAS RIOTINTO, S.L(TINTO"/>
    <n v="46003387"/>
    <s v="SAN JUAN DEL PUERTO"/>
    <n v="837"/>
    <x v="42"/>
    <d v="2024-09-09T00:00:00"/>
    <d v="1899-12-30T15:00:52"/>
    <s v="10/09 08:00h"/>
    <d v="2024-09-10T00:00:00"/>
    <x v="13"/>
    <x v="10"/>
    <x v="1555"/>
    <d v="2024-09-09T00:00:00"/>
    <d v="1899-12-30T17:51:59"/>
    <n v="15"/>
    <s v="E00015"/>
    <s v="RUTA KMS.015"/>
    <x v="63"/>
    <x v="0"/>
    <x v="0"/>
    <x v="6"/>
    <x v="0"/>
    <d v="2024-09-09T15:00:52"/>
    <x v="76"/>
    <n v="16.985555555555038"/>
    <d v="2024-09-09T17:51:59"/>
    <d v="1899-12-30T00:12:00"/>
    <d v="2024-09-09T18:03:59"/>
    <n v="13.933611111191567"/>
    <x v="0"/>
    <m/>
    <m/>
    <x v="0"/>
    <x v="7"/>
    <x v="0"/>
    <x v="2"/>
    <x v="9"/>
    <n v="2"/>
    <s v=""/>
    <d v="1899-12-30T04:48:00"/>
    <n v="15.785555555555039"/>
    <n v="12"/>
    <n v="3.7855555555550389"/>
    <n v="0"/>
    <x v="3"/>
  </r>
  <r>
    <s v="E002"/>
    <s v="EO55"/>
    <x v="1498"/>
    <x v="0"/>
    <s v="E3"/>
    <n v="100058036"/>
    <s v="HORMI CONTADO, S.L."/>
    <n v="46005174"/>
    <s v="PLANTA DE MANILVA E/O 56"/>
    <n v="3269"/>
    <x v="45"/>
    <d v="2024-09-09T00:00:00"/>
    <d v="1899-12-30T15:03:21"/>
    <d v="1899-12-30T12:00:00"/>
    <d v="2024-09-10T00:00:00"/>
    <x v="17"/>
    <x v="9"/>
    <x v="1556"/>
    <d v="2024-09-10T00:00:00"/>
    <d v="1899-12-30T10:48:31"/>
    <n v="118"/>
    <s v="E00118"/>
    <s v="RUTA KMS.118"/>
    <x v="281"/>
    <x v="0"/>
    <x v="0"/>
    <x v="5"/>
    <x v="0"/>
    <d v="2024-09-09T15:03:21"/>
    <x v="165"/>
    <n v="20.944166666711681"/>
    <d v="2024-09-10T10:48:31"/>
    <d v="1899-12-30T01:34:24"/>
    <d v="2024-09-10T12:22:55"/>
    <n v="-0.38194444449618459"/>
    <x v="0"/>
    <m/>
    <m/>
    <x v="0"/>
    <x v="6"/>
    <x v="0"/>
    <x v="2"/>
    <x v="6"/>
    <n v="3"/>
    <s v=""/>
    <d v="1899-12-31T13:45:36"/>
    <n v="18.370833333378346"/>
    <n v="12"/>
    <n v="6.3708333333783465"/>
    <n v="0"/>
    <x v="3"/>
  </r>
  <r>
    <s v="E002"/>
    <s v="EO55"/>
    <x v="1499"/>
    <x v="0"/>
    <s v="E3"/>
    <n v="100058036"/>
    <s v="HORMI CONTADO, S.L."/>
    <n v="46005174"/>
    <s v="PLANTA DE MANILVA E/O 56"/>
    <n v="3269"/>
    <x v="45"/>
    <d v="2024-09-09T00:00:00"/>
    <d v="1899-12-30T15:03:39"/>
    <d v="1899-12-30T13:00:00"/>
    <d v="2024-09-10T00:00:00"/>
    <x v="0"/>
    <x v="9"/>
    <x v="1557"/>
    <d v="2024-09-10T00:00:00"/>
    <d v="1899-12-30T12:46:04"/>
    <n v="118"/>
    <s v="E00118"/>
    <s v="RUTA KMS.118"/>
    <x v="68"/>
    <x v="0"/>
    <x v="0"/>
    <x v="5"/>
    <x v="0"/>
    <d v="2024-09-09T15:03:39"/>
    <x v="182"/>
    <n v="21.939166666532401"/>
    <d v="2024-09-10T12:46:04"/>
    <d v="1899-12-30T01:34:24"/>
    <d v="2024-09-10T14:20:28"/>
    <n v="-1.3411111111636274"/>
    <x v="1"/>
    <m/>
    <m/>
    <x v="0"/>
    <x v="6"/>
    <x v="1"/>
    <x v="2"/>
    <x v="3"/>
    <n v="3"/>
    <s v=""/>
    <d v="1899-12-31T13:45:36"/>
    <n v="19.365833333199067"/>
    <n v="12"/>
    <n v="7.3658333331990669"/>
    <n v="0"/>
    <x v="3"/>
  </r>
  <r>
    <s v="E002"/>
    <s v="EO55"/>
    <x v="1500"/>
    <x v="0"/>
    <s v="E3"/>
    <n v="100037768"/>
    <s v="MINAS DE AGUAS TEÑIDAS, S.A.U. (MAT"/>
    <n v="46003118"/>
    <s v="ZREP4500031988_1 VALDELAMUSA PASTA"/>
    <n v="1782"/>
    <x v="46"/>
    <d v="2024-09-09T00:00:00"/>
    <d v="1899-12-30T15:12:39"/>
    <s v="10/09 06:00h"/>
    <d v="2024-09-10T00:00:00"/>
    <x v="9"/>
    <x v="10"/>
    <x v="1558"/>
    <d v="2024-09-09T00:00:00"/>
    <d v="1899-12-30T19:25:21"/>
    <n v="85"/>
    <s v="E00085"/>
    <s v="RUTA KMS.085"/>
    <x v="284"/>
    <x v="0"/>
    <x v="0"/>
    <x v="6"/>
    <x v="0"/>
    <d v="2024-09-09T15:12:39"/>
    <x v="158"/>
    <n v="28.789166666683741"/>
    <d v="2024-09-09T19:25:21"/>
    <d v="1899-12-30T01:08:00"/>
    <d v="2024-09-09T20:33:21"/>
    <n v="23.444166666653473"/>
    <x v="0"/>
    <m/>
    <m/>
    <x v="0"/>
    <x v="7"/>
    <x v="0"/>
    <x v="2"/>
    <x v="11"/>
    <n v="2"/>
    <s v=""/>
    <d v="1899-12-31T03:12:00"/>
    <n v="26.655833333350408"/>
    <n v="12"/>
    <n v="14.655833333350408"/>
    <n v="0"/>
    <x v="3"/>
  </r>
  <r>
    <s v="E002"/>
    <s v="EO55"/>
    <x v="1501"/>
    <x v="0"/>
    <s v="E3"/>
    <n v="100037768"/>
    <s v="MINAS DE AGUAS TEÑIDAS, S.A.U. (MAT"/>
    <n v="46003118"/>
    <s v="ZREP4500031988_1 VALDELAMUSA PASTA"/>
    <n v="1782"/>
    <x v="46"/>
    <d v="2024-09-09T00:00:00"/>
    <d v="1899-12-30T15:13:18"/>
    <s v="10/09 08:00h"/>
    <d v="2024-09-10T00:00:00"/>
    <x v="9"/>
    <x v="10"/>
    <x v="1559"/>
    <d v="2024-09-09T00:00:00"/>
    <d v="1899-12-30T18:03:16"/>
    <n v="85"/>
    <s v="E00085"/>
    <s v="RUTA KMS.085"/>
    <x v="120"/>
    <x v="0"/>
    <x v="0"/>
    <x v="6"/>
    <x v="0"/>
    <d v="2024-09-09T15:13:18"/>
    <x v="158"/>
    <n v="28.778333333437331"/>
    <d v="2024-09-09T18:03:16"/>
    <d v="1899-12-30T01:08:00"/>
    <d v="2024-09-09T19:11:16"/>
    <n v="24.812222222273704"/>
    <x v="0"/>
    <m/>
    <m/>
    <x v="0"/>
    <x v="7"/>
    <x v="0"/>
    <x v="2"/>
    <x v="10"/>
    <n v="2"/>
    <s v=""/>
    <d v="1899-12-31T03:12:00"/>
    <n v="26.645000000103998"/>
    <n v="12"/>
    <n v="14.645000000103998"/>
    <n v="0"/>
    <x v="3"/>
  </r>
  <r>
    <s v="E002"/>
    <s v="EO55"/>
    <x v="1502"/>
    <x v="0"/>
    <s v="E3"/>
    <n v="100037768"/>
    <s v="MINAS DE AGUAS TEÑIDAS, S.A.U. (MAT"/>
    <n v="46003118"/>
    <s v="ZREP4500031988_1 VALDELAMUSA PASTA"/>
    <n v="1782"/>
    <x v="46"/>
    <d v="2024-09-09T00:00:00"/>
    <d v="1899-12-30T15:13:51"/>
    <s v="10/09 10:00h"/>
    <d v="2024-09-10T00:00:00"/>
    <x v="9"/>
    <x v="10"/>
    <x v="1560"/>
    <d v="2024-09-10T00:00:00"/>
    <d v="1899-12-30T09:52:36"/>
    <n v="85"/>
    <s v="E00085"/>
    <s v="RUTA KMS.085"/>
    <x v="89"/>
    <x v="0"/>
    <x v="0"/>
    <x v="6"/>
    <x v="0"/>
    <d v="2024-09-09T15:13:51"/>
    <x v="158"/>
    <n v="28.769166666723322"/>
    <d v="2024-09-10T09:52:36"/>
    <d v="1899-12-30T01:08:00"/>
    <d v="2024-09-10T11:00:36"/>
    <n v="8.9900000001071021"/>
    <x v="0"/>
    <m/>
    <m/>
    <x v="0"/>
    <x v="6"/>
    <x v="0"/>
    <x v="2"/>
    <x v="1"/>
    <n v="3"/>
    <s v=""/>
    <d v="1899-12-31T03:12:00"/>
    <n v="26.635833333389989"/>
    <n v="12"/>
    <n v="14.635833333389989"/>
    <n v="0"/>
    <x v="3"/>
  </r>
  <r>
    <s v="E002"/>
    <s v="EO55"/>
    <x v="1503"/>
    <x v="0"/>
    <s v="E3"/>
    <n v="100037768"/>
    <s v="MINAS DE AGUAS TEÑIDAS, S.A.U. (MAT"/>
    <n v="46003118"/>
    <s v="ZREP4500031988_1 VALDELAMUSA PASTA"/>
    <n v="1782"/>
    <x v="46"/>
    <d v="2024-09-09T00:00:00"/>
    <d v="1899-12-30T15:14:23"/>
    <s v="10/09 12:00h"/>
    <d v="2024-09-10T00:00:00"/>
    <x v="9"/>
    <x v="10"/>
    <x v="1561"/>
    <d v="2024-09-09T00:00:00"/>
    <d v="1899-12-30T19:02:33"/>
    <n v="85"/>
    <s v="E00085"/>
    <s v="RUTA KMS.085"/>
    <x v="75"/>
    <x v="0"/>
    <x v="0"/>
    <x v="6"/>
    <x v="0"/>
    <d v="2024-09-09T15:14:23"/>
    <x v="158"/>
    <n v="28.760277777852025"/>
    <d v="2024-09-09T19:02:33"/>
    <d v="1899-12-30T01:08:00"/>
    <d v="2024-09-09T20:10:33"/>
    <n v="23.824166666774545"/>
    <x v="0"/>
    <m/>
    <m/>
    <x v="0"/>
    <x v="7"/>
    <x v="0"/>
    <x v="2"/>
    <x v="11"/>
    <n v="2"/>
    <s v="HIBURSANFRE, S.L.U."/>
    <d v="1899-12-31T03:12:00"/>
    <n v="26.626944444518692"/>
    <n v="12"/>
    <n v="14.626944444518692"/>
    <n v="0"/>
    <x v="3"/>
  </r>
  <r>
    <s v="E002"/>
    <s v="EO55"/>
    <x v="1504"/>
    <x v="0"/>
    <s v="E3"/>
    <n v="100037768"/>
    <s v="MINAS DE AGUAS TEÑIDAS, S.A.U. (MAT"/>
    <n v="46004267"/>
    <s v="ZREP4500031988_2 MAGDALENA PASTA"/>
    <n v="1782"/>
    <x v="46"/>
    <d v="2024-09-09T00:00:00"/>
    <d v="1899-12-30T15:15:40"/>
    <s v="10/09 08:00h"/>
    <d v="2024-09-10T00:00:00"/>
    <x v="9"/>
    <x v="10"/>
    <x v="1562"/>
    <d v="2024-09-09T00:00:00"/>
    <d v="1899-12-30T17:36:32"/>
    <n v="85"/>
    <s v="E00085"/>
    <s v="RUTA KMS.085"/>
    <x v="87"/>
    <x v="0"/>
    <x v="0"/>
    <x v="6"/>
    <x v="0"/>
    <d v="2024-09-09T15:15:40"/>
    <x v="158"/>
    <n v="28.738888889027294"/>
    <d v="2024-09-09T17:36:32"/>
    <d v="1899-12-30T01:08:00"/>
    <d v="2024-09-09T18:44:32"/>
    <n v="25.257777777733281"/>
    <x v="0"/>
    <m/>
    <m/>
    <x v="0"/>
    <x v="7"/>
    <x v="0"/>
    <x v="2"/>
    <x v="9"/>
    <n v="2"/>
    <s v=""/>
    <d v="1899-12-31T03:12:00"/>
    <n v="26.605555555693961"/>
    <n v="12"/>
    <n v="14.605555555693961"/>
    <n v="0"/>
    <x v="3"/>
  </r>
  <r>
    <s v="E002"/>
    <s v="EO55"/>
    <x v="1505"/>
    <x v="0"/>
    <s v="E3"/>
    <n v="100037768"/>
    <s v="MINAS DE AGUAS TEÑIDAS, S.A.U. (MAT"/>
    <n v="46004267"/>
    <s v="ZREP4500031988_2 MAGDALENA PASTA"/>
    <n v="1782"/>
    <x v="46"/>
    <d v="2024-09-09T00:00:00"/>
    <d v="1899-12-30T15:16:18"/>
    <s v="10/09 10:00h"/>
    <d v="2024-09-10T00:00:00"/>
    <x v="9"/>
    <x v="10"/>
    <x v="1563"/>
    <d v="2024-09-10T00:00:00"/>
    <d v="1899-12-30T09:43:22"/>
    <n v="85"/>
    <s v="E00085"/>
    <s v="RUTA KMS.085"/>
    <x v="63"/>
    <x v="0"/>
    <x v="0"/>
    <x v="6"/>
    <x v="0"/>
    <d v="2024-09-09T15:16:18"/>
    <x v="158"/>
    <n v="28.728333333448973"/>
    <d v="2024-09-10T09:43:22"/>
    <d v="1899-12-30T01:08:00"/>
    <d v="2024-09-10T10:51:22"/>
    <n v="9.1438888889970258"/>
    <x v="0"/>
    <m/>
    <m/>
    <x v="0"/>
    <x v="6"/>
    <x v="0"/>
    <x v="2"/>
    <x v="1"/>
    <n v="3"/>
    <s v=""/>
    <d v="1899-12-31T03:12:00"/>
    <n v="26.59500000011564"/>
    <n v="12"/>
    <n v="14.59500000011564"/>
    <n v="0"/>
    <x v="3"/>
  </r>
  <r>
    <s v="E002"/>
    <s v="EO55"/>
    <x v="1506"/>
    <x v="0"/>
    <s v="E3"/>
    <n v="100037768"/>
    <s v="MINAS DE AGUAS TEÑIDAS, S.A.U. (MAT"/>
    <n v="46004267"/>
    <s v="ZREP4500031988_2 MAGDALENA PASTA"/>
    <n v="1782"/>
    <x v="46"/>
    <d v="2024-09-09T00:00:00"/>
    <d v="1899-12-30T15:16:42"/>
    <s v="10/09 12:00h"/>
    <d v="2024-09-10T00:00:00"/>
    <x v="9"/>
    <x v="10"/>
    <x v="1564"/>
    <d v="2024-09-10T00:00:00"/>
    <d v="1899-12-30T09:34:11"/>
    <n v="85"/>
    <s v="E00085"/>
    <s v="RUTA KMS.085"/>
    <x v="284"/>
    <x v="0"/>
    <x v="0"/>
    <x v="6"/>
    <x v="0"/>
    <d v="2024-09-09T15:16:42"/>
    <x v="158"/>
    <n v="28.7216666667955"/>
    <d v="2024-09-10T09:34:11"/>
    <d v="1899-12-30T01:08:00"/>
    <d v="2024-09-10T10:42:11"/>
    <n v="9.2969444445334375"/>
    <x v="0"/>
    <m/>
    <m/>
    <x v="0"/>
    <x v="6"/>
    <x v="0"/>
    <x v="2"/>
    <x v="1"/>
    <n v="3"/>
    <s v=""/>
    <d v="1899-12-31T03:12:00"/>
    <n v="26.588333333462167"/>
    <n v="12"/>
    <n v="14.588333333462167"/>
    <n v="0"/>
    <x v="3"/>
  </r>
  <r>
    <s v="E002"/>
    <s v="EO55"/>
    <x v="1507"/>
    <x v="0"/>
    <s v="E3"/>
    <n v="100018590"/>
    <s v="STEEL GRANADA, S.L."/>
    <n v="46004631"/>
    <s v="VALDEPEÑAS DE JAEN"/>
    <n v="3264"/>
    <x v="43"/>
    <d v="2024-09-09T00:00:00"/>
    <d v="1899-12-30T15:24:05"/>
    <s v="10/09 De 8 a 12"/>
    <d v="2024-09-10T00:00:00"/>
    <x v="17"/>
    <x v="9"/>
    <x v="1565"/>
    <d v="2024-09-10T00:00:00"/>
    <d v="1899-12-30T07:27:48"/>
    <n v="200"/>
    <s v="E00200"/>
    <s v="RUTA KMS.200"/>
    <x v="65"/>
    <x v="0"/>
    <x v="0"/>
    <x v="5"/>
    <x v="0"/>
    <d v="2024-09-09T15:24:05"/>
    <x v="165"/>
    <n v="20.598611111054197"/>
    <d v="2024-09-10T07:27:48"/>
    <d v="1899-12-30T02:40:00"/>
    <d v="2024-09-10T10:07:48"/>
    <n v="1.870000000053551"/>
    <x v="0"/>
    <m/>
    <m/>
    <x v="0"/>
    <x v="6"/>
    <x v="0"/>
    <x v="2"/>
    <x v="12"/>
    <n v="3"/>
    <s v="TRANSPORTES FRANCISCO CASTILLA E HI"/>
    <d v="1900-01-01T16:00:00"/>
    <n v="16.931944444387529"/>
    <n v="12"/>
    <n v="4.9319444443875291"/>
    <n v="0"/>
    <x v="3"/>
  </r>
  <r>
    <s v="E002"/>
    <s v="EO55"/>
    <x v="1508"/>
    <x v="0"/>
    <s v="E3"/>
    <n v="432000110"/>
    <s v="PREBETONG HORMIGONES, S.A."/>
    <n v="46001416"/>
    <s v="ALCALA DE GUADAIRA"/>
    <n v="2032"/>
    <x v="51"/>
    <d v="2024-09-09T00:00:00"/>
    <d v="1899-12-30T15:24:39"/>
    <s v="10/09 08h silo nº 3"/>
    <d v="2024-09-10T00:00:00"/>
    <x v="13"/>
    <x v="10"/>
    <x v="1566"/>
    <d v="2024-09-09T00:00:00"/>
    <d v="1899-12-30T17:20:33"/>
    <n v="83"/>
    <s v="E00083"/>
    <s v="RUTA KMS.083"/>
    <x v="102"/>
    <x v="0"/>
    <x v="0"/>
    <x v="6"/>
    <x v="0"/>
    <d v="2024-09-09T15:24:39"/>
    <x v="76"/>
    <n v="16.589166666730307"/>
    <d v="2024-09-09T17:20:33"/>
    <d v="1899-12-30T01:06:24"/>
    <d v="2024-09-09T18:26:57"/>
    <n v="13.55083333334187"/>
    <x v="0"/>
    <m/>
    <m/>
    <x v="0"/>
    <x v="7"/>
    <x v="0"/>
    <x v="2"/>
    <x v="9"/>
    <n v="2"/>
    <s v=""/>
    <d v="1899-12-31T02:33:36"/>
    <n v="14.48250000006364"/>
    <n v="12"/>
    <n v="2.4825000000636397"/>
    <n v="0"/>
    <x v="3"/>
  </r>
  <r>
    <s v="E002"/>
    <s v="EO55"/>
    <x v="1509"/>
    <x v="0"/>
    <s v="E3"/>
    <n v="432000110"/>
    <s v="PREBETONG HORMIGONES, S.A."/>
    <n v="46001416"/>
    <s v="ALCALA DE GUADAIRA"/>
    <n v="837"/>
    <x v="42"/>
    <d v="2024-09-09T00:00:00"/>
    <d v="1899-12-30T15:25:12"/>
    <s v="10/09 10:30h"/>
    <d v="2024-09-10T00:00:00"/>
    <x v="21"/>
    <x v="10"/>
    <x v="1567"/>
    <d v="2024-09-10T00:00:00"/>
    <d v="1899-12-30T09:20:23"/>
    <n v="83"/>
    <s v="E00083"/>
    <s v="RUTA KMS.083"/>
    <x v="101"/>
    <x v="0"/>
    <x v="0"/>
    <x v="6"/>
    <x v="0"/>
    <d v="2024-09-09T15:25:12"/>
    <x v="168"/>
    <n v="19.07999999995809"/>
    <d v="2024-09-10T09:20:23"/>
    <d v="1899-12-30T01:06:24"/>
    <d v="2024-09-10T10:26:47"/>
    <n v="5.3611111070495099E-2"/>
    <x v="0"/>
    <m/>
    <m/>
    <x v="0"/>
    <x v="6"/>
    <x v="0"/>
    <x v="2"/>
    <x v="1"/>
    <n v="3"/>
    <s v=""/>
    <d v="1899-12-31T02:33:36"/>
    <n v="16.973333333291425"/>
    <n v="12"/>
    <n v="4.9733333332914249"/>
    <n v="0"/>
    <x v="3"/>
  </r>
  <r>
    <s v="E002"/>
    <s v="EO55"/>
    <x v="1510"/>
    <x v="0"/>
    <s v="E3"/>
    <n v="100053365"/>
    <s v="WORKBETON, S.L."/>
    <n v="46004640"/>
    <s v="GERENA (CANTERA EIFFAGE)"/>
    <n v="3260"/>
    <x v="52"/>
    <d v="2024-09-09T00:00:00"/>
    <d v="1899-12-30T15:29:55"/>
    <s v="ALBMAN CSMA-117"/>
    <d v="2024-09-09T00:00:00"/>
    <x v="9"/>
    <x v="9"/>
    <x v="1568"/>
    <d v="2024-09-09T00:00:00"/>
    <d v="1899-12-30T15:35:06"/>
    <n v="0"/>
    <m/>
    <m/>
    <x v="295"/>
    <x v="0"/>
    <x v="0"/>
    <x v="5"/>
    <x v="0"/>
    <d v="2024-09-09T15:29:55"/>
    <x v="126"/>
    <n v="4.5013888888643123"/>
    <d v="2024-09-09T15:35:06"/>
    <d v="1899-12-30T00:00:00"/>
    <d v="2024-09-09T15:35:06"/>
    <n v="4.4150000000372529"/>
    <x v="0"/>
    <m/>
    <m/>
    <x v="0"/>
    <x v="7"/>
    <x v="0"/>
    <x v="2"/>
    <x v="4"/>
    <n v="2"/>
    <s v=""/>
    <d v="1899-12-30T00:00:00"/>
    <n v="3.5013888888643123"/>
    <n v="0"/>
    <n v="3.5013888888643123"/>
    <n v="0"/>
    <x v="3"/>
  </r>
  <r>
    <s v="E002"/>
    <s v="EO55"/>
    <x v="1511"/>
    <x v="0"/>
    <s v="E4"/>
    <n v="100057845"/>
    <s v="INVERSIONES SEGURA SARRIA, S.L."/>
    <n v="46005625"/>
    <s v="ARROYO MOLINOS-HNOS NADAL"/>
    <n v="3283"/>
    <x v="40"/>
    <d v="2024-09-09T00:00:00"/>
    <d v="1899-12-30T15:52:42"/>
    <s v="11/09 08:00h"/>
    <d v="2024-09-11T00:00:00"/>
    <x v="13"/>
    <x v="9"/>
    <x v="1569"/>
    <d v="2024-09-10T00:00:00"/>
    <d v="1899-12-30T16:55:08"/>
    <n v="536"/>
    <s v="E00536"/>
    <s v="RUTA KMS.536"/>
    <x v="296"/>
    <x v="0"/>
    <x v="0"/>
    <x v="5"/>
    <x v="1"/>
    <d v="2024-09-09T15:52:42"/>
    <x v="187"/>
    <n v="40.121666666760575"/>
    <d v="2024-09-10T16:55:08"/>
    <d v="1899-12-30T07:08:48"/>
    <d v="2024-09-11T00:03:56"/>
    <n v="7.934444444545079"/>
    <x v="0"/>
    <m/>
    <m/>
    <x v="0"/>
    <x v="6"/>
    <x v="0"/>
    <x v="2"/>
    <x v="8"/>
    <n v="3"/>
    <s v=""/>
    <d v="1900-01-06T03:31:12"/>
    <n v="31.975000000093907"/>
    <n v="24"/>
    <n v="7.9750000000939067"/>
    <n v="0"/>
    <x v="3"/>
  </r>
  <r>
    <s v="E002"/>
    <s v="EO55"/>
    <x v="1512"/>
    <x v="0"/>
    <s v="E3"/>
    <n v="100052034"/>
    <s v="GRUPO PUMA ESPAÑA S.L."/>
    <n v="46005386"/>
    <s v="FCA - LA LINEA DE LA CONCEPCION"/>
    <n v="3264"/>
    <x v="43"/>
    <d v="2024-09-09T00:00:00"/>
    <d v="1899-12-30T15:57:46"/>
    <s v="10/09 09:00h"/>
    <d v="2024-09-10T00:00:00"/>
    <x v="18"/>
    <x v="9"/>
    <x v="1570"/>
    <d v="2024-09-10T00:00:00"/>
    <d v="1899-12-30T06:01:56"/>
    <n v="143"/>
    <s v="E00143"/>
    <s v="RUTA KMS.143"/>
    <x v="96"/>
    <x v="0"/>
    <x v="0"/>
    <x v="5"/>
    <x v="0"/>
    <d v="2024-09-09T15:57:46"/>
    <x v="147"/>
    <n v="17.037222222250421"/>
    <d v="2024-09-10T06:01:56"/>
    <d v="1899-12-30T01:54:24"/>
    <d v="2024-09-10T07:56:20"/>
    <n v="1.0611111110192724"/>
    <x v="0"/>
    <m/>
    <m/>
    <x v="0"/>
    <x v="6"/>
    <x v="0"/>
    <x v="2"/>
    <x v="13"/>
    <n v="3"/>
    <s v=""/>
    <d v="1899-12-31T21:45:36"/>
    <n v="14.130555555583754"/>
    <n v="12"/>
    <n v="2.1305555555837543"/>
    <n v="0"/>
    <x v="3"/>
  </r>
  <r>
    <s v="E002"/>
    <s v="EO55"/>
    <x v="1513"/>
    <x v="0"/>
    <s v="E3"/>
    <n v="100058036"/>
    <s v="HORMI CONTADO, S.L."/>
    <n v="46005771"/>
    <s v="PLANTA DE MARBELLA"/>
    <n v="3269"/>
    <x v="45"/>
    <d v="2024-09-09T00:00:00"/>
    <d v="1899-12-30T16:04:36"/>
    <s v="10/09 10h"/>
    <d v="2024-09-10T00:00:00"/>
    <x v="11"/>
    <x v="9"/>
    <x v="1571"/>
    <d v="2024-09-10T00:00:00"/>
    <d v="1899-12-30T07:59:02"/>
    <n v="79"/>
    <s v="E00079"/>
    <s v="RUTA KMS.079"/>
    <x v="108"/>
    <x v="0"/>
    <x v="0"/>
    <x v="5"/>
    <x v="0"/>
    <d v="2024-09-09T16:04:36"/>
    <x v="144"/>
    <n v="17.923333333223127"/>
    <d v="2024-09-10T07:59:02"/>
    <d v="1899-12-30T01:03:12"/>
    <d v="2024-09-10T09:02:14"/>
    <n v="0.9627777777495794"/>
    <x v="0"/>
    <m/>
    <m/>
    <x v="0"/>
    <x v="6"/>
    <x v="0"/>
    <x v="2"/>
    <x v="12"/>
    <n v="3"/>
    <s v=""/>
    <d v="1899-12-31T01:16:48"/>
    <n v="15.869999999889792"/>
    <n v="12"/>
    <n v="3.8699999998897923"/>
    <n v="0"/>
    <x v="3"/>
  </r>
  <r>
    <s v="E002"/>
    <s v="EO55"/>
    <x v="1514"/>
    <x v="0"/>
    <s v="E4"/>
    <n v="100047485"/>
    <s v="TRANSPORTES GREMASA, S.L."/>
    <n v="46005545"/>
    <s v="LA LUISIANA"/>
    <n v="3283"/>
    <x v="40"/>
    <d v="2024-09-09T00:00:00"/>
    <d v="1899-12-30T16:04:52"/>
    <s v="10/09 Lo antes posib"/>
    <d v="2024-09-10T00:00:00"/>
    <x v="9"/>
    <x v="9"/>
    <x v="1572"/>
    <d v="2024-09-10T00:00:00"/>
    <d v="1899-12-30T06:34:43"/>
    <n v="159"/>
    <s v="E00159"/>
    <s v="RUTA KMS.159"/>
    <x v="236"/>
    <x v="0"/>
    <x v="0"/>
    <x v="5"/>
    <x v="1"/>
    <d v="2024-09-09T16:04:52"/>
    <x v="158"/>
    <n v="27.918888888903894"/>
    <d v="2024-09-10T06:34:43"/>
    <d v="1899-12-30T02:07:12"/>
    <d v="2024-09-10T08:41:55"/>
    <n v="11.301388889027294"/>
    <x v="0"/>
    <m/>
    <m/>
    <x v="0"/>
    <x v="6"/>
    <x v="0"/>
    <x v="2"/>
    <x v="13"/>
    <n v="3"/>
    <s v=""/>
    <d v="1900-01-01T02:52:48"/>
    <n v="24.798888888903893"/>
    <n v="12"/>
    <n v="12.798888888903893"/>
    <n v="0"/>
    <x v="3"/>
  </r>
  <r>
    <s v="E002"/>
    <s v="EO55"/>
    <x v="1515"/>
    <x v="0"/>
    <s v="E4"/>
    <n v="100056718"/>
    <s v="SITESUR CIMENTACIONES, S.L."/>
    <n v="46005708"/>
    <s v="S0915-MARBELLA ELVIRIA"/>
    <n v="3282"/>
    <x v="39"/>
    <d v="2024-09-09T00:00:00"/>
    <d v="1899-12-30T16:10:06"/>
    <s v="Lo antes posible"/>
    <d v="2024-09-11T00:00:00"/>
    <x v="4"/>
    <x v="9"/>
    <x v="1573"/>
    <d v="2024-09-10T00:00:00"/>
    <d v="1899-12-30T06:51:30"/>
    <n v="65"/>
    <s v="E00065"/>
    <s v="RUTA KMS.065"/>
    <x v="237"/>
    <x v="0"/>
    <x v="0"/>
    <x v="5"/>
    <x v="1"/>
    <d v="2024-09-09T16:10:06"/>
    <x v="200"/>
    <n v="46.831666666665114"/>
    <d v="2024-09-10T06:51:30"/>
    <d v="1899-12-30T00:52:00"/>
    <d v="2024-09-10T07:43:30"/>
    <n v="31.274999999965075"/>
    <x v="0"/>
    <m/>
    <m/>
    <x v="0"/>
    <x v="6"/>
    <x v="0"/>
    <x v="2"/>
    <x v="13"/>
    <n v="3"/>
    <s v=""/>
    <d v="1899-12-30T20:48:00"/>
    <n v="44.964999999998447"/>
    <n v="24"/>
    <n v="20.964999999998447"/>
    <n v="0"/>
    <x v="3"/>
  </r>
  <r>
    <s v="E002"/>
    <s v="EO55"/>
    <x v="1516"/>
    <x v="0"/>
    <s v="E3"/>
    <n v="100058399"/>
    <s v="HORMIGONES ESTEBBUNA, S.L."/>
    <n v="46005172"/>
    <s v="PLANTA ESTEPONA"/>
    <n v="3264"/>
    <x v="43"/>
    <d v="2024-09-09T00:00:00"/>
    <d v="1899-12-30T16:40:49"/>
    <s v="10/09 15:00h"/>
    <d v="2024-09-10T00:00:00"/>
    <x v="4"/>
    <x v="9"/>
    <x v="1574"/>
    <d v="2024-09-10T00:00:00"/>
    <d v="1899-12-30T10:43:02"/>
    <n v="110"/>
    <s v="E00110"/>
    <s v="RUTA KMS.110"/>
    <x v="116"/>
    <x v="0"/>
    <x v="0"/>
    <x v="5"/>
    <x v="0"/>
    <d v="2024-09-09T16:40:49"/>
    <x v="146"/>
    <n v="22.319722222164273"/>
    <d v="2024-09-10T10:43:02"/>
    <d v="1899-12-30T01:28:00"/>
    <d v="2024-09-10T12:11:02"/>
    <n v="2.8161111110821366"/>
    <x v="0"/>
    <m/>
    <m/>
    <x v="0"/>
    <x v="6"/>
    <x v="0"/>
    <x v="2"/>
    <x v="6"/>
    <n v="3"/>
    <s v=""/>
    <d v="1899-12-31T11:12:00"/>
    <n v="19.853055555497608"/>
    <n v="12"/>
    <n v="7.8530555554976083"/>
    <n v="0"/>
    <x v="3"/>
  </r>
  <r>
    <s v="E002"/>
    <s v="EO55"/>
    <x v="1517"/>
    <x v="0"/>
    <s v="E3"/>
    <n v="100018590"/>
    <s v="STEEL GRANADA, S.L."/>
    <n v="46004297"/>
    <s v="GRANADA (H. LASTRA)"/>
    <n v="3268"/>
    <x v="2"/>
    <d v="2024-09-09T00:00:00"/>
    <d v="1899-12-30T17:08:18"/>
    <s v="10/09 antes de 10:00"/>
    <d v="2024-09-10T00:00:00"/>
    <x v="11"/>
    <x v="9"/>
    <x v="1575"/>
    <d v="2024-09-10T00:00:00"/>
    <d v="1899-12-30T09:23:08"/>
    <n v="124"/>
    <s v="E00124"/>
    <s v="RUTA KMS.124"/>
    <x v="133"/>
    <x v="0"/>
    <x v="0"/>
    <x v="5"/>
    <x v="0"/>
    <d v="2024-09-09T17:08:18"/>
    <x v="144"/>
    <n v="16.861666666693054"/>
    <d v="2024-09-10T09:23:08"/>
    <d v="1899-12-30T01:39:12"/>
    <d v="2024-09-10T11:02:20"/>
    <n v="-1.0388888890156522"/>
    <x v="1"/>
    <m/>
    <m/>
    <x v="0"/>
    <x v="6"/>
    <x v="1"/>
    <x v="2"/>
    <x v="1"/>
    <n v="3"/>
    <s v=""/>
    <d v="1899-12-31T15:40:48"/>
    <n v="14.208333333359722"/>
    <n v="12"/>
    <n v="2.2083333333597217"/>
    <n v="0"/>
    <x v="3"/>
  </r>
  <r>
    <s v="E002"/>
    <s v="EO55"/>
    <x v="1518"/>
    <x v="0"/>
    <s v="E4"/>
    <n v="100058376"/>
    <s v="TRANSP.Y MAT.CONS.ALEJUL, S.L."/>
    <n v="46005334"/>
    <s v="ALMACEN-VILLANUEVA TRABUCO"/>
    <n v="3283"/>
    <x v="40"/>
    <d v="2024-09-09T00:00:00"/>
    <d v="1899-12-30T17:37:48"/>
    <s v="10/09 Turno partido"/>
    <d v="2024-09-10T00:00:00"/>
    <x v="7"/>
    <x v="9"/>
    <x v="1576"/>
    <d v="2024-09-10T00:00:00"/>
    <d v="1899-12-30T13:09:19"/>
    <n v="62"/>
    <s v="E00062"/>
    <s v="RUTA KMS.062"/>
    <x v="236"/>
    <x v="0"/>
    <x v="0"/>
    <x v="5"/>
    <x v="1"/>
    <d v="2024-09-09T17:37:48"/>
    <x v="172"/>
    <n v="24.370000000053551"/>
    <d v="2024-09-10T13:09:19"/>
    <d v="1899-12-30T00:49:36"/>
    <d v="2024-09-10T13:58:55"/>
    <n v="4.0180555557017215"/>
    <x v="0"/>
    <m/>
    <m/>
    <x v="0"/>
    <x v="6"/>
    <x v="0"/>
    <x v="2"/>
    <x v="2"/>
    <n v="3"/>
    <s v=""/>
    <d v="1899-12-30T19:50:24"/>
    <n v="22.543333333386883"/>
    <n v="12"/>
    <n v="10.543333333386883"/>
    <n v="0"/>
    <x v="3"/>
  </r>
  <r>
    <s v="E002"/>
    <s v="EO55"/>
    <x v="1519"/>
    <x v="0"/>
    <s v="E3"/>
    <n v="100058414"/>
    <s v="REYALFIL, S.L."/>
    <n v="46005189"/>
    <s v="PTA DE PREF- RODA  ANDALUCIA"/>
    <n v="3264"/>
    <x v="43"/>
    <d v="2024-09-10T00:00:00"/>
    <d v="1899-12-30T07:50:35"/>
    <s v="10/09 15h"/>
    <d v="2024-09-10T00:00:00"/>
    <x v="4"/>
    <x v="9"/>
    <x v="1577"/>
    <d v="2024-09-10T00:00:00"/>
    <d v="1899-12-30T13:23:26"/>
    <n v="90"/>
    <s v="E00090"/>
    <s v="RUTA KMS.090"/>
    <x v="126"/>
    <x v="0"/>
    <x v="0"/>
    <x v="5"/>
    <x v="0"/>
    <d v="2024-09-10T07:50:35"/>
    <x v="146"/>
    <n v="7.1569444444030523"/>
    <d v="2024-09-10T13:23:26"/>
    <d v="1899-12-30T01:12:00"/>
    <d v="2024-09-10T14:35:26"/>
    <n v="0.40944444428896531"/>
    <x v="0"/>
    <m/>
    <m/>
    <x v="0"/>
    <x v="6"/>
    <x v="0"/>
    <x v="2"/>
    <x v="2"/>
    <n v="3"/>
    <s v=""/>
    <d v="1899-12-31T04:48:00"/>
    <n v="4.9569444444030522"/>
    <n v="0"/>
    <n v="4.9569444444030522"/>
    <n v="0"/>
    <x v="3"/>
  </r>
  <r>
    <s v="E002"/>
    <s v="EO55"/>
    <x v="1520"/>
    <x v="0"/>
    <s v="E3"/>
    <n v="100037768"/>
    <s v="MINAS DE AGUAS TEÑIDAS, S.A.U. (MAT"/>
    <n v="46004165"/>
    <s v="ZREP4500031988_5  HORMIGON VALDELAM"/>
    <n v="3236"/>
    <x v="41"/>
    <d v="2024-09-10T00:00:00"/>
    <d v="1899-12-30T08:01:54"/>
    <s v="10/09 11h"/>
    <d v="2024-09-10T00:00:00"/>
    <x v="9"/>
    <x v="10"/>
    <x v="1578"/>
    <d v="2024-09-10T00:00:00"/>
    <d v="1899-12-30T10:22:23"/>
    <n v="85"/>
    <s v="E00085"/>
    <s v="RUTA KMS.085"/>
    <x v="87"/>
    <x v="0"/>
    <x v="0"/>
    <x v="6"/>
    <x v="0"/>
    <d v="2024-09-10T08:01:54"/>
    <x v="158"/>
    <n v="11.968333333439659"/>
    <d v="2024-09-10T10:22:23"/>
    <d v="1899-12-30T01:08:00"/>
    <d v="2024-09-10T11:30:23"/>
    <n v="8.4936111111310311"/>
    <x v="0"/>
    <m/>
    <m/>
    <x v="0"/>
    <x v="6"/>
    <x v="0"/>
    <x v="2"/>
    <x v="6"/>
    <n v="3"/>
    <s v=""/>
    <d v="1899-12-31T03:12:00"/>
    <n v="9.8350000001063265"/>
    <n v="0"/>
    <n v="9.8350000001063265"/>
    <n v="0"/>
    <x v="3"/>
  </r>
  <r>
    <s v="E002"/>
    <s v="EO55"/>
    <x v="1521"/>
    <x v="0"/>
    <s v="E3"/>
    <n v="100037768"/>
    <s v="MINAS DE AGUAS TEÑIDAS, S.A.U. (MAT"/>
    <n v="46004165"/>
    <s v="ZREP4500031988_5  HORMIGON VALDELAM"/>
    <n v="3236"/>
    <x v="41"/>
    <d v="2024-09-10T00:00:00"/>
    <d v="1899-12-30T08:02:35"/>
    <s v="10/09 16h"/>
    <d v="2024-09-10T00:00:00"/>
    <x v="9"/>
    <x v="10"/>
    <x v="1579"/>
    <d v="2024-09-10T00:00:00"/>
    <d v="1899-12-30T15:29:12"/>
    <n v="85"/>
    <s v="E00085"/>
    <s v="RUTA KMS.085"/>
    <x v="89"/>
    <x v="0"/>
    <x v="0"/>
    <x v="6"/>
    <x v="0"/>
    <d v="2024-09-10T08:02:35"/>
    <x v="158"/>
    <n v="11.956944444507826"/>
    <d v="2024-09-10T15:29:12"/>
    <d v="1899-12-30T01:08:00"/>
    <d v="2024-09-10T16:37:12"/>
    <n v="3.379999999946449"/>
    <x v="0"/>
    <m/>
    <m/>
    <x v="0"/>
    <x v="6"/>
    <x v="0"/>
    <x v="2"/>
    <x v="4"/>
    <n v="3"/>
    <s v=""/>
    <d v="1899-12-31T03:12:00"/>
    <n v="9.8236111111744933"/>
    <n v="0"/>
    <n v="9.8236111111744933"/>
    <n v="0"/>
    <x v="3"/>
  </r>
  <r>
    <s v="E002"/>
    <s v="EO55"/>
    <x v="1522"/>
    <x v="0"/>
    <s v="E3"/>
    <n v="100052034"/>
    <s v="GRUPO PUMA ESPAÑA S.L."/>
    <n v="46005751"/>
    <s v="FABRICA SEVILLA (MEGAPARK)"/>
    <n v="3264"/>
    <x v="43"/>
    <d v="2024-09-10T00:00:00"/>
    <d v="1899-12-30T08:23:22"/>
    <s v="11/09 ir de 7 a 8h"/>
    <d v="2024-09-11T00:00:00"/>
    <x v="13"/>
    <x v="9"/>
    <x v="1580"/>
    <d v="2024-09-10T00:00:00"/>
    <d v="1899-12-30T13:37:34"/>
    <n v="217"/>
    <s v="E00217"/>
    <s v="RUTA KMS.217"/>
    <x v="297"/>
    <x v="0"/>
    <x v="0"/>
    <x v="5"/>
    <x v="0"/>
    <d v="2024-09-10T08:23:22"/>
    <x v="187"/>
    <n v="23.610555555671453"/>
    <d v="2024-09-10T13:37:34"/>
    <d v="1899-12-30T02:53:36"/>
    <d v="2024-09-10T16:31:10"/>
    <n v="15.480555555608589"/>
    <x v="0"/>
    <m/>
    <m/>
    <x v="0"/>
    <x v="6"/>
    <x v="0"/>
    <x v="2"/>
    <x v="2"/>
    <n v="3"/>
    <s v=""/>
    <d v="1900-01-01T21:26:24"/>
    <n v="19.717222222338119"/>
    <n v="12"/>
    <n v="7.7172222223381191"/>
    <n v="0"/>
    <x v="3"/>
  </r>
  <r>
    <s v="E002"/>
    <s v="EO55"/>
    <x v="1523"/>
    <x v="0"/>
    <s v="E3"/>
    <n v="100018445"/>
    <s v="HORMIGONES ESTEPA, S.A."/>
    <n v="46000354"/>
    <s v="ESTEPA"/>
    <n v="3269"/>
    <x v="45"/>
    <d v="2024-09-10T00:00:00"/>
    <d v="1899-12-30T08:26:11"/>
    <s v="10/09 Lo antes posib"/>
    <d v="2024-09-10T00:00:00"/>
    <x v="6"/>
    <x v="9"/>
    <x v="1581"/>
    <d v="2024-09-10T00:00:00"/>
    <d v="1899-12-30T09:37:17"/>
    <n v="104"/>
    <s v="E00104"/>
    <s v="RUTA KMS.104"/>
    <x v="100"/>
    <x v="0"/>
    <x v="0"/>
    <x v="5"/>
    <x v="0"/>
    <d v="2024-09-10T08:26:11"/>
    <x v="179"/>
    <n v="7.563611111138016"/>
    <d v="2024-09-10T09:37:17"/>
    <d v="1899-12-30T01:23:12"/>
    <d v="2024-09-10T11:00:29"/>
    <n v="4.9919444443657994"/>
    <x v="0"/>
    <m/>
    <m/>
    <x v="0"/>
    <x v="6"/>
    <x v="0"/>
    <x v="2"/>
    <x v="1"/>
    <n v="3"/>
    <s v=""/>
    <d v="1899-12-31T09:16:48"/>
    <n v="5.1769444444713493"/>
    <n v="0"/>
    <n v="5.1769444444713493"/>
    <n v="0"/>
    <x v="3"/>
  </r>
  <r>
    <s v="E002"/>
    <s v="EO55"/>
    <x v="1524"/>
    <x v="0"/>
    <s v="E4"/>
    <n v="100018498"/>
    <s v="MATCON HNOS. GAMEZ DOMINGUEZ, S.L."/>
    <n v="46000431"/>
    <s v="MALAGA (CNO. MEDIOAMBIENTAL Nº29)"/>
    <n v="3283"/>
    <x v="40"/>
    <d v="2024-09-10T00:00:00"/>
    <d v="1899-12-30T08:53:02"/>
    <s v="10/09 Lo antes posib"/>
    <d v="2024-09-10T00:00:00"/>
    <x v="9"/>
    <x v="9"/>
    <x v="1582"/>
    <d v="2024-09-10T00:00:00"/>
    <d v="1899-12-30T11:48:42"/>
    <n v="22"/>
    <s v="E00022"/>
    <s v="RUTA KMS.022"/>
    <x v="143"/>
    <x v="0"/>
    <x v="0"/>
    <x v="5"/>
    <x v="1"/>
    <d v="2024-09-10T08:53:02"/>
    <x v="158"/>
    <n v="11.116111111245118"/>
    <d v="2024-09-10T11:48:42"/>
    <d v="1899-12-30T00:17:36"/>
    <d v="2024-09-10T12:06:18"/>
    <n v="7.8950000001350418"/>
    <x v="0"/>
    <m/>
    <m/>
    <x v="0"/>
    <x v="6"/>
    <x v="0"/>
    <x v="2"/>
    <x v="7"/>
    <n v="3"/>
    <s v=""/>
    <d v="1899-12-30T07:02:24"/>
    <n v="9.8227777779117851"/>
    <n v="0"/>
    <n v="9.8227777779117851"/>
    <n v="0"/>
    <x v="3"/>
  </r>
  <r>
    <s v="E002"/>
    <s v="EO55"/>
    <x v="1525"/>
    <x v="0"/>
    <s v="E3"/>
    <n v="100056132"/>
    <s v="ARIDOS EL POLI, S.L."/>
    <n v="46005943"/>
    <s v="GUILLENA-ARIDOS EL POLI"/>
    <n v="837"/>
    <x v="42"/>
    <d v="2024-09-10T00:00:00"/>
    <d v="1899-12-30T09:06:24"/>
    <d v="2024-11-09T08:00:00"/>
    <d v="2024-09-11T00:00:00"/>
    <x v="13"/>
    <x v="10"/>
    <x v="1583"/>
    <d v="2024-09-10T00:00:00"/>
    <d v="1899-12-30T14:44:44"/>
    <n v="83"/>
    <s v="E00083"/>
    <s v="RUTA KMS.083"/>
    <x v="87"/>
    <x v="0"/>
    <x v="0"/>
    <x v="6"/>
    <x v="0"/>
    <d v="2024-09-10T09:06:24"/>
    <x v="187"/>
    <n v="22.893333333428018"/>
    <d v="2024-09-10T14:44:44"/>
    <d v="1899-12-30T01:06:24"/>
    <d v="2024-09-10T15:51:08"/>
    <n v="16.147777777689043"/>
    <x v="0"/>
    <m/>
    <m/>
    <x v="0"/>
    <x v="6"/>
    <x v="0"/>
    <x v="2"/>
    <x v="5"/>
    <n v="3"/>
    <s v=""/>
    <d v="1899-12-31T02:33:36"/>
    <n v="20.786666666761352"/>
    <n v="12"/>
    <n v="8.7866666667613522"/>
    <n v="0"/>
    <x v="3"/>
  </r>
  <r>
    <s v="E002"/>
    <s v="EO55"/>
    <x v="1526"/>
    <x v="0"/>
    <s v="E3"/>
    <n v="100023188"/>
    <s v="MTOS DE TIERRAS Y ARIDOS DEL TINTO,"/>
    <n v="46001835"/>
    <s v="NERVA"/>
    <n v="837"/>
    <x v="42"/>
    <d v="2024-09-10T00:00:00"/>
    <d v="1899-12-30T09:29:57"/>
    <s v="10/09 en el día"/>
    <d v="2024-09-10T00:00:00"/>
    <x v="7"/>
    <x v="10"/>
    <x v="1584"/>
    <d v="2024-09-10T00:00:00"/>
    <d v="1899-12-30T11:35:44"/>
    <n v="78"/>
    <s v="E00078"/>
    <s v="RUTA KMS.078"/>
    <x v="88"/>
    <x v="0"/>
    <x v="0"/>
    <x v="6"/>
    <x v="0"/>
    <d v="2024-09-10T09:29:57"/>
    <x v="172"/>
    <n v="8.5008333332953043"/>
    <d v="2024-09-10T11:35:44"/>
    <d v="1899-12-30T01:02:24"/>
    <d v="2024-09-10T12:38:08"/>
    <n v="5.3644444444798864"/>
    <x v="0"/>
    <m/>
    <m/>
    <x v="0"/>
    <x v="6"/>
    <x v="0"/>
    <x v="2"/>
    <x v="7"/>
    <n v="3"/>
    <s v=""/>
    <d v="1899-12-31T00:57:36"/>
    <n v="6.4608333332953043"/>
    <n v="0"/>
    <n v="6.4608333332953043"/>
    <n v="0"/>
    <x v="3"/>
  </r>
  <r>
    <s v="E002"/>
    <s v="EO55"/>
    <x v="1527"/>
    <x v="0"/>
    <s v="E3"/>
    <n v="100021981"/>
    <s v="CEMENTOS CAPA, S.L."/>
    <n v="46005184"/>
    <s v="FABRICA SALINAS-ARCHIDONA (MALAGA)"/>
    <n v="3260"/>
    <x v="52"/>
    <d v="2024-09-10T00:00:00"/>
    <d v="1899-12-30T10:07:22"/>
    <s v="10/09 Lo antes posib"/>
    <d v="2024-09-10T00:00:00"/>
    <x v="6"/>
    <x v="9"/>
    <x v="1585"/>
    <d v="2024-09-10T00:00:00"/>
    <d v="1899-12-30T10:44:52"/>
    <n v="69"/>
    <s v="E00069"/>
    <s v="RUTA KMS.069"/>
    <x v="132"/>
    <x v="0"/>
    <x v="0"/>
    <x v="5"/>
    <x v="0"/>
    <d v="2024-09-10T10:07:22"/>
    <x v="179"/>
    <n v="5.8772222221596166"/>
    <d v="2024-09-10T10:44:52"/>
    <d v="1899-12-30T00:55:12"/>
    <d v="2024-09-10T11:40:04"/>
    <n v="4.3322222222923301"/>
    <x v="0"/>
    <m/>
    <m/>
    <x v="0"/>
    <x v="6"/>
    <x v="0"/>
    <x v="2"/>
    <x v="6"/>
    <n v="3"/>
    <s v=""/>
    <d v="1899-12-30T22:04:48"/>
    <n v="3.9572222221596167"/>
    <n v="0"/>
    <n v="3.9572222221596167"/>
    <n v="0"/>
    <x v="3"/>
  </r>
  <r>
    <s v="E002"/>
    <s v="EO55"/>
    <x v="1528"/>
    <x v="0"/>
    <s v="E3"/>
    <n v="100021981"/>
    <s v="CEMENTOS CAPA, S.L."/>
    <n v="46005184"/>
    <s v="FABRICA SALINAS-ARCHIDONA (MALAGA)"/>
    <n v="3260"/>
    <x v="52"/>
    <d v="2024-09-10T00:00:00"/>
    <d v="1899-12-30T10:09:17"/>
    <s v="10/09 Lo antes posib"/>
    <d v="2024-09-10T00:00:00"/>
    <x v="6"/>
    <x v="9"/>
    <x v="1586"/>
    <d v="2024-09-10T00:00:00"/>
    <d v="1899-12-30T12:31:46"/>
    <n v="69"/>
    <s v="E00069"/>
    <s v="RUTA KMS.069"/>
    <x v="96"/>
    <x v="0"/>
    <x v="0"/>
    <x v="5"/>
    <x v="0"/>
    <d v="2024-09-10T10:09:17"/>
    <x v="179"/>
    <n v="5.8452777777565643"/>
    <d v="2024-09-10T12:31:46"/>
    <d v="1899-12-30T00:55:12"/>
    <d v="2024-09-10T13:26:58"/>
    <n v="2.5505555556155741"/>
    <x v="0"/>
    <m/>
    <m/>
    <x v="0"/>
    <x v="6"/>
    <x v="0"/>
    <x v="2"/>
    <x v="3"/>
    <n v="3"/>
    <s v=""/>
    <d v="1899-12-30T22:04:48"/>
    <n v="3.9252777777565644"/>
    <n v="0"/>
    <n v="3.9252777777565644"/>
    <n v="0"/>
    <x v="3"/>
  </r>
  <r>
    <s v="E002"/>
    <s v="EO55"/>
    <x v="1529"/>
    <x v="0"/>
    <s v="E3"/>
    <n v="100037768"/>
    <s v="MINAS DE AGUAS TEÑIDAS, S.A.U. (MAT"/>
    <n v="46004165"/>
    <s v="ZREP4500031988_5  HORMIGON VALDELAM"/>
    <n v="3236"/>
    <x v="41"/>
    <d v="2024-09-10T00:00:00"/>
    <d v="1899-12-30T10:12:52"/>
    <s v="11/09 08:00h"/>
    <d v="2024-09-11T00:00:00"/>
    <x v="9"/>
    <x v="10"/>
    <x v="1587"/>
    <d v="2024-09-10T00:00:00"/>
    <d v="1899-12-30T14:17:24"/>
    <n v="85"/>
    <s v="E00085"/>
    <s v="RUTA KMS.085"/>
    <x v="63"/>
    <x v="0"/>
    <x v="0"/>
    <x v="6"/>
    <x v="0"/>
    <d v="2024-09-10T10:12:52"/>
    <x v="176"/>
    <n v="33.785555555659812"/>
    <d v="2024-09-10T14:17:24"/>
    <d v="1899-12-30T01:08:00"/>
    <d v="2024-09-10T15:25:24"/>
    <n v="28.576666666776873"/>
    <x v="0"/>
    <m/>
    <m/>
    <x v="0"/>
    <x v="6"/>
    <x v="0"/>
    <x v="2"/>
    <x v="5"/>
    <n v="3"/>
    <s v=""/>
    <d v="1899-12-31T03:12:00"/>
    <n v="31.652222222326479"/>
    <n v="12"/>
    <n v="19.652222222326479"/>
    <n v="0"/>
    <x v="3"/>
  </r>
  <r>
    <s v="E002"/>
    <s v="EO55"/>
    <x v="1530"/>
    <x v="0"/>
    <s v="E4"/>
    <n v="100058400"/>
    <s v="HIJOS DE JUAN PALACIOS, S.L.U."/>
    <n v="46005364"/>
    <s v="ALMACEN-VILLANUEVA DEL TRABUCO"/>
    <n v="3283"/>
    <x v="40"/>
    <d v="2024-09-10T00:00:00"/>
    <d v="1899-12-30T10:30:12"/>
    <s v="11/09 en la mañana"/>
    <d v="2024-09-11T00:00:00"/>
    <x v="4"/>
    <x v="9"/>
    <x v="1588"/>
    <d v="2024-09-11T00:00:00"/>
    <d v="1899-12-30T06:57:16"/>
    <n v="62"/>
    <s v="E00062"/>
    <s v="RUTA KMS.062"/>
    <x v="143"/>
    <x v="0"/>
    <x v="0"/>
    <x v="5"/>
    <x v="1"/>
    <d v="2024-09-10T10:30:12"/>
    <x v="200"/>
    <n v="28.496666666585952"/>
    <d v="2024-09-11T06:57:16"/>
    <d v="1899-12-30T00:49:36"/>
    <d v="2024-09-11T07:46:52"/>
    <n v="7.2188888890086673"/>
    <x v="0"/>
    <m/>
    <m/>
    <x v="0"/>
    <x v="8"/>
    <x v="0"/>
    <x v="2"/>
    <x v="13"/>
    <n v="4"/>
    <s v=""/>
    <d v="1899-12-30T19:50:24"/>
    <n v="26.669999999919284"/>
    <n v="12"/>
    <n v="14.669999999919284"/>
    <n v="0"/>
    <x v="3"/>
  </r>
  <r>
    <s v="E002"/>
    <s v="EO55"/>
    <x v="1531"/>
    <x v="0"/>
    <s v="E3"/>
    <n v="100052945"/>
    <s v="HORMIGONES ROCIO S.L."/>
    <n v="46004387"/>
    <s v="ALMONTE"/>
    <n v="837"/>
    <x v="42"/>
    <d v="2024-09-10T00:00:00"/>
    <d v="1899-12-30T10:38:12"/>
    <s v="URGENTE 8:00"/>
    <d v="2024-09-11T00:00:00"/>
    <x v="12"/>
    <x v="10"/>
    <x v="1589"/>
    <d v="2024-09-11T00:00:00"/>
    <d v="1899-12-30T09:51:50"/>
    <n v="27"/>
    <s v="E00027"/>
    <s v="RUTA KMS.027"/>
    <x v="70"/>
    <x v="0"/>
    <x v="0"/>
    <x v="6"/>
    <x v="0"/>
    <d v="2024-09-10T10:38:12"/>
    <x v="190"/>
    <n v="24.363333333400078"/>
    <d v="2024-09-11T09:51:50"/>
    <d v="1899-12-30T00:21:36"/>
    <d v="2024-09-11T10:13:26"/>
    <n v="0.77611111110309139"/>
    <x v="0"/>
    <m/>
    <m/>
    <x v="0"/>
    <x v="8"/>
    <x v="0"/>
    <x v="2"/>
    <x v="1"/>
    <n v="4"/>
    <s v=""/>
    <d v="1899-12-30T08:38:24"/>
    <n v="23.003333333400079"/>
    <n v="12"/>
    <n v="11.003333333400079"/>
    <n v="0"/>
    <x v="3"/>
  </r>
  <r>
    <s v="E002"/>
    <s v="EO55"/>
    <x v="1532"/>
    <x v="0"/>
    <s v="E4"/>
    <n v="100050050"/>
    <s v="ESPINAL DE BOMBEOS, S. L."/>
    <n v="46005945"/>
    <s v="PEÑAFLOR"/>
    <n v="2882"/>
    <x v="49"/>
    <d v="2024-09-10T00:00:00"/>
    <d v="1899-12-30T10:39:09"/>
    <s v="11/09 Lo antes posib"/>
    <d v="2024-09-11T00:00:00"/>
    <x v="18"/>
    <x v="10"/>
    <x v="1590"/>
    <d v="2024-09-11T00:00:00"/>
    <d v="1899-12-30T08:21:42"/>
    <n v="145"/>
    <s v="E00145"/>
    <s v="RUTA KMS.145"/>
    <x v="94"/>
    <x v="0"/>
    <x v="0"/>
    <x v="6"/>
    <x v="1"/>
    <d v="2024-09-10T10:39:09"/>
    <x v="189"/>
    <n v="22.347499999974389"/>
    <d v="2024-09-11T08:21:42"/>
    <d v="1899-12-30T01:56:00"/>
    <d v="2024-09-11T10:17:42"/>
    <n v="-1.2950000001001172"/>
    <x v="1"/>
    <m/>
    <m/>
    <x v="0"/>
    <x v="8"/>
    <x v="1"/>
    <x v="2"/>
    <x v="0"/>
    <n v="4"/>
    <s v=""/>
    <d v="1899-12-31T22:24:00"/>
    <n v="19.414166666641055"/>
    <n v="12"/>
    <n v="7.4141666666410551"/>
    <n v="0"/>
    <x v="3"/>
  </r>
  <r>
    <s v="E002"/>
    <s v="EO55"/>
    <x v="1533"/>
    <x v="0"/>
    <s v="E3"/>
    <n v="100018390"/>
    <s v="FORJADOS TOR S.L."/>
    <n v="46005202"/>
    <s v="VILLANUEVA DEL TRABUCO"/>
    <n v="3262"/>
    <x v="38"/>
    <d v="2024-09-10T00:00:00"/>
    <d v="1899-12-30T10:43:50"/>
    <s v="11/09 08:00h"/>
    <d v="2024-09-11T00:00:00"/>
    <x v="13"/>
    <x v="9"/>
    <x v="1591"/>
    <d v="2024-09-10T00:00:00"/>
    <d v="1899-12-30T15:56:36"/>
    <n v="62"/>
    <s v="E00062"/>
    <s v="RUTA KMS.062"/>
    <x v="281"/>
    <x v="0"/>
    <x v="0"/>
    <x v="5"/>
    <x v="0"/>
    <d v="2024-09-10T10:43:50"/>
    <x v="187"/>
    <n v="21.269444444566034"/>
    <d v="2024-09-10T15:56:36"/>
    <d v="1899-12-30T00:49:36"/>
    <d v="2024-09-10T16:46:12"/>
    <n v="15.230000000155997"/>
    <x v="0"/>
    <m/>
    <m/>
    <x v="0"/>
    <x v="6"/>
    <x v="0"/>
    <x v="2"/>
    <x v="4"/>
    <n v="3"/>
    <s v=""/>
    <d v="1899-12-30T19:50:24"/>
    <n v="19.442777777899366"/>
    <n v="12"/>
    <n v="7.4427777778993658"/>
    <n v="0"/>
    <x v="3"/>
  </r>
  <r>
    <s v="E002"/>
    <s v="EO55"/>
    <x v="1534"/>
    <x v="0"/>
    <s v="E3"/>
    <n v="100018390"/>
    <s v="FORJADOS TOR S.L."/>
    <n v="46005202"/>
    <s v="VILLANUEVA DEL TRABUCO"/>
    <n v="3262"/>
    <x v="38"/>
    <d v="2024-09-10T00:00:00"/>
    <d v="1899-12-30T10:44:16"/>
    <s v="11/09 12:00h"/>
    <d v="2024-09-11T00:00:00"/>
    <x v="17"/>
    <x v="9"/>
    <x v="1592"/>
    <d v="2024-09-11T00:00:00"/>
    <d v="1899-12-30T10:11:34"/>
    <n v="62"/>
    <s v="E00062"/>
    <s v="RUTA KMS.062"/>
    <x v="281"/>
    <x v="0"/>
    <x v="0"/>
    <x v="5"/>
    <x v="0"/>
    <d v="2024-09-10T10:44:16"/>
    <x v="181"/>
    <n v="25.26222222216893"/>
    <d v="2024-09-11T10:11:34"/>
    <d v="1899-12-30T00:49:36"/>
    <d v="2024-09-11T11:01:10"/>
    <n v="0.98055555566679686"/>
    <x v="0"/>
    <m/>
    <m/>
    <x v="0"/>
    <x v="8"/>
    <x v="0"/>
    <x v="2"/>
    <x v="6"/>
    <n v="4"/>
    <s v=""/>
    <d v="1899-12-30T19:50:24"/>
    <n v="23.435555555502262"/>
    <n v="12"/>
    <n v="11.435555555502262"/>
    <n v="0"/>
    <x v="3"/>
  </r>
  <r>
    <s v="E002"/>
    <s v="EO55"/>
    <x v="1535"/>
    <x v="0"/>
    <s v="E3"/>
    <n v="100057968"/>
    <s v="LOZAC OBRAS Y SERVICIOS, S.L."/>
    <n v="46005115"/>
    <s v="PLANTA PUERTO SANTA MARIA"/>
    <n v="3264"/>
    <x v="43"/>
    <d v="2024-09-10T00:00:00"/>
    <d v="1899-12-30T10:55:41"/>
    <s v="11/09 10:00h"/>
    <d v="2024-09-11T00:00:00"/>
    <x v="11"/>
    <x v="9"/>
    <x v="1593"/>
    <d v="2024-09-10T00:00:00"/>
    <d v="1899-12-30T15:32:36"/>
    <n v="254"/>
    <s v="E00254"/>
    <s v="RUTA KMS.254"/>
    <x v="123"/>
    <x v="0"/>
    <x v="0"/>
    <x v="5"/>
    <x v="0"/>
    <d v="2024-09-10T10:55:41"/>
    <x v="185"/>
    <n v="23.071944444382098"/>
    <d v="2024-09-10T15:32:36"/>
    <d v="1899-12-30T03:23:12"/>
    <d v="2024-09-10T18:55:48"/>
    <n v="15.069999999948777"/>
    <x v="0"/>
    <m/>
    <m/>
    <x v="0"/>
    <x v="6"/>
    <x v="0"/>
    <x v="2"/>
    <x v="4"/>
    <n v="3"/>
    <s v=""/>
    <d v="1900-01-02T09:16:48"/>
    <n v="18.685277777715431"/>
    <n v="12"/>
    <n v="6.6852777777154309"/>
    <n v="0"/>
    <x v="3"/>
  </r>
  <r>
    <s v="E002"/>
    <s v="EO55"/>
    <x v="1536"/>
    <x v="0"/>
    <s v="E3"/>
    <n v="100057968"/>
    <s v="LOZAC OBRAS Y SERVICIOS, S.L."/>
    <n v="46005114"/>
    <s v="PLANTA DE PUERTO REAL"/>
    <n v="3264"/>
    <x v="43"/>
    <d v="2024-09-10T00:00:00"/>
    <d v="1899-12-30T10:55:52"/>
    <s v="11/09 11:00h"/>
    <d v="2024-09-11T00:00:00"/>
    <x v="12"/>
    <x v="9"/>
    <x v="1594"/>
    <d v="2024-09-10T00:00:00"/>
    <d v="1899-12-30T15:06:40"/>
    <n v="232"/>
    <s v="E00232"/>
    <s v="RUTA KMS.232"/>
    <x v="132"/>
    <x v="0"/>
    <x v="0"/>
    <x v="5"/>
    <x v="0"/>
    <d v="2024-09-10T10:55:52"/>
    <x v="190"/>
    <n v="24.068888888927177"/>
    <d v="2024-09-10T15:06:40"/>
    <d v="1899-12-30T03:05:36"/>
    <d v="2024-09-10T18:12:16"/>
    <n v="16.795555555669125"/>
    <x v="0"/>
    <m/>
    <m/>
    <x v="0"/>
    <x v="6"/>
    <x v="0"/>
    <x v="2"/>
    <x v="4"/>
    <n v="3"/>
    <s v=""/>
    <d v="1900-01-02T02:14:24"/>
    <n v="19.975555555593843"/>
    <n v="12"/>
    <n v="7.9755555555938429"/>
    <n v="0"/>
    <x v="3"/>
  </r>
  <r>
    <s v="E002"/>
    <s v="EO55"/>
    <x v="1537"/>
    <x v="0"/>
    <s v="E3"/>
    <n v="100051343"/>
    <s v="HORMIGONES SANTAELLA, S.L."/>
    <n v="46004256"/>
    <s v="SANTAELLA"/>
    <n v="3269"/>
    <x v="45"/>
    <d v="2024-09-10T00:00:00"/>
    <d v="1899-12-30T10:58:52"/>
    <s v="11/09 10:00h"/>
    <d v="2024-09-11T00:00:00"/>
    <x v="11"/>
    <x v="9"/>
    <x v="1595"/>
    <d v="2024-09-11T00:00:00"/>
    <d v="1899-12-30T06:59:49"/>
    <n v="151"/>
    <s v="E00151"/>
    <s v="RUTA KMS.151"/>
    <x v="135"/>
    <x v="0"/>
    <x v="0"/>
    <x v="5"/>
    <x v="0"/>
    <d v="2024-09-10T10:58:52"/>
    <x v="185"/>
    <n v="23.018888888822403"/>
    <d v="2024-09-11T06:59:49"/>
    <d v="1899-12-30T02:00:48"/>
    <d v="2024-09-11T09:00:37"/>
    <n v="0.98972222220618278"/>
    <x v="0"/>
    <m/>
    <m/>
    <x v="0"/>
    <x v="8"/>
    <x v="0"/>
    <x v="2"/>
    <x v="13"/>
    <n v="4"/>
    <s v=""/>
    <d v="1900-01-01T00:19:12"/>
    <n v="20.005555555489071"/>
    <n v="12"/>
    <n v="8.0055555554890709"/>
    <n v="0"/>
    <x v="3"/>
  </r>
  <r>
    <s v="E002"/>
    <s v="EO55"/>
    <x v="1538"/>
    <x v="0"/>
    <s v="E3"/>
    <n v="100045043"/>
    <s v="HORMIGONES GUADARRANQUE, S.L."/>
    <n v="46005161"/>
    <s v="PLANTA DE SAN ROQUE"/>
    <n v="3269"/>
    <x v="45"/>
    <d v="2024-09-10T00:00:00"/>
    <d v="1899-12-30T11:15:08"/>
    <d v="1899-12-30T08:00:00"/>
    <d v="2024-09-11T00:00:00"/>
    <x v="13"/>
    <x v="9"/>
    <x v="1596"/>
    <d v="2024-09-10T00:00:00"/>
    <d v="1899-12-30T14:41:08"/>
    <n v="144"/>
    <s v="E00144"/>
    <s v="RUTA KMS.144"/>
    <x v="72"/>
    <x v="0"/>
    <x v="0"/>
    <x v="5"/>
    <x v="0"/>
    <d v="2024-09-10T11:15:08"/>
    <x v="187"/>
    <n v="20.747777777840383"/>
    <d v="2024-09-10T14:41:08"/>
    <d v="1899-12-30T01:55:12"/>
    <d v="2024-09-10T16:36:20"/>
    <n v="15.394444444449618"/>
    <x v="0"/>
    <m/>
    <m/>
    <x v="0"/>
    <x v="6"/>
    <x v="0"/>
    <x v="2"/>
    <x v="5"/>
    <n v="3"/>
    <s v=""/>
    <d v="1899-12-31T22:04:48"/>
    <n v="17.827777777840382"/>
    <n v="12"/>
    <n v="5.8277777778403816"/>
    <n v="0"/>
    <x v="3"/>
  </r>
  <r>
    <s v="E002"/>
    <s v="EO55"/>
    <x v="1539"/>
    <x v="0"/>
    <s v="E3"/>
    <n v="100045043"/>
    <s v="HORMIGONES GUADARRANQUE, S.L."/>
    <n v="46005161"/>
    <s v="PLANTA DE SAN ROQUE"/>
    <n v="3269"/>
    <x v="45"/>
    <d v="2024-09-10T00:00:00"/>
    <d v="1899-12-30T11:15:24"/>
    <d v="1899-12-30T11:00:00"/>
    <d v="2024-09-11T00:00:00"/>
    <x v="12"/>
    <x v="9"/>
    <x v="1597"/>
    <d v="2024-09-11T00:00:00"/>
    <d v="1899-12-30T09:00:48"/>
    <n v="144"/>
    <s v="E00144"/>
    <s v="RUTA KMS.144"/>
    <x v="85"/>
    <x v="0"/>
    <x v="0"/>
    <x v="5"/>
    <x v="0"/>
    <d v="2024-09-10T11:15:24"/>
    <x v="190"/>
    <n v="23.743333333404735"/>
    <d v="2024-09-11T09:00:48"/>
    <d v="1899-12-30T01:55:12"/>
    <d v="2024-09-11T10:56:00"/>
    <n v="6.6666666709352285E-2"/>
    <x v="0"/>
    <m/>
    <m/>
    <x v="0"/>
    <x v="8"/>
    <x v="0"/>
    <x v="2"/>
    <x v="1"/>
    <n v="4"/>
    <s v=""/>
    <d v="1899-12-31T22:04:48"/>
    <n v="20.823333333404733"/>
    <n v="12"/>
    <n v="8.823333333404733"/>
    <n v="0"/>
    <x v="3"/>
  </r>
  <r>
    <s v="E002"/>
    <s v="EO55"/>
    <x v="1540"/>
    <x v="0"/>
    <s v="E4"/>
    <n v="100052407"/>
    <s v="MATERIALES DE CONSTR. RAFAEL VIDAL,"/>
    <n v="46005504"/>
    <s v="ALMACEN CASTELLON"/>
    <n v="3283"/>
    <x v="40"/>
    <d v="2024-09-10T00:00:00"/>
    <d v="1899-12-30T11:18:03"/>
    <s v="11/09 en el día"/>
    <d v="2024-09-11T00:00:00"/>
    <x v="9"/>
    <x v="9"/>
    <x v="1598"/>
    <d v="2024-09-10T00:00:00"/>
    <d v="1899-12-30T15:53:38"/>
    <n v="706"/>
    <s v="E00706"/>
    <s v="RUTA KMS.706"/>
    <x v="298"/>
    <x v="0"/>
    <x v="0"/>
    <x v="5"/>
    <x v="1"/>
    <d v="2024-09-10T11:18:03"/>
    <x v="176"/>
    <n v="32.699166666716337"/>
    <d v="2024-09-10T15:53:38"/>
    <d v="1899-12-30T09:24:48"/>
    <d v="2024-09-11T01:18:26"/>
    <n v="18.692777777847368"/>
    <x v="0"/>
    <m/>
    <m/>
    <x v="0"/>
    <x v="6"/>
    <x v="0"/>
    <x v="2"/>
    <x v="4"/>
    <n v="3"/>
    <s v=""/>
    <d v="1900-01-08T09:55:12"/>
    <n v="22.285833333383003"/>
    <n v="12"/>
    <n v="10.285833333383003"/>
    <n v="0"/>
    <x v="3"/>
  </r>
  <r>
    <s v="E002"/>
    <s v="EO55"/>
    <x v="1541"/>
    <x v="0"/>
    <s v="E4"/>
    <n v="100052407"/>
    <s v="MATERIALES DE CONSTR. RAFAEL VIDAL,"/>
    <n v="46005504"/>
    <s v="ALMACEN CASTELLON"/>
    <n v="3283"/>
    <x v="40"/>
    <d v="2024-09-10T00:00:00"/>
    <d v="1899-12-30T11:18:11"/>
    <s v="11/09 en el día"/>
    <d v="2024-09-11T00:00:00"/>
    <x v="9"/>
    <x v="9"/>
    <x v="1599"/>
    <d v="2024-09-10T00:00:00"/>
    <d v="1899-12-30T18:05:07"/>
    <n v="706"/>
    <s v="E00706"/>
    <s v="RUTA KMS.706"/>
    <x v="250"/>
    <x v="0"/>
    <x v="0"/>
    <x v="5"/>
    <x v="1"/>
    <d v="2024-09-10T11:18:11"/>
    <x v="176"/>
    <n v="32.696944444498513"/>
    <d v="2024-09-10T18:05:07"/>
    <d v="1899-12-30T09:24:48"/>
    <d v="2024-09-11T03:29:55"/>
    <n v="16.501388888864312"/>
    <x v="0"/>
    <m/>
    <m/>
    <x v="0"/>
    <x v="6"/>
    <x v="0"/>
    <x v="2"/>
    <x v="10"/>
    <n v="3"/>
    <s v=""/>
    <d v="1900-01-08T09:55:12"/>
    <n v="22.283611111165179"/>
    <n v="12"/>
    <n v="10.283611111165179"/>
    <n v="0"/>
    <x v="3"/>
  </r>
  <r>
    <s v="E002"/>
    <s v="EO55"/>
    <x v="1542"/>
    <x v="0"/>
    <s v="E4"/>
    <n v="100057845"/>
    <s v="INVERSIONES SEGURA SARRIA, S.L."/>
    <n v="46005944"/>
    <s v="FINESTRAT (ALICANTE)- HNOS NADAL C/"/>
    <n v="3283"/>
    <x v="40"/>
    <d v="2024-09-10T00:00:00"/>
    <d v="1899-12-30T11:24:48"/>
    <s v="11/09 Ángel: 6342718"/>
    <d v="2024-09-11T00:00:00"/>
    <x v="11"/>
    <x v="9"/>
    <x v="1600"/>
    <d v="2024-09-10T00:00:00"/>
    <d v="1899-12-30T15:04:37"/>
    <n v="523"/>
    <s v="E00523"/>
    <s v="RUTA KMS.523"/>
    <x v="299"/>
    <x v="0"/>
    <x v="0"/>
    <x v="5"/>
    <x v="1"/>
    <d v="2024-09-10T11:24:48"/>
    <x v="185"/>
    <n v="22.586666666669771"/>
    <d v="2024-09-10T15:04:37"/>
    <d v="1899-12-30T06:58:24"/>
    <d v="2024-09-10T22:03:01"/>
    <n v="11.94972222216893"/>
    <x v="0"/>
    <m/>
    <m/>
    <x v="0"/>
    <x v="6"/>
    <x v="0"/>
    <x v="2"/>
    <x v="4"/>
    <n v="3"/>
    <s v=""/>
    <d v="1900-01-05T23:21:36"/>
    <n v="14.613333333336438"/>
    <n v="12"/>
    <n v="2.6133333333364384"/>
    <n v="0"/>
    <x v="3"/>
  </r>
  <r>
    <s v="E002"/>
    <s v="EO55"/>
    <x v="1543"/>
    <x v="0"/>
    <s v="E3"/>
    <n v="100052254"/>
    <s v="COTUBO PREFABRICADOS S.L.U."/>
    <n v="46004326"/>
    <s v="LA CARLOTA"/>
    <n v="3263"/>
    <x v="47"/>
    <d v="2024-09-10T00:00:00"/>
    <d v="1899-12-30T11:27:34"/>
    <s v="10/09 lo antes posib"/>
    <d v="2024-09-10T00:00:00"/>
    <x v="9"/>
    <x v="9"/>
    <x v="1601"/>
    <d v="2024-09-10T00:00:00"/>
    <d v="1899-12-30T14:46:18"/>
    <n v="158"/>
    <s v="E00158"/>
    <s v="RUTA KMS.158"/>
    <x v="92"/>
    <x v="0"/>
    <x v="0"/>
    <x v="5"/>
    <x v="0"/>
    <d v="2024-09-10T11:27:34"/>
    <x v="158"/>
    <n v="8.5405555555480532"/>
    <d v="2024-09-10T14:46:18"/>
    <d v="1899-12-30T02:06:24"/>
    <d v="2024-09-10T16:52:42"/>
    <n v="3.1216666666441597"/>
    <x v="0"/>
    <m/>
    <m/>
    <x v="0"/>
    <x v="6"/>
    <x v="0"/>
    <x v="2"/>
    <x v="5"/>
    <n v="3"/>
    <s v=""/>
    <d v="1900-01-01T02:33:36"/>
    <n v="5.4338888888813868"/>
    <n v="0"/>
    <n v="5.4338888888813868"/>
    <n v="0"/>
    <x v="3"/>
  </r>
  <r>
    <s v="E002"/>
    <s v="EO55"/>
    <x v="1544"/>
    <x v="0"/>
    <s v="E3"/>
    <n v="100058384"/>
    <s v="ADOQUINES Y MARCOS, S.L."/>
    <n v="46005169"/>
    <s v="PLANTA LA RODA DE ANDALUCIA"/>
    <n v="3263"/>
    <x v="47"/>
    <d v="2024-09-10T00:00:00"/>
    <d v="1899-12-30T11:42:32"/>
    <s v=".11/09 08:30"/>
    <d v="2024-09-11T00:00:00"/>
    <x v="19"/>
    <x v="9"/>
    <x v="1602"/>
    <d v="2024-09-10T00:00:00"/>
    <d v="1899-12-30T14:16:42"/>
    <n v="90"/>
    <s v="E00090"/>
    <s v="RUTA KMS.090"/>
    <x v="100"/>
    <x v="0"/>
    <x v="0"/>
    <x v="5"/>
    <x v="0"/>
    <d v="2024-09-10T11:42:32"/>
    <x v="192"/>
    <n v="20.791111111000646"/>
    <d v="2024-09-10T14:16:42"/>
    <d v="1899-12-30T01:12:00"/>
    <d v="2024-09-10T15:28:42"/>
    <n v="17.021666666551027"/>
    <x v="0"/>
    <m/>
    <m/>
    <x v="0"/>
    <x v="6"/>
    <x v="0"/>
    <x v="2"/>
    <x v="5"/>
    <n v="3"/>
    <s v=""/>
    <d v="1899-12-31T04:48:00"/>
    <n v="18.591111111000647"/>
    <n v="12"/>
    <n v="6.5911111110006466"/>
    <n v="0"/>
    <x v="3"/>
  </r>
  <r>
    <s v="E002"/>
    <s v="EO55"/>
    <x v="1545"/>
    <x v="0"/>
    <s v="E3"/>
    <n v="100051798"/>
    <s v="SERVICIOS Y TRANSPORTES ALPAMI S.L."/>
    <n v="46004396"/>
    <s v="CORDOBA (PLANTA DE TORRECILLA)"/>
    <n v="3264"/>
    <x v="43"/>
    <d v="2024-09-10T00:00:00"/>
    <d v="1899-12-30T11:53:43"/>
    <s v="11/09 07:00h"/>
    <d v="2024-09-11T00:00:00"/>
    <x v="27"/>
    <x v="9"/>
    <x v="1603"/>
    <d v="2024-09-11T00:00:00"/>
    <d v="1899-12-30T05:40:31"/>
    <n v="161"/>
    <s v="E00161"/>
    <s v="RUTA KMS.161"/>
    <x v="106"/>
    <x v="0"/>
    <x v="0"/>
    <x v="5"/>
    <x v="0"/>
    <d v="2024-09-10T11:53:43"/>
    <x v="201"/>
    <n v="19.10472222219687"/>
    <d v="2024-09-11T05:40:31"/>
    <d v="1899-12-30T02:08:48"/>
    <d v="2024-09-11T07:49:19"/>
    <n v="-0.82194444449851289"/>
    <x v="1"/>
    <m/>
    <m/>
    <x v="0"/>
    <x v="8"/>
    <x v="1"/>
    <x v="2"/>
    <x v="14"/>
    <n v="4"/>
    <s v=""/>
    <d v="1900-01-01T03:31:12"/>
    <n v="15.958055555530201"/>
    <n v="12"/>
    <n v="3.9580555555302013"/>
    <n v="0"/>
    <x v="3"/>
  </r>
  <r>
    <s v="E002"/>
    <s v="EO55"/>
    <x v="1546"/>
    <x v="0"/>
    <s v="E3"/>
    <n v="432000110"/>
    <s v="PREBETONG HORMIGONES, S.A."/>
    <n v="46001416"/>
    <s v="ALCALA DE GUADAIRA"/>
    <n v="837"/>
    <x v="42"/>
    <d v="2024-09-10T00:00:00"/>
    <d v="1899-12-30T11:59:48"/>
    <s v="11/09 08:00h"/>
    <d v="2024-09-11T00:00:00"/>
    <x v="13"/>
    <x v="10"/>
    <x v="1604"/>
    <d v="2024-09-10T00:00:00"/>
    <d v="1899-12-30T15:51:55"/>
    <n v="83"/>
    <s v="E00083"/>
    <s v="RUTA KMS.083"/>
    <x v="88"/>
    <x v="0"/>
    <x v="0"/>
    <x v="6"/>
    <x v="0"/>
    <d v="2024-09-10T11:59:48"/>
    <x v="187"/>
    <n v="20.003333333472256"/>
    <d v="2024-09-10T15:51:55"/>
    <d v="1899-12-30T01:06:24"/>
    <d v="2024-09-10T16:58:19"/>
    <n v="15.028055555478204"/>
    <x v="0"/>
    <m/>
    <m/>
    <x v="0"/>
    <x v="6"/>
    <x v="0"/>
    <x v="2"/>
    <x v="4"/>
    <n v="3"/>
    <s v=""/>
    <d v="1899-12-31T02:33:36"/>
    <n v="17.89666666680559"/>
    <n v="12"/>
    <n v="5.89666666680559"/>
    <n v="0"/>
    <x v="3"/>
  </r>
  <r>
    <s v="E002"/>
    <s v="EO55"/>
    <x v="1547"/>
    <x v="0"/>
    <s v="E3"/>
    <n v="100033645"/>
    <s v="HORMIALIA 2007 S.L."/>
    <n v="46005121"/>
    <s v="PLANTA FUENGIROLA"/>
    <n v="3264"/>
    <x v="43"/>
    <d v="2024-09-10T00:00:00"/>
    <d v="1899-12-30T12:46:33"/>
    <d v="1899-12-30T11:00:00"/>
    <d v="2024-09-11T00:00:00"/>
    <x v="12"/>
    <x v="9"/>
    <x v="1605"/>
    <d v="2024-09-11T00:00:00"/>
    <d v="1899-12-30T09:55:30"/>
    <n v="54"/>
    <s v="E00054"/>
    <s v="RUTA KMS.054"/>
    <x v="84"/>
    <x v="0"/>
    <x v="0"/>
    <x v="5"/>
    <x v="0"/>
    <d v="2024-09-10T12:46:33"/>
    <x v="190"/>
    <n v="22.224166666797828"/>
    <d v="2024-09-11T09:55:30"/>
    <d v="1899-12-30T00:43:12"/>
    <d v="2024-09-11T10:38:42"/>
    <n v="0.35500000003958121"/>
    <x v="0"/>
    <m/>
    <m/>
    <x v="0"/>
    <x v="8"/>
    <x v="0"/>
    <x v="2"/>
    <x v="1"/>
    <n v="4"/>
    <s v=""/>
    <d v="1899-12-30T17:16:48"/>
    <n v="20.504166666797829"/>
    <n v="12"/>
    <n v="8.5041666667978291"/>
    <n v="0"/>
    <x v="3"/>
  </r>
  <r>
    <s v="E002"/>
    <s v="EO55"/>
    <x v="1548"/>
    <x v="0"/>
    <s v="E3"/>
    <n v="100033645"/>
    <s v="HORMIALIA 2007 S.L."/>
    <n v="46005121"/>
    <s v="PLANTA FUENGIROLA"/>
    <n v="3264"/>
    <x v="43"/>
    <d v="2024-09-10T00:00:00"/>
    <d v="1899-12-30T12:46:54"/>
    <s v="08:00h"/>
    <d v="2024-09-11T00:00:00"/>
    <x v="13"/>
    <x v="9"/>
    <x v="1606"/>
    <d v="2024-09-10T00:00:00"/>
    <d v="1899-12-30T16:29:55"/>
    <n v="54"/>
    <s v="E00054"/>
    <s v="RUTA KMS.054"/>
    <x v="109"/>
    <x v="0"/>
    <x v="0"/>
    <x v="5"/>
    <x v="0"/>
    <d v="2024-09-10T12:46:54"/>
    <x v="187"/>
    <n v="19.218333333323244"/>
    <d v="2024-09-10T16:29:55"/>
    <d v="1899-12-30T00:43:12"/>
    <d v="2024-09-10T17:13:07"/>
    <n v="14.78138888895046"/>
    <x v="0"/>
    <m/>
    <m/>
    <x v="0"/>
    <x v="6"/>
    <x v="0"/>
    <x v="2"/>
    <x v="8"/>
    <n v="3"/>
    <s v=""/>
    <d v="1899-12-30T17:16:48"/>
    <n v="17.498333333323245"/>
    <n v="12"/>
    <n v="5.4983333333232451"/>
    <n v="0"/>
    <x v="3"/>
  </r>
  <r>
    <s v="E002"/>
    <s v="EO55"/>
    <x v="1549"/>
    <x v="0"/>
    <s v="E3"/>
    <n v="432000110"/>
    <s v="PREBETONG HORMIGONES, S.A."/>
    <n v="46001414"/>
    <s v="HUELVA (F.MONTENEGRO)"/>
    <n v="837"/>
    <x v="42"/>
    <d v="2024-09-10T00:00:00"/>
    <d v="1899-12-30T12:50:28"/>
    <s v="Lo antes posible"/>
    <d v="2024-09-10T00:00:00"/>
    <x v="6"/>
    <x v="10"/>
    <x v="1607"/>
    <d v="2024-09-10T00:00:00"/>
    <d v="1899-12-30T13:49:16"/>
    <n v="29"/>
    <s v="E00029"/>
    <s v="RUTA KMS.029"/>
    <x v="130"/>
    <x v="0"/>
    <x v="0"/>
    <x v="6"/>
    <x v="0"/>
    <d v="2024-09-10T12:50:28"/>
    <x v="179"/>
    <n v="3.1588888888363726"/>
    <d v="2024-09-10T13:49:16"/>
    <d v="1899-12-30T00:23:12"/>
    <d v="2024-09-10T14:12:28"/>
    <n v="1.7922222222550772"/>
    <x v="0"/>
    <m/>
    <m/>
    <x v="0"/>
    <x v="6"/>
    <x v="0"/>
    <x v="2"/>
    <x v="2"/>
    <n v="3"/>
    <s v=""/>
    <d v="1899-12-30T09:16:48"/>
    <n v="1.7722222221697059"/>
    <n v="0"/>
    <n v="1.7722222221697059"/>
    <n v="0"/>
    <x v="3"/>
  </r>
  <r>
    <s v="E002"/>
    <s v="EO55"/>
    <x v="1550"/>
    <x v="0"/>
    <s v="E3"/>
    <n v="100000928"/>
    <s v="PACADAR S.A."/>
    <n v="46005066"/>
    <s v="FABRICA DE UTRERA (PS2404)"/>
    <n v="3262"/>
    <x v="38"/>
    <d v="2024-09-10T00:00:00"/>
    <d v="1899-12-30T12:53:15"/>
    <s v="11/09 De 8 a 12"/>
    <d v="2024-09-11T00:00:00"/>
    <x v="17"/>
    <x v="9"/>
    <x v="1608"/>
    <d v="2024-09-11T00:00:00"/>
    <d v="1899-12-30T09:29:14"/>
    <n v="208"/>
    <s v="E00208"/>
    <s v="RUTA KMS.208"/>
    <x v="232"/>
    <x v="0"/>
    <x v="0"/>
    <x v="5"/>
    <x v="0"/>
    <d v="2024-09-10T12:53:15"/>
    <x v="181"/>
    <n v="23.112499999988358"/>
    <d v="2024-09-11T09:29:14"/>
    <d v="1899-12-30T02:46:24"/>
    <d v="2024-09-11T12:15:38"/>
    <n v="-0.26055555552011356"/>
    <x v="0"/>
    <m/>
    <m/>
    <x v="0"/>
    <x v="8"/>
    <x v="0"/>
    <x v="2"/>
    <x v="1"/>
    <n v="4"/>
    <s v=""/>
    <d v="1900-01-01T18:33:36"/>
    <n v="19.339166666655025"/>
    <n v="12"/>
    <n v="7.339166666655025"/>
    <n v="0"/>
    <x v="3"/>
  </r>
  <r>
    <s v="E002"/>
    <s v="EO55"/>
    <x v="1551"/>
    <x v="0"/>
    <s v="E3"/>
    <n v="100018456"/>
    <s v="HORMIGONES PREBESUR S.A."/>
    <n v="46000871"/>
    <s v="CÓRDOBA"/>
    <n v="3269"/>
    <x v="45"/>
    <d v="2024-09-10T00:00:00"/>
    <d v="1899-12-30T12:54:11"/>
    <s v="11/09 10:00h"/>
    <d v="2024-09-11T00:00:00"/>
    <x v="11"/>
    <x v="9"/>
    <x v="1609"/>
    <d v="2024-09-11T00:00:00"/>
    <d v="1899-12-30T07:13:01"/>
    <n v="170"/>
    <s v="E00170"/>
    <s v="RUTA KMS.170"/>
    <x v="107"/>
    <x v="0"/>
    <x v="0"/>
    <x v="5"/>
    <x v="0"/>
    <d v="2024-09-10T12:54:11"/>
    <x v="185"/>
    <n v="21.096944444405381"/>
    <d v="2024-09-11T07:13:01"/>
    <d v="1899-12-30T02:16:00"/>
    <d v="2024-09-11T09:29:01"/>
    <n v="0.51638888876186684"/>
    <x v="0"/>
    <m/>
    <m/>
    <x v="0"/>
    <x v="8"/>
    <x v="0"/>
    <x v="2"/>
    <x v="12"/>
    <n v="4"/>
    <s v=""/>
    <d v="1900-01-01T06:24:00"/>
    <n v="17.830277777738715"/>
    <n v="12"/>
    <n v="5.8302777777387149"/>
    <n v="0"/>
    <x v="3"/>
  </r>
  <r>
    <s v="E002"/>
    <s v="EO55"/>
    <x v="1552"/>
    <x v="0"/>
    <s v="E3"/>
    <n v="100018456"/>
    <s v="HORMIGONES PREBESUR S.A."/>
    <n v="46000871"/>
    <s v="CÓRDOBA"/>
    <n v="3271"/>
    <x v="87"/>
    <d v="2024-09-10T00:00:00"/>
    <d v="1899-12-30T12:55:01"/>
    <s v="11/09 11:30h"/>
    <d v="2024-09-11T00:00:00"/>
    <x v="14"/>
    <x v="9"/>
    <x v="1610"/>
    <d v="2024-09-11T00:00:00"/>
    <d v="1899-12-30T08:21:35"/>
    <n v="170"/>
    <s v="E00170"/>
    <s v="RUTA KMS.170"/>
    <x v="292"/>
    <x v="0"/>
    <x v="0"/>
    <x v="5"/>
    <x v="0"/>
    <d v="2024-09-10T12:55:01"/>
    <x v="173"/>
    <n v="22.583055555413011"/>
    <d v="2024-09-11T08:21:35"/>
    <d v="1899-12-30T02:16:00"/>
    <d v="2024-09-11T10:37:35"/>
    <n v="0.87361111101927236"/>
    <x v="0"/>
    <m/>
    <m/>
    <x v="0"/>
    <x v="8"/>
    <x v="0"/>
    <x v="2"/>
    <x v="0"/>
    <n v="4"/>
    <s v="CISTERCEX. S.L.L."/>
    <d v="1900-01-01T06:24:00"/>
    <n v="19.316388888746346"/>
    <n v="12"/>
    <n v="7.3163888887463457"/>
    <n v="0"/>
    <x v="3"/>
  </r>
  <r>
    <s v="E002"/>
    <s v="EO55"/>
    <x v="1553"/>
    <x v="0"/>
    <s v="E3"/>
    <n v="432000110"/>
    <s v="PREBETONG HORMIGONES, S.A."/>
    <n v="46004248"/>
    <s v="CORDOBA (LAS QUEMADILLAS)"/>
    <n v="3269"/>
    <x v="45"/>
    <d v="2024-09-10T00:00:00"/>
    <d v="1899-12-30T12:56:13"/>
    <s v="a las ocho de la mañ"/>
    <d v="2024-09-11T00:00:00"/>
    <x v="13"/>
    <x v="9"/>
    <x v="1611"/>
    <d v="2024-09-11T00:00:00"/>
    <d v="1899-12-30T05:37:30"/>
    <n v="170"/>
    <s v="E00170"/>
    <s v="RUTA KMS.170"/>
    <x v="241"/>
    <x v="0"/>
    <x v="0"/>
    <x v="5"/>
    <x v="0"/>
    <d v="2024-09-10T12:56:13"/>
    <x v="187"/>
    <n v="19.063055555569008"/>
    <d v="2024-09-11T05:37:30"/>
    <d v="1899-12-30T02:16:00"/>
    <d v="2024-09-11T07:53:30"/>
    <n v="0.10833333333721384"/>
    <x v="0"/>
    <m/>
    <m/>
    <x v="0"/>
    <x v="8"/>
    <x v="0"/>
    <x v="2"/>
    <x v="14"/>
    <n v="4"/>
    <s v=""/>
    <d v="1900-01-01T06:24:00"/>
    <n v="15.796388888902342"/>
    <n v="12"/>
    <n v="3.7963888889023423"/>
    <n v="0"/>
    <x v="3"/>
  </r>
  <r>
    <s v="E002"/>
    <s v="EO55"/>
    <x v="1554"/>
    <x v="0"/>
    <s v="E3"/>
    <n v="100057966"/>
    <s v="HORPRESOL, SRL"/>
    <n v="46005112"/>
    <s v="PLANTA ALMERIA"/>
    <n v="3269"/>
    <x v="45"/>
    <d v="2024-09-10T00:00:00"/>
    <d v="1899-12-30T13:12:28"/>
    <s v="votorantim 08:00"/>
    <d v="2024-09-11T00:00:00"/>
    <x v="13"/>
    <x v="9"/>
    <x v="1612"/>
    <d v="2024-09-10T00:00:00"/>
    <d v="1899-12-30T18:37:49"/>
    <n v="195"/>
    <s v="E00195"/>
    <s v="RUTA KMS.195"/>
    <x v="112"/>
    <x v="0"/>
    <x v="0"/>
    <x v="5"/>
    <x v="0"/>
    <d v="2024-09-10T13:12:28"/>
    <x v="187"/>
    <n v="18.792222222313285"/>
    <d v="2024-09-10T18:37:49"/>
    <d v="1899-12-30T02:36:00"/>
    <d v="2024-09-10T21:13:49"/>
    <n v="10.769722222408745"/>
    <x v="0"/>
    <m/>
    <m/>
    <x v="0"/>
    <x v="6"/>
    <x v="0"/>
    <x v="2"/>
    <x v="10"/>
    <n v="3"/>
    <s v=""/>
    <d v="1900-01-01T14:24:00"/>
    <n v="15.192222222313283"/>
    <n v="12"/>
    <n v="3.1922222223132835"/>
    <n v="0"/>
    <x v="3"/>
  </r>
  <r>
    <s v="E002"/>
    <s v="EO55"/>
    <x v="1555"/>
    <x v="0"/>
    <s v="E3"/>
    <n v="100057966"/>
    <s v="HORPRESOL, SRL"/>
    <n v="46005112"/>
    <s v="PLANTA ALMERIA"/>
    <n v="3269"/>
    <x v="45"/>
    <d v="2024-09-10T00:00:00"/>
    <d v="1899-12-30T13:12:47"/>
    <s v="votorantim 10:00"/>
    <d v="2024-09-11T00:00:00"/>
    <x v="11"/>
    <x v="9"/>
    <x v="1613"/>
    <d v="2024-09-10T00:00:00"/>
    <d v="1899-12-30T17:52:32"/>
    <n v="195"/>
    <s v="E00195"/>
    <s v="RUTA KMS.195"/>
    <x v="239"/>
    <x v="0"/>
    <x v="0"/>
    <x v="5"/>
    <x v="0"/>
    <d v="2024-09-10T13:12:47"/>
    <x v="185"/>
    <n v="20.786944444407709"/>
    <d v="2024-09-10T17:52:32"/>
    <d v="1899-12-30T02:36:00"/>
    <d v="2024-09-10T20:28:32"/>
    <n v="13.524444444396067"/>
    <x v="0"/>
    <m/>
    <m/>
    <x v="0"/>
    <x v="6"/>
    <x v="0"/>
    <x v="2"/>
    <x v="9"/>
    <n v="3"/>
    <s v=""/>
    <d v="1900-01-01T14:24:00"/>
    <n v="17.186944444407708"/>
    <n v="12"/>
    <n v="5.1869444444077075"/>
    <n v="0"/>
    <x v="3"/>
  </r>
  <r>
    <s v="E002"/>
    <s v="EO55"/>
    <x v="1556"/>
    <x v="0"/>
    <s v="E3"/>
    <n v="100057966"/>
    <s v="HORPRESOL, SRL"/>
    <n v="46005104"/>
    <s v="PLANTA JUNCARIL - FYM -ALBOLOTE"/>
    <n v="3269"/>
    <x v="45"/>
    <d v="2024-09-10T00:00:00"/>
    <d v="1899-12-30T13:13:06"/>
    <s v="votorantim 08:00"/>
    <d v="2024-09-11T00:00:00"/>
    <x v="13"/>
    <x v="9"/>
    <x v="1614"/>
    <d v="2024-09-10T00:00:00"/>
    <d v="1899-12-30T16:36:06"/>
    <n v="141"/>
    <s v="E00141"/>
    <s v="RUTA KMS.141"/>
    <x v="238"/>
    <x v="0"/>
    <x v="0"/>
    <x v="5"/>
    <x v="0"/>
    <d v="2024-09-10T13:13:06"/>
    <x v="187"/>
    <n v="18.781666666734964"/>
    <d v="2024-09-10T16:36:06"/>
    <d v="1899-12-30T01:52:48"/>
    <d v="2024-09-10T18:28:54"/>
    <n v="13.518333333428018"/>
    <x v="0"/>
    <m/>
    <m/>
    <x v="0"/>
    <x v="6"/>
    <x v="0"/>
    <x v="2"/>
    <x v="8"/>
    <n v="3"/>
    <s v=""/>
    <d v="1899-12-31T21:07:12"/>
    <n v="15.901666666734965"/>
    <n v="12"/>
    <n v="3.9016666667349647"/>
    <n v="0"/>
    <x v="3"/>
  </r>
  <r>
    <s v="E002"/>
    <s v="EO55"/>
    <x v="1557"/>
    <x v="0"/>
    <s v="E3"/>
    <n v="100057966"/>
    <s v="HORPRESOL, SRL"/>
    <n v="46005111"/>
    <s v="PLANTA FUENGIROLA"/>
    <n v="3269"/>
    <x v="45"/>
    <d v="2024-09-10T00:00:00"/>
    <d v="1899-12-30T13:13:24"/>
    <s v="votorantim 10:00"/>
    <d v="2024-09-11T00:00:00"/>
    <x v="11"/>
    <x v="9"/>
    <x v="1615"/>
    <d v="2024-09-11T00:00:00"/>
    <d v="1899-12-30T09:40:20"/>
    <n v="57"/>
    <s v="E00057"/>
    <s v="RUTA KMS.057"/>
    <x v="68"/>
    <x v="0"/>
    <x v="0"/>
    <x v="5"/>
    <x v="0"/>
    <d v="2024-09-10T13:13:24"/>
    <x v="185"/>
    <n v="20.776666666672099"/>
    <d v="2024-09-11T09:40:20"/>
    <d v="1899-12-30T00:45:36"/>
    <d v="2024-09-11T10:25:56"/>
    <n v="-0.43222222232725471"/>
    <x v="0"/>
    <m/>
    <m/>
    <x v="0"/>
    <x v="8"/>
    <x v="0"/>
    <x v="2"/>
    <x v="1"/>
    <n v="4"/>
    <s v=""/>
    <d v="1899-12-30T18:14:24"/>
    <n v="19.016666666672098"/>
    <n v="12"/>
    <n v="7.0166666666720978"/>
    <n v="0"/>
    <x v="3"/>
  </r>
  <r>
    <s v="E002"/>
    <s v="EO55"/>
    <x v="1558"/>
    <x v="0"/>
    <s v="E3"/>
    <n v="100057966"/>
    <s v="HORPRESOL, SRL"/>
    <n v="46005111"/>
    <s v="PLANTA FUENGIROLA"/>
    <n v="3269"/>
    <x v="45"/>
    <d v="2024-09-10T00:00:00"/>
    <d v="1899-12-30T13:13:58"/>
    <s v="votorantim 08:00"/>
    <d v="2024-09-11T00:00:00"/>
    <x v="13"/>
    <x v="9"/>
    <x v="1616"/>
    <d v="2024-09-11T00:00:00"/>
    <d v="1899-12-30T07:15:36"/>
    <n v="57"/>
    <s v="E00057"/>
    <s v="RUTA KMS.057"/>
    <x v="249"/>
    <x v="0"/>
    <x v="0"/>
    <x v="5"/>
    <x v="0"/>
    <d v="2024-09-10T13:13:58"/>
    <x v="187"/>
    <n v="18.767222222231794"/>
    <d v="2024-09-11T07:15:36"/>
    <d v="1899-12-30T00:45:36"/>
    <d v="2024-09-11T08:01:12"/>
    <n v="-1.9999999960418791E-2"/>
    <x v="0"/>
    <m/>
    <m/>
    <x v="0"/>
    <x v="8"/>
    <x v="0"/>
    <x v="2"/>
    <x v="12"/>
    <n v="4"/>
    <s v=""/>
    <d v="1899-12-30T18:14:24"/>
    <n v="17.007222222231793"/>
    <n v="12"/>
    <n v="5.0072222222317926"/>
    <n v="0"/>
    <x v="3"/>
  </r>
  <r>
    <s v="E002"/>
    <s v="EO55"/>
    <x v="1559"/>
    <x v="0"/>
    <s v="E3"/>
    <n v="100057966"/>
    <s v="HORPRESOL, SRL"/>
    <n v="46005105"/>
    <s v="PLANTA MALAGA"/>
    <n v="3269"/>
    <x v="45"/>
    <d v="2024-09-10T00:00:00"/>
    <d v="1899-12-30T13:16:12"/>
    <s v="votorantim 8h"/>
    <d v="2024-09-11T00:00:00"/>
    <x v="13"/>
    <x v="9"/>
    <x v="1617"/>
    <d v="2024-09-10T00:00:00"/>
    <d v="1899-12-30T16:11:36"/>
    <n v="24"/>
    <s v="E00024"/>
    <s v="RUTA KMS.024"/>
    <x v="84"/>
    <x v="0"/>
    <x v="0"/>
    <x v="5"/>
    <x v="0"/>
    <d v="2024-09-10T13:16:12"/>
    <x v="187"/>
    <n v="18.730000000039581"/>
    <d v="2024-09-10T16:11:36"/>
    <d v="1899-12-30T00:19:12"/>
    <d v="2024-09-10T16:30:48"/>
    <n v="15.486666666576639"/>
    <x v="0"/>
    <m/>
    <m/>
    <x v="0"/>
    <x v="6"/>
    <x v="0"/>
    <x v="2"/>
    <x v="8"/>
    <n v="3"/>
    <s v=""/>
    <d v="1899-12-30T07:40:48"/>
    <n v="17.410000000039581"/>
    <n v="12"/>
    <n v="5.4100000000395809"/>
    <n v="0"/>
    <x v="3"/>
  </r>
  <r>
    <s v="E002"/>
    <s v="EO55"/>
    <x v="1560"/>
    <x v="0"/>
    <s v="E3"/>
    <n v="100053365"/>
    <s v="WORKBETON, S.L."/>
    <n v="46004416"/>
    <s v="SALTERAS"/>
    <n v="837"/>
    <x v="42"/>
    <d v="2024-09-10T00:00:00"/>
    <d v="1899-12-30T13:19:30"/>
    <s v="11/09_7.00H"/>
    <d v="2024-09-11T00:00:00"/>
    <x v="27"/>
    <x v="10"/>
    <x v="1618"/>
    <d v="2024-09-10T00:00:00"/>
    <d v="1899-12-30T17:22:51"/>
    <n v="56"/>
    <s v="E00056"/>
    <s v="RUTA KMS.056"/>
    <x v="130"/>
    <x v="0"/>
    <x v="0"/>
    <x v="6"/>
    <x v="0"/>
    <d v="2024-09-10T13:19:30"/>
    <x v="201"/>
    <n v="17.674999999988358"/>
    <d v="2024-09-10T17:22:51"/>
    <d v="1899-12-30T00:44:48"/>
    <d v="2024-09-10T18:07:39"/>
    <n v="12.872499999997672"/>
    <x v="0"/>
    <m/>
    <m/>
    <x v="0"/>
    <x v="6"/>
    <x v="0"/>
    <x v="2"/>
    <x v="9"/>
    <n v="3"/>
    <s v=""/>
    <d v="1899-12-30T17:55:12"/>
    <n v="15.928333333321692"/>
    <n v="12"/>
    <n v="3.9283333333216923"/>
    <n v="0"/>
    <x v="3"/>
  </r>
  <r>
    <s v="E002"/>
    <s v="EO55"/>
    <x v="1561"/>
    <x v="0"/>
    <s v="E4"/>
    <n v="100058117"/>
    <s v="MAT. CONST CRISTOBAL CASTILLA, S.L."/>
    <n v="46005375"/>
    <s v="ALMACEN SAN ROQUE"/>
    <n v="3283"/>
    <x v="40"/>
    <d v="2024-09-10T00:00:00"/>
    <d v="1899-12-30T13:20:57"/>
    <s v="11/09 08:00h recg pa"/>
    <d v="2024-09-11T00:00:00"/>
    <x v="13"/>
    <x v="9"/>
    <x v="1619"/>
    <d v="2024-09-10T00:00:00"/>
    <d v="1899-12-30T16:59:04"/>
    <n v="145"/>
    <s v="E00145"/>
    <s v="RUTA KMS.145"/>
    <x v="59"/>
    <x v="0"/>
    <x v="0"/>
    <x v="5"/>
    <x v="1"/>
    <d v="2024-09-10T13:20:57"/>
    <x v="187"/>
    <n v="18.650833333376795"/>
    <d v="2024-09-10T16:59:04"/>
    <d v="1899-12-30T01:56:00"/>
    <d v="2024-09-10T18:55:04"/>
    <n v="13.082222222350538"/>
    <x v="0"/>
    <m/>
    <m/>
    <x v="0"/>
    <x v="6"/>
    <x v="0"/>
    <x v="2"/>
    <x v="8"/>
    <n v="3"/>
    <s v=""/>
    <d v="1899-12-31T22:24:00"/>
    <n v="15.717500000043461"/>
    <n v="12"/>
    <n v="3.7175000000434615"/>
    <n v="0"/>
    <x v="3"/>
  </r>
  <r>
    <s v="E002"/>
    <s v="EO55"/>
    <x v="1562"/>
    <x v="0"/>
    <s v="E3"/>
    <n v="100057966"/>
    <s v="HORPRESOL, SRL"/>
    <n v="46005108"/>
    <s v="PLANTA VICAR"/>
    <n v="3269"/>
    <x v="45"/>
    <d v="2024-09-10T00:00:00"/>
    <d v="1899-12-30T13:28:31"/>
    <s v="votorantim 11:00"/>
    <d v="2024-09-11T00:00:00"/>
    <x v="12"/>
    <x v="9"/>
    <x v="1620"/>
    <d v="2024-09-11T00:00:00"/>
    <d v="1899-12-30T08:20:08"/>
    <n v="187"/>
    <s v="E00187"/>
    <s v="RUTA KMS.187"/>
    <x v="104"/>
    <x v="0"/>
    <x v="0"/>
    <x v="5"/>
    <x v="0"/>
    <d v="2024-09-10T13:28:31"/>
    <x v="190"/>
    <n v="21.524722222296987"/>
    <d v="2024-09-11T08:20:08"/>
    <d v="1899-12-30T02:29:36"/>
    <d v="2024-09-11T10:49:44"/>
    <n v="0.17111111129634082"/>
    <x v="0"/>
    <m/>
    <m/>
    <x v="0"/>
    <x v="8"/>
    <x v="0"/>
    <x v="2"/>
    <x v="0"/>
    <n v="4"/>
    <s v=""/>
    <d v="1900-01-01T11:50:24"/>
    <n v="18.031388888963654"/>
    <n v="12"/>
    <n v="6.0313888889636544"/>
    <n v="0"/>
    <x v="3"/>
  </r>
  <r>
    <s v="E002"/>
    <s v="EO55"/>
    <x v="1563"/>
    <x v="0"/>
    <s v="E3"/>
    <n v="100057966"/>
    <s v="HORPRESOL, SRL"/>
    <n v="46005108"/>
    <s v="PLANTA VICAR"/>
    <n v="3269"/>
    <x v="45"/>
    <d v="2024-09-10T00:00:00"/>
    <d v="1899-12-30T13:28:42"/>
    <s v="votorantim 8h"/>
    <d v="2024-09-11T00:00:00"/>
    <x v="13"/>
    <x v="9"/>
    <x v="1621"/>
    <d v="2024-09-10T00:00:00"/>
    <d v="1899-12-30T17:18:28"/>
    <n v="187"/>
    <s v="E00187"/>
    <s v="RUTA KMS.187"/>
    <x v="79"/>
    <x v="0"/>
    <x v="0"/>
    <x v="5"/>
    <x v="0"/>
    <d v="2024-09-10T13:28:42"/>
    <x v="187"/>
    <n v="18.52166666672565"/>
    <d v="2024-09-10T17:18:28"/>
    <d v="1899-12-30T02:29:36"/>
    <d v="2024-09-10T19:48:04"/>
    <n v="12.198888888931833"/>
    <x v="0"/>
    <m/>
    <m/>
    <x v="0"/>
    <x v="6"/>
    <x v="0"/>
    <x v="2"/>
    <x v="9"/>
    <n v="3"/>
    <s v=""/>
    <d v="1900-01-01T11:50:24"/>
    <n v="15.028333333392318"/>
    <n v="12"/>
    <n v="3.0283333333923181"/>
    <n v="0"/>
    <x v="3"/>
  </r>
  <r>
    <s v="E002"/>
    <s v="EO55"/>
    <x v="1564"/>
    <x v="0"/>
    <s v="E3"/>
    <n v="100057966"/>
    <s v="HORPRESOL, SRL"/>
    <n v="46005112"/>
    <s v="PLANTA ALMERIA"/>
    <n v="3269"/>
    <x v="45"/>
    <d v="2024-09-10T00:00:00"/>
    <d v="1899-12-30T13:30:37"/>
    <s v="GESTRANS"/>
    <d v="2024-09-11T00:00:00"/>
    <x v="26"/>
    <x v="9"/>
    <x v="1622"/>
    <d v="2024-09-11T00:00:00"/>
    <d v="1899-12-30T09:22:57"/>
    <n v="195"/>
    <s v="E00195"/>
    <s v="RUTA KMS.195"/>
    <x v="113"/>
    <x v="0"/>
    <x v="0"/>
    <x v="5"/>
    <x v="0"/>
    <d v="2024-09-10T13:30:37"/>
    <x v="202"/>
    <n v="29.98972222226439"/>
    <d v="2024-09-11T09:22:57"/>
    <d v="1899-12-30T02:36:00"/>
    <d v="2024-09-11T11:58:57"/>
    <n v="7.5175000000745058"/>
    <x v="0"/>
    <m/>
    <m/>
    <x v="0"/>
    <x v="8"/>
    <x v="0"/>
    <x v="2"/>
    <x v="1"/>
    <n v="4"/>
    <s v=""/>
    <d v="1900-01-01T14:24:00"/>
    <n v="26.389722222264389"/>
    <n v="12"/>
    <n v="14.389722222264389"/>
    <n v="0"/>
    <x v="3"/>
  </r>
  <r>
    <s v="E002"/>
    <s v="EO55"/>
    <x v="1565"/>
    <x v="0"/>
    <s v="E3"/>
    <n v="100057966"/>
    <s v="HORPRESOL, SRL"/>
    <n v="46005107"/>
    <s v="PLANTA RIO GUI-TORROX COSTA"/>
    <n v="3269"/>
    <x v="45"/>
    <d v="2024-09-10T00:00:00"/>
    <d v="1899-12-30T13:34:01"/>
    <s v="votorantim 08:00"/>
    <d v="2024-09-11T00:00:00"/>
    <x v="13"/>
    <x v="9"/>
    <x v="1623"/>
    <d v="2024-09-11T00:00:00"/>
    <d v="1899-12-30T06:48:24"/>
    <n v="40"/>
    <s v="E00040"/>
    <s v="RUTA KMS.040"/>
    <x v="68"/>
    <x v="0"/>
    <x v="0"/>
    <x v="5"/>
    <x v="0"/>
    <d v="2024-09-10T13:34:01"/>
    <x v="187"/>
    <n v="18.433055555680767"/>
    <d v="2024-09-11T06:48:24"/>
    <d v="1899-12-30T00:32:00"/>
    <d v="2024-09-11T07:20:24"/>
    <n v="0.66000000009080395"/>
    <x v="0"/>
    <m/>
    <m/>
    <x v="0"/>
    <x v="8"/>
    <x v="0"/>
    <x v="2"/>
    <x v="13"/>
    <n v="4"/>
    <s v=""/>
    <d v="1899-12-30T12:48:00"/>
    <n v="16.899722222347432"/>
    <n v="12"/>
    <n v="4.8997222223474317"/>
    <n v="0"/>
    <x v="3"/>
  </r>
  <r>
    <s v="E002"/>
    <s v="EO55"/>
    <x v="1566"/>
    <x v="0"/>
    <s v="E4"/>
    <n v="100056469"/>
    <s v="EXC. Y MAT. DE CONST. JOMA S.L."/>
    <n v="46005774"/>
    <s v="BILBA EL HIGUERON"/>
    <n v="3283"/>
    <x v="40"/>
    <d v="2024-09-10T00:00:00"/>
    <d v="1899-12-30T13:40:37"/>
    <s v="DAVID RUIZ 673 860 8"/>
    <d v="2024-09-11T00:00:00"/>
    <x v="17"/>
    <x v="9"/>
    <x v="1624"/>
    <d v="2024-09-11T00:00:00"/>
    <d v="1899-12-30T09:58:14"/>
    <n v="39"/>
    <s v="E00039"/>
    <s v="RUTA KMS.039"/>
    <x v="143"/>
    <x v="0"/>
    <x v="0"/>
    <x v="5"/>
    <x v="1"/>
    <d v="2024-09-10T13:40:37"/>
    <x v="181"/>
    <n v="22.323055555578321"/>
    <d v="2024-09-11T09:58:14"/>
    <d v="1899-12-30T00:31:12"/>
    <d v="2024-09-11T10:29:26"/>
    <n v="1.5094444443820976"/>
    <x v="0"/>
    <m/>
    <m/>
    <x v="0"/>
    <x v="8"/>
    <x v="0"/>
    <x v="2"/>
    <x v="1"/>
    <n v="4"/>
    <s v=""/>
    <d v="1899-12-30T12:28:48"/>
    <n v="20.803055555578322"/>
    <n v="12"/>
    <n v="8.8030555555783216"/>
    <n v="0"/>
    <x v="3"/>
  </r>
  <r>
    <s v="E002"/>
    <s v="EO55"/>
    <x v="1567"/>
    <x v="0"/>
    <s v="E3"/>
    <n v="100051174"/>
    <s v="HORMIGONES CONO, SL"/>
    <n v="46005927"/>
    <s v="POZOBLANCO-DEPURADORA"/>
    <n v="3269"/>
    <x v="45"/>
    <d v="2024-09-10T00:00:00"/>
    <d v="1899-12-30T14:43:02"/>
    <s v="11/09 en la mañana"/>
    <d v="2024-09-11T00:00:00"/>
    <x v="0"/>
    <x v="9"/>
    <x v="1625"/>
    <d v="2024-09-11T00:00:00"/>
    <d v="1899-12-30T08:16:48"/>
    <n v="259"/>
    <s v="E00259"/>
    <s v="RUTA KMS.259"/>
    <x v="186"/>
    <x v="0"/>
    <x v="0"/>
    <x v="5"/>
    <x v="0"/>
    <d v="2024-09-10T14:43:02"/>
    <x v="193"/>
    <n v="22.282777777640149"/>
    <d v="2024-09-11T08:16:48"/>
    <d v="1899-12-30T03:27:12"/>
    <d v="2024-09-11T11:44:00"/>
    <n v="1.2666666666045785"/>
    <x v="0"/>
    <m/>
    <m/>
    <x v="0"/>
    <x v="8"/>
    <x v="0"/>
    <x v="2"/>
    <x v="0"/>
    <n v="4"/>
    <s v=""/>
    <d v="1900-01-02T10:52:48"/>
    <n v="17.829444444306816"/>
    <n v="12"/>
    <n v="5.8294444443068159"/>
    <n v="0"/>
    <x v="3"/>
  </r>
  <r>
    <s v="E002"/>
    <s v="EO55"/>
    <x v="1568"/>
    <x v="0"/>
    <s v="E3"/>
    <n v="432000110"/>
    <s v="PREBETONG HORMIGONES, S.A."/>
    <n v="46001416"/>
    <s v="ALCALA DE GUADAIRA"/>
    <n v="837"/>
    <x v="42"/>
    <d v="2024-09-10T00:00:00"/>
    <d v="1899-12-30T14:44:06"/>
    <d v="2024-11-09T10:00:00"/>
    <d v="2024-09-11T00:00:00"/>
    <x v="11"/>
    <x v="10"/>
    <x v="1626"/>
    <d v="2024-09-10T00:00:00"/>
    <d v="1899-12-30T16:54:05"/>
    <n v="83"/>
    <s v="E00083"/>
    <s v="RUTA KMS.083"/>
    <x v="69"/>
    <x v="0"/>
    <x v="0"/>
    <x v="6"/>
    <x v="0"/>
    <d v="2024-09-10T14:44:06"/>
    <x v="185"/>
    <n v="19.264999999897555"/>
    <d v="2024-09-10T16:54:05"/>
    <d v="1899-12-30T01:06:24"/>
    <d v="2024-09-10T18:00:29"/>
    <n v="15.991944444249384"/>
    <x v="0"/>
    <m/>
    <m/>
    <x v="0"/>
    <x v="6"/>
    <x v="0"/>
    <x v="2"/>
    <x v="8"/>
    <n v="3"/>
    <s v=""/>
    <d v="1899-12-31T02:33:36"/>
    <n v="17.158333333230889"/>
    <n v="12"/>
    <n v="5.1583333332308889"/>
    <n v="0"/>
    <x v="3"/>
  </r>
  <r>
    <s v="E002"/>
    <s v="EO55"/>
    <x v="1569"/>
    <x v="0"/>
    <s v="E3"/>
    <n v="100031076"/>
    <s v="HORMIGONES DE LOS PUERTOS, S.L."/>
    <n v="46005113"/>
    <s v="PLANTA PUERTO SANTA MARIA"/>
    <n v="3268"/>
    <x v="2"/>
    <d v="2024-09-10T00:00:00"/>
    <d v="1899-12-30T14:44:51"/>
    <s v=".11/09 15:00"/>
    <d v="2024-09-11T00:00:00"/>
    <x v="4"/>
    <x v="9"/>
    <x v="1627"/>
    <d v="2024-09-11T00:00:00"/>
    <d v="1899-12-30T09:38:35"/>
    <n v="254"/>
    <s v="E00254"/>
    <s v="RUTA KMS.254"/>
    <x v="246"/>
    <x v="0"/>
    <x v="0"/>
    <x v="5"/>
    <x v="0"/>
    <d v="2024-09-10T14:44:51"/>
    <x v="200"/>
    <n v="24.252500000002328"/>
    <d v="2024-09-11T09:38:35"/>
    <d v="1899-12-30T03:23:12"/>
    <d v="2024-09-11T13:01:47"/>
    <n v="1.9702777778729796"/>
    <x v="0"/>
    <m/>
    <m/>
    <x v="0"/>
    <x v="8"/>
    <x v="0"/>
    <x v="2"/>
    <x v="1"/>
    <n v="4"/>
    <s v=""/>
    <d v="1900-01-02T09:16:48"/>
    <n v="19.865833333335662"/>
    <n v="12"/>
    <n v="7.8658333333356616"/>
    <n v="0"/>
    <x v="3"/>
  </r>
  <r>
    <s v="E002"/>
    <s v="EO55"/>
    <x v="1570"/>
    <x v="0"/>
    <s v="E3"/>
    <n v="100058036"/>
    <s v="HORMI CONTADO, S.L."/>
    <n v="46005174"/>
    <s v="PLANTA DE MANILVA E/O 56"/>
    <n v="3269"/>
    <x v="45"/>
    <d v="2024-09-10T00:00:00"/>
    <d v="1899-12-30T14:58:53"/>
    <s v="11/09 09:00h"/>
    <d v="2024-09-11T00:00:00"/>
    <x v="18"/>
    <x v="9"/>
    <x v="1628"/>
    <d v="2024-09-10T00:00:00"/>
    <d v="1899-12-30T16:50:27"/>
    <n v="118"/>
    <s v="E00118"/>
    <s v="RUTA KMS.118"/>
    <x v="108"/>
    <x v="0"/>
    <x v="0"/>
    <x v="5"/>
    <x v="0"/>
    <d v="2024-09-10T14:58:53"/>
    <x v="189"/>
    <n v="18.018611111096106"/>
    <d v="2024-09-10T16:50:27"/>
    <d v="1899-12-30T01:34:24"/>
    <d v="2024-09-10T18:24:51"/>
    <n v="14.585833333258051"/>
    <x v="0"/>
    <m/>
    <m/>
    <x v="0"/>
    <x v="6"/>
    <x v="0"/>
    <x v="2"/>
    <x v="8"/>
    <n v="3"/>
    <s v=""/>
    <d v="1899-12-31T13:45:36"/>
    <n v="15.445277777762772"/>
    <n v="12"/>
    <n v="3.4452777777627723"/>
    <n v="0"/>
    <x v="3"/>
  </r>
  <r>
    <s v="E002"/>
    <s v="EO55"/>
    <x v="1571"/>
    <x v="0"/>
    <s v="E3"/>
    <n v="100058036"/>
    <s v="HORMI CONTADO, S.L."/>
    <n v="46005174"/>
    <s v="PLANTA DE MANILVA E/O 56"/>
    <n v="3269"/>
    <x v="45"/>
    <d v="2024-09-10T00:00:00"/>
    <d v="1899-12-30T14:59:14"/>
    <s v="11/09 11:00h"/>
    <d v="2024-09-11T00:00:00"/>
    <x v="12"/>
    <x v="9"/>
    <x v="1629"/>
    <d v="2024-09-11T00:00:00"/>
    <d v="1899-12-30T08:04:23"/>
    <n v="118"/>
    <s v="E00118"/>
    <s v="RUTA KMS.118"/>
    <x v="122"/>
    <x v="0"/>
    <x v="0"/>
    <x v="5"/>
    <x v="0"/>
    <d v="2024-09-10T14:59:14"/>
    <x v="190"/>
    <n v="20.012777777854353"/>
    <d v="2024-09-11T08:04:23"/>
    <d v="1899-12-30T01:34:24"/>
    <d v="2024-09-11T09:38:47"/>
    <n v="1.3536111111170612"/>
    <x v="0"/>
    <m/>
    <m/>
    <x v="0"/>
    <x v="8"/>
    <x v="0"/>
    <x v="2"/>
    <x v="0"/>
    <n v="4"/>
    <s v=""/>
    <d v="1899-12-31T13:45:36"/>
    <n v="17.439444444521019"/>
    <n v="12"/>
    <n v="5.4394444445210191"/>
    <n v="0"/>
    <x v="3"/>
  </r>
  <r>
    <s v="E002"/>
    <s v="EO55"/>
    <x v="1572"/>
    <x v="0"/>
    <s v="E3"/>
    <n v="100058805"/>
    <s v="HORMIGONES, ARIDOS Y SERVICIOS CADI"/>
    <n v="46005219"/>
    <s v="PLANTA HORMIGON (ARCOS FRONTERA)"/>
    <n v="3264"/>
    <x v="43"/>
    <d v="2024-09-10T00:00:00"/>
    <d v="1899-12-30T15:02:43"/>
    <s v="11/09 08:00h"/>
    <d v="2024-09-11T00:00:00"/>
    <x v="13"/>
    <x v="9"/>
    <x v="1630"/>
    <d v="2024-09-10T00:00:00"/>
    <d v="1899-12-30T16:41:56"/>
    <n v="196"/>
    <s v="E00196"/>
    <s v="RUTA KMS.196"/>
    <x v="96"/>
    <x v="0"/>
    <x v="0"/>
    <x v="5"/>
    <x v="0"/>
    <d v="2024-09-10T15:02:43"/>
    <x v="187"/>
    <n v="16.954722222348209"/>
    <d v="2024-09-10T16:41:56"/>
    <d v="1899-12-30T02:36:48"/>
    <d v="2024-09-10T19:18:44"/>
    <n v="12.687777777726296"/>
    <x v="0"/>
    <m/>
    <m/>
    <x v="0"/>
    <x v="6"/>
    <x v="0"/>
    <x v="2"/>
    <x v="8"/>
    <n v="3"/>
    <s v=""/>
    <d v="1900-01-01T14:43:12"/>
    <n v="13.341388889014876"/>
    <n v="12"/>
    <n v="1.3413888890148762"/>
    <n v="0"/>
    <x v="3"/>
  </r>
  <r>
    <s v="E002"/>
    <s v="EO55"/>
    <x v="1573"/>
    <x v="0"/>
    <s v="E3"/>
    <n v="100058036"/>
    <s v="HORMI CONTADO, S.L."/>
    <n v="46005771"/>
    <s v="PLANTA DE MARBELLA"/>
    <n v="3269"/>
    <x v="45"/>
    <d v="2024-09-10T00:00:00"/>
    <d v="1899-12-30T15:15:01"/>
    <s v="11/09 08:00h"/>
    <d v="2024-09-11T00:00:00"/>
    <x v="13"/>
    <x v="9"/>
    <x v="1631"/>
    <d v="2024-09-11T00:00:00"/>
    <d v="1899-12-30T07:30:23"/>
    <n v="79"/>
    <s v="E00079"/>
    <s v="RUTA KMS.079"/>
    <x v="58"/>
    <x v="0"/>
    <x v="0"/>
    <x v="5"/>
    <x v="0"/>
    <d v="2024-09-10T15:15:01"/>
    <x v="187"/>
    <n v="16.749722222273704"/>
    <d v="2024-09-11T07:30:23"/>
    <d v="1899-12-30T01:03:12"/>
    <d v="2024-09-11T08:33:35"/>
    <n v="-0.55972222209675238"/>
    <x v="0"/>
    <m/>
    <m/>
    <x v="0"/>
    <x v="8"/>
    <x v="0"/>
    <x v="2"/>
    <x v="12"/>
    <n v="4"/>
    <s v="TRANSPORTES FRANCISCO CASTILLA E HI"/>
    <d v="1899-12-31T01:16:48"/>
    <n v="14.696388888940371"/>
    <n v="12"/>
    <n v="2.6963888889403709"/>
    <n v="0"/>
    <x v="3"/>
  </r>
  <r>
    <s v="E002"/>
    <s v="EO55"/>
    <x v="1574"/>
    <x v="0"/>
    <s v="E3"/>
    <n v="100029323"/>
    <s v="HORMIGONES COSTASUR, S.L."/>
    <n v="46005677"/>
    <s v="ADIF_TRAMO GIBRALEON (ZALAMEA)"/>
    <n v="837"/>
    <x v="42"/>
    <d v="2024-09-10T00:00:00"/>
    <d v="1899-12-30T15:16:40"/>
    <s v="11/09 08:00h"/>
    <d v="2024-09-11T00:00:00"/>
    <x v="13"/>
    <x v="10"/>
    <x v="1632"/>
    <d v="2024-09-10T00:00:00"/>
    <d v="1899-12-30T17:00:00"/>
    <n v="47"/>
    <s v="E00047"/>
    <s v="RUTA KMS.047"/>
    <x v="284"/>
    <x v="0"/>
    <x v="0"/>
    <x v="6"/>
    <x v="0"/>
    <d v="2024-09-10T15:16:40"/>
    <x v="187"/>
    <n v="16.7222222223063"/>
    <d v="2024-09-10T17:00:00"/>
    <d v="1899-12-30T00:37:36"/>
    <d v="2024-09-10T17:37:36"/>
    <n v="14.373333333351184"/>
    <x v="0"/>
    <m/>
    <m/>
    <x v="0"/>
    <x v="6"/>
    <x v="0"/>
    <x v="2"/>
    <x v="9"/>
    <n v="3"/>
    <s v=""/>
    <d v="1899-12-30T15:02:24"/>
    <n v="15.095555555639635"/>
    <n v="12"/>
    <n v="3.0955555556396348"/>
    <n v="0"/>
    <x v="3"/>
  </r>
  <r>
    <s v="E002"/>
    <s v="EO55"/>
    <x v="1575"/>
    <x v="0"/>
    <s v="E3"/>
    <n v="432000110"/>
    <s v="PREBETONG HORMIGONES, S.A."/>
    <n v="46005596"/>
    <s v="PLANTA ALHAURIN MORTERO SECO"/>
    <n v="3269"/>
    <x v="45"/>
    <d v="2024-09-10T00:00:00"/>
    <d v="1899-12-30T15:19:23"/>
    <s v="silo 4  niño"/>
    <d v="2024-09-10T00:00:00"/>
    <x v="26"/>
    <x v="9"/>
    <x v="1633"/>
    <d v="2024-09-10T00:00:00"/>
    <d v="1899-12-30T17:05:33"/>
    <n v="35"/>
    <s v="E00035"/>
    <s v="RUTA KMS.035"/>
    <x v="103"/>
    <x v="0"/>
    <x v="0"/>
    <x v="5"/>
    <x v="0"/>
    <d v="2024-09-10T15:19:23"/>
    <x v="199"/>
    <n v="4.1769444443634711"/>
    <d v="2024-09-10T17:05:33"/>
    <d v="1899-12-30T00:28:00"/>
    <d v="2024-09-10T17:33:33"/>
    <n v="1.9408333333558403"/>
    <x v="0"/>
    <m/>
    <m/>
    <x v="0"/>
    <x v="6"/>
    <x v="0"/>
    <x v="2"/>
    <x v="9"/>
    <n v="3"/>
    <s v=""/>
    <d v="1899-12-30T11:12:00"/>
    <n v="2.7102777776968043"/>
    <n v="0"/>
    <n v="2.7102777776968043"/>
    <n v="0"/>
    <x v="3"/>
  </r>
  <r>
    <s v="E002"/>
    <s v="EO55"/>
    <x v="1576"/>
    <x v="0"/>
    <s v="E3"/>
    <n v="100058399"/>
    <s v="HORMIGONES ESTEBBUNA, S.L."/>
    <n v="46005172"/>
    <s v="PLANTA ESTEPONA"/>
    <n v="3264"/>
    <x v="43"/>
    <d v="2024-09-10T00:00:00"/>
    <d v="1899-12-30T15:22:59"/>
    <s v="11/09 08:00h"/>
    <d v="2024-09-11T00:00:00"/>
    <x v="13"/>
    <x v="9"/>
    <x v="1634"/>
    <d v="2024-09-10T00:00:00"/>
    <d v="1899-12-30T16:00:15"/>
    <n v="110"/>
    <s v="E00110"/>
    <s v="RUTA KMS.110"/>
    <x v="116"/>
    <x v="0"/>
    <x v="0"/>
    <x v="5"/>
    <x v="0"/>
    <d v="2024-09-10T15:22:59"/>
    <x v="187"/>
    <n v="16.616944444540422"/>
    <d v="2024-09-10T16:00:15"/>
    <d v="1899-12-30T01:28:00"/>
    <d v="2024-09-10T17:28:15"/>
    <n v="14.52916666661622"/>
    <x v="0"/>
    <m/>
    <m/>
    <x v="0"/>
    <x v="6"/>
    <x v="0"/>
    <x v="2"/>
    <x v="8"/>
    <n v="3"/>
    <s v=""/>
    <d v="1899-12-31T11:12:00"/>
    <n v="14.150277777873756"/>
    <n v="12"/>
    <n v="2.1502777778737556"/>
    <n v="0"/>
    <x v="3"/>
  </r>
  <r>
    <s v="E002"/>
    <s v="EO55"/>
    <x v="1577"/>
    <x v="0"/>
    <s v="E3"/>
    <n v="100058399"/>
    <s v="HORMIGONES ESTEBBUNA, S.L."/>
    <n v="46005172"/>
    <s v="PLANTA ESTEPONA"/>
    <n v="3264"/>
    <x v="43"/>
    <d v="2024-09-10T00:00:00"/>
    <d v="1899-12-30T15:23:06"/>
    <s v="11/09 09:00h"/>
    <d v="2024-09-11T00:00:00"/>
    <x v="18"/>
    <x v="9"/>
    <x v="1635"/>
    <d v="2024-09-11T00:00:00"/>
    <d v="1899-12-30T06:13:22"/>
    <n v="110"/>
    <s v="E00110"/>
    <s v="RUTA KMS.110"/>
    <x v="117"/>
    <x v="0"/>
    <x v="0"/>
    <x v="5"/>
    <x v="0"/>
    <d v="2024-09-10T15:23:06"/>
    <x v="189"/>
    <n v="17.614999999932479"/>
    <d v="2024-09-11T06:13:22"/>
    <d v="1899-12-30T01:28:00"/>
    <d v="2024-09-11T07:41:22"/>
    <n v="1.3105555554502644"/>
    <x v="0"/>
    <m/>
    <m/>
    <x v="0"/>
    <x v="8"/>
    <x v="0"/>
    <x v="2"/>
    <x v="13"/>
    <n v="4"/>
    <s v=""/>
    <d v="1899-12-31T11:12:00"/>
    <n v="15.148333333265814"/>
    <n v="12"/>
    <n v="3.1483333332658141"/>
    <n v="0"/>
    <x v="3"/>
  </r>
  <r>
    <s v="E002"/>
    <s v="EO55"/>
    <x v="1578"/>
    <x v="0"/>
    <s v="E3"/>
    <n v="100043691"/>
    <s v="PAVESUR DERIVADOS, S.A."/>
    <n v="46005102"/>
    <s v="PLANTA OJEN"/>
    <n v="3269"/>
    <x v="45"/>
    <d v="2024-09-10T00:00:00"/>
    <d v="1899-12-30T15:44:48"/>
    <d v="1899-12-30T08:00:00"/>
    <d v="2024-09-11T00:00:00"/>
    <x v="13"/>
    <x v="9"/>
    <x v="1636"/>
    <d v="2024-09-11T00:00:00"/>
    <d v="1899-12-30T06:52:13"/>
    <n v="68"/>
    <s v="E00068"/>
    <s v="RUTA KMS.068"/>
    <x v="279"/>
    <x v="0"/>
    <x v="0"/>
    <x v="5"/>
    <x v="0"/>
    <d v="2024-09-10T15:44:48"/>
    <x v="187"/>
    <n v="16.253333333472256"/>
    <d v="2024-09-11T06:52:13"/>
    <d v="1899-12-30T00:54:24"/>
    <d v="2024-09-11T07:46:37"/>
    <n v="0.22305555565981194"/>
    <x v="0"/>
    <m/>
    <m/>
    <x v="0"/>
    <x v="8"/>
    <x v="0"/>
    <x v="2"/>
    <x v="13"/>
    <n v="4"/>
    <s v="TRANSPORTES FRANCISCO CASTILLA E HI"/>
    <d v="1899-12-30T21:45:36"/>
    <n v="14.346666666805589"/>
    <n v="12"/>
    <n v="2.3466666668055893"/>
    <n v="0"/>
    <x v="3"/>
  </r>
  <r>
    <s v="E002"/>
    <s v="EO55"/>
    <x v="1579"/>
    <x v="0"/>
    <s v="E3"/>
    <n v="100037768"/>
    <s v="MINAS DE AGUAS TEÑIDAS, S.A.U. (MAT"/>
    <n v="46003118"/>
    <s v="ZREP4500031988_1 VALDELAMUSA PASTA"/>
    <n v="1782"/>
    <x v="46"/>
    <d v="2024-09-10T00:00:00"/>
    <d v="1899-12-30T15:49:03"/>
    <s v="11/09 06:00h"/>
    <d v="2024-09-11T00:00:00"/>
    <x v="9"/>
    <x v="10"/>
    <x v="1637"/>
    <d v="2024-09-10T00:00:00"/>
    <d v="1899-12-30T18:28:45"/>
    <n v="85"/>
    <s v="E00085"/>
    <s v="RUTA KMS.085"/>
    <x v="240"/>
    <x v="0"/>
    <x v="0"/>
    <x v="6"/>
    <x v="0"/>
    <d v="2024-09-10T15:49:03"/>
    <x v="176"/>
    <n v="28.182499999995343"/>
    <d v="2024-09-10T18:28:45"/>
    <d v="1899-12-30T01:08:00"/>
    <d v="2024-09-10T19:36:45"/>
    <n v="24.387499999953434"/>
    <x v="0"/>
    <m/>
    <m/>
    <x v="0"/>
    <x v="6"/>
    <x v="0"/>
    <x v="2"/>
    <x v="10"/>
    <n v="3"/>
    <s v=""/>
    <d v="1899-12-31T03:12:00"/>
    <n v="26.049166666662011"/>
    <n v="12"/>
    <n v="14.049166666662011"/>
    <n v="0"/>
    <x v="3"/>
  </r>
  <r>
    <s v="E002"/>
    <s v="EO55"/>
    <x v="1580"/>
    <x v="0"/>
    <s v="E3"/>
    <n v="100037768"/>
    <s v="MINAS DE AGUAS TEÑIDAS, S.A.U. (MAT"/>
    <n v="46003118"/>
    <s v="ZREP4500031988_1 VALDELAMUSA PASTA"/>
    <n v="1782"/>
    <x v="46"/>
    <d v="2024-09-10T00:00:00"/>
    <d v="1899-12-30T15:49:29"/>
    <s v="11/09 08:00h"/>
    <d v="2024-09-11T00:00:00"/>
    <x v="9"/>
    <x v="10"/>
    <x v="1638"/>
    <d v="2024-09-11T00:00:00"/>
    <d v="1899-12-30T08:18:32"/>
    <n v="85"/>
    <s v="E00085"/>
    <s v="RUTA KMS.085"/>
    <x v="101"/>
    <x v="0"/>
    <x v="0"/>
    <x v="6"/>
    <x v="0"/>
    <d v="2024-09-10T15:49:29"/>
    <x v="176"/>
    <n v="28.17527777783107"/>
    <d v="2024-09-11T08:18:32"/>
    <d v="1899-12-30T01:08:00"/>
    <d v="2024-09-11T09:26:32"/>
    <n v="10.557777777838055"/>
    <x v="0"/>
    <m/>
    <m/>
    <x v="0"/>
    <x v="8"/>
    <x v="0"/>
    <x v="2"/>
    <x v="0"/>
    <n v="4"/>
    <s v=""/>
    <d v="1899-12-31T03:12:00"/>
    <n v="26.041944444497737"/>
    <n v="12"/>
    <n v="14.041944444497737"/>
    <n v="0"/>
    <x v="3"/>
  </r>
  <r>
    <s v="E002"/>
    <s v="EO55"/>
    <x v="1581"/>
    <x v="0"/>
    <s v="E3"/>
    <n v="100037768"/>
    <s v="MINAS DE AGUAS TEÑIDAS, S.A.U. (MAT"/>
    <n v="46004267"/>
    <s v="ZREP4500031988_2 MAGDALENA PASTA"/>
    <n v="1782"/>
    <x v="46"/>
    <d v="2024-09-10T00:00:00"/>
    <d v="1899-12-30T15:51:14"/>
    <s v="11/09 06:00h"/>
    <d v="2024-09-11T00:00:00"/>
    <x v="9"/>
    <x v="10"/>
    <x v="1639"/>
    <d v="2024-09-10T00:00:00"/>
    <d v="1899-12-30T17:10:36"/>
    <n v="85"/>
    <s v="E00085"/>
    <s v="RUTA KMS.085"/>
    <x v="75"/>
    <x v="0"/>
    <x v="0"/>
    <x v="6"/>
    <x v="0"/>
    <d v="2024-09-10T15:51:14"/>
    <x v="176"/>
    <n v="28.146111111156642"/>
    <d v="2024-09-10T17:10:36"/>
    <d v="1899-12-30T01:08:00"/>
    <d v="2024-09-10T18:18:36"/>
    <n v="25.690000000060536"/>
    <x v="0"/>
    <m/>
    <m/>
    <x v="0"/>
    <x v="6"/>
    <x v="0"/>
    <x v="2"/>
    <x v="9"/>
    <n v="3"/>
    <s v="HIBURSANFRE, S.L.U."/>
    <d v="1899-12-31T03:12:00"/>
    <n v="26.01277777782331"/>
    <n v="12"/>
    <n v="14.01277777782331"/>
    <n v="0"/>
    <x v="3"/>
  </r>
  <r>
    <s v="E002"/>
    <s v="EO55"/>
    <x v="1582"/>
    <x v="0"/>
    <s v="E3"/>
    <n v="100037768"/>
    <s v="MINAS DE AGUAS TEÑIDAS, S.A.U. (MAT"/>
    <n v="46004267"/>
    <s v="ZREP4500031988_2 MAGDALENA PASTA"/>
    <n v="1782"/>
    <x v="46"/>
    <d v="2024-09-10T00:00:00"/>
    <d v="1899-12-30T15:51:39"/>
    <s v="11/09 08:00h"/>
    <d v="2024-09-11T00:00:00"/>
    <x v="9"/>
    <x v="10"/>
    <x v="1640"/>
    <d v="2024-09-10T00:00:00"/>
    <d v="1899-12-30T17:30:34"/>
    <n v="85"/>
    <s v="E00085"/>
    <s v="RUTA KMS.085"/>
    <x v="120"/>
    <x v="0"/>
    <x v="0"/>
    <x v="6"/>
    <x v="0"/>
    <d v="2024-09-10T15:51:39"/>
    <x v="176"/>
    <n v="28.139166666660458"/>
    <d v="2024-09-10T17:30:34"/>
    <d v="1899-12-30T01:08:00"/>
    <d v="2024-09-10T18:38:34"/>
    <n v="25.357222222199198"/>
    <x v="0"/>
    <m/>
    <m/>
    <x v="0"/>
    <x v="6"/>
    <x v="0"/>
    <x v="2"/>
    <x v="9"/>
    <n v="3"/>
    <s v=""/>
    <d v="1899-12-31T03:12:00"/>
    <n v="26.005833333327125"/>
    <n v="12"/>
    <n v="14.005833333327125"/>
    <n v="0"/>
    <x v="3"/>
  </r>
  <r>
    <s v="E002"/>
    <s v="EO55"/>
    <x v="1583"/>
    <x v="0"/>
    <s v="E3"/>
    <n v="100037768"/>
    <s v="MINAS DE AGUAS TEÑIDAS, S.A.U. (MAT"/>
    <n v="46004267"/>
    <s v="ZREP4500031988_2 MAGDALENA PASTA"/>
    <n v="1782"/>
    <x v="46"/>
    <d v="2024-09-10T00:00:00"/>
    <d v="1899-12-30T15:52:06"/>
    <s v="11/09 10:00h"/>
    <d v="2024-09-11T00:00:00"/>
    <x v="9"/>
    <x v="10"/>
    <x v="1641"/>
    <d v="2024-09-11T00:00:00"/>
    <d v="1899-12-30T07:14:14"/>
    <n v="85"/>
    <s v="E00085"/>
    <s v="RUTA KMS.085"/>
    <x v="62"/>
    <x v="0"/>
    <x v="0"/>
    <x v="6"/>
    <x v="0"/>
    <d v="2024-09-10T15:52:06"/>
    <x v="176"/>
    <n v="28.131666666653473"/>
    <d v="2024-09-11T07:14:14"/>
    <d v="1899-12-30T01:08:00"/>
    <d v="2024-09-11T08:22:14"/>
    <n v="11.629444444435649"/>
    <x v="0"/>
    <m/>
    <m/>
    <x v="0"/>
    <x v="8"/>
    <x v="0"/>
    <x v="2"/>
    <x v="12"/>
    <n v="4"/>
    <s v=""/>
    <d v="1899-12-31T03:12:00"/>
    <n v="25.99833333332014"/>
    <n v="12"/>
    <n v="13.99833333332014"/>
    <n v="0"/>
    <x v="3"/>
  </r>
  <r>
    <s v="E002"/>
    <s v="EO55"/>
    <x v="1584"/>
    <x v="0"/>
    <s v="E3"/>
    <n v="100037768"/>
    <s v="MINAS DE AGUAS TEÑIDAS, S.A.U. (MAT"/>
    <n v="46004267"/>
    <s v="ZREP4500031988_2 MAGDALENA PASTA"/>
    <n v="1782"/>
    <x v="46"/>
    <d v="2024-09-10T00:00:00"/>
    <d v="1899-12-30T15:52:32"/>
    <s v="11/09 11:00h"/>
    <d v="2024-09-11T00:00:00"/>
    <x v="9"/>
    <x v="10"/>
    <x v="1642"/>
    <d v="2024-09-10T00:00:00"/>
    <d v="1899-12-30T17:49:10"/>
    <n v="85"/>
    <s v="E00085"/>
    <s v="RUTA KMS.085"/>
    <x v="140"/>
    <x v="0"/>
    <x v="0"/>
    <x v="6"/>
    <x v="0"/>
    <d v="2024-09-10T15:52:32"/>
    <x v="176"/>
    <n v="28.1244444444892"/>
    <d v="2024-09-10T17:49:10"/>
    <d v="1899-12-30T01:08:00"/>
    <d v="2024-09-10T18:57:10"/>
    <n v="25.047222222201526"/>
    <x v="0"/>
    <m/>
    <m/>
    <x v="0"/>
    <x v="6"/>
    <x v="0"/>
    <x v="2"/>
    <x v="9"/>
    <n v="3"/>
    <s v="LOGISTICA GALVEZ MARIN, S.L."/>
    <d v="1899-12-31T03:12:00"/>
    <n v="25.991111111155867"/>
    <n v="12"/>
    <n v="13.991111111155867"/>
    <n v="0"/>
    <x v="3"/>
  </r>
  <r>
    <s v="E002"/>
    <s v="EO55"/>
    <x v="1585"/>
    <x v="0"/>
    <s v="E3"/>
    <n v="100037768"/>
    <s v="MINAS DE AGUAS TEÑIDAS, S.A.U. (MAT"/>
    <n v="46004267"/>
    <s v="ZREP4500031988_2 MAGDALENA PASTA"/>
    <n v="1782"/>
    <x v="46"/>
    <d v="2024-09-10T00:00:00"/>
    <d v="1899-12-30T15:53:19"/>
    <s v="11/09 14:00h"/>
    <d v="2024-09-11T00:00:00"/>
    <x v="9"/>
    <x v="10"/>
    <x v="1643"/>
    <d v="2024-09-11T00:00:00"/>
    <d v="1899-12-30T09:40:06"/>
    <n v="85"/>
    <s v="E00085"/>
    <s v="RUTA KMS.085"/>
    <x v="240"/>
    <x v="0"/>
    <x v="0"/>
    <x v="6"/>
    <x v="0"/>
    <d v="2024-09-10T15:53:19"/>
    <x v="176"/>
    <n v="28.111388889024965"/>
    <d v="2024-09-11T09:40:06"/>
    <d v="1899-12-30T01:08:00"/>
    <d v="2024-09-11T10:48:06"/>
    <n v="9.1983333334210329"/>
    <x v="0"/>
    <m/>
    <m/>
    <x v="0"/>
    <x v="8"/>
    <x v="0"/>
    <x v="2"/>
    <x v="1"/>
    <n v="4"/>
    <s v=""/>
    <d v="1899-12-31T03:12:00"/>
    <n v="25.978055555691633"/>
    <n v="12"/>
    <n v="13.978055555691633"/>
    <n v="0"/>
    <x v="3"/>
  </r>
  <r>
    <s v="E002"/>
    <s v="EO55"/>
    <x v="1586"/>
    <x v="0"/>
    <s v="E3"/>
    <n v="100058399"/>
    <s v="HORMIGONES ESTEBBUNA, S.L."/>
    <n v="46005173"/>
    <s v="PLANTA MARBELLA"/>
    <n v="3264"/>
    <x v="43"/>
    <d v="2024-09-10T00:00:00"/>
    <d v="1899-12-30T16:16:12"/>
    <s v="11/09 De 8:30 a 9:30"/>
    <d v="2024-09-11T00:00:00"/>
    <x v="23"/>
    <x v="9"/>
    <x v="1644"/>
    <d v="2024-09-11T00:00:00"/>
    <d v="1899-12-30T06:45:46"/>
    <n v="76"/>
    <s v="E00076"/>
    <s v="RUTA KMS.076"/>
    <x v="110"/>
    <x v="0"/>
    <x v="0"/>
    <x v="5"/>
    <x v="0"/>
    <d v="2024-09-10T16:16:12"/>
    <x v="186"/>
    <n v="17.230000000039581"/>
    <d v="2024-09-11T06:45:46"/>
    <d v="1899-12-30T01:00:48"/>
    <d v="2024-09-11T07:46:34"/>
    <n v="1.7238888890133239"/>
    <x v="0"/>
    <m/>
    <m/>
    <x v="0"/>
    <x v="8"/>
    <x v="0"/>
    <x v="2"/>
    <x v="13"/>
    <n v="4"/>
    <s v="TRANSPORTES FRANCISCO CASTILLA E HI"/>
    <d v="1899-12-31T00:19:12"/>
    <n v="15.216666666706249"/>
    <n v="12"/>
    <n v="3.2166666667062493"/>
    <n v="0"/>
    <x v="3"/>
  </r>
  <r>
    <s v="E002"/>
    <s v="EO55"/>
    <x v="1587"/>
    <x v="0"/>
    <s v="E3"/>
    <n v="100018311"/>
    <s v="ANDALUZA DE MORTEROS, SA (ANDEMOSA)"/>
    <n v="46005100"/>
    <s v="PLANTA VILLA ROSA (CON TTE) MALAGA"/>
    <n v="3264"/>
    <x v="43"/>
    <d v="2024-09-10T00:00:00"/>
    <d v="1899-12-30T16:21:42"/>
    <s v="11/09 11h"/>
    <d v="2024-09-11T00:00:00"/>
    <x v="15"/>
    <x v="9"/>
    <x v="1645"/>
    <d v="2024-09-11T00:00:00"/>
    <d v="1899-12-30T09:12:34"/>
    <n v="24"/>
    <s v="E00024"/>
    <s v="RUTA KMS.024"/>
    <x v="129"/>
    <x v="0"/>
    <x v="0"/>
    <x v="5"/>
    <x v="0"/>
    <d v="2024-09-10T16:21:42"/>
    <x v="203"/>
    <n v="24.138333333365154"/>
    <d v="2024-09-11T09:12:34"/>
    <d v="1899-12-30T00:19:12"/>
    <d v="2024-09-11T09:31:46"/>
    <n v="6.970555555424653"/>
    <x v="0"/>
    <m/>
    <m/>
    <x v="0"/>
    <x v="8"/>
    <x v="0"/>
    <x v="2"/>
    <x v="1"/>
    <n v="4"/>
    <s v=""/>
    <d v="1899-12-30T07:40:48"/>
    <n v="22.818333333365153"/>
    <n v="12"/>
    <n v="10.818333333365153"/>
    <n v="0"/>
    <x v="3"/>
  </r>
  <r>
    <s v="E002"/>
    <s v="EO55"/>
    <x v="1588"/>
    <x v="0"/>
    <s v="E3"/>
    <n v="100018311"/>
    <s v="ANDALUZA DE MORTEROS, SA (ANDEMOSA)"/>
    <n v="46005100"/>
    <s v="PLANTA VILLA ROSA (CON TTE) MALAGA"/>
    <n v="3264"/>
    <x v="43"/>
    <d v="2024-09-10T00:00:00"/>
    <d v="1899-12-30T16:22:09"/>
    <s v="11/09 09:00h"/>
    <d v="2024-09-11T00:00:00"/>
    <x v="15"/>
    <x v="9"/>
    <x v="1646"/>
    <d v="2024-09-11T00:00:00"/>
    <d v="1899-12-30T06:57:58"/>
    <n v="24"/>
    <s v="E00024"/>
    <s v="RUTA KMS.024"/>
    <x v="129"/>
    <x v="0"/>
    <x v="0"/>
    <x v="5"/>
    <x v="0"/>
    <d v="2024-09-10T16:22:09"/>
    <x v="203"/>
    <n v="24.130833333358169"/>
    <d v="2024-09-11T06:57:58"/>
    <d v="1899-12-30T00:19:12"/>
    <d v="2024-09-11T07:17:10"/>
    <n v="9.2138888887711801"/>
    <x v="0"/>
    <m/>
    <m/>
    <x v="0"/>
    <x v="8"/>
    <x v="0"/>
    <x v="2"/>
    <x v="13"/>
    <n v="4"/>
    <s v=""/>
    <d v="1899-12-30T07:40:48"/>
    <n v="22.810833333358168"/>
    <n v="12"/>
    <n v="10.810833333358168"/>
    <n v="0"/>
    <x v="3"/>
  </r>
  <r>
    <s v="E002"/>
    <s v="EO55"/>
    <x v="1589"/>
    <x v="0"/>
    <s v="E4"/>
    <n v="100058419"/>
    <s v="MAT. CONST EL MOLINO, S.L."/>
    <n v="46005417"/>
    <s v="ALMACEN-ALHENDIN"/>
    <n v="3283"/>
    <x v="40"/>
    <d v="2024-09-10T00:00:00"/>
    <d v="1899-12-30T16:35:59"/>
    <s v="10/09 recoger palet"/>
    <d v="2024-09-10T00:00:00"/>
    <x v="7"/>
    <x v="11"/>
    <x v="1647"/>
    <d v="2024-09-10T00:00:00"/>
    <d v="1899-12-30T16:45:05"/>
    <n v="28"/>
    <s v="E00028"/>
    <s v="RUTA KMS.028"/>
    <x v="300"/>
    <x v="0"/>
    <x v="0"/>
    <x v="7"/>
    <x v="1"/>
    <d v="2024-09-10T16:35:59"/>
    <x v="172"/>
    <n v="1.4002777776913717"/>
    <d v="2024-09-10T16:45:05"/>
    <d v="1899-12-30T00:22:24"/>
    <d v="2024-09-10T17:07:29"/>
    <n v="0.87527777790091932"/>
    <x v="0"/>
    <m/>
    <m/>
    <x v="0"/>
    <x v="6"/>
    <x v="0"/>
    <x v="2"/>
    <x v="8"/>
    <n v="3"/>
    <s v=""/>
    <d v="1899-12-30T08:57:36"/>
    <n v="2.6944444358038444E-2"/>
    <n v="0"/>
    <n v="2.6944444358038444E-2"/>
    <n v="1"/>
    <x v="3"/>
  </r>
  <r>
    <s v="E002"/>
    <s v="EO55"/>
    <x v="1590"/>
    <x v="0"/>
    <s v="E3"/>
    <n v="100056132"/>
    <s v="ARIDOS EL POLI, S.L."/>
    <n v="46005943"/>
    <s v="GUILLENA-ARIDOS EL POLI"/>
    <n v="837"/>
    <x v="42"/>
    <d v="2024-09-10T00:00:00"/>
    <d v="1899-12-30T16:44:31"/>
    <s v="11/09 12:00h"/>
    <d v="2024-09-11T00:00:00"/>
    <x v="17"/>
    <x v="10"/>
    <x v="1648"/>
    <d v="2024-09-10T00:00:00"/>
    <d v="1899-12-30T20:39:27"/>
    <n v="83"/>
    <s v="E00083"/>
    <s v="RUTA KMS.083"/>
    <x v="301"/>
    <x v="0"/>
    <x v="0"/>
    <x v="6"/>
    <x v="0"/>
    <d v="2024-09-10T16:44:31"/>
    <x v="181"/>
    <n v="19.258055555575993"/>
    <d v="2024-09-10T20:39:27"/>
    <d v="1899-12-30T01:06:24"/>
    <d v="2024-09-10T21:45:51"/>
    <n v="14.235833333339542"/>
    <x v="0"/>
    <m/>
    <m/>
    <x v="0"/>
    <x v="6"/>
    <x v="0"/>
    <x v="2"/>
    <x v="16"/>
    <n v="3"/>
    <s v=""/>
    <d v="1899-12-31T02:33:36"/>
    <n v="17.151388888909327"/>
    <n v="12"/>
    <n v="5.1513888889093273"/>
    <n v="0"/>
    <x v="3"/>
  </r>
  <r>
    <s v="E002"/>
    <s v="EO55"/>
    <x v="1591"/>
    <x v="0"/>
    <s v="E3"/>
    <n v="100018437"/>
    <s v="HORMIGONES DE OSUNA, S.L."/>
    <n v="46000341"/>
    <s v="OSUNA"/>
    <n v="3269"/>
    <x v="45"/>
    <d v="2024-09-10T00:00:00"/>
    <d v="1899-12-30T16:55:38"/>
    <s v="11/09 12:00h"/>
    <d v="2024-09-11T00:00:00"/>
    <x v="17"/>
    <x v="9"/>
    <x v="1649"/>
    <d v="2024-09-11T00:00:00"/>
    <d v="1899-12-30T08:59:12"/>
    <n v="127"/>
    <s v="E00127"/>
    <s v="RUTA KMS.127"/>
    <x v="134"/>
    <x v="0"/>
    <x v="0"/>
    <x v="5"/>
    <x v="0"/>
    <d v="2024-09-10T16:55:38"/>
    <x v="181"/>
    <n v="19.072777777793817"/>
    <d v="2024-09-11T08:59:12"/>
    <d v="1899-12-30T01:41:36"/>
    <d v="2024-09-11T10:40:48"/>
    <n v="1.3200000000069849"/>
    <x v="0"/>
    <m/>
    <m/>
    <x v="0"/>
    <x v="8"/>
    <x v="0"/>
    <x v="2"/>
    <x v="0"/>
    <n v="4"/>
    <s v=""/>
    <d v="1899-12-31T16:38:24"/>
    <n v="16.379444444460482"/>
    <n v="12"/>
    <n v="4.3794444444604821"/>
    <n v="0"/>
    <x v="3"/>
  </r>
  <r>
    <s v="E002"/>
    <s v="EO55"/>
    <x v="1592"/>
    <x v="0"/>
    <s v="E3"/>
    <n v="100018624"/>
    <s v="VIPRELUC, S.L."/>
    <n v="46000748"/>
    <s v="PUENTE GENIL"/>
    <n v="3264"/>
    <x v="43"/>
    <d v="2024-09-10T00:00:00"/>
    <d v="1899-12-30T17:45:28"/>
    <s v="11/09 en la mañana"/>
    <d v="2024-09-11T00:00:00"/>
    <x v="17"/>
    <x v="9"/>
    <x v="1650"/>
    <d v="2024-09-11T00:00:00"/>
    <d v="1899-12-30T10:08:30"/>
    <n v="127"/>
    <s v="E00127"/>
    <s v="RUTA KMS.127"/>
    <x v="279"/>
    <x v="0"/>
    <x v="0"/>
    <x v="5"/>
    <x v="0"/>
    <d v="2024-09-10T17:45:28"/>
    <x v="181"/>
    <n v="18.242222222266719"/>
    <d v="2024-09-11T10:08:30"/>
    <d v="1899-12-30T01:41:36"/>
    <d v="2024-09-11T11:50:06"/>
    <n v="0.16499999997904524"/>
    <x v="0"/>
    <m/>
    <m/>
    <x v="0"/>
    <x v="8"/>
    <x v="0"/>
    <x v="2"/>
    <x v="6"/>
    <n v="4"/>
    <s v="TRANSPORTES FRANCISCO CASTILLA E HI"/>
    <d v="1899-12-31T16:38:24"/>
    <n v="15.548888888933384"/>
    <n v="12"/>
    <n v="3.5488888889333836"/>
    <n v="0"/>
    <x v="3"/>
  </r>
  <r>
    <s v="E002"/>
    <s v="EO55"/>
    <x v="1593"/>
    <x v="0"/>
    <s v="E3"/>
    <n v="100043691"/>
    <s v="PAVESUR DERIVADOS, S.A."/>
    <n v="46005102"/>
    <s v="PLANTA OJEN"/>
    <n v="3260"/>
    <x v="52"/>
    <d v="2024-09-11T00:00:00"/>
    <d v="1899-12-30T08:52:43"/>
    <s v="Albarán CSMA-113"/>
    <d v="2024-09-11T00:00:00"/>
    <x v="9"/>
    <x v="9"/>
    <x v="1651"/>
    <d v="2024-09-11T00:00:00"/>
    <d v="1899-12-30T08:58:47"/>
    <n v="68"/>
    <s v="E00068"/>
    <s v="RUTA KMS.068"/>
    <x v="105"/>
    <x v="0"/>
    <x v="0"/>
    <x v="5"/>
    <x v="0"/>
    <d v="2024-09-11T08:52:43"/>
    <x v="176"/>
    <n v="11.121388889034279"/>
    <d v="2024-09-11T08:58:47"/>
    <d v="1899-12-30T00:54:24"/>
    <d v="2024-09-11T09:53:11"/>
    <n v="10.11361111124279"/>
    <x v="0"/>
    <m/>
    <m/>
    <x v="0"/>
    <x v="8"/>
    <x v="0"/>
    <x v="2"/>
    <x v="0"/>
    <n v="4"/>
    <s v=""/>
    <d v="1899-12-30T21:45:36"/>
    <n v="9.2147222223676124"/>
    <n v="0"/>
    <n v="9.2147222223676124"/>
    <n v="0"/>
    <x v="3"/>
  </r>
  <r>
    <s v="E002"/>
    <s v="EO55"/>
    <x v="1594"/>
    <x v="0"/>
    <s v="E3"/>
    <n v="100043691"/>
    <s v="PAVESUR DERIVADOS, S.A."/>
    <n v="46005102"/>
    <s v="PLANTA OJEN"/>
    <n v="3260"/>
    <x v="52"/>
    <d v="2024-09-11T00:00:00"/>
    <d v="1899-12-30T09:10:37"/>
    <s v="ALBAMAN CSMA 114"/>
    <d v="2024-09-11T00:00:00"/>
    <x v="9"/>
    <x v="9"/>
    <x v="1652"/>
    <d v="2024-09-11T00:00:00"/>
    <d v="1899-12-30T09:59:23"/>
    <n v="68"/>
    <s v="E00068"/>
    <s v="RUTA KMS.068"/>
    <x v="84"/>
    <x v="0"/>
    <x v="0"/>
    <x v="5"/>
    <x v="0"/>
    <d v="2024-09-11T09:10:37"/>
    <x v="176"/>
    <n v="10.823055555636529"/>
    <d v="2024-09-11T09:59:23"/>
    <d v="1899-12-30T00:54:24"/>
    <d v="2024-09-11T10:53:47"/>
    <n v="9.1036111112334765"/>
    <x v="0"/>
    <m/>
    <m/>
    <x v="0"/>
    <x v="8"/>
    <x v="0"/>
    <x v="2"/>
    <x v="1"/>
    <n v="4"/>
    <s v=""/>
    <d v="1899-12-30T21:45:36"/>
    <n v="8.9163888889698626"/>
    <n v="0"/>
    <n v="8.9163888889698626"/>
    <n v="0"/>
    <x v="3"/>
  </r>
  <r>
    <s v="E002"/>
    <s v="EO57"/>
    <x v="1595"/>
    <x v="0"/>
    <s v="E4"/>
    <n v="100037591"/>
    <s v="TRANSPORTES FEBRIGAR, S.L."/>
    <n v="68000506"/>
    <s v="STA. URSULA"/>
    <n v="3208"/>
    <x v="55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0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5"/>
    <x v="0"/>
    <s v="E4"/>
    <n v="100037591"/>
    <s v="TRANSPORTES FEBRIGAR, S.L."/>
    <n v="68000506"/>
    <s v="STA. URSULA"/>
    <n v="2693"/>
    <x v="56"/>
    <d v="2024-09-05T00:00:00"/>
    <d v="1899-12-30T15:31:49"/>
    <s v="09/09 16 pal"/>
    <d v="2024-09-09T00:00:00"/>
    <x v="9"/>
    <x v="12"/>
    <x v="1653"/>
    <d v="2024-09-09T00:00:00"/>
    <d v="1899-12-30T09:53:26"/>
    <n v="35"/>
    <s v="E00SUN"/>
    <s v="Santa Ursula"/>
    <x v="148"/>
    <x v="0"/>
    <x v="1"/>
    <x v="3"/>
    <x v="1"/>
    <d v="2024-09-05T15:31:49"/>
    <x v="126"/>
    <n v="100.46972222230397"/>
    <d v="2024-09-09T09:53:26"/>
    <d v="1899-12-30T00:28:00"/>
    <d v="2024-09-09T10:21:26"/>
    <n v="9.6427777778590098"/>
    <x v="0"/>
    <m/>
    <m/>
    <x v="0"/>
    <x v="7"/>
    <x v="0"/>
    <x v="2"/>
    <x v="1"/>
    <n v="2"/>
    <s v=""/>
    <d v="1899-12-30T11:12:00"/>
    <n v="99.003055555637303"/>
    <n v="48"/>
    <n v="51.003055555637303"/>
    <n v="0"/>
    <x v="1"/>
  </r>
  <r>
    <s v="E002"/>
    <s v="EO57"/>
    <x v="1596"/>
    <x v="0"/>
    <s v="E4"/>
    <n v="100037399"/>
    <s v="FRTRIA. LOS BALDIOS, S.L.  L."/>
    <n v="68002615"/>
    <s v="ALMACEN LOS BALDIOS"/>
    <n v="2693"/>
    <x v="56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0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6"/>
    <x v="0"/>
    <s v="E4"/>
    <n v="100037399"/>
    <s v="FRTRIA. LOS BALDIOS, S.L.  L."/>
    <n v="68002615"/>
    <s v="ALMACEN LOS BALDIOS"/>
    <n v="3208"/>
    <x v="55"/>
    <d v="2024-09-05T00:00:00"/>
    <d v="1899-12-30T15:36:17"/>
    <s v="10/09 3 pal + recoge"/>
    <d v="2024-09-10T00:00:00"/>
    <x v="9"/>
    <x v="12"/>
    <x v="1654"/>
    <d v="2024-09-10T00:00:00"/>
    <d v="1899-12-30T11:11:45"/>
    <n v="16"/>
    <s v="E00LGG"/>
    <s v="La Laguna"/>
    <x v="150"/>
    <x v="0"/>
    <x v="1"/>
    <x v="3"/>
    <x v="1"/>
    <d v="2024-09-05T15:36:17"/>
    <x v="158"/>
    <n v="124.39527777791955"/>
    <d v="2024-09-10T11:11:45"/>
    <d v="1899-12-30T00:12:48"/>
    <d v="2024-09-10T11:24:33"/>
    <n v="8.5908333333791234"/>
    <x v="0"/>
    <m/>
    <m/>
    <x v="0"/>
    <x v="6"/>
    <x v="0"/>
    <x v="2"/>
    <x v="7"/>
    <n v="3"/>
    <s v=""/>
    <d v="1899-12-30T05:07:12"/>
    <n v="123.18194444458621"/>
    <n v="60"/>
    <n v="63.181944444586208"/>
    <n v="0"/>
    <x v="1"/>
  </r>
  <r>
    <s v="E002"/>
    <s v="EO57"/>
    <x v="1597"/>
    <x v="0"/>
    <s v="E3"/>
    <n v="100056375"/>
    <s v="UTE CIERRE ANILLO INSULAR TFE"/>
    <n v="68002447"/>
    <s v="ANILLO INSULAR DIV3099"/>
    <n v="2649"/>
    <x v="57"/>
    <d v="2024-09-05T00:00:00"/>
    <d v="1899-12-30T15:41:09"/>
    <s v="09/09 1º ER1863BBJ"/>
    <d v="2024-09-09T00:00:00"/>
    <x v="11"/>
    <x v="12"/>
    <x v="1655"/>
    <d v="2024-09-09T00:00:00"/>
    <d v="1899-12-30T06:31:10"/>
    <n v="114"/>
    <s v="E002ST"/>
    <s v="Santiago del Teide"/>
    <x v="146"/>
    <x v="0"/>
    <x v="0"/>
    <x v="3"/>
    <x v="0"/>
    <d v="2024-09-05T15:41:09"/>
    <x v="135"/>
    <n v="90.314166666590609"/>
    <d v="2024-09-09T06:31:10"/>
    <d v="1899-12-30T01:31:12"/>
    <d v="2024-09-09T08:02:22"/>
    <n v="1.9605555554735474"/>
    <x v="0"/>
    <m/>
    <m/>
    <x v="0"/>
    <x v="7"/>
    <x v="0"/>
    <x v="2"/>
    <x v="13"/>
    <n v="2"/>
    <s v=""/>
    <d v="1899-12-31T12:28:48"/>
    <n v="87.794166666590613"/>
    <n v="48"/>
    <n v="39.794166666590613"/>
    <n v="0"/>
    <x v="1"/>
  </r>
  <r>
    <s v="E002"/>
    <s v="EO57"/>
    <x v="1598"/>
    <x v="0"/>
    <s v="E4"/>
    <n v="100029594"/>
    <s v="SONDEOS, INYEC. Y TRAB. ESPEC., S.A"/>
    <n v="68002812"/>
    <s v="RESIDENCIAL SOLUM PLAYA SAN JUAN"/>
    <n v="2693"/>
    <x v="56"/>
    <d v="2024-09-05T00:00:00"/>
    <d v="1899-12-30T18:21:17"/>
    <s v="09/09 16pal"/>
    <d v="2024-09-09T00:00:00"/>
    <x v="9"/>
    <x v="12"/>
    <x v="1656"/>
    <d v="2024-09-09T00:00:00"/>
    <d v="1899-12-30T13:18:15"/>
    <n v="99"/>
    <s v="E00GIU"/>
    <s v="Guía de Isora"/>
    <x v="148"/>
    <x v="0"/>
    <x v="0"/>
    <x v="3"/>
    <x v="1"/>
    <d v="2024-09-05T18:21:17"/>
    <x v="126"/>
    <n v="97.645277777861338"/>
    <d v="2024-09-09T13:18:15"/>
    <d v="1899-12-30T01:19:12"/>
    <d v="2024-09-09T14:37:27"/>
    <n v="5.3758333334117197"/>
    <x v="0"/>
    <m/>
    <m/>
    <x v="0"/>
    <x v="7"/>
    <x v="0"/>
    <x v="2"/>
    <x v="2"/>
    <n v="2"/>
    <s v=""/>
    <d v="1899-12-31T07:40:48"/>
    <n v="95.325277777861345"/>
    <n v="48"/>
    <n v="47.325277777861345"/>
    <n v="0"/>
    <x v="1"/>
  </r>
  <r>
    <s v="E002"/>
    <s v="EO57"/>
    <x v="1599"/>
    <x v="0"/>
    <s v="E4"/>
    <n v="100049540"/>
    <s v="C. B. FERRETERIA HNOS. GONZALEZ"/>
    <n v="68001662"/>
    <s v="TEJINA"/>
    <n v="3208"/>
    <x v="55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0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599"/>
    <x v="0"/>
    <s v="E4"/>
    <n v="100049540"/>
    <s v="C. B. FERRETERIA HNOS. GONZALEZ"/>
    <n v="68001662"/>
    <s v="TEJINA"/>
    <n v="2693"/>
    <x v="56"/>
    <d v="2024-09-05T00:00:00"/>
    <d v="1899-12-30T18:48:40"/>
    <s v="09/09  a primera hor"/>
    <d v="2024-09-09T00:00:00"/>
    <x v="9"/>
    <x v="12"/>
    <x v="1657"/>
    <d v="2024-09-09T00:00:00"/>
    <d v="1899-12-30T06:24:04"/>
    <n v="26"/>
    <s v="E0055K"/>
    <s v="Tegueste"/>
    <x v="148"/>
    <x v="0"/>
    <x v="1"/>
    <x v="3"/>
    <x v="1"/>
    <d v="2024-09-05T18:48:40"/>
    <x v="126"/>
    <n v="97.188888888980728"/>
    <d v="2024-09-09T06:24:04"/>
    <d v="1899-12-30T00:20:48"/>
    <d v="2024-09-09T06:44:52"/>
    <n v="13.252222222276032"/>
    <x v="0"/>
    <m/>
    <m/>
    <x v="0"/>
    <x v="7"/>
    <x v="0"/>
    <x v="2"/>
    <x v="13"/>
    <n v="2"/>
    <s v=""/>
    <d v="1899-12-30T08:19:12"/>
    <n v="95.842222222314064"/>
    <n v="48"/>
    <n v="47.842222222314064"/>
    <n v="0"/>
    <x v="1"/>
  </r>
  <r>
    <s v="E002"/>
    <s v="EO57"/>
    <x v="1600"/>
    <x v="0"/>
    <s v="E4"/>
    <n v="100050448"/>
    <s v="FERRETERIA TAMAIDE S.L."/>
    <n v="68001726"/>
    <s v="SAN MIGUEL"/>
    <n v="3208"/>
    <x v="55"/>
    <d v="2024-09-06T00:00:00"/>
    <d v="1899-12-30T08:23:22"/>
    <s v="06/09 16 pal + devol"/>
    <d v="2024-09-06T00:00:00"/>
    <x v="9"/>
    <x v="12"/>
    <x v="1658"/>
    <d v="2024-09-06T00:00:00"/>
    <d v="1899-12-30T15:32:01"/>
    <n v="76"/>
    <s v="E00SMG"/>
    <s v="San Miguel"/>
    <x v="148"/>
    <x v="0"/>
    <x v="0"/>
    <x v="3"/>
    <x v="1"/>
    <d v="2024-09-06T08:23:22"/>
    <x v="78"/>
    <n v="11.610555555671453"/>
    <d v="2024-09-06T15:32:01"/>
    <d v="1899-12-30T01:00:48"/>
    <d v="2024-09-06T16:32:49"/>
    <n v="3.4530555556411855"/>
    <x v="0"/>
    <m/>
    <m/>
    <x v="0"/>
    <x v="5"/>
    <x v="0"/>
    <x v="0"/>
    <x v="4"/>
    <n v="6"/>
    <s v=""/>
    <d v="1899-12-31T00:19:12"/>
    <n v="9.5972222223381198"/>
    <n v="0"/>
    <n v="9.5972222223381198"/>
    <n v="0"/>
    <x v="1"/>
  </r>
  <r>
    <s v="E002"/>
    <s v="EO57"/>
    <x v="1601"/>
    <x v="0"/>
    <s v="E3"/>
    <n v="100037299"/>
    <s v="PREFABRICADOS DOMINGUEZ, S.L."/>
    <n v="68000074"/>
    <s v="GS TEGUESTE"/>
    <n v="3126"/>
    <x v="54"/>
    <d v="2024-09-06T00:00:00"/>
    <d v="1899-12-30T08:42:09"/>
    <s v="09/09 1º HORA"/>
    <d v="2024-09-09T00:00:00"/>
    <x v="13"/>
    <x v="12"/>
    <x v="1659"/>
    <d v="2024-09-09T00:00:00"/>
    <d v="1899-12-30T06:56:01"/>
    <n v="23"/>
    <s v="E0055J"/>
    <s v="Taco"/>
    <x v="147"/>
    <x v="0"/>
    <x v="0"/>
    <x v="3"/>
    <x v="0"/>
    <d v="2024-09-06T08:42:09"/>
    <x v="134"/>
    <n v="71.297500000102445"/>
    <d v="2024-09-09T06:56:01"/>
    <d v="1899-12-30T00:18:24"/>
    <d v="2024-09-09T07:14:25"/>
    <n v="0.75972222239943221"/>
    <x v="0"/>
    <m/>
    <m/>
    <x v="0"/>
    <x v="7"/>
    <x v="0"/>
    <x v="2"/>
    <x v="13"/>
    <n v="2"/>
    <s v=""/>
    <d v="1899-12-30T07:21:36"/>
    <n v="69.990833333435774"/>
    <n v="36"/>
    <n v="33.990833333435774"/>
    <n v="0"/>
    <x v="1"/>
  </r>
  <r>
    <s v="E002"/>
    <s v="EO57"/>
    <x v="1602"/>
    <x v="0"/>
    <s v="E4"/>
    <n v="100037324"/>
    <s v="FERRETERIA SAN ISIDRO, S.L."/>
    <n v="68000045"/>
    <s v="LOS REALEJOS"/>
    <n v="3208"/>
    <x v="55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0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2"/>
    <x v="0"/>
    <s v="E4"/>
    <n v="100037324"/>
    <s v="FERRETERIA SAN ISIDRO, S.L."/>
    <n v="68000045"/>
    <s v="LOS REALEJOS"/>
    <n v="2693"/>
    <x v="56"/>
    <d v="2024-09-06T00:00:00"/>
    <d v="1899-12-30T09:52:47"/>
    <s v="09/09 16PALS PDD-202"/>
    <d v="2024-09-09T00:00:00"/>
    <x v="9"/>
    <x v="12"/>
    <x v="1660"/>
    <d v="2024-09-09T00:00:00"/>
    <d v="1899-12-30T07:06:37"/>
    <n v="47"/>
    <s v="E00LSE"/>
    <s v="Los Realejos"/>
    <x v="45"/>
    <x v="0"/>
    <x v="1"/>
    <x v="3"/>
    <x v="1"/>
    <d v="2024-09-06T09:52:47"/>
    <x v="126"/>
    <n v="82.120277777896263"/>
    <d v="2024-09-09T07:06:37"/>
    <d v="1899-12-30T00:37:36"/>
    <d v="2024-09-09T07:44:13"/>
    <n v="12.26305555558065"/>
    <x v="0"/>
    <m/>
    <m/>
    <x v="0"/>
    <x v="7"/>
    <x v="0"/>
    <x v="2"/>
    <x v="12"/>
    <n v="2"/>
    <s v=""/>
    <d v="1899-12-30T15:02:24"/>
    <n v="80.493611111229598"/>
    <n v="36"/>
    <n v="44.493611111229598"/>
    <n v="0"/>
    <x v="1"/>
  </r>
  <r>
    <s v="E002"/>
    <s v="EO57"/>
    <x v="1603"/>
    <x v="0"/>
    <s v="E3"/>
    <n v="432000110"/>
    <s v="PREBETONG HORMIGONES, S.A."/>
    <n v="68000485"/>
    <s v="PLANTA LAS GALLETAS II"/>
    <n v="3126"/>
    <x v="54"/>
    <d v="2024-09-06T00:00:00"/>
    <d v="1899-12-30T10:46:21"/>
    <s v="09/09 11h TORRE 1"/>
    <d v="2024-09-09T00:00:00"/>
    <x v="0"/>
    <x v="12"/>
    <x v="1661"/>
    <d v="2024-09-09T00:00:00"/>
    <d v="1899-12-30T09:57:15"/>
    <n v="78"/>
    <s v="E0054I"/>
    <s v="Las Galletas"/>
    <x v="153"/>
    <x v="0"/>
    <x v="0"/>
    <x v="3"/>
    <x v="0"/>
    <d v="2024-09-06T10:46:21"/>
    <x v="194"/>
    <n v="74.227499999979045"/>
    <d v="2024-09-09T09:57:15"/>
    <d v="1899-12-30T01:02:24"/>
    <d v="2024-09-09T10:59:39"/>
    <n v="2.0058333331835456"/>
    <x v="0"/>
    <m/>
    <m/>
    <x v="0"/>
    <x v="7"/>
    <x v="0"/>
    <x v="2"/>
    <x v="1"/>
    <n v="2"/>
    <s v=""/>
    <d v="1899-12-31T00:57:36"/>
    <n v="72.187499999979039"/>
    <n v="36"/>
    <n v="36.187499999979039"/>
    <n v="0"/>
    <x v="1"/>
  </r>
  <r>
    <s v="E002"/>
    <s v="EO57"/>
    <x v="1604"/>
    <x v="0"/>
    <s v="E3"/>
    <n v="432000110"/>
    <s v="PREBETONG HORMIGONES, S.A."/>
    <n v="68000485"/>
    <s v="PLANTA LAS GALLETAS II"/>
    <n v="2692"/>
    <x v="58"/>
    <d v="2024-09-06T00:00:00"/>
    <d v="1899-12-30T10:46:46"/>
    <s v="09/09 12h TORRE 2- M"/>
    <d v="2024-09-09T00:00:00"/>
    <x v="15"/>
    <x v="12"/>
    <x v="1662"/>
    <d v="2024-09-09T00:00:00"/>
    <d v="1899-12-30T13:59:42"/>
    <n v="78"/>
    <s v="E0054I"/>
    <s v="Las Galletas"/>
    <x v="153"/>
    <x v="0"/>
    <x v="0"/>
    <x v="3"/>
    <x v="0"/>
    <d v="2024-09-06T10:46:46"/>
    <x v="164"/>
    <n v="77.720555555541068"/>
    <d v="2024-09-09T13:59:42"/>
    <d v="1899-12-30T01:02:24"/>
    <d v="2024-09-09T15:02:06"/>
    <n v="1.4650000000256114"/>
    <x v="0"/>
    <m/>
    <m/>
    <x v="0"/>
    <x v="7"/>
    <x v="0"/>
    <x v="2"/>
    <x v="2"/>
    <n v="2"/>
    <s v=""/>
    <d v="1899-12-31T00:57:36"/>
    <n v="75.680555555541062"/>
    <n v="36"/>
    <n v="39.680555555541062"/>
    <n v="0"/>
    <x v="1"/>
  </r>
  <r>
    <s v="E002"/>
    <s v="EO57"/>
    <x v="1605"/>
    <x v="0"/>
    <s v="E4"/>
    <n v="100037368"/>
    <s v="QUINTERCON,S.L."/>
    <n v="68002866"/>
    <s v="EDIF. MARIA JOSE"/>
    <n v="3208"/>
    <x v="55"/>
    <d v="2024-09-06T00:00:00"/>
    <d v="1899-12-30T11:43:46"/>
    <s v="09/09 12pal"/>
    <d v="2024-09-09T00:00:00"/>
    <x v="9"/>
    <x v="12"/>
    <x v="1663"/>
    <d v="2024-09-09T00:00:00"/>
    <d v="1899-12-30T07:31:22"/>
    <n v="0"/>
    <m/>
    <m/>
    <x v="151"/>
    <x v="0"/>
    <x v="0"/>
    <x v="3"/>
    <x v="1"/>
    <d v="2024-09-06T11:43:46"/>
    <x v="126"/>
    <n v="80.270555555645842"/>
    <d v="2024-09-09T07:31:22"/>
    <d v="1899-12-30T00:00:00"/>
    <d v="2024-09-09T07:31:22"/>
    <n v="12.477222222194541"/>
    <x v="0"/>
    <m/>
    <m/>
    <x v="0"/>
    <x v="7"/>
    <x v="0"/>
    <x v="2"/>
    <x v="12"/>
    <n v="2"/>
    <s v=""/>
    <d v="1899-12-30T00:00:00"/>
    <n v="79.270555555645842"/>
    <n v="36"/>
    <n v="43.270555555645842"/>
    <n v="0"/>
    <x v="1"/>
  </r>
  <r>
    <s v="E002"/>
    <s v="EO57"/>
    <x v="1606"/>
    <x v="0"/>
    <s v="E3"/>
    <n v="100054334"/>
    <s v="ORGANIZACION SOCAS, S. L."/>
    <n v="68002134"/>
    <s v="SOCAS SUR"/>
    <n v="2649"/>
    <x v="57"/>
    <d v="2024-09-06T00:00:00"/>
    <d v="1899-12-30T12:01:33"/>
    <s v="09/09 08:00h SOCAS S"/>
    <d v="2024-09-09T00:00:00"/>
    <x v="17"/>
    <x v="12"/>
    <x v="1664"/>
    <d v="2024-09-09T00:00:00"/>
    <d v="1899-12-30T09:15:52"/>
    <n v="64"/>
    <s v="E0055D"/>
    <s v="San Isidro"/>
    <x v="144"/>
    <x v="0"/>
    <x v="0"/>
    <x v="3"/>
    <x v="0"/>
    <d v="2024-09-06T12:01:33"/>
    <x v="148"/>
    <n v="71.97416666673962"/>
    <d v="2024-09-09T09:15:52"/>
    <d v="1899-12-30T00:51:12"/>
    <d v="2024-09-09T10:07:04"/>
    <n v="1.8822222221642733"/>
    <x v="0"/>
    <m/>
    <m/>
    <x v="0"/>
    <x v="7"/>
    <x v="0"/>
    <x v="2"/>
    <x v="1"/>
    <n v="2"/>
    <s v=""/>
    <d v="1899-12-30T20:28:48"/>
    <n v="70.120833333406281"/>
    <n v="36"/>
    <n v="34.120833333406281"/>
    <n v="0"/>
    <x v="1"/>
  </r>
  <r>
    <s v="E002"/>
    <s v="EO57"/>
    <x v="1607"/>
    <x v="0"/>
    <s v="E3"/>
    <n v="100054334"/>
    <s v="ORGANIZACION SOCAS, S. L."/>
    <n v="68002135"/>
    <s v="SOCAS NARANJERO"/>
    <n v="2649"/>
    <x v="57"/>
    <d v="2024-09-06T00:00:00"/>
    <d v="1899-12-30T12:03:21"/>
    <s v="09/09 10:00h  BLOQUE"/>
    <d v="2024-09-09T00:00:00"/>
    <x v="11"/>
    <x v="12"/>
    <x v="1665"/>
    <d v="2024-09-09T00:00:00"/>
    <d v="1899-12-30T11:24:53"/>
    <n v="22"/>
    <s v="E00LSN"/>
    <s v="Naranjeros"/>
    <x v="146"/>
    <x v="0"/>
    <x v="0"/>
    <x v="3"/>
    <x v="0"/>
    <d v="2024-09-06T12:03:21"/>
    <x v="135"/>
    <n v="69.944166666653473"/>
    <d v="2024-09-09T11:24:53"/>
    <d v="1899-12-30T00:17:36"/>
    <d v="2024-09-09T11:42:29"/>
    <n v="-1.7080555554712191"/>
    <x v="1"/>
    <m/>
    <m/>
    <x v="0"/>
    <x v="7"/>
    <x v="3"/>
    <x v="2"/>
    <x v="7"/>
    <n v="2"/>
    <s v=""/>
    <d v="1899-12-30T07:02:24"/>
    <n v="68.650833333320136"/>
    <n v="36"/>
    <n v="32.650833333320136"/>
    <n v="0"/>
    <x v="1"/>
  </r>
  <r>
    <s v="E002"/>
    <s v="EO57"/>
    <x v="1608"/>
    <x v="0"/>
    <s v="E3"/>
    <n v="100037274"/>
    <s v="PREFABRICADOS TEIDE S.L."/>
    <n v="68000430"/>
    <s v="GS FABRICA LAS ERAS"/>
    <n v="2649"/>
    <x v="57"/>
    <d v="2024-09-06T00:00:00"/>
    <d v="1899-12-30T12:39:40"/>
    <s v="09/09 2ºh Silo 1 ER8"/>
    <d v="2024-09-09T00:00:00"/>
    <x v="14"/>
    <x v="12"/>
    <x v="1666"/>
    <d v="2024-09-09T00:00:00"/>
    <d v="1899-12-30T10:17:49"/>
    <n v="44"/>
    <s v="E00AZF"/>
    <s v="Las Eras"/>
    <x v="152"/>
    <x v="0"/>
    <x v="0"/>
    <x v="3"/>
    <x v="0"/>
    <d v="2024-09-06T12:39:40"/>
    <x v="153"/>
    <n v="70.838888888829388"/>
    <d v="2024-09-09T10:17:49"/>
    <d v="1899-12-30T00:35:12"/>
    <d v="2024-09-09T10:53:01"/>
    <n v="0.61638888873858377"/>
    <x v="0"/>
    <m/>
    <m/>
    <x v="0"/>
    <x v="7"/>
    <x v="0"/>
    <x v="2"/>
    <x v="6"/>
    <n v="2"/>
    <s v=""/>
    <d v="1899-12-30T14:04:48"/>
    <n v="69.252222222162715"/>
    <n v="36"/>
    <n v="33.252222222162715"/>
    <n v="0"/>
    <x v="1"/>
  </r>
  <r>
    <s v="E002"/>
    <s v="EO57"/>
    <x v="1609"/>
    <x v="0"/>
    <s v="E3"/>
    <n v="100037179"/>
    <s v="CANARY CONCRETE, S.A."/>
    <n v="68002475"/>
    <s v="PLANTA DE HORMIGON LOS REALEJOS"/>
    <n v="3126"/>
    <x v="54"/>
    <d v="2024-09-06T00:00:00"/>
    <d v="1899-12-30T13:14:00"/>
    <s v="09/09 2ºh Realejos"/>
    <d v="2024-09-09T00:00:00"/>
    <x v="6"/>
    <x v="12"/>
    <x v="1667"/>
    <d v="2024-09-09T00:00:00"/>
    <d v="1899-12-30T13:49:29"/>
    <n v="47"/>
    <s v="E00LSE"/>
    <s v="Los Realejos"/>
    <x v="146"/>
    <x v="0"/>
    <x v="0"/>
    <x v="3"/>
    <x v="0"/>
    <d v="2024-09-06T13:14:00"/>
    <x v="154"/>
    <n v="74.766666666604578"/>
    <d v="2024-09-09T13:49:29"/>
    <d v="1899-12-30T00:37:36"/>
    <d v="2024-09-09T14:27:05"/>
    <n v="1.5486111111240461"/>
    <x v="0"/>
    <m/>
    <m/>
    <x v="0"/>
    <x v="7"/>
    <x v="0"/>
    <x v="2"/>
    <x v="2"/>
    <n v="2"/>
    <s v=""/>
    <d v="1899-12-30T15:02:24"/>
    <n v="73.139999999937913"/>
    <n v="36"/>
    <n v="37.139999999937913"/>
    <n v="0"/>
    <x v="1"/>
  </r>
  <r>
    <s v="E002"/>
    <s v="EO57"/>
    <x v="1610"/>
    <x v="0"/>
    <s v="E4"/>
    <n v="100044618"/>
    <s v="DELGADO GOMEZ JUAN"/>
    <n v="68001210"/>
    <s v="EL TABLADO"/>
    <n v="2693"/>
    <x v="56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0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0"/>
    <x v="0"/>
    <s v="E4"/>
    <n v="100044618"/>
    <s v="DELGADO GOMEZ JUAN"/>
    <n v="68001210"/>
    <s v="EL TABLADO"/>
    <n v="3208"/>
    <x v="55"/>
    <d v="2024-09-06T00:00:00"/>
    <d v="1899-12-30T13:37:02"/>
    <s v="09/09 7pal ferreteri"/>
    <d v="2024-09-09T00:00:00"/>
    <x v="9"/>
    <x v="12"/>
    <x v="1668"/>
    <d v="2024-09-09T00:00:00"/>
    <d v="1899-12-30T15:57:42"/>
    <n v="33"/>
    <s v="E0053R"/>
    <s v="Guimar"/>
    <x v="151"/>
    <x v="0"/>
    <x v="1"/>
    <x v="3"/>
    <x v="1"/>
    <d v="2024-09-06T13:37:02"/>
    <x v="126"/>
    <n v="78.382777777849697"/>
    <d v="2024-09-09T15:57:42"/>
    <d v="1899-12-30T00:26:24"/>
    <d v="2024-09-09T16:24:06"/>
    <n v="3.5983333333279006"/>
    <x v="0"/>
    <m/>
    <m/>
    <x v="0"/>
    <x v="7"/>
    <x v="0"/>
    <x v="2"/>
    <x v="4"/>
    <n v="2"/>
    <s v=""/>
    <d v="1899-12-30T10:33:36"/>
    <n v="76.942777777849699"/>
    <n v="36"/>
    <n v="40.942777777849699"/>
    <n v="0"/>
    <x v="1"/>
  </r>
  <r>
    <s v="E002"/>
    <s v="EO57"/>
    <x v="1611"/>
    <x v="0"/>
    <s v="E4"/>
    <n v="100037260"/>
    <s v="FERRETERIA ANASTASIO HERNANDEZ S.L."/>
    <n v="68000384"/>
    <s v="EN LA ESPERANZA"/>
    <n v="2693"/>
    <x v="56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0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1"/>
    <x v="0"/>
    <s v="E4"/>
    <n v="100037260"/>
    <s v="FERRETERIA ANASTASIO HERNANDEZ S.L."/>
    <n v="68000384"/>
    <s v="EN LA ESPERANZA"/>
    <n v="3208"/>
    <x v="55"/>
    <d v="2024-09-06T00:00:00"/>
    <d v="1899-12-30T14:20:05"/>
    <s v="09/09 08.00h"/>
    <d v="2024-09-09T00:00:00"/>
    <x v="9"/>
    <x v="12"/>
    <x v="1669"/>
    <d v="2024-09-09T00:00:00"/>
    <d v="1899-12-30T07:19:18"/>
    <n v="15"/>
    <s v="E0053J"/>
    <s v="El Rosario"/>
    <x v="150"/>
    <x v="0"/>
    <x v="1"/>
    <x v="3"/>
    <x v="1"/>
    <d v="2024-09-06T14:20:05"/>
    <x v="126"/>
    <n v="77.665277777763549"/>
    <d v="2024-09-09T07:19:18"/>
    <d v="1899-12-30T00:12:00"/>
    <d v="2024-09-09T07:31:18"/>
    <n v="12.478333333390765"/>
    <x v="0"/>
    <m/>
    <m/>
    <x v="0"/>
    <x v="7"/>
    <x v="0"/>
    <x v="2"/>
    <x v="12"/>
    <n v="2"/>
    <s v=""/>
    <d v="1899-12-30T04:48:00"/>
    <n v="76.465277777763546"/>
    <n v="36"/>
    <n v="40.465277777763546"/>
    <n v="0"/>
    <x v="1"/>
  </r>
  <r>
    <s v="E002"/>
    <s v="EO57"/>
    <x v="1612"/>
    <x v="0"/>
    <s v="E3"/>
    <n v="100037179"/>
    <s v="CANARY CONCRETE, S.A."/>
    <n v="68000329"/>
    <s v="GS PLANTA ADEJE"/>
    <n v="3126"/>
    <x v="54"/>
    <d v="2024-09-06T00:00:00"/>
    <d v="1899-12-30T14:26:50"/>
    <s v="10/09 08:00h  Adeje"/>
    <d v="2024-09-10T00:00:00"/>
    <x v="17"/>
    <x v="12"/>
    <x v="1670"/>
    <d v="2024-09-10T00:00:00"/>
    <d v="1899-12-30T07:00:14"/>
    <n v="88"/>
    <s v="E00ADE"/>
    <s v="Adeje"/>
    <x v="154"/>
    <x v="0"/>
    <x v="0"/>
    <x v="3"/>
    <x v="0"/>
    <d v="2024-09-06T14:26:50"/>
    <x v="165"/>
    <n v="93.552777777775191"/>
    <d v="2024-09-10T07:00:14"/>
    <d v="1899-12-30T01:10:24"/>
    <d v="2024-09-10T08:10:38"/>
    <n v="3.8227777778520249"/>
    <x v="0"/>
    <m/>
    <m/>
    <x v="0"/>
    <x v="6"/>
    <x v="0"/>
    <x v="2"/>
    <x v="12"/>
    <n v="3"/>
    <s v=""/>
    <d v="1899-12-31T04:09:36"/>
    <n v="91.379444444441859"/>
    <n v="48"/>
    <n v="43.379444444441859"/>
    <n v="0"/>
    <x v="1"/>
  </r>
  <r>
    <s v="E002"/>
    <s v="EO57"/>
    <x v="1613"/>
    <x v="0"/>
    <s v="E3"/>
    <n v="100037274"/>
    <s v="PREFABRICADOS TEIDE S.L."/>
    <n v="68000430"/>
    <s v="GS FABRICA LAS ERAS"/>
    <n v="2649"/>
    <x v="57"/>
    <d v="2024-09-06T00:00:00"/>
    <d v="1899-12-30T14:28:23"/>
    <s v="09/09 URGE  Silo 2"/>
    <d v="2024-09-09T00:00:00"/>
    <x v="15"/>
    <x v="12"/>
    <x v="1671"/>
    <d v="2024-09-09T00:00:00"/>
    <d v="1899-12-30T14:22:43"/>
    <n v="44"/>
    <s v="E00AZF"/>
    <s v="Las Eras"/>
    <x v="147"/>
    <x v="0"/>
    <x v="0"/>
    <x v="3"/>
    <x v="0"/>
    <d v="2024-09-06T14:28:23"/>
    <x v="164"/>
    <n v="74.026944444514811"/>
    <d v="2024-09-09T14:22:43"/>
    <d v="1899-12-30T00:35:12"/>
    <d v="2024-09-09T14:57:55"/>
    <n v="1.534722222131677"/>
    <x v="0"/>
    <m/>
    <m/>
    <x v="0"/>
    <x v="7"/>
    <x v="0"/>
    <x v="2"/>
    <x v="5"/>
    <n v="2"/>
    <s v=""/>
    <d v="1899-12-30T14:04:48"/>
    <n v="72.440277777848138"/>
    <n v="36"/>
    <n v="36.440277777848138"/>
    <n v="0"/>
    <x v="1"/>
  </r>
  <r>
    <s v="E002"/>
    <s v="EO57"/>
    <x v="1614"/>
    <x v="0"/>
    <s v="E3"/>
    <n v="432000110"/>
    <s v="PREBETONG HORMIGONES, S.A."/>
    <n v="68000488"/>
    <s v="PLANTA LOS REALEJOS"/>
    <n v="3126"/>
    <x v="54"/>
    <d v="2024-09-06T00:00:00"/>
    <d v="1899-12-30T15:42:50"/>
    <s v="09/09 8h Silo 2"/>
    <d v="2024-09-09T00:00:00"/>
    <x v="18"/>
    <x v="12"/>
    <x v="1672"/>
    <d v="2024-09-09T00:00:00"/>
    <d v="1899-12-30T06:33:38"/>
    <n v="47"/>
    <s v="E00LSE"/>
    <s v="Los Realejos"/>
    <x v="152"/>
    <x v="0"/>
    <x v="0"/>
    <x v="3"/>
    <x v="0"/>
    <d v="2024-09-06T15:42:50"/>
    <x v="139"/>
    <n v="65.286111111170612"/>
    <d v="2024-09-09T06:33:38"/>
    <d v="1899-12-30T00:37:36"/>
    <d v="2024-09-09T07:11:14"/>
    <n v="1.8127777777262963"/>
    <x v="0"/>
    <m/>
    <m/>
    <x v="0"/>
    <x v="7"/>
    <x v="0"/>
    <x v="2"/>
    <x v="13"/>
    <n v="2"/>
    <s v=""/>
    <d v="1899-12-30T15:02:24"/>
    <n v="63.659444444503947"/>
    <n v="36"/>
    <n v="27.659444444503947"/>
    <n v="0"/>
    <x v="1"/>
  </r>
  <r>
    <s v="E002"/>
    <s v="EO57"/>
    <x v="1615"/>
    <x v="0"/>
    <s v="E3"/>
    <n v="432000110"/>
    <s v="PREBETONG HORMIGONES, S.A."/>
    <n v="68000483"/>
    <s v="PLANTA PUERTO SANTA CRUZ"/>
    <n v="3126"/>
    <x v="54"/>
    <d v="2024-09-06T00:00:00"/>
    <d v="1899-12-30T16:46:38"/>
    <s v="09/09 URGE silo2"/>
    <d v="2024-09-09T00:00:00"/>
    <x v="4"/>
    <x v="12"/>
    <x v="1673"/>
    <d v="2024-09-09T00:00:00"/>
    <d v="1899-12-30T13:37:27"/>
    <n v="6"/>
    <s v="E00SCF"/>
    <s v="Santa Cruz de Tenerife"/>
    <x v="152"/>
    <x v="0"/>
    <x v="0"/>
    <x v="3"/>
    <x v="0"/>
    <d v="2024-09-06T16:46:38"/>
    <x v="161"/>
    <n v="70.222777777758893"/>
    <d v="2024-09-09T13:37:27"/>
    <d v="1899-12-30T00:04:48"/>
    <d v="2024-09-09T13:42:15"/>
    <n v="1.2958333332790062"/>
    <x v="0"/>
    <m/>
    <m/>
    <x v="0"/>
    <x v="7"/>
    <x v="0"/>
    <x v="2"/>
    <x v="2"/>
    <n v="2"/>
    <s v=""/>
    <d v="1899-12-30T01:55:12"/>
    <n v="69.142777777758894"/>
    <n v="36"/>
    <n v="33.142777777758894"/>
    <n v="0"/>
    <x v="1"/>
  </r>
  <r>
    <s v="E002"/>
    <s v="EO57"/>
    <x v="1616"/>
    <x v="0"/>
    <s v="E3"/>
    <n v="100037447"/>
    <s v="ARIDOS Y HORMIGONES GOMERA, S.L."/>
    <n v="68000073"/>
    <s v="GS POLIGONO DE GUIMAR"/>
    <n v="3126"/>
    <x v="54"/>
    <d v="2024-09-06T00:00:00"/>
    <d v="1899-12-30T17:03:33"/>
    <s v="11/09 08H"/>
    <d v="2024-09-11T00:00:00"/>
    <x v="13"/>
    <x v="12"/>
    <x v="1674"/>
    <d v="2024-09-11T00:00:00"/>
    <d v="1899-12-30T06:28:46"/>
    <n v="28"/>
    <s v="E0054Q"/>
    <s v="Polig.Industrial de Guimar"/>
    <x v="144"/>
    <x v="0"/>
    <x v="0"/>
    <x v="3"/>
    <x v="0"/>
    <d v="2024-09-06T17:03:33"/>
    <x v="187"/>
    <n v="110.94083333347226"/>
    <d v="2024-09-11T06:28:46"/>
    <d v="1899-12-30T00:22:24"/>
    <d v="2024-09-11T06:51:10"/>
    <n v="1.1472222223528661"/>
    <x v="0"/>
    <m/>
    <m/>
    <x v="0"/>
    <x v="8"/>
    <x v="0"/>
    <x v="2"/>
    <x v="13"/>
    <n v="4"/>
    <s v=""/>
    <d v="1899-12-30T08:57:36"/>
    <n v="109.56750000013892"/>
    <n v="60"/>
    <n v="49.567500000138921"/>
    <n v="0"/>
    <x v="1"/>
  </r>
  <r>
    <s v="E002"/>
    <s v="EO57"/>
    <x v="1617"/>
    <x v="0"/>
    <s v="E3"/>
    <n v="100038335"/>
    <s v="CONSTRUCCIONES DARIAS, S.A."/>
    <n v="68002810"/>
    <s v="LA GOMERA"/>
    <n v="3126"/>
    <x v="54"/>
    <d v="2024-09-06T00:00:00"/>
    <d v="1899-12-30T17:04:18"/>
    <s v="Martes 10/09 LA GOME"/>
    <d v="2024-09-10T00:00:00"/>
    <x v="13"/>
    <x v="12"/>
    <x v="1675"/>
    <d v="2024-09-09T00:00:00"/>
    <d v="1899-12-30T17:52:15"/>
    <n v="0"/>
    <m/>
    <m/>
    <x v="144"/>
    <x v="0"/>
    <x v="0"/>
    <x v="3"/>
    <x v="0"/>
    <d v="2024-09-06T17:04:18"/>
    <x v="76"/>
    <n v="86.928333333344199"/>
    <d v="2024-09-09T17:52:15"/>
    <d v="1899-12-30T00:00:00"/>
    <d v="2024-09-09T17:52:15"/>
    <n v="14.129166666709352"/>
    <x v="0"/>
    <m/>
    <m/>
    <x v="0"/>
    <x v="7"/>
    <x v="0"/>
    <x v="2"/>
    <x v="9"/>
    <n v="2"/>
    <s v=""/>
    <d v="1899-12-30T00:00:00"/>
    <n v="85.928333333344199"/>
    <n v="48"/>
    <n v="37.928333333344199"/>
    <n v="0"/>
    <x v="1"/>
  </r>
  <r>
    <s v="E002"/>
    <s v="EO57"/>
    <x v="1618"/>
    <x v="0"/>
    <s v="E3"/>
    <n v="100059547"/>
    <s v="PREFABRICADOS Y SOLUCIONES TECNICAS"/>
    <n v="68002850"/>
    <s v="GÜÍMAR"/>
    <n v="2649"/>
    <x v="57"/>
    <d v="2024-09-06T00:00:00"/>
    <d v="1899-12-30T17:57:12"/>
    <s v="11/09 8h"/>
    <d v="2024-09-11T00:00:00"/>
    <x v="13"/>
    <x v="12"/>
    <x v="1676"/>
    <d v="2024-09-11T00:00:00"/>
    <d v="1899-12-30T07:52:53"/>
    <n v="33"/>
    <s v="E0053R"/>
    <s v="Guimar"/>
    <x v="154"/>
    <x v="0"/>
    <x v="0"/>
    <x v="3"/>
    <x v="0"/>
    <d v="2024-09-06T17:57:12"/>
    <x v="187"/>
    <n v="110.04666666680714"/>
    <d v="2024-09-11T07:52:53"/>
    <d v="1899-12-30T00:26:24"/>
    <d v="2024-09-11T08:19:17"/>
    <n v="-0.32138888875488192"/>
    <x v="0"/>
    <m/>
    <m/>
    <x v="0"/>
    <x v="8"/>
    <x v="0"/>
    <x v="2"/>
    <x v="12"/>
    <n v="4"/>
    <s v=""/>
    <d v="1899-12-30T10:33:36"/>
    <n v="108.60666666680714"/>
    <n v="60"/>
    <n v="48.606666666807143"/>
    <n v="0"/>
    <x v="1"/>
  </r>
  <r>
    <s v="E002"/>
    <s v="EO57"/>
    <x v="1619"/>
    <x v="0"/>
    <s v="E3"/>
    <n v="100056375"/>
    <s v="UTE CIERRE ANILLO INSULAR TFE"/>
    <n v="68002447"/>
    <s v="ANILLO INSULAR DIV3099"/>
    <n v="2649"/>
    <x v="57"/>
    <d v="2024-09-06T00:00:00"/>
    <d v="1899-12-30T17:57:35"/>
    <s v="09/09 URGE"/>
    <d v="2024-09-09T00:00:00"/>
    <x v="8"/>
    <x v="12"/>
    <x v="1677"/>
    <d v="2024-09-09T00:00:00"/>
    <d v="1899-12-30T09:45:41"/>
    <n v="114"/>
    <s v="E002ST"/>
    <s v="Santiago del Teide"/>
    <x v="147"/>
    <x v="0"/>
    <x v="0"/>
    <x v="3"/>
    <x v="0"/>
    <d v="2024-09-06T17:57:35"/>
    <x v="156"/>
    <n v="66.540277777821757"/>
    <d v="2024-09-09T09:45:41"/>
    <d v="1899-12-30T01:31:12"/>
    <d v="2024-09-09T11:16:53"/>
    <n v="1.2186111111659557"/>
    <x v="0"/>
    <m/>
    <m/>
    <x v="0"/>
    <x v="7"/>
    <x v="0"/>
    <x v="2"/>
    <x v="1"/>
    <n v="2"/>
    <s v=""/>
    <d v="1899-12-31T12:28:48"/>
    <n v="64.020277777821761"/>
    <n v="36"/>
    <n v="28.020277777821761"/>
    <n v="0"/>
    <x v="1"/>
  </r>
  <r>
    <s v="E002"/>
    <s v="EO57"/>
    <x v="1620"/>
    <x v="0"/>
    <s v="E3"/>
    <n v="100056375"/>
    <s v="UTE CIERRE ANILLO INSULAR TFE"/>
    <n v="68002447"/>
    <s v="ANILLO INSULAR DIV3099"/>
    <n v="2649"/>
    <x v="57"/>
    <d v="2024-09-06T00:00:00"/>
    <d v="1899-12-30T17:57:58"/>
    <s v="09/09 15h"/>
    <d v="2024-09-09T00:00:00"/>
    <x v="6"/>
    <x v="12"/>
    <x v="1678"/>
    <d v="2024-09-09T00:00:00"/>
    <d v="1899-12-30T12:46:30"/>
    <n v="114"/>
    <s v="E002ST"/>
    <s v="Santiago del Teide"/>
    <x v="144"/>
    <x v="0"/>
    <x v="0"/>
    <x v="3"/>
    <x v="0"/>
    <d v="2024-09-06T17:57:58"/>
    <x v="154"/>
    <n v="70.03388888889458"/>
    <d v="2024-09-09T12:46:30"/>
    <d v="1899-12-30T01:31:12"/>
    <d v="2024-09-09T14:17:42"/>
    <n v="1.7049999998998828"/>
    <x v="0"/>
    <m/>
    <m/>
    <x v="0"/>
    <x v="7"/>
    <x v="0"/>
    <x v="2"/>
    <x v="3"/>
    <n v="2"/>
    <s v=""/>
    <d v="1899-12-31T12:28:48"/>
    <n v="67.513888888894584"/>
    <n v="36"/>
    <n v="31.513888888894584"/>
    <n v="0"/>
    <x v="1"/>
  </r>
  <r>
    <s v="E002"/>
    <s v="EO57"/>
    <x v="1621"/>
    <x v="0"/>
    <s v="E3"/>
    <n v="100056375"/>
    <s v="UTE CIERRE ANILLO INSULAR TFE"/>
    <n v="68002447"/>
    <s v="ANILLO INSULAR DIV3099"/>
    <n v="2649"/>
    <x v="57"/>
    <d v="2024-09-06T00:00:00"/>
    <d v="1899-12-30T17:58:18"/>
    <s v="10/09 09h"/>
    <d v="2024-09-10T00:00:00"/>
    <x v="18"/>
    <x v="12"/>
    <x v="1679"/>
    <d v="2024-09-10T00:00:00"/>
    <d v="1899-12-30T06:27:26"/>
    <n v="114"/>
    <s v="E002ST"/>
    <s v="Santiago del Teide"/>
    <x v="152"/>
    <x v="0"/>
    <x v="0"/>
    <x v="3"/>
    <x v="0"/>
    <d v="2024-09-06T17:58:18"/>
    <x v="147"/>
    <n v="87.028333333320916"/>
    <d v="2024-09-10T06:27:26"/>
    <d v="1899-12-30T01:31:12"/>
    <d v="2024-09-10T07:58:38"/>
    <n v="1.0227777778054588"/>
    <x v="0"/>
    <m/>
    <m/>
    <x v="0"/>
    <x v="6"/>
    <x v="0"/>
    <x v="2"/>
    <x v="13"/>
    <n v="3"/>
    <s v=""/>
    <d v="1899-12-31T12:28:48"/>
    <n v="84.50833333332092"/>
    <n v="48"/>
    <n v="36.50833333332092"/>
    <n v="0"/>
    <x v="1"/>
  </r>
  <r>
    <s v="E002"/>
    <s v="EO57"/>
    <x v="1622"/>
    <x v="0"/>
    <s v="E4"/>
    <n v="100049137"/>
    <s v="MORALES DIAZ, YONATHAN MAKEY"/>
    <n v="68001633"/>
    <s v="ALMACEN-ARICO"/>
    <n v="2693"/>
    <x v="56"/>
    <d v="2024-09-09T00:00:00"/>
    <d v="1899-12-30T07:41:15"/>
    <s v="10/09 5pal"/>
    <d v="2024-09-10T00:00:00"/>
    <x v="9"/>
    <x v="12"/>
    <x v="1680"/>
    <d v="2024-09-10T00:00:00"/>
    <d v="1899-12-30T07:08:58"/>
    <n v="53"/>
    <s v="E00ARI"/>
    <s v="Arico"/>
    <x v="150"/>
    <x v="0"/>
    <x v="0"/>
    <x v="3"/>
    <x v="1"/>
    <d v="2024-09-09T07:41:15"/>
    <x v="158"/>
    <n v="36.312500000058208"/>
    <d v="2024-09-10T07:08:58"/>
    <d v="1899-12-30T00:42:24"/>
    <d v="2024-09-10T07:51:22"/>
    <n v="12.143888888997026"/>
    <x v="0"/>
    <m/>
    <m/>
    <x v="0"/>
    <x v="6"/>
    <x v="0"/>
    <x v="2"/>
    <x v="12"/>
    <n v="3"/>
    <s v=""/>
    <d v="1899-12-30T16:57:36"/>
    <n v="34.605833333391544"/>
    <n v="12"/>
    <n v="22.605833333391544"/>
    <n v="0"/>
    <x v="1"/>
  </r>
  <r>
    <s v="E002"/>
    <s v="EO57"/>
    <x v="1623"/>
    <x v="0"/>
    <s v="E4"/>
    <n v="100050448"/>
    <s v="FERRETERIA TAMAIDE S.L."/>
    <n v="68001726"/>
    <s v="SAN MIGUEL"/>
    <n v="2693"/>
    <x v="56"/>
    <d v="2024-09-09T00:00:00"/>
    <d v="1899-12-30T09:30:07"/>
    <s v="10/09 16pal devol pa"/>
    <d v="2024-09-10T00:00:00"/>
    <x v="9"/>
    <x v="12"/>
    <x v="1681"/>
    <d v="2024-09-10T00:00:00"/>
    <d v="1899-12-30T06:50:50"/>
    <n v="76"/>
    <s v="E00SMG"/>
    <s v="San Miguel"/>
    <x v="45"/>
    <x v="0"/>
    <x v="0"/>
    <x v="3"/>
    <x v="1"/>
    <d v="2024-09-09T09:30:07"/>
    <x v="158"/>
    <n v="34.498055555624887"/>
    <d v="2024-09-10T06:50:50"/>
    <d v="1899-12-30T01:00:48"/>
    <d v="2024-09-10T07:51:38"/>
    <n v="12.139444444561377"/>
    <x v="0"/>
    <m/>
    <m/>
    <x v="0"/>
    <x v="6"/>
    <x v="0"/>
    <x v="2"/>
    <x v="13"/>
    <n v="3"/>
    <s v=""/>
    <d v="1899-12-31T00:19:12"/>
    <n v="32.484722222291552"/>
    <n v="12"/>
    <n v="20.484722222291552"/>
    <n v="0"/>
    <x v="1"/>
  </r>
  <r>
    <s v="E002"/>
    <s v="EO57"/>
    <x v="1624"/>
    <x v="0"/>
    <s v="E4"/>
    <n v="100037319"/>
    <s v="COM. BNES. FTERIA. GUANIPA"/>
    <n v="68000092"/>
    <s v="ALMACEN-ICOD DE LOS VINOS"/>
    <n v="2693"/>
    <x v="56"/>
    <d v="2024-09-09T00:00:00"/>
    <d v="1899-12-30T10:18:20"/>
    <s v="10/09 4pal"/>
    <d v="2024-09-10T00:00:00"/>
    <x v="9"/>
    <x v="12"/>
    <x v="1682"/>
    <d v="2024-09-10T00:00:00"/>
    <d v="1899-12-30T11:13:01"/>
    <n v="61"/>
    <s v="E0053T"/>
    <s v="Icod de Los Vinos"/>
    <x v="150"/>
    <x v="0"/>
    <x v="0"/>
    <x v="3"/>
    <x v="1"/>
    <d v="2024-09-09T10:18:20"/>
    <x v="158"/>
    <n v="33.694444444554392"/>
    <d v="2024-09-10T11:13:01"/>
    <d v="1899-12-30T00:48:48"/>
    <d v="2024-09-10T12:01:49"/>
    <n v="7.9697222223621793"/>
    <x v="0"/>
    <m/>
    <m/>
    <x v="0"/>
    <x v="6"/>
    <x v="0"/>
    <x v="2"/>
    <x v="7"/>
    <n v="3"/>
    <s v=""/>
    <d v="1899-12-30T19:31:12"/>
    <n v="31.88111111122106"/>
    <n v="12"/>
    <n v="19.88111111122106"/>
    <n v="0"/>
    <x v="1"/>
  </r>
  <r>
    <s v="E002"/>
    <s v="EO57"/>
    <x v="1625"/>
    <x v="0"/>
    <s v="E4"/>
    <n v="100029594"/>
    <s v="SONDEOS, INYEC. Y TRAB. ESPEC., S.A"/>
    <n v="68002812"/>
    <s v="RESIDENCIAL SOLUM PLAYA SAN JUAN"/>
    <n v="2693"/>
    <x v="56"/>
    <d v="2024-09-09T00:00:00"/>
    <d v="1899-12-30T10:46:58"/>
    <s v="10/09 16p"/>
    <d v="2024-09-10T00:00:00"/>
    <x v="9"/>
    <x v="12"/>
    <x v="1683"/>
    <d v="2024-09-10T00:00:00"/>
    <d v="1899-12-30T06:39:16"/>
    <n v="99"/>
    <s v="E00GIU"/>
    <s v="Guía de Isora"/>
    <x v="148"/>
    <x v="0"/>
    <x v="0"/>
    <x v="3"/>
    <x v="1"/>
    <d v="2024-09-09T10:46:58"/>
    <x v="158"/>
    <n v="33.217222222359851"/>
    <d v="2024-09-10T06:39:16"/>
    <d v="1899-12-30T01:19:12"/>
    <d v="2024-09-10T07:58:28"/>
    <n v="12.025555555592291"/>
    <x v="0"/>
    <m/>
    <m/>
    <x v="0"/>
    <x v="6"/>
    <x v="0"/>
    <x v="2"/>
    <x v="13"/>
    <n v="3"/>
    <s v=""/>
    <d v="1899-12-31T07:40:48"/>
    <n v="30.897222222359851"/>
    <n v="12"/>
    <n v="18.897222222359851"/>
    <n v="0"/>
    <x v="1"/>
  </r>
  <r>
    <s v="E002"/>
    <s v="EO57"/>
    <x v="1626"/>
    <x v="0"/>
    <s v="E4"/>
    <n v="100046319"/>
    <s v="ALAN CANARIAS 2010 S.L."/>
    <n v="68001375"/>
    <s v="LA GOMERA"/>
    <n v="2693"/>
    <x v="56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0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6"/>
    <x v="0"/>
    <s v="E4"/>
    <n v="100046319"/>
    <s v="ALAN CANARIAS 2010 S.L."/>
    <n v="68001375"/>
    <s v="LA GOMERA"/>
    <n v="3208"/>
    <x v="55"/>
    <d v="2024-09-09T00:00:00"/>
    <d v="1899-12-30T10:59:51"/>
    <s v="10/09 4p 42,5 y 1p 3"/>
    <d v="2024-09-10T00:00:00"/>
    <x v="9"/>
    <x v="12"/>
    <x v="1684"/>
    <d v="2024-09-09T00:00:00"/>
    <d v="1899-12-30T15:59:46"/>
    <n v="33"/>
    <s v="E0053R"/>
    <s v="Guimar"/>
    <x v="151"/>
    <x v="0"/>
    <x v="1"/>
    <x v="3"/>
    <x v="1"/>
    <d v="2024-09-09T10:59:51"/>
    <x v="158"/>
    <n v="33.002500000060536"/>
    <d v="2024-09-09T15:59:46"/>
    <d v="1899-12-30T00:26:24"/>
    <d v="2024-09-09T16:26:10"/>
    <n v="27.563888888864312"/>
    <x v="0"/>
    <m/>
    <m/>
    <x v="0"/>
    <x v="7"/>
    <x v="0"/>
    <x v="2"/>
    <x v="4"/>
    <n v="2"/>
    <s v=""/>
    <d v="1899-12-30T10:33:36"/>
    <n v="31.562500000060538"/>
    <n v="12"/>
    <n v="19.562500000060538"/>
    <n v="0"/>
    <x v="1"/>
  </r>
  <r>
    <s v="E002"/>
    <s v="EO57"/>
    <x v="1627"/>
    <x v="0"/>
    <s v="E3"/>
    <n v="100037179"/>
    <s v="CANARY CONCRETE, S.A."/>
    <n v="68002475"/>
    <s v="PLANTA DE HORMIGON LOS REALEJOS"/>
    <n v="3126"/>
    <x v="54"/>
    <d v="2024-09-09T00:00:00"/>
    <d v="1899-12-30T11:00:52"/>
    <s v="10/09 URGE"/>
    <d v="2024-09-10T00:00:00"/>
    <x v="17"/>
    <x v="12"/>
    <x v="1685"/>
    <d v="2024-09-10T00:00:00"/>
    <d v="1899-12-30T13:01:13"/>
    <n v="47"/>
    <s v="E00LSE"/>
    <s v="Los Realejos"/>
    <x v="146"/>
    <x v="0"/>
    <x v="0"/>
    <x v="3"/>
    <x v="0"/>
    <d v="2024-09-09T11:00:52"/>
    <x v="165"/>
    <n v="24.985555555613246"/>
    <d v="2024-09-10T13:01:13"/>
    <d v="1899-12-30T00:37:36"/>
    <d v="2024-09-10T13:38:49"/>
    <n v="-1.6469444443937391"/>
    <x v="1"/>
    <m/>
    <m/>
    <x v="0"/>
    <x v="6"/>
    <x v="3"/>
    <x v="2"/>
    <x v="2"/>
    <n v="3"/>
    <s v=""/>
    <d v="1899-12-30T15:02:24"/>
    <n v="23.358888888946581"/>
    <n v="12"/>
    <n v="11.358888888946581"/>
    <n v="0"/>
    <x v="1"/>
  </r>
  <r>
    <s v="E002"/>
    <s v="EO57"/>
    <x v="1628"/>
    <x v="0"/>
    <s v="E4"/>
    <n v="100037306"/>
    <s v="PUCHO E HIJOS S.L."/>
    <n v="68000060"/>
    <s v="EN CANDELARIA"/>
    <n v="3208"/>
    <x v="55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0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8"/>
    <x v="0"/>
    <s v="E4"/>
    <n v="100037306"/>
    <s v="PUCHO E HIJOS S.L."/>
    <n v="68000060"/>
    <s v="EN CANDELARIA"/>
    <n v="2693"/>
    <x v="56"/>
    <d v="2024-09-09T00:00:00"/>
    <d v="1899-12-30T11:01:24"/>
    <s v="10/09 6pal"/>
    <d v="2024-09-10T00:00:00"/>
    <x v="9"/>
    <x v="12"/>
    <x v="1686"/>
    <d v="2024-09-10T00:00:00"/>
    <d v="1899-12-30T07:06:48"/>
    <n v="25"/>
    <s v="E0053A"/>
    <s v="Candelaria"/>
    <x v="150"/>
    <x v="0"/>
    <x v="1"/>
    <x v="3"/>
    <x v="1"/>
    <d v="2024-09-09T11:01:24"/>
    <x v="158"/>
    <n v="32.976666666800156"/>
    <d v="2024-09-10T07:06:48"/>
    <d v="1899-12-30T00:20:00"/>
    <d v="2024-09-10T07:26:48"/>
    <n v="12.553333333285991"/>
    <x v="0"/>
    <m/>
    <m/>
    <x v="0"/>
    <x v="6"/>
    <x v="0"/>
    <x v="2"/>
    <x v="12"/>
    <n v="3"/>
    <s v=""/>
    <d v="1899-12-30T08:00:00"/>
    <n v="31.643333333466821"/>
    <n v="12"/>
    <n v="19.643333333466821"/>
    <n v="0"/>
    <x v="1"/>
  </r>
  <r>
    <s v="E002"/>
    <s v="EO57"/>
    <x v="1629"/>
    <x v="0"/>
    <s v="E4"/>
    <n v="100037450"/>
    <s v="COMDAD. BIENES FERRETERIA MORALES"/>
    <n v="68000094"/>
    <s v="EN PLAYA SAN JUAN"/>
    <n v="3208"/>
    <x v="55"/>
    <d v="2024-09-09T00:00:00"/>
    <d v="1899-12-30T11:01:54"/>
    <s v="10/09 4pal recoger p"/>
    <d v="2024-09-10T00:00:00"/>
    <x v="9"/>
    <x v="12"/>
    <x v="1687"/>
    <d v="2024-09-09T00:00:00"/>
    <d v="1899-12-30T10:03:55"/>
    <n v="102"/>
    <s v="E0056W"/>
    <s v="Alcalá"/>
    <x v="150"/>
    <x v="0"/>
    <x v="0"/>
    <x v="3"/>
    <x v="1"/>
    <d v="2024-09-09T11:01:54"/>
    <x v="158"/>
    <n v="32.968333333439659"/>
    <d v="2024-09-09T10:03:55"/>
    <d v="1899-12-30T01:21:36"/>
    <d v="2024-09-09T11:25:31"/>
    <n v="32.574722222343553"/>
    <x v="0"/>
    <m/>
    <m/>
    <x v="0"/>
    <x v="7"/>
    <x v="0"/>
    <x v="2"/>
    <x v="6"/>
    <n v="2"/>
    <s v=""/>
    <d v="1899-12-31T08:38:24"/>
    <n v="30.60833333343966"/>
    <n v="12"/>
    <n v="18.60833333343966"/>
    <n v="0"/>
    <x v="1"/>
  </r>
  <r>
    <s v="E002"/>
    <s v="EO57"/>
    <x v="1630"/>
    <x v="0"/>
    <s v="E4"/>
    <n v="100000975"/>
    <s v="FERROVIAL CONSTRUCCION, S.A."/>
    <n v="68002867"/>
    <s v="CA5G - 8 VILLAS LOS CRISTIANOS_NR"/>
    <n v="2693"/>
    <x v="56"/>
    <d v="2024-09-09T00:00:00"/>
    <d v="1899-12-30T11:22:33"/>
    <s v="10/09 5 pal"/>
    <d v="2024-09-10T00:00:00"/>
    <x v="9"/>
    <x v="12"/>
    <x v="1688"/>
    <d v="2024-09-10T00:00:00"/>
    <d v="1899-12-30T09:51:50"/>
    <n v="82"/>
    <s v="E0054C"/>
    <s v="Los Cristianos"/>
    <x v="151"/>
    <x v="0"/>
    <x v="0"/>
    <x v="3"/>
    <x v="1"/>
    <d v="2024-09-09T11:22:33"/>
    <x v="158"/>
    <n v="32.624166666646488"/>
    <d v="2024-09-10T09:51:50"/>
    <d v="1899-12-30T01:05:36"/>
    <d v="2024-09-10T10:57:26"/>
    <n v="9.0427777778240852"/>
    <x v="0"/>
    <m/>
    <m/>
    <x v="0"/>
    <x v="6"/>
    <x v="0"/>
    <x v="2"/>
    <x v="1"/>
    <n v="3"/>
    <s v=""/>
    <d v="1899-12-31T02:14:24"/>
    <n v="30.530833333313154"/>
    <n v="12"/>
    <n v="18.530833333313154"/>
    <n v="0"/>
    <x v="1"/>
  </r>
  <r>
    <s v="E002"/>
    <s v="EO57"/>
    <x v="1631"/>
    <x v="0"/>
    <s v="E3"/>
    <n v="432000110"/>
    <s v="PREBETONG HORMIGONES, S.A."/>
    <n v="68000485"/>
    <s v="PLANTA LAS GALLETAS II"/>
    <n v="3126"/>
    <x v="54"/>
    <d v="2024-09-09T00:00:00"/>
    <d v="1899-12-30T11:47:26"/>
    <s v="10/09 09H TORRE 1 SI"/>
    <d v="2024-09-10T00:00:00"/>
    <x v="18"/>
    <x v="12"/>
    <x v="1689"/>
    <d v="2024-09-10T00:00:00"/>
    <d v="1899-12-30T06:26:59"/>
    <n v="78"/>
    <s v="E0054I"/>
    <s v="Las Galletas"/>
    <x v="153"/>
    <x v="0"/>
    <x v="0"/>
    <x v="3"/>
    <x v="0"/>
    <d v="2024-09-09T11:47:26"/>
    <x v="147"/>
    <n v="21.209444444510154"/>
    <d v="2024-09-10T06:26:59"/>
    <d v="1899-12-30T01:02:24"/>
    <d v="2024-09-10T07:29:23"/>
    <n v="1.5102777777356096"/>
    <x v="0"/>
    <m/>
    <m/>
    <x v="0"/>
    <x v="6"/>
    <x v="0"/>
    <x v="2"/>
    <x v="13"/>
    <n v="3"/>
    <s v=""/>
    <d v="1899-12-31T00:57:36"/>
    <n v="19.169444444510155"/>
    <n v="12"/>
    <n v="7.1694444445101553"/>
    <n v="0"/>
    <x v="1"/>
  </r>
  <r>
    <s v="E002"/>
    <s v="EO57"/>
    <x v="1632"/>
    <x v="0"/>
    <s v="E3"/>
    <n v="432000110"/>
    <s v="PREBETONG HORMIGONES, S.A."/>
    <n v="68000485"/>
    <s v="PLANTA LAS GALLETAS II"/>
    <n v="3126"/>
    <x v="54"/>
    <d v="2024-09-09T00:00:00"/>
    <d v="1899-12-30T11:48:11"/>
    <s v="10/09 12H TORRE 2 SI"/>
    <d v="2024-09-10T00:00:00"/>
    <x v="17"/>
    <x v="12"/>
    <x v="1690"/>
    <d v="2024-09-10T00:00:00"/>
    <d v="1899-12-30T10:11:22"/>
    <n v="78"/>
    <s v="E0054I"/>
    <s v="Las Galletas"/>
    <x v="153"/>
    <x v="0"/>
    <x v="0"/>
    <x v="3"/>
    <x v="0"/>
    <d v="2024-09-09T11:48:11"/>
    <x v="165"/>
    <n v="24.196944444382098"/>
    <d v="2024-09-10T10:11:22"/>
    <d v="1899-12-30T01:02:24"/>
    <d v="2024-09-10T11:13:46"/>
    <n v="0.77055555547121912"/>
    <x v="0"/>
    <m/>
    <m/>
    <x v="0"/>
    <x v="6"/>
    <x v="0"/>
    <x v="2"/>
    <x v="6"/>
    <n v="3"/>
    <s v=""/>
    <d v="1899-12-31T00:57:36"/>
    <n v="22.156944444382098"/>
    <n v="12"/>
    <n v="10.156944444382098"/>
    <n v="0"/>
    <x v="1"/>
  </r>
  <r>
    <s v="E002"/>
    <s v="EO57"/>
    <x v="1633"/>
    <x v="0"/>
    <s v="E3"/>
    <n v="100056375"/>
    <s v="UTE CIERRE ANILLO INSULAR TFE"/>
    <n v="68002447"/>
    <s v="ANILLO INSULAR DIV3099"/>
    <n v="2649"/>
    <x v="57"/>
    <d v="2024-09-09T00:00:00"/>
    <d v="1899-12-30T12:31:53"/>
    <s v="10/09 10h 52,5N"/>
    <d v="2024-09-10T00:00:00"/>
    <x v="11"/>
    <x v="12"/>
    <x v="1691"/>
    <d v="2024-09-10T00:00:00"/>
    <d v="1899-12-30T10:23:23"/>
    <n v="114"/>
    <s v="E002ST"/>
    <s v="Santiago del Teide"/>
    <x v="302"/>
    <x v="0"/>
    <x v="0"/>
    <x v="3"/>
    <x v="0"/>
    <d v="2024-09-09T12:31:53"/>
    <x v="144"/>
    <n v="21.468611110991333"/>
    <d v="2024-09-10T10:23:23"/>
    <d v="1899-12-30T01:31:12"/>
    <d v="2024-09-10T11:54:35"/>
    <n v="-1.9097222223063"/>
    <x v="1"/>
    <m/>
    <m/>
    <x v="0"/>
    <x v="6"/>
    <x v="3"/>
    <x v="2"/>
    <x v="6"/>
    <n v="3"/>
    <s v=""/>
    <d v="1899-12-31T12:28:48"/>
    <n v="18.948611110991333"/>
    <n v="12"/>
    <n v="6.9486111109913331"/>
    <n v="0"/>
    <x v="1"/>
  </r>
  <r>
    <s v="E002"/>
    <s v="EO57"/>
    <x v="1634"/>
    <x v="0"/>
    <s v="E3"/>
    <n v="100056375"/>
    <s v="UTE CIERRE ANILLO INSULAR TFE"/>
    <n v="68002447"/>
    <s v="ANILLO INSULAR DIV3099"/>
    <n v="2649"/>
    <x v="57"/>
    <d v="2024-09-09T00:00:00"/>
    <d v="1899-12-30T12:32:22"/>
    <s v="10/09 URGE"/>
    <d v="2024-09-10T00:00:00"/>
    <x v="0"/>
    <x v="12"/>
    <x v="1692"/>
    <d v="2024-09-10T00:00:00"/>
    <d v="1899-12-30T14:25:17"/>
    <n v="114"/>
    <s v="E002ST"/>
    <s v="Santiago del Teide"/>
    <x v="153"/>
    <x v="0"/>
    <x v="0"/>
    <x v="3"/>
    <x v="0"/>
    <d v="2024-09-09T12:32:22"/>
    <x v="182"/>
    <n v="24.460555555473547"/>
    <d v="2024-09-10T14:25:17"/>
    <d v="1899-12-30T01:31:12"/>
    <d v="2024-09-10T15:56:29"/>
    <n v="-2.9413888889830559"/>
    <x v="1"/>
    <m/>
    <m/>
    <x v="0"/>
    <x v="6"/>
    <x v="3"/>
    <x v="2"/>
    <x v="5"/>
    <n v="3"/>
    <s v=""/>
    <d v="1899-12-31T12:28:48"/>
    <n v="21.940555555473548"/>
    <n v="12"/>
    <n v="9.9405555554735479"/>
    <n v="0"/>
    <x v="1"/>
  </r>
  <r>
    <s v="E002"/>
    <s v="EO57"/>
    <x v="1635"/>
    <x v="0"/>
    <s v="E3"/>
    <n v="100056375"/>
    <s v="UTE CIERRE ANILLO INSULAR TFE"/>
    <n v="68002447"/>
    <s v="ANILLO INSULAR DIV3099"/>
    <n v="2649"/>
    <x v="57"/>
    <d v="2024-09-09T00:00:00"/>
    <d v="1899-12-30T12:32:49"/>
    <s v="11/09 8h"/>
    <d v="2024-09-10T00:00:00"/>
    <x v="0"/>
    <x v="12"/>
    <x v="1693"/>
    <d v="2024-09-11T00:00:00"/>
    <d v="1899-12-30T06:59:22"/>
    <n v="114"/>
    <s v="E002ST"/>
    <s v="Santiago del Teide"/>
    <x v="152"/>
    <x v="0"/>
    <x v="0"/>
    <x v="3"/>
    <x v="0"/>
    <d v="2024-09-09T12:32:49"/>
    <x v="182"/>
    <n v="24.453055555466563"/>
    <d v="2024-09-11T06:59:22"/>
    <d v="1899-12-30T01:31:12"/>
    <d v="2024-09-11T08:30:34"/>
    <n v="-19.509444444382098"/>
    <x v="1"/>
    <m/>
    <m/>
    <x v="0"/>
    <x v="8"/>
    <x v="2"/>
    <x v="2"/>
    <x v="13"/>
    <n v="4"/>
    <s v=""/>
    <d v="1899-12-31T12:28:48"/>
    <n v="21.933055555466563"/>
    <n v="12"/>
    <n v="9.9330555554665629"/>
    <n v="0"/>
    <x v="1"/>
  </r>
  <r>
    <s v="E002"/>
    <s v="EO57"/>
    <x v="1636"/>
    <x v="0"/>
    <s v="E3"/>
    <n v="432000110"/>
    <s v="PREBETONG HORMIGONES, S.A."/>
    <n v="68000488"/>
    <s v="PLANTA LOS REALEJOS"/>
    <n v="3126"/>
    <x v="54"/>
    <d v="2024-09-09T00:00:00"/>
    <d v="1899-12-30T13:36:01"/>
    <s v="10/09 08h Silo 1"/>
    <d v="2024-09-10T00:00:00"/>
    <x v="13"/>
    <x v="12"/>
    <x v="1694"/>
    <d v="2024-09-10T00:00:00"/>
    <d v="1899-12-30T06:51:16"/>
    <n v="47"/>
    <s v="E00LSE"/>
    <s v="Los Realejos"/>
    <x v="146"/>
    <x v="0"/>
    <x v="0"/>
    <x v="3"/>
    <x v="0"/>
    <d v="2024-09-09T13:36:01"/>
    <x v="76"/>
    <n v="18.399722222238779"/>
    <d v="2024-09-10T06:51:16"/>
    <d v="1899-12-30T00:37:36"/>
    <d v="2024-09-10T07:28:52"/>
    <n v="0.51888888899702579"/>
    <x v="0"/>
    <m/>
    <m/>
    <x v="0"/>
    <x v="6"/>
    <x v="0"/>
    <x v="2"/>
    <x v="13"/>
    <n v="3"/>
    <s v=""/>
    <d v="1899-12-30T15:02:24"/>
    <n v="16.773055555572114"/>
    <n v="12"/>
    <n v="4.7730555555721139"/>
    <n v="0"/>
    <x v="1"/>
  </r>
  <r>
    <s v="E002"/>
    <s v="EO57"/>
    <x v="1637"/>
    <x v="0"/>
    <s v="E4"/>
    <n v="100049970"/>
    <s v="OBRAS Y SERV. CANARIOS H5 S.L."/>
    <n v="68002153"/>
    <s v="ROKABELLA-ADEJE"/>
    <n v="3208"/>
    <x v="55"/>
    <d v="2024-09-09T00:00:00"/>
    <d v="1899-12-30T13:54:33"/>
    <s v="10/09 servir"/>
    <d v="2024-09-10T00:00:00"/>
    <x v="9"/>
    <x v="12"/>
    <x v="1695"/>
    <d v="2024-09-10T00:00:00"/>
    <d v="1899-12-30T09:47:26"/>
    <n v="88"/>
    <s v="E00ADE"/>
    <s v="Adeje"/>
    <x v="151"/>
    <x v="0"/>
    <x v="0"/>
    <x v="3"/>
    <x v="1"/>
    <d v="2024-09-09T13:54:33"/>
    <x v="158"/>
    <n v="30.090833333437331"/>
    <d v="2024-09-10T09:47:26"/>
    <d v="1899-12-30T01:10:24"/>
    <d v="2024-09-10T10:57:50"/>
    <n v="9.0361111111706123"/>
    <x v="0"/>
    <m/>
    <m/>
    <x v="0"/>
    <x v="6"/>
    <x v="0"/>
    <x v="2"/>
    <x v="1"/>
    <n v="3"/>
    <s v=""/>
    <d v="1899-12-31T04:09:36"/>
    <n v="27.917500000103999"/>
    <n v="12"/>
    <n v="15.917500000103999"/>
    <n v="0"/>
    <x v="1"/>
  </r>
  <r>
    <s v="E002"/>
    <s v="EO57"/>
    <x v="1638"/>
    <x v="0"/>
    <s v="E3"/>
    <n v="432000110"/>
    <s v="PREBETONG HORMIGONES, S.A."/>
    <n v="68000483"/>
    <s v="PLANTA PUERTO SANTA CRUZ"/>
    <n v="3126"/>
    <x v="54"/>
    <d v="2024-09-09T00:00:00"/>
    <d v="1899-12-30T14:29:52"/>
    <s v="10/09 11h silo2"/>
    <d v="2024-09-10T00:00:00"/>
    <x v="12"/>
    <x v="12"/>
    <x v="1696"/>
    <d v="2024-09-10T00:00:00"/>
    <d v="1899-12-30T11:52:26"/>
    <n v="6"/>
    <s v="E00SCF"/>
    <s v="Santa Cruz de Tenerife"/>
    <x v="152"/>
    <x v="0"/>
    <x v="0"/>
    <x v="3"/>
    <x v="0"/>
    <d v="2024-09-09T14:29:52"/>
    <x v="177"/>
    <n v="20.50222222233424"/>
    <d v="2024-09-10T11:52:26"/>
    <d v="1899-12-30T00:04:48"/>
    <d v="2024-09-10T11:57:14"/>
    <n v="-0.95388888887828216"/>
    <x v="1"/>
    <m/>
    <m/>
    <x v="0"/>
    <x v="6"/>
    <x v="1"/>
    <x v="2"/>
    <x v="7"/>
    <n v="3"/>
    <s v=""/>
    <d v="1899-12-30T01:55:12"/>
    <n v="19.422222222334241"/>
    <n v="12"/>
    <n v="7.4222222223342413"/>
    <n v="0"/>
    <x v="1"/>
  </r>
  <r>
    <s v="E002"/>
    <s v="EO57"/>
    <x v="1639"/>
    <x v="0"/>
    <s v="E3"/>
    <n v="100054334"/>
    <s v="ORGANIZACION SOCAS, S. L."/>
    <n v="68002135"/>
    <s v="SOCAS NARANJERO"/>
    <n v="3126"/>
    <x v="54"/>
    <d v="2024-09-09T00:00:00"/>
    <d v="1899-12-30T14:31:45"/>
    <s v="10/09 1º hora"/>
    <d v="2024-09-10T00:00:00"/>
    <x v="23"/>
    <x v="12"/>
    <x v="1697"/>
    <d v="2024-09-10T00:00:00"/>
    <d v="1899-12-30T06:33:33"/>
    <n v="22"/>
    <s v="E00LSN"/>
    <s v="Naranjeros"/>
    <x v="302"/>
    <x v="0"/>
    <x v="0"/>
    <x v="3"/>
    <x v="0"/>
    <d v="2024-09-09T14:31:45"/>
    <x v="171"/>
    <n v="18.970833333441988"/>
    <d v="2024-09-10T06:33:33"/>
    <d v="1899-12-30T00:17:36"/>
    <d v="2024-09-10T06:51:09"/>
    <n v="2.6475000001955777"/>
    <x v="0"/>
    <m/>
    <m/>
    <x v="0"/>
    <x v="6"/>
    <x v="0"/>
    <x v="2"/>
    <x v="13"/>
    <n v="3"/>
    <s v=""/>
    <d v="1899-12-30T07:02:24"/>
    <n v="17.677500000108655"/>
    <n v="12"/>
    <n v="5.6775000001086546"/>
    <n v="0"/>
    <x v="1"/>
  </r>
  <r>
    <s v="E002"/>
    <s v="EO57"/>
    <x v="1640"/>
    <x v="0"/>
    <s v="E3"/>
    <n v="100054334"/>
    <s v="ORGANIZACION SOCAS, S. L."/>
    <n v="68002135"/>
    <s v="SOCAS NARANJERO"/>
    <n v="2649"/>
    <x v="57"/>
    <d v="2024-09-09T00:00:00"/>
    <d v="1899-12-30T14:32:19"/>
    <s v="11/09 1º hora BLOQUE"/>
    <d v="2024-09-11T00:00:00"/>
    <x v="21"/>
    <x v="12"/>
    <x v="1698"/>
    <d v="2024-09-11T00:00:00"/>
    <d v="1899-12-30T06:31:17"/>
    <n v="22"/>
    <s v="E00LSN"/>
    <s v="Naranjeros"/>
    <x v="146"/>
    <x v="0"/>
    <x v="0"/>
    <x v="3"/>
    <x v="0"/>
    <d v="2024-09-09T14:32:19"/>
    <x v="188"/>
    <n v="43.961388888827059"/>
    <d v="2024-09-11T06:31:17"/>
    <d v="1899-12-30T00:17:36"/>
    <d v="2024-09-11T06:48:53"/>
    <n v="3.6852777778403834"/>
    <x v="0"/>
    <m/>
    <m/>
    <x v="0"/>
    <x v="8"/>
    <x v="0"/>
    <x v="2"/>
    <x v="13"/>
    <n v="4"/>
    <s v=""/>
    <d v="1899-12-30T07:02:24"/>
    <n v="42.668055555493723"/>
    <n v="24"/>
    <n v="18.668055555493723"/>
    <n v="0"/>
    <x v="1"/>
  </r>
  <r>
    <s v="E002"/>
    <s v="EO57"/>
    <x v="1641"/>
    <x v="0"/>
    <s v="E3"/>
    <n v="100037274"/>
    <s v="PREFABRICADOS TEIDE S.L."/>
    <n v="68000430"/>
    <s v="GS FABRICA LAS ERAS"/>
    <n v="2649"/>
    <x v="57"/>
    <d v="2024-09-09T00:00:00"/>
    <d v="1899-12-30T14:58:48"/>
    <s v="11/09 8h 52,5 Silo 1"/>
    <d v="2024-09-11T00:00:00"/>
    <x v="11"/>
    <x v="12"/>
    <x v="1699"/>
    <d v="2024-09-10T00:00:00"/>
    <d v="1899-12-30T17:00:47"/>
    <n v="44"/>
    <s v="E00AZF"/>
    <s v="Las Eras"/>
    <x v="302"/>
    <x v="0"/>
    <x v="0"/>
    <x v="3"/>
    <x v="0"/>
    <d v="2024-09-09T14:58:48"/>
    <x v="185"/>
    <n v="43.019999999902211"/>
    <d v="2024-09-10T17:00:47"/>
    <d v="1899-12-30T00:35:12"/>
    <d v="2024-09-10T17:35:59"/>
    <n v="16.400277777691372"/>
    <x v="0"/>
    <m/>
    <m/>
    <x v="0"/>
    <x v="6"/>
    <x v="0"/>
    <x v="2"/>
    <x v="9"/>
    <n v="3"/>
    <s v=""/>
    <d v="1899-12-30T14:04:48"/>
    <n v="41.433333333235545"/>
    <n v="24"/>
    <n v="17.433333333235545"/>
    <n v="0"/>
    <x v="1"/>
  </r>
  <r>
    <s v="E002"/>
    <s v="EO57"/>
    <x v="1642"/>
    <x v="0"/>
    <s v="E3"/>
    <n v="100037179"/>
    <s v="CANARY CONCRETE, S.A."/>
    <n v="68000329"/>
    <s v="GS PLANTA ADEJE"/>
    <n v="3126"/>
    <x v="54"/>
    <d v="2024-09-09T00:00:00"/>
    <d v="1899-12-30T14:59:46"/>
    <s v="10/09 13h Adeje"/>
    <d v="2024-09-10T00:00:00"/>
    <x v="0"/>
    <x v="12"/>
    <x v="1700"/>
    <d v="2024-09-10T00:00:00"/>
    <d v="1899-12-30T11:46:17"/>
    <n v="88"/>
    <s v="E00ADE"/>
    <s v="Adeje"/>
    <x v="154"/>
    <x v="0"/>
    <x v="0"/>
    <x v="3"/>
    <x v="0"/>
    <d v="2024-09-09T14:59:46"/>
    <x v="182"/>
    <n v="22.003888888866641"/>
    <d v="2024-09-10T11:46:17"/>
    <d v="1899-12-30T01:10:24"/>
    <d v="2024-09-10T12:56:41"/>
    <n v="5.5277777777519077E-2"/>
    <x v="0"/>
    <m/>
    <m/>
    <x v="0"/>
    <x v="6"/>
    <x v="0"/>
    <x v="2"/>
    <x v="7"/>
    <n v="3"/>
    <s v=""/>
    <d v="1899-12-31T04:09:36"/>
    <n v="19.830555555533309"/>
    <n v="12"/>
    <n v="7.8305555555333086"/>
    <n v="0"/>
    <x v="1"/>
  </r>
  <r>
    <s v="E002"/>
    <s v="EO57"/>
    <x v="1643"/>
    <x v="0"/>
    <s v="E3"/>
    <n v="432000110"/>
    <s v="PREBETONG HORMIGONES, S.A."/>
    <n v="68000488"/>
    <s v="PLANTA LOS REALEJOS"/>
    <n v="3126"/>
    <x v="54"/>
    <d v="2024-09-09T00:00:00"/>
    <d v="1899-12-30T16:01:09"/>
    <s v="10/09 11h silo2"/>
    <d v="2024-09-10T00:00:00"/>
    <x v="0"/>
    <x v="12"/>
    <x v="1701"/>
    <d v="2024-09-10T00:00:00"/>
    <d v="1899-12-30T10:01:35"/>
    <n v="47"/>
    <s v="E00LSE"/>
    <s v="Los Realejos"/>
    <x v="146"/>
    <x v="0"/>
    <x v="0"/>
    <x v="3"/>
    <x v="0"/>
    <d v="2024-09-09T16:01:09"/>
    <x v="182"/>
    <n v="20.98083333321847"/>
    <d v="2024-09-10T10:01:35"/>
    <d v="1899-12-30T00:37:36"/>
    <d v="2024-09-10T10:39:11"/>
    <n v="2.3469444444053806"/>
    <x v="0"/>
    <m/>
    <m/>
    <x v="0"/>
    <x v="6"/>
    <x v="0"/>
    <x v="2"/>
    <x v="6"/>
    <n v="3"/>
    <s v=""/>
    <d v="1899-12-30T15:02:24"/>
    <n v="19.354166666551805"/>
    <n v="12"/>
    <n v="7.3541666665518051"/>
    <n v="0"/>
    <x v="1"/>
  </r>
  <r>
    <s v="E002"/>
    <s v="EO57"/>
    <x v="1644"/>
    <x v="0"/>
    <s v="E4"/>
    <n v="100037392"/>
    <s v="FERRET. PREFAB. ARAYA, S.L."/>
    <n v="68000195"/>
    <s v="EN CANDELARIA"/>
    <n v="3208"/>
    <x v="55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0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4"/>
    <x v="0"/>
    <s v="E4"/>
    <n v="100037392"/>
    <s v="FERRET. PREFAB. ARAYA, S.L."/>
    <n v="68000195"/>
    <s v="EN CANDELARIA"/>
    <n v="2693"/>
    <x v="56"/>
    <d v="2024-09-09T00:00:00"/>
    <d v="1899-12-30T16:44:34"/>
    <s v="10/09 11pCEM +3p MOR"/>
    <d v="2024-09-10T00:00:00"/>
    <x v="18"/>
    <x v="12"/>
    <x v="1702"/>
    <d v="2024-09-10T00:00:00"/>
    <d v="1899-12-30T13:59:48"/>
    <n v="25"/>
    <s v="E0053A"/>
    <s v="Candelaria"/>
    <x v="149"/>
    <x v="0"/>
    <x v="1"/>
    <x v="3"/>
    <x v="1"/>
    <d v="2024-09-09T16:44:34"/>
    <x v="147"/>
    <n v="16.257222222222481"/>
    <d v="2024-09-10T13:59:48"/>
    <d v="1899-12-30T00:20:00"/>
    <d v="2024-09-10T14:19:48"/>
    <n v="-5.3300000000162981"/>
    <x v="1"/>
    <m/>
    <m/>
    <x v="0"/>
    <x v="6"/>
    <x v="2"/>
    <x v="2"/>
    <x v="2"/>
    <n v="3"/>
    <s v=""/>
    <d v="1899-12-30T08:00:00"/>
    <n v="14.923888888889147"/>
    <n v="12"/>
    <n v="2.923888888889147"/>
    <n v="0"/>
    <x v="1"/>
  </r>
  <r>
    <s v="E002"/>
    <s v="EO57"/>
    <x v="1645"/>
    <x v="0"/>
    <s v="E4"/>
    <n v="100037440"/>
    <s v="FERRETERIA HERNANDEZ, S.L."/>
    <n v="68000086"/>
    <s v="ALMACEN-LA GUANCHA"/>
    <n v="2693"/>
    <x v="56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0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5"/>
    <x v="0"/>
    <s v="E4"/>
    <n v="100037440"/>
    <s v="FERRETERIA HERNANDEZ, S.L."/>
    <n v="68000086"/>
    <s v="ALMACEN-LA GUANCHA"/>
    <n v="3208"/>
    <x v="55"/>
    <d v="2024-09-09T00:00:00"/>
    <d v="1899-12-30T17:16:26"/>
    <s v="10/09 5pals"/>
    <d v="2024-09-10T00:00:00"/>
    <x v="9"/>
    <x v="12"/>
    <x v="1703"/>
    <d v="2024-09-10T00:00:00"/>
    <d v="1899-12-30T11:14:15"/>
    <n v="57"/>
    <s v="E0054K"/>
    <s v="La Guancha"/>
    <x v="150"/>
    <x v="0"/>
    <x v="1"/>
    <x v="3"/>
    <x v="1"/>
    <d v="2024-09-09T17:16:26"/>
    <x v="158"/>
    <n v="26.726111111172941"/>
    <d v="2024-09-10T11:14:15"/>
    <d v="1899-12-30T00:45:36"/>
    <d v="2024-09-10T11:59:51"/>
    <n v="8.0024999999441206"/>
    <x v="0"/>
    <m/>
    <m/>
    <x v="0"/>
    <x v="6"/>
    <x v="0"/>
    <x v="2"/>
    <x v="7"/>
    <n v="3"/>
    <s v=""/>
    <d v="1899-12-30T18:14:24"/>
    <n v="24.966111111172939"/>
    <n v="12"/>
    <n v="12.966111111172939"/>
    <n v="0"/>
    <x v="1"/>
  </r>
  <r>
    <s v="E002"/>
    <s v="EO57"/>
    <x v="1646"/>
    <x v="0"/>
    <s v="E4"/>
    <n v="100046276"/>
    <s v="FERGRES S.L."/>
    <n v="68001364"/>
    <s v="ALMACEN GUAZA"/>
    <n v="3208"/>
    <x v="55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0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6"/>
    <x v="0"/>
    <s v="E4"/>
    <n v="100046276"/>
    <s v="FERGRES S.L."/>
    <n v="68001364"/>
    <s v="ALMACEN GUAZA"/>
    <n v="2693"/>
    <x v="56"/>
    <d v="2024-09-10T00:00:00"/>
    <d v="1899-12-30T07:44:40"/>
    <s v="10/09 16pal recoger"/>
    <d v="2024-09-10T00:00:00"/>
    <x v="9"/>
    <x v="12"/>
    <x v="1704"/>
    <d v="2024-09-10T00:00:00"/>
    <d v="1899-12-30T16:27:22"/>
    <n v="77"/>
    <s v="E0053B"/>
    <s v="Costa del silencio"/>
    <x v="148"/>
    <x v="0"/>
    <x v="1"/>
    <x v="3"/>
    <x v="1"/>
    <d v="2024-09-10T07:44:40"/>
    <x v="158"/>
    <n v="12.255555555573665"/>
    <d v="2024-09-10T16:27:22"/>
    <d v="1899-12-30T01:01:36"/>
    <d v="2024-09-10T17:28:58"/>
    <n v="2.5172222221735865"/>
    <x v="0"/>
    <m/>
    <m/>
    <x v="0"/>
    <x v="6"/>
    <x v="0"/>
    <x v="2"/>
    <x v="8"/>
    <n v="3"/>
    <s v=""/>
    <d v="1899-12-31T00:38:24"/>
    <n v="10.228888888906997"/>
    <n v="0"/>
    <n v="10.228888888906997"/>
    <n v="0"/>
    <x v="1"/>
  </r>
  <r>
    <s v="E002"/>
    <s v="EO57"/>
    <x v="1647"/>
    <x v="0"/>
    <s v="E4"/>
    <n v="100058557"/>
    <s v="VISANT TENERIFE S.L."/>
    <n v="68002721"/>
    <s v="LA VICTORIA"/>
    <n v="3208"/>
    <x v="55"/>
    <d v="2024-09-10T00:00:00"/>
    <d v="1899-12-30T09:48:27"/>
    <d v="2024-10-09T00:00:00"/>
    <d v="2024-09-10T00:00:00"/>
    <x v="9"/>
    <x v="12"/>
    <x v="1705"/>
    <d v="2024-09-10T00:00:00"/>
    <d v="1899-12-30T15:33:21"/>
    <n v="34"/>
    <s v="E0054M"/>
    <s v="La Victoria de Acentejo"/>
    <x v="151"/>
    <x v="0"/>
    <x v="0"/>
    <x v="3"/>
    <x v="1"/>
    <d v="2024-09-10T09:48:27"/>
    <x v="158"/>
    <n v="10.192500000062864"/>
    <d v="2024-09-10T15:33:21"/>
    <d v="1899-12-30T00:27:12"/>
    <d v="2024-09-10T16:00:33"/>
    <n v="3.9908333334024064"/>
    <x v="0"/>
    <m/>
    <m/>
    <x v="0"/>
    <x v="6"/>
    <x v="0"/>
    <x v="2"/>
    <x v="4"/>
    <n v="3"/>
    <s v=""/>
    <d v="1899-12-30T10:52:48"/>
    <n v="8.7391666667295311"/>
    <n v="0"/>
    <n v="8.7391666667295311"/>
    <n v="0"/>
    <x v="1"/>
  </r>
  <r>
    <s v="E002"/>
    <s v="EO57"/>
    <x v="1648"/>
    <x v="0"/>
    <s v="E4"/>
    <n v="100037344"/>
    <s v="FERRETERIA CASAGRANDE JOCAR,S.L."/>
    <n v="68000127"/>
    <s v="ICOD DE LOS VINOS"/>
    <n v="2693"/>
    <x v="56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0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8"/>
    <x v="0"/>
    <s v="E4"/>
    <n v="100037344"/>
    <s v="FERRETERIA CASAGRANDE JOCAR,S.L."/>
    <n v="68000127"/>
    <s v="ICOD DE LOS VINOS"/>
    <n v="3208"/>
    <x v="55"/>
    <d v="2024-09-10T00:00:00"/>
    <d v="1899-12-30T10:05:51"/>
    <s v="11/09 X LA MAÑANA"/>
    <d v="2024-09-11T00:00:00"/>
    <x v="9"/>
    <x v="12"/>
    <x v="1706"/>
    <d v="2024-09-11T00:00:00"/>
    <d v="1899-12-30T06:24:49"/>
    <n v="61"/>
    <s v="E0053T"/>
    <s v="Icod de Los Vinos"/>
    <x v="148"/>
    <x v="0"/>
    <x v="1"/>
    <x v="3"/>
    <x v="1"/>
    <d v="2024-09-10T10:05:51"/>
    <x v="176"/>
    <n v="33.902500000025611"/>
    <d v="2024-09-11T06:24:49"/>
    <d v="1899-12-30T00:48:48"/>
    <d v="2024-09-11T07:13:37"/>
    <n v="12.773055555706378"/>
    <x v="0"/>
    <m/>
    <m/>
    <x v="0"/>
    <x v="8"/>
    <x v="0"/>
    <x v="2"/>
    <x v="13"/>
    <n v="4"/>
    <s v=""/>
    <d v="1899-12-30T19:31:12"/>
    <n v="32.089166666692279"/>
    <n v="12"/>
    <n v="20.089166666692279"/>
    <n v="0"/>
    <x v="1"/>
  </r>
  <r>
    <s v="E002"/>
    <s v="EO57"/>
    <x v="1649"/>
    <x v="0"/>
    <s v="E4"/>
    <n v="100046250"/>
    <s v="INVERSIONES SAUCE 99, S. L."/>
    <n v="68002197"/>
    <s v="OROTAVA PLANCHA GRANDE"/>
    <n v="2693"/>
    <x v="56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0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49"/>
    <x v="0"/>
    <s v="E4"/>
    <n v="100046250"/>
    <s v="INVERSIONES SAUCE 99, S. L."/>
    <n v="68002197"/>
    <s v="OROTAVA PLANCHA GRANDE"/>
    <n v="3208"/>
    <x v="55"/>
    <d v="2024-09-10T00:00:00"/>
    <d v="1899-12-30T10:17:10"/>
    <s v="11/09 8-9 HORAS"/>
    <d v="2024-09-11T00:00:00"/>
    <x v="9"/>
    <x v="12"/>
    <x v="1707"/>
    <d v="2024-09-11T00:00:00"/>
    <d v="1899-12-30T07:51:33"/>
    <n v="41"/>
    <s v="E00LOR"/>
    <s v="La Orotava"/>
    <x v="45"/>
    <x v="0"/>
    <x v="1"/>
    <x v="3"/>
    <x v="1"/>
    <d v="2024-09-10T10:17:10"/>
    <x v="176"/>
    <n v="33.713888889004011"/>
    <d v="2024-09-11T07:51:33"/>
    <d v="1899-12-30T00:32:48"/>
    <d v="2024-09-11T08:24:21"/>
    <n v="11.594166666793171"/>
    <x v="0"/>
    <m/>
    <m/>
    <x v="0"/>
    <x v="8"/>
    <x v="0"/>
    <x v="2"/>
    <x v="12"/>
    <n v="4"/>
    <s v=""/>
    <d v="1899-12-30T13:07:12"/>
    <n v="32.167222222337344"/>
    <n v="12"/>
    <n v="20.167222222337344"/>
    <n v="0"/>
    <x v="1"/>
  </r>
  <r>
    <s v="E002"/>
    <s v="EO57"/>
    <x v="1650"/>
    <x v="0"/>
    <s v="E4"/>
    <n v="100037258"/>
    <s v="LUIS FARIÑA, S.L."/>
    <n v="68001556"/>
    <s v="ALMACEN CHARCO DEL PINO"/>
    <n v="2693"/>
    <x v="56"/>
    <d v="2024-09-10T00:00:00"/>
    <d v="1899-12-30T11:00:44"/>
    <s v="10/09 16pal entregar"/>
    <d v="2024-09-10T00:00:00"/>
    <x v="9"/>
    <x v="12"/>
    <x v="1708"/>
    <d v="2024-09-10T00:00:00"/>
    <d v="1899-12-30T12:09:30"/>
    <n v="64"/>
    <s v="E0055D"/>
    <s v="San Isidro"/>
    <x v="45"/>
    <x v="0"/>
    <x v="0"/>
    <x v="3"/>
    <x v="1"/>
    <d v="2024-09-10T11:00:44"/>
    <x v="158"/>
    <n v="8.9877777778892778"/>
    <d v="2024-09-10T12:09:30"/>
    <d v="1899-12-30T00:51:12"/>
    <d v="2024-09-10T13:00:42"/>
    <n v="6.9883333333418705"/>
    <x v="0"/>
    <m/>
    <m/>
    <x v="0"/>
    <x v="6"/>
    <x v="0"/>
    <x v="2"/>
    <x v="3"/>
    <n v="3"/>
    <s v=""/>
    <d v="1899-12-30T20:28:48"/>
    <n v="7.1344444445559443"/>
    <n v="0"/>
    <n v="7.1344444445559443"/>
    <n v="0"/>
    <x v="1"/>
  </r>
  <r>
    <s v="E002"/>
    <s v="EO57"/>
    <x v="1651"/>
    <x v="0"/>
    <s v="E4"/>
    <n v="100037436"/>
    <s v="FRTRIA. ALMONTE S.L."/>
    <n v="68000085"/>
    <s v="EN CR.LAS MERCEDES LAS CANTERAS"/>
    <n v="3208"/>
    <x v="55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0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1"/>
    <x v="0"/>
    <s v="E4"/>
    <n v="100037436"/>
    <s v="FRTRIA. ALMONTE S.L."/>
    <n v="68000085"/>
    <s v="EN CR.LAS MERCEDES LAS CANTERAS"/>
    <n v="2693"/>
    <x v="56"/>
    <d v="2024-09-10T00:00:00"/>
    <d v="1899-12-30T11:01:30"/>
    <s v="10/09 16pal"/>
    <d v="2024-09-10T00:00:00"/>
    <x v="9"/>
    <x v="12"/>
    <x v="1709"/>
    <d v="2024-09-10T00:00:00"/>
    <d v="1899-12-30T13:23:17"/>
    <n v="22"/>
    <s v="E00LSN"/>
    <s v="Naranjeros"/>
    <x v="148"/>
    <x v="0"/>
    <x v="1"/>
    <x v="3"/>
    <x v="1"/>
    <d v="2024-09-10T11:01:30"/>
    <x v="158"/>
    <n v="8.9750000000931323"/>
    <d v="2024-09-10T13:23:17"/>
    <d v="1899-12-30T00:17:36"/>
    <d v="2024-09-10T13:40:53"/>
    <n v="6.3186111112008803"/>
    <x v="0"/>
    <m/>
    <m/>
    <x v="0"/>
    <x v="6"/>
    <x v="0"/>
    <x v="2"/>
    <x v="2"/>
    <n v="3"/>
    <s v=""/>
    <d v="1899-12-30T07:02:24"/>
    <n v="7.6816666667597993"/>
    <n v="0"/>
    <n v="7.6816666667597993"/>
    <n v="0"/>
    <x v="1"/>
  </r>
  <r>
    <s v="E002"/>
    <s v="EO57"/>
    <x v="1652"/>
    <x v="0"/>
    <s v="E3"/>
    <n v="100054334"/>
    <s v="ORGANIZACION SOCAS, S. L."/>
    <n v="68002135"/>
    <s v="SOCAS NARANJERO"/>
    <n v="3126"/>
    <x v="54"/>
    <d v="2024-09-10T00:00:00"/>
    <d v="1899-12-30T11:40:07"/>
    <s v="DEV ENTREGA 50709910"/>
    <d v="2024-09-10T00:00:00"/>
    <x v="9"/>
    <x v="12"/>
    <x v="1710"/>
    <d v="2024-09-10T00:00:00"/>
    <d v="1899-12-30T11:59:32"/>
    <n v="22"/>
    <s v="E00LSN"/>
    <s v="Naranjeros"/>
    <x v="302"/>
    <x v="1"/>
    <x v="0"/>
    <x v="3"/>
    <x v="0"/>
    <d v="2024-09-10T11:40:07"/>
    <x v="158"/>
    <n v="8.3313888888806105"/>
    <d v="2024-09-10T11:59:32"/>
    <d v="1899-12-30T00:17:36"/>
    <d v="2024-09-10T12:17:08"/>
    <n v="7.7144444446312264"/>
    <x v="0"/>
    <m/>
    <m/>
    <x v="0"/>
    <x v="6"/>
    <x v="0"/>
    <x v="2"/>
    <x v="7"/>
    <n v="3"/>
    <s v=""/>
    <d v="1899-12-30T07:02:24"/>
    <n v="7.0380555555472775"/>
    <n v="0"/>
    <n v="7.0380555555472775"/>
    <n v="0"/>
    <x v="1"/>
  </r>
  <r>
    <s v="E002"/>
    <s v="EO57"/>
    <x v="1653"/>
    <x v="0"/>
    <s v="E4"/>
    <n v="100037324"/>
    <s v="FERRETERIA SAN ISIDRO, S.L."/>
    <n v="68002601"/>
    <s v="ALMACEN GUIA DE ISORA"/>
    <n v="3208"/>
    <x v="55"/>
    <d v="2024-09-10T00:00:00"/>
    <d v="1899-12-30T12:58:12"/>
    <s v="11/09 16pals PEDIDO"/>
    <d v="2024-09-11T00:00:00"/>
    <x v="9"/>
    <x v="12"/>
    <x v="1711"/>
    <d v="2024-09-10T00:00:00"/>
    <d v="1899-12-30T16:28:56"/>
    <n v="99"/>
    <s v="E00GIU"/>
    <s v="Guía de Isora"/>
    <x v="149"/>
    <x v="0"/>
    <x v="0"/>
    <x v="3"/>
    <x v="1"/>
    <d v="2024-09-10T12:58:12"/>
    <x v="176"/>
    <n v="31.030000000144355"/>
    <d v="2024-09-10T16:28:56"/>
    <d v="1899-12-30T01:19:12"/>
    <d v="2024-09-10T17:48:08"/>
    <n v="26.197777777793817"/>
    <x v="0"/>
    <m/>
    <m/>
    <x v="0"/>
    <x v="6"/>
    <x v="0"/>
    <x v="2"/>
    <x v="8"/>
    <n v="3"/>
    <s v=""/>
    <d v="1899-12-31T07:40:48"/>
    <n v="28.710000000144355"/>
    <n v="12"/>
    <n v="16.710000000144355"/>
    <n v="0"/>
    <x v="1"/>
  </r>
  <r>
    <s v="E002"/>
    <s v="EO57"/>
    <x v="1654"/>
    <x v="0"/>
    <s v="E4"/>
    <n v="100003527"/>
    <s v="FCC CONSTRUCCION, S.A."/>
    <n v="68002860"/>
    <s v="3T18 - SANEAMIENTO ABONA"/>
    <n v="3208"/>
    <x v="55"/>
    <d v="2024-09-10T00:00:00"/>
    <d v="1899-12-30T13:29:13"/>
    <s v="11/09 6P"/>
    <d v="2024-09-11T00:00:00"/>
    <x v="9"/>
    <x v="12"/>
    <x v="1712"/>
    <d v="2024-09-10T00:00:00"/>
    <d v="1899-12-30T17:12:59"/>
    <n v="76"/>
    <s v="E00SMG"/>
    <s v="San Miguel"/>
    <x v="150"/>
    <x v="0"/>
    <x v="0"/>
    <x v="3"/>
    <x v="1"/>
    <d v="2024-09-10T13:29:13"/>
    <x v="176"/>
    <n v="30.513055555697065"/>
    <d v="2024-09-10T17:12:59"/>
    <d v="1899-12-30T01:00:48"/>
    <d v="2024-09-10T18:13:47"/>
    <n v="25.770277777919546"/>
    <x v="0"/>
    <m/>
    <m/>
    <x v="0"/>
    <x v="6"/>
    <x v="0"/>
    <x v="2"/>
    <x v="9"/>
    <n v="3"/>
    <s v=""/>
    <d v="1899-12-31T00:19:12"/>
    <n v="28.499722222363733"/>
    <n v="12"/>
    <n v="16.499722222363733"/>
    <n v="0"/>
    <x v="1"/>
  </r>
  <r>
    <s v="E002"/>
    <s v="EO57"/>
    <x v="1655"/>
    <x v="0"/>
    <s v="E3"/>
    <n v="100037415"/>
    <s v="GONZALEZ DELGADO, FRANCISCO"/>
    <n v="68000001"/>
    <s v="BUZANADA"/>
    <n v="3126"/>
    <x v="54"/>
    <d v="2024-09-10T00:00:00"/>
    <d v="1899-12-30T15:25:08"/>
    <s v="11/09 8h Silo pequeñ"/>
    <d v="2024-09-11T00:00:00"/>
    <x v="4"/>
    <x v="12"/>
    <x v="1713"/>
    <d v="2024-09-11T00:00:00"/>
    <d v="1899-12-30T08:58:57"/>
    <n v="81"/>
    <s v="E00VEN"/>
    <s v="Valle San Lorenzo"/>
    <x v="146"/>
    <x v="0"/>
    <x v="0"/>
    <x v="3"/>
    <x v="0"/>
    <d v="2024-09-10T15:25:08"/>
    <x v="200"/>
    <n v="23.581111111154314"/>
    <d v="2024-09-11T08:58:57"/>
    <d v="1899-12-30T01:04:48"/>
    <d v="2024-09-11T10:03:45"/>
    <n v="4.9375000001164153"/>
    <x v="0"/>
    <m/>
    <m/>
    <x v="0"/>
    <x v="8"/>
    <x v="0"/>
    <x v="2"/>
    <x v="0"/>
    <n v="4"/>
    <s v=""/>
    <d v="1899-12-31T01:55:12"/>
    <n v="21.501111111154316"/>
    <n v="12"/>
    <n v="9.5011111111543158"/>
    <n v="0"/>
    <x v="1"/>
  </r>
  <r>
    <s v="E002"/>
    <s v="EO57"/>
    <x v="1656"/>
    <x v="0"/>
    <s v="E4"/>
    <n v="100058283"/>
    <s v="CONST ELFIDIO PEREZ GEOCAN LAS ROSA"/>
    <n v="68002701"/>
    <s v="RED ALCANTARILLADO EL ROSARIO"/>
    <n v="3208"/>
    <x v="55"/>
    <d v="2024-09-10T00:00:00"/>
    <d v="1899-12-30T15:53:27"/>
    <s v="11/09 3 pal"/>
    <d v="2024-09-11T00:00:00"/>
    <x v="9"/>
    <x v="12"/>
    <x v="1714"/>
    <d v="2024-09-10T00:00:00"/>
    <d v="1899-12-30T15:35:36"/>
    <n v="17"/>
    <s v="E0053E"/>
    <s v="El Chorrillo"/>
    <x v="151"/>
    <x v="0"/>
    <x v="0"/>
    <x v="3"/>
    <x v="1"/>
    <d v="2024-09-10T15:53:27"/>
    <x v="176"/>
    <n v="28.109166666807141"/>
    <d v="2024-09-10T15:35:36"/>
    <d v="1899-12-30T00:13:36"/>
    <d v="2024-09-10T15:49:12"/>
    <n v="28.179999999934807"/>
    <x v="0"/>
    <m/>
    <m/>
    <x v="0"/>
    <x v="6"/>
    <x v="0"/>
    <x v="2"/>
    <x v="4"/>
    <n v="3"/>
    <s v=""/>
    <d v="1899-12-30T05:26:24"/>
    <n v="26.882500000140475"/>
    <n v="12"/>
    <n v="14.882500000140475"/>
    <n v="0"/>
    <x v="1"/>
  </r>
  <r>
    <s v="E002"/>
    <s v="EO65"/>
    <x v="1657"/>
    <x v="0"/>
    <s v="E3"/>
    <n v="100046984"/>
    <s v="TRANSP. Y CEMENTOS HIDALGO, S.L."/>
    <n v="85000086"/>
    <s v="AVE MALPARTIDA DE PLASENCIA (G2)"/>
    <n v="3229"/>
    <x v="63"/>
    <d v="2024-09-04T00:00:00"/>
    <d v="1899-12-30T09:46:29"/>
    <s v="10/09 08:00h"/>
    <d v="2024-09-10T00:00:00"/>
    <x v="13"/>
    <x v="13"/>
    <x v="1715"/>
    <d v="2024-09-09T00:00:00"/>
    <d v="1899-12-30T14:41:00"/>
    <n v="222"/>
    <s v="E00222"/>
    <s v="RUTA KMS.222"/>
    <x v="170"/>
    <x v="0"/>
    <x v="0"/>
    <x v="8"/>
    <x v="0"/>
    <d v="2024-09-04T09:46:29"/>
    <x v="76"/>
    <n v="142.22527777781943"/>
    <d v="2024-09-09T14:41:00"/>
    <d v="1899-12-30T02:57:36"/>
    <d v="2024-09-09T17:38:36"/>
    <n v="14.35666666663019"/>
    <x v="0"/>
    <m/>
    <m/>
    <x v="0"/>
    <x v="7"/>
    <x v="0"/>
    <x v="2"/>
    <x v="5"/>
    <n v="2"/>
    <s v="VILLAR CHAMIZO JUAN Mª"/>
    <d v="1900-01-01T23:02:24"/>
    <n v="138.26527777781942"/>
    <n v="60"/>
    <n v="78.265277777819421"/>
    <n v="0"/>
    <x v="4"/>
  </r>
  <r>
    <s v="E002"/>
    <s v="EO65"/>
    <x v="1658"/>
    <x v="0"/>
    <s v="E3"/>
    <n v="100046984"/>
    <s v="TRANSP. Y CEMENTOS HIDALGO, S.L."/>
    <n v="85000086"/>
    <s v="AVE MALPARTIDA DE PLASENCIA (G2)"/>
    <n v="3229"/>
    <x v="63"/>
    <d v="2024-09-04T00:00:00"/>
    <d v="1899-12-30T09:46:36"/>
    <s v="10/09 09:00h"/>
    <d v="2024-09-10T00:00:00"/>
    <x v="18"/>
    <x v="13"/>
    <x v="1716"/>
    <d v="2024-09-09T00:00:00"/>
    <d v="1899-12-30T16:25:49"/>
    <n v="222"/>
    <s v="E00222"/>
    <s v="RUTA KMS.222"/>
    <x v="169"/>
    <x v="0"/>
    <x v="0"/>
    <x v="8"/>
    <x v="0"/>
    <d v="2024-09-04T09:46:36"/>
    <x v="147"/>
    <n v="143.22333333338611"/>
    <d v="2024-09-09T16:25:49"/>
    <d v="1899-12-30T02:57:36"/>
    <d v="2024-09-09T19:23:25"/>
    <n v="13.609722222201526"/>
    <x v="0"/>
    <m/>
    <m/>
    <x v="0"/>
    <x v="7"/>
    <x v="0"/>
    <x v="2"/>
    <x v="8"/>
    <n v="2"/>
    <s v=""/>
    <d v="1900-01-01T23:02:24"/>
    <n v="139.2633333333861"/>
    <n v="60"/>
    <n v="79.2633333333861"/>
    <n v="0"/>
    <x v="4"/>
  </r>
  <r>
    <s v="E002"/>
    <s v="EO65"/>
    <x v="1659"/>
    <x v="0"/>
    <s v="E3"/>
    <n v="100046984"/>
    <s v="TRANSP. Y CEMENTOS HIDALGO, S.L."/>
    <n v="85000086"/>
    <s v="AVE MALPARTIDA DE PLASENCIA (G2)"/>
    <n v="3229"/>
    <x v="63"/>
    <d v="2024-09-04T00:00:00"/>
    <d v="1899-12-30T09:46:44"/>
    <s v="10/09 10:00h"/>
    <d v="2024-09-10T00:00:00"/>
    <x v="11"/>
    <x v="13"/>
    <x v="1717"/>
    <d v="2024-09-09T00:00:00"/>
    <d v="1899-12-30T21:02:10"/>
    <n v="222"/>
    <s v="E00222"/>
    <s v="RUTA KMS.222"/>
    <x v="161"/>
    <x v="0"/>
    <x v="0"/>
    <x v="8"/>
    <x v="0"/>
    <d v="2024-09-04T09:46:44"/>
    <x v="144"/>
    <n v="144.22111111111008"/>
    <d v="2024-09-09T21:02:10"/>
    <d v="1899-12-30T02:57:36"/>
    <d v="2024-09-09T23:59:46"/>
    <n v="10.003888888692018"/>
    <x v="0"/>
    <m/>
    <m/>
    <x v="0"/>
    <x v="7"/>
    <x v="0"/>
    <x v="2"/>
    <x v="15"/>
    <n v="2"/>
    <s v="CISTERCEX. S.L.L."/>
    <d v="1900-01-01T23:02:24"/>
    <n v="140.26111111111007"/>
    <n v="60"/>
    <n v="80.261111111110068"/>
    <n v="0"/>
    <x v="4"/>
  </r>
  <r>
    <s v="E002"/>
    <s v="EO65"/>
    <x v="1660"/>
    <x v="0"/>
    <s v="E3"/>
    <n v="100046984"/>
    <s v="TRANSP. Y CEMENTOS HIDALGO, S.L."/>
    <n v="85000086"/>
    <s v="AVE MALPARTIDA DE PLASENCIA (G2)"/>
    <n v="3229"/>
    <x v="63"/>
    <d v="2024-09-04T00:00:00"/>
    <d v="1899-12-30T09:46:55"/>
    <s v="10/09 11:00h"/>
    <d v="2024-09-10T00:00:00"/>
    <x v="12"/>
    <x v="13"/>
    <x v="1718"/>
    <d v="2024-09-09T00:00:00"/>
    <d v="1899-12-30T18:09:23"/>
    <n v="222"/>
    <s v="E00222"/>
    <s v="RUTA KMS.222"/>
    <x v="158"/>
    <x v="0"/>
    <x v="0"/>
    <x v="8"/>
    <x v="0"/>
    <d v="2024-09-04T09:46:55"/>
    <x v="177"/>
    <n v="145.21805555565516"/>
    <d v="2024-09-09T18:09:23"/>
    <d v="1899-12-30T02:57:36"/>
    <d v="2024-09-09T21:06:59"/>
    <n v="13.883611111028586"/>
    <x v="0"/>
    <m/>
    <m/>
    <x v="0"/>
    <x v="7"/>
    <x v="0"/>
    <x v="2"/>
    <x v="10"/>
    <n v="2"/>
    <s v=""/>
    <d v="1900-01-01T23:02:24"/>
    <n v="141.25805555565515"/>
    <n v="60"/>
    <n v="81.258055555655147"/>
    <n v="0"/>
    <x v="4"/>
  </r>
  <r>
    <s v="E002"/>
    <s v="EO65"/>
    <x v="1661"/>
    <x v="0"/>
    <s v="E3"/>
    <n v="432000110"/>
    <s v="PREBETONG HORMIGONES, S.A."/>
    <n v="85000002"/>
    <s v="PUEBLA DE LA CALZADA"/>
    <n v="3297"/>
    <x v="60"/>
    <d v="2024-09-05T00:00:00"/>
    <d v="1899-12-30T12:05:27"/>
    <s v="09/09 8h BM"/>
    <d v="2024-09-09T00:00:00"/>
    <x v="13"/>
    <x v="13"/>
    <x v="1719"/>
    <d v="2024-09-09T00:00:00"/>
    <d v="1899-12-30T10:21:38"/>
    <n v="98"/>
    <s v="E00098"/>
    <s v="RUTA KMS.098"/>
    <x v="163"/>
    <x v="0"/>
    <x v="0"/>
    <x v="8"/>
    <x v="0"/>
    <d v="2024-09-05T12:05:27"/>
    <x v="134"/>
    <n v="91.9091666667955"/>
    <d v="2024-09-09T10:21:38"/>
    <d v="1899-12-30T01:18:24"/>
    <d v="2024-09-09T11:40:02"/>
    <n v="-3.6672222222550772"/>
    <x v="1"/>
    <m/>
    <m/>
    <x v="0"/>
    <x v="7"/>
    <x v="2"/>
    <x v="2"/>
    <x v="6"/>
    <n v="2"/>
    <s v="TTES COOPERATIVOS ARAGONES S COOP"/>
    <d v="1899-12-31T07:21:36"/>
    <n v="89.602500000128828"/>
    <n v="48"/>
    <n v="41.602500000128828"/>
    <n v="0"/>
    <x v="4"/>
  </r>
  <r>
    <s v="E002"/>
    <s v="EO65"/>
    <x v="1662"/>
    <x v="0"/>
    <s v="E4"/>
    <n v="100057747"/>
    <s v="CAMPOS DE VALDEFUENTES, S.L."/>
    <n v="84000085"/>
    <s v="VALDEFUENTES"/>
    <n v="3230"/>
    <x v="59"/>
    <d v="2024-09-05T00:00:00"/>
    <d v="1899-12-30T12:39:40"/>
    <s v="09/09 56s"/>
    <d v="2024-09-09T00:00:00"/>
    <x v="9"/>
    <x v="13"/>
    <x v="1720"/>
    <d v="2024-09-09T00:00:00"/>
    <d v="1899-12-30T07:28:03"/>
    <n v="124"/>
    <s v="E00124"/>
    <s v="RUTA KMS.124"/>
    <x v="156"/>
    <x v="0"/>
    <x v="0"/>
    <x v="8"/>
    <x v="1"/>
    <d v="2024-09-05T12:39:40"/>
    <x v="126"/>
    <n v="103.3388888889458"/>
    <d v="2024-09-09T07:28:03"/>
    <d v="1899-12-30T01:39:12"/>
    <d v="2024-09-09T09:07:15"/>
    <n v="10.879166666592937"/>
    <x v="0"/>
    <m/>
    <m/>
    <x v="0"/>
    <x v="7"/>
    <x v="0"/>
    <x v="2"/>
    <x v="12"/>
    <n v="2"/>
    <s v="VAZQUEZ COTANO, FCO. JAVIER"/>
    <d v="1899-12-31T15:40:48"/>
    <n v="100.68555555561247"/>
    <n v="48"/>
    <n v="52.685555555612467"/>
    <n v="0"/>
    <x v="4"/>
  </r>
  <r>
    <s v="E002"/>
    <s v="EO65"/>
    <x v="1663"/>
    <x v="0"/>
    <s v="E3"/>
    <n v="100057773"/>
    <s v="HORM. CASTREJON, S.L."/>
    <n v="85000210"/>
    <s v="CARRION DE CALATRAVA-REYEMPA HORMG."/>
    <n v="3297"/>
    <x v="60"/>
    <d v="2024-09-05T00:00:00"/>
    <d v="1899-12-30T17:28:27"/>
    <s v="09/09 08h"/>
    <d v="2024-09-09T00:00:00"/>
    <x v="13"/>
    <x v="13"/>
    <x v="1721"/>
    <d v="2024-09-06T00:00:00"/>
    <d v="1899-12-30T18:45:50"/>
    <n v="318"/>
    <s v="E00318"/>
    <s v="RUTA KMS.318"/>
    <x v="167"/>
    <x v="0"/>
    <x v="0"/>
    <x v="8"/>
    <x v="0"/>
    <d v="2024-09-05T17:28:27"/>
    <x v="134"/>
    <n v="86.525833333376795"/>
    <d v="2024-09-06T18:45:50"/>
    <d v="1899-12-30T04:14:24"/>
    <d v="2024-09-06T23:00:14"/>
    <n v="56.996111111249775"/>
    <x v="0"/>
    <m/>
    <m/>
    <x v="0"/>
    <x v="5"/>
    <x v="0"/>
    <x v="0"/>
    <x v="10"/>
    <n v="6"/>
    <s v="HIBURSANFRE, S.L.U."/>
    <d v="1900-01-03T05:45:36"/>
    <n v="81.2858333333768"/>
    <n v="48"/>
    <n v="33.2858333333768"/>
    <n v="0"/>
    <x v="4"/>
  </r>
  <r>
    <s v="E002"/>
    <s v="EO65"/>
    <x v="1664"/>
    <x v="0"/>
    <s v="E3"/>
    <n v="100057885"/>
    <s v="UTE AVE CASATEJADA TORIL"/>
    <n v="85000217"/>
    <s v="TORIL"/>
    <n v="3227"/>
    <x v="62"/>
    <d v="2024-09-06T00:00:00"/>
    <d v="1899-12-30T08:13:44"/>
    <s v="09/09 14:30h"/>
    <d v="2024-09-09T00:00:00"/>
    <x v="2"/>
    <x v="13"/>
    <x v="1722"/>
    <d v="2024-09-09T00:00:00"/>
    <d v="1899-12-30T10:13:36"/>
    <n v="244"/>
    <s v="E00244"/>
    <s v="RUTA KMS.244"/>
    <x v="191"/>
    <x v="0"/>
    <x v="0"/>
    <x v="8"/>
    <x v="0"/>
    <d v="2024-09-06T08:13:44"/>
    <x v="157"/>
    <n v="78.271111111098435"/>
    <d v="2024-09-09T10:13:36"/>
    <d v="1899-12-30T03:15:12"/>
    <d v="2024-09-09T13:28:48"/>
    <n v="1.0199999999022111"/>
    <x v="0"/>
    <m/>
    <m/>
    <x v="0"/>
    <x v="7"/>
    <x v="0"/>
    <x v="2"/>
    <x v="6"/>
    <n v="2"/>
    <s v=""/>
    <d v="1900-01-02T06:04:48"/>
    <n v="74.017777777765104"/>
    <n v="36"/>
    <n v="38.017777777765104"/>
    <n v="0"/>
    <x v="4"/>
  </r>
  <r>
    <s v="E002"/>
    <s v="EO65"/>
    <x v="1665"/>
    <x v="0"/>
    <s v="E3"/>
    <n v="100057885"/>
    <s v="UTE AVE CASATEJADA TORIL"/>
    <n v="85000217"/>
    <s v="TORIL"/>
    <n v="3227"/>
    <x v="62"/>
    <d v="2024-09-06T00:00:00"/>
    <d v="1899-12-30T08:13:52"/>
    <s v="10/09 09:00h"/>
    <d v="2024-09-10T00:00:00"/>
    <x v="18"/>
    <x v="13"/>
    <x v="1723"/>
    <d v="2024-09-09T00:00:00"/>
    <d v="1899-12-30T17:00:57"/>
    <n v="244"/>
    <s v="E00244"/>
    <s v="RUTA KMS.244"/>
    <x v="187"/>
    <x v="0"/>
    <x v="0"/>
    <x v="8"/>
    <x v="0"/>
    <d v="2024-09-06T08:13:52"/>
    <x v="147"/>
    <n v="96.768888888938818"/>
    <d v="2024-09-09T17:00:57"/>
    <d v="1899-12-30T03:15:12"/>
    <d v="2024-09-09T20:16:09"/>
    <n v="12.730833333393093"/>
    <x v="0"/>
    <m/>
    <m/>
    <x v="0"/>
    <x v="7"/>
    <x v="0"/>
    <x v="2"/>
    <x v="9"/>
    <n v="2"/>
    <s v="HORMIGONES Y CONTENEDORES JARA"/>
    <d v="1900-01-02T06:04:48"/>
    <n v="92.515555555605488"/>
    <n v="48"/>
    <n v="44.515555555605488"/>
    <n v="0"/>
    <x v="4"/>
  </r>
  <r>
    <s v="E002"/>
    <s v="EO65"/>
    <x v="1666"/>
    <x v="0"/>
    <s v="E3"/>
    <n v="100057885"/>
    <s v="UTE AVE CASATEJADA TORIL"/>
    <n v="85000217"/>
    <s v="TORIL"/>
    <n v="3227"/>
    <x v="62"/>
    <d v="2024-09-06T00:00:00"/>
    <d v="1899-12-30T08:14:07"/>
    <s v="10/09 14:30h"/>
    <d v="2024-09-10T00:00:00"/>
    <x v="2"/>
    <x v="13"/>
    <x v="1724"/>
    <d v="2024-09-10T00:00:00"/>
    <d v="1899-12-30T10:31:03"/>
    <n v="244"/>
    <s v="E00244"/>
    <s v="RUTA KMS.244"/>
    <x v="165"/>
    <x v="0"/>
    <x v="0"/>
    <x v="8"/>
    <x v="0"/>
    <d v="2024-09-06T08:14:07"/>
    <x v="145"/>
    <n v="102.26472222211305"/>
    <d v="2024-09-10T10:31:03"/>
    <d v="1899-12-30T03:15:12"/>
    <d v="2024-09-10T13:46:15"/>
    <n v="0.72916666651144624"/>
    <x v="0"/>
    <m/>
    <m/>
    <x v="0"/>
    <x v="6"/>
    <x v="0"/>
    <x v="2"/>
    <x v="6"/>
    <n v="3"/>
    <s v=""/>
    <d v="1900-01-02T06:04:48"/>
    <n v="98.01138888877972"/>
    <n v="48"/>
    <n v="50.01138888877972"/>
    <n v="0"/>
    <x v="4"/>
  </r>
  <r>
    <s v="E002"/>
    <s v="EO65"/>
    <x v="1667"/>
    <x v="0"/>
    <s v="E3"/>
    <n v="100057885"/>
    <s v="UTE AVE CASATEJADA TORIL"/>
    <n v="85000217"/>
    <s v="TORIL"/>
    <n v="3227"/>
    <x v="62"/>
    <d v="2024-09-06T00:00:00"/>
    <d v="1899-12-30T08:14:14"/>
    <s v="11/09 9h"/>
    <d v="2024-09-11T00:00:00"/>
    <x v="18"/>
    <x v="13"/>
    <x v="1725"/>
    <d v="2024-09-10T00:00:00"/>
    <d v="1899-12-30T12:58:58"/>
    <n v="244"/>
    <s v="E00244"/>
    <s v="RUTA KMS.244"/>
    <x v="185"/>
    <x v="0"/>
    <x v="0"/>
    <x v="8"/>
    <x v="0"/>
    <d v="2024-09-06T08:14:14"/>
    <x v="189"/>
    <n v="120.76277777779615"/>
    <d v="2024-09-10T12:58:58"/>
    <d v="1899-12-30T03:15:12"/>
    <d v="2024-09-10T16:14:10"/>
    <n v="16.763888888934162"/>
    <x v="0"/>
    <m/>
    <m/>
    <x v="0"/>
    <x v="6"/>
    <x v="0"/>
    <x v="2"/>
    <x v="3"/>
    <n v="3"/>
    <s v="HORMIGONES Y CONTENEDORES JARA"/>
    <d v="1900-01-02T06:04:48"/>
    <n v="116.50944444446282"/>
    <n v="60"/>
    <n v="56.509444444462815"/>
    <n v="0"/>
    <x v="4"/>
  </r>
  <r>
    <s v="E002"/>
    <s v="EO65"/>
    <x v="1668"/>
    <x v="0"/>
    <s v="E3"/>
    <n v="100057883"/>
    <s v="MATERIALES Y HORMIGONES, SL"/>
    <n v="85000198"/>
    <s v="MADRID"/>
    <n v="3228"/>
    <x v="61"/>
    <d v="2024-09-06T00:00:00"/>
    <d v="1899-12-30T10:19:31"/>
    <d v="2024-09-09T00:00:00"/>
    <d v="2024-09-09T00:00:00"/>
    <x v="1"/>
    <x v="13"/>
    <x v="1726"/>
    <d v="2024-09-06T00:00:00"/>
    <d v="1899-12-30T16:42:39"/>
    <n v="413"/>
    <s v="E00413"/>
    <s v="RUTA KMS.413"/>
    <x v="183"/>
    <x v="0"/>
    <x v="0"/>
    <x v="8"/>
    <x v="0"/>
    <d v="2024-09-06T10:19:31"/>
    <x v="160"/>
    <n v="78.674722222262062"/>
    <d v="2024-09-06T16:42:39"/>
    <d v="1899-12-30T05:30:24"/>
    <d v="2024-09-06T22:13:03"/>
    <n v="66.782500000088476"/>
    <x v="0"/>
    <m/>
    <m/>
    <x v="0"/>
    <x v="5"/>
    <x v="0"/>
    <x v="0"/>
    <x v="8"/>
    <n v="6"/>
    <s v=""/>
    <d v="1900-01-04T12:09:36"/>
    <n v="72.168055555595402"/>
    <n v="36"/>
    <n v="36.168055555595402"/>
    <n v="0"/>
    <x v="4"/>
  </r>
  <r>
    <s v="E002"/>
    <s v="EO65"/>
    <x v="1669"/>
    <x v="0"/>
    <s v="E3"/>
    <n v="100057883"/>
    <s v="MATERIALES Y HORMIGONES, SL"/>
    <n v="85000198"/>
    <s v="MADRID"/>
    <n v="3228"/>
    <x v="61"/>
    <d v="2024-09-06T00:00:00"/>
    <d v="1899-12-30T10:19:38"/>
    <d v="2024-09-09T00:00:00"/>
    <d v="2024-09-09T00:00:00"/>
    <x v="1"/>
    <x v="13"/>
    <x v="1727"/>
    <d v="2024-09-06T00:00:00"/>
    <d v="1899-12-30T16:08:03"/>
    <n v="413"/>
    <s v="E00413"/>
    <s v="RUTA KMS.413"/>
    <x v="184"/>
    <x v="0"/>
    <x v="0"/>
    <x v="8"/>
    <x v="0"/>
    <d v="2024-09-06T10:19:38"/>
    <x v="160"/>
    <n v="78.672777777886949"/>
    <d v="2024-09-06T16:08:03"/>
    <d v="1899-12-30T05:30:24"/>
    <d v="2024-09-06T21:38:27"/>
    <n v="67.359166666748933"/>
    <x v="0"/>
    <m/>
    <m/>
    <x v="0"/>
    <x v="5"/>
    <x v="0"/>
    <x v="0"/>
    <x v="8"/>
    <n v="6"/>
    <s v=""/>
    <d v="1900-01-04T12:09:36"/>
    <n v="72.166111111220289"/>
    <n v="36"/>
    <n v="36.166111111220289"/>
    <n v="0"/>
    <x v="4"/>
  </r>
  <r>
    <s v="E002"/>
    <s v="EO65"/>
    <x v="1670"/>
    <x v="0"/>
    <s v="E3"/>
    <n v="100002068"/>
    <s v="VIAS Y CONSTRUCCIONES, S.A."/>
    <n v="85000605"/>
    <s v="MONTIJO PUEBLA-EDAR"/>
    <n v="3227"/>
    <x v="62"/>
    <d v="2024-09-06T00:00:00"/>
    <d v="1899-12-30T11:18:11"/>
    <s v="09/09 15h 17TM"/>
    <d v="2024-09-09T00:00:00"/>
    <x v="4"/>
    <x v="13"/>
    <x v="1728"/>
    <d v="2024-09-09T00:00:00"/>
    <d v="1899-12-30T10:43:19"/>
    <n v="95"/>
    <s v="E00095"/>
    <s v="RUTA KMS.095"/>
    <x v="158"/>
    <x v="0"/>
    <x v="0"/>
    <x v="8"/>
    <x v="0"/>
    <d v="2024-09-06T11:18:11"/>
    <x v="161"/>
    <n v="75.696944444440305"/>
    <d v="2024-09-09T10:43:19"/>
    <d v="1899-12-30T01:16:00"/>
    <d v="2024-09-09T11:59:19"/>
    <n v="3.0113888889318332"/>
    <x v="0"/>
    <m/>
    <m/>
    <x v="0"/>
    <x v="7"/>
    <x v="0"/>
    <x v="2"/>
    <x v="6"/>
    <n v="2"/>
    <s v=""/>
    <d v="1899-12-31T06:24:00"/>
    <n v="73.43027777777364"/>
    <n v="36"/>
    <n v="37.43027777777364"/>
    <n v="0"/>
    <x v="4"/>
  </r>
  <r>
    <s v="E002"/>
    <s v="EO65"/>
    <x v="1671"/>
    <x v="0"/>
    <s v="E3"/>
    <n v="100057863"/>
    <s v="UTE TORIL"/>
    <n v="85000117"/>
    <s v="TORIL"/>
    <n v="3227"/>
    <x v="62"/>
    <d v="2024-09-06T00:00:00"/>
    <d v="1899-12-30T12:24:29"/>
    <s v="09/09 13h"/>
    <d v="2024-09-09T00:00:00"/>
    <x v="0"/>
    <x v="13"/>
    <x v="1729"/>
    <d v="2024-09-09T00:00:00"/>
    <d v="1899-12-30T09:10:40"/>
    <n v="244"/>
    <s v="E00244"/>
    <s v="RUTA KMS.244"/>
    <x v="161"/>
    <x v="0"/>
    <x v="0"/>
    <x v="8"/>
    <x v="0"/>
    <d v="2024-09-06T12:24:29"/>
    <x v="194"/>
    <n v="72.591944444342516"/>
    <d v="2024-09-09T09:10:40"/>
    <d v="1899-12-30T03:15:12"/>
    <d v="2024-09-09T12:25:52"/>
    <n v="0.56888888881076127"/>
    <x v="0"/>
    <m/>
    <m/>
    <x v="0"/>
    <x v="7"/>
    <x v="0"/>
    <x v="2"/>
    <x v="1"/>
    <n v="2"/>
    <s v="CISTERCEX. S.L.L."/>
    <d v="1900-01-02T06:04:48"/>
    <n v="68.338611111009186"/>
    <n v="36"/>
    <n v="32.338611111009186"/>
    <n v="0"/>
    <x v="4"/>
  </r>
  <r>
    <s v="E002"/>
    <s v="EO65"/>
    <x v="1672"/>
    <x v="0"/>
    <s v="E3"/>
    <n v="100018389"/>
    <s v="FORJADOS PRETENSADOS AREVALO, S.L."/>
    <n v="85000127"/>
    <s v="POZOBLANCO"/>
    <n v="3229"/>
    <x v="63"/>
    <d v="2024-09-06T00:00:00"/>
    <d v="1899-12-30T12:48:29"/>
    <s v="09/09 12:00h"/>
    <d v="2024-09-09T00:00:00"/>
    <x v="17"/>
    <x v="13"/>
    <x v="1730"/>
    <d v="2024-09-06T00:00:00"/>
    <d v="1899-12-30T17:44:25"/>
    <n v="168"/>
    <s v="E00168"/>
    <s v="RUTA KMS.168"/>
    <x v="192"/>
    <x v="0"/>
    <x v="0"/>
    <x v="8"/>
    <x v="0"/>
    <d v="2024-09-06T12:48:29"/>
    <x v="148"/>
    <n v="71.191944444493856"/>
    <d v="2024-09-06T17:44:25"/>
    <d v="1899-12-30T02:14:24"/>
    <d v="2024-09-06T19:58:49"/>
    <n v="64.019722222234122"/>
    <x v="0"/>
    <m/>
    <m/>
    <x v="0"/>
    <x v="5"/>
    <x v="0"/>
    <x v="0"/>
    <x v="9"/>
    <n v="6"/>
    <s v=""/>
    <d v="1900-01-01T05:45:36"/>
    <n v="67.951944444493861"/>
    <n v="36"/>
    <n v="31.951944444493861"/>
    <n v="0"/>
    <x v="4"/>
  </r>
  <r>
    <s v="E002"/>
    <s v="EO65"/>
    <x v="1673"/>
    <x v="0"/>
    <s v="E3"/>
    <n v="100057773"/>
    <s v="HORM. CASTREJON, S.L."/>
    <n v="85000174"/>
    <s v="VILLANUEVA DE LA VERA-HNES. SUAREZ"/>
    <n v="3297"/>
    <x v="60"/>
    <d v="2024-09-06T00:00:00"/>
    <d v="1899-12-30T12:53:28"/>
    <s v="09/09 antes 10h"/>
    <d v="2024-09-09T00:00:00"/>
    <x v="11"/>
    <x v="13"/>
    <x v="1731"/>
    <d v="2024-09-06T00:00:00"/>
    <d v="1899-12-30T16:16:28"/>
    <n v="271"/>
    <s v="E00271"/>
    <s v="RUTA KMS.271"/>
    <x v="205"/>
    <x v="0"/>
    <x v="0"/>
    <x v="8"/>
    <x v="0"/>
    <d v="2024-09-06T12:53:28"/>
    <x v="135"/>
    <n v="69.108888888848014"/>
    <d v="2024-09-06T16:16:28"/>
    <d v="1899-12-30T03:36:48"/>
    <d v="2024-09-06T19:53:16"/>
    <n v="62.112222222145647"/>
    <x v="0"/>
    <m/>
    <m/>
    <x v="0"/>
    <x v="5"/>
    <x v="0"/>
    <x v="0"/>
    <x v="8"/>
    <n v="6"/>
    <s v="LOGISTICA GALVEZ MARIN, S.L."/>
    <d v="1900-01-02T14:43:12"/>
    <n v="64.495555555514684"/>
    <n v="36"/>
    <n v="28.495555555514684"/>
    <n v="0"/>
    <x v="4"/>
  </r>
  <r>
    <s v="E002"/>
    <s v="EO65"/>
    <x v="1674"/>
    <x v="0"/>
    <s v="E3"/>
    <n v="100028265"/>
    <s v="HORMIG. Y DERIVADOS SANTANO, S.A."/>
    <n v="85000214"/>
    <s v="TRUJILLO"/>
    <n v="3228"/>
    <x v="61"/>
    <d v="2024-09-06T00:00:00"/>
    <d v="1899-12-30T13:34:34"/>
    <s v="09/09 15H"/>
    <d v="2024-09-09T00:00:00"/>
    <x v="4"/>
    <x v="13"/>
    <x v="1732"/>
    <d v="2024-09-09T00:00:00"/>
    <d v="1899-12-30T12:35:31"/>
    <n v="163"/>
    <s v="E00163"/>
    <s v="RUTA KMS.163"/>
    <x v="166"/>
    <x v="0"/>
    <x v="0"/>
    <x v="8"/>
    <x v="0"/>
    <d v="2024-09-06T13:34:34"/>
    <x v="161"/>
    <n v="73.42388888890855"/>
    <d v="2024-09-09T12:35:31"/>
    <d v="1899-12-30T02:10:24"/>
    <d v="2024-09-09T14:45:55"/>
    <n v="0.23472222208511084"/>
    <x v="0"/>
    <m/>
    <m/>
    <x v="0"/>
    <x v="7"/>
    <x v="0"/>
    <x v="2"/>
    <x v="3"/>
    <n v="2"/>
    <s v=""/>
    <d v="1900-01-01T04:09:36"/>
    <n v="70.250555555575218"/>
    <n v="36"/>
    <n v="34.250555555575218"/>
    <n v="0"/>
    <x v="4"/>
  </r>
  <r>
    <s v="E002"/>
    <s v="EO65"/>
    <x v="1675"/>
    <x v="0"/>
    <s v="E3"/>
    <n v="432000110"/>
    <s v="PREBETONG HORMIGONES, S.A."/>
    <n v="85000002"/>
    <s v="PUEBLA DE LA CALZADA"/>
    <n v="3297"/>
    <x v="60"/>
    <d v="2024-09-06T00:00:00"/>
    <d v="1899-12-30T14:40:38"/>
    <s v="09/09 14h"/>
    <d v="2024-09-09T00:00:00"/>
    <x v="3"/>
    <x v="13"/>
    <x v="1733"/>
    <d v="2024-09-09T00:00:00"/>
    <d v="1899-12-30T12:30:05"/>
    <n v="98"/>
    <s v="E00098"/>
    <s v="RUTA KMS.098"/>
    <x v="190"/>
    <x v="0"/>
    <x v="0"/>
    <x v="8"/>
    <x v="0"/>
    <d v="2024-09-06T14:40:38"/>
    <x v="159"/>
    <n v="71.322777777852025"/>
    <d v="2024-09-09T12:30:05"/>
    <d v="1899-12-30T01:18:24"/>
    <d v="2024-09-09T13:48:29"/>
    <n v="0.19194444443564862"/>
    <x v="0"/>
    <m/>
    <m/>
    <x v="0"/>
    <x v="7"/>
    <x v="0"/>
    <x v="2"/>
    <x v="3"/>
    <n v="2"/>
    <s v="HIBURSANFRE, S.L.U."/>
    <d v="1899-12-31T07:21:36"/>
    <n v="69.016111111185353"/>
    <n v="36"/>
    <n v="33.016111111185353"/>
    <n v="0"/>
    <x v="4"/>
  </r>
  <r>
    <s v="E002"/>
    <s v="EO65"/>
    <x v="1676"/>
    <x v="0"/>
    <s v="E3"/>
    <n v="100057807"/>
    <s v="HORMIGONES SANTOS, SL"/>
    <n v="85000090"/>
    <s v="VITIGUDINO"/>
    <n v="3297"/>
    <x v="60"/>
    <d v="2024-09-06T00:00:00"/>
    <d v="1899-12-30T14:55:22"/>
    <s v="09/09 Por la mañana"/>
    <d v="2024-09-09T00:00:00"/>
    <x v="17"/>
    <x v="13"/>
    <x v="1734"/>
    <d v="2024-09-06T00:00:00"/>
    <d v="1899-12-30T17:45:32"/>
    <n v="408"/>
    <s v="E00408"/>
    <s v="RUTA KMS.408"/>
    <x v="162"/>
    <x v="0"/>
    <x v="0"/>
    <x v="8"/>
    <x v="0"/>
    <d v="2024-09-06T14:55:22"/>
    <x v="148"/>
    <n v="69.077222222287674"/>
    <d v="2024-09-06T17:45:32"/>
    <d v="1899-12-30T05:26:24"/>
    <d v="2024-09-06T23:11:56"/>
    <n v="60.801111111009959"/>
    <x v="0"/>
    <m/>
    <m/>
    <x v="0"/>
    <x v="5"/>
    <x v="0"/>
    <x v="0"/>
    <x v="9"/>
    <n v="6"/>
    <s v="HORMIGONES Y CONTENEDORES JARA"/>
    <d v="1900-01-04T10:33:36"/>
    <n v="62.637222222287676"/>
    <n v="36"/>
    <n v="26.637222222287676"/>
    <n v="0"/>
    <x v="4"/>
  </r>
  <r>
    <s v="E002"/>
    <s v="EO65"/>
    <x v="1677"/>
    <x v="0"/>
    <s v="E3"/>
    <n v="100057753"/>
    <s v="HORM. Y ARIDOS NUÑEZ, S.L."/>
    <n v="85000211"/>
    <s v="BROZAS"/>
    <n v="3228"/>
    <x v="61"/>
    <d v="2024-09-06T00:00:00"/>
    <d v="1899-12-30T14:57:47"/>
    <s v="09/09 12:00h"/>
    <d v="2024-09-09T00:00:00"/>
    <x v="17"/>
    <x v="13"/>
    <x v="1735"/>
    <d v="2024-09-06T00:00:00"/>
    <d v="1899-12-30T16:31:21"/>
    <n v="186"/>
    <s v="E00186"/>
    <s v="RUTA KMS.186"/>
    <x v="165"/>
    <x v="0"/>
    <x v="0"/>
    <x v="8"/>
    <x v="0"/>
    <d v="2024-09-06T14:57:47"/>
    <x v="148"/>
    <n v="69.036944444524124"/>
    <d v="2024-09-06T16:31:21"/>
    <d v="1899-12-30T02:28:48"/>
    <d v="2024-09-06T19:00:09"/>
    <n v="64.997499999997672"/>
    <x v="0"/>
    <m/>
    <m/>
    <x v="0"/>
    <x v="5"/>
    <x v="0"/>
    <x v="0"/>
    <x v="8"/>
    <n v="6"/>
    <s v=""/>
    <d v="1900-01-01T11:31:12"/>
    <n v="65.55694444452412"/>
    <n v="36"/>
    <n v="29.55694444452412"/>
    <n v="0"/>
    <x v="4"/>
  </r>
  <r>
    <s v="E002"/>
    <s v="EO65"/>
    <x v="1678"/>
    <x v="0"/>
    <s v="E4"/>
    <n v="100057803"/>
    <s v="MAYTRARIAS, SL"/>
    <n v="84000343"/>
    <s v="PUEBLA DE DON RODRIGO"/>
    <n v="3230"/>
    <x v="59"/>
    <d v="2024-09-06T00:00:00"/>
    <d v="1899-12-30T18:49:29"/>
    <s v="10/09 Recoger pal"/>
    <d v="2024-09-10T00:00:00"/>
    <x v="9"/>
    <x v="13"/>
    <x v="1736"/>
    <d v="2024-09-10T00:00:00"/>
    <d v="1899-12-30T06:39:42"/>
    <n v="243"/>
    <s v="E00243"/>
    <s v="RUTA KMS.243"/>
    <x v="303"/>
    <x v="0"/>
    <x v="0"/>
    <x v="8"/>
    <x v="1"/>
    <d v="2024-09-06T18:49:29"/>
    <x v="158"/>
    <n v="97.17527777783107"/>
    <d v="2024-09-10T06:39:42"/>
    <d v="1899-12-30T03:14:24"/>
    <d v="2024-09-10T09:54:06"/>
    <n v="10.098333333386108"/>
    <x v="0"/>
    <m/>
    <m/>
    <x v="0"/>
    <x v="6"/>
    <x v="0"/>
    <x v="2"/>
    <x v="13"/>
    <n v="3"/>
    <s v="ORETANA LOGISTICA Y S. INT. S.L"/>
    <d v="1900-01-02T05:45:36"/>
    <n v="92.935277777831075"/>
    <n v="48"/>
    <n v="44.935277777831075"/>
    <n v="0"/>
    <x v="4"/>
  </r>
  <r>
    <s v="E002"/>
    <s v="EO65"/>
    <x v="1679"/>
    <x v="0"/>
    <s v="E3"/>
    <n v="100019775"/>
    <s v="HORMIGONES Y ARIDOS ALCAIDE, S.L."/>
    <n v="85000010"/>
    <s v="ARACENA"/>
    <n v="3297"/>
    <x v="60"/>
    <d v="2024-09-09T00:00:00"/>
    <d v="1899-12-30T08:04:01"/>
    <s v="09/09 lo antes posib"/>
    <d v="2024-09-09T00:00:00"/>
    <x v="3"/>
    <x v="13"/>
    <x v="1737"/>
    <d v="2024-09-09T00:00:00"/>
    <d v="1899-12-30T09:13:33"/>
    <n v="88"/>
    <s v="E00088"/>
    <s v="RUTA KMS.088"/>
    <x v="170"/>
    <x v="0"/>
    <x v="0"/>
    <x v="8"/>
    <x v="0"/>
    <d v="2024-09-09T08:04:01"/>
    <x v="159"/>
    <n v="5.933055555622559"/>
    <d v="2024-09-09T09:13:33"/>
    <d v="1899-12-30T01:10:24"/>
    <d v="2024-09-09T10:23:57"/>
    <n v="3.6008333333884366"/>
    <x v="0"/>
    <m/>
    <m/>
    <x v="0"/>
    <x v="7"/>
    <x v="0"/>
    <x v="2"/>
    <x v="1"/>
    <n v="2"/>
    <s v="VILLAR CHAMIZO JUAN Mª"/>
    <d v="1899-12-31T04:09:36"/>
    <n v="3.7597222222892253"/>
    <n v="0"/>
    <n v="3.7597222222892253"/>
    <n v="0"/>
    <x v="4"/>
  </r>
  <r>
    <s v="E002"/>
    <s v="EO65"/>
    <x v="1680"/>
    <x v="0"/>
    <s v="E3"/>
    <n v="100019775"/>
    <s v="HORMIGONES Y ARIDOS ALCAIDE, S.L."/>
    <n v="85000010"/>
    <s v="ARACENA"/>
    <n v="3297"/>
    <x v="60"/>
    <d v="2024-09-09T00:00:00"/>
    <d v="1899-12-30T08:04:20"/>
    <s v="09/09 18h"/>
    <d v="2024-09-09T00:00:00"/>
    <x v="7"/>
    <x v="13"/>
    <x v="1738"/>
    <d v="2024-09-09T00:00:00"/>
    <d v="1899-12-30T13:48:55"/>
    <n v="88"/>
    <s v="E00088"/>
    <s v="RUTA KMS.088"/>
    <x v="73"/>
    <x v="0"/>
    <x v="0"/>
    <x v="8"/>
    <x v="0"/>
    <d v="2024-09-09T08:04:20"/>
    <x v="151"/>
    <n v="9.9277777777751908"/>
    <d v="2024-09-09T13:48:55"/>
    <d v="1899-12-30T01:10:24"/>
    <d v="2024-09-09T14:59:19"/>
    <n v="3.0113888889318332"/>
    <x v="0"/>
    <m/>
    <m/>
    <x v="0"/>
    <x v="7"/>
    <x v="0"/>
    <x v="2"/>
    <x v="2"/>
    <n v="2"/>
    <s v="TTES COOPERATIVOS ARAGONES S COOP"/>
    <d v="1899-12-31T04:09:36"/>
    <n v="7.754444444441857"/>
    <n v="0"/>
    <n v="7.754444444441857"/>
    <n v="0"/>
    <x v="4"/>
  </r>
  <r>
    <s v="E002"/>
    <s v="EO65"/>
    <x v="1681"/>
    <x v="0"/>
    <s v="E3"/>
    <n v="100057734"/>
    <s v="VIBRADOS LA ESTRELLA, S.L."/>
    <n v="85000301"/>
    <s v="ESCURIAL"/>
    <n v="3297"/>
    <x v="60"/>
    <d v="2024-09-09T00:00:00"/>
    <d v="1899-12-30T08:10:41"/>
    <s v="10/09 08:00h"/>
    <d v="2024-09-10T00:00:00"/>
    <x v="13"/>
    <x v="13"/>
    <x v="1739"/>
    <d v="2024-09-10T00:00:00"/>
    <d v="1899-12-30T09:29:29"/>
    <n v="130"/>
    <s v="E00130"/>
    <s v="RUTA KMS.130"/>
    <x v="73"/>
    <x v="0"/>
    <x v="0"/>
    <x v="8"/>
    <x v="0"/>
    <d v="2024-09-09T08:10:41"/>
    <x v="76"/>
    <n v="23.821944444556721"/>
    <d v="2024-09-10T09:29:29"/>
    <d v="1899-12-30T01:44:00"/>
    <d v="2024-09-10T11:13:29"/>
    <n v="-3.2247222221922129"/>
    <x v="1"/>
    <m/>
    <m/>
    <x v="0"/>
    <x v="6"/>
    <x v="2"/>
    <x v="2"/>
    <x v="1"/>
    <n v="3"/>
    <s v="TTES COOPERATIVOS ARAGONES S COOP"/>
    <d v="1899-12-31T17:36:00"/>
    <n v="21.088611111223386"/>
    <n v="12"/>
    <n v="9.0886111112233863"/>
    <n v="0"/>
    <x v="4"/>
  </r>
  <r>
    <s v="E002"/>
    <s v="EO65"/>
    <x v="1682"/>
    <x v="0"/>
    <s v="E3"/>
    <n v="100046984"/>
    <s v="TRANSP. Y CEMENTOS HIDALGO, S.L."/>
    <n v="85000516"/>
    <s v="CHOZAS DE CANALES-HORMICHOZAS"/>
    <n v="3297"/>
    <x v="60"/>
    <d v="2024-09-09T00:00:00"/>
    <d v="1899-12-30T08:11:15"/>
    <s v="09/09 42,5 P-L"/>
    <d v="2024-09-09T00:00:00"/>
    <x v="16"/>
    <x v="13"/>
    <x v="1740"/>
    <d v="2024-09-09T00:00:00"/>
    <d v="1899-12-30T10:05:05"/>
    <n v="383"/>
    <s v="E00383"/>
    <s v="RUTA KMS.383"/>
    <x v="304"/>
    <x v="0"/>
    <x v="0"/>
    <x v="8"/>
    <x v="0"/>
    <d v="2024-09-09T08:11:15"/>
    <x v="163"/>
    <n v="7.3125"/>
    <d v="2024-09-09T10:05:05"/>
    <d v="1899-12-30T05:06:24"/>
    <d v="2024-09-09T15:11:29"/>
    <n v="0.30861111113335937"/>
    <x v="0"/>
    <m/>
    <m/>
    <x v="0"/>
    <x v="7"/>
    <x v="0"/>
    <x v="2"/>
    <x v="6"/>
    <n v="2"/>
    <s v="LOGISTICA Y CEM. HIDALGO, S.L."/>
    <d v="1900-01-04T02:33:36"/>
    <n v="1.2058333333333335"/>
    <n v="0"/>
    <n v="1.2058333333333335"/>
    <n v="0"/>
    <x v="4"/>
  </r>
  <r>
    <s v="E002"/>
    <s v="EO65"/>
    <x v="1683"/>
    <x v="0"/>
    <s v="E3"/>
    <n v="100046984"/>
    <s v="TRANSP. Y CEMENTOS HIDALGO, S.L."/>
    <n v="85000516"/>
    <s v="CHOZAS DE CANALES-HORMICHOZAS"/>
    <n v="3297"/>
    <x v="60"/>
    <d v="2024-09-09T00:00:00"/>
    <d v="1899-12-30T08:11:33"/>
    <s v="09/09 42,5 P-L"/>
    <d v="2024-09-09T00:00:00"/>
    <x v="16"/>
    <x v="13"/>
    <x v="1741"/>
    <d v="2024-09-09T00:00:00"/>
    <d v="1899-12-30T09:57:46"/>
    <n v="383"/>
    <s v="E00383"/>
    <s v="RUTA KMS.383"/>
    <x v="182"/>
    <x v="0"/>
    <x v="0"/>
    <x v="8"/>
    <x v="0"/>
    <d v="2024-09-09T08:11:33"/>
    <x v="163"/>
    <n v="7.307500000053551"/>
    <d v="2024-09-09T09:57:46"/>
    <d v="1899-12-30T05:06:24"/>
    <d v="2024-09-09T15:04:10"/>
    <n v="0.43055555562023073"/>
    <x v="0"/>
    <m/>
    <m/>
    <x v="0"/>
    <x v="7"/>
    <x v="0"/>
    <x v="2"/>
    <x v="1"/>
    <n v="2"/>
    <s v=""/>
    <d v="1900-01-04T02:33:36"/>
    <n v="1.2008333333868846"/>
    <n v="0"/>
    <n v="1.2008333333868846"/>
    <n v="0"/>
    <x v="4"/>
  </r>
  <r>
    <s v="E002"/>
    <s v="EO65"/>
    <x v="1684"/>
    <x v="0"/>
    <s v="E4"/>
    <n v="100018369"/>
    <s v="CORVILLO VERA, JOSEFA LEONIDES"/>
    <n v="84000141"/>
    <s v="AZUAGA"/>
    <n v="3230"/>
    <x v="59"/>
    <d v="2024-09-09T00:00:00"/>
    <d v="1899-12-30T08:56:11"/>
    <s v="10/09 64s"/>
    <d v="2024-09-10T00:00:00"/>
    <x v="9"/>
    <x v="13"/>
    <x v="1742"/>
    <d v="2024-09-10T00:00:00"/>
    <d v="1899-12-30T12:58:20"/>
    <n v="85"/>
    <s v="E00085"/>
    <s v="RUTA KMS.085"/>
    <x v="156"/>
    <x v="0"/>
    <x v="0"/>
    <x v="8"/>
    <x v="1"/>
    <d v="2024-09-09T08:56:11"/>
    <x v="158"/>
    <n v="35.063611111196224"/>
    <d v="2024-09-10T12:58:20"/>
    <d v="1899-12-30T01:08:00"/>
    <d v="2024-09-10T14:06:20"/>
    <n v="5.8944444443914108"/>
    <x v="0"/>
    <m/>
    <m/>
    <x v="0"/>
    <x v="6"/>
    <x v="0"/>
    <x v="2"/>
    <x v="3"/>
    <n v="3"/>
    <s v="VAZQUEZ COTANO, FCO. JAVIER"/>
    <d v="1899-12-31T03:12:00"/>
    <n v="32.930277777862891"/>
    <n v="12"/>
    <n v="20.930277777862891"/>
    <n v="0"/>
    <x v="4"/>
  </r>
  <r>
    <s v="E002"/>
    <s v="EO65"/>
    <x v="1685"/>
    <x v="0"/>
    <s v="E4"/>
    <n v="100057739"/>
    <s v="SUM. DAIMIEL, S.L."/>
    <n v="84000090"/>
    <s v="DAIMIEL"/>
    <n v="3230"/>
    <x v="59"/>
    <d v="2024-09-09T00:00:00"/>
    <d v="1899-12-30T09:07:41"/>
    <s v="10/09 SERVIR"/>
    <d v="2024-09-10T00:00:00"/>
    <x v="9"/>
    <x v="13"/>
    <x v="1743"/>
    <d v="2024-09-10T00:00:00"/>
    <d v="1899-12-30T06:52:26"/>
    <n v="351"/>
    <s v="E00351"/>
    <s v="RUTA KMS.351"/>
    <x v="160"/>
    <x v="0"/>
    <x v="0"/>
    <x v="8"/>
    <x v="1"/>
    <d v="2024-09-09T09:07:41"/>
    <x v="158"/>
    <n v="34.871944444428664"/>
    <d v="2024-09-10T06:52:26"/>
    <d v="1899-12-30T04:40:48"/>
    <d v="2024-09-10T11:33:14"/>
    <n v="8.4461111112032086"/>
    <x v="0"/>
    <m/>
    <m/>
    <x v="0"/>
    <x v="6"/>
    <x v="0"/>
    <x v="2"/>
    <x v="13"/>
    <n v="3"/>
    <s v=""/>
    <d v="1900-01-03T16:19:12"/>
    <n v="29.191944444428664"/>
    <n v="12"/>
    <n v="17.191944444428664"/>
    <n v="0"/>
    <x v="4"/>
  </r>
  <r>
    <s v="E002"/>
    <s v="EO65"/>
    <x v="1686"/>
    <x v="0"/>
    <s v="E4"/>
    <n v="100057842"/>
    <s v="TPTES DE CEMENTOS LA CELESTINA, SL"/>
    <n v="84000052"/>
    <s v="NUMANCIA DE LA SAGRA-ALM. CEBRIAN"/>
    <n v="3230"/>
    <x v="59"/>
    <d v="2024-09-09T00:00:00"/>
    <d v="1899-12-30T09:33:34"/>
    <s v="SERVIR 11/09/24"/>
    <d v="2024-09-11T00:00:00"/>
    <x v="13"/>
    <x v="13"/>
    <x v="1744"/>
    <d v="2024-09-10T00:00:00"/>
    <d v="1899-12-30T13:51:19"/>
    <n v="395"/>
    <s v="E00395"/>
    <s v="RUTA KMS.395"/>
    <x v="305"/>
    <x v="0"/>
    <x v="0"/>
    <x v="8"/>
    <x v="1"/>
    <d v="2024-09-09T09:33:34"/>
    <x v="187"/>
    <n v="46.440555555629544"/>
    <d v="2024-09-10T13:51:19"/>
    <d v="1899-12-30T05:16:00"/>
    <d v="2024-09-10T19:07:19"/>
    <n v="12.878055555629544"/>
    <x v="0"/>
    <m/>
    <m/>
    <x v="0"/>
    <x v="6"/>
    <x v="0"/>
    <x v="2"/>
    <x v="2"/>
    <n v="3"/>
    <s v=""/>
    <d v="1900-01-04T06:24:00"/>
    <n v="40.173888888962878"/>
    <n v="24"/>
    <n v="16.173888888962878"/>
    <n v="0"/>
    <x v="4"/>
  </r>
  <r>
    <s v="E002"/>
    <s v="EO65"/>
    <x v="1687"/>
    <x v="0"/>
    <s v="E4"/>
    <n v="100057842"/>
    <s v="TPTES DE CEMENTOS LA CELESTINA, SL"/>
    <n v="84000014"/>
    <s v="POZUELO DE ALARCON-ALM. GAYO"/>
    <n v="3230"/>
    <x v="59"/>
    <d v="2024-09-09T00:00:00"/>
    <d v="1899-12-30T09:35:20"/>
    <s v="11/09 LLAM669823861"/>
    <d v="2024-09-11T00:00:00"/>
    <x v="10"/>
    <x v="13"/>
    <x v="1745"/>
    <d v="2024-09-10T00:00:00"/>
    <d v="1899-12-30T16:48:37"/>
    <n v="415"/>
    <s v="E00415"/>
    <s v="RUTA KMS.415"/>
    <x v="306"/>
    <x v="0"/>
    <x v="0"/>
    <x v="8"/>
    <x v="1"/>
    <d v="2024-09-09T09:35:20"/>
    <x v="204"/>
    <n v="51.911111111054197"/>
    <d v="2024-09-10T16:48:37"/>
    <d v="1899-12-30T05:32:00"/>
    <d v="2024-09-10T22:20:37"/>
    <n v="15.156388888775837"/>
    <x v="0"/>
    <m/>
    <m/>
    <x v="0"/>
    <x v="6"/>
    <x v="0"/>
    <x v="2"/>
    <x v="8"/>
    <n v="3"/>
    <s v=""/>
    <d v="1900-01-04T12:48:00"/>
    <n v="45.377777777720866"/>
    <n v="24"/>
    <n v="21.377777777720866"/>
    <n v="0"/>
    <x v="4"/>
  </r>
  <r>
    <s v="E002"/>
    <s v="EO65"/>
    <x v="1688"/>
    <x v="0"/>
    <s v="E3"/>
    <n v="100057788"/>
    <s v="URBANO GARCIA GARCIA E HIJOS, SL"/>
    <n v="85000033"/>
    <s v="TALAYUELA"/>
    <n v="3228"/>
    <x v="61"/>
    <d v="2024-09-09T00:00:00"/>
    <d v="1899-12-30T09:42:27"/>
    <s v="10/09 8h"/>
    <d v="2024-09-10T00:00:00"/>
    <x v="13"/>
    <x v="13"/>
    <x v="1746"/>
    <d v="2024-09-09T00:00:00"/>
    <d v="1899-12-30T23:26:18"/>
    <n v="241"/>
    <s v="E00241"/>
    <s v="RUTA KMS.241"/>
    <x v="191"/>
    <x v="0"/>
    <x v="0"/>
    <x v="8"/>
    <x v="0"/>
    <d v="2024-09-09T09:42:27"/>
    <x v="76"/>
    <n v="22.292500000039581"/>
    <d v="2024-09-09T23:26:18"/>
    <d v="1899-12-30T03:12:48"/>
    <d v="2024-09-10T02:39:06"/>
    <n v="5.3483333334443159"/>
    <x v="0"/>
    <m/>
    <m/>
    <x v="0"/>
    <x v="7"/>
    <x v="0"/>
    <x v="2"/>
    <x v="17"/>
    <n v="2"/>
    <s v=""/>
    <d v="1900-01-02T05:07:12"/>
    <n v="18.079166666706247"/>
    <n v="12"/>
    <n v="6.0791666667062465"/>
    <n v="0"/>
    <x v="4"/>
  </r>
  <r>
    <s v="E002"/>
    <s v="EO65"/>
    <x v="1689"/>
    <x v="0"/>
    <s v="E3"/>
    <n v="432000110"/>
    <s v="PREBETONG HORMIGONES, S.A."/>
    <n v="85000005"/>
    <s v="BADAJOZ-CAYA Nº 37"/>
    <n v="3297"/>
    <x v="60"/>
    <d v="2024-09-09T00:00:00"/>
    <d v="1899-12-30T10:07:08"/>
    <s v="10/09 8h"/>
    <d v="2024-09-10T00:00:00"/>
    <x v="13"/>
    <x v="13"/>
    <x v="1747"/>
    <d v="2024-09-09T00:00:00"/>
    <d v="1899-12-30T16:51:23"/>
    <n v="94"/>
    <s v="E00094"/>
    <s v="RUTA KMS.094"/>
    <x v="157"/>
    <x v="0"/>
    <x v="0"/>
    <x v="8"/>
    <x v="0"/>
    <d v="2024-09-09T10:07:08"/>
    <x v="76"/>
    <n v="21.88111111120088"/>
    <d v="2024-09-09T16:51:23"/>
    <d v="1899-12-30T01:15:12"/>
    <d v="2024-09-09T18:06:35"/>
    <n v="13.890277777856681"/>
    <x v="0"/>
    <m/>
    <m/>
    <x v="0"/>
    <x v="7"/>
    <x v="0"/>
    <x v="2"/>
    <x v="8"/>
    <n v="2"/>
    <s v="HIBURSANFRE, S.L.U."/>
    <d v="1899-12-31T06:04:48"/>
    <n v="19.627777777867546"/>
    <n v="12"/>
    <n v="7.6277777778675464"/>
    <n v="0"/>
    <x v="4"/>
  </r>
  <r>
    <s v="E002"/>
    <s v="EO65"/>
    <x v="1690"/>
    <x v="0"/>
    <s v="E4"/>
    <n v="100057811"/>
    <s v="MAT. DE CONSTR. SAN ZOILO, SL"/>
    <n v="84000091"/>
    <s v="CARRION DE LOS CONDES"/>
    <n v="3230"/>
    <x v="59"/>
    <d v="2024-09-09T00:00:00"/>
    <d v="1899-12-30T10:10:30"/>
    <s v="10/09 recog 30pal"/>
    <d v="2024-09-10T00:00:00"/>
    <x v="9"/>
    <x v="13"/>
    <x v="1748"/>
    <d v="2024-09-09T00:00:00"/>
    <d v="1899-12-30T13:38:27"/>
    <n v="554"/>
    <s v="E00554"/>
    <s v="RUTA KMS.554"/>
    <x v="307"/>
    <x v="0"/>
    <x v="0"/>
    <x v="8"/>
    <x v="1"/>
    <d v="2024-09-09T10:10:30"/>
    <x v="158"/>
    <n v="33.825000000069849"/>
    <d v="2024-09-09T13:38:27"/>
    <d v="1899-12-30T07:23:12"/>
    <d v="2024-09-09T21:01:39"/>
    <n v="22.972500000090804"/>
    <x v="0"/>
    <m/>
    <m/>
    <x v="0"/>
    <x v="7"/>
    <x v="0"/>
    <x v="2"/>
    <x v="2"/>
    <n v="2"/>
    <s v="ALMACENES SAN BLAS CORTEGANA, S.L."/>
    <d v="1900-01-06T09:16:48"/>
    <n v="25.438333333403182"/>
    <n v="12"/>
    <n v="13.438333333403182"/>
    <n v="0"/>
    <x v="4"/>
  </r>
  <r>
    <s v="E002"/>
    <s v="EO65"/>
    <x v="1691"/>
    <x v="0"/>
    <s v="E3"/>
    <n v="100046984"/>
    <s v="TRANSP. Y CEMENTOS HIDALGO, S.L."/>
    <n v="85000515"/>
    <s v="TORRIJOS-HORMICHOZAS"/>
    <n v="3297"/>
    <x v="60"/>
    <d v="2024-09-09T00:00:00"/>
    <d v="1899-12-30T10:16:09"/>
    <s v="HORMICHOZAS TORRIJOS"/>
    <d v="2024-09-10T00:00:00"/>
    <x v="13"/>
    <x v="13"/>
    <x v="1749"/>
    <d v="2024-09-10T00:00:00"/>
    <d v="1899-12-30T10:06:23"/>
    <n v="350"/>
    <s v="E00350"/>
    <s v="RUTA KMS.350"/>
    <x v="304"/>
    <x v="0"/>
    <x v="0"/>
    <x v="8"/>
    <x v="0"/>
    <d v="2024-09-09T10:16:09"/>
    <x v="76"/>
    <n v="21.730833333393093"/>
    <d v="2024-09-10T10:06:23"/>
    <d v="1899-12-30T04:40:00"/>
    <d v="2024-09-10T14:46:23"/>
    <n v="-6.7730555555317551"/>
    <x v="1"/>
    <m/>
    <m/>
    <x v="0"/>
    <x v="6"/>
    <x v="2"/>
    <x v="2"/>
    <x v="6"/>
    <n v="3"/>
    <s v="LOGISTICA Y CEM. HIDALGO, S.L."/>
    <d v="1900-01-03T16:00:00"/>
    <n v="16.064166666726425"/>
    <n v="12"/>
    <n v="4.0641666667264253"/>
    <n v="0"/>
    <x v="4"/>
  </r>
  <r>
    <s v="E002"/>
    <s v="EO65"/>
    <x v="1692"/>
    <x v="0"/>
    <s v="E3"/>
    <n v="100057858"/>
    <s v="SPECIAL CONCRETE 3, S.L."/>
    <n v="85000115"/>
    <s v="ALCORCON"/>
    <n v="3297"/>
    <x v="60"/>
    <d v="2024-09-09T00:00:00"/>
    <d v="1899-12-30T10:23:46"/>
    <s v="10/09 8h"/>
    <d v="2024-09-10T00:00:00"/>
    <x v="13"/>
    <x v="13"/>
    <x v="1750"/>
    <d v="2024-09-09T00:00:00"/>
    <d v="1899-12-30T13:31:51"/>
    <n v="403"/>
    <s v="E00403"/>
    <s v="RUTA KMS.403"/>
    <x v="264"/>
    <x v="0"/>
    <x v="0"/>
    <x v="8"/>
    <x v="0"/>
    <d v="2024-09-09T10:23:46"/>
    <x v="76"/>
    <n v="21.603888888959773"/>
    <d v="2024-09-09T13:31:51"/>
    <d v="1899-12-30T05:22:24"/>
    <d v="2024-09-09T18:54:15"/>
    <n v="13.095833333325572"/>
    <x v="0"/>
    <m/>
    <m/>
    <x v="0"/>
    <x v="7"/>
    <x v="0"/>
    <x v="2"/>
    <x v="2"/>
    <n v="2"/>
    <s v="HORMIGONES Y CONTENEDORES JARA"/>
    <d v="1900-01-04T08:57:36"/>
    <n v="15.230555555626438"/>
    <n v="12"/>
    <n v="3.230555555626438"/>
    <n v="0"/>
    <x v="4"/>
  </r>
  <r>
    <s v="E002"/>
    <s v="EO65"/>
    <x v="1693"/>
    <x v="0"/>
    <s v="E3"/>
    <n v="100057858"/>
    <s v="SPECIAL CONCRETE 3, S.L."/>
    <n v="85000115"/>
    <s v="ALCORCON"/>
    <n v="3297"/>
    <x v="60"/>
    <d v="2024-09-09T00:00:00"/>
    <d v="1899-12-30T10:24:09"/>
    <s v="10/09 9h"/>
    <d v="2024-09-10T00:00:00"/>
    <x v="18"/>
    <x v="13"/>
    <x v="1751"/>
    <d v="2024-09-09T00:00:00"/>
    <d v="1899-12-30T12:01:11"/>
    <n v="403"/>
    <s v="E00403"/>
    <s v="RUTA KMS.403"/>
    <x v="201"/>
    <x v="0"/>
    <x v="0"/>
    <x v="8"/>
    <x v="0"/>
    <d v="2024-09-09T10:24:09"/>
    <x v="147"/>
    <n v="22.597499999916181"/>
    <d v="2024-09-09T12:01:11"/>
    <d v="1899-12-30T05:22:24"/>
    <d v="2024-09-09T17:23:35"/>
    <n v="15.606944444356486"/>
    <x v="0"/>
    <m/>
    <m/>
    <x v="0"/>
    <x v="7"/>
    <x v="0"/>
    <x v="2"/>
    <x v="3"/>
    <n v="2"/>
    <s v="HORMIGONES Y CONTENEDORES JARA"/>
    <d v="1900-01-04T08:57:36"/>
    <n v="16.224166666582846"/>
    <n v="12"/>
    <n v="4.2241666665828461"/>
    <n v="0"/>
    <x v="4"/>
  </r>
  <r>
    <s v="E002"/>
    <s v="EO65"/>
    <x v="1694"/>
    <x v="0"/>
    <s v="E3"/>
    <n v="100057858"/>
    <s v="SPECIAL CONCRETE 3, S.L."/>
    <n v="85000115"/>
    <s v="ALCORCON"/>
    <n v="3297"/>
    <x v="60"/>
    <d v="2024-09-09T00:00:00"/>
    <d v="1899-12-30T10:24:33"/>
    <s v="10/09 10h"/>
    <d v="2024-09-10T00:00:00"/>
    <x v="11"/>
    <x v="13"/>
    <x v="1752"/>
    <d v="2024-09-09T00:00:00"/>
    <d v="1899-12-30T14:40:30"/>
    <n v="403"/>
    <s v="E00403"/>
    <s v="RUTA KMS.403"/>
    <x v="258"/>
    <x v="0"/>
    <x v="0"/>
    <x v="8"/>
    <x v="0"/>
    <d v="2024-09-09T10:24:33"/>
    <x v="144"/>
    <n v="23.5908333332045"/>
    <d v="2024-09-09T14:40:30"/>
    <d v="1899-12-30T05:22:24"/>
    <d v="2024-09-09T20:02:54"/>
    <n v="13.95166666660225"/>
    <x v="0"/>
    <m/>
    <m/>
    <x v="0"/>
    <x v="7"/>
    <x v="0"/>
    <x v="2"/>
    <x v="5"/>
    <n v="2"/>
    <s v="HORMIGONES Y CONTENEDORES JARA"/>
    <d v="1900-01-04T08:57:36"/>
    <n v="17.217499999871166"/>
    <n v="12"/>
    <n v="5.2174999998711655"/>
    <n v="0"/>
    <x v="4"/>
  </r>
  <r>
    <s v="E002"/>
    <s v="EO65"/>
    <x v="1695"/>
    <x v="0"/>
    <s v="E3"/>
    <n v="100057858"/>
    <s v="SPECIAL CONCRETE 3, S.L."/>
    <n v="85000115"/>
    <s v="ALCORCON"/>
    <n v="3297"/>
    <x v="60"/>
    <d v="2024-09-09T00:00:00"/>
    <d v="1899-12-30T10:24:54"/>
    <s v="10/09 11h"/>
    <d v="2024-09-10T00:00:00"/>
    <x v="12"/>
    <x v="13"/>
    <x v="1753"/>
    <d v="2024-09-09T00:00:00"/>
    <d v="1899-12-30T15:19:22"/>
    <n v="403"/>
    <s v="E00403"/>
    <s v="RUTA KMS.403"/>
    <x v="259"/>
    <x v="0"/>
    <x v="0"/>
    <x v="8"/>
    <x v="0"/>
    <d v="2024-09-09T10:24:54"/>
    <x v="177"/>
    <n v="24.585000000020955"/>
    <d v="2024-09-09T15:19:22"/>
    <d v="1899-12-30T05:22:24"/>
    <d v="2024-09-09T20:41:46"/>
    <n v="14.303888888913207"/>
    <x v="0"/>
    <m/>
    <m/>
    <x v="0"/>
    <x v="7"/>
    <x v="0"/>
    <x v="2"/>
    <x v="4"/>
    <n v="2"/>
    <s v="HORMIGONES Y CONTENEDORES JARA"/>
    <d v="1900-01-04T08:57:36"/>
    <n v="18.21166666668762"/>
    <n v="12"/>
    <n v="6.2116666666876199"/>
    <n v="0"/>
    <x v="4"/>
  </r>
  <r>
    <s v="E002"/>
    <s v="EO65"/>
    <x v="1696"/>
    <x v="0"/>
    <s v="E3"/>
    <n v="100057883"/>
    <s v="MATERIALES Y HORMIGONES, SL"/>
    <n v="85000198"/>
    <s v="MADRID"/>
    <n v="3228"/>
    <x v="61"/>
    <d v="2024-09-09T00:00:00"/>
    <d v="1899-12-30T10:29:38"/>
    <d v="2024-10-09T00:00:00"/>
    <d v="2024-09-10T00:00:00"/>
    <x v="1"/>
    <x v="13"/>
    <x v="1754"/>
    <d v="2024-09-10T00:00:00"/>
    <d v="1899-12-30T08:55:13"/>
    <n v="413"/>
    <s v="E00413"/>
    <s v="RUTA KMS.413"/>
    <x v="184"/>
    <x v="0"/>
    <x v="0"/>
    <x v="8"/>
    <x v="0"/>
    <d v="2024-09-09T10:29:38"/>
    <x v="149"/>
    <n v="30.50611111120088"/>
    <d v="2024-09-10T08:55:13"/>
    <d v="1899-12-30T05:30:24"/>
    <d v="2024-09-10T14:25:37"/>
    <n v="2.5730555556365289"/>
    <x v="0"/>
    <m/>
    <m/>
    <x v="0"/>
    <x v="6"/>
    <x v="0"/>
    <x v="2"/>
    <x v="0"/>
    <n v="3"/>
    <s v=""/>
    <d v="1900-01-04T12:09:36"/>
    <n v="23.999444444534213"/>
    <n v="12"/>
    <n v="11.999444444534213"/>
    <n v="0"/>
    <x v="4"/>
  </r>
  <r>
    <s v="E002"/>
    <s v="EO65"/>
    <x v="1697"/>
    <x v="0"/>
    <s v="E3"/>
    <n v="100057883"/>
    <s v="MATERIALES Y HORMIGONES, SL"/>
    <n v="85000198"/>
    <s v="MADRID"/>
    <n v="3228"/>
    <x v="61"/>
    <d v="2024-09-09T00:00:00"/>
    <d v="1899-12-30T10:29:45"/>
    <d v="2024-10-09T00:00:00"/>
    <d v="2024-09-10T00:00:00"/>
    <x v="1"/>
    <x v="13"/>
    <x v="1755"/>
    <d v="2024-09-09T00:00:00"/>
    <d v="1899-12-30T18:29:17"/>
    <n v="413"/>
    <s v="E00413"/>
    <s v="RUTA KMS.413"/>
    <x v="308"/>
    <x v="0"/>
    <x v="0"/>
    <x v="8"/>
    <x v="0"/>
    <d v="2024-09-09T10:29:45"/>
    <x v="149"/>
    <n v="30.504166666651145"/>
    <d v="2024-09-09T18:29:17"/>
    <d v="1899-12-30T05:30:24"/>
    <d v="2024-09-09T23:59:41"/>
    <n v="17.005277777847368"/>
    <x v="0"/>
    <m/>
    <m/>
    <x v="0"/>
    <x v="7"/>
    <x v="0"/>
    <x v="2"/>
    <x v="10"/>
    <n v="2"/>
    <s v=""/>
    <d v="1900-01-04T12:09:36"/>
    <n v="23.997499999984477"/>
    <n v="12"/>
    <n v="11.997499999984477"/>
    <n v="0"/>
    <x v="4"/>
  </r>
  <r>
    <s v="E002"/>
    <s v="EO65"/>
    <x v="1698"/>
    <x v="0"/>
    <s v="E3"/>
    <n v="100051755"/>
    <s v="STRATA PAVIMENTOS, S.L.U"/>
    <n v="85000501"/>
    <s v="MIAJADAS-STRATA"/>
    <n v="3297"/>
    <x v="60"/>
    <d v="2024-09-09T00:00:00"/>
    <d v="1899-12-30T11:02:17"/>
    <s v="10/09 8h"/>
    <d v="2024-09-10T00:00:00"/>
    <x v="13"/>
    <x v="13"/>
    <x v="1756"/>
    <d v="2024-09-09T00:00:00"/>
    <d v="1899-12-30T14:23:15"/>
    <n v="130"/>
    <s v="E00130"/>
    <s v="RUTA KMS.130"/>
    <x v="207"/>
    <x v="0"/>
    <x v="0"/>
    <x v="8"/>
    <x v="0"/>
    <d v="2024-09-09T11:02:17"/>
    <x v="76"/>
    <n v="20.961944444454275"/>
    <d v="2024-09-09T14:23:15"/>
    <d v="1899-12-30T01:44:00"/>
    <d v="2024-09-09T16:07:15"/>
    <n v="15.879166666651145"/>
    <x v="0"/>
    <m/>
    <m/>
    <x v="0"/>
    <x v="7"/>
    <x v="0"/>
    <x v="2"/>
    <x v="5"/>
    <n v="2"/>
    <s v="HORMIGONES Y CONTENEDORES JARA"/>
    <d v="1899-12-31T17:36:00"/>
    <n v="18.228611111120941"/>
    <n v="12"/>
    <n v="6.2286111111209408"/>
    <n v="0"/>
    <x v="4"/>
  </r>
  <r>
    <s v="E002"/>
    <s v="EO65"/>
    <x v="1699"/>
    <x v="0"/>
    <s v="E3"/>
    <n v="100051755"/>
    <s v="STRATA PAVIMENTOS, S.L.U"/>
    <n v="85000501"/>
    <s v="MIAJADAS-STRATA"/>
    <n v="3297"/>
    <x v="60"/>
    <d v="2024-09-09T00:00:00"/>
    <d v="1899-12-30T11:02:35"/>
    <s v="10/09 10h"/>
    <d v="2024-09-10T00:00:00"/>
    <x v="11"/>
    <x v="13"/>
    <x v="1757"/>
    <d v="2024-09-09T00:00:00"/>
    <d v="1899-12-30T15:01:28"/>
    <n v="130"/>
    <s v="E00130"/>
    <s v="RUTA KMS.130"/>
    <x v="167"/>
    <x v="0"/>
    <x v="0"/>
    <x v="8"/>
    <x v="0"/>
    <d v="2024-09-09T11:02:35"/>
    <x v="144"/>
    <n v="22.956944444391411"/>
    <d v="2024-09-09T15:01:28"/>
    <d v="1899-12-30T01:44:00"/>
    <d v="2024-09-09T16:45:28"/>
    <n v="17.242222222150303"/>
    <x v="0"/>
    <m/>
    <m/>
    <x v="0"/>
    <x v="7"/>
    <x v="0"/>
    <x v="2"/>
    <x v="4"/>
    <n v="2"/>
    <s v="HIBURSANFRE, S.L.U."/>
    <d v="1899-12-31T17:36:00"/>
    <n v="20.223611111058077"/>
    <n v="12"/>
    <n v="8.2236111110580765"/>
    <n v="0"/>
    <x v="4"/>
  </r>
  <r>
    <s v="E002"/>
    <s v="EO65"/>
    <x v="1700"/>
    <x v="0"/>
    <s v="E3"/>
    <n v="100051755"/>
    <s v="STRATA PAVIMENTOS, S.L.U"/>
    <n v="85000500"/>
    <s v="NAVALVILLAR DE PELA-STRATA"/>
    <n v="3297"/>
    <x v="60"/>
    <d v="2024-09-09T00:00:00"/>
    <d v="1899-12-30T11:04:24"/>
    <s v="10/09 8h"/>
    <d v="2024-09-10T00:00:00"/>
    <x v="13"/>
    <x v="13"/>
    <x v="1758"/>
    <d v="2024-09-09T00:00:00"/>
    <d v="1899-12-30T16:29:44"/>
    <n v="159"/>
    <s v="E00159"/>
    <s v="RUTA KMS.159"/>
    <x v="309"/>
    <x v="0"/>
    <x v="0"/>
    <x v="8"/>
    <x v="0"/>
    <d v="2024-09-09T11:04:24"/>
    <x v="76"/>
    <n v="20.926666666811798"/>
    <d v="2024-09-09T16:29:44"/>
    <d v="1899-12-30T02:07:12"/>
    <d v="2024-09-09T18:36:56"/>
    <n v="13.384444444498513"/>
    <x v="0"/>
    <m/>
    <m/>
    <x v="0"/>
    <x v="7"/>
    <x v="0"/>
    <x v="2"/>
    <x v="8"/>
    <n v="2"/>
    <s v="HORMIGONES Y CONTENEDORES JARA"/>
    <d v="1900-01-01T02:52:48"/>
    <n v="17.806666666811797"/>
    <n v="12"/>
    <n v="5.8066666668117968"/>
    <n v="0"/>
    <x v="4"/>
  </r>
  <r>
    <s v="E002"/>
    <s v="EO65"/>
    <x v="1701"/>
    <x v="0"/>
    <s v="E3"/>
    <n v="100051755"/>
    <s v="STRATA PAVIMENTOS, S.L.U"/>
    <n v="85000500"/>
    <s v="NAVALVILLAR DE PELA-STRATA"/>
    <n v="3297"/>
    <x v="60"/>
    <d v="2024-09-09T00:00:00"/>
    <d v="1899-12-30T11:04:51"/>
    <s v="10/09 9:30h"/>
    <d v="2024-09-10T00:00:00"/>
    <x v="23"/>
    <x v="13"/>
    <x v="1759"/>
    <d v="2024-09-09T00:00:00"/>
    <d v="1899-12-30T16:10:25"/>
    <n v="159"/>
    <s v="E00159"/>
    <s v="RUTA KMS.159"/>
    <x v="177"/>
    <x v="0"/>
    <x v="0"/>
    <x v="8"/>
    <x v="0"/>
    <d v="2024-09-09T11:04:51"/>
    <x v="171"/>
    <n v="22.419166666804813"/>
    <d v="2024-09-09T16:10:25"/>
    <d v="1899-12-30T02:07:12"/>
    <d v="2024-09-09T18:17:37"/>
    <n v="15.206388888938818"/>
    <x v="0"/>
    <m/>
    <m/>
    <x v="0"/>
    <x v="7"/>
    <x v="0"/>
    <x v="2"/>
    <x v="8"/>
    <n v="2"/>
    <s v="HORMIGONES Y CONTENEDORES JARA"/>
    <d v="1900-01-01T02:52:48"/>
    <n v="19.299166666804812"/>
    <n v="12"/>
    <n v="7.2991666668048119"/>
    <n v="0"/>
    <x v="4"/>
  </r>
  <r>
    <s v="E002"/>
    <s v="EO65"/>
    <x v="1702"/>
    <x v="0"/>
    <s v="E3"/>
    <n v="100051755"/>
    <s v="STRATA PAVIMENTOS, S.L.U"/>
    <n v="85000500"/>
    <s v="NAVALVILLAR DE PELA-STRATA"/>
    <n v="3297"/>
    <x v="60"/>
    <d v="2024-09-09T00:00:00"/>
    <d v="1899-12-30T11:06:14"/>
    <s v="10/09 11h"/>
    <d v="2024-09-10T00:00:00"/>
    <x v="12"/>
    <x v="13"/>
    <x v="1760"/>
    <d v="2024-09-10T00:00:00"/>
    <d v="1899-12-30T09:10:26"/>
    <n v="159"/>
    <s v="E00159"/>
    <s v="RUTA KMS.159"/>
    <x v="166"/>
    <x v="0"/>
    <x v="0"/>
    <x v="8"/>
    <x v="0"/>
    <d v="2024-09-09T11:06:14"/>
    <x v="177"/>
    <n v="23.896111111098435"/>
    <d v="2024-09-10T09:10:26"/>
    <d v="1899-12-30T02:07:12"/>
    <d v="2024-09-10T11:17:38"/>
    <n v="-0.29388888878747821"/>
    <x v="0"/>
    <m/>
    <m/>
    <x v="0"/>
    <x v="6"/>
    <x v="0"/>
    <x v="2"/>
    <x v="1"/>
    <n v="3"/>
    <s v=""/>
    <d v="1900-01-01T02:52:48"/>
    <n v="20.776111111098434"/>
    <n v="12"/>
    <n v="8.7761111110984338"/>
    <n v="0"/>
    <x v="4"/>
  </r>
  <r>
    <s v="E002"/>
    <s v="EO65"/>
    <x v="1703"/>
    <x v="0"/>
    <s v="E3"/>
    <n v="100051755"/>
    <s v="STRATA PAVIMENTOS, S.L.U"/>
    <n v="85000500"/>
    <s v="NAVALVILLAR DE PELA-STRATA"/>
    <n v="3297"/>
    <x v="60"/>
    <d v="2024-09-09T00:00:00"/>
    <d v="1899-12-30T11:06:40"/>
    <s v="10/09 12:30h"/>
    <d v="2024-09-10T00:00:00"/>
    <x v="8"/>
    <x v="13"/>
    <x v="1761"/>
    <d v="2024-09-10T00:00:00"/>
    <d v="1899-12-30T10:34:54"/>
    <n v="159"/>
    <s v="E00159"/>
    <s v="RUTA KMS.159"/>
    <x v="190"/>
    <x v="0"/>
    <x v="0"/>
    <x v="8"/>
    <x v="0"/>
    <d v="2024-09-09T11:06:40"/>
    <x v="174"/>
    <n v="25.388888888934162"/>
    <d v="2024-09-10T10:34:54"/>
    <d v="1899-12-30T02:07:12"/>
    <d v="2024-09-10T12:42:06"/>
    <n v="-0.20166666666045785"/>
    <x v="0"/>
    <m/>
    <m/>
    <x v="0"/>
    <x v="6"/>
    <x v="0"/>
    <x v="2"/>
    <x v="6"/>
    <n v="3"/>
    <s v="HIBURSANFRE, S.L.U."/>
    <d v="1900-01-01T02:52:48"/>
    <n v="22.268888888934161"/>
    <n v="12"/>
    <n v="10.268888888934161"/>
    <n v="0"/>
    <x v="4"/>
  </r>
  <r>
    <s v="E002"/>
    <s v="EO65"/>
    <x v="1704"/>
    <x v="0"/>
    <s v="E3"/>
    <n v="100051755"/>
    <s v="STRATA PAVIMENTOS, S.L.U"/>
    <n v="85000500"/>
    <s v="NAVALVILLAR DE PELA-STRATA"/>
    <n v="3297"/>
    <x v="60"/>
    <d v="2024-09-09T00:00:00"/>
    <d v="1899-12-30T11:07:02"/>
    <s v="10/09 15h"/>
    <d v="2024-09-10T00:00:00"/>
    <x v="9"/>
    <x v="13"/>
    <x v="1762"/>
    <d v="2024-09-10T00:00:00"/>
    <d v="1899-12-30T16:32:53"/>
    <n v="159"/>
    <s v="E00159"/>
    <s v="RUTA KMS.159"/>
    <x v="161"/>
    <x v="0"/>
    <x v="0"/>
    <x v="8"/>
    <x v="0"/>
    <d v="2024-09-09T11:07:02"/>
    <x v="158"/>
    <n v="32.882777777791489"/>
    <d v="2024-09-10T16:32:53"/>
    <d v="1899-12-30T02:07:12"/>
    <d v="2024-09-10T18:40:05"/>
    <n v="1.3319444444496185"/>
    <x v="0"/>
    <m/>
    <m/>
    <x v="0"/>
    <x v="6"/>
    <x v="0"/>
    <x v="2"/>
    <x v="8"/>
    <n v="3"/>
    <s v="CISTERCEX. S.L.L."/>
    <d v="1900-01-01T02:52:48"/>
    <n v="29.762777777791488"/>
    <n v="12"/>
    <n v="17.762777777791488"/>
    <n v="0"/>
    <x v="4"/>
  </r>
  <r>
    <s v="E002"/>
    <s v="EO65"/>
    <x v="1705"/>
    <x v="0"/>
    <s v="E3"/>
    <n v="100034980"/>
    <s v="ARIDOS EL PRADO, S.L."/>
    <n v="85000038"/>
    <s v="OLIVA DE LA FRONTERA"/>
    <n v="3297"/>
    <x v="60"/>
    <d v="2024-09-09T00:00:00"/>
    <d v="1899-12-30T11:44:28"/>
    <s v="10/09 08:00h"/>
    <d v="2024-09-10T00:00:00"/>
    <x v="13"/>
    <x v="13"/>
    <x v="1763"/>
    <d v="2024-09-10T00:00:00"/>
    <d v="1899-12-30T06:46:14"/>
    <n v="47"/>
    <s v="E00047"/>
    <s v="RUTA KMS.047"/>
    <x v="165"/>
    <x v="0"/>
    <x v="0"/>
    <x v="8"/>
    <x v="0"/>
    <d v="2024-09-09T11:44:28"/>
    <x v="76"/>
    <n v="20.258888888871297"/>
    <d v="2024-09-10T06:46:14"/>
    <d v="1899-12-30T00:37:36"/>
    <d v="2024-09-10T07:23:50"/>
    <n v="0.60277777793817222"/>
    <x v="0"/>
    <m/>
    <m/>
    <x v="0"/>
    <x v="6"/>
    <x v="0"/>
    <x v="2"/>
    <x v="13"/>
    <n v="3"/>
    <s v=""/>
    <d v="1899-12-30T15:02:24"/>
    <n v="18.632222222204632"/>
    <n v="12"/>
    <n v="6.6322222222046321"/>
    <n v="0"/>
    <x v="4"/>
  </r>
  <r>
    <s v="E002"/>
    <s v="EO65"/>
    <x v="1706"/>
    <x v="0"/>
    <s v="E4"/>
    <n v="100057845"/>
    <s v="INVERSIONES SEGURA SARRIA, S.L."/>
    <n v="84000019"/>
    <s v="ARROYOMOLINOS"/>
    <n v="3230"/>
    <x v="59"/>
    <d v="2024-09-09T00:00:00"/>
    <d v="1899-12-30T12:06:34"/>
    <s v="10/09 64s"/>
    <d v="2024-09-10T00:00:00"/>
    <x v="1"/>
    <x v="13"/>
    <x v="1764"/>
    <d v="2024-09-09T00:00:00"/>
    <d v="1899-12-30T13:16:30"/>
    <n v="391"/>
    <s v="E00391"/>
    <s v="RUTA KMS.391"/>
    <x v="209"/>
    <x v="0"/>
    <x v="0"/>
    <x v="8"/>
    <x v="1"/>
    <d v="2024-09-09T12:06:34"/>
    <x v="149"/>
    <n v="28.890555555699393"/>
    <d v="2024-09-09T13:16:30"/>
    <d v="1899-12-30T05:12:48"/>
    <d v="2024-09-09T18:29:18"/>
    <n v="22.511666666774545"/>
    <x v="0"/>
    <m/>
    <m/>
    <x v="0"/>
    <x v="7"/>
    <x v="0"/>
    <x v="2"/>
    <x v="2"/>
    <n v="2"/>
    <s v=""/>
    <d v="1900-01-04T05:07:12"/>
    <n v="22.677222222366062"/>
    <n v="12"/>
    <n v="10.677222222366062"/>
    <n v="0"/>
    <x v="4"/>
  </r>
  <r>
    <s v="E002"/>
    <s v="EO65"/>
    <x v="1707"/>
    <x v="0"/>
    <s v="E4"/>
    <n v="100057845"/>
    <s v="INVERSIONES SEGURA SARRIA, S.L."/>
    <n v="84000019"/>
    <s v="ARROYOMOLINOS"/>
    <n v="3230"/>
    <x v="59"/>
    <d v="2024-09-09T00:00:00"/>
    <d v="1899-12-30T12:07:02"/>
    <s v="10/09 64s"/>
    <d v="2024-09-11T00:00:00"/>
    <x v="1"/>
    <x v="13"/>
    <x v="1765"/>
    <d v="2024-09-10T00:00:00"/>
    <d v="1899-12-30T17:08:13"/>
    <n v="391"/>
    <s v="E00391"/>
    <s v="RUTA KMS.391"/>
    <x v="310"/>
    <x v="0"/>
    <x v="0"/>
    <x v="8"/>
    <x v="1"/>
    <d v="2024-09-09T12:07:02"/>
    <x v="205"/>
    <n v="52.882777777849697"/>
    <d v="2024-09-10T17:08:13"/>
    <d v="1899-12-30T05:12:48"/>
    <d v="2024-09-10T22:21:01"/>
    <n v="18.649722222355194"/>
    <x v="0"/>
    <m/>
    <m/>
    <x v="0"/>
    <x v="6"/>
    <x v="0"/>
    <x v="2"/>
    <x v="9"/>
    <n v="3"/>
    <s v=""/>
    <d v="1900-01-04T05:07:12"/>
    <n v="46.669444444516365"/>
    <n v="24"/>
    <n v="22.669444444516365"/>
    <n v="0"/>
    <x v="4"/>
  </r>
  <r>
    <s v="E002"/>
    <s v="EO65"/>
    <x v="1708"/>
    <x v="0"/>
    <s v="E4"/>
    <n v="100057845"/>
    <s v="INVERSIONES SEGURA SARRIA, S.L."/>
    <n v="84000019"/>
    <s v="ARROYOMOLINOS"/>
    <n v="3230"/>
    <x v="59"/>
    <d v="2024-09-09T00:00:00"/>
    <d v="1899-12-30T12:07:26"/>
    <s v="10/09 64s"/>
    <d v="2024-09-11T00:00:00"/>
    <x v="1"/>
    <x v="13"/>
    <x v="1766"/>
    <d v="2024-09-10T00:00:00"/>
    <d v="1899-12-30T17:20:51"/>
    <n v="391"/>
    <s v="E00391"/>
    <s v="RUTA KMS.391"/>
    <x v="208"/>
    <x v="0"/>
    <x v="0"/>
    <x v="8"/>
    <x v="1"/>
    <d v="2024-09-09T12:07:26"/>
    <x v="205"/>
    <n v="52.876111111196224"/>
    <d v="2024-09-10T17:20:51"/>
    <d v="1899-12-30T05:12:48"/>
    <d v="2024-09-10T22:33:39"/>
    <n v="18.439166666823439"/>
    <x v="0"/>
    <m/>
    <m/>
    <x v="0"/>
    <x v="6"/>
    <x v="0"/>
    <x v="2"/>
    <x v="9"/>
    <n v="3"/>
    <s v=""/>
    <d v="1900-01-04T05:07:12"/>
    <n v="46.662777777862892"/>
    <n v="24"/>
    <n v="22.662777777862892"/>
    <n v="0"/>
    <x v="4"/>
  </r>
  <r>
    <s v="E002"/>
    <s v="EO65"/>
    <x v="1709"/>
    <x v="0"/>
    <s v="E3"/>
    <n v="100022399"/>
    <s v="GEVORA CONSTRUCCIONES S.A."/>
    <n v="85000566"/>
    <s v="LA ALBUERA-MEJORA EX310"/>
    <n v="3227"/>
    <x v="62"/>
    <d v="2024-09-09T00:00:00"/>
    <d v="1899-12-30T13:00:40"/>
    <s v="10/09 07:00h"/>
    <d v="2024-09-10T00:00:00"/>
    <x v="27"/>
    <x v="13"/>
    <x v="1767"/>
    <d v="2024-09-09T00:00:00"/>
    <d v="1899-12-30T20:02:45"/>
    <n v="73"/>
    <s v="E00073"/>
    <s v="RUTA KMS.073"/>
    <x v="190"/>
    <x v="0"/>
    <x v="0"/>
    <x v="8"/>
    <x v="0"/>
    <d v="2024-09-09T13:00:40"/>
    <x v="197"/>
    <n v="17.988888888910878"/>
    <d v="2024-09-09T20:02:45"/>
    <d v="1899-12-30T00:58:24"/>
    <d v="2024-09-09T21:01:09"/>
    <n v="9.9808333333348855"/>
    <x v="0"/>
    <m/>
    <m/>
    <x v="0"/>
    <x v="7"/>
    <x v="0"/>
    <x v="2"/>
    <x v="16"/>
    <n v="2"/>
    <s v="HIBURSANFRE, S.L.U."/>
    <d v="1899-12-30T23:21:36"/>
    <n v="16.015555555577546"/>
    <n v="12"/>
    <n v="4.0155555555775457"/>
    <n v="0"/>
    <x v="4"/>
  </r>
  <r>
    <s v="E002"/>
    <s v="EO65"/>
    <x v="1710"/>
    <x v="0"/>
    <s v="E3"/>
    <n v="100022399"/>
    <s v="GEVORA CONSTRUCCIONES S.A."/>
    <n v="85000566"/>
    <s v="LA ALBUERA-MEJORA EX310"/>
    <n v="3227"/>
    <x v="62"/>
    <d v="2024-09-09T00:00:00"/>
    <d v="1899-12-30T13:00:49"/>
    <s v="10/09 12:00h"/>
    <d v="2024-09-10T00:00:00"/>
    <x v="17"/>
    <x v="13"/>
    <x v="1768"/>
    <d v="2024-09-10T00:00:00"/>
    <d v="1899-12-30T11:51:53"/>
    <n v="73"/>
    <s v="E00073"/>
    <s v="RUTA KMS.073"/>
    <x v="157"/>
    <x v="0"/>
    <x v="0"/>
    <x v="8"/>
    <x v="0"/>
    <d v="2024-09-09T13:00:49"/>
    <x v="165"/>
    <n v="22.98638888890855"/>
    <d v="2024-09-10T11:51:53"/>
    <d v="1899-12-30T00:58:24"/>
    <d v="2024-09-10T12:50:17"/>
    <n v="-0.8380555555340834"/>
    <x v="1"/>
    <m/>
    <m/>
    <x v="0"/>
    <x v="6"/>
    <x v="1"/>
    <x v="2"/>
    <x v="7"/>
    <n v="3"/>
    <s v="HIBURSANFRE, S.L.U."/>
    <d v="1899-12-30T23:21:36"/>
    <n v="21.013055555575217"/>
    <n v="12"/>
    <n v="9.0130555555752174"/>
    <n v="0"/>
    <x v="4"/>
  </r>
  <r>
    <s v="E002"/>
    <s v="EO65"/>
    <x v="1711"/>
    <x v="0"/>
    <s v="E3"/>
    <n v="100057753"/>
    <s v="HORM. Y ARIDOS NUÑEZ, S.L."/>
    <n v="85000160"/>
    <s v="OBRA AVE PLANTA TORIL"/>
    <n v="3229"/>
    <x v="63"/>
    <d v="2024-09-09T00:00:00"/>
    <d v="1899-12-30T13:55:46"/>
    <s v="11/09 07:00h"/>
    <d v="2024-09-11T00:00:00"/>
    <x v="27"/>
    <x v="13"/>
    <x v="1769"/>
    <d v="2024-09-10T00:00:00"/>
    <d v="1899-12-30T14:48:20"/>
    <n v="244"/>
    <s v="E00244"/>
    <s v="RUTA KMS.244"/>
    <x v="264"/>
    <x v="0"/>
    <x v="0"/>
    <x v="8"/>
    <x v="0"/>
    <d v="2024-09-09T13:55:46"/>
    <x v="201"/>
    <n v="41.070555555517785"/>
    <d v="2024-09-10T14:48:20"/>
    <d v="1899-12-30T03:15:12"/>
    <d v="2024-09-10T18:03:32"/>
    <n v="12.941111111082137"/>
    <x v="0"/>
    <m/>
    <m/>
    <x v="0"/>
    <x v="6"/>
    <x v="0"/>
    <x v="2"/>
    <x v="5"/>
    <n v="3"/>
    <s v="HORMIGONES Y CONTENEDORES JARA"/>
    <d v="1900-01-02T06:04:48"/>
    <n v="36.817222222184455"/>
    <n v="24"/>
    <n v="12.817222222184455"/>
    <n v="0"/>
    <x v="4"/>
  </r>
  <r>
    <s v="E002"/>
    <s v="EO65"/>
    <x v="1712"/>
    <x v="0"/>
    <s v="E3"/>
    <n v="100057753"/>
    <s v="HORM. Y ARIDOS NUÑEZ, S.L."/>
    <n v="85000160"/>
    <s v="OBRA AVE PLANTA TORIL"/>
    <n v="3229"/>
    <x v="63"/>
    <d v="2024-09-09T00:00:00"/>
    <d v="1899-12-30T13:56:05"/>
    <s v="11/09 08:00h"/>
    <d v="2024-09-11T00:00:00"/>
    <x v="13"/>
    <x v="13"/>
    <x v="1770"/>
    <d v="2024-09-10T00:00:00"/>
    <d v="1899-12-30T12:25:25"/>
    <n v="244"/>
    <s v="E00244"/>
    <s v="RUTA KMS.244"/>
    <x v="202"/>
    <x v="0"/>
    <x v="0"/>
    <x v="8"/>
    <x v="0"/>
    <d v="2024-09-09T13:56:05"/>
    <x v="187"/>
    <n v="42.06527777784504"/>
    <d v="2024-09-10T12:25:25"/>
    <d v="1899-12-30T03:15:12"/>
    <d v="2024-09-10T15:40:37"/>
    <n v="16.323055555578321"/>
    <x v="0"/>
    <m/>
    <m/>
    <x v="0"/>
    <x v="6"/>
    <x v="0"/>
    <x v="2"/>
    <x v="3"/>
    <n v="3"/>
    <s v="HORMIGONES Y CONTENEDORES JARA"/>
    <d v="1900-01-02T06:04:48"/>
    <n v="37.81194444451171"/>
    <n v="24"/>
    <n v="13.81194444451171"/>
    <n v="0"/>
    <x v="4"/>
  </r>
  <r>
    <s v="E002"/>
    <s v="EO65"/>
    <x v="1713"/>
    <x v="0"/>
    <s v="E3"/>
    <n v="100057753"/>
    <s v="HORM. Y ARIDOS NUÑEZ, S.L."/>
    <n v="85000160"/>
    <s v="OBRA AVE PLANTA TORIL"/>
    <n v="3229"/>
    <x v="63"/>
    <d v="2024-09-09T00:00:00"/>
    <d v="1899-12-30T13:56:20"/>
    <s v="10/09 ya entra antes"/>
    <d v="2024-09-11T00:00:00"/>
    <x v="18"/>
    <x v="13"/>
    <x v="1771"/>
    <d v="2024-09-10T00:00:00"/>
    <d v="1899-12-30T12:13:01"/>
    <n v="244"/>
    <s v="E00244"/>
    <s v="RUTA KMS.244"/>
    <x v="188"/>
    <x v="0"/>
    <x v="0"/>
    <x v="8"/>
    <x v="0"/>
    <d v="2024-09-09T13:56:20"/>
    <x v="189"/>
    <n v="43.061111111193895"/>
    <d v="2024-09-10T12:13:01"/>
    <d v="1899-12-30T03:15:12"/>
    <d v="2024-09-10T15:28:13"/>
    <n v="17.52972222212702"/>
    <x v="0"/>
    <m/>
    <m/>
    <x v="0"/>
    <x v="6"/>
    <x v="0"/>
    <x v="2"/>
    <x v="3"/>
    <n v="3"/>
    <s v="HORMIGONES Y CONTENEDORES JARA"/>
    <d v="1900-01-02T06:04:48"/>
    <n v="38.807777777860565"/>
    <n v="24"/>
    <n v="14.807777777860565"/>
    <n v="0"/>
    <x v="4"/>
  </r>
  <r>
    <s v="E002"/>
    <s v="EO65"/>
    <x v="1714"/>
    <x v="0"/>
    <s v="E3"/>
    <n v="100057753"/>
    <s v="HORM. Y ARIDOS NUÑEZ, S.L."/>
    <n v="85000160"/>
    <s v="OBRA AVE PLANTA TORIL"/>
    <n v="3229"/>
    <x v="63"/>
    <d v="2024-09-09T00:00:00"/>
    <d v="1899-12-30T13:57:49"/>
    <s v="11/09 10:00h"/>
    <d v="2024-09-11T00:00:00"/>
    <x v="11"/>
    <x v="13"/>
    <x v="1772"/>
    <d v="2024-09-10T00:00:00"/>
    <d v="1899-12-30T14:31:30"/>
    <n v="244"/>
    <s v="E00244"/>
    <s v="RUTA KMS.244"/>
    <x v="207"/>
    <x v="0"/>
    <x v="0"/>
    <x v="8"/>
    <x v="0"/>
    <d v="2024-09-09T13:57:49"/>
    <x v="185"/>
    <n v="44.036388888896909"/>
    <d v="2024-09-10T14:31:30"/>
    <d v="1899-12-30T03:15:12"/>
    <d v="2024-09-10T17:46:42"/>
    <n v="16.221666666562669"/>
    <x v="0"/>
    <m/>
    <m/>
    <x v="0"/>
    <x v="6"/>
    <x v="0"/>
    <x v="2"/>
    <x v="5"/>
    <n v="3"/>
    <s v="HORMIGONES Y CONTENEDORES JARA"/>
    <d v="1900-01-02T06:04:48"/>
    <n v="39.783055555563578"/>
    <n v="24"/>
    <n v="15.783055555563578"/>
    <n v="0"/>
    <x v="4"/>
  </r>
  <r>
    <s v="E002"/>
    <s v="EO65"/>
    <x v="1715"/>
    <x v="0"/>
    <s v="E3"/>
    <n v="100057753"/>
    <s v="HORM. Y ARIDOS NUÑEZ, S.L."/>
    <n v="85000160"/>
    <s v="OBRA AVE PLANTA TORIL"/>
    <n v="3229"/>
    <x v="63"/>
    <d v="2024-09-09T00:00:00"/>
    <d v="1899-12-30T13:58:10"/>
    <s v="11/09 12:00h"/>
    <d v="2024-09-11T00:00:00"/>
    <x v="17"/>
    <x v="13"/>
    <x v="1773"/>
    <d v="2024-09-10T00:00:00"/>
    <d v="1899-12-30T14:02:33"/>
    <n v="244"/>
    <s v="E00244"/>
    <s v="RUTA KMS.244"/>
    <x v="177"/>
    <x v="0"/>
    <x v="0"/>
    <x v="8"/>
    <x v="0"/>
    <d v="2024-09-09T13:58:10"/>
    <x v="181"/>
    <n v="46.030555555480532"/>
    <d v="2024-09-10T14:02:33"/>
    <d v="1899-12-30T03:15:12"/>
    <d v="2024-09-10T17:17:45"/>
    <n v="18.704166666604578"/>
    <x v="0"/>
    <m/>
    <m/>
    <x v="0"/>
    <x v="6"/>
    <x v="0"/>
    <x v="2"/>
    <x v="5"/>
    <n v="3"/>
    <s v="HORMIGONES Y CONTENEDORES JARA"/>
    <d v="1900-01-02T06:04:48"/>
    <n v="41.777222222147202"/>
    <n v="24"/>
    <n v="17.777222222147202"/>
    <n v="0"/>
    <x v="4"/>
  </r>
  <r>
    <s v="E002"/>
    <s v="EO65"/>
    <x v="1716"/>
    <x v="0"/>
    <s v="E3"/>
    <n v="100057753"/>
    <s v="HORM. Y ARIDOS NUÑEZ, S.L."/>
    <n v="85000160"/>
    <s v="OBRA AVE PLANTA TORIL"/>
    <n v="3229"/>
    <x v="63"/>
    <d v="2024-09-09T00:00:00"/>
    <d v="1899-12-30T13:58:44"/>
    <s v="11/09 15:00h"/>
    <d v="2024-09-11T00:00:00"/>
    <x v="4"/>
    <x v="13"/>
    <x v="1774"/>
    <d v="2024-09-10T00:00:00"/>
    <d v="1899-12-30T15:27:30"/>
    <n v="244"/>
    <s v="E00244"/>
    <s v="RUTA KMS.244"/>
    <x v="263"/>
    <x v="0"/>
    <x v="0"/>
    <x v="8"/>
    <x v="0"/>
    <d v="2024-09-09T13:58:44"/>
    <x v="200"/>
    <n v="49.021111111098435"/>
    <d v="2024-09-10T15:27:30"/>
    <d v="1899-12-30T03:15:12"/>
    <d v="2024-09-10T18:42:42"/>
    <n v="20.288333333388437"/>
    <x v="0"/>
    <m/>
    <m/>
    <x v="0"/>
    <x v="6"/>
    <x v="0"/>
    <x v="2"/>
    <x v="4"/>
    <n v="3"/>
    <s v="HORMIGONES Y CONTENEDORES JARA"/>
    <d v="1900-01-02T06:04:48"/>
    <n v="44.767777777765104"/>
    <n v="24"/>
    <n v="20.767777777765104"/>
    <n v="0"/>
    <x v="4"/>
  </r>
  <r>
    <s v="E002"/>
    <s v="EO65"/>
    <x v="1717"/>
    <x v="0"/>
    <s v="E3"/>
    <n v="432000110"/>
    <s v="PREBETONG HORMIGONES, S.A."/>
    <n v="85000461"/>
    <s v="MEDINA DE LAS TORRES-PREBETONG"/>
    <n v="3297"/>
    <x v="60"/>
    <d v="2024-09-09T00:00:00"/>
    <d v="1899-12-30T14:23:02"/>
    <s v="10/09 12h T661223183"/>
    <d v="2024-09-10T00:00:00"/>
    <x v="4"/>
    <x v="13"/>
    <x v="1775"/>
    <d v="2024-09-10T00:00:00"/>
    <d v="1899-12-30T15:37:04"/>
    <n v="10"/>
    <s v="E00010"/>
    <s v="RUTA KMS.010"/>
    <x v="191"/>
    <x v="0"/>
    <x v="0"/>
    <x v="8"/>
    <x v="0"/>
    <d v="2024-09-09T14:23:02"/>
    <x v="146"/>
    <n v="24.616111111070495"/>
    <d v="2024-09-10T15:37:04"/>
    <d v="1899-12-30T00:08:00"/>
    <d v="2024-09-10T15:45:04"/>
    <n v="-0.75111111119622365"/>
    <x v="1"/>
    <m/>
    <m/>
    <x v="0"/>
    <x v="6"/>
    <x v="1"/>
    <x v="2"/>
    <x v="4"/>
    <n v="3"/>
    <s v=""/>
    <d v="1899-12-30T03:12:00"/>
    <n v="23.482777777737162"/>
    <n v="12"/>
    <n v="11.482777777737162"/>
    <n v="0"/>
    <x v="4"/>
  </r>
  <r>
    <s v="E002"/>
    <s v="EO65"/>
    <x v="1718"/>
    <x v="0"/>
    <s v="E3"/>
    <n v="100055204"/>
    <s v="TECOR HORMIGONES, S.L"/>
    <n v="85000024"/>
    <s v="TORRE MIGUEL SESMERO"/>
    <n v="3297"/>
    <x v="60"/>
    <d v="2024-09-09T00:00:00"/>
    <d v="1899-12-30T15:01:44"/>
    <s v="11/09 08h TECOR HORM"/>
    <d v="2024-09-11T00:00:00"/>
    <x v="13"/>
    <x v="13"/>
    <x v="1776"/>
    <d v="2024-09-11T00:00:00"/>
    <d v="1899-12-30T06:49:45"/>
    <n v="57"/>
    <s v="E00057"/>
    <s v="RUTA KMS.057"/>
    <x v="165"/>
    <x v="0"/>
    <x v="0"/>
    <x v="8"/>
    <x v="0"/>
    <d v="2024-09-09T15:01:44"/>
    <x v="187"/>
    <n v="40.971111111226492"/>
    <d v="2024-09-11T06:49:45"/>
    <d v="1899-12-30T00:45:36"/>
    <d v="2024-09-11T07:35:21"/>
    <n v="0.41083333332790062"/>
    <x v="0"/>
    <m/>
    <m/>
    <x v="0"/>
    <x v="8"/>
    <x v="0"/>
    <x v="2"/>
    <x v="13"/>
    <n v="4"/>
    <s v=""/>
    <d v="1899-12-30T18:14:24"/>
    <n v="39.211111111226494"/>
    <n v="24"/>
    <n v="15.211111111226494"/>
    <n v="0"/>
    <x v="4"/>
  </r>
  <r>
    <s v="E002"/>
    <s v="EO65"/>
    <x v="1719"/>
    <x v="0"/>
    <s v="E3"/>
    <n v="432000110"/>
    <s v="PREBETONG HORMIGONES, S.A."/>
    <n v="85000003"/>
    <s v="MERIDA"/>
    <n v="3297"/>
    <x v="60"/>
    <d v="2024-09-09T00:00:00"/>
    <d v="1899-12-30T15:28:06"/>
    <s v="10/09 12h  629790006"/>
    <d v="2024-09-10T00:00:00"/>
    <x v="4"/>
    <x v="13"/>
    <x v="1777"/>
    <d v="2024-09-10T00:00:00"/>
    <d v="1899-12-30T14:11:04"/>
    <n v="75"/>
    <s v="E00075"/>
    <s v="RUTA KMS.075"/>
    <x v="167"/>
    <x v="0"/>
    <x v="0"/>
    <x v="8"/>
    <x v="0"/>
    <d v="2024-09-09T15:28:06"/>
    <x v="146"/>
    <n v="23.531666666676756"/>
    <d v="2024-09-10T14:11:04"/>
    <d v="1899-12-30T01:00:00"/>
    <d v="2024-09-10T15:11:04"/>
    <n v="-0.1844444444286637"/>
    <x v="0"/>
    <m/>
    <m/>
    <x v="0"/>
    <x v="6"/>
    <x v="0"/>
    <x v="2"/>
    <x v="5"/>
    <n v="3"/>
    <s v="HIBURSANFRE, S.L.U."/>
    <d v="1899-12-31T00:00:00"/>
    <n v="21.531666666676756"/>
    <n v="12"/>
    <n v="9.531666666676756"/>
    <n v="0"/>
    <x v="4"/>
  </r>
  <r>
    <s v="E002"/>
    <s v="EO65"/>
    <x v="1720"/>
    <x v="0"/>
    <s v="E3"/>
    <n v="100046984"/>
    <s v="TRANSP. Y CEMENTOS HIDALGO, S.L."/>
    <n v="85000516"/>
    <s v="CHOZAS DE CANALES-HORMICHOZAS"/>
    <n v="3297"/>
    <x v="60"/>
    <d v="2024-09-09T00:00:00"/>
    <d v="1899-12-30T16:31:07"/>
    <s v="HORMICHOZAS 42,5 P-L"/>
    <d v="2024-09-10T00:00:00"/>
    <x v="12"/>
    <x v="13"/>
    <x v="1778"/>
    <d v="2024-09-10T00:00:00"/>
    <d v="1899-12-30T06:14:53"/>
    <n v="383"/>
    <s v="E00383"/>
    <s v="RUTA KMS.383"/>
    <x v="311"/>
    <x v="0"/>
    <x v="0"/>
    <x v="8"/>
    <x v="0"/>
    <d v="2024-09-09T16:31:07"/>
    <x v="177"/>
    <n v="18.481388888962101"/>
    <d v="2024-09-10T06:14:53"/>
    <d v="1899-12-30T05:06:24"/>
    <d v="2024-09-10T11:21:17"/>
    <n v="-0.35472222219686955"/>
    <x v="0"/>
    <m/>
    <m/>
    <x v="0"/>
    <x v="6"/>
    <x v="0"/>
    <x v="2"/>
    <x v="13"/>
    <n v="3"/>
    <s v="LOGISTICA Y CEM. HIDALGO, S.L."/>
    <d v="1900-01-04T02:33:36"/>
    <n v="12.374722222295436"/>
    <n v="12"/>
    <n v="0.37472222229543561"/>
    <n v="1"/>
    <x v="4"/>
  </r>
  <r>
    <s v="E002"/>
    <s v="EO65"/>
    <x v="1721"/>
    <x v="0"/>
    <s v="E3"/>
    <n v="100057795"/>
    <s v="SUMINISTROS SANCHEZ, SL"/>
    <n v="85000037"/>
    <s v="PORZUNA"/>
    <n v="3297"/>
    <x v="60"/>
    <d v="2024-09-09T00:00:00"/>
    <d v="1899-12-30T16:36:14"/>
    <s v="10/09 09:00h"/>
    <d v="2024-09-10T00:00:00"/>
    <x v="18"/>
    <x v="13"/>
    <x v="1779"/>
    <d v="2024-09-09T00:00:00"/>
    <d v="1899-12-30T18:06:52"/>
    <n v="309"/>
    <s v="E00309"/>
    <s v="RUTA KMS.309"/>
    <x v="176"/>
    <x v="0"/>
    <x v="0"/>
    <x v="8"/>
    <x v="0"/>
    <d v="2024-09-09T16:36:14"/>
    <x v="147"/>
    <n v="16.396111111098435"/>
    <d v="2024-09-09T18:06:52"/>
    <d v="1899-12-30T04:07:12"/>
    <d v="2024-09-09T22:14:04"/>
    <n v="10.765555555466563"/>
    <x v="0"/>
    <m/>
    <m/>
    <x v="0"/>
    <x v="7"/>
    <x v="0"/>
    <x v="2"/>
    <x v="10"/>
    <n v="2"/>
    <s v="HORMIGONES Y CONTENEDORES JARA"/>
    <d v="1900-01-03T02:52:48"/>
    <n v="11.276111111098434"/>
    <n v="12"/>
    <n v="-0.72388888890156622"/>
    <n v="1"/>
    <x v="4"/>
  </r>
  <r>
    <s v="E002"/>
    <s v="EO65"/>
    <x v="1722"/>
    <x v="0"/>
    <s v="E3"/>
    <n v="432000110"/>
    <s v="PREBETONG HORMIGONES, S.A."/>
    <n v="85000005"/>
    <s v="BADAJOZ-CAYA Nº 37"/>
    <n v="3297"/>
    <x v="60"/>
    <d v="2024-09-09T00:00:00"/>
    <d v="1899-12-30T16:45:19"/>
    <s v="10/09 12:00h"/>
    <d v="2024-09-10T00:00:00"/>
    <x v="17"/>
    <x v="13"/>
    <x v="1780"/>
    <d v="2024-09-10T00:00:00"/>
    <d v="1899-12-30T13:21:12"/>
    <n v="94"/>
    <s v="E00094"/>
    <s v="RUTA KMS.094"/>
    <x v="170"/>
    <x v="0"/>
    <x v="0"/>
    <x v="8"/>
    <x v="0"/>
    <d v="2024-09-09T16:45:19"/>
    <x v="165"/>
    <n v="19.244722222269047"/>
    <d v="2024-09-10T13:21:12"/>
    <d v="1899-12-30T01:15:12"/>
    <d v="2024-09-10T14:36:24"/>
    <n v="-2.6066666665719822"/>
    <x v="1"/>
    <m/>
    <m/>
    <x v="0"/>
    <x v="6"/>
    <x v="3"/>
    <x v="2"/>
    <x v="2"/>
    <n v="3"/>
    <s v="VILLAR CHAMIZO JUAN Mª"/>
    <d v="1899-12-31T06:04:48"/>
    <n v="16.991388888935713"/>
    <n v="12"/>
    <n v="4.9913888889357132"/>
    <n v="0"/>
    <x v="4"/>
  </r>
  <r>
    <s v="E002"/>
    <s v="EO65"/>
    <x v="1723"/>
    <x v="0"/>
    <s v="E3"/>
    <n v="100057753"/>
    <s v="HORM. Y ARIDOS NUÑEZ, S.L."/>
    <n v="85000160"/>
    <s v="OBRA AVE PLANTA TORIL"/>
    <n v="3228"/>
    <x v="61"/>
    <d v="2024-09-09T00:00:00"/>
    <d v="1899-12-30T16:50:11"/>
    <s v="10/09 15:00h"/>
    <d v="2024-09-10T00:00:00"/>
    <x v="4"/>
    <x v="13"/>
    <x v="1781"/>
    <d v="2024-09-10T00:00:00"/>
    <d v="1899-12-30T11:04:01"/>
    <n v="244"/>
    <s v="E00244"/>
    <s v="RUTA KMS.244"/>
    <x v="162"/>
    <x v="0"/>
    <x v="0"/>
    <x v="8"/>
    <x v="0"/>
    <d v="2024-09-09T16:50:11"/>
    <x v="146"/>
    <n v="22.163611111056525"/>
    <d v="2024-09-10T11:04:01"/>
    <d v="1899-12-30T03:15:12"/>
    <d v="2024-09-10T14:19:13"/>
    <n v="0.67972222220851108"/>
    <x v="0"/>
    <m/>
    <m/>
    <x v="0"/>
    <x v="6"/>
    <x v="0"/>
    <x v="2"/>
    <x v="7"/>
    <n v="3"/>
    <s v="HORMIGONES Y CONTENEDORES JARA"/>
    <d v="1900-01-02T06:04:48"/>
    <n v="17.910277777723191"/>
    <n v="12"/>
    <n v="5.9102777777231914"/>
    <n v="0"/>
    <x v="4"/>
  </r>
  <r>
    <s v="E002"/>
    <s v="EO65"/>
    <x v="1724"/>
    <x v="0"/>
    <s v="E3"/>
    <n v="100046984"/>
    <s v="TRANSP. Y CEMENTOS HIDALGO, S.L."/>
    <n v="85000086"/>
    <s v="AVE MALPARTIDA DE PLASENCIA (G2)"/>
    <n v="3229"/>
    <x v="63"/>
    <d v="2024-09-09T00:00:00"/>
    <d v="1899-12-30T17:58:04"/>
    <s v="10/09 15h-16h"/>
    <d v="2024-09-10T00:00:00"/>
    <x v="6"/>
    <x v="13"/>
    <x v="1782"/>
    <d v="2024-09-10T00:00:00"/>
    <d v="1899-12-30T15:18:21"/>
    <n v="222"/>
    <s v="E00222"/>
    <s v="RUTA KMS.222"/>
    <x v="169"/>
    <x v="0"/>
    <x v="0"/>
    <x v="8"/>
    <x v="0"/>
    <d v="2024-09-09T17:58:04"/>
    <x v="179"/>
    <n v="22.032222222187556"/>
    <d v="2024-09-10T15:18:21"/>
    <d v="1899-12-30T02:57:36"/>
    <d v="2024-09-10T18:15:57"/>
    <n v="-2.2658333335421048"/>
    <x v="1"/>
    <m/>
    <m/>
    <x v="0"/>
    <x v="6"/>
    <x v="3"/>
    <x v="2"/>
    <x v="4"/>
    <n v="3"/>
    <s v=""/>
    <d v="1900-01-01T23:02:24"/>
    <n v="18.072222222187555"/>
    <n v="12"/>
    <n v="6.0722222221875555"/>
    <n v="0"/>
    <x v="4"/>
  </r>
  <r>
    <s v="E002"/>
    <s v="EO65"/>
    <x v="1725"/>
    <x v="0"/>
    <s v="E3"/>
    <n v="432000110"/>
    <s v="PREBETONG HORMIGONES, S.A."/>
    <n v="85000000"/>
    <s v="FREGENAL DE LA SIERRA"/>
    <n v="3297"/>
    <x v="60"/>
    <d v="2024-09-10T00:00:00"/>
    <d v="1899-12-30T08:24:18"/>
    <s v="11/09 8h grifo SACAR"/>
    <d v="2024-09-11T00:00:00"/>
    <x v="13"/>
    <x v="13"/>
    <x v="1783"/>
    <d v="2024-09-11T00:00:00"/>
    <d v="1899-12-30T06:46:49"/>
    <n v="32"/>
    <s v="E00032"/>
    <s v="RUTA KMS.032"/>
    <x v="205"/>
    <x v="0"/>
    <x v="0"/>
    <x v="8"/>
    <x v="0"/>
    <d v="2024-09-10T08:24:18"/>
    <x v="187"/>
    <n v="23.59499999997206"/>
    <d v="2024-09-11T06:46:49"/>
    <d v="1899-12-30T00:25:36"/>
    <d v="2024-09-11T07:12:25"/>
    <n v="0.79305555566679686"/>
    <x v="0"/>
    <m/>
    <m/>
    <x v="0"/>
    <x v="8"/>
    <x v="0"/>
    <x v="2"/>
    <x v="13"/>
    <n v="4"/>
    <s v="LOGISTICA GALVEZ MARIN, S.L."/>
    <d v="1899-12-30T10:14:24"/>
    <n v="22.168333333305394"/>
    <n v="12"/>
    <n v="10.168333333305394"/>
    <n v="0"/>
    <x v="4"/>
  </r>
  <r>
    <s v="E002"/>
    <s v="EO65"/>
    <x v="1726"/>
    <x v="0"/>
    <s v="E4"/>
    <n v="100057845"/>
    <s v="INVERSIONES SEGURA SARRIA, S.L."/>
    <n v="84000730"/>
    <s v="BADAJOZ- PVX MATILDE TAGLE ORTIZ"/>
    <n v="3230"/>
    <x v="59"/>
    <d v="2024-09-10T00:00:00"/>
    <d v="1899-12-30T08:24:47"/>
    <s v="CCAL-116"/>
    <d v="2024-09-10T00:00:00"/>
    <x v="9"/>
    <x v="13"/>
    <x v="1784"/>
    <d v="2024-09-10T00:00:00"/>
    <d v="1899-12-30T08:37:18"/>
    <n v="94"/>
    <s v="E00094"/>
    <s v="RUTA KMS.094"/>
    <x v="156"/>
    <x v="0"/>
    <x v="0"/>
    <x v="8"/>
    <x v="1"/>
    <d v="2024-09-10T08:24:47"/>
    <x v="158"/>
    <n v="11.586944444454275"/>
    <d v="2024-09-10T08:37:18"/>
    <d v="1899-12-30T01:15:12"/>
    <d v="2024-09-10T09:52:30"/>
    <n v="10.125000000174623"/>
    <x v="0"/>
    <m/>
    <m/>
    <x v="0"/>
    <x v="6"/>
    <x v="0"/>
    <x v="2"/>
    <x v="0"/>
    <n v="3"/>
    <s v="VAZQUEZ COTANO, FCO. JAVIER"/>
    <d v="1899-12-31T06:04:48"/>
    <n v="9.3336111111209412"/>
    <n v="0"/>
    <n v="9.3336111111209412"/>
    <n v="0"/>
    <x v="4"/>
  </r>
  <r>
    <s v="E002"/>
    <s v="EO65"/>
    <x v="1727"/>
    <x v="0"/>
    <s v="E3"/>
    <n v="100018464"/>
    <s v="HORMIMANCHA, S.L."/>
    <n v="85000027"/>
    <s v="CHILLON"/>
    <n v="3297"/>
    <x v="60"/>
    <d v="2024-09-10T00:00:00"/>
    <d v="1899-12-30T09:01:09"/>
    <s v="11/09 08:00h"/>
    <d v="2024-09-11T00:00:00"/>
    <x v="13"/>
    <x v="13"/>
    <x v="1785"/>
    <d v="2024-09-10T00:00:00"/>
    <d v="1899-12-30T18:05:58"/>
    <n v="193"/>
    <s v="E00193"/>
    <s v="RUTA KMS.193"/>
    <x v="166"/>
    <x v="0"/>
    <x v="0"/>
    <x v="8"/>
    <x v="0"/>
    <d v="2024-09-10T09:01:09"/>
    <x v="187"/>
    <n v="22.980833333451301"/>
    <d v="2024-09-10T18:05:58"/>
    <d v="1899-12-30T02:34:24"/>
    <d v="2024-09-10T20:40:22"/>
    <n v="11.327222222287674"/>
    <x v="0"/>
    <m/>
    <m/>
    <x v="0"/>
    <x v="6"/>
    <x v="0"/>
    <x v="2"/>
    <x v="10"/>
    <n v="3"/>
    <s v=""/>
    <d v="1900-01-01T13:45:36"/>
    <n v="19.407500000117967"/>
    <n v="12"/>
    <n v="7.4075000001179667"/>
    <n v="0"/>
    <x v="4"/>
  </r>
  <r>
    <s v="E002"/>
    <s v="EO65"/>
    <x v="1728"/>
    <x v="0"/>
    <s v="E3"/>
    <n v="100057818"/>
    <s v="HORSESA, SL"/>
    <n v="85000252"/>
    <s v="SERRANILLOS DEL VALLE"/>
    <n v="3297"/>
    <x v="60"/>
    <d v="2024-09-10T00:00:00"/>
    <d v="1899-12-30T09:02:10"/>
    <s v="11/09 9h"/>
    <d v="2024-09-11T00:00:00"/>
    <x v="18"/>
    <x v="13"/>
    <x v="1786"/>
    <d v="2024-09-10T00:00:00"/>
    <d v="1899-12-30T13:35:57"/>
    <n v="401"/>
    <s v="E00401"/>
    <s v="RUTA KMS.401"/>
    <x v="260"/>
    <x v="0"/>
    <x v="0"/>
    <x v="8"/>
    <x v="0"/>
    <d v="2024-09-10T09:02:10"/>
    <x v="189"/>
    <n v="23.963888888829388"/>
    <d v="2024-09-10T13:35:57"/>
    <d v="1899-12-30T05:20:48"/>
    <d v="2024-09-10T18:56:45"/>
    <n v="14.054166666639503"/>
    <x v="0"/>
    <m/>
    <m/>
    <x v="0"/>
    <x v="6"/>
    <x v="0"/>
    <x v="2"/>
    <x v="2"/>
    <n v="3"/>
    <s v="HORMIGONES Y CONTENEDORES JARA"/>
    <d v="1900-01-04T08:19:12"/>
    <n v="17.61722222216272"/>
    <n v="12"/>
    <n v="5.6172222221627202"/>
    <n v="0"/>
    <x v="4"/>
  </r>
  <r>
    <s v="E002"/>
    <s v="EO65"/>
    <x v="1729"/>
    <x v="0"/>
    <s v="E4"/>
    <n v="100018408"/>
    <s v="GUTIERREZ CARABALLO, JOSE MANUEL"/>
    <n v="84000203"/>
    <s v="PAYMOGO-MATERIALES MARIA LUISA"/>
    <n v="3230"/>
    <x v="59"/>
    <d v="2024-09-10T00:00:00"/>
    <d v="1899-12-30T09:51:19"/>
    <s v="12/09 6p 64s + LATER"/>
    <d v="2024-09-12T00:00:00"/>
    <x v="9"/>
    <x v="13"/>
    <x v="1787"/>
    <d v="2024-09-11T00:00:00"/>
    <d v="1899-12-30T07:15:07"/>
    <n v="150"/>
    <s v="E00150"/>
    <s v="RUTA KMS.150"/>
    <x v="312"/>
    <x v="0"/>
    <x v="0"/>
    <x v="8"/>
    <x v="1"/>
    <d v="2024-09-10T09:51:19"/>
    <x v="196"/>
    <n v="58.14472222229233"/>
    <d v="2024-09-11T07:15:07"/>
    <d v="1899-12-30T02:00:00"/>
    <d v="2024-09-11T09:15:07"/>
    <n v="34.74805555556668"/>
    <x v="0"/>
    <m/>
    <m/>
    <x v="0"/>
    <x v="8"/>
    <x v="0"/>
    <x v="2"/>
    <x v="12"/>
    <n v="4"/>
    <s v=""/>
    <d v="1900-01-01T00:00:00"/>
    <n v="55.14472222229233"/>
    <n v="24"/>
    <n v="31.14472222229233"/>
    <n v="0"/>
    <x v="4"/>
  </r>
  <r>
    <s v="E002"/>
    <s v="EO65"/>
    <x v="1730"/>
    <x v="0"/>
    <s v="E4"/>
    <n v="100018408"/>
    <s v="GUTIERREZ CARABALLO, JOSE MANUEL"/>
    <n v="84000249"/>
    <s v="PUEBLA DE GUZMAN-JUAN DELGADO"/>
    <n v="3230"/>
    <x v="59"/>
    <d v="2024-09-10T00:00:00"/>
    <d v="1899-12-30T09:52:52"/>
    <s v="12/09 56s &quot;LATERO&quot; +"/>
    <d v="2024-09-12T00:00:00"/>
    <x v="9"/>
    <x v="13"/>
    <x v="1788"/>
    <d v="2024-09-11T00:00:00"/>
    <d v="1899-12-30T07:41:24"/>
    <n v="147"/>
    <s v="E00147"/>
    <s v="RUTA KMS.147"/>
    <x v="312"/>
    <x v="0"/>
    <x v="0"/>
    <x v="8"/>
    <x v="1"/>
    <d v="2024-09-10T09:52:52"/>
    <x v="196"/>
    <n v="58.11888888903195"/>
    <d v="2024-09-11T07:41:24"/>
    <d v="1899-12-30T01:57:36"/>
    <d v="2024-09-11T09:39:00"/>
    <n v="34.350000000034925"/>
    <x v="0"/>
    <m/>
    <m/>
    <x v="0"/>
    <x v="8"/>
    <x v="0"/>
    <x v="2"/>
    <x v="12"/>
    <n v="4"/>
    <s v=""/>
    <d v="1899-12-31T23:02:24"/>
    <n v="55.15888888903195"/>
    <n v="24"/>
    <n v="31.15888888903195"/>
    <n v="0"/>
    <x v="4"/>
  </r>
  <r>
    <s v="E002"/>
    <s v="EO65"/>
    <x v="1731"/>
    <x v="0"/>
    <s v="E4"/>
    <n v="100057739"/>
    <s v="SUM. DAIMIEL, S.L."/>
    <n v="84000090"/>
    <s v="DAIMIEL"/>
    <n v="3230"/>
    <x v="59"/>
    <d v="2024-09-10T00:00:00"/>
    <d v="1899-12-30T10:09:24"/>
    <s v="11/09 servir"/>
    <d v="2024-09-11T00:00:00"/>
    <x v="9"/>
    <x v="13"/>
    <x v="1789"/>
    <d v="2024-09-11T00:00:00"/>
    <d v="1899-12-30T08:48:21"/>
    <n v="351"/>
    <s v="E00351"/>
    <s v="RUTA KMS.351"/>
    <x v="303"/>
    <x v="0"/>
    <x v="0"/>
    <x v="8"/>
    <x v="1"/>
    <d v="2024-09-10T10:09:24"/>
    <x v="176"/>
    <n v="33.843333333323244"/>
    <d v="2024-09-11T08:48:21"/>
    <d v="1899-12-30T04:40:48"/>
    <d v="2024-09-11T13:29:09"/>
    <n v="6.5141666667186655"/>
    <x v="0"/>
    <m/>
    <m/>
    <x v="0"/>
    <x v="8"/>
    <x v="0"/>
    <x v="2"/>
    <x v="0"/>
    <n v="4"/>
    <s v="ORETANA LOGISTICA Y S. INT. S.L"/>
    <d v="1900-01-03T16:19:12"/>
    <n v="28.163333333323244"/>
    <n v="12"/>
    <n v="16.163333333323244"/>
    <n v="0"/>
    <x v="4"/>
  </r>
  <r>
    <s v="E002"/>
    <s v="EO65"/>
    <x v="1732"/>
    <x v="0"/>
    <s v="E3"/>
    <n v="100057767"/>
    <s v="HORM. BURCIO PEREZ, S.L."/>
    <n v="85000225"/>
    <s v="JARANDILLA DE LA VERA"/>
    <n v="3297"/>
    <x v="60"/>
    <d v="2024-09-10T00:00:00"/>
    <d v="1899-12-30T10:10:42"/>
    <s v="11/09 08h"/>
    <d v="2024-09-11T00:00:00"/>
    <x v="13"/>
    <x v="13"/>
    <x v="1790"/>
    <d v="2024-09-10T00:00:00"/>
    <d v="1899-12-30T19:54:52"/>
    <n v="264"/>
    <s v="E00264"/>
    <s v="RUTA KMS.264"/>
    <x v="191"/>
    <x v="0"/>
    <x v="0"/>
    <x v="8"/>
    <x v="0"/>
    <d v="2024-09-10T10:10:42"/>
    <x v="187"/>
    <n v="21.821666666655801"/>
    <d v="2024-09-10T19:54:52"/>
    <d v="1899-12-30T03:31:12"/>
    <d v="2024-09-10T23:26:04"/>
    <n v="8.565555555629544"/>
    <x v="0"/>
    <m/>
    <m/>
    <x v="0"/>
    <x v="6"/>
    <x v="0"/>
    <x v="2"/>
    <x v="11"/>
    <n v="3"/>
    <s v=""/>
    <d v="1900-01-02T12:28:48"/>
    <n v="17.301666666655802"/>
    <n v="12"/>
    <n v="5.3016666666558017"/>
    <n v="0"/>
    <x v="4"/>
  </r>
  <r>
    <s v="E002"/>
    <s v="EO65"/>
    <x v="1733"/>
    <x v="0"/>
    <s v="E3"/>
    <n v="100057849"/>
    <s v="HORMIGONES HUELVA Y SEVILLA, S.L."/>
    <n v="85000023"/>
    <s v="ALMONTE"/>
    <n v="3228"/>
    <x v="61"/>
    <d v="2024-09-10T00:00:00"/>
    <d v="1899-12-30T10:11:56"/>
    <s v="11/09 10:00h"/>
    <d v="2024-09-11T00:00:00"/>
    <x v="11"/>
    <x v="13"/>
    <x v="1791"/>
    <d v="2024-09-10T00:00:00"/>
    <d v="1899-12-30T14:50:32"/>
    <n v="204"/>
    <s v="E00204"/>
    <s v="RUTA KMS.204"/>
    <x v="90"/>
    <x v="0"/>
    <x v="0"/>
    <x v="8"/>
    <x v="0"/>
    <d v="2024-09-10T10:11:56"/>
    <x v="185"/>
    <n v="23.801111111068167"/>
    <d v="2024-09-10T14:50:32"/>
    <d v="1899-12-30T02:43:12"/>
    <d v="2024-09-10T17:33:44"/>
    <n v="16.437777777726296"/>
    <x v="0"/>
    <m/>
    <m/>
    <x v="0"/>
    <x v="6"/>
    <x v="0"/>
    <x v="2"/>
    <x v="5"/>
    <n v="3"/>
    <s v=""/>
    <d v="1900-01-01T17:16:48"/>
    <n v="20.081111111068168"/>
    <n v="12"/>
    <n v="8.0811111110681679"/>
    <n v="0"/>
    <x v="4"/>
  </r>
  <r>
    <s v="E002"/>
    <s v="EO65"/>
    <x v="1734"/>
    <x v="0"/>
    <s v="E3"/>
    <n v="100028265"/>
    <s v="HORMIG. Y DERIVADOS SANTANO, S.A."/>
    <n v="85000214"/>
    <s v="TRUJILLO"/>
    <n v="3228"/>
    <x v="61"/>
    <d v="2024-09-10T00:00:00"/>
    <d v="1899-12-30T10:19:15"/>
    <s v="11/09 08:00h"/>
    <d v="2024-09-11T00:00:00"/>
    <x v="13"/>
    <x v="13"/>
    <x v="1792"/>
    <d v="2024-09-10T00:00:00"/>
    <d v="1899-12-30T18:20:41"/>
    <n v="163"/>
    <s v="E00163"/>
    <s v="RUTA KMS.163"/>
    <x v="170"/>
    <x v="0"/>
    <x v="0"/>
    <x v="8"/>
    <x v="0"/>
    <d v="2024-09-10T10:19:15"/>
    <x v="187"/>
    <n v="21.679166666697711"/>
    <d v="2024-09-10T18:20:41"/>
    <d v="1899-12-30T02:10:24"/>
    <d v="2024-09-10T20:31:05"/>
    <n v="11.481944444356486"/>
    <x v="0"/>
    <m/>
    <m/>
    <x v="0"/>
    <x v="6"/>
    <x v="0"/>
    <x v="2"/>
    <x v="10"/>
    <n v="3"/>
    <s v="VILLAR CHAMIZO JUAN Mª"/>
    <d v="1900-01-01T04:09:36"/>
    <n v="18.505833333364379"/>
    <n v="12"/>
    <n v="6.5058333333643787"/>
    <n v="0"/>
    <x v="4"/>
  </r>
  <r>
    <s v="E002"/>
    <s v="EO65"/>
    <x v="1735"/>
    <x v="0"/>
    <s v="E3"/>
    <n v="100024106"/>
    <s v="HORMIGONES HERMANOS FERNANDEZ S.L."/>
    <n v="85000135"/>
    <s v="JEREZ DE LOS CABALLEROS"/>
    <n v="3297"/>
    <x v="60"/>
    <d v="2024-09-10T00:00:00"/>
    <d v="1899-12-30T10:28:01"/>
    <s v="11/09 09:00h"/>
    <d v="2024-09-11T00:00:00"/>
    <x v="18"/>
    <x v="13"/>
    <x v="1793"/>
    <d v="2024-09-11T00:00:00"/>
    <d v="1899-12-30T08:53:02"/>
    <n v="30"/>
    <s v="E00030"/>
    <s v="RUTA KMS.030"/>
    <x v="190"/>
    <x v="0"/>
    <x v="0"/>
    <x v="8"/>
    <x v="0"/>
    <d v="2024-09-10T10:28:01"/>
    <x v="189"/>
    <n v="22.533055555599276"/>
    <d v="2024-09-11T08:53:02"/>
    <d v="1899-12-30T00:24:00"/>
    <d v="2024-09-11T09:17:02"/>
    <n v="-0.2838888888945803"/>
    <x v="0"/>
    <m/>
    <m/>
    <x v="0"/>
    <x v="8"/>
    <x v="0"/>
    <x v="2"/>
    <x v="0"/>
    <n v="4"/>
    <s v="HIBURSANFRE, S.L.U."/>
    <d v="1899-12-30T09:36:00"/>
    <n v="21.133055555599277"/>
    <n v="12"/>
    <n v="9.1330555555992774"/>
    <n v="0"/>
    <x v="4"/>
  </r>
  <r>
    <s v="E002"/>
    <s v="EO65"/>
    <x v="1736"/>
    <x v="0"/>
    <s v="E4"/>
    <n v="100057750"/>
    <s v="ALM. AGRUPADOS MAT, S.L."/>
    <n v="84000075"/>
    <s v="CACERES-PREF. MANZANO, S.L."/>
    <n v="3232"/>
    <x v="90"/>
    <d v="2024-09-10T00:00:00"/>
    <d v="1899-12-30T10:30:20"/>
    <s v="11/09 1palblanc+MATT"/>
    <d v="2024-09-11T00:00:00"/>
    <x v="9"/>
    <x v="13"/>
    <x v="1794"/>
    <d v="2024-09-11T00:00:00"/>
    <d v="1899-12-30T09:46:59"/>
    <n v="142"/>
    <s v="E00142"/>
    <s v="RUTA KMS.142"/>
    <x v="164"/>
    <x v="0"/>
    <x v="0"/>
    <x v="8"/>
    <x v="1"/>
    <d v="2024-09-10T10:30:20"/>
    <x v="176"/>
    <n v="33.494444444426335"/>
    <d v="2024-09-11T09:46:59"/>
    <d v="1899-12-30T01:53:36"/>
    <d v="2024-09-11T11:40:35"/>
    <n v="8.3236111112055369"/>
    <x v="0"/>
    <m/>
    <m/>
    <x v="0"/>
    <x v="8"/>
    <x v="0"/>
    <x v="2"/>
    <x v="1"/>
    <n v="4"/>
    <s v=""/>
    <d v="1899-12-31T21:26:24"/>
    <n v="30.601111111093001"/>
    <n v="12"/>
    <n v="18.601111111093001"/>
    <n v="0"/>
    <x v="4"/>
  </r>
  <r>
    <s v="E002"/>
    <s v="EO65"/>
    <x v="1737"/>
    <x v="0"/>
    <s v="E4"/>
    <n v="100018408"/>
    <s v="GUTIERREZ CARABALLO, JOSE MANUEL"/>
    <n v="84000256"/>
    <s v="VILLANUEVA CASTILLEJOS-ALM.DELEYTO"/>
    <n v="3230"/>
    <x v="59"/>
    <d v="2024-09-10T00:00:00"/>
    <d v="1899-12-30T10:34:45"/>
    <s v="11/09 64s"/>
    <d v="2024-09-11T00:00:00"/>
    <x v="9"/>
    <x v="13"/>
    <x v="1795"/>
    <d v="2024-09-11T00:00:00"/>
    <d v="1899-12-30T06:57:54"/>
    <n v="162"/>
    <s v="E00162"/>
    <s v="RUTA KMS.162"/>
    <x v="156"/>
    <x v="0"/>
    <x v="0"/>
    <x v="8"/>
    <x v="1"/>
    <d v="2024-09-10T10:34:45"/>
    <x v="176"/>
    <n v="33.420833333395422"/>
    <d v="2024-09-11T06:57:54"/>
    <d v="1899-12-30T02:09:36"/>
    <d v="2024-09-11T09:07:30"/>
    <n v="10.875000000174623"/>
    <x v="0"/>
    <m/>
    <m/>
    <x v="0"/>
    <x v="8"/>
    <x v="0"/>
    <x v="2"/>
    <x v="13"/>
    <n v="4"/>
    <s v="VAZQUEZ COTANO, FCO. JAVIER"/>
    <d v="1900-01-01T03:50:24"/>
    <n v="30.260833333395421"/>
    <n v="12"/>
    <n v="18.260833333395421"/>
    <n v="0"/>
    <x v="4"/>
  </r>
  <r>
    <s v="E002"/>
    <s v="EO65"/>
    <x v="1738"/>
    <x v="0"/>
    <s v="E3"/>
    <n v="100057883"/>
    <s v="MATERIALES Y HORMIGONES, SL"/>
    <n v="85000198"/>
    <s v="MADRID"/>
    <n v="3228"/>
    <x v="61"/>
    <d v="2024-09-10T00:00:00"/>
    <d v="1899-12-30T10:45:36"/>
    <d v="2024-11-09T00:00:00"/>
    <d v="2024-09-11T00:00:00"/>
    <x v="1"/>
    <x v="13"/>
    <x v="1796"/>
    <d v="2024-09-10T00:00:00"/>
    <d v="1899-12-30T19:05:55"/>
    <n v="413"/>
    <s v="E00413"/>
    <s v="RUTA KMS.413"/>
    <x v="183"/>
    <x v="0"/>
    <x v="0"/>
    <x v="8"/>
    <x v="0"/>
    <d v="2024-09-10T10:45:36"/>
    <x v="205"/>
    <n v="30.240000000048894"/>
    <d v="2024-09-10T19:05:55"/>
    <d v="1899-12-30T05:30:24"/>
    <d v="2024-09-11T00:36:19"/>
    <n v="16.394722222408745"/>
    <x v="0"/>
    <m/>
    <m/>
    <x v="0"/>
    <x v="6"/>
    <x v="0"/>
    <x v="2"/>
    <x v="11"/>
    <n v="3"/>
    <s v=""/>
    <d v="1900-01-04T12:09:36"/>
    <n v="23.733333333382227"/>
    <n v="12"/>
    <n v="11.733333333382227"/>
    <n v="0"/>
    <x v="4"/>
  </r>
  <r>
    <s v="E002"/>
    <s v="EO65"/>
    <x v="1739"/>
    <x v="0"/>
    <s v="E3"/>
    <n v="100057883"/>
    <s v="MATERIALES Y HORMIGONES, SL"/>
    <n v="85000198"/>
    <s v="MADRID"/>
    <n v="3228"/>
    <x v="61"/>
    <d v="2024-09-10T00:00:00"/>
    <d v="1899-12-30T10:45:43"/>
    <d v="2024-11-09T00:00:00"/>
    <d v="2024-09-11T00:00:00"/>
    <x v="1"/>
    <x v="13"/>
    <x v="1797"/>
    <d v="2024-09-10T00:00:00"/>
    <d v="1899-12-30T14:30:56"/>
    <n v="413"/>
    <s v="E00413"/>
    <s v="RUTA KMS.413"/>
    <x v="175"/>
    <x v="0"/>
    <x v="0"/>
    <x v="8"/>
    <x v="0"/>
    <d v="2024-09-10T10:45:43"/>
    <x v="205"/>
    <n v="30.238055555673782"/>
    <d v="2024-09-10T14:30:56"/>
    <d v="1899-12-30T05:30:24"/>
    <d v="2024-09-10T20:01:20"/>
    <n v="20.977777777821757"/>
    <x v="0"/>
    <m/>
    <m/>
    <x v="0"/>
    <x v="6"/>
    <x v="0"/>
    <x v="2"/>
    <x v="5"/>
    <n v="3"/>
    <s v="HORMIGONES Y CONTENEDORES JARA"/>
    <d v="1900-01-04T12:09:36"/>
    <n v="23.731388889007114"/>
    <n v="12"/>
    <n v="11.731388889007114"/>
    <n v="0"/>
    <x v="4"/>
  </r>
  <r>
    <s v="E002"/>
    <s v="EO65"/>
    <x v="1740"/>
    <x v="0"/>
    <s v="E3"/>
    <n v="100057863"/>
    <s v="UTE TORIL"/>
    <n v="85000117"/>
    <s v="TORIL"/>
    <n v="3227"/>
    <x v="62"/>
    <d v="2024-09-10T00:00:00"/>
    <d v="1899-12-30T10:59:29"/>
    <s v="11/09 09h TRACTOR"/>
    <d v="2024-09-11T00:00:00"/>
    <x v="18"/>
    <x v="13"/>
    <x v="1798"/>
    <d v="2024-09-10T00:00:00"/>
    <d v="1899-12-30T15:11:26"/>
    <n v="244"/>
    <s v="E00244"/>
    <s v="RUTA KMS.244"/>
    <x v="73"/>
    <x v="0"/>
    <x v="0"/>
    <x v="8"/>
    <x v="0"/>
    <d v="2024-09-10T10:59:29"/>
    <x v="189"/>
    <n v="22.008611111145001"/>
    <d v="2024-09-10T15:11:26"/>
    <d v="1899-12-30T03:15:12"/>
    <d v="2024-09-10T18:26:38"/>
    <n v="14.556111111072823"/>
    <x v="0"/>
    <m/>
    <m/>
    <x v="0"/>
    <x v="6"/>
    <x v="0"/>
    <x v="2"/>
    <x v="4"/>
    <n v="3"/>
    <s v="TTES COOPERATIVOS ARAGONES S COOP"/>
    <d v="1900-01-02T06:04:48"/>
    <n v="17.755277777811667"/>
    <n v="12"/>
    <n v="5.7552777778116671"/>
    <n v="0"/>
    <x v="4"/>
  </r>
  <r>
    <s v="E002"/>
    <s v="EO65"/>
    <x v="1741"/>
    <x v="0"/>
    <s v="E3"/>
    <n v="100057858"/>
    <s v="SPECIAL CONCRETE 3, S.L."/>
    <n v="85000115"/>
    <s v="ALCORCON"/>
    <n v="3297"/>
    <x v="60"/>
    <d v="2024-09-10T00:00:00"/>
    <d v="1899-12-30T11:19:12"/>
    <s v="11/09 08:00h"/>
    <d v="2024-09-11T00:00:00"/>
    <x v="13"/>
    <x v="13"/>
    <x v="1799"/>
    <d v="2024-09-10T00:00:00"/>
    <d v="1899-12-30T12:45:26"/>
    <n v="403"/>
    <s v="E00403"/>
    <s v="RUTA KMS.403"/>
    <x v="203"/>
    <x v="0"/>
    <x v="0"/>
    <x v="8"/>
    <x v="0"/>
    <d v="2024-09-10T11:19:12"/>
    <x v="187"/>
    <n v="20.68000000010943"/>
    <d v="2024-09-10T12:45:26"/>
    <d v="1899-12-30T05:22:24"/>
    <d v="2024-09-10T18:07:50"/>
    <n v="13.869444444542751"/>
    <x v="0"/>
    <m/>
    <m/>
    <x v="0"/>
    <x v="6"/>
    <x v="0"/>
    <x v="2"/>
    <x v="3"/>
    <n v="3"/>
    <s v="HORMIGONES Y CONTENEDORES JARA"/>
    <d v="1900-01-04T08:57:36"/>
    <n v="14.306666666776097"/>
    <n v="12"/>
    <n v="2.3066666667760973"/>
    <n v="0"/>
    <x v="4"/>
  </r>
  <r>
    <s v="E002"/>
    <s v="EO65"/>
    <x v="1742"/>
    <x v="0"/>
    <s v="E3"/>
    <n v="100057858"/>
    <s v="SPECIAL CONCRETE 3, S.L."/>
    <n v="85000115"/>
    <s v="ALCORCON"/>
    <n v="3297"/>
    <x v="60"/>
    <d v="2024-09-10T00:00:00"/>
    <d v="1899-12-30T11:19:43"/>
    <s v="11/09 10:00h"/>
    <d v="2024-09-11T00:00:00"/>
    <x v="11"/>
    <x v="13"/>
    <x v="1800"/>
    <d v="2024-09-10T00:00:00"/>
    <d v="1899-12-30T12:13:36"/>
    <n v="403"/>
    <s v="E00403"/>
    <s v="RUTA KMS.403"/>
    <x v="309"/>
    <x v="0"/>
    <x v="0"/>
    <x v="8"/>
    <x v="0"/>
    <d v="2024-09-10T11:19:43"/>
    <x v="185"/>
    <n v="22.671388888789807"/>
    <d v="2024-09-10T12:13:36"/>
    <d v="1899-12-30T05:22:24"/>
    <d v="2024-09-10T17:36:00"/>
    <n v="16.39999999984866"/>
    <x v="0"/>
    <m/>
    <m/>
    <x v="0"/>
    <x v="6"/>
    <x v="0"/>
    <x v="2"/>
    <x v="3"/>
    <n v="3"/>
    <s v="HORMIGONES Y CONTENEDORES JARA"/>
    <d v="1900-01-04T08:57:36"/>
    <n v="16.298055555456472"/>
    <n v="12"/>
    <n v="4.2980555554564717"/>
    <n v="0"/>
    <x v="4"/>
  </r>
  <r>
    <s v="E002"/>
    <s v="EO65"/>
    <x v="1743"/>
    <x v="0"/>
    <s v="E3"/>
    <n v="100057858"/>
    <s v="SPECIAL CONCRETE 3, S.L."/>
    <n v="85000115"/>
    <s v="ALCORCON"/>
    <n v="3297"/>
    <x v="60"/>
    <d v="2024-09-10T00:00:00"/>
    <d v="1899-12-30T11:19:50"/>
    <s v="11/09 12:00h"/>
    <d v="2024-09-11T00:00:00"/>
    <x v="17"/>
    <x v="13"/>
    <x v="1801"/>
    <d v="2024-09-10T00:00:00"/>
    <d v="1899-12-30T17:44:51"/>
    <n v="403"/>
    <s v="E00403"/>
    <s v="RUTA KMS.403"/>
    <x v="193"/>
    <x v="0"/>
    <x v="0"/>
    <x v="8"/>
    <x v="0"/>
    <d v="2024-09-10T11:19:50"/>
    <x v="181"/>
    <n v="24.669444444472902"/>
    <d v="2024-09-10T17:44:51"/>
    <d v="1899-12-30T05:22:24"/>
    <d v="2024-09-10T23:07:15"/>
    <n v="12.879166666651145"/>
    <x v="0"/>
    <m/>
    <m/>
    <x v="0"/>
    <x v="6"/>
    <x v="0"/>
    <x v="2"/>
    <x v="9"/>
    <n v="3"/>
    <s v="HORMIGONES Y CONTENEDORES JARA"/>
    <d v="1900-01-04T08:57:36"/>
    <n v="18.296111111139567"/>
    <n v="12"/>
    <n v="6.2961111111395667"/>
    <n v="0"/>
    <x v="4"/>
  </r>
  <r>
    <s v="E002"/>
    <s v="EO65"/>
    <x v="1744"/>
    <x v="0"/>
    <s v="E3"/>
    <n v="100057753"/>
    <s v="HORM. Y ARIDOS NUÑEZ, S.L."/>
    <n v="85000160"/>
    <s v="OBRA AVE PLANTA TORIL"/>
    <n v="3229"/>
    <x v="63"/>
    <d v="2024-09-10T00:00:00"/>
    <d v="1899-12-30T11:25:36"/>
    <s v="11/09 09:00h"/>
    <d v="2024-09-11T00:00:00"/>
    <x v="18"/>
    <x v="13"/>
    <x v="1802"/>
    <d v="2024-09-10T00:00:00"/>
    <d v="1899-12-30T18:35:36"/>
    <n v="244"/>
    <s v="E00244"/>
    <s v="RUTA KMS.244"/>
    <x v="189"/>
    <x v="0"/>
    <x v="0"/>
    <x v="8"/>
    <x v="0"/>
    <d v="2024-09-10T11:25:36"/>
    <x v="189"/>
    <n v="21.57333333324641"/>
    <d v="2024-09-10T18:35:36"/>
    <d v="1899-12-30T03:15:12"/>
    <d v="2024-09-10T21:50:48"/>
    <n v="11.153333333262708"/>
    <x v="0"/>
    <m/>
    <m/>
    <x v="0"/>
    <x v="6"/>
    <x v="0"/>
    <x v="2"/>
    <x v="10"/>
    <n v="3"/>
    <s v="HORMIGONES Y CONTENEDORES JARA"/>
    <d v="1900-01-02T06:04:48"/>
    <n v="17.319999999913076"/>
    <n v="12"/>
    <n v="5.319999999913076"/>
    <n v="0"/>
    <x v="4"/>
  </r>
  <r>
    <s v="E002"/>
    <s v="EO65"/>
    <x v="1745"/>
    <x v="0"/>
    <s v="E3"/>
    <n v="432000110"/>
    <s v="PREBETONG HORMIGONES, S.A."/>
    <n v="85000004"/>
    <s v="CACERES"/>
    <n v="3228"/>
    <x v="61"/>
    <d v="2024-09-10T00:00:00"/>
    <d v="1899-12-30T11:31:03"/>
    <s v="11/09 09:00h"/>
    <d v="2024-09-11T00:00:00"/>
    <x v="18"/>
    <x v="13"/>
    <x v="1803"/>
    <d v="2024-09-10T00:00:00"/>
    <d v="1899-12-30T17:34:11"/>
    <n v="147"/>
    <s v="E00147"/>
    <s v="RUTA KMS.147"/>
    <x v="158"/>
    <x v="0"/>
    <x v="0"/>
    <x v="8"/>
    <x v="0"/>
    <d v="2024-09-10T11:31:03"/>
    <x v="189"/>
    <n v="21.482499999983702"/>
    <d v="2024-09-10T17:34:11"/>
    <d v="1899-12-30T01:57:36"/>
    <d v="2024-09-10T19:31:47"/>
    <n v="13.470277777814772"/>
    <x v="0"/>
    <m/>
    <m/>
    <x v="0"/>
    <x v="6"/>
    <x v="0"/>
    <x v="2"/>
    <x v="9"/>
    <n v="3"/>
    <s v=""/>
    <d v="1899-12-31T23:02:24"/>
    <n v="18.522499999983701"/>
    <n v="12"/>
    <n v="6.522499999983701"/>
    <n v="0"/>
    <x v="4"/>
  </r>
  <r>
    <s v="E002"/>
    <s v="EO65"/>
    <x v="1746"/>
    <x v="0"/>
    <s v="E3"/>
    <n v="100046984"/>
    <s v="TRANSP. Y CEMENTOS HIDALGO, S.L."/>
    <n v="85000516"/>
    <s v="CHOZAS DE CANALES-HORMICHOZAS"/>
    <n v="3297"/>
    <x v="60"/>
    <d v="2024-09-10T00:00:00"/>
    <d v="1899-12-30T11:31:15"/>
    <s v="HORMICHOZAS 42,5 P-L"/>
    <d v="2024-09-11T00:00:00"/>
    <x v="12"/>
    <x v="13"/>
    <x v="1804"/>
    <d v="2024-09-10T00:00:00"/>
    <d v="1899-12-30T20:44:48"/>
    <n v="383"/>
    <s v="E00383"/>
    <s v="RUTA KMS.383"/>
    <x v="254"/>
    <x v="0"/>
    <x v="0"/>
    <x v="8"/>
    <x v="0"/>
    <d v="2024-09-10T11:31:15"/>
    <x v="190"/>
    <n v="23.479166666802485"/>
    <d v="2024-09-10T20:44:48"/>
    <d v="1899-12-30T05:06:24"/>
    <d v="2024-09-11T01:51:12"/>
    <n v="9.1466666667256504"/>
    <x v="0"/>
    <m/>
    <m/>
    <x v="0"/>
    <x v="6"/>
    <x v="0"/>
    <x v="2"/>
    <x v="16"/>
    <n v="3"/>
    <s v="LOGISTICA Y CEM. HIDALGO, S.L."/>
    <d v="1900-01-04T02:33:36"/>
    <n v="17.372500000135819"/>
    <n v="12"/>
    <n v="5.372500000135819"/>
    <n v="0"/>
    <x v="4"/>
  </r>
  <r>
    <s v="E002"/>
    <s v="EO65"/>
    <x v="1747"/>
    <x v="0"/>
    <s v="E3"/>
    <n v="100057809"/>
    <s v="HORM. QUINTANAR, SL"/>
    <n v="85000092"/>
    <s v="QUINTANAR DE LA ORDEN"/>
    <n v="3297"/>
    <x v="60"/>
    <d v="2024-09-10T00:00:00"/>
    <d v="1899-12-30T12:07:31"/>
    <s v="11/09 08:00h"/>
    <d v="2024-09-11T00:00:00"/>
    <x v="13"/>
    <x v="13"/>
    <x v="1805"/>
    <d v="2024-09-10T00:00:00"/>
    <d v="1899-12-30T16:03:09"/>
    <n v="492"/>
    <s v="E00492"/>
    <s v="RUTA KMS.492"/>
    <x v="176"/>
    <x v="0"/>
    <x v="0"/>
    <x v="8"/>
    <x v="0"/>
    <d v="2024-09-10T12:07:31"/>
    <x v="187"/>
    <n v="19.874722222331911"/>
    <d v="2024-09-10T16:03:09"/>
    <d v="1899-12-30T06:33:36"/>
    <d v="2024-09-10T22:36:45"/>
    <n v="9.3875000001280569"/>
    <x v="0"/>
    <m/>
    <m/>
    <x v="0"/>
    <x v="6"/>
    <x v="0"/>
    <x v="2"/>
    <x v="8"/>
    <n v="3"/>
    <s v="HORMIGONES Y CONTENEDORES JARA"/>
    <d v="1900-01-05T13:26:24"/>
    <n v="12.314722222331913"/>
    <n v="12"/>
    <n v="0.3147222223319126"/>
    <n v="1"/>
    <x v="4"/>
  </r>
  <r>
    <s v="E002"/>
    <s v="EO65"/>
    <x v="1748"/>
    <x v="0"/>
    <s v="E4"/>
    <n v="100057845"/>
    <s v="INVERSIONES SEGURA SARRIA, S.L."/>
    <n v="84000019"/>
    <s v="ARROYOMOLINOS"/>
    <n v="3230"/>
    <x v="59"/>
    <d v="2024-09-10T00:00:00"/>
    <d v="1899-12-30T12:56:14"/>
    <s v="11/09 64s"/>
    <d v="2024-09-11T00:00:00"/>
    <x v="12"/>
    <x v="13"/>
    <x v="1806"/>
    <d v="2024-09-10T00:00:00"/>
    <d v="1899-12-30T18:56:10"/>
    <n v="391"/>
    <s v="E00391"/>
    <s v="RUTA KMS.391"/>
    <x v="255"/>
    <x v="0"/>
    <x v="0"/>
    <x v="8"/>
    <x v="1"/>
    <d v="2024-09-10T12:56:14"/>
    <x v="190"/>
    <n v="22.062777777900919"/>
    <d v="2024-09-10T18:56:10"/>
    <d v="1899-12-30T05:12:48"/>
    <d v="2024-09-11T00:08:58"/>
    <n v="10.850555555603933"/>
    <x v="0"/>
    <m/>
    <m/>
    <x v="0"/>
    <x v="6"/>
    <x v="0"/>
    <x v="2"/>
    <x v="10"/>
    <n v="3"/>
    <s v=""/>
    <d v="1900-01-04T05:07:12"/>
    <n v="15.849444444567588"/>
    <n v="12"/>
    <n v="3.8494444445675882"/>
    <n v="0"/>
    <x v="4"/>
  </r>
  <r>
    <s v="E002"/>
    <s v="EO65"/>
    <x v="1749"/>
    <x v="0"/>
    <s v="E4"/>
    <n v="100057845"/>
    <s v="INVERSIONES SEGURA SARRIA, S.L."/>
    <n v="84000019"/>
    <s v="ARROYOMOLINOS"/>
    <n v="3230"/>
    <x v="59"/>
    <d v="2024-09-10T00:00:00"/>
    <d v="1899-12-30T12:56:31"/>
    <s v="11/09 64s"/>
    <d v="2024-09-11T00:00:00"/>
    <x v="17"/>
    <x v="13"/>
    <x v="1807"/>
    <d v="2024-09-11T00:00:00"/>
    <d v="1899-12-30T10:06:11"/>
    <n v="391"/>
    <s v="E00391"/>
    <s v="RUTA KMS.391"/>
    <x v="313"/>
    <x v="0"/>
    <x v="0"/>
    <x v="8"/>
    <x v="1"/>
    <d v="2024-09-10T12:56:31"/>
    <x v="181"/>
    <n v="23.058055555564351"/>
    <d v="2024-09-11T10:06:11"/>
    <d v="1899-12-30T05:12:48"/>
    <d v="2024-09-11T15:18:59"/>
    <n v="-3.316388888808433"/>
    <x v="1"/>
    <m/>
    <m/>
    <x v="0"/>
    <x v="8"/>
    <x v="2"/>
    <x v="2"/>
    <x v="6"/>
    <n v="4"/>
    <s v=""/>
    <d v="1900-01-04T05:07:12"/>
    <n v="16.84472222223102"/>
    <n v="12"/>
    <n v="4.8447222222310202"/>
    <n v="0"/>
    <x v="4"/>
  </r>
  <r>
    <s v="E002"/>
    <s v="EO65"/>
    <x v="1750"/>
    <x v="0"/>
    <s v="E3"/>
    <n v="432000110"/>
    <s v="PREBETONG HORMIGONES, S.A."/>
    <n v="85000333"/>
    <s v="AVE PLASENCIA MOVIL"/>
    <n v="3228"/>
    <x v="61"/>
    <d v="2024-09-10T00:00:00"/>
    <d v="1899-12-30T13:30:30"/>
    <s v="11/09 11:00h"/>
    <d v="2024-09-11T00:00:00"/>
    <x v="12"/>
    <x v="13"/>
    <x v="1808"/>
    <d v="2024-09-11T00:00:00"/>
    <d v="1899-12-30T07:22:07"/>
    <n v="222"/>
    <s v="E00222"/>
    <s v="RUTA KMS.222"/>
    <x v="192"/>
    <x v="0"/>
    <x v="0"/>
    <x v="8"/>
    <x v="0"/>
    <d v="2024-09-10T13:30:30"/>
    <x v="190"/>
    <n v="21.491666666697711"/>
    <d v="2024-09-11T07:22:07"/>
    <d v="1899-12-30T02:57:36"/>
    <d v="2024-09-11T10:19:43"/>
    <n v="0.67138888884801418"/>
    <x v="0"/>
    <m/>
    <m/>
    <x v="0"/>
    <x v="8"/>
    <x v="0"/>
    <x v="2"/>
    <x v="12"/>
    <n v="4"/>
    <s v=""/>
    <d v="1900-01-01T23:02:24"/>
    <n v="17.53166666669771"/>
    <n v="12"/>
    <n v="5.5316666666977099"/>
    <n v="0"/>
    <x v="4"/>
  </r>
  <r>
    <s v="E002"/>
    <s v="EO65"/>
    <x v="1751"/>
    <x v="0"/>
    <s v="E3"/>
    <n v="432000110"/>
    <s v="PREBETONG HORMIGONES, S.A."/>
    <n v="85000333"/>
    <s v="AVE PLASENCIA MOVIL"/>
    <n v="3228"/>
    <x v="61"/>
    <d v="2024-09-10T00:00:00"/>
    <d v="1899-12-30T13:30:48"/>
    <d v="2024-11-09T13:00:00"/>
    <d v="2024-09-11T00:00:00"/>
    <x v="0"/>
    <x v="13"/>
    <x v="1809"/>
    <d v="2024-09-11T00:00:00"/>
    <d v="1899-12-30T09:49:27"/>
    <n v="222"/>
    <s v="E00222"/>
    <s v="RUTA KMS.222"/>
    <x v="188"/>
    <x v="0"/>
    <x v="0"/>
    <x v="8"/>
    <x v="0"/>
    <d v="2024-09-10T13:30:48"/>
    <x v="193"/>
    <n v="23.486666666634846"/>
    <d v="2024-09-11T09:49:27"/>
    <d v="1899-12-30T02:57:36"/>
    <d v="2024-09-11T12:47:03"/>
    <n v="0.21583333314629272"/>
    <x v="0"/>
    <m/>
    <m/>
    <x v="0"/>
    <x v="8"/>
    <x v="0"/>
    <x v="2"/>
    <x v="1"/>
    <n v="4"/>
    <s v="HORMIGONES Y CONTENEDORES JARA"/>
    <d v="1900-01-01T23:02:24"/>
    <n v="19.526666666634846"/>
    <n v="12"/>
    <n v="7.5266666666348456"/>
    <n v="0"/>
    <x v="4"/>
  </r>
  <r>
    <s v="E002"/>
    <s v="EO65"/>
    <x v="1752"/>
    <x v="0"/>
    <s v="E3"/>
    <n v="100040245"/>
    <s v="HORMIGONES DEL FRESNO, S.L."/>
    <n v="85000582"/>
    <s v="RIBERA DEL FRESNO- CEBADERO CORRALI"/>
    <n v="3297"/>
    <x v="60"/>
    <d v="2024-09-10T00:00:00"/>
    <d v="1899-12-30T13:57:50"/>
    <s v="11/09 09:00h"/>
    <d v="2024-09-11T00:00:00"/>
    <x v="18"/>
    <x v="13"/>
    <x v="1810"/>
    <d v="2024-09-11T00:00:00"/>
    <d v="1899-12-30T08:56:31"/>
    <n v="35"/>
    <s v="E00035"/>
    <s v="RUTA KMS.035"/>
    <x v="161"/>
    <x v="0"/>
    <x v="0"/>
    <x v="8"/>
    <x v="0"/>
    <d v="2024-09-10T13:57:50"/>
    <x v="189"/>
    <n v="19.036111111112405"/>
    <d v="2024-09-11T08:56:31"/>
    <d v="1899-12-30T00:28:00"/>
    <d v="2024-09-11T09:24:31"/>
    <n v="-0.40861111111007631"/>
    <x v="0"/>
    <m/>
    <m/>
    <x v="0"/>
    <x v="8"/>
    <x v="0"/>
    <x v="2"/>
    <x v="0"/>
    <n v="4"/>
    <s v="CISTERCEX. S.L.L."/>
    <d v="1899-12-30T11:12:00"/>
    <n v="17.56944444444574"/>
    <n v="12"/>
    <n v="5.5694444444457396"/>
    <n v="0"/>
    <x v="4"/>
  </r>
  <r>
    <s v="E002"/>
    <s v="EO65"/>
    <x v="1753"/>
    <x v="0"/>
    <s v="E3"/>
    <n v="432000110"/>
    <s v="PREBETONG HORMIGONES, S.A."/>
    <n v="85000005"/>
    <s v="BADAJOZ-CAYA Nº 37"/>
    <n v="3297"/>
    <x v="60"/>
    <d v="2024-09-10T00:00:00"/>
    <d v="1899-12-30T15:24:02"/>
    <s v="11/09 9h"/>
    <d v="2024-09-11T00:00:00"/>
    <x v="18"/>
    <x v="13"/>
    <x v="1811"/>
    <d v="2024-09-10T00:00:00"/>
    <d v="1899-12-30T18:06:52"/>
    <n v="94"/>
    <s v="E00094"/>
    <s v="RUTA KMS.094"/>
    <x v="167"/>
    <x v="0"/>
    <x v="0"/>
    <x v="8"/>
    <x v="0"/>
    <d v="2024-09-10T15:24:02"/>
    <x v="189"/>
    <n v="17.599444444407709"/>
    <d v="2024-09-10T18:06:52"/>
    <d v="1899-12-30T01:15:12"/>
    <d v="2024-09-10T19:22:04"/>
    <n v="13.632222222222481"/>
    <x v="0"/>
    <m/>
    <m/>
    <x v="0"/>
    <x v="6"/>
    <x v="0"/>
    <x v="2"/>
    <x v="10"/>
    <n v="3"/>
    <s v="HIBURSANFRE, S.L.U."/>
    <d v="1899-12-31T06:04:48"/>
    <n v="15.346111111074375"/>
    <n v="12"/>
    <n v="3.3461111110743751"/>
    <n v="0"/>
    <x v="4"/>
  </r>
  <r>
    <s v="E002"/>
    <s v="EO66"/>
    <x v="1754"/>
    <x v="0"/>
    <s v="E3"/>
    <n v="100059479"/>
    <s v="PEGACOL, CIMENTOS COLA LDA"/>
    <n v="85000546"/>
    <s v="FORNOS DE CIMA CALHANDRIZ"/>
    <n v="3229"/>
    <x v="63"/>
    <d v="2024-09-05T00:00:00"/>
    <d v="1899-12-30T10:26:01"/>
    <s v="10/09 8h-17h"/>
    <d v="2024-09-10T00:00:00"/>
    <x v="1"/>
    <x v="13"/>
    <x v="1812"/>
    <d v="2024-09-09T00:00:00"/>
    <d v="1899-12-30T16:59:58"/>
    <n v="293"/>
    <s v="E00293"/>
    <s v="RUTA KMS.293"/>
    <x v="205"/>
    <x v="0"/>
    <x v="0"/>
    <x v="8"/>
    <x v="0"/>
    <d v="2024-09-05T10:26:01"/>
    <x v="149"/>
    <n v="126.56638888892485"/>
    <d v="2024-09-09T16:59:58"/>
    <d v="1899-12-30T03:54:24"/>
    <d v="2024-09-09T20:54:22"/>
    <n v="20.093888889066875"/>
    <x v="0"/>
    <m/>
    <m/>
    <x v="0"/>
    <x v="7"/>
    <x v="0"/>
    <x v="2"/>
    <x v="8"/>
    <n v="2"/>
    <s v="LOGISTICA GALVEZ MARIN, S.L."/>
    <d v="1900-01-02T21:45:36"/>
    <n v="121.65972222225818"/>
    <n v="60"/>
    <n v="61.659722222258182"/>
    <n v="0"/>
    <x v="4"/>
  </r>
  <r>
    <s v="E002"/>
    <s v="EO66"/>
    <x v="1755"/>
    <x v="0"/>
    <s v="E4"/>
    <n v="100022674"/>
    <s v="COMERCIAL SILOS DE GALICIA, S.L."/>
    <n v="84000541"/>
    <s v="SAO VICENTE DO PAUL"/>
    <n v="3230"/>
    <x v="59"/>
    <d v="2024-09-05T00:00:00"/>
    <d v="1899-12-30T10:53:00"/>
    <s v="09/09 CASAIS DOS CIP"/>
    <d v="2024-09-09T00:00:00"/>
    <x v="9"/>
    <x v="13"/>
    <x v="1813"/>
    <d v="2024-09-06T00:00:00"/>
    <d v="1899-12-30T17:11:47"/>
    <n v="304"/>
    <s v="E00304"/>
    <s v="RUTA KMS.304"/>
    <x v="314"/>
    <x v="0"/>
    <x v="0"/>
    <x v="8"/>
    <x v="1"/>
    <d v="2024-09-05T10:53:00"/>
    <x v="126"/>
    <n v="105.11666666669771"/>
    <d v="2024-09-06T17:11:47"/>
    <d v="1899-12-30T04:03:12"/>
    <d v="2024-09-06T21:14:59"/>
    <n v="70.750277777784504"/>
    <x v="0"/>
    <m/>
    <m/>
    <x v="0"/>
    <x v="5"/>
    <x v="0"/>
    <x v="0"/>
    <x v="9"/>
    <n v="6"/>
    <s v=""/>
    <d v="1900-01-03T01:16:48"/>
    <n v="100.06333333336438"/>
    <n v="48"/>
    <n v="52.063333333364383"/>
    <n v="0"/>
    <x v="4"/>
  </r>
  <r>
    <s v="E002"/>
    <s v="EO66"/>
    <x v="1756"/>
    <x v="0"/>
    <s v="E4"/>
    <n v="100022674"/>
    <s v="COMERCIAL SILOS DE GALICIA, S.L."/>
    <n v="84000725"/>
    <s v="OLIVAL"/>
    <n v="3230"/>
    <x v="59"/>
    <d v="2024-09-10T00:00:00"/>
    <d v="1899-12-30T12:15:54"/>
    <s v="Sust.alb 8045611822"/>
    <d v="2024-09-12T00:00:00"/>
    <x v="9"/>
    <x v="13"/>
    <x v="1814"/>
    <d v="2024-09-10T00:00:00"/>
    <d v="1899-12-30T10:07:32"/>
    <n v="316"/>
    <s v="E00316"/>
    <s v="RUTA KMS.316"/>
    <x v="314"/>
    <x v="0"/>
    <x v="0"/>
    <x v="8"/>
    <x v="1"/>
    <d v="2024-09-10T12:15:54"/>
    <x v="196"/>
    <n v="55.735000000102445"/>
    <d v="2024-09-10T10:07:32"/>
    <d v="1899-12-30T04:12:48"/>
    <d v="2024-09-10T14:20:20"/>
    <n v="53.661111111170612"/>
    <x v="0"/>
    <m/>
    <m/>
    <x v="0"/>
    <x v="6"/>
    <x v="0"/>
    <x v="2"/>
    <x v="6"/>
    <n v="3"/>
    <s v=""/>
    <d v="1900-01-03T05:07:12"/>
    <n v="50.521666666769114"/>
    <n v="24"/>
    <n v="26.521666666769114"/>
    <n v="0"/>
    <x v="4"/>
  </r>
  <r>
    <s v="E002"/>
    <s v="EO11"/>
    <x v="1757"/>
    <x v="0"/>
    <s v="E3"/>
    <n v="100018925"/>
    <s v="TRAVIESAS DEL NORTE, S.A."/>
    <n v="22001250"/>
    <s v="VILLAFRANCA"/>
    <n v="1054"/>
    <x v="6"/>
    <d v="2024-09-06T00:00:00"/>
    <d v="1899-12-30T09:23:52"/>
    <s v="12/09 B.A. HORARIO D"/>
    <d v="2024-09-12T00:00:00"/>
    <x v="4"/>
    <x v="5"/>
    <x v="1815"/>
    <d v="2024-09-12T00:00:00"/>
    <d v="1899-12-30T11:21:14"/>
    <n v="100"/>
    <s v="E00100"/>
    <s v="RUTA KMS.100"/>
    <x v="25"/>
    <x v="0"/>
    <x v="0"/>
    <x v="2"/>
    <x v="0"/>
    <d v="2024-09-06T09:23:52"/>
    <x v="206"/>
    <n v="149.60222222213633"/>
    <d v="2024-09-12T11:21:14"/>
    <d v="1899-12-30T01:20:00"/>
    <d v="2024-09-12T12:41:14"/>
    <n v="2.312777777784504"/>
    <x v="0"/>
    <m/>
    <m/>
    <x v="0"/>
    <x v="11"/>
    <x v="0"/>
    <x v="2"/>
    <x v="7"/>
    <n v="5"/>
    <s v=""/>
    <d v="1899-12-31T08:00:00"/>
    <n v="147.26888888880299"/>
    <n v="60"/>
    <n v="87.268888888802991"/>
    <n v="0"/>
    <x v="0"/>
  </r>
  <r>
    <s v="E002"/>
    <s v="EO11"/>
    <x v="1758"/>
    <x v="0"/>
    <s v="E3"/>
    <n v="100046984"/>
    <s v="TRANSP. Y CEMENTOS HIDALGO, S.L."/>
    <n v="22002955"/>
    <s v="VILLARES DE LA REINA - ARIDOS ARELS"/>
    <n v="3218"/>
    <x v="5"/>
    <d v="2024-09-10T00:00:00"/>
    <d v="1899-12-30T10:00:32"/>
    <s v="11/09 URGE  ARELSA V"/>
    <d v="2024-09-11T00:00:00"/>
    <x v="6"/>
    <x v="0"/>
    <x v="1816"/>
    <d v="2024-09-11T00:00:00"/>
    <d v="1899-12-30T11:17:41"/>
    <n v="274"/>
    <s v="E00274"/>
    <s v="RUTA KMS.274"/>
    <x v="20"/>
    <x v="0"/>
    <x v="0"/>
    <x v="0"/>
    <x v="0"/>
    <d v="2024-09-10T10:00:32"/>
    <x v="207"/>
    <n v="29.991111111128703"/>
    <d v="2024-09-11T11:17:41"/>
    <d v="1899-12-30T03:39:12"/>
    <d v="2024-09-11T14:56:53"/>
    <n v="1.0519444444798864"/>
    <x v="0"/>
    <m/>
    <m/>
    <x v="0"/>
    <x v="8"/>
    <x v="0"/>
    <x v="2"/>
    <x v="7"/>
    <n v="4"/>
    <s v=""/>
    <d v="1900-01-02T15:40:48"/>
    <n v="25.33777777779537"/>
    <n v="12"/>
    <n v="13.33777777779537"/>
    <n v="0"/>
    <x v="0"/>
  </r>
  <r>
    <s v="E002"/>
    <s v="EO11"/>
    <x v="1759"/>
    <x v="0"/>
    <s v="E3"/>
    <n v="100022370"/>
    <s v="PREFABRICADOS LUIS BARROS S.L."/>
    <n v="22002691"/>
    <s v="BUEU"/>
    <n v="55"/>
    <x v="1"/>
    <d v="2024-09-10T00:00:00"/>
    <d v="1899-12-30T10:13:09"/>
    <s v="11/09 12h Preguntar"/>
    <d v="2024-09-11T00:00:00"/>
    <x v="17"/>
    <x v="4"/>
    <x v="1817"/>
    <d v="2024-09-11T00:00:00"/>
    <d v="1899-12-30T10:58:53"/>
    <n v="59"/>
    <s v="E00059"/>
    <s v="RUTA KMS.059"/>
    <x v="212"/>
    <x v="0"/>
    <x v="0"/>
    <x v="1"/>
    <x v="0"/>
    <d v="2024-09-10T10:13:09"/>
    <x v="181"/>
    <n v="25.780833333323244"/>
    <d v="2024-09-11T10:58:53"/>
    <d v="1899-12-30T00:47:12"/>
    <d v="2024-09-11T11:46:05"/>
    <n v="0.2319444443564862"/>
    <x v="0"/>
    <m/>
    <m/>
    <x v="0"/>
    <x v="8"/>
    <x v="0"/>
    <x v="2"/>
    <x v="6"/>
    <n v="4"/>
    <s v=""/>
    <d v="1899-12-30T18:52:48"/>
    <n v="23.994166666656579"/>
    <n v="14"/>
    <n v="9.9941666666565787"/>
    <n v="0"/>
    <x v="0"/>
  </r>
  <r>
    <s v="E002"/>
    <s v="EO11"/>
    <x v="1760"/>
    <x v="0"/>
    <s v="E3"/>
    <n v="100022370"/>
    <s v="PREFABRICADOS LUIS BARROS S.L."/>
    <n v="22002536"/>
    <s v="PUXEIROS"/>
    <n v="55"/>
    <x v="1"/>
    <d v="2024-09-10T00:00:00"/>
    <d v="1899-12-30T11:17:02"/>
    <s v="11/09 16h  Silo. 3"/>
    <d v="2024-09-11T00:00:00"/>
    <x v="1"/>
    <x v="4"/>
    <x v="1818"/>
    <d v="2024-09-11T00:00:00"/>
    <d v="1899-12-30T15:39:50"/>
    <n v="15"/>
    <s v="E00015"/>
    <s v="RUTA KMS.015"/>
    <x v="42"/>
    <x v="0"/>
    <x v="0"/>
    <x v="1"/>
    <x v="0"/>
    <d v="2024-09-10T11:17:02"/>
    <x v="205"/>
    <n v="29.71611111110542"/>
    <d v="2024-09-11T15:39:50"/>
    <d v="1899-12-30T00:12:00"/>
    <d v="2024-09-11T15:51:50"/>
    <n v="1.1361111112637445"/>
    <x v="0"/>
    <m/>
    <m/>
    <x v="0"/>
    <x v="8"/>
    <x v="0"/>
    <x v="2"/>
    <x v="4"/>
    <n v="4"/>
    <s v=""/>
    <d v="1899-12-30T04:48:00"/>
    <n v="28.51611111110542"/>
    <n v="14"/>
    <n v="14.51611111110542"/>
    <n v="0"/>
    <x v="0"/>
  </r>
  <r>
    <s v="E002"/>
    <s v="EO11"/>
    <x v="1761"/>
    <x v="0"/>
    <s v="E3"/>
    <n v="100022370"/>
    <s v="PREFABRICADOS LUIS BARROS S.L."/>
    <n v="22002536"/>
    <s v="PUXEIROS"/>
    <n v="55"/>
    <x v="1"/>
    <d v="2024-09-10T00:00:00"/>
    <d v="1899-12-30T11:17:34"/>
    <s v="11/09 urge  Silo. 3"/>
    <d v="2024-09-11T00:00:00"/>
    <x v="12"/>
    <x v="4"/>
    <x v="1819"/>
    <d v="2024-09-11T00:00:00"/>
    <d v="1899-12-30T12:48:11"/>
    <n v="15"/>
    <s v="E00015"/>
    <s v="RUTA KMS.015"/>
    <x v="211"/>
    <x v="0"/>
    <x v="0"/>
    <x v="1"/>
    <x v="0"/>
    <d v="2024-09-10T11:17:34"/>
    <x v="190"/>
    <n v="23.707222222234122"/>
    <d v="2024-09-11T12:48:11"/>
    <d v="1899-12-30T00:12:00"/>
    <d v="2024-09-11T13:00:11"/>
    <n v="-2.003055555454921"/>
    <x v="1"/>
    <m/>
    <m/>
    <x v="0"/>
    <x v="8"/>
    <x v="3"/>
    <x v="2"/>
    <x v="3"/>
    <n v="4"/>
    <s v=""/>
    <d v="1899-12-30T04:48:00"/>
    <n v="22.507222222234123"/>
    <n v="14"/>
    <n v="8.5072222222341232"/>
    <n v="0"/>
    <x v="0"/>
  </r>
  <r>
    <s v="E002"/>
    <s v="EO11"/>
    <x v="1762"/>
    <x v="0"/>
    <s v="E4"/>
    <n v="100000567"/>
    <s v="CONSTRU SOÑAR S.L."/>
    <n v="20000472"/>
    <s v="SOÑAR"/>
    <n v="2906"/>
    <x v="8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0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2"/>
    <x v="0"/>
    <s v="E4"/>
    <n v="100000567"/>
    <s v="CONSTRU SOÑAR S.L."/>
    <n v="20000472"/>
    <s v="SOÑAR"/>
    <n v="3320"/>
    <x v="9"/>
    <d v="2024-09-10T00:00:00"/>
    <d v="1899-12-30T12:28:56"/>
    <s v="11/09 recoger palets"/>
    <d v="2024-09-11T00:00:00"/>
    <x v="9"/>
    <x v="0"/>
    <x v="1820"/>
    <d v="2024-09-11T00:00:00"/>
    <d v="1899-12-30T12:22:24"/>
    <n v="105"/>
    <s v="E00105"/>
    <s v="RUTA KMS.105"/>
    <x v="44"/>
    <x v="0"/>
    <x v="1"/>
    <x v="0"/>
    <x v="1"/>
    <d v="2024-09-10T12:28:56"/>
    <x v="176"/>
    <n v="31.517777777917217"/>
    <d v="2024-09-11T12:22:24"/>
    <d v="1899-12-30T01:24:00"/>
    <d v="2024-09-11T13:46:24"/>
    <n v="6.2266666667419486"/>
    <x v="0"/>
    <m/>
    <m/>
    <x v="0"/>
    <x v="8"/>
    <x v="0"/>
    <x v="2"/>
    <x v="3"/>
    <n v="4"/>
    <s v=""/>
    <d v="1899-12-31T09:36:00"/>
    <n v="29.117777777917219"/>
    <n v="12"/>
    <n v="17.117777777917219"/>
    <n v="0"/>
    <x v="0"/>
  </r>
  <r>
    <s v="E002"/>
    <s v="EO11"/>
    <x v="1763"/>
    <x v="0"/>
    <s v="E4"/>
    <n v="100058931"/>
    <s v="CIM. ESP. Y ESTRUCT. CIMSSA S.A"/>
    <n v="19001515"/>
    <s v="MALP.PLSC-CN680-2024CN68000217"/>
    <n v="3320"/>
    <x v="9"/>
    <d v="2024-09-10T00:00:00"/>
    <d v="1899-12-30T12:38:51"/>
    <s v="12/09 TF 661735528."/>
    <d v="2024-09-12T00:00:00"/>
    <x v="9"/>
    <x v="0"/>
    <x v="1821"/>
    <d v="2024-09-11T00:00:00"/>
    <d v="1899-12-30T12:33:10"/>
    <n v="420"/>
    <s v="E00420"/>
    <s v="RUTA KMS.420"/>
    <x v="49"/>
    <x v="0"/>
    <x v="0"/>
    <x v="0"/>
    <x v="1"/>
    <d v="2024-09-10T12:38:51"/>
    <x v="196"/>
    <n v="55.352500000095461"/>
    <d v="2024-09-11T12:33:10"/>
    <d v="1899-12-30T05:36:00"/>
    <d v="2024-09-11T18:09:10"/>
    <n v="25.847222222364508"/>
    <x v="0"/>
    <m/>
    <m/>
    <x v="0"/>
    <x v="8"/>
    <x v="0"/>
    <x v="2"/>
    <x v="3"/>
    <n v="4"/>
    <s v=""/>
    <d v="1900-01-04T14:24:00"/>
    <n v="48.752500000095459"/>
    <n v="24"/>
    <n v="24.752500000095459"/>
    <n v="0"/>
    <x v="0"/>
  </r>
  <r>
    <s v="E002"/>
    <s v="EO11"/>
    <x v="1764"/>
    <x v="0"/>
    <s v="E3"/>
    <n v="432000110"/>
    <s v="PREBETONG HORMIGONES, S.A."/>
    <n v="21000010"/>
    <s v="LA GRELA"/>
    <n v="3043"/>
    <x v="0"/>
    <d v="2024-09-10T00:00:00"/>
    <d v="1899-12-30T12:41:01"/>
    <s v="11/09 x mañana  SILO"/>
    <d v="2024-09-11T00:00:00"/>
    <x v="4"/>
    <x v="0"/>
    <x v="1822"/>
    <d v="2024-09-11T00:00:00"/>
    <d v="1899-12-30T11:38:19"/>
    <n v="211"/>
    <s v="E00211"/>
    <s v="RUTA KMS.211"/>
    <x v="6"/>
    <x v="0"/>
    <x v="0"/>
    <x v="0"/>
    <x v="0"/>
    <d v="2024-09-10T12:41:01"/>
    <x v="200"/>
    <n v="26.316388888866641"/>
    <d v="2024-09-11T11:38:19"/>
    <d v="1899-12-30T02:48:48"/>
    <d v="2024-09-11T14:27:07"/>
    <n v="0.54805555549683049"/>
    <x v="0"/>
    <m/>
    <m/>
    <x v="0"/>
    <x v="8"/>
    <x v="0"/>
    <x v="2"/>
    <x v="7"/>
    <n v="4"/>
    <s v=""/>
    <d v="1900-01-01T19:31:12"/>
    <n v="22.503055555533308"/>
    <n v="12"/>
    <n v="10.503055555533308"/>
    <n v="0"/>
    <x v="0"/>
  </r>
  <r>
    <s v="E002"/>
    <s v="EO11"/>
    <x v="1765"/>
    <x v="0"/>
    <s v="E3"/>
    <n v="100000865"/>
    <s v="HORMIGONES SINDO CASTRO S.L."/>
    <n v="22000428"/>
    <s v="VILLAMARTIN A."/>
    <n v="922"/>
    <x v="2"/>
    <d v="2024-09-10T00:00:00"/>
    <d v="1899-12-30T13:40:05"/>
    <s v="11/09 15h a23"/>
    <d v="2024-09-11T00:00:00"/>
    <x v="4"/>
    <x v="5"/>
    <x v="1823"/>
    <d v="2024-09-11T00:00:00"/>
    <d v="1899-12-30T11:30:40"/>
    <n v="114"/>
    <s v="E00114"/>
    <s v="RUTA KMS.114"/>
    <x v="3"/>
    <x v="0"/>
    <x v="0"/>
    <x v="2"/>
    <x v="0"/>
    <d v="2024-09-10T13:40:05"/>
    <x v="200"/>
    <n v="25.331944444449618"/>
    <d v="2024-09-11T11:30:40"/>
    <d v="1899-12-30T01:31:12"/>
    <d v="2024-09-11T13:01:52"/>
    <n v="1.9688888890086673"/>
    <x v="0"/>
    <m/>
    <m/>
    <x v="0"/>
    <x v="8"/>
    <x v="0"/>
    <x v="2"/>
    <x v="7"/>
    <n v="4"/>
    <s v=""/>
    <d v="1899-12-31T12:28:48"/>
    <n v="22.811944444449619"/>
    <n v="12"/>
    <n v="10.811944444449619"/>
    <n v="0"/>
    <x v="0"/>
  </r>
  <r>
    <s v="E002"/>
    <s v="EO11"/>
    <x v="1766"/>
    <x v="0"/>
    <s v="E3"/>
    <n v="432000165"/>
    <s v="MORTEROS DE GALICIA S.L."/>
    <n v="22001550"/>
    <s v="SUSANA"/>
    <n v="55"/>
    <x v="1"/>
    <d v="2024-09-10T00:00:00"/>
    <d v="1899-12-30T13:40:26"/>
    <d v="2024-11-09T00:00:00"/>
    <d v="2024-09-11T00:00:00"/>
    <x v="31"/>
    <x v="2"/>
    <x v="1824"/>
    <d v="2024-09-11T00:00:00"/>
    <d v="1899-12-30T11:38:51"/>
    <n v="1"/>
    <s v="E00001"/>
    <s v="RUTA KMS.0001"/>
    <x v="214"/>
    <x v="0"/>
    <x v="0"/>
    <x v="1"/>
    <x v="0"/>
    <d v="2024-09-10T13:40:26"/>
    <x v="208"/>
    <n v="28.451111111207865"/>
    <d v="2024-09-11T11:38:51"/>
    <d v="1899-12-30T00:00:48"/>
    <d v="2024-09-11T11:39:39"/>
    <n v="6.464166666730307"/>
    <x v="0"/>
    <m/>
    <m/>
    <x v="0"/>
    <x v="8"/>
    <x v="0"/>
    <x v="2"/>
    <x v="7"/>
    <n v="4"/>
    <s v=""/>
    <d v="1899-12-30T00:19:12"/>
    <n v="27.437777777874533"/>
    <n v="14"/>
    <n v="13.437777777874533"/>
    <n v="0"/>
    <x v="0"/>
  </r>
  <r>
    <s v="E002"/>
    <s v="EO11"/>
    <x v="1767"/>
    <x v="0"/>
    <s v="E3"/>
    <n v="432000110"/>
    <s v="PREBETONG HORMIGONES, S.A."/>
    <n v="22002920"/>
    <s v="PLANTA MOVIL OURAL"/>
    <n v="3043"/>
    <x v="0"/>
    <d v="2024-09-10T00:00:00"/>
    <d v="1899-12-30T14:14:11"/>
    <s v="11/09 urge   SILO 2"/>
    <d v="2024-09-11T00:00:00"/>
    <x v="4"/>
    <x v="0"/>
    <x v="1825"/>
    <d v="2024-09-11T00:00:00"/>
    <d v="1899-12-30T10:58:56"/>
    <n v="123"/>
    <s v="E00123"/>
    <s v="RUTA KMS.123"/>
    <x v="8"/>
    <x v="0"/>
    <x v="0"/>
    <x v="0"/>
    <x v="0"/>
    <d v="2024-09-10T14:14:11"/>
    <x v="200"/>
    <n v="24.763611111149658"/>
    <d v="2024-09-11T10:58:56"/>
    <d v="1899-12-30T01:38:24"/>
    <d v="2024-09-11T12:37:20"/>
    <n v="2.3777777777868323"/>
    <x v="0"/>
    <m/>
    <m/>
    <x v="0"/>
    <x v="8"/>
    <x v="0"/>
    <x v="2"/>
    <x v="6"/>
    <n v="4"/>
    <s v=""/>
    <d v="1899-12-31T15:21:36"/>
    <n v="22.123611111149657"/>
    <n v="12"/>
    <n v="10.123611111149657"/>
    <n v="0"/>
    <x v="0"/>
  </r>
  <r>
    <s v="E002"/>
    <s v="EO11"/>
    <x v="1768"/>
    <x v="0"/>
    <s v="E3"/>
    <n v="100000764"/>
    <s v="HORMIGONES BERGANTIÑOS S.A."/>
    <n v="22000268"/>
    <s v="ESPIRITU SANTO"/>
    <n v="2853"/>
    <x v="11"/>
    <d v="2024-09-10T00:00:00"/>
    <d v="1899-12-30T14:40:46"/>
    <s v="11/09 x dia  32,5"/>
    <d v="2024-09-11T00:00:00"/>
    <x v="1"/>
    <x v="0"/>
    <x v="1826"/>
    <d v="2024-09-11T00:00:00"/>
    <d v="1899-12-30T13:26:12"/>
    <n v="183"/>
    <s v="E00183"/>
    <s v="RUTA KMS.183"/>
    <x v="30"/>
    <x v="0"/>
    <x v="0"/>
    <x v="0"/>
    <x v="0"/>
    <d v="2024-09-10T14:40:46"/>
    <x v="205"/>
    <n v="26.320555555634201"/>
    <d v="2024-09-11T13:26:12"/>
    <d v="1899-12-30T02:26:24"/>
    <d v="2024-09-11T15:52:36"/>
    <n v="1.123333333292976"/>
    <x v="0"/>
    <m/>
    <m/>
    <x v="0"/>
    <x v="8"/>
    <x v="0"/>
    <x v="2"/>
    <x v="2"/>
    <n v="4"/>
    <s v=""/>
    <d v="1900-01-01T10:33:36"/>
    <n v="22.880555555634199"/>
    <n v="12"/>
    <n v="10.880555555634199"/>
    <n v="0"/>
    <x v="0"/>
  </r>
  <r>
    <s v="E002"/>
    <s v="EO11"/>
    <x v="1769"/>
    <x v="0"/>
    <s v="E3"/>
    <n v="100000750"/>
    <s v="LOPEZ LOPEZ JOSE MARIA"/>
    <n v="22000252"/>
    <s v="SARRIA"/>
    <n v="3042"/>
    <x v="4"/>
    <d v="2024-09-10T00:00:00"/>
    <d v="1899-12-30T15:15:02"/>
    <s v="11/09  URGE"/>
    <d v="2024-09-11T00:00:00"/>
    <x v="25"/>
    <x v="0"/>
    <x v="1827"/>
    <d v="2024-09-11T00:00:00"/>
    <d v="1899-12-30T16:45:56"/>
    <n v="105"/>
    <s v="E00105"/>
    <s v="RUTA KMS.105"/>
    <x v="2"/>
    <x v="0"/>
    <x v="0"/>
    <x v="0"/>
    <x v="0"/>
    <d v="2024-09-10T15:15:02"/>
    <x v="209"/>
    <n v="27.749444444314577"/>
    <d v="2024-09-11T16:45:56"/>
    <d v="1899-12-30T01:24:00"/>
    <d v="2024-09-11T18:09:56"/>
    <n v="0.83444444427732378"/>
    <x v="0"/>
    <m/>
    <m/>
    <x v="0"/>
    <x v="8"/>
    <x v="0"/>
    <x v="2"/>
    <x v="8"/>
    <n v="4"/>
    <s v=""/>
    <d v="1899-12-31T09:36:00"/>
    <n v="25.349444444314578"/>
    <n v="12"/>
    <n v="13.349444444314578"/>
    <n v="0"/>
    <x v="0"/>
  </r>
  <r>
    <s v="E002"/>
    <s v="EO11"/>
    <x v="1770"/>
    <x v="0"/>
    <s v="E3"/>
    <n v="100048420"/>
    <s v="RODIÑAS PRETENSADOS, S. L."/>
    <n v="22002397"/>
    <s v="TEIXEIRO"/>
    <n v="3218"/>
    <x v="5"/>
    <d v="2024-09-10T00:00:00"/>
    <d v="1899-12-30T15:23:28"/>
    <s v="11/09 URGE"/>
    <d v="2024-09-11T00:00:00"/>
    <x v="5"/>
    <x v="0"/>
    <x v="1828"/>
    <d v="2024-09-11T00:00:00"/>
    <d v="1899-12-30T14:57:29"/>
    <n v="151"/>
    <s v="E00151"/>
    <s v="RUTA KMS.151"/>
    <x v="4"/>
    <x v="0"/>
    <x v="0"/>
    <x v="0"/>
    <x v="0"/>
    <d v="2024-09-10T15:23:28"/>
    <x v="210"/>
    <n v="26.108888888906222"/>
    <d v="2024-09-11T14:57:29"/>
    <d v="1899-12-30T02:00:48"/>
    <d v="2024-09-11T16:58:17"/>
    <n v="0.52861111104721203"/>
    <x v="0"/>
    <m/>
    <m/>
    <x v="0"/>
    <x v="8"/>
    <x v="0"/>
    <x v="2"/>
    <x v="5"/>
    <n v="4"/>
    <s v=""/>
    <d v="1900-01-01T00:19:12"/>
    <n v="23.09555555557289"/>
    <n v="12"/>
    <n v="11.09555555557289"/>
    <n v="0"/>
    <x v="0"/>
  </r>
  <r>
    <s v="E002"/>
    <s v="EO11"/>
    <x v="1771"/>
    <x v="0"/>
    <s v="E3"/>
    <n v="432000110"/>
    <s v="PREBETONG HORMIGONES, S.A."/>
    <n v="22001522"/>
    <s v="SAN COSME DE BARREIRO"/>
    <n v="55"/>
    <x v="1"/>
    <d v="2024-09-10T00:00:00"/>
    <d v="1899-12-30T16:33:12"/>
    <s v="11/09 15:00h A17"/>
    <d v="2024-09-11T00:00:00"/>
    <x v="4"/>
    <x v="0"/>
    <x v="1829"/>
    <d v="2024-09-11T00:00:00"/>
    <d v="1899-12-30T11:02:59"/>
    <n v="205"/>
    <s v="E00205"/>
    <s v="RUTA KMS.205"/>
    <x v="275"/>
    <x v="0"/>
    <x v="0"/>
    <x v="0"/>
    <x v="0"/>
    <d v="2024-09-10T16:33:12"/>
    <x v="200"/>
    <n v="22.446666666597594"/>
    <d v="2024-09-11T11:02:59"/>
    <d v="1899-12-30T02:44:00"/>
    <d v="2024-09-11T13:46:59"/>
    <n v="1.2169444444589317"/>
    <x v="0"/>
    <m/>
    <m/>
    <x v="0"/>
    <x v="8"/>
    <x v="0"/>
    <x v="2"/>
    <x v="7"/>
    <n v="4"/>
    <s v=""/>
    <d v="1900-01-01T17:36:00"/>
    <n v="18.713333333264259"/>
    <n v="12"/>
    <n v="6.7133333332642593"/>
    <n v="0"/>
    <x v="0"/>
  </r>
  <r>
    <s v="E002"/>
    <s v="EO11"/>
    <x v="1772"/>
    <x v="0"/>
    <s v="E3"/>
    <n v="100010280"/>
    <s v="ANLLACO, S.A."/>
    <n v="22000631"/>
    <s v="CABAÑINAS"/>
    <n v="55"/>
    <x v="1"/>
    <d v="2024-09-10T00:00:00"/>
    <d v="1899-12-30T16:33:34"/>
    <s v="11/09 x mañana"/>
    <d v="2024-09-11T00:00:00"/>
    <x v="2"/>
    <x v="0"/>
    <x v="1830"/>
    <d v="2024-09-11T00:00:00"/>
    <d v="1899-12-30T13:38:09"/>
    <n v="32"/>
    <s v="E00032"/>
    <s v="RUTA KMS.032"/>
    <x v="224"/>
    <x v="0"/>
    <x v="0"/>
    <x v="0"/>
    <x v="0"/>
    <d v="2024-09-10T16:33:34"/>
    <x v="211"/>
    <n v="21.940555555571336"/>
    <d v="2024-09-11T13:38:09"/>
    <d v="1899-12-30T00:25:36"/>
    <d v="2024-09-11T14:03:45"/>
    <n v="0.43749999994179234"/>
    <x v="0"/>
    <m/>
    <m/>
    <x v="0"/>
    <x v="8"/>
    <x v="0"/>
    <x v="2"/>
    <x v="2"/>
    <n v="4"/>
    <s v=""/>
    <d v="1899-12-30T10:14:24"/>
    <n v="20.51388888890467"/>
    <n v="12"/>
    <n v="8.5138888889046704"/>
    <n v="0"/>
    <x v="0"/>
  </r>
  <r>
    <s v="E002"/>
    <s v="EO11"/>
    <x v="1773"/>
    <x v="0"/>
    <s v="E3"/>
    <n v="432000110"/>
    <s v="PREBETONG HORMIGONES, S.A."/>
    <n v="21000042"/>
    <s v="REIGOSA"/>
    <n v="3044"/>
    <x v="2"/>
    <d v="2024-09-10T00:00:00"/>
    <d v="1899-12-30T16:37:00"/>
    <s v="11/09 urge Silo 6"/>
    <d v="2024-09-11T00:00:00"/>
    <x v="1"/>
    <x v="0"/>
    <x v="1831"/>
    <d v="2024-09-11T00:00:00"/>
    <d v="1899-12-30T12:47:28"/>
    <n v="262"/>
    <s v="E00262"/>
    <s v="RUTA KMS.262"/>
    <x v="0"/>
    <x v="0"/>
    <x v="0"/>
    <x v="0"/>
    <x v="0"/>
    <d v="2024-09-10T16:37:00"/>
    <x v="205"/>
    <n v="24.383333333360497"/>
    <d v="2024-09-11T12:47:28"/>
    <d v="1899-12-30T03:29:36"/>
    <d v="2024-09-11T16:17:04"/>
    <n v="0.7155555555364117"/>
    <x v="0"/>
    <m/>
    <m/>
    <x v="0"/>
    <x v="8"/>
    <x v="0"/>
    <x v="2"/>
    <x v="3"/>
    <n v="4"/>
    <s v=""/>
    <d v="1900-01-02T11:50:24"/>
    <n v="19.890000000027165"/>
    <n v="12"/>
    <n v="7.8900000000271646"/>
    <n v="0"/>
    <x v="0"/>
  </r>
  <r>
    <s v="E002"/>
    <s v="EO11"/>
    <x v="1774"/>
    <x v="0"/>
    <s v="E3"/>
    <n v="100028413"/>
    <s v="HORMIGONES CARRAL, S.L."/>
    <n v="22002990"/>
    <s v="PUERTO EXTERIOR DE FERROL"/>
    <n v="3042"/>
    <x v="4"/>
    <d v="2024-09-10T00:00:00"/>
    <d v="1899-12-30T17:01:42"/>
    <s v="11/09 urge"/>
    <d v="2024-09-11T00:00:00"/>
    <x v="7"/>
    <x v="3"/>
    <x v="1832"/>
    <d v="2024-09-11T00:00:00"/>
    <d v="1899-12-30T17:08:29"/>
    <n v="71"/>
    <s v="E00071"/>
    <s v="RUTA KMS.071"/>
    <x v="220"/>
    <x v="0"/>
    <x v="0"/>
    <x v="1"/>
    <x v="0"/>
    <d v="2024-09-10T17:01:42"/>
    <x v="212"/>
    <n v="24.971666666620877"/>
    <d v="2024-09-11T17:08:29"/>
    <d v="1899-12-30T00:56:48"/>
    <d v="2024-09-11T18:05:17"/>
    <n v="-8.8055555534083396E-2"/>
    <x v="0"/>
    <m/>
    <m/>
    <x v="0"/>
    <x v="8"/>
    <x v="0"/>
    <x v="2"/>
    <x v="9"/>
    <n v="4"/>
    <s v=""/>
    <d v="1899-12-30T22:43:12"/>
    <n v="23.024999999954211"/>
    <n v="14"/>
    <n v="9.0249999999542112"/>
    <n v="0"/>
    <x v="0"/>
  </r>
  <r>
    <s v="E002"/>
    <s v="EO11"/>
    <x v="1775"/>
    <x v="0"/>
    <s v="E3"/>
    <n v="100040628"/>
    <s v="FIRMES ECOLOGICOS SOLTEC, S.A."/>
    <n v="22003035"/>
    <s v="A6 BARALLA"/>
    <n v="2853"/>
    <x v="11"/>
    <d v="2024-09-10T00:00:00"/>
    <d v="1899-12-30T17:09:15"/>
    <s v="11/09 urge 607803290"/>
    <d v="2024-09-11T00:00:00"/>
    <x v="1"/>
    <x v="0"/>
    <x v="1833"/>
    <d v="2024-09-11T00:00:00"/>
    <d v="1899-12-30T12:24:25"/>
    <n v="57"/>
    <s v="E00057"/>
    <s v="RUTA KMS.057"/>
    <x v="2"/>
    <x v="0"/>
    <x v="0"/>
    <x v="0"/>
    <x v="0"/>
    <d v="2024-09-10T17:09:15"/>
    <x v="205"/>
    <n v="23.845833333441988"/>
    <d v="2024-09-11T12:24:25"/>
    <d v="1899-12-30T00:45:36"/>
    <d v="2024-09-11T13:10:01"/>
    <n v="3.8330555555876344"/>
    <x v="0"/>
    <m/>
    <m/>
    <x v="0"/>
    <x v="8"/>
    <x v="0"/>
    <x v="2"/>
    <x v="3"/>
    <n v="4"/>
    <s v=""/>
    <d v="1899-12-30T18:14:24"/>
    <n v="22.085833333441986"/>
    <n v="12"/>
    <n v="10.085833333441986"/>
    <n v="0"/>
    <x v="0"/>
  </r>
  <r>
    <s v="E002"/>
    <s v="EO11"/>
    <x v="1776"/>
    <x v="0"/>
    <s v="E3"/>
    <n v="100040628"/>
    <s v="FIRMES ECOLOGICOS SOLTEC, S.A."/>
    <n v="22003035"/>
    <s v="A6 BARALLA"/>
    <n v="2853"/>
    <x v="11"/>
    <d v="2024-09-10T00:00:00"/>
    <d v="1899-12-30T17:10:04"/>
    <s v="11/09 urge 607803290"/>
    <d v="2024-09-11T00:00:00"/>
    <x v="5"/>
    <x v="0"/>
    <x v="1834"/>
    <d v="2024-09-11T00:00:00"/>
    <d v="1899-12-30T12:39:43"/>
    <n v="57"/>
    <s v="E00057"/>
    <s v="RUTA KMS.057"/>
    <x v="7"/>
    <x v="0"/>
    <x v="0"/>
    <x v="0"/>
    <x v="0"/>
    <d v="2024-09-10T17:10:04"/>
    <x v="210"/>
    <n v="24.332222222175915"/>
    <d v="2024-09-11T12:39:43"/>
    <d v="1899-12-30T00:45:36"/>
    <d v="2024-09-11T13:25:19"/>
    <n v="4.0780555554083548"/>
    <x v="0"/>
    <m/>
    <m/>
    <x v="0"/>
    <x v="8"/>
    <x v="0"/>
    <x v="2"/>
    <x v="3"/>
    <n v="4"/>
    <s v=""/>
    <d v="1899-12-30T18:14:24"/>
    <n v="22.572222222175913"/>
    <n v="12"/>
    <n v="10.572222222175913"/>
    <n v="0"/>
    <x v="0"/>
  </r>
  <r>
    <s v="E002"/>
    <s v="EO11"/>
    <x v="1777"/>
    <x v="0"/>
    <s v="E3"/>
    <n v="100040628"/>
    <s v="FIRMES ECOLOGICOS SOLTEC, S.A."/>
    <n v="22003035"/>
    <s v="A6 BARALLA"/>
    <n v="2853"/>
    <x v="11"/>
    <d v="2024-09-10T00:00:00"/>
    <d v="1899-12-30T17:10:20"/>
    <s v="11/09 16h 607803290"/>
    <d v="2024-09-11T00:00:00"/>
    <x v="6"/>
    <x v="0"/>
    <x v="1835"/>
    <d v="2024-09-11T00:00:00"/>
    <d v="1899-12-30T14:38:24"/>
    <n v="57"/>
    <s v="E00057"/>
    <s v="RUTA KMS.057"/>
    <x v="26"/>
    <x v="0"/>
    <x v="0"/>
    <x v="0"/>
    <x v="0"/>
    <d v="2024-09-10T17:10:20"/>
    <x v="207"/>
    <n v="22.827777777740266"/>
    <d v="2024-09-11T14:38:24"/>
    <d v="1899-12-30T00:45:36"/>
    <d v="2024-09-11T15:24:00"/>
    <n v="0.59999999986030161"/>
    <x v="0"/>
    <m/>
    <m/>
    <x v="0"/>
    <x v="8"/>
    <x v="0"/>
    <x v="2"/>
    <x v="5"/>
    <n v="4"/>
    <s v="HIBURSANFRE, S.L.U."/>
    <d v="1899-12-30T18:14:24"/>
    <n v="21.067777777740265"/>
    <n v="12"/>
    <n v="9.0677777777402646"/>
    <n v="0"/>
    <x v="0"/>
  </r>
  <r>
    <s v="E002"/>
    <s v="EO11"/>
    <x v="1778"/>
    <x v="0"/>
    <s v="E3"/>
    <n v="100022674"/>
    <s v="COMERCIAL SILOS DE GALICIA, S.L."/>
    <n v="22001795"/>
    <s v="LEIRO"/>
    <n v="55"/>
    <x v="1"/>
    <d v="2024-09-10T00:00:00"/>
    <d v="1899-12-30T17:22:09"/>
    <s v="11/09  por la mañana"/>
    <d v="2024-09-11T00:00:00"/>
    <x v="17"/>
    <x v="1"/>
    <x v="1836"/>
    <d v="2024-09-11T00:00:00"/>
    <d v="1899-12-30T10:36:58"/>
    <n v="33"/>
    <s v="E00033"/>
    <s v="RUTA KMS.033"/>
    <x v="43"/>
    <x v="0"/>
    <x v="0"/>
    <x v="1"/>
    <x v="0"/>
    <d v="2024-09-10T17:22:09"/>
    <x v="181"/>
    <n v="18.630833333416376"/>
    <d v="2024-09-11T10:36:58"/>
    <d v="1899-12-30T00:26:24"/>
    <d v="2024-09-11T11:03:22"/>
    <n v="0.94388888881076127"/>
    <x v="0"/>
    <m/>
    <m/>
    <x v="0"/>
    <x v="8"/>
    <x v="0"/>
    <x v="2"/>
    <x v="6"/>
    <n v="4"/>
    <s v=""/>
    <d v="1899-12-30T10:33:36"/>
    <n v="17.190833333416375"/>
    <n v="14"/>
    <n v="3.190833333416375"/>
    <n v="0"/>
    <x v="0"/>
  </r>
  <r>
    <s v="E002"/>
    <s v="EO11"/>
    <x v="1779"/>
    <x v="0"/>
    <s v="E3"/>
    <n v="432000181"/>
    <s v="PREBETONG LUGO HORMIGONES, S.A."/>
    <n v="22001450"/>
    <s v="LUGO"/>
    <n v="55"/>
    <x v="1"/>
    <d v="2024-09-10T00:00:00"/>
    <d v="1899-12-30T17:23:07"/>
    <s v="11/09 14:30h  R07"/>
    <d v="2024-09-11T00:00:00"/>
    <x v="2"/>
    <x v="1"/>
    <x v="1837"/>
    <d v="2024-09-11T00:00:00"/>
    <d v="1899-12-30T12:39:30"/>
    <n v="95"/>
    <s v="E00095"/>
    <s v="RUTA KMS.095"/>
    <x v="31"/>
    <x v="0"/>
    <x v="0"/>
    <x v="1"/>
    <x v="0"/>
    <d v="2024-09-10T17:23:07"/>
    <x v="211"/>
    <n v="21.114722222147975"/>
    <d v="2024-09-11T12:39:30"/>
    <d v="1899-12-30T01:16:00"/>
    <d v="2024-09-11T13:55:30"/>
    <n v="0.57499999995343387"/>
    <x v="0"/>
    <m/>
    <m/>
    <x v="0"/>
    <x v="8"/>
    <x v="0"/>
    <x v="2"/>
    <x v="3"/>
    <n v="4"/>
    <s v=""/>
    <d v="1899-12-31T06:24:00"/>
    <n v="18.848055555481309"/>
    <n v="14"/>
    <n v="4.8480555554813094"/>
    <n v="0"/>
    <x v="0"/>
  </r>
  <r>
    <s v="E002"/>
    <s v="EO11"/>
    <x v="1780"/>
    <x v="0"/>
    <s v="E3"/>
    <n v="100000141"/>
    <s v="BLOQUES CANDO S.L."/>
    <n v="22000324"/>
    <s v="C.RIBERAS LEA"/>
    <n v="3042"/>
    <x v="4"/>
    <d v="2024-09-10T00:00:00"/>
    <d v="1899-12-30T17:23:40"/>
    <s v="11/09 de mañana"/>
    <d v="2024-09-11T00:00:00"/>
    <x v="2"/>
    <x v="0"/>
    <x v="1838"/>
    <d v="2024-09-11T00:00:00"/>
    <d v="1899-12-30T14:36:35"/>
    <n v="145"/>
    <s v="E00145"/>
    <s v="RUTA KMS.145"/>
    <x v="5"/>
    <x v="0"/>
    <x v="0"/>
    <x v="0"/>
    <x v="0"/>
    <d v="2024-09-10T17:23:40"/>
    <x v="211"/>
    <n v="21.105555555433966"/>
    <d v="2024-09-11T14:36:35"/>
    <d v="1899-12-30T01:56:00"/>
    <d v="2024-09-11T16:32:35"/>
    <n v="-2.0430555555503815"/>
    <x v="1"/>
    <m/>
    <m/>
    <x v="0"/>
    <x v="8"/>
    <x v="3"/>
    <x v="2"/>
    <x v="5"/>
    <n v="4"/>
    <s v=""/>
    <d v="1899-12-31T22:24:00"/>
    <n v="18.172222222100633"/>
    <n v="12"/>
    <n v="6.1722222221006326"/>
    <n v="0"/>
    <x v="0"/>
  </r>
  <r>
    <s v="E002"/>
    <s v="EO11"/>
    <x v="1781"/>
    <x v="0"/>
    <s v="E3"/>
    <n v="100022674"/>
    <s v="COMERCIAL SILOS DE GALICIA, S.L."/>
    <n v="22002149"/>
    <s v="SALVATERRA DE MIÑO"/>
    <n v="3218"/>
    <x v="5"/>
    <d v="2024-09-10T00:00:00"/>
    <d v="1899-12-30T17:24:13"/>
    <s v="12/09 09h"/>
    <d v="2024-09-12T00:00:00"/>
    <x v="18"/>
    <x v="0"/>
    <x v="1839"/>
    <d v="2024-09-11T00:00:00"/>
    <d v="1899-12-30T19:47:50"/>
    <n v="205"/>
    <s v="E00205"/>
    <s v="RUTA KMS.205"/>
    <x v="9"/>
    <x v="0"/>
    <x v="0"/>
    <x v="0"/>
    <x v="0"/>
    <d v="2024-09-10T17:24:13"/>
    <x v="213"/>
    <n v="39.596388888952788"/>
    <d v="2024-09-11T19:47:50"/>
    <d v="1899-12-30T02:44:00"/>
    <d v="2024-09-11T22:31:50"/>
    <n v="10.46944444446126"/>
    <x v="0"/>
    <m/>
    <m/>
    <x v="0"/>
    <x v="8"/>
    <x v="0"/>
    <x v="2"/>
    <x v="11"/>
    <n v="4"/>
    <s v=""/>
    <d v="1900-01-01T17:36:00"/>
    <n v="35.863055555619454"/>
    <n v="24"/>
    <n v="11.863055555619454"/>
    <n v="0"/>
    <x v="0"/>
  </r>
  <r>
    <s v="E002"/>
    <s v="EO11"/>
    <x v="1782"/>
    <x v="0"/>
    <s v="E3"/>
    <n v="100000141"/>
    <s v="BLOQUES CANDO S.L."/>
    <n v="22000324"/>
    <s v="C.RIBERAS LEA"/>
    <n v="55"/>
    <x v="1"/>
    <d v="2024-09-10T00:00:00"/>
    <d v="1899-12-30T17:25:52"/>
    <s v="12/09 URGE"/>
    <d v="2024-09-12T00:00:00"/>
    <x v="14"/>
    <x v="0"/>
    <x v="1840"/>
    <d v="2024-09-12T00:00:00"/>
    <d v="1899-12-30T07:51:29"/>
    <n v="145"/>
    <s v="E00145"/>
    <s v="RUTA KMS.145"/>
    <x v="275"/>
    <x v="0"/>
    <x v="0"/>
    <x v="0"/>
    <x v="0"/>
    <d v="2024-09-10T17:25:52"/>
    <x v="214"/>
    <n v="42.068888888752554"/>
    <d v="2024-09-12T07:51:29"/>
    <d v="1899-12-30T01:56:00"/>
    <d v="2024-09-12T09:47:29"/>
    <n v="1.7086111109820195"/>
    <x v="0"/>
    <m/>
    <m/>
    <x v="0"/>
    <x v="11"/>
    <x v="0"/>
    <x v="2"/>
    <x v="12"/>
    <n v="5"/>
    <s v=""/>
    <d v="1899-12-31T22:24:00"/>
    <n v="39.135555555419216"/>
    <n v="24"/>
    <n v="15.135555555419216"/>
    <n v="0"/>
    <x v="0"/>
  </r>
  <r>
    <s v="E002"/>
    <s v="EO11"/>
    <x v="1783"/>
    <x v="0"/>
    <s v="E3"/>
    <n v="432000110"/>
    <s v="PREBETONG HORMIGONES, S.A."/>
    <n v="21000042"/>
    <s v="REIGOSA"/>
    <n v="55"/>
    <x v="1"/>
    <d v="2024-09-10T00:00:00"/>
    <d v="1899-12-30T17:28:22"/>
    <s v="11/09  15 h"/>
    <d v="2024-09-11T00:00:00"/>
    <x v="16"/>
    <x v="2"/>
    <x v="1841"/>
    <d v="2024-09-11T00:00:00"/>
    <d v="1899-12-30T12:32:09"/>
    <n v="65"/>
    <s v="E00065"/>
    <s v="RUTA KMS.065"/>
    <x v="210"/>
    <x v="0"/>
    <x v="0"/>
    <x v="1"/>
    <x v="0"/>
    <d v="2024-09-10T17:28:22"/>
    <x v="215"/>
    <n v="22.027222222241107"/>
    <d v="2024-09-11T12:32:09"/>
    <d v="1899-12-30T00:52:00"/>
    <d v="2024-09-11T13:24:09"/>
    <n v="2.0974999999743886"/>
    <x v="0"/>
    <m/>
    <m/>
    <x v="0"/>
    <x v="8"/>
    <x v="0"/>
    <x v="2"/>
    <x v="3"/>
    <n v="4"/>
    <s v=""/>
    <d v="1899-12-30T20:48:00"/>
    <n v="20.16055555557444"/>
    <n v="14"/>
    <n v="6.1605555555744402"/>
    <n v="0"/>
    <x v="0"/>
  </r>
  <r>
    <s v="E002"/>
    <s v="EO11"/>
    <x v="1784"/>
    <x v="0"/>
    <s v="E3"/>
    <n v="100056816"/>
    <s v="EXPL. Y HORMIGONES LANCARA, S.L."/>
    <n v="22002860"/>
    <s v="PUEBLA DE SAN JULIAN (LANCARA)"/>
    <n v="55"/>
    <x v="1"/>
    <d v="2024-09-10T00:00:00"/>
    <d v="1899-12-30T18:06:22"/>
    <d v="2024-11-09T14:30:00"/>
    <d v="2024-09-11T00:00:00"/>
    <x v="2"/>
    <x v="0"/>
    <x v="1842"/>
    <d v="2024-09-11T00:00:00"/>
    <d v="1899-12-30T13:06:03"/>
    <n v="100"/>
    <s v="E00100"/>
    <s v="RUTA KMS.100"/>
    <x v="1"/>
    <x v="0"/>
    <x v="0"/>
    <x v="0"/>
    <x v="0"/>
    <d v="2024-09-10T18:06:22"/>
    <x v="211"/>
    <n v="20.393888888822403"/>
    <d v="2024-09-11T13:06:03"/>
    <d v="1899-12-30T01:20:00"/>
    <d v="2024-09-11T14:26:03"/>
    <n v="6.5833333355840296E-2"/>
    <x v="0"/>
    <m/>
    <m/>
    <x v="0"/>
    <x v="8"/>
    <x v="0"/>
    <x v="2"/>
    <x v="2"/>
    <n v="4"/>
    <s v=""/>
    <d v="1899-12-31T08:00:00"/>
    <n v="18.060555555489071"/>
    <n v="12"/>
    <n v="6.0605555554890707"/>
    <n v="0"/>
    <x v="0"/>
  </r>
  <r>
    <s v="E002"/>
    <s v="EO11"/>
    <x v="1785"/>
    <x v="0"/>
    <s v="E3"/>
    <n v="100022370"/>
    <s v="PREFABRICADOS LUIS BARROS S.L."/>
    <n v="22002532"/>
    <s v="NIGRAN"/>
    <n v="55"/>
    <x v="1"/>
    <d v="2024-09-10T00:00:00"/>
    <d v="1899-12-30T19:45:40"/>
    <s v="11/09  15H Silo gran"/>
    <d v="2024-09-11T00:00:00"/>
    <x v="4"/>
    <x v="4"/>
    <x v="1843"/>
    <d v="2024-09-11T00:00:00"/>
    <d v="1899-12-30T14:40:34"/>
    <n v="25"/>
    <s v="E00025"/>
    <s v="RUTA KMS.025"/>
    <x v="211"/>
    <x v="0"/>
    <x v="0"/>
    <x v="1"/>
    <x v="0"/>
    <d v="2024-09-10T19:45:40"/>
    <x v="200"/>
    <n v="19.238888888969086"/>
    <d v="2024-09-11T14:40:34"/>
    <d v="1899-12-30T00:20:00"/>
    <d v="2024-09-11T15:00:34"/>
    <n v="-9.4444445567205548E-3"/>
    <x v="0"/>
    <m/>
    <m/>
    <x v="0"/>
    <x v="8"/>
    <x v="0"/>
    <x v="2"/>
    <x v="5"/>
    <n v="4"/>
    <s v=""/>
    <d v="1899-12-30T08:00:00"/>
    <n v="17.905555555635754"/>
    <n v="14"/>
    <n v="3.905555555635754"/>
    <n v="0"/>
    <x v="0"/>
  </r>
  <r>
    <s v="E002"/>
    <s v="EO11"/>
    <x v="1786"/>
    <x v="0"/>
    <s v="E3"/>
    <n v="100022370"/>
    <s v="PREFABRICADOS LUIS BARROS S.L."/>
    <n v="22002691"/>
    <s v="BUEU"/>
    <n v="55"/>
    <x v="1"/>
    <d v="2024-09-10T00:00:00"/>
    <d v="1899-12-30T19:46:18"/>
    <s v="11/09 x tarde  Pregu"/>
    <d v="2024-09-11T00:00:00"/>
    <x v="7"/>
    <x v="4"/>
    <x v="1844"/>
    <d v="2024-09-11T00:00:00"/>
    <d v="1899-12-30T17:07:32"/>
    <n v="59"/>
    <s v="E00059"/>
    <s v="RUTA KMS.059"/>
    <x v="212"/>
    <x v="0"/>
    <x v="0"/>
    <x v="1"/>
    <x v="0"/>
    <d v="2024-09-10T19:46:18"/>
    <x v="212"/>
    <n v="22.228333333390765"/>
    <d v="2024-09-11T17:07:32"/>
    <d v="1899-12-30T00:47:12"/>
    <d v="2024-09-11T17:54:44"/>
    <n v="8.7777777691371739E-2"/>
    <x v="0"/>
    <m/>
    <m/>
    <x v="0"/>
    <x v="8"/>
    <x v="0"/>
    <x v="2"/>
    <x v="9"/>
    <n v="4"/>
    <s v=""/>
    <d v="1899-12-30T18:52:48"/>
    <n v="20.4416666667241"/>
    <n v="14"/>
    <n v="6.4416666667240996"/>
    <n v="0"/>
    <x v="0"/>
  </r>
  <r>
    <s v="E002"/>
    <s v="EO11"/>
    <x v="1787"/>
    <x v="0"/>
    <s v="E3"/>
    <n v="100022370"/>
    <s v="PREFABRICADOS LUIS BARROS S.L."/>
    <n v="22002532"/>
    <s v="NIGRAN"/>
    <n v="55"/>
    <x v="1"/>
    <d v="2024-09-10T00:00:00"/>
    <d v="1899-12-30T19:46:57"/>
    <s v="11/09 URGE Silo gran"/>
    <d v="2024-09-11T00:00:00"/>
    <x v="3"/>
    <x v="4"/>
    <x v="1845"/>
    <d v="2024-09-11T00:00:00"/>
    <d v="1899-12-30T11:17:17"/>
    <n v="25"/>
    <s v="E00025"/>
    <s v="RUTA KMS.025"/>
    <x v="216"/>
    <x v="0"/>
    <x v="0"/>
    <x v="1"/>
    <x v="0"/>
    <d v="2024-09-10T19:46:57"/>
    <x v="191"/>
    <n v="18.21750000002794"/>
    <d v="2024-09-11T11:17:17"/>
    <d v="1899-12-30T00:20:00"/>
    <d v="2024-09-11T11:37:17"/>
    <n v="2.3786111111403443"/>
    <x v="0"/>
    <m/>
    <m/>
    <x v="0"/>
    <x v="8"/>
    <x v="0"/>
    <x v="2"/>
    <x v="7"/>
    <n v="4"/>
    <s v=""/>
    <d v="1899-12-30T08:00:00"/>
    <n v="16.884166666694608"/>
    <n v="14"/>
    <n v="2.8841666666946075"/>
    <n v="0"/>
    <x v="0"/>
  </r>
  <r>
    <s v="E002"/>
    <s v="EO11"/>
    <x v="1788"/>
    <x v="0"/>
    <s v="E3"/>
    <n v="100059274"/>
    <s v="UTE O BARCO"/>
    <n v="22002995"/>
    <s v="O BARCO"/>
    <n v="55"/>
    <x v="1"/>
    <d v="2024-09-10T00:00:00"/>
    <d v="1899-12-30T19:47:33"/>
    <s v="11/09 urge"/>
    <d v="2024-09-11T00:00:00"/>
    <x v="7"/>
    <x v="0"/>
    <x v="1846"/>
    <d v="2024-09-11T00:00:00"/>
    <d v="1899-12-30T15:53:48"/>
    <n v="32"/>
    <s v="E00032"/>
    <s v="RUTA KMS.032"/>
    <x v="8"/>
    <x v="0"/>
    <x v="0"/>
    <x v="0"/>
    <x v="0"/>
    <d v="2024-09-10T19:47:33"/>
    <x v="212"/>
    <n v="22.207500000076834"/>
    <d v="2024-09-11T15:53:48"/>
    <d v="1899-12-30T00:25:36"/>
    <d v="2024-09-11T16:19:24"/>
    <n v="1.6766666665789671"/>
    <x v="0"/>
    <m/>
    <m/>
    <x v="0"/>
    <x v="8"/>
    <x v="0"/>
    <x v="2"/>
    <x v="4"/>
    <n v="4"/>
    <s v=""/>
    <d v="1899-12-30T10:14:24"/>
    <n v="20.780833333410168"/>
    <n v="12"/>
    <n v="8.7808333334101683"/>
    <n v="0"/>
    <x v="0"/>
  </r>
  <r>
    <s v="E002"/>
    <s v="EO11"/>
    <x v="1789"/>
    <x v="0"/>
    <s v="E3"/>
    <n v="100000835"/>
    <s v="HORMIGONES DE OROSO S.A."/>
    <n v="22000370"/>
    <s v="OROSO"/>
    <n v="55"/>
    <x v="1"/>
    <d v="2024-09-10T00:00:00"/>
    <d v="1899-12-30T19:48:15"/>
    <s v="11/09 17:30H 428/202"/>
    <d v="2024-09-11T00:00:00"/>
    <x v="5"/>
    <x v="2"/>
    <x v="1847"/>
    <d v="2024-09-11T00:00:00"/>
    <d v="1899-12-30T16:05:22"/>
    <n v="24"/>
    <s v="E00024"/>
    <s v="RUTA KMS.024"/>
    <x v="217"/>
    <x v="0"/>
    <x v="0"/>
    <x v="1"/>
    <x v="0"/>
    <d v="2024-09-10T19:48:15"/>
    <x v="210"/>
    <n v="21.695833333244082"/>
    <d v="2024-09-11T16:05:22"/>
    <d v="1899-12-30T00:19:12"/>
    <d v="2024-09-11T16:24:34"/>
    <n v="1.0905555553617887"/>
    <x v="0"/>
    <m/>
    <m/>
    <x v="0"/>
    <x v="8"/>
    <x v="0"/>
    <x v="2"/>
    <x v="8"/>
    <n v="4"/>
    <s v=""/>
    <d v="1899-12-30T07:40:48"/>
    <n v="20.375833333244081"/>
    <n v="14"/>
    <n v="6.3758333332440813"/>
    <n v="0"/>
    <x v="0"/>
  </r>
  <r>
    <s v="E002"/>
    <s v="EO11"/>
    <x v="1790"/>
    <x v="0"/>
    <s v="E3"/>
    <n v="100000761"/>
    <s v="GRANITOS DE XALLAS S.L."/>
    <n v="22000263"/>
    <s v="SANTA COMBA"/>
    <n v="55"/>
    <x v="1"/>
    <d v="2024-09-10T00:00:00"/>
    <d v="1899-12-30T19:49:22"/>
    <s v="11/09 18H 428/2024"/>
    <d v="2024-09-11T00:00:00"/>
    <x v="7"/>
    <x v="2"/>
    <x v="1848"/>
    <d v="2024-09-11T00:00:00"/>
    <d v="1899-12-30T16:23:05"/>
    <n v="45"/>
    <s v="E00045"/>
    <s v="RUTA KMS.045"/>
    <x v="210"/>
    <x v="0"/>
    <x v="0"/>
    <x v="1"/>
    <x v="0"/>
    <d v="2024-09-10T19:49:22"/>
    <x v="212"/>
    <n v="22.177222222206183"/>
    <d v="2024-09-11T16:23:05"/>
    <d v="1899-12-30T00:36:00"/>
    <d v="2024-09-11T16:59:05"/>
    <n v="1.0152777777984738"/>
    <x v="0"/>
    <m/>
    <m/>
    <x v="0"/>
    <x v="8"/>
    <x v="0"/>
    <x v="2"/>
    <x v="8"/>
    <n v="4"/>
    <s v=""/>
    <d v="1899-12-30T14:24:00"/>
    <n v="20.577222222206181"/>
    <n v="14"/>
    <n v="6.5772222222061814"/>
    <n v="0"/>
    <x v="0"/>
  </r>
  <r>
    <s v="E002"/>
    <s v="EO11"/>
    <x v="1791"/>
    <x v="0"/>
    <s v="E3"/>
    <n v="100055428"/>
    <s v="HORMIGONES DEZA, S.L.U."/>
    <n v="22002767"/>
    <s v="LALIN"/>
    <n v="55"/>
    <x v="1"/>
    <d v="2024-09-10T00:00:00"/>
    <d v="1899-12-30T19:49:51"/>
    <s v="11/09 15H.PUNTUAL"/>
    <d v="2024-09-11T00:00:00"/>
    <x v="4"/>
    <x v="2"/>
    <x v="1849"/>
    <d v="2024-09-11T00:00:00"/>
    <d v="1899-12-30T12:54:22"/>
    <n v="45"/>
    <s v="E00045"/>
    <s v="RUTA KMS.045"/>
    <x v="217"/>
    <x v="0"/>
    <x v="0"/>
    <x v="1"/>
    <x v="0"/>
    <d v="2024-09-10T19:49:51"/>
    <x v="200"/>
    <n v="19.169166666688398"/>
    <d v="2024-09-11T12:54:22"/>
    <d v="1899-12-30T00:36:00"/>
    <d v="2024-09-11T13:30:22"/>
    <n v="1.4938888888573274"/>
    <x v="0"/>
    <m/>
    <m/>
    <x v="0"/>
    <x v="8"/>
    <x v="0"/>
    <x v="2"/>
    <x v="3"/>
    <n v="4"/>
    <s v=""/>
    <d v="1899-12-30T14:24:00"/>
    <n v="17.569166666688396"/>
    <n v="14"/>
    <n v="3.5691666666883961"/>
    <n v="0"/>
    <x v="0"/>
  </r>
  <r>
    <s v="E002"/>
    <s v="EO11"/>
    <x v="1792"/>
    <x v="0"/>
    <s v="E3"/>
    <n v="432000165"/>
    <s v="MORTEROS DE GALICIA S.L."/>
    <n v="22001550"/>
    <s v="SUSANA"/>
    <n v="55"/>
    <x v="1"/>
    <d v="2024-09-11T00:00:00"/>
    <d v="1899-12-30T07:54:39"/>
    <s v="11/09 de mañana"/>
    <d v="2024-09-11T00:00:00"/>
    <x v="4"/>
    <x v="2"/>
    <x v="1850"/>
    <d v="2024-09-11T00:00:00"/>
    <d v="1899-12-30T10:47:48"/>
    <n v="1"/>
    <s v="E00001"/>
    <s v="RUTA KMS.0001"/>
    <x v="222"/>
    <x v="0"/>
    <x v="0"/>
    <x v="1"/>
    <x v="0"/>
    <d v="2024-09-11T07:54:39"/>
    <x v="200"/>
    <n v="7.0891666666720994"/>
    <d v="2024-09-11T10:47:48"/>
    <d v="1899-12-30T00:00:48"/>
    <d v="2024-09-11T10:48:36"/>
    <n v="4.1900000000023283"/>
    <x v="0"/>
    <m/>
    <m/>
    <x v="0"/>
    <x v="8"/>
    <x v="0"/>
    <x v="2"/>
    <x v="6"/>
    <n v="4"/>
    <s v=""/>
    <d v="1899-12-30T00:19:12"/>
    <n v="6.0758333333387657"/>
    <n v="0"/>
    <n v="6.0758333333387657"/>
    <n v="0"/>
    <x v="0"/>
  </r>
  <r>
    <s v="E002"/>
    <s v="EO11"/>
    <x v="1793"/>
    <x v="0"/>
    <s v="E4"/>
    <n v="100031736"/>
    <s v="ALMACENES LUIS FDEZ. GALLEGO, S. L."/>
    <n v="19001240"/>
    <s v="PONFERRADA"/>
    <n v="2906"/>
    <x v="8"/>
    <d v="2024-09-11T00:00:00"/>
    <d v="1899-12-30T08:28:42"/>
    <s v="12/09 Ponferrada"/>
    <d v="2024-09-12T00:00:00"/>
    <x v="22"/>
    <x v="0"/>
    <x v="1851"/>
    <d v="2024-09-11T00:00:00"/>
    <d v="1899-12-30T10:49:12"/>
    <n v="20"/>
    <s v="E00020"/>
    <s v="RUTA KMS.020"/>
    <x v="44"/>
    <x v="0"/>
    <x v="0"/>
    <x v="0"/>
    <x v="1"/>
    <d v="2024-09-11T08:28:42"/>
    <x v="216"/>
    <n v="36.021666666667443"/>
    <d v="2024-09-11T10:49:12"/>
    <d v="1899-12-30T00:16:00"/>
    <d v="2024-09-11T11:05:12"/>
    <n v="33.413333333213814"/>
    <x v="0"/>
    <m/>
    <m/>
    <x v="0"/>
    <x v="8"/>
    <x v="0"/>
    <x v="2"/>
    <x v="6"/>
    <n v="4"/>
    <s v=""/>
    <d v="1899-12-30T06:24:00"/>
    <n v="34.755000000000777"/>
    <n v="12"/>
    <n v="22.755000000000777"/>
    <n v="0"/>
    <x v="0"/>
  </r>
  <r>
    <s v="E002"/>
    <s v="EO11"/>
    <x v="1794"/>
    <x v="0"/>
    <s v="E3"/>
    <n v="432000110"/>
    <s v="PREBETONG HORMIGONES, S.A."/>
    <n v="22001685"/>
    <s v="O CRUCEIRO"/>
    <n v="55"/>
    <x v="1"/>
    <d v="2024-09-11T00:00:00"/>
    <d v="1899-12-30T08:29:06"/>
    <s v="12/09 URGE"/>
    <d v="2024-09-12T00:00:00"/>
    <x v="21"/>
    <x v="3"/>
    <x v="1852"/>
    <d v="2024-09-12T00:00:00"/>
    <d v="1899-12-30T08:13:49"/>
    <n v="122"/>
    <s v="E00122"/>
    <s v="RUTA KMS.122"/>
    <x v="220"/>
    <x v="0"/>
    <x v="0"/>
    <x v="1"/>
    <x v="0"/>
    <d v="2024-09-11T08:29:06"/>
    <x v="217"/>
    <n v="26.015000000072177"/>
    <d v="2024-09-12T08:13:49"/>
    <d v="1899-12-30T01:37:36"/>
    <d v="2024-09-12T09:51:25"/>
    <n v="0.64305555570172146"/>
    <x v="0"/>
    <m/>
    <m/>
    <x v="0"/>
    <x v="11"/>
    <x v="0"/>
    <x v="2"/>
    <x v="0"/>
    <n v="5"/>
    <s v=""/>
    <d v="1899-12-31T15:02:24"/>
    <n v="23.388333333405512"/>
    <n v="14"/>
    <n v="9.3883333334055123"/>
    <n v="0"/>
    <x v="0"/>
  </r>
  <r>
    <s v="E002"/>
    <s v="EO11"/>
    <x v="1795"/>
    <x v="0"/>
    <s v="E3"/>
    <n v="432000110"/>
    <s v="PREBETONG HORMIGONES, S.A."/>
    <n v="22001685"/>
    <s v="O CRUCEIRO"/>
    <n v="3044"/>
    <x v="2"/>
    <d v="2024-09-11T00:00:00"/>
    <d v="1899-12-30T08:29:30"/>
    <s v="12/09 10h"/>
    <d v="2024-09-12T00:00:00"/>
    <x v="11"/>
    <x v="0"/>
    <x v="1853"/>
    <d v="2024-09-11T00:00:00"/>
    <d v="1899-12-30T19:14:54"/>
    <n v="204"/>
    <s v="E00204"/>
    <s v="RUTA KMS.204"/>
    <x v="8"/>
    <x v="0"/>
    <x v="0"/>
    <x v="0"/>
    <x v="0"/>
    <d v="2024-09-11T08:29:30"/>
    <x v="218"/>
    <n v="25.508333333360497"/>
    <d v="2024-09-11T19:14:54"/>
    <d v="1899-12-30T02:43:12"/>
    <d v="2024-09-11T21:58:06"/>
    <n v="12.031666666560341"/>
    <x v="0"/>
    <m/>
    <m/>
    <x v="0"/>
    <x v="8"/>
    <x v="0"/>
    <x v="2"/>
    <x v="11"/>
    <n v="4"/>
    <s v=""/>
    <d v="1900-01-01T17:16:48"/>
    <n v="21.788333333360498"/>
    <n v="12"/>
    <n v="9.788333333360498"/>
    <n v="0"/>
    <x v="0"/>
  </r>
  <r>
    <s v="E002"/>
    <s v="EO11"/>
    <x v="1796"/>
    <x v="0"/>
    <s v="E3"/>
    <n v="100051530"/>
    <s v="MYHNOR MORTEROS Y HORMIGONES DEL"/>
    <n v="22002573"/>
    <s v="MONTESALGUEIRO"/>
    <n v="55"/>
    <x v="1"/>
    <d v="2024-09-11T00:00:00"/>
    <d v="1899-12-30T08:47:38"/>
    <s v="11/09 urge  1º"/>
    <d v="2024-09-11T00:00:00"/>
    <x v="16"/>
    <x v="3"/>
    <x v="1854"/>
    <d v="2024-09-11T00:00:00"/>
    <d v="1899-12-30T14:42:55"/>
    <n v="45"/>
    <s v="E00045"/>
    <s v="RUTA KMS.045"/>
    <x v="220"/>
    <x v="0"/>
    <x v="0"/>
    <x v="1"/>
    <x v="0"/>
    <d v="2024-09-11T08:47:38"/>
    <x v="215"/>
    <n v="6.7061111111543141"/>
    <d v="2024-09-11T14:42:55"/>
    <d v="1899-12-30T00:36:00"/>
    <d v="2024-09-11T15:18:55"/>
    <n v="0.18472222227137536"/>
    <x v="0"/>
    <m/>
    <m/>
    <x v="0"/>
    <x v="8"/>
    <x v="0"/>
    <x v="2"/>
    <x v="5"/>
    <n v="4"/>
    <s v=""/>
    <d v="1899-12-30T14:24:00"/>
    <n v="5.1061111111543145"/>
    <n v="0"/>
    <n v="5.1061111111543145"/>
    <n v="0"/>
    <x v="0"/>
  </r>
  <r>
    <s v="E002"/>
    <s v="EO11"/>
    <x v="1797"/>
    <x v="0"/>
    <s v="E3"/>
    <n v="100000841"/>
    <s v="CNES. VOCES CHANTADA S.L."/>
    <n v="22000387"/>
    <s v="CHANTADA"/>
    <n v="55"/>
    <x v="1"/>
    <d v="2024-09-11T00:00:00"/>
    <d v="1899-12-30T08:58:22"/>
    <s v="11/09 1º la tarde pu"/>
    <d v="2024-09-11T00:00:00"/>
    <x v="4"/>
    <x v="1"/>
    <x v="1855"/>
    <d v="2024-09-11T00:00:00"/>
    <d v="1899-12-30T12:28:38"/>
    <n v="38"/>
    <s v="E00038"/>
    <s v="RUTA KMS.038"/>
    <x v="38"/>
    <x v="0"/>
    <x v="0"/>
    <x v="1"/>
    <x v="0"/>
    <d v="2024-09-11T08:58:22"/>
    <x v="200"/>
    <n v="6.027222222299315"/>
    <d v="2024-09-11T12:28:38"/>
    <d v="1899-12-30T00:30:24"/>
    <d v="2024-09-11T12:59:02"/>
    <n v="2.0161111110937782"/>
    <x v="0"/>
    <m/>
    <m/>
    <x v="0"/>
    <x v="8"/>
    <x v="0"/>
    <x v="2"/>
    <x v="3"/>
    <n v="4"/>
    <s v=""/>
    <d v="1899-12-30T12:09:36"/>
    <n v="4.5205555556326482"/>
    <n v="0"/>
    <n v="4.5205555556326482"/>
    <n v="0"/>
    <x v="0"/>
  </r>
  <r>
    <s v="E002"/>
    <s v="EO11"/>
    <x v="1798"/>
    <x v="0"/>
    <s v="E3"/>
    <n v="100056816"/>
    <s v="EXPL. Y HORMIGONES LANCARA, S.L."/>
    <n v="22002860"/>
    <s v="PUEBLA DE SAN JULIAN (LANCARA)"/>
    <n v="55"/>
    <x v="1"/>
    <d v="2024-09-11T00:00:00"/>
    <d v="1899-12-30T08:59:09"/>
    <s v="12/09 URGE"/>
    <d v="2024-09-12T00:00:00"/>
    <x v="17"/>
    <x v="0"/>
    <x v="1856"/>
    <d v="2024-09-12T00:00:00"/>
    <d v="1899-12-30T07:14:20"/>
    <n v="100"/>
    <s v="E00100"/>
    <s v="RUTA KMS.100"/>
    <x v="36"/>
    <x v="0"/>
    <x v="0"/>
    <x v="0"/>
    <x v="0"/>
    <d v="2024-09-11T08:59:09"/>
    <x v="219"/>
    <n v="27.014166666660458"/>
    <d v="2024-09-12T07:14:20"/>
    <d v="1899-12-30T01:20:00"/>
    <d v="2024-09-12T08:34:20"/>
    <n v="3.4277777777169831"/>
    <x v="0"/>
    <m/>
    <m/>
    <x v="0"/>
    <x v="11"/>
    <x v="0"/>
    <x v="2"/>
    <x v="12"/>
    <n v="5"/>
    <s v=""/>
    <d v="1899-12-31T08:00:00"/>
    <n v="24.680833333327126"/>
    <n v="12"/>
    <n v="12.680833333327126"/>
    <n v="0"/>
    <x v="0"/>
  </r>
  <r>
    <s v="E002"/>
    <s v="EO11"/>
    <x v="1799"/>
    <x v="0"/>
    <s v="E4"/>
    <n v="100033629"/>
    <s v="VICMARI LACIANA, S.L."/>
    <n v="19000505"/>
    <s v="VILLABLINO"/>
    <n v="3320"/>
    <x v="9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0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799"/>
    <x v="0"/>
    <s v="E4"/>
    <n v="100033629"/>
    <s v="VICMARI LACIANA, S.L."/>
    <n v="19000505"/>
    <s v="VILLABLINO"/>
    <n v="3048"/>
    <x v="10"/>
    <d v="2024-09-11T00:00:00"/>
    <d v="1899-12-30T09:00:31"/>
    <s v="12/09 hasta 16h pale"/>
    <d v="2024-09-12T00:00:00"/>
    <x v="9"/>
    <x v="0"/>
    <x v="1857"/>
    <d v="2024-09-11T00:00:00"/>
    <d v="1899-12-30T18:32:01"/>
    <n v="77"/>
    <s v="E00077"/>
    <s v="RUTA KMS.077"/>
    <x v="227"/>
    <x v="0"/>
    <x v="1"/>
    <x v="0"/>
    <x v="1"/>
    <d v="2024-09-11T09:00:31"/>
    <x v="196"/>
    <n v="34.991388889029622"/>
    <d v="2024-09-11T18:32:01"/>
    <d v="1899-12-30T01:01:36"/>
    <d v="2024-09-11T19:33:37"/>
    <n v="24.439722222159617"/>
    <x v="0"/>
    <m/>
    <m/>
    <x v="0"/>
    <x v="8"/>
    <x v="0"/>
    <x v="2"/>
    <x v="10"/>
    <n v="4"/>
    <s v=""/>
    <d v="1899-12-31T00:38:24"/>
    <n v="32.964722222362958"/>
    <n v="12"/>
    <n v="20.964722222362958"/>
    <n v="0"/>
    <x v="0"/>
  </r>
  <r>
    <s v="E002"/>
    <s v="EO11"/>
    <x v="1800"/>
    <x v="0"/>
    <s v="E3"/>
    <n v="100000866"/>
    <s v="EMILIANO BASALO CONSTRUCCIONES, S.L"/>
    <n v="22002975"/>
    <s v="A POBRA DE TRIVES"/>
    <n v="55"/>
    <x v="1"/>
    <d v="2024-09-11T00:00:00"/>
    <d v="1899-12-30T09:19:55"/>
    <s v="12/09 X MAÑANA t6293"/>
    <d v="2024-09-12T00:00:00"/>
    <x v="10"/>
    <x v="0"/>
    <x v="1858"/>
    <d v="2024-09-12T00:00:00"/>
    <d v="1899-12-30T09:07:28"/>
    <n v="70"/>
    <s v="E00070"/>
    <s v="RUTA KMS.070"/>
    <x v="31"/>
    <x v="0"/>
    <x v="0"/>
    <x v="0"/>
    <x v="0"/>
    <d v="2024-09-11T09:19:55"/>
    <x v="220"/>
    <n v="28.168055555492174"/>
    <d v="2024-09-12T09:07:28"/>
    <d v="1899-12-30T00:56:00"/>
    <d v="2024-09-12T10:03:28"/>
    <n v="3.4422222222201526"/>
    <x v="0"/>
    <m/>
    <m/>
    <x v="0"/>
    <x v="11"/>
    <x v="0"/>
    <x v="2"/>
    <x v="1"/>
    <n v="5"/>
    <s v=""/>
    <d v="1899-12-30T22:24:00"/>
    <n v="26.23472222215884"/>
    <n v="12"/>
    <n v="14.23472222215884"/>
    <n v="0"/>
    <x v="0"/>
  </r>
  <r>
    <s v="E002"/>
    <s v="EO11"/>
    <x v="1801"/>
    <x v="0"/>
    <s v="E3"/>
    <n v="432000181"/>
    <s v="PREBETONG LUGO HORMIGONES, S.A."/>
    <n v="22002590"/>
    <s v="MONFORTE"/>
    <n v="55"/>
    <x v="1"/>
    <d v="2024-09-11T00:00:00"/>
    <d v="1899-12-30T09:41:28"/>
    <s v="11/09 15h  A02"/>
    <d v="2024-09-11T00:00:00"/>
    <x v="4"/>
    <x v="1"/>
    <x v="1859"/>
    <d v="2024-09-11T00:00:00"/>
    <d v="1899-12-30T12:52:47"/>
    <n v="45"/>
    <s v="E00045"/>
    <s v="RUTA KMS.045"/>
    <x v="43"/>
    <x v="0"/>
    <x v="0"/>
    <x v="1"/>
    <x v="0"/>
    <d v="2024-09-11T09:41:28"/>
    <x v="200"/>
    <n v="5.3088888888596557"/>
    <d v="2024-09-11T12:52:47"/>
    <d v="1899-12-30T00:36:00"/>
    <d v="2024-09-11T13:28:47"/>
    <n v="1.5202777778031304"/>
    <x v="0"/>
    <m/>
    <m/>
    <x v="0"/>
    <x v="8"/>
    <x v="0"/>
    <x v="2"/>
    <x v="3"/>
    <n v="4"/>
    <s v=""/>
    <d v="1899-12-30T14:24:00"/>
    <n v="3.7088888888596561"/>
    <n v="0"/>
    <n v="3.7088888888596561"/>
    <n v="0"/>
    <x v="0"/>
  </r>
  <r>
    <s v="E002"/>
    <s v="EO11"/>
    <x v="1802"/>
    <x v="0"/>
    <s v="E3"/>
    <n v="432000110"/>
    <s v="PREBETONG HORMIGONES, S.A."/>
    <n v="22002920"/>
    <s v="PLANTA MOVIL OURAL"/>
    <n v="3043"/>
    <x v="0"/>
    <d v="2024-09-11T00:00:00"/>
    <d v="1899-12-30T09:41:52"/>
    <s v="11/09 18:00 CARGAR E"/>
    <d v="2024-09-11T00:00:00"/>
    <x v="7"/>
    <x v="0"/>
    <x v="1860"/>
    <d v="2024-09-11T00:00:00"/>
    <d v="1899-12-30T16:13:31"/>
    <n v="123"/>
    <s v="E00123"/>
    <s v="RUTA KMS.123"/>
    <x v="36"/>
    <x v="0"/>
    <x v="0"/>
    <x v="0"/>
    <x v="0"/>
    <d v="2024-09-11T09:41:52"/>
    <x v="212"/>
    <n v="8.3022222222061828"/>
    <d v="2024-09-11T16:13:31"/>
    <d v="1899-12-30T01:38:24"/>
    <d v="2024-09-11T17:51:55"/>
    <n v="0.13472222210839391"/>
    <x v="0"/>
    <m/>
    <m/>
    <x v="0"/>
    <x v="8"/>
    <x v="0"/>
    <x v="2"/>
    <x v="8"/>
    <n v="4"/>
    <s v=""/>
    <d v="1899-12-31T15:21:36"/>
    <n v="5.6622222222061831"/>
    <n v="0"/>
    <n v="5.6622222222061831"/>
    <n v="0"/>
    <x v="0"/>
  </r>
  <r>
    <s v="E002"/>
    <s v="EO11"/>
    <x v="1803"/>
    <x v="0"/>
    <s v="E3"/>
    <n v="100009172"/>
    <s v="BAÑEZANA DE HORMIGONES MIGUEL S.L."/>
    <n v="22002290"/>
    <s v="LA BAÑEZA"/>
    <n v="55"/>
    <x v="1"/>
    <d v="2024-09-11T00:00:00"/>
    <d v="1899-12-30T10:38:51"/>
    <s v="11/09 URGE"/>
    <d v="2024-09-11T00:00:00"/>
    <x v="20"/>
    <x v="0"/>
    <x v="1861"/>
    <d v="2024-09-11T00:00:00"/>
    <d v="1899-12-30T16:33:24"/>
    <n v="105"/>
    <s v="E00105"/>
    <s v="RUTA KMS.105"/>
    <x v="224"/>
    <x v="0"/>
    <x v="0"/>
    <x v="0"/>
    <x v="0"/>
    <d v="2024-09-11T10:38:51"/>
    <x v="221"/>
    <n v="7.8524999999790452"/>
    <d v="2024-09-11T16:33:24"/>
    <d v="1899-12-30T01:24:00"/>
    <d v="2024-09-11T17:57:24"/>
    <n v="0.5433333333930932"/>
    <x v="0"/>
    <m/>
    <m/>
    <x v="0"/>
    <x v="8"/>
    <x v="0"/>
    <x v="2"/>
    <x v="8"/>
    <n v="4"/>
    <s v=""/>
    <d v="1899-12-31T09:36:00"/>
    <n v="5.4524999999790449"/>
    <n v="0"/>
    <n v="5.4524999999790449"/>
    <n v="0"/>
    <x v="0"/>
  </r>
  <r>
    <s v="E002"/>
    <s v="EO11"/>
    <x v="1804"/>
    <x v="0"/>
    <s v="E3"/>
    <n v="432000110"/>
    <s v="PREBETONG HORMIGONES, S.A."/>
    <n v="21000010"/>
    <s v="LA GRELA"/>
    <n v="3043"/>
    <x v="0"/>
    <d v="2024-09-11T00:00:00"/>
    <d v="1899-12-30T10:42:00"/>
    <s v="12/09 08h CEM ESPECI"/>
    <d v="2024-09-12T00:00:00"/>
    <x v="13"/>
    <x v="0"/>
    <x v="1862"/>
    <d v="2024-09-11T00:00:00"/>
    <d v="1899-12-30T17:54:59"/>
    <n v="211"/>
    <s v="E00211"/>
    <s v="RUTA KMS.211"/>
    <x v="213"/>
    <x v="0"/>
    <x v="0"/>
    <x v="0"/>
    <x v="0"/>
    <d v="2024-09-11T10:42:00"/>
    <x v="222"/>
    <n v="21.300000000104774"/>
    <d v="2024-09-11T17:54:59"/>
    <d v="1899-12-30T02:48:48"/>
    <d v="2024-09-11T20:43:47"/>
    <n v="11.27027777780313"/>
    <x v="0"/>
    <m/>
    <m/>
    <x v="0"/>
    <x v="8"/>
    <x v="0"/>
    <x v="2"/>
    <x v="9"/>
    <n v="4"/>
    <s v=""/>
    <d v="1900-01-01T19:31:12"/>
    <n v="17.486666666771441"/>
    <n v="12"/>
    <n v="5.4866666667714412"/>
    <n v="0"/>
    <x v="0"/>
  </r>
  <r>
    <s v="E002"/>
    <s v="EO11"/>
    <x v="1805"/>
    <x v="0"/>
    <s v="E3"/>
    <n v="100010280"/>
    <s v="ANLLACO, S.A."/>
    <n v="22000631"/>
    <s v="CABAÑINAS"/>
    <n v="55"/>
    <x v="1"/>
    <d v="2024-09-11T00:00:00"/>
    <d v="1899-12-30T10:43:00"/>
    <s v="12/09 X MAÑANA"/>
    <d v="2024-09-12T00:00:00"/>
    <x v="16"/>
    <x v="0"/>
    <x v="1863"/>
    <d v="2024-09-12T00:00:00"/>
    <d v="1899-12-30T13:01:51"/>
    <n v="32"/>
    <s v="E00032"/>
    <s v="RUTA KMS.032"/>
    <x v="9"/>
    <x v="0"/>
    <x v="0"/>
    <x v="0"/>
    <x v="0"/>
    <d v="2024-09-11T10:43:00"/>
    <x v="223"/>
    <n v="28.78333333338378"/>
    <d v="2024-09-12T13:01:51"/>
    <d v="1899-12-30T00:25:36"/>
    <d v="2024-09-12T13:27:27"/>
    <n v="2.0425000000395812"/>
    <x v="0"/>
    <m/>
    <m/>
    <x v="0"/>
    <x v="11"/>
    <x v="0"/>
    <x v="2"/>
    <x v="2"/>
    <n v="5"/>
    <s v=""/>
    <d v="1899-12-30T10:14:24"/>
    <n v="27.356666666717114"/>
    <n v="12"/>
    <n v="15.356666666717114"/>
    <n v="0"/>
    <x v="0"/>
  </r>
  <r>
    <s v="E002"/>
    <s v="EO11"/>
    <x v="1806"/>
    <x v="0"/>
    <s v="E3"/>
    <n v="100055428"/>
    <s v="HORMIGONES DEZA, S.L.U."/>
    <n v="22002767"/>
    <s v="LALIN"/>
    <n v="55"/>
    <x v="1"/>
    <d v="2024-09-11T00:00:00"/>
    <d v="1899-12-30T11:35:18"/>
    <s v="11/09 18:00h"/>
    <d v="2024-09-11T00:00:00"/>
    <x v="7"/>
    <x v="1"/>
    <x v="1864"/>
    <d v="2024-09-11T00:00:00"/>
    <d v="1899-12-30T17:08:38"/>
    <n v="58"/>
    <s v="E00058"/>
    <s v="RUTA KMS.058"/>
    <x v="38"/>
    <x v="0"/>
    <x v="0"/>
    <x v="1"/>
    <x v="0"/>
    <d v="2024-09-11T11:35:18"/>
    <x v="212"/>
    <n v="6.4116666666814126"/>
    <d v="2024-09-11T17:08:38"/>
    <d v="1899-12-30T00:46:24"/>
    <d v="2024-09-11T17:55:02"/>
    <n v="8.2777777744922787E-2"/>
    <x v="0"/>
    <m/>
    <m/>
    <x v="0"/>
    <x v="8"/>
    <x v="0"/>
    <x v="2"/>
    <x v="9"/>
    <n v="4"/>
    <s v=""/>
    <d v="1899-12-30T18:33:36"/>
    <n v="4.6383333333480792"/>
    <n v="0"/>
    <n v="4.6383333333480792"/>
    <n v="0"/>
    <x v="0"/>
  </r>
  <r>
    <s v="E002"/>
    <s v="EO11"/>
    <x v="1807"/>
    <x v="0"/>
    <s v="E3"/>
    <n v="100000764"/>
    <s v="HORMIGONES BERGANTIÑOS S.A."/>
    <n v="22001477"/>
    <s v="CERCEDA"/>
    <n v="55"/>
    <x v="1"/>
    <d v="2024-09-11T00:00:00"/>
    <d v="1899-12-30T12:41:38"/>
    <s v="12/09 URGENTE !!!!"/>
    <d v="2024-09-12T00:00:00"/>
    <x v="1"/>
    <x v="3"/>
    <x v="1865"/>
    <d v="2024-09-12T00:00:00"/>
    <d v="1899-12-30T14:58:45"/>
    <n v="33"/>
    <s v="E00033"/>
    <s v="RUTA KMS.033"/>
    <x v="221"/>
    <x v="0"/>
    <x v="0"/>
    <x v="1"/>
    <x v="0"/>
    <d v="2024-09-11T12:41:38"/>
    <x v="224"/>
    <n v="28.306111111189239"/>
    <d v="2024-09-12T14:58:45"/>
    <d v="1899-12-30T00:26:24"/>
    <d v="2024-09-12T15:25:09"/>
    <n v="1.5808333333698101"/>
    <x v="0"/>
    <m/>
    <m/>
    <x v="0"/>
    <x v="11"/>
    <x v="0"/>
    <x v="2"/>
    <x v="5"/>
    <n v="5"/>
    <s v=""/>
    <d v="1899-12-30T10:33:36"/>
    <n v="26.866111111189237"/>
    <n v="14"/>
    <n v="12.866111111189237"/>
    <n v="0"/>
    <x v="0"/>
  </r>
  <r>
    <s v="E002"/>
    <s v="EO11"/>
    <x v="1808"/>
    <x v="0"/>
    <s v="E3"/>
    <n v="100000764"/>
    <s v="HORMIGONES BERGANTIÑOS S.A."/>
    <n v="22001477"/>
    <s v="CERCEDA"/>
    <n v="55"/>
    <x v="1"/>
    <d v="2024-09-11T00:00:00"/>
    <d v="1899-12-30T12:43:01"/>
    <s v="13/09 x el dia ."/>
    <d v="2024-09-13T00:00:00"/>
    <x v="7"/>
    <x v="3"/>
    <x v="1866"/>
    <d v="2024-09-13T00:00:00"/>
    <d v="1899-12-30T12:16:41"/>
    <n v="33"/>
    <s v="E00033"/>
    <s v="RUTA KMS.033"/>
    <x v="1"/>
    <x v="0"/>
    <x v="0"/>
    <x v="1"/>
    <x v="0"/>
    <d v="2024-09-11T12:43:01"/>
    <x v="225"/>
    <n v="53.283055555599276"/>
    <d v="2024-09-13T12:16:41"/>
    <d v="1899-12-30T00:26:24"/>
    <d v="2024-09-13T12:43:05"/>
    <n v="5.2819444444030523"/>
    <x v="0"/>
    <m/>
    <m/>
    <x v="0"/>
    <x v="12"/>
    <x v="0"/>
    <x v="2"/>
    <x v="3"/>
    <n v="6"/>
    <s v=""/>
    <d v="1899-12-30T10:33:36"/>
    <n v="51.843055555599278"/>
    <n v="28"/>
    <n v="23.843055555599278"/>
    <n v="0"/>
    <x v="0"/>
  </r>
  <r>
    <s v="E002"/>
    <s v="EO11"/>
    <x v="1809"/>
    <x v="0"/>
    <s v="E3"/>
    <n v="100013649"/>
    <s v="HORMIGONES MARBE HISPANIA, S.L."/>
    <n v="22002481"/>
    <s v="PLANTA LALIN"/>
    <n v="55"/>
    <x v="1"/>
    <d v="2024-09-11T00:00:00"/>
    <d v="1899-12-30T13:01:42"/>
    <s v="12/08 URGE"/>
    <d v="2024-09-12T00:00:00"/>
    <x v="23"/>
    <x v="2"/>
    <x v="1867"/>
    <d v="2024-09-12T00:00:00"/>
    <d v="1899-12-30T08:20:44"/>
    <n v="45"/>
    <s v="E00045"/>
    <s v="RUTA KMS.045"/>
    <x v="214"/>
    <x v="0"/>
    <x v="0"/>
    <x v="1"/>
    <x v="0"/>
    <d v="2024-09-11T13:01:42"/>
    <x v="226"/>
    <n v="20.4716666667955"/>
    <d v="2024-09-12T08:20:44"/>
    <d v="1899-12-30T00:36:00"/>
    <d v="2024-09-12T08:56:44"/>
    <n v="0.55444444448221475"/>
    <x v="0"/>
    <m/>
    <m/>
    <x v="0"/>
    <x v="11"/>
    <x v="0"/>
    <x v="2"/>
    <x v="0"/>
    <n v="5"/>
    <s v=""/>
    <d v="1899-12-30T14:24:00"/>
    <n v="18.871666666795498"/>
    <n v="14"/>
    <n v="4.8716666667954982"/>
    <n v="0"/>
    <x v="0"/>
  </r>
  <r>
    <s v="E002"/>
    <s v="EO11"/>
    <x v="1810"/>
    <x v="0"/>
    <s v="E3"/>
    <n v="100051530"/>
    <s v="MYHNOR MORTEROS Y HORMIGONES DEL"/>
    <n v="22002945"/>
    <s v="ESTACION INTERMODAL - A CORUÑA"/>
    <n v="55"/>
    <x v="1"/>
    <d v="2024-09-11T00:00:00"/>
    <d v="1899-12-30T13:02:15"/>
    <s v="11/09 de tarde"/>
    <d v="2024-09-11T00:00:00"/>
    <x v="15"/>
    <x v="2"/>
    <x v="1868"/>
    <d v="2024-09-11T00:00:00"/>
    <d v="1899-12-30T14:18:32"/>
    <n v="81"/>
    <s v="E00081"/>
    <s v="RUTA KMS.081"/>
    <x v="214"/>
    <x v="0"/>
    <x v="0"/>
    <x v="1"/>
    <x v="0"/>
    <d v="2024-09-11T13:02:15"/>
    <x v="203"/>
    <n v="3.4625000000232831"/>
    <d v="2024-09-11T14:18:32"/>
    <d v="1899-12-30T01:04:48"/>
    <d v="2024-09-11T15:23:20"/>
    <n v="1.1111111111822538"/>
    <x v="0"/>
    <m/>
    <m/>
    <x v="0"/>
    <x v="8"/>
    <x v="0"/>
    <x v="2"/>
    <x v="5"/>
    <n v="4"/>
    <s v=""/>
    <d v="1899-12-31T01:55:12"/>
    <n v="1.382500000023283"/>
    <n v="0"/>
    <n v="1.382500000023283"/>
    <n v="0"/>
    <x v="0"/>
  </r>
  <r>
    <s v="E002"/>
    <s v="EO11"/>
    <x v="1811"/>
    <x v="0"/>
    <s v="E3"/>
    <n v="100010280"/>
    <s v="ANLLACO, S.A."/>
    <n v="22000631"/>
    <s v="CABAÑINAS"/>
    <n v="55"/>
    <x v="1"/>
    <d v="2024-09-11T00:00:00"/>
    <d v="1899-12-30T13:09:39"/>
    <s v="12/09 08:30h"/>
    <d v="2024-09-12T00:00:00"/>
    <x v="19"/>
    <x v="0"/>
    <x v="1869"/>
    <d v="2024-09-11T00:00:00"/>
    <d v="1899-12-30T17:18:10"/>
    <n v="32"/>
    <s v="E00032"/>
    <s v="RUTA KMS.032"/>
    <x v="32"/>
    <x v="0"/>
    <x v="0"/>
    <x v="0"/>
    <x v="0"/>
    <d v="2024-09-11T13:09:39"/>
    <x v="227"/>
    <n v="19.339166666613892"/>
    <d v="2024-09-11T17:18:10"/>
    <d v="1899-12-30T00:25:36"/>
    <d v="2024-09-11T17:43:46"/>
    <n v="14.770555555529427"/>
    <x v="0"/>
    <m/>
    <m/>
    <x v="0"/>
    <x v="8"/>
    <x v="0"/>
    <x v="2"/>
    <x v="9"/>
    <n v="4"/>
    <s v=""/>
    <d v="1899-12-30T10:14:24"/>
    <n v="17.912499999947226"/>
    <n v="12"/>
    <n v="5.9124999999472259"/>
    <n v="0"/>
    <x v="0"/>
  </r>
  <r>
    <s v="E002"/>
    <s v="EO11"/>
    <x v="1812"/>
    <x v="0"/>
    <s v="E3"/>
    <n v="100000761"/>
    <s v="GRANITOS DE XALLAS S.L."/>
    <n v="22000263"/>
    <s v="SANTA COMBA"/>
    <n v="3321"/>
    <x v="64"/>
    <d v="2024-09-11T00:00:00"/>
    <d v="1899-12-30T13:14:52"/>
    <s v="11/09  III/A 42,5 N/"/>
    <d v="2024-09-11T00:00:00"/>
    <x v="9"/>
    <x v="14"/>
    <x v="1870"/>
    <d v="2024-09-11T00:00:00"/>
    <d v="1899-12-30T13:15:52"/>
    <n v="0"/>
    <m/>
    <m/>
    <x v="219"/>
    <x v="0"/>
    <x v="0"/>
    <x v="1"/>
    <x v="0"/>
    <d v="2024-09-11T13:14:52"/>
    <x v="176"/>
    <n v="6.7522222222178243"/>
    <d v="2024-09-11T13:15:52"/>
    <d v="1899-12-30T00:00:00"/>
    <d v="2024-09-11T13:15:52"/>
    <n v="6.7355555556714535"/>
    <x v="0"/>
    <m/>
    <m/>
    <x v="0"/>
    <x v="8"/>
    <x v="0"/>
    <x v="2"/>
    <x v="2"/>
    <n v="4"/>
    <s v=""/>
    <d v="1899-12-30T00:00:00"/>
    <n v="5.7522222222178243"/>
    <n v="0"/>
    <n v="5.7522222222178243"/>
    <n v="0"/>
    <x v="0"/>
  </r>
  <r>
    <s v="E002"/>
    <s v="EO11"/>
    <x v="1813"/>
    <x v="0"/>
    <s v="E3"/>
    <n v="432000110"/>
    <s v="PREBETONG HORMIGONES, S.A."/>
    <n v="22002920"/>
    <s v="PLANTA MOVIL OURAL"/>
    <n v="3043"/>
    <x v="0"/>
    <d v="2024-09-11T00:00:00"/>
    <d v="1899-12-30T13:33:49"/>
    <s v="12/09 URGE CARGAR SI"/>
    <d v="2024-09-12T00:00:00"/>
    <x v="17"/>
    <x v="0"/>
    <x v="1871"/>
    <d v="2024-09-12T00:00:00"/>
    <d v="1899-12-30T12:35:34"/>
    <n v="123"/>
    <s v="E00123"/>
    <s v="RUTA KMS.123"/>
    <x v="275"/>
    <x v="0"/>
    <x v="0"/>
    <x v="0"/>
    <x v="0"/>
    <d v="2024-09-11T13:33:49"/>
    <x v="219"/>
    <n v="22.436388888861984"/>
    <d v="2024-09-12T12:35:34"/>
    <d v="1899-12-30T01:38:24"/>
    <d v="2024-09-12T14:13:58"/>
    <n v="-2.2327777777682059"/>
    <x v="1"/>
    <m/>
    <m/>
    <x v="0"/>
    <x v="11"/>
    <x v="3"/>
    <x v="2"/>
    <x v="3"/>
    <n v="5"/>
    <s v=""/>
    <d v="1899-12-31T15:21:36"/>
    <n v="19.796388888861983"/>
    <n v="12"/>
    <n v="7.7963888888619834"/>
    <n v="0"/>
    <x v="0"/>
  </r>
  <r>
    <s v="E002"/>
    <s v="EO11"/>
    <x v="1814"/>
    <x v="0"/>
    <s v="E3"/>
    <n v="100048420"/>
    <s v="RODIÑAS PRETENSADOS, S. L."/>
    <n v="22002398"/>
    <s v="CALO"/>
    <n v="55"/>
    <x v="1"/>
    <d v="2024-09-11T00:00:00"/>
    <d v="1899-12-30T13:34:42"/>
    <s v="12/09 urge SILO 1"/>
    <d v="2024-09-12T00:00:00"/>
    <x v="11"/>
    <x v="2"/>
    <x v="1872"/>
    <d v="2024-09-11T00:00:00"/>
    <d v="1899-12-30T17:46:09"/>
    <n v="15"/>
    <s v="E00015"/>
    <s v="RUTA KMS.015"/>
    <x v="217"/>
    <x v="0"/>
    <x v="0"/>
    <x v="1"/>
    <x v="0"/>
    <d v="2024-09-11T13:34:42"/>
    <x v="218"/>
    <n v="20.421666666632518"/>
    <d v="2024-09-11T17:46:09"/>
    <d v="1899-12-30T00:12:00"/>
    <d v="2024-09-11T17:58:09"/>
    <n v="16.030833333323244"/>
    <x v="0"/>
    <m/>
    <m/>
    <x v="0"/>
    <x v="8"/>
    <x v="0"/>
    <x v="2"/>
    <x v="9"/>
    <n v="4"/>
    <s v=""/>
    <d v="1899-12-30T04:48:00"/>
    <n v="19.221666666632519"/>
    <n v="14"/>
    <n v="5.2216666666325189"/>
    <n v="0"/>
    <x v="0"/>
  </r>
  <r>
    <s v="E002"/>
    <s v="EO11"/>
    <x v="1815"/>
    <x v="0"/>
    <s v="E3"/>
    <n v="432000110"/>
    <s v="PREBETONG HORMIGONES, S.A."/>
    <n v="22002920"/>
    <s v="PLANTA MOVIL OURAL"/>
    <n v="3043"/>
    <x v="0"/>
    <d v="2024-09-11T00:00:00"/>
    <d v="1899-12-30T14:02:15"/>
    <s v="11/09 19:30 CARGAR S"/>
    <d v="2024-09-11T00:00:00"/>
    <x v="26"/>
    <x v="0"/>
    <x v="1873"/>
    <d v="2024-09-11T00:00:00"/>
    <d v="1899-12-30T17:34:20"/>
    <n v="123"/>
    <s v="E00123"/>
    <s v="RUTA KMS.123"/>
    <x v="31"/>
    <x v="0"/>
    <x v="0"/>
    <x v="0"/>
    <x v="0"/>
    <d v="2024-09-11T14:02:15"/>
    <x v="202"/>
    <n v="5.4625000000814907"/>
    <d v="2024-09-11T17:34:20"/>
    <d v="1899-12-30T01:38:24"/>
    <d v="2024-09-11T19:12:44"/>
    <n v="0.28777777764480561"/>
    <x v="0"/>
    <m/>
    <m/>
    <x v="0"/>
    <x v="8"/>
    <x v="0"/>
    <x v="2"/>
    <x v="9"/>
    <n v="4"/>
    <s v=""/>
    <d v="1899-12-31T15:21:36"/>
    <n v="2.822500000081491"/>
    <n v="0"/>
    <n v="2.822500000081491"/>
    <n v="0"/>
    <x v="0"/>
  </r>
  <r>
    <s v="E002"/>
    <s v="EO11"/>
    <x v="1816"/>
    <x v="0"/>
    <s v="E3"/>
    <n v="100046984"/>
    <s v="TRANSP. Y CEMENTOS HIDALGO, S.L."/>
    <n v="22002955"/>
    <s v="VILLARES DE LA REINA - ARIDOS ARELS"/>
    <n v="3218"/>
    <x v="5"/>
    <d v="2024-09-11T00:00:00"/>
    <d v="1899-12-30T14:11:29"/>
    <s v="12/09 8h ARELSA VILL"/>
    <d v="2024-09-12T00:00:00"/>
    <x v="13"/>
    <x v="0"/>
    <x v="1874"/>
    <d v="2024-09-11T00:00:00"/>
    <d v="1899-12-30T18:43:13"/>
    <n v="274"/>
    <s v="E00274"/>
    <s v="RUTA KMS.274"/>
    <x v="271"/>
    <x v="0"/>
    <x v="0"/>
    <x v="0"/>
    <x v="0"/>
    <d v="2024-09-11T14:11:29"/>
    <x v="222"/>
    <n v="17.808611111249775"/>
    <d v="2024-09-11T18:43:13"/>
    <d v="1899-12-30T03:39:12"/>
    <d v="2024-09-11T22:22:25"/>
    <n v="9.6263888889807276"/>
    <x v="0"/>
    <m/>
    <m/>
    <x v="0"/>
    <x v="8"/>
    <x v="0"/>
    <x v="2"/>
    <x v="10"/>
    <n v="4"/>
    <s v=""/>
    <d v="1900-01-02T15:40:48"/>
    <n v="13.155277777916442"/>
    <n v="12"/>
    <n v="1.1552777779164423"/>
    <n v="0"/>
    <x v="0"/>
  </r>
  <r>
    <s v="E002"/>
    <s v="EO11"/>
    <x v="1817"/>
    <x v="0"/>
    <s v="E3"/>
    <n v="100000764"/>
    <s v="HORMIGONES BERGANTIÑOS S.A."/>
    <n v="22000268"/>
    <s v="ESPIRITU SANTO"/>
    <n v="55"/>
    <x v="1"/>
    <d v="2024-09-11T00:00:00"/>
    <d v="1899-12-30T14:50:59"/>
    <s v="12/09 URGE"/>
    <d v="2024-09-12T00:00:00"/>
    <x v="23"/>
    <x v="3"/>
    <x v="1875"/>
    <d v="2024-09-12T00:00:00"/>
    <d v="1899-12-30T08:40:39"/>
    <n v="15"/>
    <s v="E00015"/>
    <s v="RUTA KMS.015"/>
    <x v="221"/>
    <x v="0"/>
    <x v="0"/>
    <x v="1"/>
    <x v="0"/>
    <d v="2024-09-11T14:50:59"/>
    <x v="226"/>
    <n v="18.650277777865995"/>
    <d v="2024-09-12T08:40:39"/>
    <d v="1899-12-30T00:12:00"/>
    <d v="2024-09-12T08:52:39"/>
    <n v="0.62250000005587935"/>
    <x v="0"/>
    <m/>
    <m/>
    <x v="0"/>
    <x v="11"/>
    <x v="0"/>
    <x v="2"/>
    <x v="0"/>
    <n v="5"/>
    <s v=""/>
    <d v="1899-12-30T04:48:00"/>
    <n v="17.450277777865995"/>
    <n v="14"/>
    <n v="3.4502777778659954"/>
    <n v="0"/>
    <x v="0"/>
  </r>
  <r>
    <s v="E002"/>
    <s v="EO11"/>
    <x v="1818"/>
    <x v="0"/>
    <s v="E3"/>
    <n v="100000764"/>
    <s v="HORMIGONES BERGANTIÑOS S.A."/>
    <n v="22000268"/>
    <s v="ESPIRITU SANTO"/>
    <n v="55"/>
    <x v="1"/>
    <d v="2024-09-11T00:00:00"/>
    <d v="1899-12-30T14:51:07"/>
    <s v="12/09 urge"/>
    <d v="2024-09-12T00:00:00"/>
    <x v="4"/>
    <x v="3"/>
    <x v="1876"/>
    <d v="2024-09-12T00:00:00"/>
    <d v="1899-12-30T12:11:24"/>
    <n v="15"/>
    <s v="E00015"/>
    <s v="RUTA KMS.015"/>
    <x v="30"/>
    <x v="0"/>
    <x v="0"/>
    <x v="1"/>
    <x v="0"/>
    <d v="2024-09-11T14:51:07"/>
    <x v="206"/>
    <n v="24.148055555589963"/>
    <d v="2024-09-12T12:11:24"/>
    <d v="1899-12-30T00:12:00"/>
    <d v="2024-09-12T12:23:24"/>
    <n v="2.6099999999860302"/>
    <x v="0"/>
    <m/>
    <m/>
    <x v="0"/>
    <x v="11"/>
    <x v="0"/>
    <x v="2"/>
    <x v="3"/>
    <n v="5"/>
    <s v=""/>
    <d v="1899-12-30T04:48:00"/>
    <n v="22.948055555589963"/>
    <n v="14"/>
    <n v="8.9480555555899635"/>
    <n v="0"/>
    <x v="0"/>
  </r>
  <r>
    <s v="E002"/>
    <s v="EO11"/>
    <x v="1819"/>
    <x v="0"/>
    <s v="E3"/>
    <n v="432000110"/>
    <s v="PREBETONG HORMIGONES, S.A."/>
    <n v="21000010"/>
    <s v="LA GRELA"/>
    <n v="55"/>
    <x v="1"/>
    <d v="2024-09-11T00:00:00"/>
    <d v="1899-12-30T15:47:44"/>
    <s v="12/09 URGE"/>
    <d v="2024-09-12T00:00:00"/>
    <x v="21"/>
    <x v="3"/>
    <x v="1877"/>
    <d v="2024-09-12T00:00:00"/>
    <d v="1899-12-30T09:58:59"/>
    <n v="2"/>
    <s v="E00002"/>
    <s v="RUTA KMS.0002"/>
    <x v="213"/>
    <x v="0"/>
    <x v="0"/>
    <x v="1"/>
    <x v="0"/>
    <d v="2024-09-11T15:47:44"/>
    <x v="217"/>
    <n v="18.70444444444729"/>
    <d v="2024-09-12T09:58:59"/>
    <d v="1899-12-30T00:01:36"/>
    <d v="2024-09-12T10:00:35"/>
    <n v="0.49027777783339843"/>
    <x v="0"/>
    <m/>
    <m/>
    <x v="0"/>
    <x v="11"/>
    <x v="0"/>
    <x v="2"/>
    <x v="1"/>
    <n v="5"/>
    <s v=""/>
    <d v="1899-12-30T00:38:24"/>
    <n v="17.677777777780623"/>
    <n v="14"/>
    <n v="3.6777777777806229"/>
    <n v="0"/>
    <x v="0"/>
  </r>
  <r>
    <s v="E002"/>
    <s v="EO11"/>
    <x v="1820"/>
    <x v="0"/>
    <s v="E3"/>
    <n v="100043821"/>
    <s v="ALMACENES FORNEAS, S. L."/>
    <n v="22002633"/>
    <s v="SAMPAIO (GRANEL)"/>
    <n v="55"/>
    <x v="1"/>
    <d v="2024-09-11T00:00:00"/>
    <d v="1899-12-30T15:47:53"/>
    <s v="12/09 urge"/>
    <d v="2024-09-12T00:00:00"/>
    <x v="17"/>
    <x v="0"/>
    <x v="1878"/>
    <d v="2024-09-12T00:00:00"/>
    <d v="1899-12-30T11:02:12"/>
    <n v="140"/>
    <s v="E00140"/>
    <s v="RUTA KMS.140"/>
    <x v="36"/>
    <x v="0"/>
    <x v="0"/>
    <x v="0"/>
    <x v="0"/>
    <d v="2024-09-11T15:47:53"/>
    <x v="219"/>
    <n v="20.201944444386754"/>
    <d v="2024-09-12T11:02:12"/>
    <d v="1899-12-30T01:52:00"/>
    <d v="2024-09-12T12:54:12"/>
    <n v="-0.90333333337912336"/>
    <x v="1"/>
    <m/>
    <m/>
    <x v="0"/>
    <x v="11"/>
    <x v="1"/>
    <x v="2"/>
    <x v="7"/>
    <n v="5"/>
    <s v=""/>
    <d v="1899-12-31T20:48:00"/>
    <n v="17.335277777720087"/>
    <n v="12"/>
    <n v="5.335277777720087"/>
    <n v="0"/>
    <x v="0"/>
  </r>
  <r>
    <s v="E002"/>
    <s v="EO11"/>
    <x v="1821"/>
    <x v="0"/>
    <s v="E3"/>
    <n v="432000110"/>
    <s v="PREBETONG HORMIGONES, S.A."/>
    <n v="21000010"/>
    <s v="LA GRELA"/>
    <n v="3043"/>
    <x v="0"/>
    <d v="2024-09-11T00:00:00"/>
    <d v="1899-12-30T15:48:10"/>
    <s v="12/09 15h CEM ESPECI"/>
    <d v="2024-09-12T00:00:00"/>
    <x v="4"/>
    <x v="0"/>
    <x v="1879"/>
    <d v="2024-09-12T00:00:00"/>
    <d v="1899-12-30T10:06:51"/>
    <n v="211"/>
    <s v="E00211"/>
    <s v="RUTA KMS.211"/>
    <x v="32"/>
    <x v="0"/>
    <x v="0"/>
    <x v="0"/>
    <x v="0"/>
    <d v="2024-09-11T15:48:10"/>
    <x v="206"/>
    <n v="23.197222222283017"/>
    <d v="2024-09-12T10:06:51"/>
    <d v="1899-12-30T02:48:48"/>
    <d v="2024-09-12T12:55:39"/>
    <n v="2.0724999998928979"/>
    <x v="0"/>
    <m/>
    <m/>
    <x v="0"/>
    <x v="11"/>
    <x v="0"/>
    <x v="2"/>
    <x v="6"/>
    <n v="5"/>
    <s v=""/>
    <d v="1900-01-01T19:31:12"/>
    <n v="19.383888888949684"/>
    <n v="12"/>
    <n v="7.3838888889496843"/>
    <n v="0"/>
    <x v="0"/>
  </r>
  <r>
    <s v="E002"/>
    <s v="EO11"/>
    <x v="1822"/>
    <x v="0"/>
    <s v="E3"/>
    <n v="432000110"/>
    <s v="PREBETONG HORMIGONES, S.A."/>
    <n v="22001012"/>
    <s v="FENE"/>
    <n v="55"/>
    <x v="1"/>
    <d v="2024-09-11T00:00:00"/>
    <d v="1899-12-30T15:48:30"/>
    <s v="12/09 URGE 2º"/>
    <d v="2024-09-12T00:00:00"/>
    <x v="14"/>
    <x v="3"/>
    <x v="1880"/>
    <d v="2024-09-12T00:00:00"/>
    <d v="1899-12-30T10:45:35"/>
    <n v="51"/>
    <s v="E00051"/>
    <s v="RUTA KMS.051"/>
    <x v="221"/>
    <x v="0"/>
    <x v="0"/>
    <x v="1"/>
    <x v="0"/>
    <d v="2024-09-11T15:48:30"/>
    <x v="214"/>
    <n v="19.691666666592937"/>
    <d v="2024-09-12T10:45:35"/>
    <d v="1899-12-30T00:40:48"/>
    <d v="2024-09-12T11:26:23"/>
    <n v="6.0277777723968029E-2"/>
    <x v="0"/>
    <m/>
    <m/>
    <x v="0"/>
    <x v="11"/>
    <x v="0"/>
    <x v="2"/>
    <x v="6"/>
    <n v="5"/>
    <s v=""/>
    <d v="1899-12-30T16:19:12"/>
    <n v="18.011666666592937"/>
    <n v="14"/>
    <n v="4.0116666665929372"/>
    <n v="0"/>
    <x v="0"/>
  </r>
  <r>
    <s v="E002"/>
    <s v="EO11"/>
    <x v="1823"/>
    <x v="0"/>
    <s v="E3"/>
    <n v="100010280"/>
    <s v="ANLLACO, S.A."/>
    <n v="22000631"/>
    <s v="CABAÑINAS"/>
    <n v="55"/>
    <x v="1"/>
    <d v="2024-09-11T00:00:00"/>
    <d v="1899-12-30T15:48:57"/>
    <s v="12/09 antes de las 1"/>
    <d v="2024-09-12T00:00:00"/>
    <x v="15"/>
    <x v="0"/>
    <x v="1881"/>
    <d v="2024-09-12T00:00:00"/>
    <d v="1899-12-30T14:47:49"/>
    <n v="32"/>
    <s v="E00032"/>
    <s v="RUTA KMS.032"/>
    <x v="271"/>
    <x v="0"/>
    <x v="0"/>
    <x v="0"/>
    <x v="0"/>
    <d v="2024-09-11T15:48:57"/>
    <x v="228"/>
    <n v="24.68416666664416"/>
    <d v="2024-09-12T14:47:49"/>
    <d v="1899-12-30T00:25:36"/>
    <d v="2024-09-12T15:13:25"/>
    <n v="1.2763888888293877"/>
    <x v="0"/>
    <m/>
    <m/>
    <x v="0"/>
    <x v="11"/>
    <x v="0"/>
    <x v="2"/>
    <x v="5"/>
    <n v="5"/>
    <s v=""/>
    <d v="1899-12-30T10:14:24"/>
    <n v="23.257499999977494"/>
    <n v="12"/>
    <n v="11.257499999977494"/>
    <n v="0"/>
    <x v="0"/>
  </r>
  <r>
    <s v="E002"/>
    <s v="EO11"/>
    <x v="1824"/>
    <x v="0"/>
    <s v="E3"/>
    <n v="432000110"/>
    <s v="PREBETONG HORMIGONES, S.A."/>
    <n v="22001012"/>
    <s v="FENE"/>
    <n v="55"/>
    <x v="1"/>
    <d v="2024-09-11T00:00:00"/>
    <d v="1899-12-30T15:49:06"/>
    <s v="12/09 URGE"/>
    <d v="2024-09-12T00:00:00"/>
    <x v="11"/>
    <x v="3"/>
    <x v="1882"/>
    <d v="2024-09-12T00:00:00"/>
    <d v="1899-12-30T08:59:56"/>
    <n v="51"/>
    <s v="E00051"/>
    <s v="RUTA KMS.051"/>
    <x v="30"/>
    <x v="0"/>
    <x v="0"/>
    <x v="1"/>
    <x v="0"/>
    <d v="2024-09-11T15:49:06"/>
    <x v="218"/>
    <n v="18.181666666525416"/>
    <d v="2024-09-12T08:59:56"/>
    <d v="1899-12-30T00:40:48"/>
    <d v="2024-09-12T09:40:44"/>
    <n v="0.32111111108679324"/>
    <x v="0"/>
    <m/>
    <m/>
    <x v="0"/>
    <x v="11"/>
    <x v="0"/>
    <x v="2"/>
    <x v="0"/>
    <n v="5"/>
    <s v=""/>
    <d v="1899-12-30T16:19:12"/>
    <n v="16.501666666525416"/>
    <n v="14"/>
    <n v="2.5016666665254164"/>
    <n v="0"/>
    <x v="0"/>
  </r>
  <r>
    <s v="E002"/>
    <s v="EO11"/>
    <x v="1825"/>
    <x v="0"/>
    <s v="E3"/>
    <n v="100040628"/>
    <s v="FIRMES ECOLOGICOS SOLTEC, S.A."/>
    <n v="22003035"/>
    <s v="A6 BARALLA"/>
    <n v="2853"/>
    <x v="11"/>
    <d v="2024-09-11T00:00:00"/>
    <d v="1899-12-30T15:53:12"/>
    <s v="12/09 8h t607803290"/>
    <d v="2024-09-12T00:00:00"/>
    <x v="13"/>
    <x v="0"/>
    <x v="1883"/>
    <d v="2024-09-11T00:00:00"/>
    <d v="1899-12-30T19:54:54"/>
    <n v="57"/>
    <s v="E00057"/>
    <s v="RUTA KMS.057"/>
    <x v="20"/>
    <x v="0"/>
    <x v="0"/>
    <x v="0"/>
    <x v="0"/>
    <d v="2024-09-11T15:53:12"/>
    <x v="222"/>
    <n v="16.113333333400078"/>
    <d v="2024-09-11T19:54:54"/>
    <d v="1899-12-30T00:45:36"/>
    <d v="2024-09-11T20:40:30"/>
    <n v="11.325000000069849"/>
    <x v="0"/>
    <m/>
    <m/>
    <x v="0"/>
    <x v="8"/>
    <x v="0"/>
    <x v="2"/>
    <x v="11"/>
    <n v="4"/>
    <s v=""/>
    <d v="1899-12-30T18:14:24"/>
    <n v="14.353333333400078"/>
    <n v="12"/>
    <n v="2.3533333334000783"/>
    <n v="0"/>
    <x v="0"/>
  </r>
  <r>
    <s v="E002"/>
    <s v="EO11"/>
    <x v="1826"/>
    <x v="0"/>
    <s v="E3"/>
    <n v="100040628"/>
    <s v="FIRMES ECOLOGICOS SOLTEC, S.A."/>
    <n v="22003035"/>
    <s v="A6 BARALLA"/>
    <n v="2853"/>
    <x v="11"/>
    <d v="2024-09-11T00:00:00"/>
    <d v="1899-12-30T15:55:50"/>
    <s v="12/09 11h T607803290"/>
    <d v="2024-09-12T00:00:00"/>
    <x v="12"/>
    <x v="0"/>
    <x v="1884"/>
    <d v="2024-09-12T00:00:00"/>
    <d v="1899-12-30T08:58:33"/>
    <n v="57"/>
    <s v="E00057"/>
    <s v="RUTA KMS.057"/>
    <x v="224"/>
    <x v="0"/>
    <x v="0"/>
    <x v="0"/>
    <x v="0"/>
    <d v="2024-09-11T15:55:50"/>
    <x v="229"/>
    <n v="19.069444444554392"/>
    <d v="2024-09-12T08:58:33"/>
    <d v="1899-12-30T00:45:36"/>
    <d v="2024-09-12T09:44:09"/>
    <n v="1.2641666667186655"/>
    <x v="0"/>
    <m/>
    <m/>
    <x v="0"/>
    <x v="11"/>
    <x v="0"/>
    <x v="2"/>
    <x v="0"/>
    <n v="5"/>
    <s v=""/>
    <d v="1899-12-30T18:14:24"/>
    <n v="17.309444444554391"/>
    <n v="12"/>
    <n v="5.3094444445543907"/>
    <n v="0"/>
    <x v="0"/>
  </r>
  <r>
    <s v="E002"/>
    <s v="EO11"/>
    <x v="1827"/>
    <x v="0"/>
    <s v="E3"/>
    <n v="100040628"/>
    <s v="FIRMES ECOLOGICOS SOLTEC, S.A."/>
    <n v="22003035"/>
    <s v="A6 BARALLA"/>
    <n v="2853"/>
    <x v="11"/>
    <d v="2024-09-11T00:00:00"/>
    <d v="1899-12-30T15:56:28"/>
    <s v="12/09 9h T607803290"/>
    <d v="2024-09-12T00:00:00"/>
    <x v="18"/>
    <x v="0"/>
    <x v="1885"/>
    <d v="2024-09-12T00:00:00"/>
    <d v="1899-12-30T07:33:37"/>
    <n v="57"/>
    <s v="E00057"/>
    <s v="RUTA KMS.057"/>
    <x v="6"/>
    <x v="0"/>
    <x v="0"/>
    <x v="0"/>
    <x v="0"/>
    <d v="2024-09-11T15:56:28"/>
    <x v="213"/>
    <n v="17.058888888917863"/>
    <d v="2024-09-12T07:33:37"/>
    <d v="1899-12-30T00:45:36"/>
    <d v="2024-09-12T08:19:13"/>
    <n v="0.67972222220851108"/>
    <x v="0"/>
    <m/>
    <m/>
    <x v="0"/>
    <x v="11"/>
    <x v="0"/>
    <x v="2"/>
    <x v="12"/>
    <n v="5"/>
    <s v=""/>
    <d v="1899-12-30T18:14:24"/>
    <n v="15.298888888917862"/>
    <n v="12"/>
    <n v="3.2988888889178618"/>
    <n v="0"/>
    <x v="0"/>
  </r>
  <r>
    <s v="E002"/>
    <s v="EO11"/>
    <x v="1828"/>
    <x v="0"/>
    <s v="E3"/>
    <n v="100040628"/>
    <s v="FIRMES ECOLOGICOS SOLTEC, S.A."/>
    <n v="22003035"/>
    <s v="A6 BARALLA"/>
    <n v="2853"/>
    <x v="11"/>
    <d v="2024-09-11T00:00:00"/>
    <d v="1899-12-30T15:56:47"/>
    <s v="12/09 13h T607803290"/>
    <d v="2024-09-12T00:00:00"/>
    <x v="0"/>
    <x v="0"/>
    <x v="1886"/>
    <d v="2024-09-12T00:00:00"/>
    <d v="1899-12-30T12:08:28"/>
    <n v="57"/>
    <s v="E00057"/>
    <s v="RUTA KMS.057"/>
    <x v="7"/>
    <x v="0"/>
    <x v="0"/>
    <x v="0"/>
    <x v="0"/>
    <d v="2024-09-11T15:56:47"/>
    <x v="230"/>
    <n v="21.053611111070495"/>
    <d v="2024-09-12T12:08:28"/>
    <d v="1899-12-30T00:45:36"/>
    <d v="2024-09-12T12:54:04"/>
    <n v="9.8888888780493289E-2"/>
    <x v="0"/>
    <m/>
    <m/>
    <x v="0"/>
    <x v="11"/>
    <x v="0"/>
    <x v="2"/>
    <x v="3"/>
    <n v="5"/>
    <s v=""/>
    <d v="1899-12-30T18:14:24"/>
    <n v="19.293611111070494"/>
    <n v="12"/>
    <n v="7.2936111110704935"/>
    <n v="0"/>
    <x v="0"/>
  </r>
  <r>
    <s v="E002"/>
    <s v="EO11"/>
    <x v="1829"/>
    <x v="0"/>
    <s v="E3"/>
    <n v="100040628"/>
    <s v="FIRMES ECOLOGICOS SOLTEC, S.A."/>
    <n v="22003035"/>
    <s v="A6 BARALLA"/>
    <n v="2853"/>
    <x v="11"/>
    <d v="2024-09-11T00:00:00"/>
    <d v="1899-12-30T15:57:04"/>
    <s v="12/09 16h T607803290"/>
    <d v="2024-09-12T00:00:00"/>
    <x v="6"/>
    <x v="0"/>
    <x v="1887"/>
    <d v="2024-09-12T00:00:00"/>
    <d v="1899-12-30T13:13:55"/>
    <n v="57"/>
    <s v="E00057"/>
    <s v="RUTA KMS.057"/>
    <x v="1"/>
    <x v="0"/>
    <x v="0"/>
    <x v="0"/>
    <x v="0"/>
    <d v="2024-09-11T15:57:04"/>
    <x v="231"/>
    <n v="24.048888888792135"/>
    <d v="2024-09-12T13:13:55"/>
    <d v="1899-12-30T00:45:36"/>
    <d v="2024-09-12T13:59:31"/>
    <n v="2.0080555554013699"/>
    <x v="0"/>
    <m/>
    <m/>
    <x v="0"/>
    <x v="11"/>
    <x v="0"/>
    <x v="2"/>
    <x v="2"/>
    <n v="5"/>
    <s v=""/>
    <d v="1899-12-30T18:14:24"/>
    <n v="22.288888888792133"/>
    <n v="12"/>
    <n v="10.288888888792133"/>
    <n v="0"/>
    <x v="0"/>
  </r>
  <r>
    <s v="E002"/>
    <s v="EO11"/>
    <x v="1830"/>
    <x v="0"/>
    <s v="E3"/>
    <n v="100051530"/>
    <s v="MYHNOR MORTEROS Y HORMIGONES DEL"/>
    <n v="22002572"/>
    <s v="MELIDE"/>
    <n v="55"/>
    <x v="1"/>
    <d v="2024-09-11T00:00:00"/>
    <d v="1899-12-30T16:03:12"/>
    <s v="12/09 08:30h"/>
    <d v="2024-09-12T00:00:00"/>
    <x v="19"/>
    <x v="0"/>
    <x v="1888"/>
    <d v="2024-09-11T00:00:00"/>
    <d v="1899-12-30T20:47:51"/>
    <n v="160"/>
    <s v="E00160"/>
    <s v="RUTA KMS.160"/>
    <x v="4"/>
    <x v="0"/>
    <x v="0"/>
    <x v="0"/>
    <x v="0"/>
    <d v="2024-09-11T16:03:12"/>
    <x v="227"/>
    <n v="16.446666666597594"/>
    <d v="2024-09-11T20:47:51"/>
    <d v="1899-12-30T02:08:00"/>
    <d v="2024-09-11T22:55:51"/>
    <n v="9.5691666666534729"/>
    <x v="0"/>
    <m/>
    <m/>
    <x v="0"/>
    <x v="8"/>
    <x v="0"/>
    <x v="2"/>
    <x v="16"/>
    <n v="4"/>
    <s v=""/>
    <d v="1900-01-01T03:12:00"/>
    <n v="13.313333333264261"/>
    <n v="12"/>
    <n v="1.3133333332642607"/>
    <n v="0"/>
    <x v="0"/>
  </r>
  <r>
    <s v="E002"/>
    <s v="EO11"/>
    <x v="1831"/>
    <x v="0"/>
    <s v="E3"/>
    <n v="100051530"/>
    <s v="MYHNOR MORTEROS Y HORMIGONES DEL"/>
    <n v="22002572"/>
    <s v="MELIDE"/>
    <n v="55"/>
    <x v="1"/>
    <d v="2024-09-11T00:00:00"/>
    <d v="1899-12-30T16:03:21"/>
    <s v="12/09 15h   A02"/>
    <d v="2024-09-12T00:00:00"/>
    <x v="15"/>
    <x v="2"/>
    <x v="1889"/>
    <d v="2024-09-12T00:00:00"/>
    <d v="1899-12-30T12:29:58"/>
    <n v="65"/>
    <s v="E00065"/>
    <s v="RUTA KMS.065"/>
    <x v="43"/>
    <x v="0"/>
    <x v="0"/>
    <x v="1"/>
    <x v="0"/>
    <d v="2024-09-11T16:03:21"/>
    <x v="228"/>
    <n v="24.444166666595265"/>
    <d v="2024-09-12T12:29:58"/>
    <d v="1899-12-30T00:52:00"/>
    <d v="2024-09-12T13:21:58"/>
    <n v="3.1338888889295049"/>
    <x v="0"/>
    <m/>
    <m/>
    <x v="0"/>
    <x v="11"/>
    <x v="0"/>
    <x v="2"/>
    <x v="3"/>
    <n v="5"/>
    <s v=""/>
    <d v="1899-12-30T20:48:00"/>
    <n v="22.577499999928598"/>
    <n v="14"/>
    <n v="8.5774999999285981"/>
    <n v="0"/>
    <x v="0"/>
  </r>
  <r>
    <s v="E002"/>
    <s v="EO11"/>
    <x v="1832"/>
    <x v="0"/>
    <s v="E3"/>
    <n v="432000181"/>
    <s v="PREBETONG LUGO HORMIGONES, S.A."/>
    <n v="22002590"/>
    <s v="MONFORTE"/>
    <n v="55"/>
    <x v="1"/>
    <d v="2024-09-11T00:00:00"/>
    <d v="1899-12-30T16:35:03"/>
    <s v="12809 10h"/>
    <d v="2024-09-12T00:00:00"/>
    <x v="11"/>
    <x v="0"/>
    <x v="1890"/>
    <d v="2024-09-12T00:00:00"/>
    <d v="1899-12-30T08:06:20"/>
    <n v="102"/>
    <s v="E00102"/>
    <s v="RUTA KMS.102"/>
    <x v="42"/>
    <x v="0"/>
    <x v="0"/>
    <x v="0"/>
    <x v="0"/>
    <d v="2024-09-11T16:35:03"/>
    <x v="218"/>
    <n v="17.415833333332557"/>
    <d v="2024-09-12T08:06:20"/>
    <d v="1899-12-30T01:21:36"/>
    <d v="2024-09-12T09:27:56"/>
    <n v="0.53444444452179596"/>
    <x v="0"/>
    <m/>
    <m/>
    <x v="0"/>
    <x v="11"/>
    <x v="0"/>
    <x v="2"/>
    <x v="0"/>
    <n v="5"/>
    <s v=""/>
    <d v="1899-12-31T08:38:24"/>
    <n v="15.055833333332558"/>
    <n v="12"/>
    <n v="3.0558333333325578"/>
    <n v="0"/>
    <x v="0"/>
  </r>
  <r>
    <s v="E002"/>
    <s v="EO11"/>
    <x v="1833"/>
    <x v="0"/>
    <s v="E3"/>
    <n v="432000181"/>
    <s v="PREBETONG LUGO HORMIGONES, S.A."/>
    <n v="22001450"/>
    <s v="LUGO"/>
    <n v="55"/>
    <x v="1"/>
    <d v="2024-09-11T00:00:00"/>
    <d v="1899-12-30T16:45:24"/>
    <s v="12/09 11h"/>
    <d v="2024-09-12T00:00:00"/>
    <x v="12"/>
    <x v="0"/>
    <x v="1891"/>
    <d v="2024-09-12T00:00:00"/>
    <d v="1899-12-30T08:46:09"/>
    <n v="108"/>
    <s v="E00108"/>
    <s v="RUTA KMS.108"/>
    <x v="1"/>
    <x v="0"/>
    <x v="0"/>
    <x v="0"/>
    <x v="0"/>
    <d v="2024-09-11T16:45:24"/>
    <x v="229"/>
    <n v="18.243333333462942"/>
    <d v="2024-09-12T08:46:09"/>
    <d v="1899-12-30T01:26:24"/>
    <d v="2024-09-12T10:12:33"/>
    <n v="0.79083333344897255"/>
    <x v="0"/>
    <m/>
    <m/>
    <x v="0"/>
    <x v="11"/>
    <x v="0"/>
    <x v="2"/>
    <x v="0"/>
    <n v="5"/>
    <s v=""/>
    <d v="1899-12-31T10:33:36"/>
    <n v="15.803333333462941"/>
    <n v="12"/>
    <n v="3.8033333334629411"/>
    <n v="0"/>
    <x v="0"/>
  </r>
  <r>
    <s v="E002"/>
    <s v="EO11"/>
    <x v="1834"/>
    <x v="0"/>
    <s v="E3"/>
    <n v="432000110"/>
    <s v="PREBETONG HORMIGONES, S.A."/>
    <n v="21000023"/>
    <s v="TREMOEDO"/>
    <n v="55"/>
    <x v="1"/>
    <d v="2024-09-11T00:00:00"/>
    <d v="1899-12-30T17:16:59"/>
    <s v="12/09 9h Silo 2"/>
    <d v="2024-09-12T00:00:00"/>
    <x v="14"/>
    <x v="4"/>
    <x v="1892"/>
    <d v="2024-09-11T00:00:00"/>
    <d v="1899-12-30T18:01:55"/>
    <n v="72"/>
    <s v="E00072"/>
    <s v="RUTA KMS.072"/>
    <x v="211"/>
    <x v="0"/>
    <x v="0"/>
    <x v="1"/>
    <x v="0"/>
    <d v="2024-09-11T17:16:59"/>
    <x v="214"/>
    <n v="18.216944444342516"/>
    <d v="2024-09-11T18:01:55"/>
    <d v="1899-12-30T00:57:36"/>
    <d v="2024-09-11T18:59:31"/>
    <n v="16.508055555517785"/>
    <x v="0"/>
    <m/>
    <m/>
    <x v="0"/>
    <x v="8"/>
    <x v="0"/>
    <x v="2"/>
    <x v="10"/>
    <n v="4"/>
    <s v=""/>
    <d v="1899-12-30T23:02:24"/>
    <n v="16.256944444342516"/>
    <n v="14"/>
    <n v="2.2569444443425155"/>
    <n v="0"/>
    <x v="0"/>
  </r>
  <r>
    <s v="E002"/>
    <s v="EO11"/>
    <x v="1835"/>
    <x v="0"/>
    <s v="E3"/>
    <n v="100051530"/>
    <s v="MYHNOR MORTEROS Y HORMIGONES DEL"/>
    <n v="22002574"/>
    <s v="A CORUÑA"/>
    <n v="2853"/>
    <x v="11"/>
    <d v="2024-09-11T00:00:00"/>
    <d v="1899-12-30T17:20:42"/>
    <s v="12/09 09:30h"/>
    <d v="2024-09-12T00:00:00"/>
    <x v="23"/>
    <x v="0"/>
    <x v="1893"/>
    <d v="2024-09-11T00:00:00"/>
    <d v="1899-12-30T19:15:30"/>
    <n v="211"/>
    <s v="E00211"/>
    <s v="RUTA KMS.211"/>
    <x v="26"/>
    <x v="0"/>
    <x v="0"/>
    <x v="0"/>
    <x v="0"/>
    <d v="2024-09-11T17:20:42"/>
    <x v="226"/>
    <n v="16.15500000002794"/>
    <d v="2024-09-11T19:15:30"/>
    <d v="1899-12-30T02:48:48"/>
    <d v="2024-09-11T22:04:18"/>
    <n v="11.428333333285991"/>
    <x v="0"/>
    <m/>
    <m/>
    <x v="0"/>
    <x v="8"/>
    <x v="0"/>
    <x v="2"/>
    <x v="11"/>
    <n v="4"/>
    <s v="HIBURSANFRE, S.L.U."/>
    <d v="1900-01-01T19:31:12"/>
    <n v="12.341666666694607"/>
    <n v="12"/>
    <n v="0.3416666666946071"/>
    <n v="1"/>
    <x v="0"/>
  </r>
  <r>
    <s v="E002"/>
    <s v="EO11"/>
    <x v="1836"/>
    <x v="0"/>
    <s v="E3"/>
    <n v="100013649"/>
    <s v="HORMIGONES MARBE HISPANIA, S.L."/>
    <n v="22002481"/>
    <s v="PLANTA LALIN"/>
    <n v="55"/>
    <x v="1"/>
    <d v="2024-09-11T00:00:00"/>
    <d v="1899-12-30T17:21:37"/>
    <s v="12/09 urge  R01"/>
    <d v="2024-09-12T00:00:00"/>
    <x v="7"/>
    <x v="2"/>
    <x v="1894"/>
    <d v="2024-09-12T00:00:00"/>
    <d v="1899-12-30T13:00:00"/>
    <n v="45"/>
    <s v="E00045"/>
    <s v="RUTA KMS.045"/>
    <x v="217"/>
    <x v="0"/>
    <x v="0"/>
    <x v="1"/>
    <x v="0"/>
    <d v="2024-09-11T17:21:37"/>
    <x v="232"/>
    <n v="24.639722222287674"/>
    <d v="2024-09-12T13:00:00"/>
    <d v="1899-12-30T00:36:00"/>
    <d v="2024-09-12T13:36:00"/>
    <n v="4.4000000000232831"/>
    <x v="0"/>
    <m/>
    <m/>
    <x v="0"/>
    <x v="11"/>
    <x v="0"/>
    <x v="2"/>
    <x v="2"/>
    <n v="5"/>
    <s v=""/>
    <d v="1899-12-30T14:24:00"/>
    <n v="23.039722222287672"/>
    <n v="14"/>
    <n v="9.0397222222876721"/>
    <n v="0"/>
    <x v="0"/>
  </r>
  <r>
    <s v="E002"/>
    <s v="EO11"/>
    <x v="1837"/>
    <x v="0"/>
    <s v="E3"/>
    <n v="100053492"/>
    <s v="HORMIGONES Y MINERALES S.L."/>
    <n v="22002720"/>
    <s v="DEHESAS"/>
    <n v="55"/>
    <x v="1"/>
    <d v="2024-09-11T00:00:00"/>
    <d v="1899-12-30T18:44:49"/>
    <s v="12/09 urge"/>
    <d v="2024-09-12T00:00:00"/>
    <x v="20"/>
    <x v="0"/>
    <x v="1895"/>
    <d v="2024-09-12T00:00:00"/>
    <d v="1899-12-30T09:40:44"/>
    <n v="20"/>
    <s v="E00020"/>
    <s v="RUTA KMS.020"/>
    <x v="315"/>
    <x v="0"/>
    <x v="0"/>
    <x v="0"/>
    <x v="0"/>
    <d v="2024-09-11T18:44:49"/>
    <x v="233"/>
    <n v="23.753055555629544"/>
    <d v="2024-09-12T09:40:44"/>
    <d v="1899-12-30T00:16:00"/>
    <d v="2024-09-12T09:56:44"/>
    <n v="8.5544444445404224"/>
    <x v="0"/>
    <m/>
    <m/>
    <x v="0"/>
    <x v="11"/>
    <x v="0"/>
    <x v="2"/>
    <x v="1"/>
    <n v="5"/>
    <s v=""/>
    <d v="1899-12-30T06:24:00"/>
    <n v="22.486388888962878"/>
    <n v="12"/>
    <n v="10.486388888962878"/>
    <n v="0"/>
    <x v="0"/>
  </r>
  <r>
    <s v="E002"/>
    <s v="EO11"/>
    <x v="1838"/>
    <x v="0"/>
    <s v="E3"/>
    <n v="100000761"/>
    <s v="GRANITOS DE XALLAS S.L."/>
    <n v="22000263"/>
    <s v="SANTA COMBA"/>
    <n v="55"/>
    <x v="1"/>
    <d v="2024-09-11T00:00:00"/>
    <d v="1899-12-30T18:45:33"/>
    <s v="12/09 X LA MAÑANA C0"/>
    <d v="2024-09-12T00:00:00"/>
    <x v="8"/>
    <x v="2"/>
    <x v="1896"/>
    <d v="2024-09-12T00:00:00"/>
    <d v="1899-12-30T11:53:21"/>
    <n v="45"/>
    <s v="E00045"/>
    <s v="RUTA KMS.045"/>
    <x v="4"/>
    <x v="0"/>
    <x v="0"/>
    <x v="1"/>
    <x v="0"/>
    <d v="2024-09-11T18:45:33"/>
    <x v="234"/>
    <n v="17.740833333344199"/>
    <d v="2024-09-12T11:53:21"/>
    <d v="1899-12-30T00:36:00"/>
    <d v="2024-09-12T12:29:21"/>
    <n v="1.0833333421032876E-2"/>
    <x v="0"/>
    <m/>
    <m/>
    <x v="0"/>
    <x v="11"/>
    <x v="0"/>
    <x v="2"/>
    <x v="7"/>
    <n v="5"/>
    <s v=""/>
    <d v="1899-12-30T14:24:00"/>
    <n v="16.140833333344197"/>
    <n v="14"/>
    <n v="2.1408333333441973"/>
    <n v="0"/>
    <x v="0"/>
  </r>
  <r>
    <s v="E002"/>
    <s v="EO11"/>
    <x v="1839"/>
    <x v="0"/>
    <s v="E3"/>
    <n v="100000761"/>
    <s v="GRANITOS DE XALLAS S.L."/>
    <n v="22000263"/>
    <s v="SANTA COMBA"/>
    <n v="55"/>
    <x v="1"/>
    <d v="2024-09-11T00:00:00"/>
    <d v="1899-12-30T18:46:26"/>
    <s v="12/09 17h"/>
    <d v="2024-09-12T00:00:00"/>
    <x v="1"/>
    <x v="2"/>
    <x v="1897"/>
    <d v="2024-09-12T00:00:00"/>
    <d v="1899-12-30T15:30:44"/>
    <n v="45"/>
    <s v="E00045"/>
    <s v="RUTA KMS.045"/>
    <x v="214"/>
    <x v="0"/>
    <x v="0"/>
    <x v="1"/>
    <x v="0"/>
    <d v="2024-09-11T18:46:26"/>
    <x v="224"/>
    <n v="22.226111111172941"/>
    <d v="2024-09-12T15:30:44"/>
    <d v="1899-12-30T00:36:00"/>
    <d v="2024-09-12T16:06:44"/>
    <n v="0.88777777785435319"/>
    <x v="0"/>
    <m/>
    <m/>
    <x v="0"/>
    <x v="11"/>
    <x v="0"/>
    <x v="2"/>
    <x v="4"/>
    <n v="5"/>
    <s v=""/>
    <d v="1899-12-30T14:24:00"/>
    <n v="20.626111111172939"/>
    <n v="14"/>
    <n v="6.6261111111729392"/>
    <n v="0"/>
    <x v="0"/>
  </r>
  <r>
    <s v="E002"/>
    <s v="EO11"/>
    <x v="1840"/>
    <x v="0"/>
    <s v="E3"/>
    <n v="100000835"/>
    <s v="HORMIGONES DE OROSO S.A."/>
    <n v="22000370"/>
    <s v="OROSO"/>
    <n v="55"/>
    <x v="1"/>
    <d v="2024-09-11T00:00:00"/>
    <d v="1899-12-30T18:46:57"/>
    <s v="12/09 12:30h"/>
    <d v="2024-09-12T00:00:00"/>
    <x v="8"/>
    <x v="2"/>
    <x v="1898"/>
    <d v="2024-09-12T00:00:00"/>
    <d v="1899-12-30T11:17:06"/>
    <n v="24"/>
    <s v="E00024"/>
    <s v="RUTA KMS.024"/>
    <x v="217"/>
    <x v="0"/>
    <x v="0"/>
    <x v="1"/>
    <x v="0"/>
    <d v="2024-09-11T18:46:57"/>
    <x v="234"/>
    <n v="17.717500000144355"/>
    <d v="2024-09-12T11:17:06"/>
    <d v="1899-12-30T00:19:12"/>
    <d v="2024-09-12T11:36:18"/>
    <n v="0.89500000001862645"/>
    <x v="0"/>
    <m/>
    <m/>
    <x v="0"/>
    <x v="11"/>
    <x v="0"/>
    <x v="2"/>
    <x v="7"/>
    <n v="5"/>
    <s v=""/>
    <d v="1899-12-30T07:40:48"/>
    <n v="16.397500000144355"/>
    <n v="14"/>
    <n v="2.3975000001443547"/>
    <n v="0"/>
    <x v="0"/>
  </r>
  <r>
    <s v="E002"/>
    <s v="EO11"/>
    <x v="1841"/>
    <x v="0"/>
    <s v="E3"/>
    <n v="100000835"/>
    <s v="HORMIGONES DE OROSO S.A."/>
    <n v="22000370"/>
    <s v="OROSO"/>
    <n v="55"/>
    <x v="1"/>
    <d v="2024-09-11T00:00:00"/>
    <d v="1899-12-30T18:47:33"/>
    <s v="12/09 URGE"/>
    <d v="2024-09-12T00:00:00"/>
    <x v="21"/>
    <x v="2"/>
    <x v="1899"/>
    <d v="2024-09-12T00:00:00"/>
    <d v="1899-12-30T09:33:18"/>
    <n v="24"/>
    <s v="E00024"/>
    <s v="RUTA KMS.024"/>
    <x v="217"/>
    <x v="0"/>
    <x v="0"/>
    <x v="1"/>
    <x v="0"/>
    <d v="2024-09-11T18:47:33"/>
    <x v="217"/>
    <n v="15.707500000018626"/>
    <d v="2024-09-12T09:33:18"/>
    <d v="1899-12-30T00:19:12"/>
    <d v="2024-09-12T09:52:30"/>
    <n v="0.62499999994179234"/>
    <x v="0"/>
    <m/>
    <m/>
    <x v="0"/>
    <x v="11"/>
    <x v="0"/>
    <x v="2"/>
    <x v="1"/>
    <n v="5"/>
    <s v=""/>
    <d v="1899-12-30T07:40:48"/>
    <n v="14.387500000018626"/>
    <n v="14"/>
    <n v="0.38750000001862617"/>
    <n v="1"/>
    <x v="0"/>
  </r>
  <r>
    <s v="E002"/>
    <s v="EO11"/>
    <x v="1842"/>
    <x v="0"/>
    <s v="E3"/>
    <n v="100000835"/>
    <s v="HORMIGONES DE OROSO S.A."/>
    <n v="22000370"/>
    <s v="OROSO"/>
    <n v="55"/>
    <x v="1"/>
    <d v="2024-09-11T00:00:00"/>
    <d v="1899-12-30T18:48:00"/>
    <s v="12/09  X LA TARDE"/>
    <d v="2024-09-12T00:00:00"/>
    <x v="5"/>
    <x v="3"/>
    <x v="1900"/>
    <d v="2024-09-12T00:00:00"/>
    <d v="1899-12-30T16:17:00"/>
    <n v="59"/>
    <s v="E00059"/>
    <s v="RUTA KMS.059"/>
    <x v="30"/>
    <x v="0"/>
    <x v="0"/>
    <x v="1"/>
    <x v="0"/>
    <d v="2024-09-11T18:48:00"/>
    <x v="235"/>
    <n v="22.699999999953434"/>
    <d v="2024-09-12T16:17:00"/>
    <d v="1899-12-30T00:47:12"/>
    <d v="2024-09-12T17:04:12"/>
    <n v="0.42999999993480742"/>
    <x v="0"/>
    <m/>
    <m/>
    <x v="0"/>
    <x v="11"/>
    <x v="0"/>
    <x v="2"/>
    <x v="8"/>
    <n v="5"/>
    <s v=""/>
    <d v="1899-12-30T18:52:48"/>
    <n v="20.913333333286769"/>
    <n v="14"/>
    <n v="6.9133333332867686"/>
    <n v="0"/>
    <x v="0"/>
  </r>
  <r>
    <s v="E002"/>
    <s v="EO11"/>
    <x v="1843"/>
    <x v="0"/>
    <s v="E3"/>
    <n v="100000691"/>
    <s v="FERROCAR S.L."/>
    <n v="22000112"/>
    <s v="SANTA COMBA"/>
    <n v="3042"/>
    <x v="4"/>
    <d v="2024-09-11T00:00:00"/>
    <d v="1899-12-30T18:48:45"/>
    <s v="12/09 x mña 431/ Gas"/>
    <d v="2024-09-12T00:00:00"/>
    <x v="8"/>
    <x v="2"/>
    <x v="1901"/>
    <d v="2024-09-12T00:00:00"/>
    <d v="1899-12-30T11:05:39"/>
    <n v="45"/>
    <s v="E00045"/>
    <s v="RUTA KMS.045"/>
    <x v="214"/>
    <x v="0"/>
    <x v="0"/>
    <x v="1"/>
    <x v="0"/>
    <d v="2024-09-11T18:48:45"/>
    <x v="234"/>
    <n v="17.687500000116415"/>
    <d v="2024-09-12T11:05:39"/>
    <d v="1899-12-30T00:36:00"/>
    <d v="2024-09-12T11:41:39"/>
    <n v="0.80583333328831941"/>
    <x v="0"/>
    <m/>
    <m/>
    <x v="0"/>
    <x v="11"/>
    <x v="0"/>
    <x v="2"/>
    <x v="7"/>
    <n v="5"/>
    <s v=""/>
    <d v="1899-12-30T14:24:00"/>
    <n v="16.087500000116414"/>
    <n v="14"/>
    <n v="2.0875000001164139"/>
    <n v="0"/>
    <x v="0"/>
  </r>
  <r>
    <s v="E002"/>
    <s v="EO11"/>
    <x v="1844"/>
    <x v="0"/>
    <s v="E3"/>
    <n v="100000691"/>
    <s v="FERROCAR S.L."/>
    <n v="22000112"/>
    <s v="SANTA COMBA"/>
    <n v="3042"/>
    <x v="4"/>
    <d v="2024-09-11T00:00:00"/>
    <d v="1899-12-30T18:49:18"/>
    <s v="12/09 x tarde 431/20"/>
    <d v="2024-09-12T00:00:00"/>
    <x v="1"/>
    <x v="2"/>
    <x v="1902"/>
    <d v="2024-09-12T00:00:00"/>
    <d v="1899-12-30T15:35:05"/>
    <n v="45"/>
    <s v="E00045"/>
    <s v="RUTA KMS.045"/>
    <x v="217"/>
    <x v="0"/>
    <x v="0"/>
    <x v="1"/>
    <x v="0"/>
    <d v="2024-09-11T18:49:18"/>
    <x v="224"/>
    <n v="22.178333333402406"/>
    <d v="2024-09-12T15:35:05"/>
    <d v="1899-12-30T00:36:00"/>
    <d v="2024-09-12T16:11:05"/>
    <n v="0.81527777784503996"/>
    <x v="0"/>
    <m/>
    <m/>
    <x v="0"/>
    <x v="11"/>
    <x v="0"/>
    <x v="2"/>
    <x v="4"/>
    <n v="5"/>
    <s v=""/>
    <d v="1899-12-30T14:24:00"/>
    <n v="20.578333333402405"/>
    <n v="14"/>
    <n v="6.578333333402405"/>
    <n v="0"/>
    <x v="0"/>
  </r>
  <r>
    <s v="E002"/>
    <s v="EO11"/>
    <x v="1845"/>
    <x v="0"/>
    <s v="E3"/>
    <n v="432000110"/>
    <s v="PREBETONG HORMIGONES, S.A."/>
    <n v="22001522"/>
    <s v="SAN COSME DE BARREIRO"/>
    <n v="3044"/>
    <x v="2"/>
    <d v="2024-09-11T00:00:00"/>
    <d v="1899-12-30T18:50:36"/>
    <s v="12/09 15h"/>
    <d v="2024-09-12T00:00:00"/>
    <x v="7"/>
    <x v="0"/>
    <x v="1903"/>
    <d v="2024-09-12T00:00:00"/>
    <d v="1899-12-30T11:44:07"/>
    <n v="205"/>
    <s v="E00205"/>
    <s v="RUTA KMS.205"/>
    <x v="20"/>
    <x v="0"/>
    <x v="0"/>
    <x v="0"/>
    <x v="0"/>
    <d v="2024-09-11T18:50:36"/>
    <x v="232"/>
    <n v="23.156666666676756"/>
    <d v="2024-09-12T11:44:07"/>
    <d v="1899-12-30T02:44:00"/>
    <d v="2024-09-12T14:28:07"/>
    <n v="3.5313888889504597"/>
    <x v="0"/>
    <m/>
    <m/>
    <x v="0"/>
    <x v="11"/>
    <x v="0"/>
    <x v="2"/>
    <x v="7"/>
    <n v="5"/>
    <s v=""/>
    <d v="1900-01-01T17:36:00"/>
    <n v="19.423333333343422"/>
    <n v="12"/>
    <n v="7.4233333333434217"/>
    <n v="0"/>
    <x v="0"/>
  </r>
  <r>
    <s v="E002"/>
    <s v="EO11"/>
    <x v="1846"/>
    <x v="0"/>
    <s v="E3"/>
    <n v="100059105"/>
    <s v="TUNEL DE RANTE UTE"/>
    <n v="22002985"/>
    <s v="SAN CIBRAO - UTE TUNEL DE RANTE"/>
    <n v="3044"/>
    <x v="2"/>
    <d v="2024-09-11T00:00:00"/>
    <d v="1899-12-30T18:52:12"/>
    <s v="12/09 x mña AVISAR t"/>
    <d v="2024-09-13T00:00:00"/>
    <x v="11"/>
    <x v="0"/>
    <x v="1904"/>
    <d v="2024-09-12T00:00:00"/>
    <d v="1899-12-30T09:03:40"/>
    <n v="149"/>
    <s v="E00149"/>
    <s v="RUTA KMS.149"/>
    <x v="2"/>
    <x v="0"/>
    <x v="0"/>
    <x v="0"/>
    <x v="0"/>
    <d v="2024-09-11T18:52:12"/>
    <x v="236"/>
    <n v="39.130000000004657"/>
    <d v="2024-09-12T09:03:40"/>
    <d v="1899-12-30T01:59:12"/>
    <d v="2024-09-12T11:02:52"/>
    <n v="22.952222222113051"/>
    <x v="0"/>
    <m/>
    <m/>
    <x v="0"/>
    <x v="11"/>
    <x v="0"/>
    <x v="2"/>
    <x v="1"/>
    <n v="5"/>
    <s v=""/>
    <d v="1899-12-31T23:40:48"/>
    <n v="36.143333333337992"/>
    <n v="24"/>
    <n v="12.143333333337992"/>
    <n v="0"/>
    <x v="0"/>
  </r>
  <r>
    <s v="E002"/>
    <s v="EO11"/>
    <x v="1847"/>
    <x v="0"/>
    <s v="E3"/>
    <n v="100008915"/>
    <s v="COMERCIAL ARROYO CONSTRUCCIÓN, S.A."/>
    <n v="22002560"/>
    <s v="VILAVELLA"/>
    <n v="55"/>
    <x v="1"/>
    <d v="2024-09-11T00:00:00"/>
    <d v="1899-12-30T19:46:08"/>
    <s v="12/09  15h"/>
    <d v="2024-09-12T00:00:00"/>
    <x v="1"/>
    <x v="0"/>
    <x v="1905"/>
    <d v="2024-09-12T00:00:00"/>
    <d v="1899-12-30T12:03:09"/>
    <n v="103"/>
    <s v="E00103"/>
    <s v="RUTA KMS.103"/>
    <x v="38"/>
    <x v="0"/>
    <x v="0"/>
    <x v="0"/>
    <x v="0"/>
    <d v="2024-09-11T19:46:08"/>
    <x v="224"/>
    <n v="21.231111111177597"/>
    <d v="2024-09-12T12:03:09"/>
    <d v="1899-12-30T01:22:24"/>
    <d v="2024-09-12T13:25:33"/>
    <n v="3.5741666665999219"/>
    <x v="0"/>
    <m/>
    <m/>
    <x v="0"/>
    <x v="11"/>
    <x v="0"/>
    <x v="2"/>
    <x v="3"/>
    <n v="5"/>
    <s v=""/>
    <d v="1899-12-31T08:57:36"/>
    <n v="18.857777777844262"/>
    <n v="12"/>
    <n v="6.8577777778442623"/>
    <n v="0"/>
    <x v="0"/>
  </r>
  <r>
    <s v="E002"/>
    <s v="EO11"/>
    <x v="1848"/>
    <x v="0"/>
    <s v="E3"/>
    <n v="100000865"/>
    <s v="HORMIGONES SINDO CASTRO S.L."/>
    <n v="22000426"/>
    <s v="VENTA ALBARES"/>
    <n v="55"/>
    <x v="1"/>
    <d v="2024-09-12T00:00:00"/>
    <d v="1899-12-30T08:22:14"/>
    <s v="12/09 X EL DIA"/>
    <d v="2024-09-12T00:00:00"/>
    <x v="7"/>
    <x v="0"/>
    <x v="1906"/>
    <d v="2024-09-12T00:00:00"/>
    <d v="1899-12-30T13:49:09"/>
    <n v="39"/>
    <s v="E00039"/>
    <s v="RUTA KMS.039"/>
    <x v="26"/>
    <x v="0"/>
    <x v="0"/>
    <x v="0"/>
    <x v="0"/>
    <d v="2024-09-12T08:22:14"/>
    <x v="232"/>
    <n v="9.629444444377441"/>
    <d v="2024-09-12T13:49:09"/>
    <d v="1899-12-30T00:31:12"/>
    <d v="2024-09-12T14:20:21"/>
    <n v="3.660833333269693"/>
    <x v="0"/>
    <m/>
    <m/>
    <x v="0"/>
    <x v="11"/>
    <x v="0"/>
    <x v="2"/>
    <x v="2"/>
    <n v="5"/>
    <s v="HIBURSANFRE, S.L.U."/>
    <d v="1899-12-30T12:28:48"/>
    <n v="8.1094444443774414"/>
    <n v="0"/>
    <n v="8.1094444443774414"/>
    <n v="0"/>
    <x v="0"/>
  </r>
  <r>
    <s v="E002"/>
    <s v="EO11"/>
    <x v="1849"/>
    <x v="0"/>
    <s v="E3"/>
    <n v="100000764"/>
    <s v="HORMIGONES BERGANTIÑOS S.A."/>
    <n v="22000267"/>
    <s v="CARBALLO"/>
    <n v="55"/>
    <x v="1"/>
    <d v="2024-09-12T00:00:00"/>
    <d v="1899-12-30T08:27:23"/>
    <s v="13/09 09:00h"/>
    <d v="2024-09-13T00:00:00"/>
    <x v="18"/>
    <x v="3"/>
    <x v="1907"/>
    <d v="2024-09-12T00:00:00"/>
    <d v="1899-12-30T17:30:52"/>
    <n v="33"/>
    <s v="E00033"/>
    <s v="RUTA KMS.033"/>
    <x v="221"/>
    <x v="0"/>
    <x v="0"/>
    <x v="1"/>
    <x v="0"/>
    <d v="2024-09-12T08:27:23"/>
    <x v="237"/>
    <n v="24.543611111061182"/>
    <d v="2024-09-12T17:30:52"/>
    <d v="1899-12-30T00:26:24"/>
    <d v="2024-09-12T17:57:16"/>
    <n v="15.04555555555271"/>
    <x v="0"/>
    <m/>
    <m/>
    <x v="0"/>
    <x v="11"/>
    <x v="0"/>
    <x v="2"/>
    <x v="9"/>
    <n v="5"/>
    <s v=""/>
    <d v="1899-12-30T10:33:36"/>
    <n v="23.103611111061181"/>
    <n v="14"/>
    <n v="9.1036111110611806"/>
    <n v="0"/>
    <x v="0"/>
  </r>
  <r>
    <s v="E002"/>
    <s v="EO11"/>
    <x v="1850"/>
    <x v="0"/>
    <s v="E3"/>
    <n v="100000764"/>
    <s v="HORMIGONES BERGANTIÑOS S.A."/>
    <n v="22000267"/>
    <s v="CARBALLO"/>
    <n v="55"/>
    <x v="1"/>
    <d v="2024-09-12T00:00:00"/>
    <d v="1899-12-30T08:27:55"/>
    <s v="13/09 15:00h"/>
    <d v="2024-09-13T00:00:00"/>
    <x v="4"/>
    <x v="3"/>
    <x v="1908"/>
    <d v="2024-09-13T00:00:00"/>
    <d v="1899-12-30T13:08:11"/>
    <n v="33"/>
    <s v="E00033"/>
    <s v="RUTA KMS.033"/>
    <x v="221"/>
    <x v="0"/>
    <x v="0"/>
    <x v="1"/>
    <x v="0"/>
    <d v="2024-09-12T08:27:55"/>
    <x v="238"/>
    <n v="30.534722222189885"/>
    <d v="2024-09-13T13:08:11"/>
    <d v="1899-12-30T00:26:24"/>
    <d v="2024-09-13T13:34:35"/>
    <n v="1.4236111110658385"/>
    <x v="0"/>
    <m/>
    <m/>
    <x v="0"/>
    <x v="12"/>
    <x v="0"/>
    <x v="2"/>
    <x v="2"/>
    <n v="6"/>
    <s v=""/>
    <d v="1899-12-30T10:33:36"/>
    <n v="29.094722222189883"/>
    <n v="14"/>
    <n v="15.094722222189883"/>
    <n v="0"/>
    <x v="0"/>
  </r>
  <r>
    <s v="E002"/>
    <s v="EO11"/>
    <x v="1851"/>
    <x v="0"/>
    <s v="E3"/>
    <n v="432000110"/>
    <s v="PREBETONG HORMIGONES, S.A."/>
    <n v="21000010"/>
    <s v="LA GRELA"/>
    <n v="55"/>
    <x v="1"/>
    <d v="2024-09-12T00:00:00"/>
    <d v="1899-12-30T08:34:02"/>
    <s v="12/09 16h"/>
    <d v="2024-09-12T00:00:00"/>
    <x v="6"/>
    <x v="3"/>
    <x v="1909"/>
    <d v="2024-09-12T00:00:00"/>
    <d v="1899-12-30T15:15:08"/>
    <n v="2"/>
    <s v="E00002"/>
    <s v="RUTA KMS.0002"/>
    <x v="220"/>
    <x v="0"/>
    <x v="0"/>
    <x v="1"/>
    <x v="0"/>
    <d v="2024-09-12T08:34:02"/>
    <x v="231"/>
    <n v="7.4327777777798474"/>
    <d v="2024-09-12T15:15:08"/>
    <d v="1899-12-30T00:01:36"/>
    <d v="2024-09-12T15:16:44"/>
    <n v="0.72111111116828397"/>
    <x v="0"/>
    <m/>
    <m/>
    <x v="0"/>
    <x v="11"/>
    <x v="0"/>
    <x v="2"/>
    <x v="4"/>
    <n v="5"/>
    <s v=""/>
    <d v="1899-12-30T00:38:24"/>
    <n v="6.406111111113181"/>
    <n v="0"/>
    <n v="6.406111111113181"/>
    <n v="0"/>
    <x v="0"/>
  </r>
  <r>
    <s v="E002"/>
    <s v="EO11"/>
    <x v="1852"/>
    <x v="0"/>
    <s v="E3"/>
    <n v="432000181"/>
    <s v="PREBETONG LUGO HORMIGONES, S.A."/>
    <n v="22002590"/>
    <s v="MONFORTE"/>
    <n v="55"/>
    <x v="1"/>
    <d v="2024-09-12T00:00:00"/>
    <d v="1899-12-30T08:34:26"/>
    <s v="12/09 15h"/>
    <d v="2024-09-12T00:00:00"/>
    <x v="4"/>
    <x v="0"/>
    <x v="1910"/>
    <d v="2024-09-12T00:00:00"/>
    <d v="1899-12-30T12:29:38"/>
    <n v="102"/>
    <s v="E00102"/>
    <s v="RUTA KMS.102"/>
    <x v="6"/>
    <x v="0"/>
    <x v="0"/>
    <x v="0"/>
    <x v="0"/>
    <d v="2024-09-12T08:34:26"/>
    <x v="206"/>
    <n v="6.4261111111845821"/>
    <d v="2024-09-12T12:29:38"/>
    <d v="1899-12-30T01:21:36"/>
    <d v="2024-09-12T13:51:14"/>
    <n v="1.1461111111566424"/>
    <x v="0"/>
    <m/>
    <m/>
    <x v="0"/>
    <x v="11"/>
    <x v="0"/>
    <x v="2"/>
    <x v="3"/>
    <n v="5"/>
    <s v=""/>
    <d v="1899-12-31T08:38:24"/>
    <n v="4.0661111111845818"/>
    <n v="0"/>
    <n v="4.0661111111845818"/>
    <n v="0"/>
    <x v="0"/>
  </r>
  <r>
    <s v="E002"/>
    <s v="EO11"/>
    <x v="1853"/>
    <x v="0"/>
    <s v="E3"/>
    <n v="432000110"/>
    <s v="PREBETONG HORMIGONES, S.A."/>
    <n v="22002920"/>
    <s v="PLANTA MOVIL OURAL"/>
    <n v="3043"/>
    <x v="0"/>
    <d v="2024-09-12T00:00:00"/>
    <d v="1899-12-30T08:44:10"/>
    <s v="12/09 16h CARGAR EN"/>
    <d v="2024-09-12T00:00:00"/>
    <x v="6"/>
    <x v="0"/>
    <x v="1911"/>
    <d v="2024-09-12T00:00:00"/>
    <d v="1899-12-30T14:45:30"/>
    <n v="123"/>
    <s v="E00123"/>
    <s v="RUTA KMS.123"/>
    <x v="31"/>
    <x v="0"/>
    <x v="0"/>
    <x v="0"/>
    <x v="0"/>
    <d v="2024-09-12T08:44:10"/>
    <x v="231"/>
    <n v="7.2638888888759539"/>
    <d v="2024-09-12T14:45:30"/>
    <d v="1899-12-30T01:38:24"/>
    <d v="2024-09-12T16:23:54"/>
    <n v="-0.39833333354908973"/>
    <x v="0"/>
    <m/>
    <m/>
    <x v="0"/>
    <x v="11"/>
    <x v="0"/>
    <x v="2"/>
    <x v="5"/>
    <n v="5"/>
    <s v=""/>
    <d v="1899-12-31T15:21:36"/>
    <n v="4.6238888888759542"/>
    <n v="0"/>
    <n v="4.6238888888759542"/>
    <n v="0"/>
    <x v="0"/>
  </r>
  <r>
    <s v="E002"/>
    <s v="EO11"/>
    <x v="1854"/>
    <x v="0"/>
    <s v="E3"/>
    <n v="432000110"/>
    <s v="PREBETONG HORMIGONES, S.A."/>
    <n v="22001012"/>
    <s v="FENE"/>
    <n v="55"/>
    <x v="1"/>
    <d v="2024-09-12T00:00:00"/>
    <d v="1899-12-30T08:59:19"/>
    <s v="12/09 15h"/>
    <d v="2024-09-12T00:00:00"/>
    <x v="4"/>
    <x v="3"/>
    <x v="1912"/>
    <d v="2024-09-12T00:00:00"/>
    <d v="1899-12-30T12:37:05"/>
    <n v="51"/>
    <s v="E00051"/>
    <s v="RUTA KMS.051"/>
    <x v="213"/>
    <x v="0"/>
    <x v="0"/>
    <x v="1"/>
    <x v="0"/>
    <d v="2024-09-12T08:59:19"/>
    <x v="206"/>
    <n v="6.0113888889318332"/>
    <d v="2024-09-12T12:37:05"/>
    <d v="1899-12-30T00:40:48"/>
    <d v="2024-09-12T13:17:53"/>
    <n v="1.7019444443285465"/>
    <x v="0"/>
    <m/>
    <m/>
    <x v="0"/>
    <x v="11"/>
    <x v="0"/>
    <x v="2"/>
    <x v="3"/>
    <n v="5"/>
    <s v=""/>
    <d v="1899-12-30T16:19:12"/>
    <n v="4.3313888889318335"/>
    <n v="0"/>
    <n v="4.3313888889318335"/>
    <n v="0"/>
    <x v="0"/>
  </r>
  <r>
    <s v="E002"/>
    <s v="EO11"/>
    <x v="1855"/>
    <x v="0"/>
    <s v="E3"/>
    <n v="100022674"/>
    <s v="COMERCIAL SILOS DE GALICIA, S.L."/>
    <n v="22002150"/>
    <s v="SILLEDA"/>
    <n v="3043"/>
    <x v="0"/>
    <d v="2024-09-12T00:00:00"/>
    <d v="1899-12-30T08:59:38"/>
    <s v="12/09 urgente"/>
    <d v="2024-09-12T00:00:00"/>
    <x v="0"/>
    <x v="0"/>
    <x v="1913"/>
    <d v="2024-09-12T00:00:00"/>
    <d v="1899-12-30T12:54:00"/>
    <n v="198"/>
    <s v="E00198"/>
    <s v="RUTA KMS.198"/>
    <x v="42"/>
    <x v="0"/>
    <x v="0"/>
    <x v="0"/>
    <x v="0"/>
    <d v="2024-09-12T08:59:38"/>
    <x v="230"/>
    <n v="4.0061111110844649"/>
    <d v="2024-09-12T12:54:00"/>
    <d v="1899-12-30T02:38:24"/>
    <d v="2024-09-12T15:32:24"/>
    <n v="-2.5400000000372529"/>
    <x v="1"/>
    <m/>
    <m/>
    <x v="0"/>
    <x v="11"/>
    <x v="3"/>
    <x v="2"/>
    <x v="3"/>
    <n v="5"/>
    <s v=""/>
    <d v="1900-01-01T15:21:36"/>
    <n v="0.36611111108446481"/>
    <n v="0"/>
    <n v="0.36611111108446481"/>
    <n v="1"/>
    <x v="0"/>
  </r>
  <r>
    <s v="E002"/>
    <s v="EO11"/>
    <x v="1856"/>
    <x v="0"/>
    <s v="E3"/>
    <n v="100022370"/>
    <s v="PREFABRICADOS LUIS BARROS S.L."/>
    <n v="22002704"/>
    <s v="TOMIÑO"/>
    <n v="55"/>
    <x v="1"/>
    <d v="2024-09-12T00:00:00"/>
    <d v="1899-12-30T09:14:43"/>
    <s v="12/09 16h Silo 1"/>
    <d v="2024-09-12T00:00:00"/>
    <x v="6"/>
    <x v="4"/>
    <x v="1914"/>
    <d v="2024-09-12T00:00:00"/>
    <d v="1899-12-30T15:21:14"/>
    <n v="26"/>
    <s v="E00026"/>
    <s v="RUTA KMS.026"/>
    <x v="212"/>
    <x v="0"/>
    <x v="0"/>
    <x v="1"/>
    <x v="0"/>
    <d v="2024-09-12T09:14:43"/>
    <x v="231"/>
    <n v="6.7547222221037373"/>
    <d v="2024-09-12T15:21:14"/>
    <d v="1899-12-30T00:20:48"/>
    <d v="2024-09-12T15:42:02"/>
    <n v="0.29944444441935048"/>
    <x v="0"/>
    <m/>
    <m/>
    <x v="0"/>
    <x v="11"/>
    <x v="0"/>
    <x v="2"/>
    <x v="4"/>
    <n v="5"/>
    <s v=""/>
    <d v="1899-12-30T08:19:12"/>
    <n v="5.4080555554370706"/>
    <n v="0"/>
    <n v="5.4080555554370706"/>
    <n v="0"/>
    <x v="0"/>
  </r>
  <r>
    <s v="E002"/>
    <s v="EO11"/>
    <x v="1857"/>
    <x v="0"/>
    <s v="E3"/>
    <n v="100000785"/>
    <s v="ARIDOS DO MENDO S.L."/>
    <n v="22000297"/>
    <s v="SALVATERRA"/>
    <n v="55"/>
    <x v="1"/>
    <d v="2024-09-12T00:00:00"/>
    <d v="1899-12-30T09:21:12"/>
    <s v="12/09 hoy"/>
    <d v="2024-09-12T00:00:00"/>
    <x v="7"/>
    <x v="4"/>
    <x v="1915"/>
    <d v="2024-09-12T00:00:00"/>
    <d v="1899-12-30T11:54:38"/>
    <n v="18"/>
    <s v="E00018"/>
    <s v="RUTA KMS.018"/>
    <x v="216"/>
    <x v="0"/>
    <x v="0"/>
    <x v="1"/>
    <x v="0"/>
    <d v="2024-09-12T09:21:12"/>
    <x v="232"/>
    <n v="8.6466666666674428"/>
    <d v="2024-09-12T11:54:38"/>
    <d v="1899-12-30T00:14:24"/>
    <d v="2024-09-12T12:09:02"/>
    <n v="5.8494444443495013"/>
    <x v="0"/>
    <m/>
    <m/>
    <x v="0"/>
    <x v="11"/>
    <x v="0"/>
    <x v="2"/>
    <x v="7"/>
    <n v="5"/>
    <s v=""/>
    <d v="1899-12-30T05:45:36"/>
    <n v="7.4066666666674426"/>
    <n v="0"/>
    <n v="7.4066666666674426"/>
    <n v="0"/>
    <x v="0"/>
  </r>
  <r>
    <s v="E002"/>
    <s v="EO11"/>
    <x v="1858"/>
    <x v="0"/>
    <s v="E3"/>
    <n v="100046984"/>
    <s v="TRANSP. Y CEMENTOS HIDALGO, S.L."/>
    <n v="22002955"/>
    <s v="VILLARES DE LA REINA - ARIDOS ARELS"/>
    <n v="3218"/>
    <x v="5"/>
    <d v="2024-09-12T00:00:00"/>
    <d v="1899-12-30T09:28:20"/>
    <s v="13/09 10h 52,5 ARELS"/>
    <d v="2024-09-13T00:00:00"/>
    <x v="11"/>
    <x v="0"/>
    <x v="1916"/>
    <d v="2024-09-12T00:00:00"/>
    <d v="1899-12-30T18:32:55"/>
    <n v="274"/>
    <s v="E00274"/>
    <s v="RUTA KMS.274"/>
    <x v="32"/>
    <x v="0"/>
    <x v="0"/>
    <x v="0"/>
    <x v="0"/>
    <d v="2024-09-12T09:28:20"/>
    <x v="236"/>
    <n v="24.5277777776937"/>
    <d v="2024-09-12T18:32:55"/>
    <d v="1899-12-30T03:39:12"/>
    <d v="2024-09-12T22:12:07"/>
    <n v="11.79805555549683"/>
    <x v="0"/>
    <m/>
    <m/>
    <x v="0"/>
    <x v="11"/>
    <x v="0"/>
    <x v="2"/>
    <x v="10"/>
    <n v="5"/>
    <s v=""/>
    <d v="1900-01-02T15:40:48"/>
    <n v="19.874444444360368"/>
    <n v="12"/>
    <n v="7.8744444443603676"/>
    <n v="0"/>
    <x v="0"/>
  </r>
  <r>
    <s v="E002"/>
    <s v="EO11"/>
    <x v="1859"/>
    <x v="0"/>
    <s v="E3"/>
    <n v="100058086"/>
    <s v="BETONVAL HORMIGONES, S.L."/>
    <n v="22002936"/>
    <s v="BARCO DE VALDEORRAS"/>
    <n v="55"/>
    <x v="1"/>
    <d v="2024-09-12T00:00:00"/>
    <d v="1899-12-30T09:31:19"/>
    <d v="2024-12-09T00:00:00"/>
    <d v="2024-09-12T00:00:00"/>
    <x v="25"/>
    <x v="0"/>
    <x v="1917"/>
    <d v="2024-09-12T00:00:00"/>
    <d v="1899-12-30T12:06:58"/>
    <n v="31"/>
    <s v="E00031"/>
    <s v="RUTA KMS.031"/>
    <x v="271"/>
    <x v="0"/>
    <x v="0"/>
    <x v="0"/>
    <x v="0"/>
    <d v="2024-09-12T09:31:19"/>
    <x v="239"/>
    <n v="9.4780555555480532"/>
    <d v="2024-09-12T12:06:58"/>
    <d v="1899-12-30T00:24:48"/>
    <d v="2024-09-12T12:31:46"/>
    <n v="6.4705555553664453"/>
    <x v="0"/>
    <m/>
    <m/>
    <x v="0"/>
    <x v="11"/>
    <x v="0"/>
    <x v="2"/>
    <x v="3"/>
    <n v="5"/>
    <s v=""/>
    <d v="1899-12-30T09:55:12"/>
    <n v="8.0647222222147192"/>
    <n v="0"/>
    <n v="8.0647222222147192"/>
    <n v="0"/>
    <x v="0"/>
  </r>
  <r>
    <s v="E002"/>
    <s v="EO11"/>
    <x v="1860"/>
    <x v="0"/>
    <s v="E3"/>
    <n v="432000110"/>
    <s v="PREBETONG HORMIGONES, S.A."/>
    <n v="21000023"/>
    <s v="TREMOEDO"/>
    <n v="55"/>
    <x v="1"/>
    <d v="2024-09-12T00:00:00"/>
    <d v="1899-12-30T09:45:55"/>
    <d v="2024-12-09T00:00:00"/>
    <d v="2024-09-12T00:00:00"/>
    <x v="7"/>
    <x v="4"/>
    <x v="1918"/>
    <d v="2024-09-12T00:00:00"/>
    <d v="1899-12-30T10:43:12"/>
    <n v="72"/>
    <s v="E00072"/>
    <s v="RUTA KMS.072"/>
    <x v="211"/>
    <x v="0"/>
    <x v="0"/>
    <x v="1"/>
    <x v="0"/>
    <d v="2024-09-12T09:45:55"/>
    <x v="232"/>
    <n v="8.2347222221433185"/>
    <d v="2024-09-12T10:43:12"/>
    <d v="1899-12-30T00:57:36"/>
    <d v="2024-09-12T11:40:48"/>
    <n v="6.3200000000651926"/>
    <x v="0"/>
    <m/>
    <m/>
    <x v="0"/>
    <x v="11"/>
    <x v="0"/>
    <x v="2"/>
    <x v="6"/>
    <n v="5"/>
    <s v=""/>
    <d v="1899-12-30T23:02:24"/>
    <n v="6.2747222221433185"/>
    <n v="0"/>
    <n v="6.2747222221433185"/>
    <n v="0"/>
    <x v="0"/>
  </r>
  <r>
    <s v="E002"/>
    <s v="EO11"/>
    <x v="1861"/>
    <x v="0"/>
    <s v="E3"/>
    <n v="100022674"/>
    <s v="COMERCIAL SILOS DE GALICIA, S.L."/>
    <n v="22002564"/>
    <s v="LOMBA"/>
    <n v="55"/>
    <x v="1"/>
    <d v="2024-09-12T00:00:00"/>
    <d v="1899-12-30T09:47:32"/>
    <d v="2024-12-09T15:00:00"/>
    <d v="2024-09-12T00:00:00"/>
    <x v="4"/>
    <x v="4"/>
    <x v="1919"/>
    <d v="2024-09-12T00:00:00"/>
    <d v="1899-12-30T14:38:18"/>
    <n v="15"/>
    <s v="E00015"/>
    <s v="RUTA KMS.015"/>
    <x v="216"/>
    <x v="0"/>
    <x v="0"/>
    <x v="1"/>
    <x v="0"/>
    <d v="2024-09-12T09:47:32"/>
    <x v="206"/>
    <n v="5.2077777778613381"/>
    <d v="2024-09-12T14:38:18"/>
    <d v="1899-12-30T00:12:00"/>
    <d v="2024-09-12T14:50:18"/>
    <n v="0.16166666673962027"/>
    <x v="0"/>
    <m/>
    <m/>
    <x v="0"/>
    <x v="11"/>
    <x v="0"/>
    <x v="2"/>
    <x v="5"/>
    <n v="5"/>
    <s v=""/>
    <d v="1899-12-30T04:48:00"/>
    <n v="4.0077777778613379"/>
    <n v="0"/>
    <n v="4.0077777778613379"/>
    <n v="0"/>
    <x v="0"/>
  </r>
  <r>
    <s v="E002"/>
    <s v="EO11"/>
    <x v="1862"/>
    <x v="0"/>
    <s v="E3"/>
    <n v="100000809"/>
    <s v="PREF. ADOLFO ALVAREZ E HIJOS S.L."/>
    <n v="22000334"/>
    <s v="BEGONTE"/>
    <n v="55"/>
    <x v="1"/>
    <d v="2024-09-12T00:00:00"/>
    <d v="1899-12-30T10:40:41"/>
    <s v="13/09 de mañana 14tn"/>
    <d v="2024-09-13T00:00:00"/>
    <x v="3"/>
    <x v="0"/>
    <x v="1920"/>
    <d v="2024-09-13T00:00:00"/>
    <d v="1899-12-30T12:07:10"/>
    <n v="122"/>
    <s v="E00122"/>
    <s v="RUTA KMS.122"/>
    <x v="315"/>
    <x v="0"/>
    <x v="0"/>
    <x v="0"/>
    <x v="0"/>
    <d v="2024-09-12T10:40:41"/>
    <x v="240"/>
    <n v="27.321944444440305"/>
    <d v="2024-09-13T12:07:10"/>
    <d v="1899-12-30T01:37:36"/>
    <d v="2024-09-13T13:44:46"/>
    <n v="0.25388888904126361"/>
    <x v="0"/>
    <m/>
    <m/>
    <x v="0"/>
    <x v="12"/>
    <x v="0"/>
    <x v="2"/>
    <x v="3"/>
    <n v="6"/>
    <s v=""/>
    <d v="1899-12-31T15:02:24"/>
    <n v="24.69527777777364"/>
    <n v="12"/>
    <n v="12.69527777777364"/>
    <n v="0"/>
    <x v="0"/>
  </r>
  <r>
    <s v="E002"/>
    <s v="EO11"/>
    <x v="1863"/>
    <x v="0"/>
    <s v="E3"/>
    <n v="100000455"/>
    <s v="FORJADOS HERMANOS DURAN S.L."/>
    <n v="22000130"/>
    <s v="AS NEVES (GRANEL)"/>
    <n v="2853"/>
    <x v="11"/>
    <d v="2024-09-12T00:00:00"/>
    <d v="1899-12-30T10:41:16"/>
    <s v="13/09 10:00h - 32,5"/>
    <d v="2024-09-13T00:00:00"/>
    <x v="11"/>
    <x v="0"/>
    <x v="1921"/>
    <d v="2024-09-12T00:00:00"/>
    <d v="1899-12-30T17:06:06"/>
    <n v="205"/>
    <s v="E00205"/>
    <s v="RUTA KMS.205"/>
    <x v="8"/>
    <x v="0"/>
    <x v="0"/>
    <x v="0"/>
    <x v="0"/>
    <d v="2024-09-12T10:41:16"/>
    <x v="236"/>
    <n v="23.312222222099081"/>
    <d v="2024-09-12T17:06:06"/>
    <d v="1899-12-30T02:44:00"/>
    <d v="2024-09-12T19:50:06"/>
    <n v="14.16499999986263"/>
    <x v="0"/>
    <m/>
    <m/>
    <x v="0"/>
    <x v="11"/>
    <x v="0"/>
    <x v="2"/>
    <x v="9"/>
    <n v="5"/>
    <s v=""/>
    <d v="1900-01-01T17:36:00"/>
    <n v="19.578888888765746"/>
    <n v="12"/>
    <n v="7.5788888887657464"/>
    <n v="0"/>
    <x v="0"/>
  </r>
  <r>
    <s v="E002"/>
    <s v="EO11"/>
    <x v="1864"/>
    <x v="0"/>
    <s v="E3"/>
    <n v="100000834"/>
    <s v="AGLOMERADOS Y CNES. VALDEORRAS S.A."/>
    <n v="22000369"/>
    <s v="QUIROGA"/>
    <n v="55"/>
    <x v="1"/>
    <d v="2024-09-12T00:00:00"/>
    <d v="1899-12-30T10:45:53"/>
    <s v="13/09 de 9-10h nº 0/"/>
    <d v="2024-09-13T00:00:00"/>
    <x v="11"/>
    <x v="0"/>
    <x v="1922"/>
    <d v="2024-09-12T00:00:00"/>
    <d v="1899-12-30T19:44:29"/>
    <n v="68"/>
    <s v="E00068"/>
    <s v="RUTA KMS.068"/>
    <x v="7"/>
    <x v="0"/>
    <x v="0"/>
    <x v="0"/>
    <x v="0"/>
    <d v="2024-09-12T10:45:53"/>
    <x v="236"/>
    <n v="23.235277777654119"/>
    <d v="2024-09-12T19:44:29"/>
    <d v="1899-12-30T00:54:24"/>
    <d v="2024-09-12T20:38:53"/>
    <n v="13.351944444410037"/>
    <x v="0"/>
    <m/>
    <m/>
    <x v="0"/>
    <x v="11"/>
    <x v="0"/>
    <x v="2"/>
    <x v="11"/>
    <n v="5"/>
    <s v=""/>
    <d v="1899-12-30T21:45:36"/>
    <n v="21.328611110987453"/>
    <n v="12"/>
    <n v="9.3286111109874525"/>
    <n v="0"/>
    <x v="0"/>
  </r>
  <r>
    <s v="E002"/>
    <s v="EO11"/>
    <x v="1865"/>
    <x v="0"/>
    <s v="E4"/>
    <n v="100026420"/>
    <s v="CASTROMAN, S.L."/>
    <n v="62000052"/>
    <s v="BARRO-PONTEVEDRA"/>
    <n v="3320"/>
    <x v="9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0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5"/>
    <x v="0"/>
    <s v="E4"/>
    <n v="100026420"/>
    <s v="CASTROMAN, S.L."/>
    <n v="62000052"/>
    <s v="BARRO-PONTEVEDRA"/>
    <n v="2906"/>
    <x v="8"/>
    <d v="2024-09-12T00:00:00"/>
    <d v="1899-12-30T10:53:23"/>
    <s v="12/09 URGE + retorn"/>
    <d v="2024-09-12T00:00:00"/>
    <x v="9"/>
    <x v="0"/>
    <x v="1923"/>
    <d v="2024-09-12T00:00:00"/>
    <d v="1899-12-30T11:35:03"/>
    <n v="253"/>
    <s v="E00253"/>
    <s v="RUTA KMS.253"/>
    <x v="37"/>
    <x v="0"/>
    <x v="1"/>
    <x v="0"/>
    <x v="1"/>
    <d v="2024-09-12T10:53:23"/>
    <x v="196"/>
    <n v="9.1102777778869495"/>
    <d v="2024-09-12T11:35:03"/>
    <d v="1899-12-30T03:22:24"/>
    <d v="2024-09-12T14:57:27"/>
    <n v="5.0425000000395812"/>
    <x v="0"/>
    <m/>
    <m/>
    <x v="0"/>
    <x v="11"/>
    <x v="0"/>
    <x v="2"/>
    <x v="7"/>
    <n v="5"/>
    <s v=""/>
    <d v="1900-01-02T08:57:36"/>
    <n v="4.7369444445536155"/>
    <n v="0"/>
    <n v="4.7369444445536155"/>
    <n v="0"/>
    <x v="0"/>
  </r>
  <r>
    <s v="E002"/>
    <s v="EO11"/>
    <x v="1866"/>
    <x v="0"/>
    <s v="E3"/>
    <n v="100056297"/>
    <s v="HORMIGONES HORPASA, S.L."/>
    <n v="22002815"/>
    <s v="BARRO (SEQUEIROS)"/>
    <n v="55"/>
    <x v="1"/>
    <d v="2024-09-12T00:00:00"/>
    <d v="1899-12-30T11:00:34"/>
    <s v="12/09 14h"/>
    <d v="2024-09-12T00:00:00"/>
    <x v="3"/>
    <x v="4"/>
    <x v="1924"/>
    <d v="2024-09-12T00:00:00"/>
    <d v="1899-12-30T12:38:02"/>
    <n v="58"/>
    <s v="E00058"/>
    <s v="RUTA KMS.058"/>
    <x v="212"/>
    <x v="0"/>
    <x v="0"/>
    <x v="1"/>
    <x v="0"/>
    <d v="2024-09-12T11:00:34"/>
    <x v="241"/>
    <n v="2.9905555556179024"/>
    <d v="2024-09-12T12:38:02"/>
    <d v="1899-12-30T00:46:24"/>
    <d v="2024-09-12T13:24:26"/>
    <n v="0.59277777787065133"/>
    <x v="0"/>
    <m/>
    <m/>
    <x v="0"/>
    <x v="11"/>
    <x v="0"/>
    <x v="2"/>
    <x v="3"/>
    <n v="5"/>
    <s v=""/>
    <d v="1899-12-30T18:33:36"/>
    <n v="1.217222222284569"/>
    <n v="0"/>
    <n v="1.217222222284569"/>
    <n v="0"/>
    <x v="0"/>
  </r>
  <r>
    <s v="E002"/>
    <s v="EO11"/>
    <x v="1867"/>
    <x v="0"/>
    <s v="E3"/>
    <n v="432000110"/>
    <s v="PREBETONG HORMIGONES, S.A."/>
    <n v="21000011"/>
    <s v="MEIXOEIRO"/>
    <n v="55"/>
    <x v="1"/>
    <d v="2024-09-12T00:00:00"/>
    <d v="1899-12-30T11:06:17"/>
    <s v="13-09  08h"/>
    <d v="2024-09-13T00:00:00"/>
    <x v="13"/>
    <x v="4"/>
    <x v="1925"/>
    <d v="2024-09-12T00:00:00"/>
    <d v="1899-12-30T17:43:00"/>
    <n v="18"/>
    <s v="E00018"/>
    <s v="RUTA KMS.018"/>
    <x v="212"/>
    <x v="0"/>
    <x v="0"/>
    <x v="1"/>
    <x v="0"/>
    <d v="2024-09-12T11:06:17"/>
    <x v="242"/>
    <n v="20.895277777919546"/>
    <d v="2024-09-12T17:43:00"/>
    <d v="1899-12-30T00:14:24"/>
    <d v="2024-09-12T17:57:24"/>
    <n v="14.043333333393093"/>
    <x v="0"/>
    <m/>
    <m/>
    <x v="0"/>
    <x v="11"/>
    <x v="0"/>
    <x v="2"/>
    <x v="9"/>
    <n v="5"/>
    <s v=""/>
    <d v="1899-12-30T05:45:36"/>
    <n v="19.655277777919547"/>
    <n v="14"/>
    <n v="5.6552777779195473"/>
    <n v="0"/>
    <x v="0"/>
  </r>
  <r>
    <s v="E002"/>
    <s v="EO11"/>
    <x v="1868"/>
    <x v="0"/>
    <s v="E3"/>
    <n v="432000110"/>
    <s v="PREBETONG HORMIGONES, S.A."/>
    <n v="21000011"/>
    <s v="MEIXOEIRO"/>
    <n v="55"/>
    <x v="1"/>
    <d v="2024-09-12T00:00:00"/>
    <d v="1899-12-30T11:08:32"/>
    <s v="13/09 9h"/>
    <d v="2024-09-13T00:00:00"/>
    <x v="18"/>
    <x v="4"/>
    <x v="1926"/>
    <d v="2024-09-12T00:00:00"/>
    <d v="1899-12-30T18:09:15"/>
    <n v="18"/>
    <s v="E00018"/>
    <s v="RUTA KMS.018"/>
    <x v="211"/>
    <x v="0"/>
    <x v="0"/>
    <x v="1"/>
    <x v="0"/>
    <d v="2024-09-12T11:08:32"/>
    <x v="237"/>
    <n v="21.857777777826414"/>
    <d v="2024-09-12T18:09:15"/>
    <d v="1899-12-30T00:14:24"/>
    <d v="2024-09-12T18:23:39"/>
    <n v="14.60583333321847"/>
    <x v="0"/>
    <m/>
    <m/>
    <x v="0"/>
    <x v="11"/>
    <x v="0"/>
    <x v="2"/>
    <x v="10"/>
    <n v="5"/>
    <s v=""/>
    <d v="1899-12-30T05:45:36"/>
    <n v="20.617777777826415"/>
    <n v="14"/>
    <n v="6.6177777778264151"/>
    <n v="0"/>
    <x v="0"/>
  </r>
  <r>
    <s v="E002"/>
    <s v="EO11"/>
    <x v="1869"/>
    <x v="0"/>
    <s v="E3"/>
    <n v="100051530"/>
    <s v="MYHNOR MORTEROS Y HORMIGONES DEL"/>
    <n v="22002573"/>
    <s v="MONTESALGUEIRO"/>
    <n v="55"/>
    <x v="1"/>
    <d v="2024-09-12T00:00:00"/>
    <d v="1899-12-30T11:34:11"/>
    <s v="13/09 08:30h"/>
    <d v="2024-09-13T00:00:00"/>
    <x v="19"/>
    <x v="0"/>
    <x v="1927"/>
    <d v="2024-09-12T00:00:00"/>
    <d v="1899-12-30T18:28:35"/>
    <n v="153"/>
    <s v="E00153"/>
    <s v="RUTA KMS.153"/>
    <x v="1"/>
    <x v="0"/>
    <x v="0"/>
    <x v="0"/>
    <x v="0"/>
    <d v="2024-09-12T11:34:11"/>
    <x v="243"/>
    <n v="20.930277777719311"/>
    <d v="2024-09-12T18:28:35"/>
    <d v="1899-12-30T02:02:24"/>
    <d v="2024-09-12T20:30:59"/>
    <n v="11.983611111121718"/>
    <x v="0"/>
    <m/>
    <m/>
    <x v="0"/>
    <x v="11"/>
    <x v="0"/>
    <x v="2"/>
    <x v="10"/>
    <n v="5"/>
    <s v=""/>
    <d v="1900-01-01T00:57:36"/>
    <n v="17.890277777719312"/>
    <n v="12"/>
    <n v="5.8902777777193123"/>
    <n v="0"/>
    <x v="0"/>
  </r>
  <r>
    <s v="E002"/>
    <s v="EO11"/>
    <x v="1870"/>
    <x v="0"/>
    <s v="E4"/>
    <n v="100000266"/>
    <s v="PEREZ REY S.L."/>
    <n v="19000701"/>
    <s v="VIMIANZO DESTINO"/>
    <n v="3124"/>
    <x v="7"/>
    <d v="2024-09-12T00:00:00"/>
    <d v="1899-12-30T11:51:19"/>
    <s v="13/09 16Pals 64s"/>
    <d v="2024-09-13T00:00:00"/>
    <x v="9"/>
    <x v="0"/>
    <x v="1928"/>
    <d v="2024-09-12T00:00:00"/>
    <d v="1899-12-30T17:22:20"/>
    <n v="260"/>
    <s v="E00260"/>
    <s v="RUTA KMS.260"/>
    <x v="34"/>
    <x v="0"/>
    <x v="0"/>
    <x v="0"/>
    <x v="1"/>
    <d v="2024-09-12T11:51:19"/>
    <x v="244"/>
    <n v="32.144722222234122"/>
    <d v="2024-09-12T17:22:20"/>
    <d v="1899-12-30T03:28:00"/>
    <d v="2024-09-12T20:50:20"/>
    <n v="23.161111111287028"/>
    <x v="0"/>
    <m/>
    <m/>
    <x v="0"/>
    <x v="11"/>
    <x v="0"/>
    <x v="2"/>
    <x v="9"/>
    <n v="5"/>
    <s v=""/>
    <d v="1900-01-02T11:12:00"/>
    <n v="27.678055555567454"/>
    <n v="12"/>
    <n v="15.678055555567454"/>
    <n v="0"/>
    <x v="0"/>
  </r>
  <r>
    <s v="E002"/>
    <s v="EO11"/>
    <x v="1871"/>
    <x v="0"/>
    <s v="E3"/>
    <n v="100051530"/>
    <s v="MYHNOR MORTEROS Y HORMIGONES DEL"/>
    <n v="22002945"/>
    <s v="ESTACION INTERMODAL - A CORUÑA"/>
    <n v="55"/>
    <x v="1"/>
    <d v="2024-09-12T00:00:00"/>
    <d v="1899-12-30T12:13:53"/>
    <s v="13/09 11:00H"/>
    <d v="2024-09-13T00:00:00"/>
    <x v="12"/>
    <x v="3"/>
    <x v="1929"/>
    <d v="2024-09-13T00:00:00"/>
    <d v="1899-12-30T10:31:19"/>
    <n v="7"/>
    <s v="E00007"/>
    <s v="RUTA KMS.007"/>
    <x v="1"/>
    <x v="0"/>
    <x v="0"/>
    <x v="1"/>
    <x v="0"/>
    <d v="2024-09-12T12:13:53"/>
    <x v="245"/>
    <n v="22.768611111212522"/>
    <d v="2024-09-13T10:31:19"/>
    <d v="1899-12-30T00:05:36"/>
    <d v="2024-09-13T10:36:55"/>
    <n v="0.38472222222480923"/>
    <x v="0"/>
    <m/>
    <m/>
    <x v="0"/>
    <x v="12"/>
    <x v="0"/>
    <x v="2"/>
    <x v="6"/>
    <n v="6"/>
    <s v=""/>
    <d v="1899-12-30T02:14:24"/>
    <n v="21.675277777879188"/>
    <n v="14"/>
    <n v="7.6752777778791881"/>
    <n v="0"/>
    <x v="0"/>
  </r>
  <r>
    <s v="E002"/>
    <s v="EO11"/>
    <x v="1872"/>
    <x v="0"/>
    <s v="E3"/>
    <n v="100051530"/>
    <s v="MYHNOR MORTEROS Y HORMIGONES DEL"/>
    <n v="22002945"/>
    <s v="ESTACION INTERMODAL - A CORUÑA"/>
    <n v="55"/>
    <x v="1"/>
    <d v="2024-09-12T00:00:00"/>
    <d v="1899-12-30T12:14:24"/>
    <s v="13/09 08h"/>
    <d v="2024-09-13T00:00:00"/>
    <x v="13"/>
    <x v="3"/>
    <x v="1930"/>
    <d v="2024-09-12T00:00:00"/>
    <d v="1899-12-30T18:11:52"/>
    <n v="7"/>
    <s v="E00007"/>
    <s v="RUTA KMS.007"/>
    <x v="220"/>
    <x v="0"/>
    <x v="0"/>
    <x v="1"/>
    <x v="0"/>
    <d v="2024-09-12T12:14:24"/>
    <x v="242"/>
    <n v="19.760000000009313"/>
    <d v="2024-09-12T18:11:52"/>
    <d v="1899-12-30T00:05:36"/>
    <d v="2024-09-12T18:17:28"/>
    <n v="13.708888888999354"/>
    <x v="0"/>
    <m/>
    <m/>
    <x v="0"/>
    <x v="11"/>
    <x v="0"/>
    <x v="2"/>
    <x v="10"/>
    <n v="5"/>
    <s v=""/>
    <d v="1899-12-30T02:14:24"/>
    <n v="18.66666666667598"/>
    <n v="14"/>
    <n v="4.6666666666759795"/>
    <n v="0"/>
    <x v="0"/>
  </r>
  <r>
    <s v="E002"/>
    <s v="EO11"/>
    <x v="1873"/>
    <x v="0"/>
    <s v="E3"/>
    <n v="432000110"/>
    <s v="PREBETONG HORMIGONES, S.A."/>
    <n v="21000042"/>
    <s v="REIGOSA"/>
    <n v="3044"/>
    <x v="2"/>
    <d v="2024-09-12T00:00:00"/>
    <d v="1899-12-30T12:44:27"/>
    <s v="13/09 9h"/>
    <d v="2024-09-13T00:00:00"/>
    <x v="18"/>
    <x v="0"/>
    <x v="1931"/>
    <d v="2024-09-12T00:00:00"/>
    <d v="1899-12-30T16:01:47"/>
    <n v="262"/>
    <s v="E00262"/>
    <s v="RUTA KMS.262"/>
    <x v="0"/>
    <x v="0"/>
    <x v="0"/>
    <x v="0"/>
    <x v="0"/>
    <d v="2024-09-12T12:44:27"/>
    <x v="237"/>
    <n v="20.259166666714009"/>
    <d v="2024-09-12T16:01:47"/>
    <d v="1899-12-30T03:29:36"/>
    <d v="2024-09-12T19:31:23"/>
    <n v="13.476944444293622"/>
    <x v="0"/>
    <m/>
    <m/>
    <x v="0"/>
    <x v="11"/>
    <x v="0"/>
    <x v="2"/>
    <x v="8"/>
    <n v="5"/>
    <s v=""/>
    <d v="1900-01-02T11:50:24"/>
    <n v="15.765833333380677"/>
    <n v="12"/>
    <n v="3.7658333333806766"/>
    <n v="0"/>
    <x v="0"/>
  </r>
  <r>
    <s v="E002"/>
    <s v="EO11"/>
    <x v="1874"/>
    <x v="0"/>
    <s v="E3"/>
    <n v="100022674"/>
    <s v="COMERCIAL SILOS DE GALICIA, S.L."/>
    <n v="22001795"/>
    <s v="LEIRO"/>
    <n v="55"/>
    <x v="1"/>
    <d v="2024-09-12T00:00:00"/>
    <d v="1899-12-30T12:45:32"/>
    <s v="13/09 de mañan  TV1"/>
    <d v="2024-09-13T00:00:00"/>
    <x v="3"/>
    <x v="4"/>
    <x v="1932"/>
    <d v="2024-09-13T00:00:00"/>
    <d v="1899-12-30T11:05:53"/>
    <n v="69"/>
    <s v="E00069"/>
    <s v="RUTA KMS.069"/>
    <x v="216"/>
    <x v="0"/>
    <x v="0"/>
    <x v="1"/>
    <x v="0"/>
    <d v="2024-09-12T12:45:32"/>
    <x v="240"/>
    <n v="25.24111111118691"/>
    <d v="2024-09-13T11:05:53"/>
    <d v="1899-12-30T00:55:12"/>
    <d v="2024-09-13T12:01:05"/>
    <n v="1.9819444446475245"/>
    <x v="0"/>
    <m/>
    <m/>
    <x v="0"/>
    <x v="12"/>
    <x v="0"/>
    <x v="2"/>
    <x v="7"/>
    <n v="6"/>
    <s v=""/>
    <d v="1899-12-30T22:04:48"/>
    <n v="23.321111111186909"/>
    <n v="14"/>
    <n v="9.3211111111869087"/>
    <n v="0"/>
    <x v="0"/>
  </r>
  <r>
    <s v="E002"/>
    <s v="EO11"/>
    <x v="1875"/>
    <x v="0"/>
    <s v="E3"/>
    <n v="432000110"/>
    <s v="PREBETONG HORMIGONES, S.A."/>
    <n v="22002920"/>
    <s v="PLANTA MOVIL OURAL"/>
    <n v="3043"/>
    <x v="0"/>
    <d v="2024-09-12T00:00:00"/>
    <d v="1899-12-30T12:46:16"/>
    <s v="13/09 9h CARGAR SILO"/>
    <d v="2024-09-13T00:00:00"/>
    <x v="18"/>
    <x v="0"/>
    <x v="1933"/>
    <d v="2024-09-12T00:00:00"/>
    <d v="1899-12-30T18:30:10"/>
    <n v="123"/>
    <s v="E00123"/>
    <s v="RUTA KMS.123"/>
    <x v="315"/>
    <x v="0"/>
    <x v="0"/>
    <x v="0"/>
    <x v="0"/>
    <d v="2024-09-12T12:46:16"/>
    <x v="237"/>
    <n v="20.228888888843358"/>
    <d v="2024-09-12T18:30:10"/>
    <d v="1899-12-30T01:38:24"/>
    <d v="2024-09-12T20:08:34"/>
    <n v="12.85722222214099"/>
    <x v="0"/>
    <m/>
    <m/>
    <x v="0"/>
    <x v="11"/>
    <x v="0"/>
    <x v="2"/>
    <x v="10"/>
    <n v="5"/>
    <s v=""/>
    <d v="1899-12-31T15:21:36"/>
    <n v="17.588888888843357"/>
    <n v="12"/>
    <n v="5.588888888843357"/>
    <n v="0"/>
    <x v="0"/>
  </r>
  <r>
    <s v="E002"/>
    <s v="EO11"/>
    <x v="1876"/>
    <x v="0"/>
    <s v="E3"/>
    <n v="100000841"/>
    <s v="CNES. VOCES CHANTADA S.L."/>
    <n v="22000387"/>
    <s v="CHANTADA"/>
    <n v="55"/>
    <x v="1"/>
    <d v="2024-09-12T00:00:00"/>
    <d v="1899-12-30T12:54:56"/>
    <s v="13/09 8h"/>
    <d v="2024-09-13T00:00:00"/>
    <x v="13"/>
    <x v="0"/>
    <x v="1934"/>
    <d v="2024-09-12T00:00:00"/>
    <d v="1899-12-30T18:06:11"/>
    <n v="140"/>
    <s v="E00140"/>
    <s v="RUTA KMS.140"/>
    <x v="6"/>
    <x v="0"/>
    <x v="0"/>
    <x v="0"/>
    <x v="0"/>
    <d v="2024-09-12T12:54:56"/>
    <x v="242"/>
    <n v="19.084444444568362"/>
    <d v="2024-09-12T18:06:11"/>
    <d v="1899-12-30T01:52:00"/>
    <d v="2024-09-12T19:58:11"/>
    <n v="12.030277777870651"/>
    <x v="0"/>
    <m/>
    <m/>
    <x v="0"/>
    <x v="11"/>
    <x v="0"/>
    <x v="2"/>
    <x v="10"/>
    <n v="5"/>
    <s v=""/>
    <d v="1899-12-31T20:48:00"/>
    <n v="16.217777777901695"/>
    <n v="12"/>
    <n v="4.2177777779016949"/>
    <n v="0"/>
    <x v="0"/>
  </r>
  <r>
    <s v="E002"/>
    <s v="EO11"/>
    <x v="1877"/>
    <x v="0"/>
    <s v="E3"/>
    <n v="432000110"/>
    <s v="PREBETONG HORMIGONES, S.A."/>
    <n v="21000010"/>
    <s v="LA GRELA"/>
    <n v="55"/>
    <x v="1"/>
    <d v="2024-09-12T00:00:00"/>
    <d v="1899-12-30T13:00:54"/>
    <s v="13/09 08h PUNTUALIDA"/>
    <d v="2024-09-13T00:00:00"/>
    <x v="13"/>
    <x v="3"/>
    <x v="1935"/>
    <d v="2024-09-12T00:00:00"/>
    <d v="1899-12-30T16:40:42"/>
    <n v="2"/>
    <s v="E00002"/>
    <s v="RUTA KMS.0002"/>
    <x v="220"/>
    <x v="0"/>
    <x v="0"/>
    <x v="1"/>
    <x v="0"/>
    <d v="2024-09-12T13:00:54"/>
    <x v="242"/>
    <n v="18.985000000102445"/>
    <d v="2024-09-12T16:40:42"/>
    <d v="1899-12-30T00:01:36"/>
    <d v="2024-09-12T16:42:18"/>
    <n v="15.295000000158325"/>
    <x v="0"/>
    <m/>
    <m/>
    <x v="0"/>
    <x v="11"/>
    <x v="0"/>
    <x v="2"/>
    <x v="8"/>
    <n v="5"/>
    <s v=""/>
    <d v="1899-12-30T00:38:24"/>
    <n v="17.958333333435778"/>
    <n v="14"/>
    <n v="3.9583333334357782"/>
    <n v="0"/>
    <x v="0"/>
  </r>
  <r>
    <s v="E002"/>
    <s v="EO11"/>
    <x v="1878"/>
    <x v="0"/>
    <s v="E3"/>
    <n v="100059105"/>
    <s v="TUNEL DE RANTE UTE"/>
    <n v="22002985"/>
    <s v="SAN CIBRAO - UTE TUNEL DE RANTE"/>
    <n v="3042"/>
    <x v="4"/>
    <d v="2024-09-12T00:00:00"/>
    <d v="1899-12-30T14:14:28"/>
    <s v="ALB MAN -CTOR-91"/>
    <d v="2024-09-12T00:00:00"/>
    <x v="9"/>
    <x v="0"/>
    <x v="1936"/>
    <d v="2024-09-12T00:00:00"/>
    <d v="1899-12-30T15:02:35"/>
    <n v="149"/>
    <s v="E00149"/>
    <s v="RUTA KMS.149"/>
    <x v="271"/>
    <x v="0"/>
    <x v="0"/>
    <x v="0"/>
    <x v="0"/>
    <d v="2024-09-12T14:14:28"/>
    <x v="196"/>
    <n v="5.7588888889295049"/>
    <d v="2024-09-12T15:02:35"/>
    <d v="1899-12-30T01:59:12"/>
    <d v="2024-09-12T17:01:47"/>
    <n v="2.970277777814772"/>
    <x v="0"/>
    <m/>
    <m/>
    <x v="0"/>
    <x v="11"/>
    <x v="0"/>
    <x v="2"/>
    <x v="4"/>
    <n v="5"/>
    <s v=""/>
    <d v="1899-12-31T23:40:48"/>
    <n v="2.7722222222628385"/>
    <n v="0"/>
    <n v="2.7722222222628385"/>
    <n v="0"/>
    <x v="0"/>
  </r>
  <r>
    <s v="E002"/>
    <s v="EO11"/>
    <x v="1879"/>
    <x v="0"/>
    <s v="E3"/>
    <n v="100059105"/>
    <s v="TUNEL DE RANTE UTE"/>
    <n v="22002985"/>
    <s v="SAN CIBRAO - UTE TUNEL DE RANTE"/>
    <n v="3042"/>
    <x v="4"/>
    <d v="2024-09-12T00:00:00"/>
    <d v="1899-12-30T14:22:39"/>
    <s v="ALB MAN -CTOR-92"/>
    <d v="2024-09-12T00:00:00"/>
    <x v="9"/>
    <x v="0"/>
    <x v="1937"/>
    <d v="2024-09-12T00:00:00"/>
    <d v="1899-12-30T14:56:19"/>
    <n v="149"/>
    <s v="E00149"/>
    <s v="RUTA KMS.149"/>
    <x v="7"/>
    <x v="0"/>
    <x v="0"/>
    <x v="0"/>
    <x v="0"/>
    <d v="2024-09-12T14:22:39"/>
    <x v="196"/>
    <n v="5.622500000114087"/>
    <d v="2024-09-12T14:56:19"/>
    <d v="1899-12-30T01:59:12"/>
    <d v="2024-09-12T16:55:31"/>
    <n v="3.0747222222271375"/>
    <x v="0"/>
    <m/>
    <m/>
    <x v="0"/>
    <x v="11"/>
    <x v="0"/>
    <x v="2"/>
    <x v="5"/>
    <n v="5"/>
    <s v=""/>
    <d v="1899-12-31T23:40:48"/>
    <n v="2.6358333334474207"/>
    <n v="0"/>
    <n v="2.6358333334474207"/>
    <n v="0"/>
    <x v="0"/>
  </r>
  <r>
    <s v="E002"/>
    <s v="EO11"/>
    <x v="1880"/>
    <x v="0"/>
    <s v="E3"/>
    <n v="432000110"/>
    <s v="PREBETONG HORMIGONES, S.A."/>
    <n v="21000010"/>
    <s v="LA GRELA"/>
    <n v="55"/>
    <x v="1"/>
    <d v="2024-09-12T00:00:00"/>
    <d v="1899-12-30T15:37:37"/>
    <s v="13/09 9:30h"/>
    <d v="2024-09-13T00:00:00"/>
    <x v="23"/>
    <x v="3"/>
    <x v="1938"/>
    <d v="2024-09-13T00:00:00"/>
    <d v="1899-12-30T09:01:14"/>
    <n v="2"/>
    <s v="E00002"/>
    <s v="RUTA KMS.0002"/>
    <x v="220"/>
    <x v="0"/>
    <x v="0"/>
    <x v="1"/>
    <x v="0"/>
    <d v="2024-09-12T15:37:37"/>
    <x v="246"/>
    <n v="17.87305555556668"/>
    <d v="2024-09-13T09:01:14"/>
    <d v="1899-12-30T00:01:36"/>
    <d v="2024-09-13T09:02:50"/>
    <n v="0.45277777797309682"/>
    <x v="0"/>
    <m/>
    <m/>
    <x v="0"/>
    <x v="12"/>
    <x v="0"/>
    <x v="2"/>
    <x v="1"/>
    <n v="6"/>
    <s v=""/>
    <d v="1899-12-30T00:38:24"/>
    <n v="16.846388888900012"/>
    <n v="14"/>
    <n v="2.8463888889000124"/>
    <n v="0"/>
    <x v="0"/>
  </r>
  <r>
    <s v="E002"/>
    <s v="EO11"/>
    <x v="1881"/>
    <x v="0"/>
    <s v="E3"/>
    <n v="100000865"/>
    <s v="HORMIGONES SINDO CASTRO S.L."/>
    <n v="22000428"/>
    <s v="VILLAMARTIN A."/>
    <n v="3042"/>
    <x v="4"/>
    <d v="2024-09-12T00:00:00"/>
    <d v="1899-12-30T15:38:06"/>
    <s v="13/09 8h"/>
    <d v="2024-09-13T00:00:00"/>
    <x v="13"/>
    <x v="0"/>
    <x v="1939"/>
    <d v="2024-09-12T00:00:00"/>
    <d v="1899-12-30T18:35:04"/>
    <n v="4"/>
    <s v="E00004"/>
    <s v="RUTA KMS.004"/>
    <x v="20"/>
    <x v="0"/>
    <x v="0"/>
    <x v="0"/>
    <x v="0"/>
    <d v="2024-09-12T15:38:06"/>
    <x v="242"/>
    <n v="16.365000000048894"/>
    <d v="2024-09-12T18:35:04"/>
    <d v="1899-12-30T00:03:12"/>
    <d v="2024-09-12T18:38:16"/>
    <n v="13.362222222145647"/>
    <x v="0"/>
    <m/>
    <m/>
    <x v="0"/>
    <x v="11"/>
    <x v="0"/>
    <x v="2"/>
    <x v="10"/>
    <n v="5"/>
    <s v=""/>
    <d v="1899-12-30T01:16:48"/>
    <n v="15.31166666671556"/>
    <n v="12"/>
    <n v="3.3116666667155599"/>
    <n v="0"/>
    <x v="0"/>
  </r>
  <r>
    <s v="E002"/>
    <s v="EO11"/>
    <x v="1882"/>
    <x v="0"/>
    <s v="E3"/>
    <n v="100022674"/>
    <s v="COMERCIAL SILOS DE GALICIA, S.L."/>
    <n v="22002950"/>
    <s v="A MERCA"/>
    <n v="55"/>
    <x v="1"/>
    <d v="2024-09-12T00:00:00"/>
    <d v="1899-12-30T15:39:10"/>
    <s v="13/09 de mañana"/>
    <d v="2024-09-13T00:00:00"/>
    <x v="3"/>
    <x v="1"/>
    <x v="1940"/>
    <d v="2024-09-13T00:00:00"/>
    <d v="1899-12-30T10:06:15"/>
    <n v="18"/>
    <s v="E00018"/>
    <s v="RUTA KMS.018"/>
    <x v="43"/>
    <x v="0"/>
    <x v="0"/>
    <x v="1"/>
    <x v="0"/>
    <d v="2024-09-12T15:39:10"/>
    <x v="240"/>
    <n v="22.3472222223063"/>
    <d v="2024-09-13T10:06:15"/>
    <d v="1899-12-30T00:14:24"/>
    <d v="2024-09-13T10:20:39"/>
    <n v="3.655833333323244"/>
    <x v="0"/>
    <m/>
    <m/>
    <x v="0"/>
    <x v="12"/>
    <x v="0"/>
    <x v="2"/>
    <x v="6"/>
    <n v="6"/>
    <s v=""/>
    <d v="1899-12-30T05:45:36"/>
    <n v="21.107222222306302"/>
    <n v="14"/>
    <n v="7.1072222223063015"/>
    <n v="0"/>
    <x v="0"/>
  </r>
  <r>
    <s v="E002"/>
    <s v="EO11"/>
    <x v="1883"/>
    <x v="0"/>
    <s v="E3"/>
    <n v="432000181"/>
    <s v="PREBETONG LUGO HORMIGONES, S.A."/>
    <n v="22001450"/>
    <s v="LUGO"/>
    <n v="55"/>
    <x v="1"/>
    <d v="2024-09-12T00:00:00"/>
    <d v="1899-12-30T15:39:31"/>
    <s v="13/09 9h"/>
    <d v="2024-09-13T00:00:00"/>
    <x v="18"/>
    <x v="0"/>
    <x v="1941"/>
    <d v="2024-09-12T00:00:00"/>
    <d v="1899-12-30T19:06:40"/>
    <n v="108"/>
    <s v="E00108"/>
    <s v="RUTA KMS.108"/>
    <x v="31"/>
    <x v="0"/>
    <x v="0"/>
    <x v="0"/>
    <x v="0"/>
    <d v="2024-09-12T15:39:31"/>
    <x v="237"/>
    <n v="17.341388888948131"/>
    <d v="2024-09-12T19:06:40"/>
    <d v="1899-12-30T01:26:24"/>
    <d v="2024-09-12T20:33:04"/>
    <n v="12.448888888873626"/>
    <x v="0"/>
    <m/>
    <m/>
    <x v="0"/>
    <x v="11"/>
    <x v="0"/>
    <x v="2"/>
    <x v="11"/>
    <n v="5"/>
    <s v=""/>
    <d v="1899-12-31T10:33:36"/>
    <n v="14.901388888948132"/>
    <n v="12"/>
    <n v="2.9013888889481319"/>
    <n v="0"/>
    <x v="0"/>
  </r>
  <r>
    <s v="E002"/>
    <s v="EO11"/>
    <x v="1884"/>
    <x v="0"/>
    <s v="E3"/>
    <n v="100048420"/>
    <s v="RODIÑAS PRETENSADOS, S. L."/>
    <n v="22002397"/>
    <s v="TEIXEIRO"/>
    <n v="3218"/>
    <x v="5"/>
    <d v="2024-09-12T00:00:00"/>
    <d v="1899-12-30T15:40:31"/>
    <s v="13/09 11:30h"/>
    <d v="2024-09-13T00:00:00"/>
    <x v="14"/>
    <x v="0"/>
    <x v="1942"/>
    <d v="2024-09-13T00:00:00"/>
    <d v="1899-12-30T09:52:50"/>
    <n v="151"/>
    <s v="E00151"/>
    <s v="RUTA KMS.151"/>
    <x v="36"/>
    <x v="0"/>
    <x v="0"/>
    <x v="0"/>
    <x v="0"/>
    <d v="2024-09-12T15:40:31"/>
    <x v="247"/>
    <n v="19.82472222216893"/>
    <d v="2024-09-13T09:52:50"/>
    <d v="1899-12-30T02:00:48"/>
    <d v="2024-09-13T11:53:38"/>
    <n v="-0.39388888893881813"/>
    <x v="0"/>
    <m/>
    <m/>
    <x v="0"/>
    <x v="12"/>
    <x v="0"/>
    <x v="2"/>
    <x v="1"/>
    <n v="6"/>
    <s v=""/>
    <d v="1900-01-01T00:19:12"/>
    <n v="16.811388888835598"/>
    <n v="12"/>
    <n v="4.811388888835598"/>
    <n v="0"/>
    <x v="0"/>
  </r>
  <r>
    <s v="E002"/>
    <s v="EO11"/>
    <x v="1885"/>
    <x v="0"/>
    <s v="E3"/>
    <n v="100051530"/>
    <s v="MYHNOR MORTEROS Y HORMIGONES DEL"/>
    <n v="22002573"/>
    <s v="MONTESALGUEIRO"/>
    <n v="55"/>
    <x v="1"/>
    <d v="2024-09-12T00:00:00"/>
    <d v="1899-12-30T15:41:53"/>
    <s v="13/09 11:00h"/>
    <d v="2024-09-13T00:00:00"/>
    <x v="12"/>
    <x v="0"/>
    <x v="1943"/>
    <d v="2024-09-13T00:00:00"/>
    <d v="1899-12-30T07:53:58"/>
    <n v="153"/>
    <s v="E00153"/>
    <s v="RUTA KMS.153"/>
    <x v="2"/>
    <x v="0"/>
    <x v="0"/>
    <x v="0"/>
    <x v="0"/>
    <d v="2024-09-12T15:41:53"/>
    <x v="245"/>
    <n v="19.301944444421679"/>
    <d v="2024-09-13T07:53:58"/>
    <d v="1899-12-30T02:02:24"/>
    <d v="2024-09-13T09:56:22"/>
    <n v="1.060555555683095"/>
    <x v="0"/>
    <m/>
    <m/>
    <x v="0"/>
    <x v="12"/>
    <x v="0"/>
    <x v="2"/>
    <x v="12"/>
    <n v="6"/>
    <s v=""/>
    <d v="1900-01-01T00:57:36"/>
    <n v="16.26194444442168"/>
    <n v="12"/>
    <n v="4.2619444444216796"/>
    <n v="0"/>
    <x v="0"/>
  </r>
  <r>
    <s v="E002"/>
    <s v="EO11"/>
    <x v="1886"/>
    <x v="0"/>
    <s v="E3"/>
    <n v="100013649"/>
    <s v="HORMIGONES MARBE HISPANIA, S.L."/>
    <n v="22002481"/>
    <s v="PLANTA LALIN"/>
    <n v="55"/>
    <x v="1"/>
    <d v="2024-09-12T00:00:00"/>
    <d v="1899-12-30T15:41:56"/>
    <s v="13/09 9h"/>
    <d v="2024-09-13T00:00:00"/>
    <x v="18"/>
    <x v="2"/>
    <x v="1944"/>
    <d v="2024-09-13T00:00:00"/>
    <d v="1899-12-30T08:18:19"/>
    <n v="45"/>
    <s v="E00045"/>
    <s v="RUTA KMS.045"/>
    <x v="214"/>
    <x v="0"/>
    <x v="0"/>
    <x v="1"/>
    <x v="0"/>
    <d v="2024-09-12T15:41:56"/>
    <x v="237"/>
    <n v="17.301111111184582"/>
    <d v="2024-09-13T08:18:19"/>
    <d v="1899-12-30T00:36:00"/>
    <d v="2024-09-13T08:54:19"/>
    <n v="9.4722222187556326E-2"/>
    <x v="0"/>
    <m/>
    <m/>
    <x v="0"/>
    <x v="12"/>
    <x v="0"/>
    <x v="2"/>
    <x v="0"/>
    <n v="6"/>
    <s v=""/>
    <d v="1899-12-30T14:24:00"/>
    <n v="15.701111111184581"/>
    <n v="14"/>
    <n v="1.7011111111845807"/>
    <n v="0"/>
    <x v="0"/>
  </r>
  <r>
    <s v="E002"/>
    <s v="EO11"/>
    <x v="1887"/>
    <x v="0"/>
    <s v="E3"/>
    <n v="100051530"/>
    <s v="MYHNOR MORTEROS Y HORMIGONES DEL"/>
    <n v="22002573"/>
    <s v="MONTESALGUEIRO"/>
    <n v="55"/>
    <x v="1"/>
    <d v="2024-09-12T00:00:00"/>
    <d v="1899-12-30T15:42:20"/>
    <s v="13/09 15:00h"/>
    <d v="2024-09-13T00:00:00"/>
    <x v="4"/>
    <x v="0"/>
    <x v="1945"/>
    <d v="2024-09-13T00:00:00"/>
    <d v="1899-12-30T11:30:27"/>
    <n v="153"/>
    <s v="E00153"/>
    <s v="RUTA KMS.153"/>
    <x v="271"/>
    <x v="0"/>
    <x v="0"/>
    <x v="0"/>
    <x v="0"/>
    <d v="2024-09-12T15:42:20"/>
    <x v="238"/>
    <n v="23.294444444531109"/>
    <d v="2024-09-13T11:30:27"/>
    <d v="1899-12-30T02:02:24"/>
    <d v="2024-09-13T13:32:51"/>
    <n v="1.4525000000721775"/>
    <x v="0"/>
    <m/>
    <m/>
    <x v="0"/>
    <x v="12"/>
    <x v="0"/>
    <x v="2"/>
    <x v="7"/>
    <n v="6"/>
    <s v=""/>
    <d v="1900-01-01T00:57:36"/>
    <n v="20.25444444453111"/>
    <n v="12"/>
    <n v="8.25444444453111"/>
    <n v="0"/>
    <x v="0"/>
  </r>
  <r>
    <s v="E002"/>
    <s v="EO11"/>
    <x v="1888"/>
    <x v="0"/>
    <s v="E3"/>
    <n v="432000110"/>
    <s v="PREBETONG HORMIGONES, S.A."/>
    <n v="21000012"/>
    <s v="OURENSE"/>
    <n v="55"/>
    <x v="1"/>
    <d v="2024-09-12T00:00:00"/>
    <d v="1899-12-30T15:44:04"/>
    <s v="13/09 8:30h"/>
    <d v="2024-09-13T00:00:00"/>
    <x v="19"/>
    <x v="1"/>
    <x v="1946"/>
    <d v="2024-09-12T00:00:00"/>
    <d v="1899-12-30T19:18:32"/>
    <n v="14"/>
    <s v="E00014"/>
    <s v="RUTA KMS.014"/>
    <x v="43"/>
    <x v="0"/>
    <x v="0"/>
    <x v="1"/>
    <x v="0"/>
    <d v="2024-09-12T15:44:04"/>
    <x v="243"/>
    <n v="16.765555555466563"/>
    <d v="2024-09-12T19:18:32"/>
    <d v="1899-12-30T00:11:12"/>
    <d v="2024-09-12T19:29:44"/>
    <n v="13.004444444377441"/>
    <x v="0"/>
    <m/>
    <m/>
    <x v="0"/>
    <x v="11"/>
    <x v="0"/>
    <x v="2"/>
    <x v="11"/>
    <n v="5"/>
    <s v=""/>
    <d v="1899-12-30T04:28:48"/>
    <n v="15.578888888799895"/>
    <n v="14"/>
    <n v="1.5788888887998951"/>
    <n v="0"/>
    <x v="0"/>
  </r>
  <r>
    <s v="E002"/>
    <s v="EO11"/>
    <x v="1889"/>
    <x v="0"/>
    <s v="E3"/>
    <n v="100000865"/>
    <s v="HORMIGONES SINDO CASTRO S.L."/>
    <n v="22000428"/>
    <s v="VILLAMARTIN A."/>
    <n v="3042"/>
    <x v="4"/>
    <d v="2024-09-12T00:00:00"/>
    <d v="1899-12-30T15:44:27"/>
    <s v="13/09 11h"/>
    <d v="2024-09-13T00:00:00"/>
    <x v="12"/>
    <x v="0"/>
    <x v="1947"/>
    <d v="2024-09-13T00:00:00"/>
    <d v="1899-12-30T10:34:21"/>
    <n v="4"/>
    <s v="E00004"/>
    <s v="RUTA KMS.004"/>
    <x v="275"/>
    <x v="0"/>
    <x v="0"/>
    <x v="0"/>
    <x v="0"/>
    <d v="2024-09-12T15:44:27"/>
    <x v="245"/>
    <n v="19.259166666772217"/>
    <d v="2024-09-13T10:34:21"/>
    <d v="1899-12-30T00:03:12"/>
    <d v="2024-09-13T10:37:33"/>
    <n v="0.37416666664648801"/>
    <x v="0"/>
    <m/>
    <m/>
    <x v="0"/>
    <x v="12"/>
    <x v="0"/>
    <x v="2"/>
    <x v="6"/>
    <n v="6"/>
    <s v=""/>
    <d v="1899-12-30T01:16:48"/>
    <n v="18.205833333438882"/>
    <n v="12"/>
    <n v="6.205833333438882"/>
    <n v="0"/>
    <x v="0"/>
  </r>
  <r>
    <s v="E002"/>
    <s v="EO11"/>
    <x v="1890"/>
    <x v="0"/>
    <s v="E3"/>
    <n v="100055428"/>
    <s v="HORMIGONES DEZA, S.L.U."/>
    <n v="22002767"/>
    <s v="LALIN"/>
    <n v="55"/>
    <x v="1"/>
    <d v="2024-09-12T00:00:00"/>
    <d v="1899-12-30T15:45:31"/>
    <s v="13/09 8:00H"/>
    <d v="2024-09-13T00:00:00"/>
    <x v="13"/>
    <x v="0"/>
    <x v="1948"/>
    <d v="2024-09-12T00:00:00"/>
    <d v="1899-12-30T19:27:57"/>
    <n v="170"/>
    <s v="E00170"/>
    <s v="RUTA KMS.170"/>
    <x v="4"/>
    <x v="0"/>
    <x v="0"/>
    <x v="0"/>
    <x v="0"/>
    <d v="2024-09-12T15:45:31"/>
    <x v="242"/>
    <n v="16.241388889029622"/>
    <d v="2024-09-12T19:27:57"/>
    <d v="1899-12-30T02:16:00"/>
    <d v="2024-09-12T21:43:57"/>
    <n v="10.26749999995809"/>
    <x v="0"/>
    <m/>
    <m/>
    <x v="0"/>
    <x v="11"/>
    <x v="0"/>
    <x v="2"/>
    <x v="11"/>
    <n v="5"/>
    <s v=""/>
    <d v="1900-01-01T06:24:00"/>
    <n v="12.974722222362956"/>
    <n v="12"/>
    <n v="0.97472222236295636"/>
    <n v="1"/>
    <x v="0"/>
  </r>
  <r>
    <s v="E002"/>
    <s v="EO11"/>
    <x v="1891"/>
    <x v="0"/>
    <s v="E3"/>
    <n v="100056816"/>
    <s v="EXPL. Y HORMIGONES LANCARA, S.L."/>
    <n v="22002860"/>
    <s v="PUEBLA DE SAN JULIAN (LANCARA)"/>
    <n v="55"/>
    <x v="1"/>
    <d v="2024-09-12T00:00:00"/>
    <d v="1899-12-30T15:45:53"/>
    <s v="13/09 X EL DÍA"/>
    <d v="2024-09-13T00:00:00"/>
    <x v="6"/>
    <x v="0"/>
    <x v="1949"/>
    <d v="2024-09-13T00:00:00"/>
    <d v="1899-12-30T12:49:05"/>
    <n v="100"/>
    <s v="E00100"/>
    <s v="RUTA KMS.100"/>
    <x v="0"/>
    <x v="0"/>
    <x v="0"/>
    <x v="0"/>
    <x v="0"/>
    <d v="2024-09-12T15:45:53"/>
    <x v="248"/>
    <n v="24.235277777770534"/>
    <d v="2024-09-13T12:49:05"/>
    <d v="1899-12-30T01:20:00"/>
    <d v="2024-09-13T14:09:05"/>
    <n v="1.848611111054197"/>
    <x v="0"/>
    <m/>
    <m/>
    <x v="0"/>
    <x v="12"/>
    <x v="0"/>
    <x v="2"/>
    <x v="3"/>
    <n v="6"/>
    <s v=""/>
    <d v="1899-12-31T08:00:00"/>
    <n v="21.901944444437202"/>
    <n v="12"/>
    <n v="9.901944444437202"/>
    <n v="0"/>
    <x v="0"/>
  </r>
  <r>
    <s v="E002"/>
    <s v="EO11"/>
    <x v="1892"/>
    <x v="0"/>
    <s v="E3"/>
    <n v="100043821"/>
    <s v="ALMACENES FORNEAS, S. L."/>
    <n v="22002633"/>
    <s v="SAMPAIO (GRANEL)"/>
    <n v="55"/>
    <x v="1"/>
    <d v="2024-09-12T00:00:00"/>
    <d v="1899-12-30T15:46:15"/>
    <s v="13/09 URGE"/>
    <d v="2024-09-13T00:00:00"/>
    <x v="10"/>
    <x v="0"/>
    <x v="1950"/>
    <d v="2024-09-13T00:00:00"/>
    <d v="1899-12-30T10:50:15"/>
    <n v="140"/>
    <s v="E00140"/>
    <s v="RUTA KMS.140"/>
    <x v="6"/>
    <x v="0"/>
    <x v="0"/>
    <x v="0"/>
    <x v="0"/>
    <d v="2024-09-12T15:46:15"/>
    <x v="249"/>
    <n v="21.729166666686069"/>
    <d v="2024-09-13T10:50:15"/>
    <d v="1899-12-30T01:52:00"/>
    <d v="2024-09-13T12:42:15"/>
    <n v="0.7958333333954215"/>
    <x v="0"/>
    <m/>
    <m/>
    <x v="0"/>
    <x v="12"/>
    <x v="0"/>
    <x v="2"/>
    <x v="6"/>
    <n v="6"/>
    <s v=""/>
    <d v="1899-12-31T20:48:00"/>
    <n v="18.862500000019402"/>
    <n v="12"/>
    <n v="6.8625000000194021"/>
    <n v="0"/>
    <x v="0"/>
  </r>
  <r>
    <s v="E002"/>
    <s v="EO11"/>
    <x v="1893"/>
    <x v="0"/>
    <s v="E3"/>
    <n v="100028413"/>
    <s v="HORMIGONES CARRAL, S.L."/>
    <n v="22002990"/>
    <s v="PUERTO EXTERIOR DE FERROL"/>
    <n v="3042"/>
    <x v="4"/>
    <d v="2024-09-12T00:00:00"/>
    <d v="1899-12-30T15:47:16"/>
    <s v="13/09 8:30h"/>
    <d v="2024-09-13T00:00:00"/>
    <x v="19"/>
    <x v="3"/>
    <x v="1951"/>
    <d v="2024-09-12T00:00:00"/>
    <d v="1899-12-30T18:08:35"/>
    <n v="71"/>
    <s v="E00071"/>
    <s v="RUTA KMS.071"/>
    <x v="213"/>
    <x v="0"/>
    <x v="0"/>
    <x v="1"/>
    <x v="0"/>
    <d v="2024-09-12T15:47:16"/>
    <x v="243"/>
    <n v="16.712222222238779"/>
    <d v="2024-09-12T18:08:35"/>
    <d v="1899-12-30T00:56:48"/>
    <d v="2024-09-12T19:05:23"/>
    <n v="13.410277777758893"/>
    <x v="0"/>
    <m/>
    <m/>
    <x v="0"/>
    <x v="11"/>
    <x v="0"/>
    <x v="2"/>
    <x v="10"/>
    <n v="5"/>
    <s v=""/>
    <d v="1899-12-30T22:43:12"/>
    <n v="14.765555555572112"/>
    <n v="14"/>
    <n v="0.76555555557211186"/>
    <n v="1"/>
    <x v="0"/>
  </r>
  <r>
    <s v="E002"/>
    <s v="EO11"/>
    <x v="1894"/>
    <x v="0"/>
    <s v="E3"/>
    <n v="100028413"/>
    <s v="HORMIGONES CARRAL, S.L."/>
    <n v="22002990"/>
    <s v="PUERTO EXTERIOR DE FERROL"/>
    <n v="3042"/>
    <x v="4"/>
    <d v="2024-09-12T00:00:00"/>
    <d v="1899-12-30T15:47:40"/>
    <s v="13/09 10:30h  juan c"/>
    <d v="2024-09-13T00:00:00"/>
    <x v="21"/>
    <x v="3"/>
    <x v="1952"/>
    <d v="2024-09-13T00:00:00"/>
    <d v="1899-12-30T08:40:53"/>
    <n v="71"/>
    <s v="E00071"/>
    <s v="RUTA KMS.071"/>
    <x v="30"/>
    <x v="0"/>
    <x v="0"/>
    <x v="1"/>
    <x v="0"/>
    <d v="2024-09-12T15:47:40"/>
    <x v="250"/>
    <n v="18.705555555468891"/>
    <d v="2024-09-13T08:40:53"/>
    <d v="1899-12-30T00:56:48"/>
    <d v="2024-09-13T09:37:41"/>
    <n v="0.87194444431224838"/>
    <x v="0"/>
    <m/>
    <m/>
    <x v="0"/>
    <x v="12"/>
    <x v="0"/>
    <x v="2"/>
    <x v="0"/>
    <n v="6"/>
    <s v=""/>
    <d v="1899-12-30T22:43:12"/>
    <n v="16.758888888802225"/>
    <n v="14"/>
    <n v="2.7588888888022254"/>
    <n v="0"/>
    <x v="0"/>
  </r>
  <r>
    <s v="E002"/>
    <s v="EO11"/>
    <x v="1895"/>
    <x v="0"/>
    <s v="E3"/>
    <n v="100028413"/>
    <s v="HORMIGONES CARRAL, S.L."/>
    <n v="22002990"/>
    <s v="PUERTO EXTERIOR DE FERROL"/>
    <n v="3042"/>
    <x v="4"/>
    <d v="2024-09-12T00:00:00"/>
    <d v="1899-12-30T15:48:26"/>
    <s v="13/09 12:30h"/>
    <d v="2024-09-13T00:00:00"/>
    <x v="8"/>
    <x v="3"/>
    <x v="1953"/>
    <d v="2024-09-13T00:00:00"/>
    <d v="1899-12-30T11:38:11"/>
    <n v="71"/>
    <s v="E00071"/>
    <s v="RUTA KMS.071"/>
    <x v="210"/>
    <x v="0"/>
    <x v="0"/>
    <x v="1"/>
    <x v="0"/>
    <d v="2024-09-12T15:48:26"/>
    <x v="251"/>
    <n v="20.692777777905576"/>
    <d v="2024-09-13T11:38:11"/>
    <d v="1899-12-30T00:56:48"/>
    <d v="2024-09-13T12:34:59"/>
    <n v="-8.3055555587634444E-2"/>
    <x v="0"/>
    <m/>
    <m/>
    <x v="0"/>
    <x v="12"/>
    <x v="0"/>
    <x v="2"/>
    <x v="7"/>
    <n v="6"/>
    <s v=""/>
    <d v="1899-12-30T22:43:12"/>
    <n v="18.74611111123891"/>
    <n v="14"/>
    <n v="4.7461111112389105"/>
    <n v="0"/>
    <x v="0"/>
  </r>
  <r>
    <s v="E002"/>
    <s v="EO11"/>
    <x v="1896"/>
    <x v="0"/>
    <s v="E3"/>
    <n v="100028413"/>
    <s v="HORMIGONES CARRAL, S.L."/>
    <n v="22002990"/>
    <s v="PUERTO EXTERIOR DE FERROL"/>
    <n v="3042"/>
    <x v="4"/>
    <d v="2024-09-12T00:00:00"/>
    <d v="1899-12-30T15:49:07"/>
    <s v="13/09 13:30h"/>
    <d v="2024-09-13T00:00:00"/>
    <x v="10"/>
    <x v="3"/>
    <x v="1954"/>
    <d v="2024-09-13T00:00:00"/>
    <d v="1899-12-30T12:05:32"/>
    <n v="71"/>
    <s v="E00071"/>
    <s v="RUTA KMS.071"/>
    <x v="30"/>
    <x v="0"/>
    <x v="0"/>
    <x v="1"/>
    <x v="0"/>
    <d v="2024-09-12T15:49:07"/>
    <x v="249"/>
    <n v="21.681388888915535"/>
    <d v="2024-09-13T12:05:32"/>
    <d v="1899-12-30T00:56:48"/>
    <d v="2024-09-13T13:02:20"/>
    <n v="0.46111111098434776"/>
    <x v="0"/>
    <m/>
    <m/>
    <x v="0"/>
    <x v="12"/>
    <x v="0"/>
    <x v="2"/>
    <x v="3"/>
    <n v="6"/>
    <s v=""/>
    <d v="1899-12-30T22:43:12"/>
    <n v="19.73472222224887"/>
    <n v="14"/>
    <n v="5.7347222222488696"/>
    <n v="0"/>
    <x v="0"/>
  </r>
  <r>
    <s v="E002"/>
    <s v="EO11"/>
    <x v="1897"/>
    <x v="0"/>
    <s v="E3"/>
    <n v="100040628"/>
    <s v="FIRMES ECOLOGICOS SOLTEC, S.A."/>
    <n v="22003035"/>
    <s v="A6 BARALLA"/>
    <n v="2853"/>
    <x v="11"/>
    <d v="2024-09-12T00:00:00"/>
    <d v="1899-12-30T15:59:39"/>
    <s v="13/09 07:45  6078032"/>
    <d v="2024-09-13T00:00:00"/>
    <x v="32"/>
    <x v="0"/>
    <x v="1955"/>
    <d v="2024-09-12T00:00:00"/>
    <d v="1899-12-30T17:32:31"/>
    <n v="57"/>
    <s v="E00057"/>
    <s v="RUTA KMS.057"/>
    <x v="275"/>
    <x v="0"/>
    <x v="0"/>
    <x v="0"/>
    <x v="0"/>
    <d v="2024-09-12T15:59:39"/>
    <x v="252"/>
    <n v="15.755833333299961"/>
    <d v="2024-09-12T17:32:31"/>
    <d v="1899-12-30T00:45:36"/>
    <d v="2024-09-12T18:18:07"/>
    <n v="13.448055555461906"/>
    <x v="0"/>
    <m/>
    <m/>
    <x v="0"/>
    <x v="11"/>
    <x v="0"/>
    <x v="2"/>
    <x v="9"/>
    <n v="5"/>
    <s v=""/>
    <d v="1899-12-30T18:14:24"/>
    <n v="13.995833333299961"/>
    <n v="12"/>
    <n v="1.9958333332999612"/>
    <n v="0"/>
    <x v="0"/>
  </r>
  <r>
    <s v="E002"/>
    <s v="EO11"/>
    <x v="1898"/>
    <x v="0"/>
    <s v="E3"/>
    <n v="100040628"/>
    <s v="FIRMES ECOLOGICOS SOLTEC, S.A."/>
    <n v="22003035"/>
    <s v="A6 BARALLA"/>
    <n v="2853"/>
    <x v="11"/>
    <d v="2024-09-12T00:00:00"/>
    <d v="1899-12-30T15:59:53"/>
    <s v="13/09 09H  607803290"/>
    <d v="2024-09-13T00:00:00"/>
    <x v="18"/>
    <x v="0"/>
    <x v="1956"/>
    <d v="2024-09-12T00:00:00"/>
    <d v="1899-12-30T18:10:08"/>
    <n v="57"/>
    <s v="E00057"/>
    <s v="RUTA KMS.057"/>
    <x v="271"/>
    <x v="0"/>
    <x v="0"/>
    <x v="0"/>
    <x v="0"/>
    <d v="2024-09-12T15:59:53"/>
    <x v="237"/>
    <n v="17.00194444443332"/>
    <d v="2024-09-12T18:10:08"/>
    <d v="1899-12-30T00:45:36"/>
    <d v="2024-09-12T18:55:44"/>
    <n v="14.071111111028586"/>
    <x v="0"/>
    <m/>
    <m/>
    <x v="0"/>
    <x v="11"/>
    <x v="0"/>
    <x v="2"/>
    <x v="10"/>
    <n v="5"/>
    <s v=""/>
    <d v="1899-12-30T18:14:24"/>
    <n v="15.241944444433319"/>
    <n v="12"/>
    <n v="3.2419444444333188"/>
    <n v="0"/>
    <x v="0"/>
  </r>
  <r>
    <s v="E002"/>
    <s v="EO11"/>
    <x v="1899"/>
    <x v="0"/>
    <s v="E3"/>
    <n v="100055428"/>
    <s v="HORMIGONES DEZA, S.L.U."/>
    <n v="22002767"/>
    <s v="LALIN"/>
    <n v="55"/>
    <x v="1"/>
    <d v="2024-09-12T00:00:00"/>
    <d v="1899-12-30T16:01:10"/>
    <s v="13/09 12:00h"/>
    <d v="2024-09-13T00:00:00"/>
    <x v="17"/>
    <x v="2"/>
    <x v="1957"/>
    <d v="2024-09-13T00:00:00"/>
    <d v="1899-12-30T10:42:58"/>
    <n v="45"/>
    <s v="E00045"/>
    <s v="RUTA KMS.045"/>
    <x v="4"/>
    <x v="0"/>
    <x v="0"/>
    <x v="1"/>
    <x v="0"/>
    <d v="2024-09-12T16:01:10"/>
    <x v="253"/>
    <n v="19.980555555608589"/>
    <d v="2024-09-13T10:42:58"/>
    <d v="1899-12-30T00:36:00"/>
    <d v="2024-09-13T11:18:58"/>
    <n v="0.68388888880144805"/>
    <x v="0"/>
    <m/>
    <m/>
    <x v="0"/>
    <x v="12"/>
    <x v="0"/>
    <x v="2"/>
    <x v="6"/>
    <n v="6"/>
    <s v=""/>
    <d v="1899-12-30T14:24:00"/>
    <n v="18.380555555608588"/>
    <n v="14"/>
    <n v="4.3805555556085878"/>
    <n v="0"/>
    <x v="0"/>
  </r>
  <r>
    <s v="E002"/>
    <s v="EO11"/>
    <x v="1900"/>
    <x v="0"/>
    <s v="E3"/>
    <n v="100040628"/>
    <s v="FIRMES ECOLOGICOS SOLTEC, S.A."/>
    <n v="22003035"/>
    <s v="A6 BARALLA"/>
    <n v="2853"/>
    <x v="11"/>
    <d v="2024-09-12T00:00:00"/>
    <d v="1899-12-30T16:01:44"/>
    <s v="13/09 10H  607803290"/>
    <d v="2024-09-13T00:00:00"/>
    <x v="11"/>
    <x v="0"/>
    <x v="1958"/>
    <d v="2024-09-13T00:00:00"/>
    <d v="1899-12-30T08:10:49"/>
    <n v="57"/>
    <s v="E00057"/>
    <s v="RUTA KMS.057"/>
    <x v="224"/>
    <x v="0"/>
    <x v="0"/>
    <x v="0"/>
    <x v="0"/>
    <d v="2024-09-12T16:01:44"/>
    <x v="236"/>
    <n v="17.971111110993661"/>
    <d v="2024-09-13T08:10:49"/>
    <d v="1899-12-30T00:45:36"/>
    <d v="2024-09-13T08:56:25"/>
    <n v="1.05972222215496"/>
    <x v="0"/>
    <m/>
    <m/>
    <x v="0"/>
    <x v="12"/>
    <x v="0"/>
    <x v="2"/>
    <x v="0"/>
    <n v="6"/>
    <s v=""/>
    <d v="1899-12-30T18:14:24"/>
    <n v="16.211111110993659"/>
    <n v="12"/>
    <n v="4.2111111109936594"/>
    <n v="0"/>
    <x v="0"/>
  </r>
  <r>
    <s v="E002"/>
    <s v="EO11"/>
    <x v="1901"/>
    <x v="0"/>
    <s v="E4"/>
    <n v="100005979"/>
    <s v="GERMAN IGLESIAS S.L."/>
    <n v="19001480"/>
    <s v="SIGUEIRO"/>
    <n v="2906"/>
    <x v="8"/>
    <d v="2024-09-12T00:00:00"/>
    <d v="1899-12-30T16:02:37"/>
    <s v="13/09 URGE 12PY15sc"/>
    <d v="2024-09-13T00:00:00"/>
    <x v="9"/>
    <x v="2"/>
    <x v="1959"/>
    <d v="2024-09-13T00:00:00"/>
    <d v="1899-12-30T08:19:21"/>
    <n v="20"/>
    <s v="E00020"/>
    <s v="RUTA KMS.020"/>
    <x v="228"/>
    <x v="0"/>
    <x v="0"/>
    <x v="1"/>
    <x v="1"/>
    <d v="2024-09-12T16:02:37"/>
    <x v="244"/>
    <n v="27.956388888938818"/>
    <d v="2024-09-13T08:19:21"/>
    <d v="1899-12-30T00:16:00"/>
    <d v="2024-09-13T08:35:21"/>
    <n v="11.410833333386108"/>
    <x v="0"/>
    <m/>
    <m/>
    <x v="0"/>
    <x v="12"/>
    <x v="0"/>
    <x v="2"/>
    <x v="0"/>
    <n v="6"/>
    <s v=""/>
    <d v="1899-12-30T06:24:00"/>
    <n v="26.689722222272152"/>
    <n v="14"/>
    <n v="12.689722222272152"/>
    <n v="0"/>
    <x v="0"/>
  </r>
  <r>
    <s v="E002"/>
    <s v="EO11"/>
    <x v="1902"/>
    <x v="0"/>
    <s v="E3"/>
    <n v="100000740"/>
    <s v="BUGALLEIRA S.L."/>
    <n v="22000232"/>
    <s v="BUGALLEIRA (GRANEL)"/>
    <n v="55"/>
    <x v="1"/>
    <d v="2024-09-12T00:00:00"/>
    <d v="1899-12-30T16:17:21"/>
    <s v="13/09 15h"/>
    <d v="2024-09-13T00:00:00"/>
    <x v="4"/>
    <x v="1"/>
    <x v="1960"/>
    <d v="2024-09-13T00:00:00"/>
    <d v="1899-12-30T12:24:13"/>
    <n v="38"/>
    <s v="E00038"/>
    <s v="RUTA KMS.038"/>
    <x v="43"/>
    <x v="0"/>
    <x v="0"/>
    <x v="1"/>
    <x v="0"/>
    <d v="2024-09-12T16:17:21"/>
    <x v="238"/>
    <n v="22.710833333374467"/>
    <d v="2024-09-13T12:24:13"/>
    <d v="1899-12-30T00:30:24"/>
    <d v="2024-09-13T12:54:37"/>
    <n v="2.0897222221246921"/>
    <x v="0"/>
    <m/>
    <m/>
    <x v="0"/>
    <x v="12"/>
    <x v="0"/>
    <x v="2"/>
    <x v="3"/>
    <n v="6"/>
    <s v=""/>
    <d v="1899-12-30T12:09:36"/>
    <n v="21.204166666707799"/>
    <n v="14"/>
    <n v="7.204166666707799"/>
    <n v="0"/>
    <x v="0"/>
  </r>
  <r>
    <s v="E002"/>
    <s v="EO11"/>
    <x v="1903"/>
    <x v="0"/>
    <s v="E3"/>
    <n v="100051530"/>
    <s v="MYHNOR MORTEROS Y HORMIGONES DEL"/>
    <n v="22002637"/>
    <s v="NARON-FERROL"/>
    <n v="55"/>
    <x v="1"/>
    <d v="2024-09-12T00:00:00"/>
    <d v="1899-12-30T16:25:43"/>
    <s v="13/09 15:00H"/>
    <d v="2024-09-13T00:00:00"/>
    <x v="4"/>
    <x v="3"/>
    <x v="1961"/>
    <d v="2024-09-13T00:00:00"/>
    <d v="1899-12-30T11:58:38"/>
    <n v="71"/>
    <s v="E00071"/>
    <s v="RUTA KMS.071"/>
    <x v="213"/>
    <x v="0"/>
    <x v="0"/>
    <x v="1"/>
    <x v="0"/>
    <d v="2024-09-12T16:25:43"/>
    <x v="238"/>
    <n v="22.57138888881309"/>
    <d v="2024-09-13T11:58:38"/>
    <d v="1899-12-30T00:56:48"/>
    <d v="2024-09-13T12:55:26"/>
    <n v="2.0761111111496575"/>
    <x v="0"/>
    <m/>
    <m/>
    <x v="0"/>
    <x v="12"/>
    <x v="0"/>
    <x v="2"/>
    <x v="7"/>
    <n v="6"/>
    <s v=""/>
    <d v="1899-12-30T22:43:12"/>
    <n v="20.624722222146424"/>
    <n v="14"/>
    <n v="6.6247222221464241"/>
    <n v="0"/>
    <x v="0"/>
  </r>
  <r>
    <s v="E002"/>
    <s v="EO11"/>
    <x v="1904"/>
    <x v="0"/>
    <s v="E3"/>
    <n v="100048420"/>
    <s v="RODIÑAS PRETENSADOS, S. L."/>
    <n v="22002398"/>
    <s v="CALO"/>
    <n v="3042"/>
    <x v="4"/>
    <d v="2024-09-12T00:00:00"/>
    <d v="1899-12-30T16:30:43"/>
    <s v="13/09 10:30h SILO 3"/>
    <d v="2024-09-13T00:00:00"/>
    <x v="21"/>
    <x v="2"/>
    <x v="1962"/>
    <d v="2024-09-13T00:00:00"/>
    <d v="1899-12-30T10:28:10"/>
    <n v="15"/>
    <s v="E00015"/>
    <s v="RUTA KMS.015"/>
    <x v="217"/>
    <x v="0"/>
    <x v="0"/>
    <x v="1"/>
    <x v="0"/>
    <d v="2024-09-12T16:30:43"/>
    <x v="250"/>
    <n v="17.988055555557366"/>
    <d v="2024-09-13T10:28:10"/>
    <d v="1899-12-30T00:12:00"/>
    <d v="2024-09-13T10:40:10"/>
    <n v="-0.16944444441469386"/>
    <x v="0"/>
    <m/>
    <m/>
    <x v="0"/>
    <x v="12"/>
    <x v="0"/>
    <x v="2"/>
    <x v="6"/>
    <n v="6"/>
    <s v=""/>
    <d v="1899-12-30T04:48:00"/>
    <n v="16.788055555557367"/>
    <n v="14"/>
    <n v="2.7880555555573672"/>
    <n v="0"/>
    <x v="0"/>
  </r>
  <r>
    <s v="E002"/>
    <s v="EO11"/>
    <x v="1905"/>
    <x v="0"/>
    <s v="E3"/>
    <n v="100048420"/>
    <s v="RODIÑAS PRETENSADOS, S. L."/>
    <n v="22002398"/>
    <s v="CALO"/>
    <n v="3042"/>
    <x v="4"/>
    <d v="2024-09-12T00:00:00"/>
    <d v="1899-12-30T16:31:09"/>
    <s v="13/09 8:30h SILO 3"/>
    <d v="2024-09-13T00:00:00"/>
    <x v="19"/>
    <x v="2"/>
    <x v="1963"/>
    <d v="2024-09-13T00:00:00"/>
    <d v="1899-12-30T08:16:10"/>
    <n v="15"/>
    <s v="E00015"/>
    <s v="RUTA KMS.015"/>
    <x v="217"/>
    <x v="0"/>
    <x v="0"/>
    <x v="1"/>
    <x v="0"/>
    <d v="2024-09-12T16:31:09"/>
    <x v="243"/>
    <n v="15.980833333334886"/>
    <d v="2024-09-13T08:16:10"/>
    <d v="1899-12-30T00:12:00"/>
    <d v="2024-09-13T08:28:10"/>
    <n v="3.0555555538740009E-2"/>
    <x v="0"/>
    <m/>
    <m/>
    <x v="0"/>
    <x v="12"/>
    <x v="0"/>
    <x v="2"/>
    <x v="0"/>
    <n v="6"/>
    <s v=""/>
    <d v="1899-12-30T04:48:00"/>
    <n v="14.780833333334886"/>
    <n v="14"/>
    <n v="0.78083333333488625"/>
    <n v="1"/>
    <x v="0"/>
  </r>
  <r>
    <s v="E002"/>
    <s v="EO11"/>
    <x v="1906"/>
    <x v="0"/>
    <s v="E3"/>
    <n v="100000761"/>
    <s v="GRANITOS DE XALLAS S.L."/>
    <n v="22000263"/>
    <s v="SANTA COMBA"/>
    <n v="55"/>
    <x v="1"/>
    <d v="2024-09-12T00:00:00"/>
    <d v="1899-12-30T16:42:23"/>
    <s v="13/09 urgente C02"/>
    <d v="2024-09-13T00:00:00"/>
    <x v="23"/>
    <x v="3"/>
    <x v="1964"/>
    <d v="2024-09-13T00:00:00"/>
    <d v="1899-12-30T07:58:09"/>
    <n v="58"/>
    <s v="E00058"/>
    <s v="RUTA KMS.058"/>
    <x v="210"/>
    <x v="0"/>
    <x v="0"/>
    <x v="1"/>
    <x v="0"/>
    <d v="2024-09-12T16:42:23"/>
    <x v="246"/>
    <n v="16.79361111111939"/>
    <d v="2024-09-13T07:58:09"/>
    <d v="1899-12-30T00:46:24"/>
    <d v="2024-09-13T08:44:33"/>
    <n v="0.75750000000698492"/>
    <x v="0"/>
    <m/>
    <m/>
    <x v="0"/>
    <x v="12"/>
    <x v="0"/>
    <x v="2"/>
    <x v="12"/>
    <n v="6"/>
    <s v=""/>
    <d v="1899-12-30T18:33:36"/>
    <n v="15.020277777786056"/>
    <n v="14"/>
    <n v="1.0202777777860561"/>
    <n v="0"/>
    <x v="0"/>
  </r>
  <r>
    <s v="E002"/>
    <s v="EO11"/>
    <x v="1907"/>
    <x v="0"/>
    <s v="E3"/>
    <n v="100022674"/>
    <s v="COMERCIAL SILOS DE GALICIA, S.L."/>
    <n v="22002149"/>
    <s v="SALVATERRA DE MIÑO"/>
    <n v="3218"/>
    <x v="5"/>
    <d v="2024-09-12T00:00:00"/>
    <d v="1899-12-30T17:00:46"/>
    <s v="13/09 X LA MAÑANA"/>
    <d v="2024-09-13T00:00:00"/>
    <x v="0"/>
    <x v="0"/>
    <x v="1965"/>
    <d v="2024-09-13T00:00:00"/>
    <d v="1899-12-30T10:00:13"/>
    <n v="205"/>
    <s v="E00205"/>
    <s v="RUTA KMS.205"/>
    <x v="20"/>
    <x v="0"/>
    <x v="0"/>
    <x v="0"/>
    <x v="0"/>
    <d v="2024-09-12T17:00:46"/>
    <x v="254"/>
    <n v="19.987222222087439"/>
    <d v="2024-09-13T10:00:13"/>
    <d v="1899-12-30T02:44:00"/>
    <d v="2024-09-13T12:44:13"/>
    <n v="0.26305555558064952"/>
    <x v="0"/>
    <m/>
    <m/>
    <x v="0"/>
    <x v="12"/>
    <x v="0"/>
    <x v="2"/>
    <x v="6"/>
    <n v="6"/>
    <s v=""/>
    <d v="1900-01-01T17:36:00"/>
    <n v="16.253888888754105"/>
    <n v="12"/>
    <n v="4.2538888887541049"/>
    <n v="0"/>
    <x v="0"/>
  </r>
  <r>
    <s v="E002"/>
    <s v="EO11"/>
    <x v="1908"/>
    <x v="0"/>
    <s v="E3"/>
    <n v="100000764"/>
    <s v="HORMIGONES BERGANTIÑOS S.A."/>
    <n v="22000268"/>
    <s v="ESPIRITU SANTO"/>
    <n v="55"/>
    <x v="1"/>
    <d v="2024-09-12T00:00:00"/>
    <d v="1899-12-30T17:24:49"/>
    <s v="13/09 1ª X LA MÑANA"/>
    <d v="2024-09-13T00:00:00"/>
    <x v="0"/>
    <x v="3"/>
    <x v="1966"/>
    <d v="2024-09-13T00:00:00"/>
    <d v="1899-12-30T10:43:35"/>
    <n v="15"/>
    <s v="E00015"/>
    <s v="RUTA KMS.015"/>
    <x v="220"/>
    <x v="0"/>
    <x v="0"/>
    <x v="1"/>
    <x v="0"/>
    <d v="2024-09-12T17:24:49"/>
    <x v="254"/>
    <n v="19.586388888827059"/>
    <d v="2024-09-13T10:43:35"/>
    <d v="1899-12-30T00:12:00"/>
    <d v="2024-09-13T10:55:35"/>
    <n v="2.0736111110891216"/>
    <x v="0"/>
    <m/>
    <m/>
    <x v="0"/>
    <x v="12"/>
    <x v="0"/>
    <x v="2"/>
    <x v="6"/>
    <n v="6"/>
    <s v=""/>
    <d v="1899-12-30T04:48:00"/>
    <n v="18.38638888882706"/>
    <n v="14"/>
    <n v="4.3863888888270601"/>
    <n v="0"/>
    <x v="0"/>
  </r>
  <r>
    <s v="E002"/>
    <s v="EO11"/>
    <x v="1909"/>
    <x v="0"/>
    <s v="E3"/>
    <n v="100000764"/>
    <s v="HORMIGONES BERGANTIÑOS S.A."/>
    <n v="22000268"/>
    <s v="ESPIRITU SANTO"/>
    <n v="55"/>
    <x v="1"/>
    <d v="2024-09-12T00:00:00"/>
    <d v="1899-12-30T17:25:33"/>
    <s v="13/09 2ª X LA MÑANA"/>
    <d v="2024-09-13T00:00:00"/>
    <x v="0"/>
    <x v="3"/>
    <x v="1967"/>
    <d v="2024-09-13T00:00:00"/>
    <d v="1899-12-30T12:29:03"/>
    <n v="15"/>
    <s v="E00015"/>
    <s v="RUTA KMS.015"/>
    <x v="220"/>
    <x v="0"/>
    <x v="0"/>
    <x v="1"/>
    <x v="0"/>
    <d v="2024-09-12T17:25:33"/>
    <x v="254"/>
    <n v="19.574166666541714"/>
    <d v="2024-09-13T12:29:03"/>
    <d v="1899-12-30T00:12:00"/>
    <d v="2024-09-13T12:41:03"/>
    <n v="0.31583333329763263"/>
    <x v="0"/>
    <m/>
    <m/>
    <x v="0"/>
    <x v="12"/>
    <x v="0"/>
    <x v="2"/>
    <x v="3"/>
    <n v="6"/>
    <s v=""/>
    <d v="1899-12-30T04:48:00"/>
    <n v="18.374166666541715"/>
    <n v="14"/>
    <n v="4.3741666665417149"/>
    <n v="0"/>
    <x v="0"/>
  </r>
  <r>
    <s v="E002"/>
    <s v="EO11"/>
    <x v="1910"/>
    <x v="0"/>
    <s v="E3"/>
    <n v="100059105"/>
    <s v="TUNEL DE RANTE UTE"/>
    <n v="22002985"/>
    <s v="SAN CIBRAO - UTE TUNEL DE RANTE"/>
    <n v="3042"/>
    <x v="4"/>
    <d v="2024-09-12T00:00:00"/>
    <d v="1899-12-30T17:36:52"/>
    <s v="13/09 15:00h"/>
    <d v="2024-09-13T00:00:00"/>
    <x v="4"/>
    <x v="0"/>
    <x v="1968"/>
    <d v="2024-09-13T00:00:00"/>
    <d v="1899-12-30T12:05:00"/>
    <n v="149"/>
    <s v="E00149"/>
    <s v="RUTA KMS.149"/>
    <x v="275"/>
    <x v="0"/>
    <x v="0"/>
    <x v="0"/>
    <x v="0"/>
    <d v="2024-09-12T17:36:52"/>
    <x v="238"/>
    <n v="21.385555555578321"/>
    <d v="2024-09-13T12:05:00"/>
    <d v="1899-12-30T01:59:12"/>
    <d v="2024-09-13T14:04:12"/>
    <n v="0.92999999999301508"/>
    <x v="0"/>
    <m/>
    <m/>
    <x v="0"/>
    <x v="12"/>
    <x v="0"/>
    <x v="2"/>
    <x v="3"/>
    <n v="6"/>
    <s v=""/>
    <d v="1899-12-31T23:40:48"/>
    <n v="18.398888888911657"/>
    <n v="12"/>
    <n v="6.3988888889116566"/>
    <n v="0"/>
    <x v="0"/>
  </r>
  <r>
    <s v="E002"/>
    <s v="EO11"/>
    <x v="1911"/>
    <x v="0"/>
    <s v="E3"/>
    <n v="432000110"/>
    <s v="PREBETONG HORMIGONES, S.A."/>
    <n v="22001012"/>
    <s v="FENE"/>
    <n v="55"/>
    <x v="1"/>
    <d v="2024-09-12T00:00:00"/>
    <d v="1899-12-30T17:41:51"/>
    <s v="13/09 11:30H"/>
    <d v="2024-09-13T00:00:00"/>
    <x v="14"/>
    <x v="3"/>
    <x v="1969"/>
    <d v="2024-09-13T00:00:00"/>
    <d v="1899-12-30T10:12:36"/>
    <n v="51"/>
    <s v="E00051"/>
    <s v="RUTA KMS.051"/>
    <x v="221"/>
    <x v="0"/>
    <x v="0"/>
    <x v="1"/>
    <x v="0"/>
    <d v="2024-09-12T17:41:51"/>
    <x v="247"/>
    <n v="17.802499999932479"/>
    <d v="2024-09-13T10:12:36"/>
    <d v="1899-12-30T00:40:48"/>
    <d v="2024-09-13T10:53:24"/>
    <n v="0.6099999999278225"/>
    <x v="0"/>
    <m/>
    <m/>
    <x v="0"/>
    <x v="12"/>
    <x v="0"/>
    <x v="2"/>
    <x v="6"/>
    <n v="6"/>
    <s v=""/>
    <d v="1899-12-30T16:19:12"/>
    <n v="16.122499999932479"/>
    <n v="14"/>
    <n v="2.1224999999324794"/>
    <n v="0"/>
    <x v="0"/>
  </r>
  <r>
    <s v="E002"/>
    <s v="EO11"/>
    <x v="1912"/>
    <x v="0"/>
    <s v="E3"/>
    <n v="100059105"/>
    <s v="TUNEL DE RANTE UTE"/>
    <n v="22002985"/>
    <s v="SAN CIBRAO - UTE TUNEL DE RANTE"/>
    <n v="3042"/>
    <x v="4"/>
    <d v="2024-09-12T00:00:00"/>
    <d v="1899-12-30T17:51:29"/>
    <s v="Sust.alb1322311317"/>
    <d v="2024-09-12T00:00:00"/>
    <x v="9"/>
    <x v="0"/>
    <x v="1970"/>
    <d v="2024-09-12T00:00:00"/>
    <d v="1899-12-30T17:52:56"/>
    <n v="149"/>
    <s v="E00149"/>
    <s v="RUTA KMS.149"/>
    <x v="38"/>
    <x v="0"/>
    <x v="0"/>
    <x v="0"/>
    <x v="0"/>
    <d v="2024-09-12T17:51:29"/>
    <x v="196"/>
    <n v="2.1419444445054978"/>
    <d v="2024-09-12T17:52:56"/>
    <d v="1899-12-30T01:59:12"/>
    <d v="2024-09-12T19:52:08"/>
    <n v="0.13111111102625728"/>
    <x v="0"/>
    <m/>
    <m/>
    <x v="0"/>
    <x v="11"/>
    <x v="0"/>
    <x v="2"/>
    <x v="9"/>
    <n v="5"/>
    <s v=""/>
    <d v="1899-12-31T23:40:48"/>
    <n v="-0.84472222216116855"/>
    <n v="0"/>
    <n v="-0.84472222216116855"/>
    <n v="1"/>
    <x v="0"/>
  </r>
  <r>
    <s v="E002"/>
    <s v="EO11"/>
    <x v="1913"/>
    <x v="0"/>
    <s v="E3"/>
    <n v="432000110"/>
    <s v="PREBETONG HORMIGONES, S.A."/>
    <n v="22002920"/>
    <s v="PLANTA MOVIL OURAL"/>
    <n v="3043"/>
    <x v="0"/>
    <d v="2024-09-12T00:00:00"/>
    <d v="1899-12-30T17:59:46"/>
    <s v="13/09 11h CARGAR SIL"/>
    <d v="2024-09-13T00:00:00"/>
    <x v="12"/>
    <x v="0"/>
    <x v="1971"/>
    <d v="2024-09-13T00:00:00"/>
    <d v="1899-12-30T11:50:58"/>
    <n v="123"/>
    <s v="E00123"/>
    <s v="RUTA KMS.123"/>
    <x v="31"/>
    <x v="0"/>
    <x v="0"/>
    <x v="0"/>
    <x v="0"/>
    <d v="2024-09-12T17:59:46"/>
    <x v="245"/>
    <n v="17.003888888983056"/>
    <d v="2024-09-13T11:50:58"/>
    <d v="1899-12-30T01:38:24"/>
    <d v="2024-09-13T13:29:22"/>
    <n v="-2.4894444445380941"/>
    <x v="1"/>
    <m/>
    <m/>
    <x v="0"/>
    <x v="12"/>
    <x v="3"/>
    <x v="2"/>
    <x v="7"/>
    <n v="6"/>
    <s v=""/>
    <d v="1899-12-31T15:21:36"/>
    <n v="14.363888888983055"/>
    <n v="12"/>
    <n v="2.3638888889830554"/>
    <n v="0"/>
    <x v="0"/>
  </r>
  <r>
    <s v="E002"/>
    <s v="EO11"/>
    <x v="1914"/>
    <x v="0"/>
    <s v="E3"/>
    <n v="100010248"/>
    <s v="HORMIGONES MONTERROSO, S.L."/>
    <n v="22000630"/>
    <s v="MONTERROSO"/>
    <n v="55"/>
    <x v="1"/>
    <d v="2024-09-12T00:00:00"/>
    <d v="1899-12-30T18:28:54"/>
    <s v="13/09 URGE"/>
    <d v="2024-09-13T00:00:00"/>
    <x v="3"/>
    <x v="0"/>
    <x v="1972"/>
    <d v="2024-09-13T00:00:00"/>
    <d v="1899-12-30T11:13:05"/>
    <n v="138"/>
    <s v="E00138"/>
    <s v="RUTA KMS.138"/>
    <x v="7"/>
    <x v="0"/>
    <x v="0"/>
    <x v="0"/>
    <x v="0"/>
    <d v="2024-09-12T18:28:54"/>
    <x v="240"/>
    <n v="19.518333333428018"/>
    <d v="2024-09-13T11:13:05"/>
    <d v="1899-12-30T01:50:24"/>
    <d v="2024-09-13T13:03:29"/>
    <n v="0.94194444443564862"/>
    <x v="0"/>
    <m/>
    <m/>
    <x v="0"/>
    <x v="12"/>
    <x v="0"/>
    <x v="2"/>
    <x v="7"/>
    <n v="6"/>
    <s v=""/>
    <d v="1899-12-31T20:09:36"/>
    <n v="16.678333333428018"/>
    <n v="12"/>
    <n v="4.6783333334280179"/>
    <n v="0"/>
    <x v="0"/>
  </r>
  <r>
    <s v="E002"/>
    <s v="EO11"/>
    <x v="1915"/>
    <x v="0"/>
    <s v="E4"/>
    <n v="100029597"/>
    <s v="RECAREY MAT. CONSTRUCCIÓN S.L."/>
    <n v="20002332"/>
    <s v="PADREIRO DESTINO"/>
    <n v="2906"/>
    <x v="8"/>
    <d v="2024-09-12T00:00:00"/>
    <d v="1899-12-30T18:44:50"/>
    <s v="13/09"/>
    <d v="2024-09-13T00:00:00"/>
    <x v="22"/>
    <x v="0"/>
    <x v="1973"/>
    <d v="2024-09-13T00:00:00"/>
    <d v="1899-12-30T11:27:38"/>
    <n v="247"/>
    <s v="E00247"/>
    <s v="RUTA KMS.247"/>
    <x v="35"/>
    <x v="0"/>
    <x v="0"/>
    <x v="0"/>
    <x v="1"/>
    <d v="2024-09-12T18:44:50"/>
    <x v="255"/>
    <n v="25.752777777670417"/>
    <d v="2024-09-13T11:27:38"/>
    <d v="1899-12-30T03:17:36"/>
    <d v="2024-09-13T14:45:14"/>
    <n v="5.7461111111333594"/>
    <x v="0"/>
    <m/>
    <m/>
    <x v="0"/>
    <x v="12"/>
    <x v="0"/>
    <x v="2"/>
    <x v="7"/>
    <n v="6"/>
    <s v=""/>
    <d v="1900-01-02T07:02:24"/>
    <n v="21.459444444337084"/>
    <n v="12"/>
    <n v="9.459444444337084"/>
    <n v="0"/>
    <x v="0"/>
  </r>
  <r>
    <s v="E002"/>
    <s v="EO11"/>
    <x v="1916"/>
    <x v="0"/>
    <s v="E3"/>
    <n v="100000835"/>
    <s v="HORMIGONES DE OROSO S.A."/>
    <n v="22000370"/>
    <s v="OROSO"/>
    <n v="55"/>
    <x v="1"/>
    <d v="2024-09-12T00:00:00"/>
    <d v="1899-12-30T18:47:12"/>
    <s v="13/09 urge 433/2024"/>
    <d v="2024-09-13T00:00:00"/>
    <x v="15"/>
    <x v="2"/>
    <x v="1974"/>
    <d v="2024-09-13T00:00:00"/>
    <d v="1899-12-30T12:27:23"/>
    <n v="24"/>
    <s v="E00024"/>
    <s v="RUTA KMS.024"/>
    <x v="217"/>
    <x v="0"/>
    <x v="0"/>
    <x v="1"/>
    <x v="0"/>
    <d v="2024-09-12T18:47:12"/>
    <x v="256"/>
    <n v="21.713333333318587"/>
    <d v="2024-09-13T12:27:23"/>
    <d v="1899-12-30T00:19:12"/>
    <d v="2024-09-13T12:46:35"/>
    <n v="3.723611111054197"/>
    <x v="0"/>
    <m/>
    <m/>
    <x v="0"/>
    <x v="12"/>
    <x v="0"/>
    <x v="2"/>
    <x v="3"/>
    <n v="6"/>
    <s v=""/>
    <d v="1899-12-30T07:40:48"/>
    <n v="20.393333333318587"/>
    <n v="14"/>
    <n v="6.3933333333185871"/>
    <n v="0"/>
    <x v="0"/>
  </r>
  <r>
    <s v="E002"/>
    <s v="EO11"/>
    <x v="1917"/>
    <x v="0"/>
    <s v="E3"/>
    <n v="100000761"/>
    <s v="GRANITOS DE XALLAS S.L."/>
    <n v="22000263"/>
    <s v="SANTA COMBA"/>
    <n v="55"/>
    <x v="1"/>
    <d v="2024-09-12T00:00:00"/>
    <d v="1899-12-30T18:47:45"/>
    <s v="13/09 11h 433/2024"/>
    <d v="2024-09-13T00:00:00"/>
    <x v="12"/>
    <x v="2"/>
    <x v="1975"/>
    <d v="2024-09-13T00:00:00"/>
    <d v="1899-12-30T10:57:46"/>
    <n v="45"/>
    <s v="E00045"/>
    <s v="RUTA KMS.045"/>
    <x v="214"/>
    <x v="0"/>
    <x v="0"/>
    <x v="1"/>
    <x v="0"/>
    <d v="2024-09-12T18:47:45"/>
    <x v="245"/>
    <n v="16.204166666662786"/>
    <d v="2024-09-13T10:57:46"/>
    <d v="1899-12-30T00:36:00"/>
    <d v="2024-09-13T11:33:46"/>
    <n v="-0.56277777766808867"/>
    <x v="0"/>
    <m/>
    <m/>
    <x v="0"/>
    <x v="12"/>
    <x v="0"/>
    <x v="2"/>
    <x v="6"/>
    <n v="6"/>
    <s v=""/>
    <d v="1899-12-30T14:24:00"/>
    <n v="14.604166666662787"/>
    <n v="14"/>
    <n v="0.60416666666278651"/>
    <n v="1"/>
    <x v="0"/>
  </r>
  <r>
    <s v="E002"/>
    <s v="EO11"/>
    <x v="1918"/>
    <x v="0"/>
    <s v="E3"/>
    <n v="432000110"/>
    <s v="PREBETONG HORMIGONES, S.A."/>
    <n v="21000010"/>
    <s v="LA GRELA"/>
    <n v="3043"/>
    <x v="0"/>
    <d v="2024-09-13T00:00:00"/>
    <d v="1899-12-30T07:49:12"/>
    <s v="13/09 14h CEM ESPECI"/>
    <d v="2024-09-13T00:00:00"/>
    <x v="3"/>
    <x v="0"/>
    <x v="1976"/>
    <d v="2024-09-13T00:00:00"/>
    <d v="1899-12-30T12:45:31"/>
    <n v="211"/>
    <s v="E00211"/>
    <s v="RUTA KMS.211"/>
    <x v="224"/>
    <x v="0"/>
    <x v="0"/>
    <x v="0"/>
    <x v="0"/>
    <d v="2024-09-13T07:49:12"/>
    <x v="240"/>
    <n v="6.1799999999930151"/>
    <d v="2024-09-13T12:45:31"/>
    <d v="1899-12-30T02:48:48"/>
    <d v="2024-09-13T15:34:19"/>
    <n v="-1.5719444443238899"/>
    <x v="1"/>
    <m/>
    <m/>
    <x v="0"/>
    <x v="12"/>
    <x v="3"/>
    <x v="2"/>
    <x v="3"/>
    <n v="6"/>
    <s v=""/>
    <d v="1900-01-01T19:31:12"/>
    <n v="2.3666666666596816"/>
    <n v="0"/>
    <n v="2.3666666666596816"/>
    <n v="0"/>
    <x v="0"/>
  </r>
  <r>
    <s v="E002"/>
    <s v="EO11"/>
    <x v="1919"/>
    <x v="0"/>
    <s v="E3"/>
    <n v="432000181"/>
    <s v="PREBETONG LUGO HORMIGONES, S.A."/>
    <n v="22002590"/>
    <s v="MONFORTE"/>
    <n v="55"/>
    <x v="1"/>
    <d v="2024-09-13T00:00:00"/>
    <d v="1899-12-30T09:14:21"/>
    <s v="13/09 15H"/>
    <d v="2024-09-13T00:00:00"/>
    <x v="4"/>
    <x v="1"/>
    <x v="1977"/>
    <d v="2024-09-13T00:00:00"/>
    <d v="1899-12-30T12:09:15"/>
    <n v="45"/>
    <s v="E00045"/>
    <s v="RUTA KMS.045"/>
    <x v="8"/>
    <x v="0"/>
    <x v="0"/>
    <x v="1"/>
    <x v="0"/>
    <d v="2024-09-13T09:14:21"/>
    <x v="238"/>
    <n v="5.7608333333046176"/>
    <d v="2024-09-13T12:09:15"/>
    <d v="1899-12-30T00:36:00"/>
    <d v="2024-09-13T12:45:15"/>
    <n v="2.2458333332324401"/>
    <x v="0"/>
    <m/>
    <m/>
    <x v="0"/>
    <x v="12"/>
    <x v="0"/>
    <x v="2"/>
    <x v="3"/>
    <n v="6"/>
    <s v=""/>
    <d v="1899-12-30T14:24:00"/>
    <n v="4.1608333333046179"/>
    <n v="0"/>
    <n v="4.1608333333046179"/>
    <n v="0"/>
    <x v="0"/>
  </r>
  <r>
    <s v="E002"/>
    <s v="EO11"/>
    <x v="1920"/>
    <x v="0"/>
    <s v="E3"/>
    <n v="100000841"/>
    <s v="CNES. VOCES CHANTADA S.L."/>
    <n v="22000387"/>
    <s v="CHANTADA"/>
    <n v="55"/>
    <x v="1"/>
    <d v="2024-09-13T00:00:00"/>
    <d v="1899-12-30T10:24:56"/>
    <s v="13/09 15h o antes"/>
    <d v="2024-09-13T00:00:00"/>
    <x v="4"/>
    <x v="1"/>
    <x v="1978"/>
    <d v="2024-09-13T00:00:00"/>
    <d v="1899-12-30T11:32:49"/>
    <n v="38"/>
    <s v="E00038"/>
    <s v="RUTA KMS.038"/>
    <x v="38"/>
    <x v="0"/>
    <x v="0"/>
    <x v="1"/>
    <x v="0"/>
    <d v="2024-09-13T10:24:56"/>
    <x v="238"/>
    <n v="4.5844444444519468"/>
    <d v="2024-09-13T11:32:49"/>
    <d v="1899-12-30T00:30:24"/>
    <d v="2024-09-13T12:03:13"/>
    <n v="2.9463888889295049"/>
    <x v="0"/>
    <m/>
    <m/>
    <x v="0"/>
    <x v="12"/>
    <x v="0"/>
    <x v="2"/>
    <x v="7"/>
    <n v="6"/>
    <s v=""/>
    <d v="1899-12-30T12:09:36"/>
    <n v="3.0777777777852799"/>
    <n v="0"/>
    <n v="3.0777777777852799"/>
    <n v="0"/>
    <x v="0"/>
  </r>
  <r>
    <s v="E002"/>
    <s v="EO11"/>
    <x v="1921"/>
    <x v="0"/>
    <s v="E3"/>
    <n v="100059105"/>
    <s v="TUNEL DE RANTE UTE"/>
    <n v="22002985"/>
    <s v="SAN CIBRAO - UTE TUNEL DE RANTE"/>
    <n v="3042"/>
    <x v="4"/>
    <d v="2024-09-13T00:00:00"/>
    <d v="1899-12-30T12:26:38"/>
    <s v="CTOR-89"/>
    <d v="2024-09-13T00:00:00"/>
    <x v="9"/>
    <x v="0"/>
    <x v="1979"/>
    <d v="2024-09-13T00:00:00"/>
    <d v="1899-12-30T12:44:32"/>
    <n v="149"/>
    <s v="E00149"/>
    <s v="RUTA KMS.149"/>
    <x v="8"/>
    <x v="0"/>
    <x v="0"/>
    <x v="0"/>
    <x v="0"/>
    <d v="2024-09-13T12:26:38"/>
    <x v="244"/>
    <n v="7.5561111111310311"/>
    <d v="2024-09-13T12:44:32"/>
    <d v="1899-12-30T01:59:12"/>
    <d v="2024-09-13T14:43:44"/>
    <n v="5.2711111111566424"/>
    <x v="0"/>
    <m/>
    <m/>
    <x v="0"/>
    <x v="12"/>
    <x v="0"/>
    <x v="2"/>
    <x v="3"/>
    <n v="6"/>
    <s v=""/>
    <d v="1899-12-31T23:40:48"/>
    <n v="4.5694444444643647"/>
    <n v="0"/>
    <n v="4.5694444444643647"/>
    <n v="0"/>
    <x v="0"/>
  </r>
  <r>
    <s v="E002"/>
    <s v="EO11"/>
    <x v="1922"/>
    <x v="0"/>
    <s v="E3"/>
    <n v="100059105"/>
    <s v="TUNEL DE RANTE UTE"/>
    <n v="22002985"/>
    <s v="SAN CIBRAO - UTE TUNEL DE RANTE"/>
    <n v="3042"/>
    <x v="4"/>
    <d v="2024-09-13T00:00:00"/>
    <d v="1899-12-30T12:27:56"/>
    <s v="CTOR-90"/>
    <d v="2024-09-13T00:00:00"/>
    <x v="9"/>
    <x v="0"/>
    <x v="1980"/>
    <d v="2024-09-13T00:00:00"/>
    <d v="1899-12-30T12:41:57"/>
    <n v="149"/>
    <s v="E00149"/>
    <s v="RUTA KMS.149"/>
    <x v="31"/>
    <x v="0"/>
    <x v="0"/>
    <x v="0"/>
    <x v="0"/>
    <d v="2024-09-13T12:27:56"/>
    <x v="244"/>
    <n v="7.5344444444635883"/>
    <d v="2024-09-13T12:41:57"/>
    <d v="1899-12-30T01:59:12"/>
    <d v="2024-09-13T14:41:09"/>
    <n v="5.3141666666488163"/>
    <x v="0"/>
    <m/>
    <m/>
    <x v="0"/>
    <x v="12"/>
    <x v="0"/>
    <x v="2"/>
    <x v="3"/>
    <n v="6"/>
    <s v=""/>
    <d v="1899-12-31T23:40:48"/>
    <n v="4.5477777777969219"/>
    <n v="0"/>
    <n v="4.5477777777969219"/>
    <n v="0"/>
    <x v="0"/>
  </r>
  <r>
    <s v="E002"/>
    <s v="EO11"/>
    <x v="1923"/>
    <x v="0"/>
    <s v="E3"/>
    <n v="100059105"/>
    <s v="TUNEL DE RANTE UTE"/>
    <n v="22002985"/>
    <s v="SAN CIBRAO - UTE TUNEL DE RANTE"/>
    <n v="3042"/>
    <x v="4"/>
    <d v="2024-09-13T00:00:00"/>
    <d v="1899-12-30T12:28:46"/>
    <s v="CTOR-93"/>
    <d v="2024-09-13T00:00:00"/>
    <x v="9"/>
    <x v="0"/>
    <x v="1981"/>
    <d v="2024-09-13T00:00:00"/>
    <d v="1899-12-30T12:38:10"/>
    <n v="149"/>
    <s v="E00149"/>
    <s v="RUTA KMS.149"/>
    <x v="315"/>
    <x v="0"/>
    <x v="0"/>
    <x v="0"/>
    <x v="0"/>
    <d v="2024-09-13T12:28:46"/>
    <x v="244"/>
    <n v="7.5205555556458421"/>
    <d v="2024-09-13T12:38:10"/>
    <d v="1899-12-30T01:59:12"/>
    <d v="2024-09-13T14:37:22"/>
    <n v="5.377222222276032"/>
    <x v="0"/>
    <m/>
    <m/>
    <x v="0"/>
    <x v="12"/>
    <x v="0"/>
    <x v="2"/>
    <x v="3"/>
    <n v="6"/>
    <s v=""/>
    <d v="1899-12-31T23:40:48"/>
    <n v="4.5338888889791757"/>
    <n v="0"/>
    <n v="4.5338888889791757"/>
    <n v="0"/>
    <x v="0"/>
  </r>
  <r>
    <s v="E002"/>
    <s v="EO21"/>
    <x v="1924"/>
    <x v="0"/>
    <s v="E3"/>
    <n v="100050338"/>
    <s v="PRISMOTEPI, LDA."/>
    <n v="22002522"/>
    <s v="FAMALIÇÃO"/>
    <n v="55"/>
    <x v="1"/>
    <d v="2024-09-10T00:00:00"/>
    <d v="1899-12-30T12:44:36"/>
    <s v="11/09 urge A18"/>
    <d v="2024-09-11T00:00:00"/>
    <x v="1"/>
    <x v="4"/>
    <x v="1982"/>
    <d v="2024-09-11T00:00:00"/>
    <d v="1899-12-30T13:00:30"/>
    <n v="103"/>
    <s v="E00103"/>
    <s v="RUTA KMS.103"/>
    <x v="212"/>
    <x v="0"/>
    <x v="0"/>
    <x v="1"/>
    <x v="0"/>
    <d v="2024-09-10T12:44:36"/>
    <x v="205"/>
    <n v="28.256666666711681"/>
    <d v="2024-09-11T13:00:30"/>
    <d v="1899-12-30T01:22:24"/>
    <d v="2024-09-11T14:22:54"/>
    <n v="2.6183333333465271"/>
    <x v="0"/>
    <m/>
    <m/>
    <x v="0"/>
    <x v="8"/>
    <x v="0"/>
    <x v="2"/>
    <x v="2"/>
    <n v="4"/>
    <s v=""/>
    <d v="1899-12-31T08:57:36"/>
    <n v="25.883333333378346"/>
    <n v="14"/>
    <n v="11.883333333378346"/>
    <n v="0"/>
    <x v="0"/>
  </r>
  <r>
    <s v="E002"/>
    <s v="EO21"/>
    <x v="1925"/>
    <x v="0"/>
    <s v="E3"/>
    <n v="100053327"/>
    <s v="ABTF BETAO, LDA."/>
    <n v="22002997"/>
    <s v="MACEDO DE CAVALEIROS"/>
    <n v="55"/>
    <x v="1"/>
    <d v="2024-09-11T00:00:00"/>
    <d v="1899-12-30T10:28:15"/>
    <s v="13/09 8h"/>
    <d v="2024-09-13T00:00:00"/>
    <x v="18"/>
    <x v="0"/>
    <x v="1983"/>
    <d v="2024-09-12T00:00:00"/>
    <d v="1899-12-30T17:29:17"/>
    <n v="223"/>
    <s v="E00223"/>
    <s v="RUTA KMS.223"/>
    <x v="9"/>
    <x v="0"/>
    <x v="0"/>
    <x v="0"/>
    <x v="0"/>
    <d v="2024-09-11T10:28:15"/>
    <x v="237"/>
    <n v="46.529166666674428"/>
    <d v="2024-09-12T17:29:17"/>
    <d v="1899-12-30T02:58:24"/>
    <d v="2024-09-12T20:27:41"/>
    <n v="12.538611111114733"/>
    <x v="0"/>
    <m/>
    <m/>
    <x v="0"/>
    <x v="11"/>
    <x v="0"/>
    <x v="2"/>
    <x v="9"/>
    <n v="5"/>
    <s v=""/>
    <d v="1900-01-01T23:21:36"/>
    <n v="42.555833333341091"/>
    <n v="24"/>
    <n v="18.555833333341091"/>
    <n v="0"/>
    <x v="0"/>
  </r>
  <r>
    <s v="E002"/>
    <s v="EO21"/>
    <x v="1926"/>
    <x v="0"/>
    <s v="E3"/>
    <n v="100050338"/>
    <s v="PRISMOTEPI, LDA."/>
    <n v="22002522"/>
    <s v="FAMALIÇÃO"/>
    <n v="55"/>
    <x v="1"/>
    <d v="2024-09-11T00:00:00"/>
    <d v="1899-12-30T10:43:44"/>
    <s v="11/09 x tarde TV1"/>
    <d v="2024-09-11T00:00:00"/>
    <x v="20"/>
    <x v="4"/>
    <x v="1984"/>
    <d v="2024-09-11T00:00:00"/>
    <d v="1899-12-30T14:20:03"/>
    <n v="103"/>
    <s v="E00103"/>
    <s v="RUTA KMS.103"/>
    <x v="216"/>
    <x v="0"/>
    <x v="0"/>
    <x v="1"/>
    <x v="0"/>
    <d v="2024-09-11T10:43:44"/>
    <x v="221"/>
    <n v="7.7711111110984348"/>
    <d v="2024-09-11T14:20:03"/>
    <d v="1899-12-30T01:22:24"/>
    <d v="2024-09-11T15:42:27"/>
    <n v="2.7925000000395812"/>
    <x v="0"/>
    <m/>
    <m/>
    <x v="0"/>
    <x v="8"/>
    <x v="0"/>
    <x v="2"/>
    <x v="5"/>
    <n v="4"/>
    <s v=""/>
    <d v="1899-12-31T08:57:36"/>
    <n v="5.3977777777651017"/>
    <n v="0"/>
    <n v="5.3977777777651017"/>
    <n v="0"/>
    <x v="0"/>
  </r>
  <r>
    <s v="E002"/>
    <s v="EO21"/>
    <x v="1927"/>
    <x v="0"/>
    <s v="E3"/>
    <n v="100050338"/>
    <s v="PRISMOTEPI, LDA."/>
    <n v="22002522"/>
    <s v="FAMALIÇÃO"/>
    <n v="55"/>
    <x v="1"/>
    <d v="2024-09-11T00:00:00"/>
    <d v="1899-12-30T10:46:02"/>
    <s v="12/09 08h"/>
    <d v="2024-09-12T00:00:00"/>
    <x v="13"/>
    <x v="4"/>
    <x v="1985"/>
    <d v="2024-09-11T00:00:00"/>
    <d v="1899-12-30T18:02:15"/>
    <n v="103"/>
    <s v="E00103"/>
    <s v="RUTA KMS.103"/>
    <x v="216"/>
    <x v="0"/>
    <x v="0"/>
    <x v="1"/>
    <x v="0"/>
    <d v="2024-09-11T10:46:02"/>
    <x v="222"/>
    <n v="21.232777777884621"/>
    <d v="2024-09-11T18:02:15"/>
    <d v="1899-12-30T01:22:24"/>
    <d v="2024-09-11T19:24:39"/>
    <n v="12.589166666613892"/>
    <x v="0"/>
    <m/>
    <m/>
    <x v="0"/>
    <x v="8"/>
    <x v="0"/>
    <x v="2"/>
    <x v="10"/>
    <n v="4"/>
    <s v=""/>
    <d v="1899-12-31T08:57:36"/>
    <n v="18.859444444551286"/>
    <n v="14"/>
    <n v="4.8594444445512863"/>
    <n v="0"/>
    <x v="0"/>
  </r>
  <r>
    <s v="E002"/>
    <s v="EO21"/>
    <x v="1928"/>
    <x v="0"/>
    <s v="E3"/>
    <n v="100050338"/>
    <s v="PRISMOTEPI, LDA."/>
    <n v="22002522"/>
    <s v="FAMALIÇÃO"/>
    <n v="55"/>
    <x v="1"/>
    <d v="2024-09-11T00:00:00"/>
    <d v="1899-12-30T10:48:35"/>
    <s v="12/09 11H"/>
    <d v="2024-09-12T00:00:00"/>
    <x v="12"/>
    <x v="4"/>
    <x v="1986"/>
    <d v="2024-09-12T00:00:00"/>
    <d v="1899-12-30T09:00:07"/>
    <n v="103"/>
    <s v="E00103"/>
    <s v="RUTA KMS.103"/>
    <x v="212"/>
    <x v="0"/>
    <x v="0"/>
    <x v="1"/>
    <x v="0"/>
    <d v="2024-09-11T10:48:35"/>
    <x v="229"/>
    <n v="24.190277777903248"/>
    <d v="2024-09-12T09:00:07"/>
    <d v="1899-12-30T01:22:24"/>
    <d v="2024-09-12T10:22:31"/>
    <n v="0.62472222227370366"/>
    <x v="0"/>
    <m/>
    <m/>
    <x v="0"/>
    <x v="11"/>
    <x v="0"/>
    <x v="2"/>
    <x v="1"/>
    <n v="5"/>
    <s v=""/>
    <d v="1899-12-31T08:57:36"/>
    <n v="21.816944444569913"/>
    <n v="14"/>
    <n v="7.8169444445699128"/>
    <n v="0"/>
    <x v="0"/>
  </r>
  <r>
    <s v="E002"/>
    <s v="EO21"/>
    <x v="1929"/>
    <x v="0"/>
    <s v="E3"/>
    <n v="100050338"/>
    <s v="PRISMOTEPI, LDA."/>
    <n v="22002522"/>
    <s v="FAMALIÇÃO"/>
    <n v="55"/>
    <x v="1"/>
    <d v="2024-09-12T00:00:00"/>
    <d v="1899-12-30T10:28:14"/>
    <s v="13/09 07H"/>
    <d v="2024-09-13T00:00:00"/>
    <x v="27"/>
    <x v="4"/>
    <x v="1987"/>
    <d v="2024-09-12T00:00:00"/>
    <d v="1899-12-30T17:52:13"/>
    <n v="103"/>
    <s v="E00103"/>
    <s v="RUTA KMS.103"/>
    <x v="216"/>
    <x v="0"/>
    <x v="0"/>
    <x v="1"/>
    <x v="0"/>
    <d v="2024-09-12T10:28:14"/>
    <x v="257"/>
    <n v="20.529444444458932"/>
    <d v="2024-09-12T17:52:13"/>
    <d v="1899-12-30T01:22:24"/>
    <d v="2024-09-12T19:14:37"/>
    <n v="11.756388888694346"/>
    <x v="0"/>
    <m/>
    <m/>
    <x v="0"/>
    <x v="11"/>
    <x v="0"/>
    <x v="2"/>
    <x v="9"/>
    <n v="5"/>
    <s v=""/>
    <d v="1899-12-31T08:57:36"/>
    <n v="18.156111111125597"/>
    <n v="14"/>
    <n v="4.1561111111255968"/>
    <n v="0"/>
    <x v="0"/>
  </r>
  <r>
    <s v="E002"/>
    <s v="EO21"/>
    <x v="1930"/>
    <x v="0"/>
    <s v="E3"/>
    <n v="100050338"/>
    <s v="PRISMOTEPI, LDA."/>
    <n v="22002522"/>
    <s v="FAMALIÇÃO"/>
    <n v="55"/>
    <x v="1"/>
    <d v="2024-09-12T00:00:00"/>
    <d v="1899-12-30T10:28:42"/>
    <s v="13/08 11h  TV3"/>
    <d v="2024-09-13T00:00:00"/>
    <x v="12"/>
    <x v="4"/>
    <x v="1988"/>
    <d v="2024-09-13T00:00:00"/>
    <d v="1899-12-30T10:28:59"/>
    <n v="103"/>
    <s v="E00103"/>
    <s v="RUTA KMS.103"/>
    <x v="211"/>
    <x v="0"/>
    <x v="0"/>
    <x v="1"/>
    <x v="0"/>
    <d v="2024-09-12T10:28:42"/>
    <x v="245"/>
    <n v="24.52166666672565"/>
    <d v="2024-09-13T10:28:59"/>
    <d v="1899-12-30T01:22:24"/>
    <d v="2024-09-13T11:51:23"/>
    <n v="-0.85638888896210119"/>
    <x v="1"/>
    <m/>
    <m/>
    <x v="0"/>
    <x v="12"/>
    <x v="1"/>
    <x v="2"/>
    <x v="6"/>
    <n v="6"/>
    <s v=""/>
    <d v="1899-12-31T08:57:36"/>
    <n v="22.148333333392316"/>
    <n v="14"/>
    <n v="8.1483333333923156"/>
    <n v="0"/>
    <x v="0"/>
  </r>
  <r>
    <s v="E002"/>
    <s v="EO21"/>
    <x v="1931"/>
    <x v="0"/>
    <s v="E3"/>
    <n v="100050338"/>
    <s v="PRISMOTEPI, LDA."/>
    <n v="22002522"/>
    <s v="FAMALIÇÃO"/>
    <n v="55"/>
    <x v="1"/>
    <d v="2024-09-12T00:00:00"/>
    <d v="1899-12-30T10:29:14"/>
    <s v="13/09 14:30h"/>
    <d v="2024-09-12T00:00:00"/>
    <x v="2"/>
    <x v="4"/>
    <x v="1989"/>
    <d v="2024-09-13T00:00:00"/>
    <d v="1899-12-30T12:09:05"/>
    <n v="103"/>
    <s v="E00103"/>
    <s v="RUTA KMS.103"/>
    <x v="212"/>
    <x v="0"/>
    <x v="0"/>
    <x v="1"/>
    <x v="0"/>
    <d v="2024-09-12T10:29:14"/>
    <x v="258"/>
    <n v="4.0127777777379379"/>
    <d v="2024-09-13T12:09:05"/>
    <d v="1899-12-30T01:22:24"/>
    <d v="2024-09-13T13:31:29"/>
    <n v="-23.024722222296987"/>
    <x v="1"/>
    <m/>
    <m/>
    <x v="0"/>
    <x v="12"/>
    <x v="2"/>
    <x v="2"/>
    <x v="3"/>
    <n v="6"/>
    <s v=""/>
    <d v="1899-12-31T08:57:36"/>
    <n v="1.6394444444046048"/>
    <n v="0"/>
    <n v="1.6394444444046048"/>
    <n v="0"/>
    <x v="0"/>
  </r>
  <r>
    <s v="E002"/>
    <s v="EO21"/>
    <x v="1932"/>
    <x v="0"/>
    <s v="E3"/>
    <n v="100053327"/>
    <s v="ABTF BETAO, LDA."/>
    <n v="22003000"/>
    <s v="MOGADOURO"/>
    <n v="55"/>
    <x v="1"/>
    <d v="2024-09-12T00:00:00"/>
    <d v="1899-12-30T15:43:58"/>
    <s v="13/09 14:00h"/>
    <d v="2024-09-13T00:00:00"/>
    <x v="3"/>
    <x v="0"/>
    <x v="1990"/>
    <d v="2024-09-13T00:00:00"/>
    <d v="1899-12-30T09:16:46"/>
    <n v="243"/>
    <s v="E00243"/>
    <s v="RUTA KMS.243"/>
    <x v="42"/>
    <x v="0"/>
    <x v="0"/>
    <x v="0"/>
    <x v="0"/>
    <d v="2024-09-12T15:43:58"/>
    <x v="240"/>
    <n v="22.267222222290002"/>
    <d v="2024-09-13T09:16:46"/>
    <d v="1899-12-30T03:14:24"/>
    <d v="2024-09-13T12:31:10"/>
    <n v="1.4805555555503815"/>
    <x v="0"/>
    <m/>
    <m/>
    <x v="0"/>
    <x v="12"/>
    <x v="0"/>
    <x v="2"/>
    <x v="1"/>
    <n v="6"/>
    <s v=""/>
    <d v="1900-01-02T05:45:36"/>
    <n v="18.02722222229"/>
    <n v="12"/>
    <n v="6.0272222222899998"/>
    <n v="0"/>
    <x v="0"/>
  </r>
  <r>
    <s v="E026"/>
    <s v="EO79"/>
    <x v="1933"/>
    <x v="0"/>
    <s v="E4"/>
    <n v="433000279"/>
    <s v="CEMENTOS DE GRANADILLA, S.L."/>
    <n v="68001793"/>
    <s v="POLIGONO"/>
    <n v="3209"/>
    <x v="12"/>
    <d v="2024-09-09T00:00:00"/>
    <d v="1899-12-30T14:31:20"/>
    <s v="PEDIDO 09/09 ENSACAD"/>
    <d v="2024-09-12T00:00:00"/>
    <x v="22"/>
    <x v="6"/>
    <x v="1991"/>
    <d v="2024-09-12T00:00:00"/>
    <d v="1899-12-30T08:24:06"/>
    <n v="2"/>
    <s v="E0053G"/>
    <s v="Entorno Fábrica"/>
    <x v="149"/>
    <x v="0"/>
    <x v="0"/>
    <x v="3"/>
    <x v="1"/>
    <d v="2024-09-09T14:31:20"/>
    <x v="216"/>
    <n v="77.977777777647134"/>
    <d v="2024-09-12T08:24:06"/>
    <d v="1899-12-30T00:01:36"/>
    <d v="2024-09-12T08:25:42"/>
    <n v="12.071666666655801"/>
    <x v="0"/>
    <m/>
    <m/>
    <x v="0"/>
    <x v="11"/>
    <x v="0"/>
    <x v="2"/>
    <x v="0"/>
    <n v="5"/>
    <s v=""/>
    <d v="1899-12-30T00:38:24"/>
    <n v="76.951111110980463"/>
    <n v="36"/>
    <n v="40.951111110980463"/>
    <n v="0"/>
    <x v="1"/>
  </r>
  <r>
    <s v="E016"/>
    <s v="EM11"/>
    <x v="1934"/>
    <x v="0"/>
    <s v="E2"/>
    <n v="100017470"/>
    <s v="TORRENORT ESCAYOLAS, S.L."/>
    <n v="17007762"/>
    <s v="TORRENORT-BOIRO II"/>
    <n v="191253"/>
    <x v="104"/>
    <d v="2024-09-11T00:00:00"/>
    <d v="1899-12-30T11:01:11"/>
    <s v="11/09 T629.588404 59"/>
    <d v="2024-09-11T00:00:00"/>
    <x v="9"/>
    <x v="7"/>
    <x v="1992"/>
    <d v="2024-09-11T00:00:00"/>
    <d v="1899-12-30T14:47:10"/>
    <n v="0"/>
    <s v="E00000"/>
    <s v="RUTA KMS.0000"/>
    <x v="17"/>
    <x v="0"/>
    <x v="0"/>
    <x v="4"/>
    <x v="0"/>
    <d v="2024-09-11T11:01:11"/>
    <x v="176"/>
    <n v="8.9802777778822929"/>
    <d v="2024-09-11T14:47:10"/>
    <d v="1899-12-30T00:00:00"/>
    <d v="2024-09-11T14:47:10"/>
    <n v="5.2138888890040107"/>
    <x v="0"/>
    <m/>
    <m/>
    <x v="0"/>
    <x v="8"/>
    <x v="0"/>
    <x v="2"/>
    <x v="5"/>
    <n v="4"/>
    <s v=""/>
    <d v="1899-12-30T00:00:00"/>
    <n v="7.9802777778822929"/>
    <e v="#N/A"/>
    <n v="7.9802777778822929"/>
    <n v="0"/>
    <x v="2"/>
  </r>
  <r>
    <s v="E016"/>
    <s v="EM11"/>
    <x v="1935"/>
    <x v="0"/>
    <s v="E2"/>
    <n v="100058504"/>
    <s v="PROMURPER, S.L."/>
    <n v="17007766"/>
    <s v="P. CUATRO CAMINOS-CHANTADA-2024"/>
    <n v="190023"/>
    <x v="33"/>
    <d v="2024-09-11T00:00:00"/>
    <d v="1899-12-30T12:33:30"/>
    <s v="12/09 1ºh 8167FXL"/>
    <d v="2024-09-12T00:00:00"/>
    <x v="9"/>
    <x v="7"/>
    <x v="1993"/>
    <d v="2024-09-12T00:00:00"/>
    <d v="1899-12-30T08:24:55"/>
    <n v="93"/>
    <s v="E00093"/>
    <s v="RUTA KMS.093"/>
    <x v="48"/>
    <x v="0"/>
    <x v="0"/>
    <x v="4"/>
    <x v="0"/>
    <d v="2024-09-11T12:33:30"/>
    <x v="196"/>
    <n v="31.441666666651145"/>
    <d v="2024-09-12T08:24:55"/>
    <d v="1899-12-30T01:14:24"/>
    <d v="2024-09-12T09:39:19"/>
    <n v="10.344722222245764"/>
    <x v="0"/>
    <m/>
    <m/>
    <x v="0"/>
    <x v="11"/>
    <x v="0"/>
    <x v="2"/>
    <x v="0"/>
    <n v="5"/>
    <s v=""/>
    <d v="1899-12-31T05:45:36"/>
    <n v="29.201666666651146"/>
    <e v="#N/A"/>
    <n v="29.201666666651146"/>
    <n v="0"/>
    <x v="2"/>
  </r>
  <r>
    <s v="E016"/>
    <s v="EM11"/>
    <x v="1936"/>
    <x v="0"/>
    <s v="E2"/>
    <n v="100028559"/>
    <s v="EDIFICACIONES ALDEOLA, S.L."/>
    <n v="17007726"/>
    <s v="AV. NOVO MESOIRO, 17 A CORUÑA"/>
    <n v="190030"/>
    <x v="23"/>
    <d v="2024-09-11T00:00:00"/>
    <d v="1899-12-30T12:53:16"/>
    <s v="12/09 8167FXL"/>
    <d v="2024-09-12T00:00:00"/>
    <x v="9"/>
    <x v="7"/>
    <x v="1994"/>
    <d v="2024-09-12T00:00:00"/>
    <d v="1899-12-30T12:23:42"/>
    <n v="87"/>
    <s v="E00087"/>
    <s v="RUTA KMS.087"/>
    <x v="48"/>
    <x v="0"/>
    <x v="0"/>
    <x v="4"/>
    <x v="0"/>
    <d v="2024-09-11T12:53:16"/>
    <x v="196"/>
    <n v="31.112222222203854"/>
    <d v="2024-09-12T12:23:42"/>
    <d v="1899-12-30T01:09:36"/>
    <d v="2024-09-12T13:33:18"/>
    <n v="6.4450000001234002"/>
    <x v="0"/>
    <m/>
    <m/>
    <x v="0"/>
    <x v="11"/>
    <x v="0"/>
    <x v="2"/>
    <x v="3"/>
    <n v="5"/>
    <s v=""/>
    <d v="1899-12-31T03:50:24"/>
    <n v="28.952222222203854"/>
    <e v="#N/A"/>
    <n v="28.952222222203854"/>
    <n v="0"/>
    <x v="2"/>
  </r>
  <r>
    <s v="E016"/>
    <s v="EM11"/>
    <x v="1937"/>
    <x v="0"/>
    <s v="E2"/>
    <n v="100000339"/>
    <s v="COMERVIA S.L."/>
    <n v="20000233"/>
    <s v="POIO"/>
    <n v="3080"/>
    <x v="3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0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610"/>
    <x v="24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1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870"/>
    <x v="21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2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8"/>
    <x v="2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3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0010"/>
    <x v="27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4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730"/>
    <x v="10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5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7"/>
    <x v="0"/>
    <s v="E2"/>
    <n v="100000339"/>
    <s v="COMERVIA S.L."/>
    <n v="20000233"/>
    <s v="POIO"/>
    <n v="191212"/>
    <x v="15"/>
    <d v="2024-09-11T00:00:00"/>
    <d v="1899-12-30T18:03:15"/>
    <s v="12/09 Servir 02580"/>
    <d v="2024-09-12T00:00:00"/>
    <x v="9"/>
    <x v="7"/>
    <x v="1995"/>
    <d v="2024-09-13T00:00:00"/>
    <d v="1899-12-30T10:26:44"/>
    <n v="70"/>
    <s v="E00070"/>
    <s v="RUTA KMS.070"/>
    <x v="228"/>
    <x v="0"/>
    <x v="6"/>
    <x v="4"/>
    <x v="0"/>
    <d v="2024-09-11T18:03:15"/>
    <x v="196"/>
    <n v="25.945833333476912"/>
    <d v="2024-09-13T10:26:44"/>
    <d v="1899-12-30T00:56:00"/>
    <d v="2024-09-13T11:22:44"/>
    <n v="-15.378888888924848"/>
    <x v="1"/>
    <m/>
    <m/>
    <x v="0"/>
    <x v="12"/>
    <x v="2"/>
    <x v="2"/>
    <x v="6"/>
    <n v="6"/>
    <s v=""/>
    <d v="1899-12-30T22:24:00"/>
    <n v="24.012500000143579"/>
    <e v="#N/A"/>
    <n v="24.012500000143579"/>
    <n v="0"/>
    <x v="2"/>
  </r>
  <r>
    <s v="E016"/>
    <s v="EM11"/>
    <x v="1938"/>
    <x v="0"/>
    <s v="E2"/>
    <n v="100000136"/>
    <s v="CONSTRUDECO NORTE S.L."/>
    <n v="20000513"/>
    <s v="BURELA"/>
    <n v="192154"/>
    <x v="106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0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94"/>
    <x v="19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1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0140"/>
    <x v="2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2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12"/>
    <x v="15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3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191254"/>
    <x v="80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4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8"/>
    <x v="0"/>
    <s v="E2"/>
    <n v="100000136"/>
    <s v="CONSTRUDECO NORTE S.L."/>
    <n v="20000513"/>
    <s v="BURELA"/>
    <n v="210217"/>
    <x v="107"/>
    <d v="2024-09-12T00:00:00"/>
    <d v="1899-12-30T09:56:52"/>
    <s v="12/09 SERVIR 18 PAL"/>
    <d v="2024-09-12T00:00:00"/>
    <x v="9"/>
    <x v="7"/>
    <x v="1996"/>
    <d v="2024-09-12T00:00:00"/>
    <d v="1899-12-30T17:57:47"/>
    <n v="186"/>
    <s v="E00186"/>
    <s v="RUTA KMS.186"/>
    <x v="225"/>
    <x v="0"/>
    <x v="5"/>
    <x v="4"/>
    <x v="0"/>
    <d v="2024-09-12T09:56:52"/>
    <x v="196"/>
    <n v="10.052222222322598"/>
    <d v="2024-09-12T17:57:47"/>
    <d v="1899-12-30T02:28:48"/>
    <d v="2024-09-12T20:26:35"/>
    <n v="-0.44305555539904162"/>
    <x v="0"/>
    <m/>
    <m/>
    <x v="0"/>
    <x v="11"/>
    <x v="0"/>
    <x v="2"/>
    <x v="9"/>
    <n v="5"/>
    <s v=""/>
    <d v="1900-01-01T11:31:12"/>
    <n v="6.5722222223225977"/>
    <e v="#N/A"/>
    <n v="6.5722222223225977"/>
    <n v="0"/>
    <x v="2"/>
  </r>
  <r>
    <s v="E016"/>
    <s v="EM11"/>
    <x v="1939"/>
    <x v="0"/>
    <s v="E2"/>
    <n v="100052799"/>
    <s v="CONSTRUCTORA NISTAL Y BELLO, SA"/>
    <n v="17007707"/>
    <s v="54 VIV-C/ OTERO PEDRAYO-LUGO"/>
    <n v="191914"/>
    <x v="108"/>
    <d v="2024-09-12T00:00:00"/>
    <d v="1899-12-30T10:56:03"/>
    <s v="13/09 1º h 8167FXL"/>
    <d v="2024-09-13T00:00:00"/>
    <x v="9"/>
    <x v="7"/>
    <x v="1997"/>
    <d v="2024-09-13T00:00:00"/>
    <d v="1899-12-30T08:12:38"/>
    <n v="127"/>
    <s v="E00127"/>
    <s v="RUTA KMS.127"/>
    <x v="48"/>
    <x v="0"/>
    <x v="0"/>
    <x v="4"/>
    <x v="0"/>
    <d v="2024-09-12T10:56:03"/>
    <x v="244"/>
    <n v="33.06583333335584"/>
    <d v="2024-09-13T08:12:38"/>
    <d v="1899-12-30T01:41:36"/>
    <d v="2024-09-13T09:54:14"/>
    <n v="10.096111111168284"/>
    <x v="0"/>
    <m/>
    <m/>
    <x v="0"/>
    <x v="12"/>
    <x v="0"/>
    <x v="2"/>
    <x v="0"/>
    <n v="6"/>
    <s v=""/>
    <d v="1899-12-31T16:38:24"/>
    <n v="30.372500000022505"/>
    <e v="#N/A"/>
    <n v="30.372500000022505"/>
    <n v="0"/>
    <x v="2"/>
  </r>
  <r>
    <s v="E016"/>
    <s v="EM11"/>
    <x v="1940"/>
    <x v="0"/>
    <s v="E2"/>
    <n v="100005979"/>
    <s v="GERMAN IGLESIAS S.L."/>
    <n v="20001572"/>
    <s v="OROSO"/>
    <n v="190010"/>
    <x v="27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0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61"/>
    <x v="26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1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212"/>
    <x v="15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2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870"/>
    <x v="21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3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017"/>
    <x v="32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4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0194"/>
    <x v="1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5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191061"/>
    <x v="109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6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0"/>
    <x v="0"/>
    <s v="E2"/>
    <n v="100005979"/>
    <s v="GERMAN IGLESIAS S.L."/>
    <n v="20001572"/>
    <s v="OROSO"/>
    <n v="210580"/>
    <x v="78"/>
    <d v="2024-09-12T00:00:00"/>
    <d v="1899-12-30T16:01:56"/>
    <s v="13/09 URG 12PY15sc M"/>
    <d v="2024-09-13T00:00:00"/>
    <x v="9"/>
    <x v="7"/>
    <x v="1998"/>
    <d v="2024-09-13T00:00:00"/>
    <d v="1899-12-30T08:15:58"/>
    <n v="31"/>
    <s v="E00031"/>
    <s v="RUTA KMS.031"/>
    <x v="228"/>
    <x v="0"/>
    <x v="8"/>
    <x v="4"/>
    <x v="0"/>
    <d v="2024-09-12T16:01:56"/>
    <x v="244"/>
    <n v="27.967777777870651"/>
    <d v="2024-09-13T08:15:58"/>
    <d v="1899-12-30T00:24:48"/>
    <d v="2024-09-13T08:40:46"/>
    <n v="11.320555555634201"/>
    <x v="0"/>
    <m/>
    <m/>
    <x v="0"/>
    <x v="12"/>
    <x v="0"/>
    <x v="2"/>
    <x v="0"/>
    <n v="6"/>
    <s v=""/>
    <d v="1899-12-30T09:55:12"/>
    <n v="26.554444444537317"/>
    <e v="#N/A"/>
    <n v="26.554444444537317"/>
    <n v="0"/>
    <x v="2"/>
  </r>
  <r>
    <s v="E016"/>
    <s v="EM11"/>
    <x v="1941"/>
    <x v="0"/>
    <s v="E2"/>
    <n v="100025568"/>
    <s v="GANDARIO OBRAS, S.L."/>
    <n v="17007774"/>
    <s v="18 VIV. PLAZA A RABADEIRA-OLEIROS"/>
    <n v="190023"/>
    <x v="33"/>
    <d v="2024-09-12T00:00:00"/>
    <d v="1899-12-30T16:50:09"/>
    <s v="13/09 8167FXL"/>
    <d v="2024-09-13T00:00:00"/>
    <x v="9"/>
    <x v="7"/>
    <x v="1999"/>
    <d v="2024-09-13T00:00:00"/>
    <d v="1899-12-30T12:46:36"/>
    <n v="93"/>
    <s v="E00093"/>
    <s v="RUTA KMS.093"/>
    <x v="48"/>
    <x v="0"/>
    <x v="0"/>
    <x v="4"/>
    <x v="0"/>
    <d v="2024-09-12T16:50:09"/>
    <x v="244"/>
    <n v="27.164166666800156"/>
    <d v="2024-09-13T12:46:36"/>
    <d v="1899-12-30T01:14:24"/>
    <d v="2024-09-13T14:01:00"/>
    <n v="5.9833333334536292"/>
    <x v="0"/>
    <m/>
    <m/>
    <x v="0"/>
    <x v="12"/>
    <x v="0"/>
    <x v="2"/>
    <x v="3"/>
    <n v="6"/>
    <s v=""/>
    <d v="1899-12-31T05:45:36"/>
    <n v="24.924166666800158"/>
    <e v="#N/A"/>
    <n v="24.924166666800158"/>
    <n v="0"/>
    <x v="2"/>
  </r>
  <r>
    <s v="E016"/>
    <s v="EM11"/>
    <x v="1942"/>
    <x v="0"/>
    <s v="E2"/>
    <n v="100021405"/>
    <s v="MAT. DE CONST. FERNANDO ALONSO,S.L."/>
    <n v="20001986"/>
    <s v="BEADE"/>
    <n v="191212"/>
    <x v="15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0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93"/>
    <x v="34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1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00"/>
    <x v="17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2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16"/>
    <s v="EM11"/>
    <x v="1942"/>
    <x v="0"/>
    <s v="E2"/>
    <n v="100021405"/>
    <s v="MAT. DE CONST. FERNANDO ALONSO,S.L."/>
    <n v="20001986"/>
    <s v="BEADE"/>
    <n v="190140"/>
    <x v="20"/>
    <d v="2024-09-12T00:00:00"/>
    <d v="1899-12-30T18:46:21"/>
    <s v="URGE MUCHOO SERVIR L"/>
    <d v="2024-09-13T00:00:00"/>
    <x v="20"/>
    <x v="7"/>
    <x v="2000"/>
    <d v="2024-09-13T00:00:00"/>
    <d v="1899-12-30T11:03:23"/>
    <n v="104"/>
    <s v="E00104"/>
    <s v="RUTA KMS.104"/>
    <x v="229"/>
    <x v="0"/>
    <x v="3"/>
    <x v="4"/>
    <x v="0"/>
    <d v="2024-09-12T18:46:21"/>
    <x v="259"/>
    <n v="23.727500000037253"/>
    <d v="2024-09-13T11:03:23"/>
    <d v="1899-12-30T01:23:12"/>
    <d v="2024-09-13T12:26:35"/>
    <n v="6.0569444444845431"/>
    <x v="0"/>
    <m/>
    <m/>
    <x v="0"/>
    <x v="12"/>
    <x v="0"/>
    <x v="2"/>
    <x v="7"/>
    <n v="6"/>
    <s v=""/>
    <d v="1899-12-31T09:16:48"/>
    <n v="21.340833333370586"/>
    <e v="#N/A"/>
    <n v="21.340833333370586"/>
    <n v="0"/>
    <x v="2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1"/>
    <d v="2024-09-11T00:00:00"/>
    <d v="1899-12-30T10:47:19"/>
    <n v="29"/>
    <s v="E00029"/>
    <s v="RUTA KMS.029"/>
    <x v="316"/>
    <x v="0"/>
    <x v="0"/>
    <x v="5"/>
    <x v="0"/>
    <d v="2024-07-11T17:24:54"/>
    <x v="63"/>
    <n v="266.58500000007916"/>
    <d v="2024-09-11T10:47:19"/>
    <d v="1899-12-30T00:23:12"/>
    <d v="2024-09-11T11:10:31"/>
    <n v="-1215.1752777777147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2"/>
    <d v="2024-09-11T00:00:00"/>
    <d v="1899-12-30T10:58:18"/>
    <n v="29"/>
    <s v="E00029"/>
    <s v="RUTA KMS.029"/>
    <x v="54"/>
    <x v="0"/>
    <x v="0"/>
    <x v="5"/>
    <x v="0"/>
    <d v="2024-07-11T17:24:54"/>
    <x v="63"/>
    <n v="266.58500000007916"/>
    <d v="2024-09-11T10:58:18"/>
    <d v="1899-12-30T00:23:12"/>
    <d v="2024-09-11T11:21:30"/>
    <n v="-1215.358333333279"/>
    <x v="1"/>
    <m/>
    <m/>
    <x v="0"/>
    <x v="8"/>
    <x v="2"/>
    <x v="2"/>
    <x v="6"/>
    <n v="4"/>
    <s v=""/>
    <d v="1899-12-30T09:16:48"/>
    <n v="265.19833333341251"/>
    <n v="60"/>
    <n v="205.19833333341251"/>
    <n v="0"/>
    <x v="3"/>
  </r>
  <r>
    <s v="E002"/>
    <s v="EO55"/>
    <x v="184"/>
    <x v="0"/>
    <s v="E3"/>
    <n v="100058482"/>
    <s v="CEMENSOL TRADING, S.L."/>
    <n v="46005209"/>
    <s v="MALAGA"/>
    <n v="200225"/>
    <x v="37"/>
    <d v="2024-07-11T00:00:00"/>
    <d v="1899-12-30T17:24:54"/>
    <s v="CLINKER CEMENSOL"/>
    <d v="2024-07-22T00:00:00"/>
    <x v="9"/>
    <x v="9"/>
    <x v="2003"/>
    <d v="2024-09-11T00:00:00"/>
    <d v="1899-12-30T11:21:10"/>
    <n v="29"/>
    <s v="E00029"/>
    <s v="RUTA KMS.029"/>
    <x v="53"/>
    <x v="0"/>
    <x v="0"/>
    <x v="5"/>
    <x v="0"/>
    <d v="2024-07-11T17:24:54"/>
    <x v="63"/>
    <n v="266.58500000007916"/>
    <d v="2024-09-11T11:21:10"/>
    <d v="1899-12-30T00:23:12"/>
    <d v="2024-09-11T11:44:22"/>
    <n v="-1215.7394444442471"/>
    <x v="1"/>
    <m/>
    <m/>
    <x v="0"/>
    <x v="8"/>
    <x v="2"/>
    <x v="2"/>
    <x v="7"/>
    <n v="4"/>
    <s v=""/>
    <d v="1899-12-30T09:16:48"/>
    <n v="265.19833333341251"/>
    <n v="60"/>
    <n v="205.19833333341251"/>
    <n v="0"/>
    <x v="3"/>
  </r>
  <r>
    <s v="E002"/>
    <s v="EO55"/>
    <x v="1943"/>
    <x v="0"/>
    <s v="E4"/>
    <n v="100058375"/>
    <s v="GRUPO PUYA 68, S.L."/>
    <n v="46005331"/>
    <s v="ALMACEN-S.PEDRO ALCANTARA"/>
    <n v="3283"/>
    <x v="40"/>
    <d v="2024-09-06T00:00:00"/>
    <d v="1899-12-30T08:36:44"/>
    <s v="Pedido diario"/>
    <d v="2024-09-11T00:00:00"/>
    <x v="9"/>
    <x v="9"/>
    <x v="2004"/>
    <d v="2024-09-11T00:00:00"/>
    <d v="1899-12-30T11:36:42"/>
    <n v="84"/>
    <s v="E00084"/>
    <s v="RUTA KMS.084"/>
    <x v="59"/>
    <x v="0"/>
    <x v="0"/>
    <x v="5"/>
    <x v="1"/>
    <d v="2024-09-06T08:36:44"/>
    <x v="176"/>
    <n v="131.38777777785435"/>
    <d v="2024-09-11T11:36:42"/>
    <d v="1899-12-30T01:07:12"/>
    <d v="2024-09-11T12:43:54"/>
    <n v="7.2683333333116025"/>
    <x v="0"/>
    <m/>
    <m/>
    <x v="0"/>
    <x v="8"/>
    <x v="0"/>
    <x v="2"/>
    <x v="7"/>
    <n v="4"/>
    <s v=""/>
    <d v="1899-12-31T02:52:48"/>
    <n v="129.26777777785435"/>
    <n v="60"/>
    <n v="69.267777777854349"/>
    <n v="0"/>
    <x v="3"/>
  </r>
  <r>
    <s v="E002"/>
    <s v="EO55"/>
    <x v="1944"/>
    <x v="0"/>
    <s v="E4"/>
    <n v="100058375"/>
    <s v="GRUPO PUYA 68, S.L."/>
    <n v="46005331"/>
    <s v="ALMACEN-S.PEDRO ALCANTARA"/>
    <n v="3283"/>
    <x v="40"/>
    <d v="2024-09-06T00:00:00"/>
    <d v="1899-12-30T08:38:18"/>
    <s v="Pedido diario"/>
    <d v="2024-09-12T00:00:00"/>
    <x v="9"/>
    <x v="9"/>
    <x v="2005"/>
    <d v="2024-09-12T00:00:00"/>
    <d v="1899-12-30T11:59:11"/>
    <n v="84"/>
    <s v="E00084"/>
    <s v="RUTA KMS.084"/>
    <x v="59"/>
    <x v="0"/>
    <x v="0"/>
    <x v="5"/>
    <x v="1"/>
    <d v="2024-09-06T08:38:18"/>
    <x v="196"/>
    <n v="155.36166666675126"/>
    <d v="2024-09-12T11:59:11"/>
    <d v="1899-12-30T01:07:12"/>
    <d v="2024-09-12T13:06:23"/>
    <n v="6.8936111111543141"/>
    <x v="0"/>
    <m/>
    <m/>
    <x v="0"/>
    <x v="11"/>
    <x v="0"/>
    <x v="2"/>
    <x v="7"/>
    <n v="5"/>
    <s v=""/>
    <d v="1899-12-31T02:52:48"/>
    <n v="153.24166666675126"/>
    <n v="60"/>
    <n v="93.241666666751257"/>
    <n v="0"/>
    <x v="3"/>
  </r>
  <r>
    <s v="E002"/>
    <s v="EO55"/>
    <x v="1945"/>
    <x v="0"/>
    <s v="E4"/>
    <n v="100058375"/>
    <s v="GRUPO PUYA 68, S.L."/>
    <n v="46005331"/>
    <s v="ALMACEN-S.PEDRO ALCANTARA"/>
    <n v="3283"/>
    <x v="40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0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5"/>
    <x v="0"/>
    <s v="E4"/>
    <n v="100058375"/>
    <s v="GRUPO PUYA 68, S.L."/>
    <n v="46005331"/>
    <s v="ALMACEN-S.PEDRO ALCANTARA"/>
    <n v="3282"/>
    <x v="39"/>
    <d v="2024-09-06T00:00:00"/>
    <d v="1899-12-30T08:38:49"/>
    <s v="13/09 10p 32,5 6p 42"/>
    <d v="2024-09-13T00:00:00"/>
    <x v="9"/>
    <x v="9"/>
    <x v="2006"/>
    <d v="2024-09-13T00:00:00"/>
    <d v="1899-12-30T12:27:35"/>
    <n v="84"/>
    <s v="E00084"/>
    <s v="RUTA KMS.084"/>
    <x v="59"/>
    <x v="0"/>
    <x v="1"/>
    <x v="5"/>
    <x v="1"/>
    <d v="2024-09-06T08:38:49"/>
    <x v="244"/>
    <n v="179.35305555554805"/>
    <d v="2024-09-13T12:27:35"/>
    <d v="1899-12-30T01:07:12"/>
    <d v="2024-09-13T13:34:47"/>
    <n v="6.4202777777099982"/>
    <x v="0"/>
    <m/>
    <m/>
    <x v="0"/>
    <x v="12"/>
    <x v="0"/>
    <x v="2"/>
    <x v="3"/>
    <n v="6"/>
    <s v=""/>
    <d v="1899-12-31T02:52:48"/>
    <n v="177.23305555554805"/>
    <n v="60"/>
    <n v="117.23305555554805"/>
    <n v="0"/>
    <x v="3"/>
  </r>
  <r>
    <s v="E002"/>
    <s v="EO55"/>
    <x v="1946"/>
    <x v="0"/>
    <s v="E3"/>
    <n v="100037768"/>
    <s v="MINAS DE AGUAS TEÑIDAS, S.A.U. (MAT"/>
    <n v="46004267"/>
    <s v="ZREP4500031988_2 MAGDALENA PASTA"/>
    <n v="1782"/>
    <x v="46"/>
    <d v="2024-09-09T00:00:00"/>
    <d v="1899-12-30T15:15:17"/>
    <s v="10/09 06:00h"/>
    <d v="2024-09-10T00:00:00"/>
    <x v="9"/>
    <x v="10"/>
    <x v="2007"/>
    <d v="2024-09-10T00:00:00"/>
    <d v="1899-12-30T11:01:35"/>
    <n v="85"/>
    <s v="E00085"/>
    <s v="RUTA KMS.085"/>
    <x v="69"/>
    <x v="0"/>
    <x v="0"/>
    <x v="6"/>
    <x v="0"/>
    <d v="2024-09-09T15:15:17"/>
    <x v="158"/>
    <n v="28.745277777838055"/>
    <d v="2024-09-10T11:01:35"/>
    <d v="1899-12-30T01:08:00"/>
    <d v="2024-09-10T12:09:35"/>
    <n v="7.840277777868323"/>
    <x v="0"/>
    <m/>
    <m/>
    <x v="0"/>
    <x v="6"/>
    <x v="0"/>
    <x v="2"/>
    <x v="7"/>
    <n v="3"/>
    <s v=""/>
    <d v="1899-12-31T03:12:00"/>
    <n v="26.611944444504722"/>
    <n v="12"/>
    <n v="14.611944444504722"/>
    <n v="0"/>
    <x v="3"/>
  </r>
  <r>
    <s v="E002"/>
    <s v="EO55"/>
    <x v="1947"/>
    <x v="0"/>
    <s v="E4"/>
    <n v="100018498"/>
    <s v="MATCON HNOS. GAMEZ DOMINGUEZ, S.L."/>
    <n v="46000431"/>
    <s v="MALAGA (CNO. MEDIOAMBIENTAL Nº29)"/>
    <n v="3283"/>
    <x v="40"/>
    <d v="2024-09-10T00:00:00"/>
    <d v="1899-12-30T08:53:10"/>
    <s v="12/09 Lo antes posib"/>
    <d v="2024-09-12T00:00:00"/>
    <x v="9"/>
    <x v="9"/>
    <x v="2008"/>
    <d v="2024-09-12T00:00:00"/>
    <d v="1899-12-30T09:00:18"/>
    <n v="22"/>
    <s v="E00022"/>
    <s v="RUTA KMS.022"/>
    <x v="236"/>
    <x v="0"/>
    <x v="0"/>
    <x v="5"/>
    <x v="1"/>
    <d v="2024-09-10T08:53:10"/>
    <x v="196"/>
    <n v="59.113888889027294"/>
    <d v="2024-09-12T09:00:18"/>
    <d v="1899-12-30T00:17:36"/>
    <d v="2024-09-12T09:17:54"/>
    <n v="10.701666666835081"/>
    <x v="0"/>
    <m/>
    <m/>
    <x v="0"/>
    <x v="11"/>
    <x v="0"/>
    <x v="2"/>
    <x v="1"/>
    <n v="5"/>
    <s v=""/>
    <d v="1899-12-30T07:02:24"/>
    <n v="57.820555555693957"/>
    <n v="24"/>
    <n v="33.820555555693957"/>
    <n v="0"/>
    <x v="3"/>
  </r>
  <r>
    <s v="E002"/>
    <s v="EO55"/>
    <x v="1948"/>
    <x v="0"/>
    <s v="E4"/>
    <n v="100018498"/>
    <s v="MATCON HNOS. GAMEZ DOMINGUEZ, S.L."/>
    <n v="46000431"/>
    <s v="MALAGA (CNO. MEDIOAMBIENTAL Nº29)"/>
    <n v="3283"/>
    <x v="40"/>
    <d v="2024-09-10T00:00:00"/>
    <d v="1899-12-30T08:53:17"/>
    <s v="13/09 Lo antes posib"/>
    <d v="2024-09-13T00:00:00"/>
    <x v="9"/>
    <x v="9"/>
    <x v="2009"/>
    <d v="2024-09-13T00:00:00"/>
    <d v="1899-12-30T10:17:23"/>
    <n v="22"/>
    <s v="E00022"/>
    <s v="RUTA KMS.022"/>
    <x v="59"/>
    <x v="0"/>
    <x v="0"/>
    <x v="5"/>
    <x v="1"/>
    <d v="2024-09-10T08:53:17"/>
    <x v="244"/>
    <n v="83.111944444477558"/>
    <d v="2024-09-13T10:17:23"/>
    <d v="1899-12-30T00:17:36"/>
    <d v="2024-09-13T10:34:59"/>
    <n v="9.4169444446451962"/>
    <x v="0"/>
    <m/>
    <m/>
    <x v="0"/>
    <x v="12"/>
    <x v="0"/>
    <x v="2"/>
    <x v="6"/>
    <n v="6"/>
    <s v=""/>
    <d v="1899-12-30T07:02:24"/>
    <n v="81.818611111144222"/>
    <n v="36"/>
    <n v="45.818611111144222"/>
    <n v="0"/>
    <x v="3"/>
  </r>
  <r>
    <s v="E002"/>
    <s v="EO55"/>
    <x v="1949"/>
    <x v="0"/>
    <s v="E3"/>
    <n v="100037768"/>
    <s v="MINAS DE AGUAS TEÑIDAS, S.A.U. (MAT"/>
    <n v="46004165"/>
    <s v="ZREP4500031988_5  HORMIGON VALDELAM"/>
    <n v="3236"/>
    <x v="41"/>
    <d v="2024-09-10T00:00:00"/>
    <d v="1899-12-30T10:13:41"/>
    <s v="11/09 16:00h"/>
    <d v="2024-09-11T00:00:00"/>
    <x v="9"/>
    <x v="10"/>
    <x v="2010"/>
    <d v="2024-09-11T00:00:00"/>
    <d v="1899-12-30T12:02:31"/>
    <n v="85"/>
    <s v="E00085"/>
    <s v="RUTA KMS.085"/>
    <x v="62"/>
    <x v="0"/>
    <x v="0"/>
    <x v="6"/>
    <x v="0"/>
    <d v="2024-09-10T10:13:41"/>
    <x v="176"/>
    <n v="33.771944444510154"/>
    <d v="2024-09-11T12:02:31"/>
    <d v="1899-12-30T01:08:00"/>
    <d v="2024-09-11T13:10:31"/>
    <n v="6.8247222222271375"/>
    <x v="0"/>
    <m/>
    <m/>
    <x v="0"/>
    <x v="8"/>
    <x v="0"/>
    <x v="2"/>
    <x v="3"/>
    <n v="4"/>
    <s v=""/>
    <d v="1899-12-31T03:12:00"/>
    <n v="31.638611111176822"/>
    <n v="12"/>
    <n v="19.638611111176822"/>
    <n v="0"/>
    <x v="3"/>
  </r>
  <r>
    <s v="E002"/>
    <s v="EO55"/>
    <x v="1950"/>
    <x v="0"/>
    <s v="E3"/>
    <n v="100021485"/>
    <s v="HORMIGONES DE BAENA, S.L."/>
    <n v="46001510"/>
    <s v="BAENA"/>
    <n v="3269"/>
    <x v="45"/>
    <d v="2024-09-10T00:00:00"/>
    <d v="1899-12-30T10:45:56"/>
    <s v="11/09 16:00h"/>
    <d v="2024-09-11T00:00:00"/>
    <x v="6"/>
    <x v="9"/>
    <x v="2011"/>
    <d v="2024-09-11T00:00:00"/>
    <d v="1899-12-30T11:43:14"/>
    <n v="138"/>
    <s v="E00138"/>
    <s v="RUTA KMS.138"/>
    <x v="76"/>
    <x v="0"/>
    <x v="0"/>
    <x v="5"/>
    <x v="0"/>
    <d v="2024-09-10T10:45:56"/>
    <x v="207"/>
    <n v="29.234444444300607"/>
    <d v="2024-09-11T11:43:14"/>
    <d v="1899-12-30T01:50:24"/>
    <d v="2024-09-11T13:33:38"/>
    <n v="2.4394444443751127"/>
    <x v="0"/>
    <m/>
    <m/>
    <x v="0"/>
    <x v="8"/>
    <x v="0"/>
    <x v="2"/>
    <x v="7"/>
    <n v="4"/>
    <s v=""/>
    <d v="1899-12-31T20:09:36"/>
    <n v="26.394444444300607"/>
    <n v="12"/>
    <n v="14.394444444300607"/>
    <n v="0"/>
    <x v="3"/>
  </r>
  <r>
    <s v="E002"/>
    <s v="EO55"/>
    <x v="1951"/>
    <x v="0"/>
    <s v="E3"/>
    <n v="100058384"/>
    <s v="ADOQUINES Y MARCOS, S.L."/>
    <n v="46005169"/>
    <s v="PLANTA LA RODA DE ANDALUCIA"/>
    <n v="3263"/>
    <x v="47"/>
    <d v="2024-09-10T00:00:00"/>
    <d v="1899-12-30T11:42:58"/>
    <s v=".11/09 11:00"/>
    <d v="2024-09-11T00:00:00"/>
    <x v="12"/>
    <x v="9"/>
    <x v="2012"/>
    <d v="2024-09-11T00:00:00"/>
    <d v="1899-12-30T10:39:24"/>
    <n v="90"/>
    <s v="E00090"/>
    <s v="RUTA KMS.090"/>
    <x v="109"/>
    <x v="0"/>
    <x v="0"/>
    <x v="5"/>
    <x v="0"/>
    <d v="2024-09-10T11:42:58"/>
    <x v="190"/>
    <n v="23.283888888952788"/>
    <d v="2024-09-11T10:39:24"/>
    <d v="1899-12-30T01:12:00"/>
    <d v="2024-09-11T11:51:24"/>
    <n v="-0.85666666663018987"/>
    <x v="1"/>
    <m/>
    <m/>
    <x v="0"/>
    <x v="8"/>
    <x v="1"/>
    <x v="2"/>
    <x v="6"/>
    <n v="4"/>
    <s v=""/>
    <d v="1899-12-31T04:48:00"/>
    <n v="21.083888888952789"/>
    <n v="12"/>
    <n v="9.0838888889527887"/>
    <n v="0"/>
    <x v="3"/>
  </r>
  <r>
    <s v="E002"/>
    <s v="EO55"/>
    <x v="1952"/>
    <x v="0"/>
    <s v="E4"/>
    <n v="100030200"/>
    <s v="LEROY MERLIN ESPAÑA,S.L.U."/>
    <n v="46005393"/>
    <s v="MARBELLA (14)"/>
    <n v="3283"/>
    <x v="40"/>
    <d v="2024-09-10T00:00:00"/>
    <d v="1899-12-30T12:47:28"/>
    <s v="60050702   ir 6h a 7"/>
    <d v="2024-09-12T00:00:00"/>
    <x v="27"/>
    <x v="9"/>
    <x v="2013"/>
    <d v="2024-09-11T00:00:00"/>
    <d v="1899-12-30T14:59:36"/>
    <n v="76"/>
    <s v="E00076"/>
    <s v="RUTA KMS.076"/>
    <x v="59"/>
    <x v="0"/>
    <x v="0"/>
    <x v="5"/>
    <x v="1"/>
    <d v="2024-09-10T12:47:28"/>
    <x v="260"/>
    <n v="42.208888888824731"/>
    <d v="2024-09-11T14:59:36"/>
    <d v="1899-12-30T01:00:48"/>
    <d v="2024-09-11T16:00:24"/>
    <n v="14.993333333346527"/>
    <x v="0"/>
    <m/>
    <m/>
    <x v="0"/>
    <x v="8"/>
    <x v="0"/>
    <x v="2"/>
    <x v="5"/>
    <n v="4"/>
    <s v=""/>
    <d v="1899-12-31T00:19:12"/>
    <n v="40.195555555491396"/>
    <n v="24"/>
    <n v="16.195555555491396"/>
    <n v="0"/>
    <x v="3"/>
  </r>
  <r>
    <s v="E002"/>
    <s v="EO55"/>
    <x v="1953"/>
    <x v="0"/>
    <s v="E3"/>
    <n v="100057966"/>
    <s v="HORPRESOL, SRL"/>
    <n v="46005112"/>
    <s v="PLANTA ALMERIA"/>
    <n v="3269"/>
    <x v="45"/>
    <d v="2024-09-10T00:00:00"/>
    <d v="1899-12-30T13:12:08"/>
    <s v="votorantim 14:00"/>
    <d v="2024-09-11T00:00:00"/>
    <x v="3"/>
    <x v="9"/>
    <x v="2014"/>
    <d v="2024-09-11T00:00:00"/>
    <d v="1899-12-30T10:40:38"/>
    <n v="195"/>
    <s v="E00195"/>
    <s v="RUTA KMS.195"/>
    <x v="238"/>
    <x v="0"/>
    <x v="0"/>
    <x v="5"/>
    <x v="0"/>
    <d v="2024-09-10T13:12:08"/>
    <x v="191"/>
    <n v="24.797777777770534"/>
    <d v="2024-09-11T10:40:38"/>
    <d v="1899-12-30T02:36:00"/>
    <d v="2024-09-11T13:16:38"/>
    <n v="0.72277777787530795"/>
    <x v="0"/>
    <m/>
    <m/>
    <x v="0"/>
    <x v="8"/>
    <x v="0"/>
    <x v="2"/>
    <x v="6"/>
    <n v="4"/>
    <s v=""/>
    <d v="1900-01-01T14:24:00"/>
    <n v="21.197777777770533"/>
    <n v="12"/>
    <n v="9.1977777777705327"/>
    <n v="0"/>
    <x v="3"/>
  </r>
  <r>
    <s v="E002"/>
    <s v="EO55"/>
    <x v="1954"/>
    <x v="0"/>
    <s v="E3"/>
    <n v="100057966"/>
    <s v="HORPRESOL, SRL"/>
    <n v="46005111"/>
    <s v="PLANTA FUENGIROLA"/>
    <n v="3269"/>
    <x v="45"/>
    <d v="2024-09-10T00:00:00"/>
    <d v="1899-12-30T13:13:41"/>
    <s v="votorantim 15:00"/>
    <d v="2024-09-11T00:00:00"/>
    <x v="4"/>
    <x v="9"/>
    <x v="2015"/>
    <d v="2024-09-11T00:00:00"/>
    <d v="1899-12-30T13:38:43"/>
    <n v="57"/>
    <s v="E00057"/>
    <s v="RUTA KMS.057"/>
    <x v="249"/>
    <x v="0"/>
    <x v="0"/>
    <x v="5"/>
    <x v="0"/>
    <d v="2024-09-10T13:13:41"/>
    <x v="200"/>
    <n v="25.771944444451947"/>
    <d v="2024-09-11T13:38:43"/>
    <d v="1899-12-30T00:45:36"/>
    <d v="2024-09-11T14:24:19"/>
    <n v="0.594722222071141"/>
    <x v="0"/>
    <m/>
    <m/>
    <x v="0"/>
    <x v="8"/>
    <x v="0"/>
    <x v="2"/>
    <x v="2"/>
    <n v="4"/>
    <s v=""/>
    <d v="1899-12-30T18:14:24"/>
    <n v="24.011944444451945"/>
    <n v="12"/>
    <n v="12.011944444451945"/>
    <n v="0"/>
    <x v="3"/>
  </r>
  <r>
    <s v="E002"/>
    <s v="EO55"/>
    <x v="1955"/>
    <x v="0"/>
    <s v="E3"/>
    <n v="100057966"/>
    <s v="HORPRESOL, SRL"/>
    <n v="46005111"/>
    <s v="PLANTA FUENGIROLA"/>
    <n v="3269"/>
    <x v="45"/>
    <d v="2024-09-10T00:00:00"/>
    <d v="1899-12-30T13:14:18"/>
    <s v="votorantim 12:00"/>
    <d v="2024-09-11T00:00:00"/>
    <x v="17"/>
    <x v="9"/>
    <x v="2016"/>
    <d v="2024-09-11T00:00:00"/>
    <d v="1899-12-30T10:12:31"/>
    <n v="57"/>
    <s v="E00057"/>
    <s v="RUTA KMS.057"/>
    <x v="249"/>
    <x v="0"/>
    <x v="0"/>
    <x v="5"/>
    <x v="0"/>
    <d v="2024-09-10T13:14:18"/>
    <x v="181"/>
    <n v="22.761666666716337"/>
    <d v="2024-09-11T10:12:31"/>
    <d v="1899-12-30T00:45:36"/>
    <d v="2024-09-11T10:58:07"/>
    <n v="1.0313888888340443"/>
    <x v="0"/>
    <m/>
    <m/>
    <x v="0"/>
    <x v="8"/>
    <x v="0"/>
    <x v="2"/>
    <x v="6"/>
    <n v="4"/>
    <s v=""/>
    <d v="1899-12-30T18:14:24"/>
    <n v="21.001666666716336"/>
    <n v="12"/>
    <n v="9.0016666667163356"/>
    <n v="0"/>
    <x v="3"/>
  </r>
  <r>
    <s v="E002"/>
    <s v="EO55"/>
    <x v="1956"/>
    <x v="0"/>
    <s v="E3"/>
    <n v="100057966"/>
    <s v="HORPRESOL, SRL"/>
    <n v="46005105"/>
    <s v="PLANTA MALAGA"/>
    <n v="3269"/>
    <x v="45"/>
    <d v="2024-09-10T00:00:00"/>
    <d v="1899-12-30T13:16:27"/>
    <s v="votorantim 13h"/>
    <d v="2024-09-11T00:00:00"/>
    <x v="17"/>
    <x v="9"/>
    <x v="2017"/>
    <d v="2024-09-11T00:00:00"/>
    <d v="1899-12-30T11:54:04"/>
    <n v="24"/>
    <s v="E00024"/>
    <s v="RUTA KMS.024"/>
    <x v="247"/>
    <x v="0"/>
    <x v="0"/>
    <x v="5"/>
    <x v="0"/>
    <d v="2024-09-10T13:16:27"/>
    <x v="181"/>
    <n v="22.725833333388437"/>
    <d v="2024-09-11T11:54:04"/>
    <d v="1899-12-30T00:19:12"/>
    <d v="2024-09-11T12:13:16"/>
    <n v="-0.22111111111007631"/>
    <x v="0"/>
    <m/>
    <m/>
    <x v="0"/>
    <x v="8"/>
    <x v="0"/>
    <x v="2"/>
    <x v="7"/>
    <n v="4"/>
    <s v=""/>
    <d v="1899-12-30T07:40:48"/>
    <n v="21.405833333388436"/>
    <n v="12"/>
    <n v="9.4058333333884363"/>
    <n v="0"/>
    <x v="3"/>
  </r>
  <r>
    <s v="E002"/>
    <s v="EO55"/>
    <x v="1957"/>
    <x v="0"/>
    <s v="E3"/>
    <n v="100057966"/>
    <s v="HORPRESOL, SRL"/>
    <n v="46005107"/>
    <s v="PLANTA RIO GUI-TORROX COSTA"/>
    <n v="3269"/>
    <x v="45"/>
    <d v="2024-09-10T00:00:00"/>
    <d v="1899-12-30T13:33:51"/>
    <s v="votorantim 13h"/>
    <d v="2024-09-11T00:00:00"/>
    <x v="0"/>
    <x v="9"/>
    <x v="2018"/>
    <d v="2024-09-11T00:00:00"/>
    <d v="1899-12-30T13:03:23"/>
    <n v="40"/>
    <s v="E00040"/>
    <s v="RUTA KMS.040"/>
    <x v="68"/>
    <x v="0"/>
    <x v="0"/>
    <x v="5"/>
    <x v="0"/>
    <d v="2024-09-10T13:33:51"/>
    <x v="193"/>
    <n v="23.435833333292976"/>
    <d v="2024-09-11T13:03:23"/>
    <d v="1899-12-30T00:32:00"/>
    <d v="2024-09-11T13:35:23"/>
    <n v="-0.58972222229931504"/>
    <x v="0"/>
    <m/>
    <m/>
    <x v="0"/>
    <x v="8"/>
    <x v="0"/>
    <x v="2"/>
    <x v="2"/>
    <n v="4"/>
    <s v=""/>
    <d v="1899-12-30T12:48:00"/>
    <n v="21.902499999959641"/>
    <n v="12"/>
    <n v="9.902499999959641"/>
    <n v="0"/>
    <x v="3"/>
  </r>
  <r>
    <s v="E002"/>
    <s v="EO55"/>
    <x v="1958"/>
    <x v="0"/>
    <s v="E4"/>
    <n v="100059353"/>
    <s v="JAIME SIREROL S.L."/>
    <n v="46005742"/>
    <s v="GATA DE GORGOS- SIREROL"/>
    <n v="3282"/>
    <x v="39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0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8"/>
    <x v="0"/>
    <s v="E4"/>
    <n v="100059353"/>
    <s v="JAIME SIREROL S.L."/>
    <n v="46005742"/>
    <s v="GATA DE GORGOS- SIREROL"/>
    <n v="3283"/>
    <x v="40"/>
    <d v="2024-09-10T00:00:00"/>
    <d v="1899-12-30T13:38:04"/>
    <s v="12/09 08:00h"/>
    <d v="2024-09-12T00:00:00"/>
    <x v="13"/>
    <x v="9"/>
    <x v="2019"/>
    <d v="2024-09-11T00:00:00"/>
    <d v="1899-12-30T13:06:41"/>
    <n v="571"/>
    <s v="E00571"/>
    <s v="RUTA KMS.571"/>
    <x v="317"/>
    <x v="0"/>
    <x v="1"/>
    <x v="5"/>
    <x v="1"/>
    <d v="2024-09-10T13:38:04"/>
    <x v="222"/>
    <n v="42.365555555617902"/>
    <d v="2024-09-11T13:06:41"/>
    <d v="1899-12-30T07:36:48"/>
    <d v="2024-09-11T20:43:29"/>
    <n v="11.275277777924202"/>
    <x v="0"/>
    <m/>
    <m/>
    <x v="0"/>
    <x v="8"/>
    <x v="0"/>
    <x v="2"/>
    <x v="2"/>
    <n v="4"/>
    <s v=""/>
    <d v="1900-01-06T14:43:12"/>
    <n v="33.752222222284573"/>
    <n v="24"/>
    <n v="9.7522222222845727"/>
    <n v="0"/>
    <x v="3"/>
  </r>
  <r>
    <s v="E002"/>
    <s v="EO55"/>
    <x v="1959"/>
    <x v="0"/>
    <s v="E3"/>
    <n v="100021981"/>
    <s v="CEMENTOS CAPA, S.L."/>
    <n v="46005184"/>
    <s v="FABRICA SALINAS-ARCHIDONA (MALAGA)"/>
    <n v="3260"/>
    <x v="52"/>
    <d v="2024-09-10T00:00:00"/>
    <d v="1899-12-30T14:15:42"/>
    <s v="durante la mañana"/>
    <d v="2024-09-11T00:00:00"/>
    <x v="8"/>
    <x v="9"/>
    <x v="2020"/>
    <d v="2024-09-11T00:00:00"/>
    <d v="1899-12-30T11:31:42"/>
    <n v="69"/>
    <s v="E00069"/>
    <s v="RUTA KMS.069"/>
    <x v="100"/>
    <x v="0"/>
    <x v="0"/>
    <x v="5"/>
    <x v="0"/>
    <d v="2024-09-10T14:15:42"/>
    <x v="261"/>
    <n v="22.238333333458286"/>
    <d v="2024-09-11T11:31:42"/>
    <d v="1899-12-30T00:55:12"/>
    <d v="2024-09-11T12:26:54"/>
    <n v="5.1666666870005429E-2"/>
    <x v="0"/>
    <m/>
    <m/>
    <x v="0"/>
    <x v="8"/>
    <x v="0"/>
    <x v="2"/>
    <x v="7"/>
    <n v="4"/>
    <s v=""/>
    <d v="1899-12-30T22:04:48"/>
    <n v="20.318333333458284"/>
    <n v="12"/>
    <n v="8.3183333334582841"/>
    <n v="0"/>
    <x v="3"/>
  </r>
  <r>
    <s v="E002"/>
    <s v="EO55"/>
    <x v="1960"/>
    <x v="0"/>
    <s v="E3"/>
    <n v="100021981"/>
    <s v="CEMENTOS CAPA, S.L."/>
    <n v="46005184"/>
    <s v="FABRICA SALINAS-ARCHIDONA (MALAGA)"/>
    <n v="3260"/>
    <x v="52"/>
    <d v="2024-09-10T00:00:00"/>
    <d v="1899-12-30T14:15:56"/>
    <s v="durante la mañana"/>
    <d v="2024-09-11T00:00:00"/>
    <x v="17"/>
    <x v="9"/>
    <x v="2021"/>
    <d v="2024-09-11T00:00:00"/>
    <d v="1899-12-30T11:10:00"/>
    <n v="69"/>
    <s v="E00069"/>
    <s v="RUTA KMS.069"/>
    <x v="58"/>
    <x v="0"/>
    <x v="0"/>
    <x v="5"/>
    <x v="0"/>
    <d v="2024-09-10T14:15:56"/>
    <x v="181"/>
    <n v="21.73444444447523"/>
    <d v="2024-09-11T11:10:00"/>
    <d v="1899-12-30T00:55:12"/>
    <d v="2024-09-11T12:05:12"/>
    <n v="-8.6666666669771075E-2"/>
    <x v="0"/>
    <m/>
    <m/>
    <x v="0"/>
    <x v="8"/>
    <x v="0"/>
    <x v="2"/>
    <x v="7"/>
    <n v="4"/>
    <s v="TRANSPORTES FRANCISCO CASTILLA E HI"/>
    <d v="1899-12-30T22:04:48"/>
    <n v="19.814444444475228"/>
    <n v="12"/>
    <n v="7.8144444444752281"/>
    <n v="0"/>
    <x v="3"/>
  </r>
  <r>
    <s v="E002"/>
    <s v="EO55"/>
    <x v="1961"/>
    <x v="0"/>
    <s v="E3"/>
    <n v="100041278"/>
    <s v="MOV. DE TIERRAS RIOTINTO, S.L(TINTO"/>
    <n v="46003387"/>
    <s v="SAN JUAN DEL PUERTO"/>
    <n v="837"/>
    <x v="42"/>
    <d v="2024-09-10T00:00:00"/>
    <d v="1899-12-30T14:16:20"/>
    <s v="11/09 12:00h"/>
    <d v="2024-09-11T00:00:00"/>
    <x v="17"/>
    <x v="10"/>
    <x v="2022"/>
    <d v="2024-09-11T00:00:00"/>
    <d v="1899-12-30T10:52:05"/>
    <n v="15"/>
    <s v="E00015"/>
    <s v="RUTA KMS.015"/>
    <x v="102"/>
    <x v="0"/>
    <x v="0"/>
    <x v="6"/>
    <x v="0"/>
    <d v="2024-09-10T14:16:20"/>
    <x v="181"/>
    <n v="21.727777777821757"/>
    <d v="2024-09-11T10:52:05"/>
    <d v="1899-12-30T00:12:00"/>
    <d v="2024-09-11T11:04:05"/>
    <n v="0.93194444454275072"/>
    <x v="0"/>
    <m/>
    <m/>
    <x v="0"/>
    <x v="8"/>
    <x v="0"/>
    <x v="2"/>
    <x v="6"/>
    <n v="4"/>
    <s v=""/>
    <d v="1899-12-30T04:48:00"/>
    <n v="20.527777777821758"/>
    <n v="12"/>
    <n v="8.5277777778217576"/>
    <n v="0"/>
    <x v="3"/>
  </r>
  <r>
    <s v="E002"/>
    <s v="EO55"/>
    <x v="1962"/>
    <x v="0"/>
    <s v="E3"/>
    <n v="100041278"/>
    <s v="MOV. DE TIERRAS RIOTINTO, S.L(TINTO"/>
    <n v="46003387"/>
    <s v="SAN JUAN DEL PUERTO"/>
    <n v="837"/>
    <x v="42"/>
    <d v="2024-09-10T00:00:00"/>
    <d v="1899-12-30T14:41:10"/>
    <s v="11/09 15:00h"/>
    <d v="2024-09-11T00:00:00"/>
    <x v="4"/>
    <x v="10"/>
    <x v="2023"/>
    <d v="2024-09-11T00:00:00"/>
    <d v="1899-12-30T14:06:06"/>
    <n v="15"/>
    <s v="E00015"/>
    <s v="RUTA KMS.015"/>
    <x v="318"/>
    <x v="0"/>
    <x v="0"/>
    <x v="6"/>
    <x v="0"/>
    <d v="2024-09-10T14:41:10"/>
    <x v="200"/>
    <n v="24.31388888892252"/>
    <d v="2024-09-11T14:06:06"/>
    <d v="1899-12-30T00:12:00"/>
    <d v="2024-09-11T14:18:06"/>
    <n v="0.69833333330461755"/>
    <x v="0"/>
    <m/>
    <m/>
    <x v="0"/>
    <x v="8"/>
    <x v="0"/>
    <x v="2"/>
    <x v="5"/>
    <n v="4"/>
    <s v="LOGISTICA GALVEZ MARIN, S.L."/>
    <d v="1899-12-30T04:48:00"/>
    <n v="23.113888888922521"/>
    <n v="12"/>
    <n v="11.113888888922521"/>
    <n v="0"/>
    <x v="3"/>
  </r>
  <r>
    <s v="E002"/>
    <s v="EO55"/>
    <x v="1963"/>
    <x v="0"/>
    <s v="E3"/>
    <n v="100058036"/>
    <s v="HORMI CONTADO, S.L."/>
    <n v="46005174"/>
    <s v="PLANTA DE MANILVA E/O 56"/>
    <n v="3269"/>
    <x v="45"/>
    <d v="2024-09-10T00:00:00"/>
    <d v="1899-12-30T14:59:37"/>
    <s v="11/09 13:00h"/>
    <d v="2024-09-11T00:00:00"/>
    <x v="0"/>
    <x v="9"/>
    <x v="2024"/>
    <d v="2024-09-11T00:00:00"/>
    <d v="1899-12-30T11:24:11"/>
    <n v="118"/>
    <s v="E00118"/>
    <s v="RUTA KMS.118"/>
    <x v="129"/>
    <x v="0"/>
    <x v="0"/>
    <x v="5"/>
    <x v="0"/>
    <d v="2024-09-10T14:59:37"/>
    <x v="193"/>
    <n v="22.006388888752554"/>
    <d v="2024-09-11T11:24:11"/>
    <d v="1899-12-30T01:34:24"/>
    <d v="2024-09-11T12:58:35"/>
    <n v="2.3611111042555422E-2"/>
    <x v="0"/>
    <m/>
    <m/>
    <x v="0"/>
    <x v="8"/>
    <x v="0"/>
    <x v="2"/>
    <x v="7"/>
    <n v="4"/>
    <s v=""/>
    <d v="1899-12-31T13:45:36"/>
    <n v="19.433055555419219"/>
    <n v="12"/>
    <n v="7.4330555554192195"/>
    <n v="0"/>
    <x v="3"/>
  </r>
  <r>
    <s v="E002"/>
    <s v="EO55"/>
    <x v="1964"/>
    <x v="0"/>
    <s v="E3"/>
    <n v="432000110"/>
    <s v="PREBETONG HORMIGONES, S.A."/>
    <n v="46001416"/>
    <s v="ALCALA DE GUADAIRA"/>
    <n v="837"/>
    <x v="42"/>
    <d v="2024-09-10T00:00:00"/>
    <d v="1899-12-30T15:19:55"/>
    <s v="11/09 11:30h"/>
    <d v="2024-09-11T00:00:00"/>
    <x v="14"/>
    <x v="10"/>
    <x v="2025"/>
    <d v="2024-09-11T00:00:00"/>
    <d v="1899-12-30T10:27:42"/>
    <n v="83"/>
    <s v="E00083"/>
    <s v="RUTA KMS.083"/>
    <x v="75"/>
    <x v="0"/>
    <x v="0"/>
    <x v="6"/>
    <x v="0"/>
    <d v="2024-09-10T15:19:55"/>
    <x v="173"/>
    <n v="20.168055555433966"/>
    <d v="2024-09-11T10:27:42"/>
    <d v="1899-12-30T01:06:24"/>
    <d v="2024-09-11T11:34:06"/>
    <n v="-6.8333333416376263E-2"/>
    <x v="0"/>
    <m/>
    <m/>
    <x v="0"/>
    <x v="8"/>
    <x v="0"/>
    <x v="2"/>
    <x v="6"/>
    <n v="4"/>
    <s v="HIBURSANFRE, S.L.U."/>
    <d v="1899-12-31T02:33:36"/>
    <n v="18.061388888767301"/>
    <n v="12"/>
    <n v="6.0613888887673006"/>
    <n v="0"/>
    <x v="3"/>
  </r>
  <r>
    <s v="E002"/>
    <s v="EO55"/>
    <x v="1965"/>
    <x v="0"/>
    <s v="E3"/>
    <n v="100058399"/>
    <s v="HORMIGONES ESTEBBUNA, S.L."/>
    <n v="46005172"/>
    <s v="PLANTA ESTEPONA"/>
    <n v="3264"/>
    <x v="43"/>
    <d v="2024-09-10T00:00:00"/>
    <d v="1899-12-30T15:23:13"/>
    <s v="11/09 13:00h"/>
    <d v="2024-09-11T00:00:00"/>
    <x v="0"/>
    <x v="9"/>
    <x v="2026"/>
    <d v="2024-09-11T00:00:00"/>
    <d v="1899-12-30T11:01:09"/>
    <n v="110"/>
    <s v="E00110"/>
    <s v="RUTA KMS.110"/>
    <x v="72"/>
    <x v="0"/>
    <x v="0"/>
    <x v="5"/>
    <x v="0"/>
    <d v="2024-09-10T15:23:13"/>
    <x v="193"/>
    <n v="21.613055555499159"/>
    <d v="2024-09-11T11:01:09"/>
    <d v="1899-12-30T01:28:00"/>
    <d v="2024-09-11T12:29:09"/>
    <n v="0.51416666654404253"/>
    <x v="0"/>
    <m/>
    <m/>
    <x v="0"/>
    <x v="8"/>
    <x v="0"/>
    <x v="2"/>
    <x v="7"/>
    <n v="4"/>
    <s v=""/>
    <d v="1899-12-31T11:12:00"/>
    <n v="19.146388888832494"/>
    <n v="12"/>
    <n v="7.1463888888324938"/>
    <n v="0"/>
    <x v="3"/>
  </r>
  <r>
    <s v="E002"/>
    <s v="EO55"/>
    <x v="1966"/>
    <x v="0"/>
    <s v="E3"/>
    <n v="100037768"/>
    <s v="MINAS DE AGUAS TEÑIDAS, S.A.U. (MAT"/>
    <n v="46003118"/>
    <s v="ZREP4500031988_1 VALDELAMUSA PASTA"/>
    <n v="1782"/>
    <x v="46"/>
    <d v="2024-09-10T00:00:00"/>
    <d v="1899-12-30T15:49:58"/>
    <s v="11/09 11:00h"/>
    <d v="2024-09-11T00:00:00"/>
    <x v="9"/>
    <x v="10"/>
    <x v="2027"/>
    <d v="2024-09-11T00:00:00"/>
    <d v="1899-12-30T10:56:31"/>
    <n v="85"/>
    <s v="E00085"/>
    <s v="RUTA KMS.085"/>
    <x v="63"/>
    <x v="0"/>
    <x v="0"/>
    <x v="6"/>
    <x v="0"/>
    <d v="2024-09-10T15:49:58"/>
    <x v="176"/>
    <n v="28.167222222313285"/>
    <d v="2024-09-11T10:56:31"/>
    <d v="1899-12-30T01:08:00"/>
    <d v="2024-09-11T12:04:31"/>
    <n v="7.9247222223202698"/>
    <x v="0"/>
    <m/>
    <m/>
    <x v="0"/>
    <x v="8"/>
    <x v="0"/>
    <x v="2"/>
    <x v="6"/>
    <n v="4"/>
    <s v=""/>
    <d v="1899-12-31T03:12:00"/>
    <n v="26.033888888979952"/>
    <n v="12"/>
    <n v="14.033888888979952"/>
    <n v="0"/>
    <x v="3"/>
  </r>
  <r>
    <s v="E002"/>
    <s v="EO55"/>
    <x v="1967"/>
    <x v="0"/>
    <s v="E3"/>
    <n v="100037768"/>
    <s v="MINAS DE AGUAS TEÑIDAS, S.A.U. (MAT"/>
    <n v="46003118"/>
    <s v="ZREP4500031988_1 VALDELAMUSA PASTA"/>
    <n v="1782"/>
    <x v="46"/>
    <d v="2024-09-10T00:00:00"/>
    <d v="1899-12-30T15:50:26"/>
    <s v="11/09 13:00h"/>
    <d v="2024-09-11T00:00:00"/>
    <x v="9"/>
    <x v="10"/>
    <x v="2028"/>
    <d v="2024-09-11T00:00:00"/>
    <d v="1899-12-30T10:17:52"/>
    <n v="85"/>
    <s v="E00085"/>
    <s v="RUTA KMS.085"/>
    <x v="289"/>
    <x v="0"/>
    <x v="0"/>
    <x v="6"/>
    <x v="0"/>
    <d v="2024-09-10T15:50:26"/>
    <x v="176"/>
    <n v="28.159444444463588"/>
    <d v="2024-09-11T10:17:52"/>
    <d v="1899-12-30T01:08:00"/>
    <d v="2024-09-11T11:25:52"/>
    <n v="8.5688888888689689"/>
    <x v="0"/>
    <m/>
    <m/>
    <x v="0"/>
    <x v="8"/>
    <x v="0"/>
    <x v="2"/>
    <x v="6"/>
    <n v="4"/>
    <s v=""/>
    <d v="1899-12-31T03:12:00"/>
    <n v="26.026111111130255"/>
    <n v="12"/>
    <n v="14.026111111130255"/>
    <n v="0"/>
    <x v="3"/>
  </r>
  <r>
    <s v="E002"/>
    <s v="EO55"/>
    <x v="1968"/>
    <x v="0"/>
    <s v="E3"/>
    <n v="100037768"/>
    <s v="MINAS DE AGUAS TEÑIDAS, S.A.U. (MAT"/>
    <n v="46004267"/>
    <s v="ZREP4500031988_2 MAGDALENA PASTA"/>
    <n v="1782"/>
    <x v="46"/>
    <d v="2024-09-10T00:00:00"/>
    <d v="1899-12-30T15:52:55"/>
    <s v="11/09 13:00h"/>
    <d v="2024-09-11T00:00:00"/>
    <x v="9"/>
    <x v="10"/>
    <x v="2029"/>
    <d v="2024-09-11T00:00:00"/>
    <d v="1899-12-30T10:30:53"/>
    <n v="85"/>
    <s v="E00085"/>
    <s v="RUTA KMS.085"/>
    <x v="284"/>
    <x v="0"/>
    <x v="0"/>
    <x v="6"/>
    <x v="0"/>
    <d v="2024-09-10T15:52:55"/>
    <x v="176"/>
    <n v="28.118055555678438"/>
    <d v="2024-09-11T10:30:53"/>
    <d v="1899-12-30T01:08:00"/>
    <d v="2024-09-11T11:38:53"/>
    <n v="8.3519444445264526"/>
    <x v="0"/>
    <m/>
    <m/>
    <x v="0"/>
    <x v="8"/>
    <x v="0"/>
    <x v="2"/>
    <x v="6"/>
    <n v="4"/>
    <s v=""/>
    <d v="1899-12-31T03:12:00"/>
    <n v="25.984722222345106"/>
    <n v="12"/>
    <n v="13.984722222345106"/>
    <n v="0"/>
    <x v="3"/>
  </r>
  <r>
    <s v="E002"/>
    <s v="EO55"/>
    <x v="1969"/>
    <x v="0"/>
    <s v="E3"/>
    <n v="100018311"/>
    <s v="ANDALUZA DE MORTEROS, SA (ANDEMOSA)"/>
    <n v="46005100"/>
    <s v="PLANTA VILLA ROSA (CON TTE) MALAGA"/>
    <n v="3264"/>
    <x v="43"/>
    <d v="2024-09-10T00:00:00"/>
    <d v="1899-12-30T17:07:46"/>
    <s v="11/09 12:00h"/>
    <d v="2024-09-11T00:00:00"/>
    <x v="17"/>
    <x v="9"/>
    <x v="2030"/>
    <d v="2024-09-11T00:00:00"/>
    <d v="1899-12-30T10:50:34"/>
    <n v="24"/>
    <s v="E00024"/>
    <s v="RUTA KMS.024"/>
    <x v="117"/>
    <x v="0"/>
    <x v="0"/>
    <x v="5"/>
    <x v="0"/>
    <d v="2024-09-10T17:07:46"/>
    <x v="181"/>
    <n v="18.870555555622559"/>
    <d v="2024-09-11T10:50:34"/>
    <d v="1899-12-30T00:19:12"/>
    <d v="2024-09-11T11:09:46"/>
    <n v="0.83722222218057141"/>
    <x v="0"/>
    <m/>
    <m/>
    <x v="0"/>
    <x v="8"/>
    <x v="0"/>
    <x v="2"/>
    <x v="6"/>
    <n v="4"/>
    <s v=""/>
    <d v="1899-12-30T07:40:48"/>
    <n v="17.550555555622559"/>
    <n v="12"/>
    <n v="5.5505555556225588"/>
    <n v="0"/>
    <x v="3"/>
  </r>
  <r>
    <s v="E002"/>
    <s v="EO55"/>
    <x v="1970"/>
    <x v="0"/>
    <s v="E4"/>
    <n v="100053646"/>
    <s v="MAT. DE CONST. EL MERINO"/>
    <n v="46005354"/>
    <s v="ALMACEN-ALORA"/>
    <n v="3283"/>
    <x v="40"/>
    <d v="2024-09-10T00:00:00"/>
    <d v="1899-12-30T17:20:48"/>
    <s v="11/09 Por la mañana"/>
    <d v="2024-09-11T00:00:00"/>
    <x v="9"/>
    <x v="9"/>
    <x v="2031"/>
    <d v="2024-09-11T00:00:00"/>
    <d v="1899-12-30T13:15:04"/>
    <n v="64"/>
    <s v="E00064"/>
    <s v="RUTA KMS.064"/>
    <x v="236"/>
    <x v="0"/>
    <x v="0"/>
    <x v="5"/>
    <x v="1"/>
    <d v="2024-09-10T17:20:48"/>
    <x v="176"/>
    <n v="26.653333333320916"/>
    <d v="2024-09-11T13:15:04"/>
    <d v="1899-12-30T00:51:12"/>
    <d v="2024-09-11T14:06:16"/>
    <n v="5.8955555555876344"/>
    <x v="0"/>
    <m/>
    <m/>
    <x v="0"/>
    <x v="8"/>
    <x v="0"/>
    <x v="2"/>
    <x v="2"/>
    <n v="4"/>
    <s v=""/>
    <d v="1899-12-30T20:28:48"/>
    <n v="24.799999999987584"/>
    <n v="12"/>
    <n v="12.799999999987584"/>
    <n v="0"/>
    <x v="3"/>
  </r>
  <r>
    <s v="E002"/>
    <s v="EO55"/>
    <x v="1971"/>
    <x v="0"/>
    <s v="E4"/>
    <n v="100058411"/>
    <s v="BRICOLAJE BRICOMAN, S.L.U."/>
    <n v="46005390"/>
    <s v="BRICOMART 008 - MALAGA"/>
    <n v="3283"/>
    <x v="40"/>
    <d v="2024-09-11T00:00:00"/>
    <d v="1899-12-30T07:55:56"/>
    <s v="1803021605 12/09 1ªh"/>
    <d v="2024-09-12T00:00:00"/>
    <x v="27"/>
    <x v="9"/>
    <x v="2032"/>
    <d v="2024-09-11T00:00:00"/>
    <d v="1899-12-30T16:59:09"/>
    <n v="24"/>
    <s v="E00024"/>
    <s v="RUTA KMS.024"/>
    <x v="236"/>
    <x v="0"/>
    <x v="0"/>
    <x v="5"/>
    <x v="1"/>
    <d v="2024-09-11T07:55:56"/>
    <x v="260"/>
    <n v="23.067777777789161"/>
    <d v="2024-09-11T16:59:09"/>
    <d v="1899-12-30T00:19:12"/>
    <d v="2024-09-11T17:18:21"/>
    <n v="13.69416666647885"/>
    <x v="0"/>
    <m/>
    <m/>
    <x v="0"/>
    <x v="8"/>
    <x v="0"/>
    <x v="2"/>
    <x v="8"/>
    <n v="4"/>
    <s v=""/>
    <d v="1899-12-30T07:40:48"/>
    <n v="21.74777777778916"/>
    <n v="12"/>
    <n v="9.7477777777891603"/>
    <n v="0"/>
    <x v="3"/>
  </r>
  <r>
    <s v="E002"/>
    <s v="EO55"/>
    <x v="1972"/>
    <x v="0"/>
    <s v="E3"/>
    <n v="100037768"/>
    <s v="MINAS DE AGUAS TEÑIDAS, S.A.U. (MAT"/>
    <n v="46003118"/>
    <s v="ZREP4500031988_1 VALDELAMUSA PASTA"/>
    <n v="1782"/>
    <x v="46"/>
    <d v="2024-09-11T00:00:00"/>
    <d v="1899-12-30T08:03:53"/>
    <s v="11/09 14:00h"/>
    <d v="2024-09-11T00:00:00"/>
    <x v="9"/>
    <x v="10"/>
    <x v="2033"/>
    <d v="2024-09-11T00:00:00"/>
    <d v="1899-12-30T12:32:07"/>
    <n v="85"/>
    <s v="E00085"/>
    <s v="RUTA KMS.085"/>
    <x v="120"/>
    <x v="0"/>
    <x v="0"/>
    <x v="6"/>
    <x v="0"/>
    <d v="2024-09-11T08:03:53"/>
    <x v="176"/>
    <n v="11.935277777840383"/>
    <d v="2024-09-11T12:32:07"/>
    <d v="1899-12-30T01:08:00"/>
    <d v="2024-09-11T13:40:07"/>
    <n v="6.3313888889970258"/>
    <x v="0"/>
    <m/>
    <m/>
    <x v="0"/>
    <x v="8"/>
    <x v="0"/>
    <x v="2"/>
    <x v="3"/>
    <n v="4"/>
    <s v=""/>
    <d v="1899-12-31T03:12:00"/>
    <n v="9.8019444445070505"/>
    <n v="0"/>
    <n v="9.8019444445070505"/>
    <n v="0"/>
    <x v="3"/>
  </r>
  <r>
    <s v="E002"/>
    <s v="EO55"/>
    <x v="1973"/>
    <x v="0"/>
    <s v="E3"/>
    <n v="100037768"/>
    <s v="MINAS DE AGUAS TEÑIDAS, S.A.U. (MAT"/>
    <n v="46003118"/>
    <s v="ZREP4500031988_1 VALDELAMUSA PASTA"/>
    <n v="1782"/>
    <x v="46"/>
    <d v="2024-09-11T00:00:00"/>
    <d v="1899-12-30T08:04:26"/>
    <s v="11/09 15:00h"/>
    <d v="2024-09-11T00:00:00"/>
    <x v="9"/>
    <x v="10"/>
    <x v="2034"/>
    <d v="2024-09-11T00:00:00"/>
    <d v="1899-12-30T12:47:17"/>
    <n v="85"/>
    <s v="E00085"/>
    <s v="RUTA KMS.085"/>
    <x v="101"/>
    <x v="0"/>
    <x v="0"/>
    <x v="6"/>
    <x v="0"/>
    <d v="2024-09-11T08:04:26"/>
    <x v="176"/>
    <n v="11.926111111126374"/>
    <d v="2024-09-11T12:47:17"/>
    <d v="1899-12-30T01:08:00"/>
    <d v="2024-09-11T13:55:17"/>
    <n v="6.0786111111519858"/>
    <x v="0"/>
    <m/>
    <m/>
    <x v="0"/>
    <x v="8"/>
    <x v="0"/>
    <x v="2"/>
    <x v="3"/>
    <n v="4"/>
    <s v=""/>
    <d v="1899-12-31T03:12:00"/>
    <n v="9.7927777777930416"/>
    <n v="0"/>
    <n v="9.7927777777930416"/>
    <n v="0"/>
    <x v="3"/>
  </r>
  <r>
    <s v="E002"/>
    <s v="EO55"/>
    <x v="1974"/>
    <x v="0"/>
    <s v="E3"/>
    <n v="100037768"/>
    <s v="MINAS DE AGUAS TEÑIDAS, S.A.U. (MAT"/>
    <n v="46003118"/>
    <s v="ZREP4500031988_1 VALDELAMUSA PASTA"/>
    <n v="1782"/>
    <x v="46"/>
    <d v="2024-09-11T00:00:00"/>
    <d v="1899-12-30T08:04:51"/>
    <s v="11/09 16:00h"/>
    <d v="2024-09-11T00:00:00"/>
    <x v="9"/>
    <x v="10"/>
    <x v="2035"/>
    <d v="2024-09-11T00:00:00"/>
    <d v="1899-12-30T12:14:15"/>
    <n v="85"/>
    <s v="E00085"/>
    <s v="RUTA KMS.085"/>
    <x v="70"/>
    <x v="0"/>
    <x v="0"/>
    <x v="6"/>
    <x v="0"/>
    <d v="2024-09-11T08:04:51"/>
    <x v="176"/>
    <n v="11.919166666804813"/>
    <d v="2024-09-11T12:14:15"/>
    <d v="1899-12-30T01:08:00"/>
    <d v="2024-09-11T13:22:15"/>
    <n v="6.6291666667093523"/>
    <x v="0"/>
    <m/>
    <m/>
    <x v="0"/>
    <x v="8"/>
    <x v="0"/>
    <x v="2"/>
    <x v="3"/>
    <n v="4"/>
    <s v=""/>
    <d v="1899-12-31T03:12:00"/>
    <n v="9.78583333347148"/>
    <n v="0"/>
    <n v="9.78583333347148"/>
    <n v="0"/>
    <x v="3"/>
  </r>
  <r>
    <s v="E002"/>
    <s v="EO55"/>
    <x v="1975"/>
    <x v="0"/>
    <s v="E3"/>
    <n v="100037768"/>
    <s v="MINAS DE AGUAS TEÑIDAS, S.A.U. (MAT"/>
    <n v="46003118"/>
    <s v="ZREP4500031988_1 VALDELAMUSA PASTA"/>
    <n v="1782"/>
    <x v="46"/>
    <d v="2024-09-11T00:00:00"/>
    <d v="1899-12-30T08:05:21"/>
    <s v="11/09 17:00h"/>
    <d v="2024-09-11T00:00:00"/>
    <x v="9"/>
    <x v="10"/>
    <x v="2036"/>
    <d v="2024-09-11T00:00:00"/>
    <d v="1899-12-30T15:15:43"/>
    <n v="85"/>
    <s v="E00085"/>
    <s v="RUTA KMS.085"/>
    <x v="63"/>
    <x v="0"/>
    <x v="0"/>
    <x v="6"/>
    <x v="0"/>
    <d v="2024-09-11T08:05:21"/>
    <x v="176"/>
    <n v="11.910833333444316"/>
    <d v="2024-09-11T15:15:43"/>
    <d v="1899-12-30T01:08:00"/>
    <d v="2024-09-11T16:23:43"/>
    <n v="3.6047222223132849"/>
    <x v="0"/>
    <m/>
    <m/>
    <x v="0"/>
    <x v="8"/>
    <x v="0"/>
    <x v="2"/>
    <x v="4"/>
    <n v="4"/>
    <s v=""/>
    <d v="1899-12-31T03:12:00"/>
    <n v="9.7775000001109831"/>
    <n v="0"/>
    <n v="9.7775000001109831"/>
    <n v="0"/>
    <x v="3"/>
  </r>
  <r>
    <s v="E002"/>
    <s v="EO55"/>
    <x v="1976"/>
    <x v="0"/>
    <s v="E3"/>
    <n v="100018311"/>
    <s v="ANDALUZA DE MORTEROS, SA (ANDEMOSA)"/>
    <n v="46005100"/>
    <s v="PLANTA VILLA ROSA (CON TTE) MALAGA"/>
    <n v="3264"/>
    <x v="43"/>
    <d v="2024-09-11T00:00:00"/>
    <d v="1899-12-30T08:12:43"/>
    <s v="11/09 lo antes posib"/>
    <d v="2024-09-11T00:00:00"/>
    <x v="1"/>
    <x v="9"/>
    <x v="2037"/>
    <d v="2024-09-11T00:00:00"/>
    <d v="1899-12-30T13:06:32"/>
    <n v="24"/>
    <s v="E00024"/>
    <s v="RUTA KMS.024"/>
    <x v="84"/>
    <x v="0"/>
    <x v="0"/>
    <x v="5"/>
    <x v="0"/>
    <d v="2024-09-11T08:12:43"/>
    <x v="205"/>
    <n v="8.7880555556039326"/>
    <d v="2024-09-11T13:06:32"/>
    <d v="1899-12-30T00:19:12"/>
    <d v="2024-09-11T13:25:44"/>
    <n v="3.5711111110285856"/>
    <x v="0"/>
    <m/>
    <m/>
    <x v="0"/>
    <x v="8"/>
    <x v="0"/>
    <x v="2"/>
    <x v="2"/>
    <n v="4"/>
    <s v=""/>
    <d v="1899-12-30T07:40:48"/>
    <n v="7.4680555556039323"/>
    <n v="0"/>
    <n v="7.4680555556039323"/>
    <n v="0"/>
    <x v="3"/>
  </r>
  <r>
    <s v="E002"/>
    <s v="EO55"/>
    <x v="1977"/>
    <x v="0"/>
    <s v="E3"/>
    <n v="100018431"/>
    <s v="HORMIGONES AXARQUIA, S.L."/>
    <n v="46005158"/>
    <s v="PLANTA CAMPANILLAS"/>
    <n v="3264"/>
    <x v="43"/>
    <d v="2024-09-11T00:00:00"/>
    <d v="1899-12-30T08:37:12"/>
    <s v="11/09 14:00h"/>
    <d v="2024-09-11T00:00:00"/>
    <x v="3"/>
    <x v="9"/>
    <x v="2038"/>
    <d v="2024-09-11T00:00:00"/>
    <d v="1899-12-30T11:55:48"/>
    <n v="27"/>
    <s v="E00027"/>
    <s v="RUTA KMS.027"/>
    <x v="108"/>
    <x v="0"/>
    <x v="0"/>
    <x v="5"/>
    <x v="0"/>
    <d v="2024-09-11T08:37:12"/>
    <x v="191"/>
    <n v="5.3800000000046566"/>
    <d v="2024-09-11T11:55:48"/>
    <d v="1899-12-30T00:21:36"/>
    <d v="2024-09-11T12:17:24"/>
    <n v="1.7100000000209548"/>
    <x v="0"/>
    <m/>
    <m/>
    <x v="0"/>
    <x v="8"/>
    <x v="0"/>
    <x v="2"/>
    <x v="7"/>
    <n v="4"/>
    <s v=""/>
    <d v="1899-12-30T08:38:24"/>
    <n v="4.0200000000046563"/>
    <n v="0"/>
    <n v="4.0200000000046563"/>
    <n v="0"/>
    <x v="3"/>
  </r>
  <r>
    <s v="E002"/>
    <s v="EO55"/>
    <x v="1978"/>
    <x v="0"/>
    <s v="E3"/>
    <n v="432000110"/>
    <s v="PREBETONG HORMIGONES, S.A."/>
    <n v="46001416"/>
    <s v="ALCALA DE GUADAIRA"/>
    <n v="837"/>
    <x v="42"/>
    <d v="2024-09-11T00:00:00"/>
    <d v="1899-12-30T08:58:06"/>
    <s v="11/09 13:00h"/>
    <d v="2024-09-11T00:00:00"/>
    <x v="3"/>
    <x v="10"/>
    <x v="2039"/>
    <d v="2024-09-11T00:00:00"/>
    <d v="1899-12-30T12:43:12"/>
    <n v="83"/>
    <s v="E00083"/>
    <s v="RUTA KMS.083"/>
    <x v="61"/>
    <x v="0"/>
    <x v="0"/>
    <x v="6"/>
    <x v="0"/>
    <d v="2024-09-11T08:58:06"/>
    <x v="191"/>
    <n v="5.0316666667931713"/>
    <d v="2024-09-11T12:43:12"/>
    <d v="1899-12-30T01:06:24"/>
    <d v="2024-09-11T13:49:36"/>
    <n v="0.17333333333954215"/>
    <x v="0"/>
    <m/>
    <m/>
    <x v="0"/>
    <x v="8"/>
    <x v="0"/>
    <x v="2"/>
    <x v="3"/>
    <n v="4"/>
    <s v=""/>
    <d v="1899-12-31T02:33:36"/>
    <n v="2.9250000001265049"/>
    <n v="0"/>
    <n v="2.9250000001265049"/>
    <n v="0"/>
    <x v="3"/>
  </r>
  <r>
    <s v="E002"/>
    <s v="EO55"/>
    <x v="1979"/>
    <x v="0"/>
    <s v="E3"/>
    <n v="100018456"/>
    <s v="HORMIGONES PREBESUR S.A."/>
    <n v="46000872"/>
    <s v="MONTEMAYOR"/>
    <n v="3269"/>
    <x v="45"/>
    <d v="2024-09-11T00:00:00"/>
    <d v="1899-12-30T09:15:23"/>
    <s v="12/09 08:00h"/>
    <d v="2024-09-12T00:00:00"/>
    <x v="13"/>
    <x v="9"/>
    <x v="2040"/>
    <d v="2024-09-11T00:00:00"/>
    <d v="1899-12-30T15:07:42"/>
    <n v="135"/>
    <s v="E00135"/>
    <s v="RUTA KMS.135"/>
    <x v="58"/>
    <x v="0"/>
    <x v="0"/>
    <x v="5"/>
    <x v="0"/>
    <d v="2024-09-11T09:15:23"/>
    <x v="222"/>
    <n v="22.743611111131031"/>
    <d v="2024-09-11T15:07:42"/>
    <d v="1899-12-30T01:48:00"/>
    <d v="2024-09-11T16:55:42"/>
    <n v="15.071666666830424"/>
    <x v="0"/>
    <m/>
    <m/>
    <x v="0"/>
    <x v="8"/>
    <x v="0"/>
    <x v="2"/>
    <x v="4"/>
    <n v="4"/>
    <s v="TRANSPORTES FRANCISCO CASTILLA E HI"/>
    <d v="1899-12-31T19:12:00"/>
    <n v="19.94361111113103"/>
    <n v="12"/>
    <n v="7.9436111111310304"/>
    <n v="0"/>
    <x v="3"/>
  </r>
  <r>
    <s v="E002"/>
    <s v="EO55"/>
    <x v="1980"/>
    <x v="0"/>
    <s v="E3"/>
    <n v="432000110"/>
    <s v="PREBETONG HORMIGONES, S.A."/>
    <n v="46001417"/>
    <s v="CORIA DEL RIO"/>
    <n v="2032"/>
    <x v="51"/>
    <d v="2024-09-11T00:00:00"/>
    <d v="1899-12-30T09:16:42"/>
    <s v="11/09 14:00 SILO 3"/>
    <d v="2024-09-11T00:00:00"/>
    <x v="3"/>
    <x v="10"/>
    <x v="2041"/>
    <d v="2024-09-11T00:00:00"/>
    <d v="1899-12-30T10:35:54"/>
    <n v="85"/>
    <s v="E00085"/>
    <s v="RUTA KMS.085"/>
    <x v="90"/>
    <x v="0"/>
    <x v="0"/>
    <x v="6"/>
    <x v="0"/>
    <d v="2024-09-11T09:16:42"/>
    <x v="191"/>
    <n v="4.7216666667954996"/>
    <d v="2024-09-11T10:35:54"/>
    <d v="1899-12-30T01:08:00"/>
    <d v="2024-09-11T11:43:54"/>
    <n v="2.2683333334280178"/>
    <x v="0"/>
    <m/>
    <m/>
    <x v="0"/>
    <x v="8"/>
    <x v="0"/>
    <x v="2"/>
    <x v="6"/>
    <n v="4"/>
    <s v=""/>
    <d v="1899-12-31T03:12:00"/>
    <n v="2.5883333334621663"/>
    <n v="0"/>
    <n v="2.5883333334621663"/>
    <n v="0"/>
    <x v="3"/>
  </r>
  <r>
    <s v="E002"/>
    <s v="EO55"/>
    <x v="1981"/>
    <x v="0"/>
    <s v="E4"/>
    <n v="100056469"/>
    <s v="EXC. Y MAT. DE CONST. JOMA S.L."/>
    <n v="46004733"/>
    <s v="TORRE DE BENAGALBON (ALMACEN)"/>
    <n v="3283"/>
    <x v="40"/>
    <d v="2024-09-11T00:00:00"/>
    <d v="1899-12-30T09:21:38"/>
    <s v="12/09 en la mañana"/>
    <d v="2024-09-12T00:00:00"/>
    <x v="25"/>
    <x v="9"/>
    <x v="2042"/>
    <d v="2024-09-12T00:00:00"/>
    <d v="1899-12-30T07:41:28"/>
    <n v="12"/>
    <s v="E00012"/>
    <s v="RUTA KMS.012"/>
    <x v="236"/>
    <x v="0"/>
    <x v="0"/>
    <x v="5"/>
    <x v="1"/>
    <d v="2024-09-11T09:21:38"/>
    <x v="239"/>
    <n v="33.639444444444962"/>
    <d v="2024-09-12T07:41:28"/>
    <d v="1899-12-30T00:09:36"/>
    <d v="2024-09-12T07:51:04"/>
    <n v="11.148888888827059"/>
    <x v="0"/>
    <m/>
    <m/>
    <x v="0"/>
    <x v="11"/>
    <x v="0"/>
    <x v="2"/>
    <x v="12"/>
    <n v="5"/>
    <s v=""/>
    <d v="1899-12-30T03:50:24"/>
    <n v="32.479444444444965"/>
    <n v="12"/>
    <n v="20.479444444444965"/>
    <n v="0"/>
    <x v="3"/>
  </r>
  <r>
    <s v="E002"/>
    <s v="EO55"/>
    <x v="1982"/>
    <x v="0"/>
    <s v="E3"/>
    <n v="100033645"/>
    <s v="HORMIALIA 2007 S.L."/>
    <n v="46005121"/>
    <s v="PLANTA FUENGIROLA"/>
    <n v="3264"/>
    <x v="43"/>
    <d v="2024-09-11T00:00:00"/>
    <d v="1899-12-30T09:27:48"/>
    <s v="11/09 14:00h"/>
    <d v="2024-09-11T00:00:00"/>
    <x v="3"/>
    <x v="9"/>
    <x v="2043"/>
    <d v="2024-09-11T00:00:00"/>
    <d v="1899-12-30T11:20:30"/>
    <n v="54"/>
    <s v="E00054"/>
    <s v="RUTA KMS.054"/>
    <x v="111"/>
    <x v="0"/>
    <x v="0"/>
    <x v="5"/>
    <x v="0"/>
    <d v="2024-09-11T09:27:48"/>
    <x v="191"/>
    <n v="4.5366666666814126"/>
    <d v="2024-09-11T11:20:30"/>
    <d v="1899-12-30T00:43:12"/>
    <d v="2024-09-11T12:03:42"/>
    <n v="1.9383333334699273"/>
    <x v="0"/>
    <m/>
    <m/>
    <x v="0"/>
    <x v="8"/>
    <x v="0"/>
    <x v="2"/>
    <x v="7"/>
    <n v="4"/>
    <s v=""/>
    <d v="1899-12-30T17:16:48"/>
    <n v="2.8166666666814129"/>
    <n v="0"/>
    <n v="2.8166666666814129"/>
    <n v="0"/>
    <x v="3"/>
  </r>
  <r>
    <s v="E002"/>
    <s v="EO55"/>
    <x v="1983"/>
    <x v="0"/>
    <s v="E4"/>
    <n v="100058357"/>
    <s v="ALMACENES HNOS VALERIANO, S.L."/>
    <n v="46005244"/>
    <s v="ALM S/C-SAN ENRIQUE DE GUADIARO"/>
    <n v="3283"/>
    <x v="40"/>
    <d v="2024-09-11T00:00:00"/>
    <d v="1899-12-30T09:29:58"/>
    <s v="12/09 09:00h"/>
    <d v="2024-09-12T00:00:00"/>
    <x v="18"/>
    <x v="9"/>
    <x v="2044"/>
    <d v="2024-09-12T00:00:00"/>
    <d v="1899-12-30T07:32:23"/>
    <n v="125"/>
    <s v="E00125"/>
    <s v="RUTA KMS.125"/>
    <x v="59"/>
    <x v="0"/>
    <x v="0"/>
    <x v="5"/>
    <x v="1"/>
    <d v="2024-09-11T09:29:58"/>
    <x v="213"/>
    <n v="23.500555555627216"/>
    <d v="2024-09-12T07:32:23"/>
    <d v="1899-12-30T01:40:00"/>
    <d v="2024-09-12T09:12:23"/>
    <n v="-0.20638888893881813"/>
    <x v="0"/>
    <m/>
    <m/>
    <x v="0"/>
    <x v="11"/>
    <x v="0"/>
    <x v="2"/>
    <x v="12"/>
    <n v="5"/>
    <s v=""/>
    <d v="1899-12-31T16:00:00"/>
    <n v="20.833888888960548"/>
    <n v="12"/>
    <n v="8.8338888889605478"/>
    <n v="0"/>
    <x v="3"/>
  </r>
  <r>
    <s v="E002"/>
    <s v="EO55"/>
    <x v="1984"/>
    <x v="0"/>
    <s v="E3"/>
    <n v="100052034"/>
    <s v="GRUPO PUMA ESPAÑA S.L."/>
    <n v="46005381"/>
    <s v="FABRICA - MALAGA"/>
    <n v="3264"/>
    <x v="43"/>
    <d v="2024-09-11T00:00:00"/>
    <d v="1899-12-30T09:32:29"/>
    <s v="11/09 Lo antes posib"/>
    <d v="2024-09-11T00:00:00"/>
    <x v="6"/>
    <x v="9"/>
    <x v="2045"/>
    <d v="2024-09-11T00:00:00"/>
    <d v="1899-12-30T12:53:40"/>
    <n v="27"/>
    <s v="E00027"/>
    <s v="RUTA KMS.027"/>
    <x v="117"/>
    <x v="0"/>
    <x v="0"/>
    <x v="5"/>
    <x v="0"/>
    <d v="2024-09-11T09:32:29"/>
    <x v="207"/>
    <n v="6.4586111110984348"/>
    <d v="2024-09-11T12:53:40"/>
    <d v="1899-12-30T00:21:36"/>
    <d v="2024-09-11T13:15:16"/>
    <n v="2.7455555554479361"/>
    <x v="0"/>
    <m/>
    <m/>
    <x v="0"/>
    <x v="8"/>
    <x v="0"/>
    <x v="2"/>
    <x v="3"/>
    <n v="4"/>
    <s v=""/>
    <d v="1899-12-30T08:38:24"/>
    <n v="5.0986111110984345"/>
    <n v="0"/>
    <n v="5.0986111110984345"/>
    <n v="0"/>
    <x v="3"/>
  </r>
  <r>
    <s v="E002"/>
    <s v="EO55"/>
    <x v="1985"/>
    <x v="0"/>
    <s v="E3"/>
    <n v="100051174"/>
    <s v="HORMIGONES CONO, SL"/>
    <n v="46005922"/>
    <s v="VILLANUEVA DE CORDOBA"/>
    <n v="3269"/>
    <x v="45"/>
    <d v="2024-09-11T00:00:00"/>
    <d v="1899-12-30T10:01:35"/>
    <s v="12/09 08:00h"/>
    <d v="2024-09-12T00:00:00"/>
    <x v="13"/>
    <x v="9"/>
    <x v="2046"/>
    <d v="2024-09-11T00:00:00"/>
    <d v="1899-12-30T17:14:37"/>
    <n v="234"/>
    <s v="E00234"/>
    <s v="RUTA KMS.234"/>
    <x v="282"/>
    <x v="0"/>
    <x v="0"/>
    <x v="5"/>
    <x v="0"/>
    <d v="2024-09-11T10:01:35"/>
    <x v="222"/>
    <n v="21.973611111170612"/>
    <d v="2024-09-11T17:14:37"/>
    <d v="1899-12-30T03:07:12"/>
    <d v="2024-09-11T20:21:49"/>
    <n v="11.636388888931833"/>
    <x v="0"/>
    <m/>
    <m/>
    <x v="0"/>
    <x v="8"/>
    <x v="0"/>
    <x v="2"/>
    <x v="9"/>
    <n v="4"/>
    <s v="LOGISTICA GALVEZ MARIN, S.L."/>
    <d v="1900-01-02T02:52:48"/>
    <n v="17.853611111170611"/>
    <n v="12"/>
    <n v="5.8536111111706113"/>
    <n v="0"/>
    <x v="3"/>
  </r>
  <r>
    <s v="E002"/>
    <s v="EO55"/>
    <x v="1986"/>
    <x v="0"/>
    <s v="E3"/>
    <n v="100018390"/>
    <s v="FORJADOS TOR S.L."/>
    <n v="46005202"/>
    <s v="VILLANUEVA DEL TRABUCO"/>
    <n v="3262"/>
    <x v="38"/>
    <d v="2024-09-11T00:00:00"/>
    <d v="1899-12-30T10:36:24"/>
    <s v="12/09 12:00h"/>
    <d v="2024-09-12T00:00:00"/>
    <x v="17"/>
    <x v="9"/>
    <x v="2047"/>
    <d v="2024-09-12T00:00:00"/>
    <d v="1899-12-30T10:38:53"/>
    <n v="62"/>
    <s v="E00062"/>
    <s v="RUTA KMS.062"/>
    <x v="123"/>
    <x v="0"/>
    <x v="0"/>
    <x v="5"/>
    <x v="0"/>
    <d v="2024-09-11T10:36:24"/>
    <x v="219"/>
    <n v="25.39333333336981"/>
    <d v="2024-09-12T10:38:53"/>
    <d v="1899-12-30T00:49:36"/>
    <d v="2024-09-12T11:28:29"/>
    <n v="0.52527777780778706"/>
    <x v="0"/>
    <m/>
    <m/>
    <x v="0"/>
    <x v="11"/>
    <x v="0"/>
    <x v="2"/>
    <x v="6"/>
    <n v="5"/>
    <s v=""/>
    <d v="1899-12-30T19:50:24"/>
    <n v="23.566666666703142"/>
    <n v="12"/>
    <n v="11.566666666703142"/>
    <n v="0"/>
    <x v="3"/>
  </r>
  <r>
    <s v="E002"/>
    <s v="EO55"/>
    <x v="1987"/>
    <x v="0"/>
    <s v="E3"/>
    <n v="100055849"/>
    <s v="HORMECO S.L."/>
    <n v="46005163"/>
    <s v="SUMIN CEMENTO SILO FYM - MELILLA"/>
    <n v="3264"/>
    <x v="43"/>
    <d v="2024-09-11T00:00:00"/>
    <d v="1899-12-30T10:43:48"/>
    <s v="11/09 1 viaje"/>
    <d v="2024-09-11T00:00:00"/>
    <x v="24"/>
    <x v="9"/>
    <x v="2048"/>
    <d v="2024-09-11T00:00:00"/>
    <d v="1899-12-30T12:07:40"/>
    <n v="264"/>
    <s v="E00264"/>
    <s v="RUTA KMS.264"/>
    <x v="319"/>
    <x v="0"/>
    <x v="0"/>
    <x v="5"/>
    <x v="0"/>
    <d v="2024-09-11T10:43:48"/>
    <x v="262"/>
    <n v="11.269999999960419"/>
    <d v="2024-09-11T12:07:40"/>
    <d v="1899-12-30T03:31:12"/>
    <d v="2024-09-11T15:38:52"/>
    <n v="6.3522222221363336"/>
    <x v="0"/>
    <m/>
    <m/>
    <x v="0"/>
    <x v="8"/>
    <x v="0"/>
    <x v="2"/>
    <x v="3"/>
    <n v="4"/>
    <s v=""/>
    <d v="1900-01-02T12:28:48"/>
    <n v="6.7499999999604192"/>
    <n v="0"/>
    <n v="6.7499999999604192"/>
    <n v="0"/>
    <x v="3"/>
  </r>
  <r>
    <s v="E002"/>
    <s v="EO55"/>
    <x v="1988"/>
    <x v="0"/>
    <s v="E4"/>
    <n v="100056718"/>
    <s v="SITESUR CIMENTACIONES, S.L."/>
    <n v="46005797"/>
    <s v="S0937-MALAGA PINARES DE SAN ANTON"/>
    <n v="3282"/>
    <x v="39"/>
    <d v="2024-09-11T00:00:00"/>
    <d v="1899-12-30T10:54:49"/>
    <s v="12/09 Lo antes posib"/>
    <d v="2024-09-12T00:00:00"/>
    <x v="9"/>
    <x v="9"/>
    <x v="2049"/>
    <d v="2024-09-11T00:00:00"/>
    <d v="1899-12-30T15:33:03"/>
    <n v="7"/>
    <s v="E00007"/>
    <s v="RUTA KMS.007"/>
    <x v="237"/>
    <x v="0"/>
    <x v="0"/>
    <x v="5"/>
    <x v="1"/>
    <d v="2024-09-11T10:54:49"/>
    <x v="196"/>
    <n v="33.086388889001682"/>
    <d v="2024-09-11T15:33:03"/>
    <d v="1899-12-30T00:05:36"/>
    <d v="2024-09-11T15:38:39"/>
    <n v="28.355833333334886"/>
    <x v="0"/>
    <m/>
    <m/>
    <x v="0"/>
    <x v="8"/>
    <x v="0"/>
    <x v="2"/>
    <x v="4"/>
    <n v="4"/>
    <s v=""/>
    <d v="1899-12-30T02:14:24"/>
    <n v="31.993055555668349"/>
    <n v="12"/>
    <n v="19.993055555668349"/>
    <n v="0"/>
    <x v="3"/>
  </r>
  <r>
    <s v="E002"/>
    <s v="EO55"/>
    <x v="1989"/>
    <x v="0"/>
    <s v="E3"/>
    <n v="100057968"/>
    <s v="LOZAC OBRAS Y SERVICIOS, S.L."/>
    <n v="46005115"/>
    <s v="PLANTA PUERTO SANTA MARIA"/>
    <n v="3264"/>
    <x v="43"/>
    <d v="2024-09-11T00:00:00"/>
    <d v="1899-12-30T11:00:42"/>
    <s v="12/09 11:00h"/>
    <d v="2024-09-12T00:00:00"/>
    <x v="12"/>
    <x v="9"/>
    <x v="2050"/>
    <d v="2024-09-11T00:00:00"/>
    <d v="1899-12-30T15:41:51"/>
    <n v="254"/>
    <s v="E00254"/>
    <s v="RUTA KMS.254"/>
    <x v="132"/>
    <x v="0"/>
    <x v="0"/>
    <x v="5"/>
    <x v="0"/>
    <d v="2024-09-11T11:00:42"/>
    <x v="229"/>
    <n v="23.988333333400078"/>
    <d v="2024-09-11T15:41:51"/>
    <d v="1899-12-30T03:23:12"/>
    <d v="2024-09-11T19:05:03"/>
    <n v="15.91583333350718"/>
    <x v="0"/>
    <m/>
    <m/>
    <x v="0"/>
    <x v="8"/>
    <x v="0"/>
    <x v="2"/>
    <x v="4"/>
    <n v="4"/>
    <s v=""/>
    <d v="1900-01-02T09:16:48"/>
    <n v="19.601666666733411"/>
    <n v="12"/>
    <n v="7.6016666667334114"/>
    <n v="0"/>
    <x v="3"/>
  </r>
  <r>
    <s v="E002"/>
    <s v="EO55"/>
    <x v="1990"/>
    <x v="0"/>
    <s v="E3"/>
    <n v="100057968"/>
    <s v="LOZAC OBRAS Y SERVICIOS, S.L."/>
    <n v="46005114"/>
    <s v="PLANTA DE PUERTO REAL"/>
    <n v="3264"/>
    <x v="43"/>
    <d v="2024-09-11T00:00:00"/>
    <d v="1899-12-30T11:00:51"/>
    <s v="12/09 11:00h"/>
    <d v="2024-09-12T00:00:00"/>
    <x v="12"/>
    <x v="9"/>
    <x v="2051"/>
    <d v="2024-09-11T00:00:00"/>
    <d v="1899-12-30T14:01:12"/>
    <n v="232"/>
    <s v="E00232"/>
    <s v="RUTA KMS.232"/>
    <x v="281"/>
    <x v="0"/>
    <x v="0"/>
    <x v="5"/>
    <x v="0"/>
    <d v="2024-09-11T11:00:51"/>
    <x v="229"/>
    <n v="23.985833333339542"/>
    <d v="2024-09-11T14:01:12"/>
    <d v="1899-12-30T03:05:36"/>
    <d v="2024-09-11T17:06:48"/>
    <n v="17.886666666716337"/>
    <x v="0"/>
    <m/>
    <m/>
    <x v="0"/>
    <x v="8"/>
    <x v="0"/>
    <x v="2"/>
    <x v="5"/>
    <n v="4"/>
    <s v=""/>
    <d v="1900-01-02T02:14:24"/>
    <n v="19.892500000006208"/>
    <n v="12"/>
    <n v="7.8925000000062084"/>
    <n v="0"/>
    <x v="3"/>
  </r>
  <r>
    <s v="E002"/>
    <s v="EO55"/>
    <x v="1991"/>
    <x v="0"/>
    <s v="E4"/>
    <n v="100057845"/>
    <s v="INVERSIONES SEGURA SARRIA, S.L."/>
    <n v="46005625"/>
    <s v="ARROYO MOLINOS-HNOS NADAL"/>
    <n v="3283"/>
    <x v="40"/>
    <d v="2024-09-11T00:00:00"/>
    <d v="1899-12-30T11:13:49"/>
    <s v="13/09 08:00h"/>
    <d v="2024-09-13T00:00:00"/>
    <x v="13"/>
    <x v="9"/>
    <x v="2052"/>
    <d v="2024-09-12T00:00:00"/>
    <d v="1899-12-30T11:12:41"/>
    <n v="536"/>
    <s v="E00536"/>
    <s v="RUTA KMS.536"/>
    <x v="320"/>
    <x v="0"/>
    <x v="0"/>
    <x v="5"/>
    <x v="1"/>
    <d v="2024-09-11T11:13:49"/>
    <x v="242"/>
    <n v="44.769722222350538"/>
    <d v="2024-09-12T11:12:41"/>
    <d v="1899-12-30T07:08:48"/>
    <d v="2024-09-12T18:21:29"/>
    <n v="13.64194444444729"/>
    <x v="0"/>
    <m/>
    <m/>
    <x v="0"/>
    <x v="11"/>
    <x v="0"/>
    <x v="2"/>
    <x v="7"/>
    <n v="5"/>
    <s v=""/>
    <d v="1900-01-06T03:31:12"/>
    <n v="36.623055555683869"/>
    <n v="24"/>
    <n v="12.623055555683869"/>
    <n v="0"/>
    <x v="3"/>
  </r>
  <r>
    <s v="E002"/>
    <s v="EO55"/>
    <x v="1992"/>
    <x v="0"/>
    <s v="E3"/>
    <n v="100052034"/>
    <s v="GRUPO PUMA ESPAÑA S.L."/>
    <n v="46005751"/>
    <s v="FABRICA SEVILLA (MEGAPARK)"/>
    <n v="3264"/>
    <x v="43"/>
    <d v="2024-09-11T00:00:00"/>
    <d v="1899-12-30T11:17:39"/>
    <s v="12/09 De 7 a 8"/>
    <d v="2024-09-12T00:00:00"/>
    <x v="13"/>
    <x v="9"/>
    <x v="2053"/>
    <d v="2024-09-11T00:00:00"/>
    <d v="1899-12-30T15:01:37"/>
    <n v="217"/>
    <s v="E00217"/>
    <s v="RUTA KMS.217"/>
    <x v="297"/>
    <x v="0"/>
    <x v="0"/>
    <x v="5"/>
    <x v="0"/>
    <d v="2024-09-11T11:17:39"/>
    <x v="222"/>
    <n v="20.70583333336981"/>
    <d v="2024-09-11T15:01:37"/>
    <d v="1899-12-30T02:53:36"/>
    <d v="2024-09-11T17:55:13"/>
    <n v="14.079722222231794"/>
    <x v="0"/>
    <m/>
    <m/>
    <x v="0"/>
    <x v="8"/>
    <x v="0"/>
    <x v="2"/>
    <x v="4"/>
    <n v="4"/>
    <s v=""/>
    <d v="1900-01-01T21:26:24"/>
    <n v="16.812500000036476"/>
    <n v="12"/>
    <n v="4.8125000000364757"/>
    <n v="0"/>
    <x v="3"/>
  </r>
  <r>
    <s v="E002"/>
    <s v="EO55"/>
    <x v="1993"/>
    <x v="0"/>
    <s v="E3"/>
    <n v="100052945"/>
    <s v="HORMIGONES ROCIO S.L."/>
    <n v="46004387"/>
    <s v="ALMONTE"/>
    <n v="837"/>
    <x v="42"/>
    <d v="2024-09-11T00:00:00"/>
    <d v="1899-12-30T11:25:19"/>
    <s v="URGENTE 8:00"/>
    <d v="2024-09-12T00:00:00"/>
    <x v="14"/>
    <x v="10"/>
    <x v="2054"/>
    <d v="2024-09-11T00:00:00"/>
    <d v="1899-12-30T21:06:46"/>
    <n v="27"/>
    <s v="E00027"/>
    <s v="RUTA KMS.027"/>
    <x v="284"/>
    <x v="0"/>
    <x v="0"/>
    <x v="6"/>
    <x v="0"/>
    <d v="2024-09-11T11:25:19"/>
    <x v="214"/>
    <n v="24.078055555466563"/>
    <d v="2024-09-11T21:06:46"/>
    <d v="1899-12-30T00:21:36"/>
    <d v="2024-09-11T21:28:22"/>
    <n v="14.0272222221829"/>
    <x v="0"/>
    <m/>
    <m/>
    <x v="0"/>
    <x v="8"/>
    <x v="0"/>
    <x v="2"/>
    <x v="15"/>
    <n v="4"/>
    <s v=""/>
    <d v="1899-12-30T08:38:24"/>
    <n v="22.718055555466563"/>
    <n v="12"/>
    <n v="10.718055555466563"/>
    <n v="0"/>
    <x v="3"/>
  </r>
  <r>
    <s v="E002"/>
    <s v="EO55"/>
    <x v="1994"/>
    <x v="0"/>
    <s v="E3"/>
    <n v="100018456"/>
    <s v="HORMIGONES PREBESUR S.A."/>
    <n v="46000871"/>
    <s v="CÓRDOBA"/>
    <n v="3269"/>
    <x v="45"/>
    <d v="2024-09-11T00:00:00"/>
    <d v="1899-12-30T11:48:51"/>
    <s v="12/09 10:00h"/>
    <d v="2024-09-12T00:00:00"/>
    <x v="11"/>
    <x v="9"/>
    <x v="2055"/>
    <d v="2024-09-12T00:00:00"/>
    <d v="1899-12-30T08:03:54"/>
    <n v="170"/>
    <s v="E00170"/>
    <s v="RUTA KMS.170"/>
    <x v="186"/>
    <x v="0"/>
    <x v="0"/>
    <x v="5"/>
    <x v="0"/>
    <d v="2024-09-11T11:48:51"/>
    <x v="218"/>
    <n v="22.185833333234768"/>
    <d v="2024-09-12T08:03:54"/>
    <d v="1899-12-30T02:16:00"/>
    <d v="2024-09-12T10:19:54"/>
    <n v="-0.33166666683973745"/>
    <x v="0"/>
    <m/>
    <m/>
    <x v="0"/>
    <x v="11"/>
    <x v="0"/>
    <x v="2"/>
    <x v="0"/>
    <n v="5"/>
    <s v=""/>
    <d v="1900-01-01T06:24:00"/>
    <n v="18.919166666568103"/>
    <n v="12"/>
    <n v="6.9191666665681026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6"/>
    <d v="2024-09-11T00:00:00"/>
    <d v="1899-12-30T12:38:35"/>
    <n v="29"/>
    <s v="E00029"/>
    <s v="RUTA KMS.029"/>
    <x v="55"/>
    <x v="0"/>
    <x v="0"/>
    <x v="5"/>
    <x v="0"/>
    <d v="2024-09-11T11:54:45"/>
    <x v="196"/>
    <n v="32.087500000081491"/>
    <d v="2024-09-11T12:38:35"/>
    <d v="1899-12-30T00:23:12"/>
    <d v="2024-09-11T13:01:47"/>
    <n v="30.970277777931187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7"/>
    <d v="2024-09-11T00:00:00"/>
    <d v="1899-12-30T12:50:45"/>
    <n v="29"/>
    <s v="E00029"/>
    <s v="RUTA KMS.029"/>
    <x v="53"/>
    <x v="0"/>
    <x v="0"/>
    <x v="5"/>
    <x v="0"/>
    <d v="2024-09-11T11:54:45"/>
    <x v="196"/>
    <n v="32.087500000081491"/>
    <d v="2024-09-11T12:50:45"/>
    <d v="1899-12-30T00:23:12"/>
    <d v="2024-09-11T13:13:57"/>
    <n v="30.767500000074506"/>
    <x v="0"/>
    <m/>
    <m/>
    <x v="0"/>
    <x v="8"/>
    <x v="0"/>
    <x v="2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8"/>
    <d v="2024-09-11T00:00:00"/>
    <d v="1899-12-30T13:22:31"/>
    <n v="29"/>
    <s v="E00029"/>
    <s v="RUTA KMS.029"/>
    <x v="56"/>
    <x v="0"/>
    <x v="0"/>
    <x v="5"/>
    <x v="0"/>
    <d v="2024-09-11T11:54:45"/>
    <x v="196"/>
    <n v="32.087500000081491"/>
    <d v="2024-09-11T13:22:31"/>
    <d v="1899-12-30T00:23:12"/>
    <d v="2024-09-11T13:45:43"/>
    <n v="30.238055555673782"/>
    <x v="0"/>
    <m/>
    <m/>
    <x v="0"/>
    <x v="8"/>
    <x v="0"/>
    <x v="2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59"/>
    <d v="2024-09-11T00:00:00"/>
    <d v="1899-12-30T15:17:15"/>
    <n v="29"/>
    <s v="E00029"/>
    <s v="RUTA KMS.029"/>
    <x v="53"/>
    <x v="0"/>
    <x v="0"/>
    <x v="5"/>
    <x v="0"/>
    <d v="2024-09-11T11:54:45"/>
    <x v="196"/>
    <n v="32.087500000081491"/>
    <d v="2024-09-11T15:17:15"/>
    <d v="1899-12-30T00:23:12"/>
    <d v="2024-09-11T15:40:27"/>
    <n v="28.325833333481569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0"/>
    <d v="2024-09-11T00:00:00"/>
    <d v="1899-12-30T15:27:01"/>
    <n v="29"/>
    <s v="E00029"/>
    <s v="RUTA KMS.029"/>
    <x v="56"/>
    <x v="0"/>
    <x v="0"/>
    <x v="5"/>
    <x v="0"/>
    <d v="2024-09-11T11:54:45"/>
    <x v="196"/>
    <n v="32.087500000081491"/>
    <d v="2024-09-11T15:27:01"/>
    <d v="1899-12-30T00:23:12"/>
    <d v="2024-09-11T15:50:13"/>
    <n v="28.163055555720348"/>
    <x v="0"/>
    <m/>
    <m/>
    <x v="0"/>
    <x v="8"/>
    <x v="0"/>
    <x v="2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1"/>
    <d v="2024-09-11T00:00:00"/>
    <d v="1899-12-30T16:37:01"/>
    <n v="29"/>
    <s v="E00029"/>
    <s v="RUTA KMS.029"/>
    <x v="56"/>
    <x v="0"/>
    <x v="0"/>
    <x v="5"/>
    <x v="0"/>
    <d v="2024-09-11T11:54:45"/>
    <x v="196"/>
    <n v="32.087500000081491"/>
    <d v="2024-09-11T16:37:01"/>
    <d v="1899-12-30T00:23:12"/>
    <d v="2024-09-11T17:00:13"/>
    <n v="26.99638888909248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2"/>
    <d v="2024-09-11T00:00:00"/>
    <d v="1899-12-30T16:47:50"/>
    <n v="29"/>
    <s v="E00029"/>
    <s v="RUTA KMS.029"/>
    <x v="53"/>
    <x v="0"/>
    <x v="0"/>
    <x v="5"/>
    <x v="0"/>
    <d v="2024-09-11T11:54:45"/>
    <x v="196"/>
    <n v="32.087500000081491"/>
    <d v="2024-09-11T16:47:50"/>
    <d v="1899-12-30T00:23:12"/>
    <d v="2024-09-11T17:11:02"/>
    <n v="26.81611111125676"/>
    <x v="0"/>
    <m/>
    <m/>
    <x v="0"/>
    <x v="8"/>
    <x v="0"/>
    <x v="2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3"/>
    <d v="2024-09-12T00:00:00"/>
    <d v="1899-12-30T06:30:49"/>
    <n v="29"/>
    <s v="E00029"/>
    <s v="RUTA KMS.029"/>
    <x v="53"/>
    <x v="0"/>
    <x v="0"/>
    <x v="5"/>
    <x v="0"/>
    <d v="2024-09-11T11:54:45"/>
    <x v="196"/>
    <n v="32.087500000081491"/>
    <d v="2024-09-12T06:30:49"/>
    <d v="1899-12-30T00:23:12"/>
    <d v="2024-09-12T06:54:01"/>
    <n v="13.099722222425044"/>
    <x v="0"/>
    <m/>
    <m/>
    <x v="0"/>
    <x v="11"/>
    <x v="0"/>
    <x v="2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4"/>
    <d v="2024-09-12T00:00:00"/>
    <d v="1899-12-30T07:59:22"/>
    <n v="29"/>
    <s v="E00029"/>
    <s v="RUTA KMS.029"/>
    <x v="53"/>
    <x v="0"/>
    <x v="0"/>
    <x v="5"/>
    <x v="0"/>
    <d v="2024-09-11T11:54:45"/>
    <x v="196"/>
    <n v="32.087500000081491"/>
    <d v="2024-09-12T07:59:22"/>
    <d v="1899-12-30T00:23:12"/>
    <d v="2024-09-12T08:22:34"/>
    <n v="11.623888888978399"/>
    <x v="0"/>
    <m/>
    <m/>
    <x v="0"/>
    <x v="11"/>
    <x v="0"/>
    <x v="2"/>
    <x v="1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5"/>
    <d v="2024-09-12T00:00:00"/>
    <d v="1899-12-30T09:30:45"/>
    <n v="29"/>
    <s v="E00029"/>
    <s v="RUTA KMS.029"/>
    <x v="53"/>
    <x v="0"/>
    <x v="0"/>
    <x v="5"/>
    <x v="0"/>
    <d v="2024-09-11T11:54:45"/>
    <x v="196"/>
    <n v="32.087500000081491"/>
    <d v="2024-09-12T09:30:45"/>
    <d v="1899-12-30T00:23:12"/>
    <d v="2024-09-12T09:53:57"/>
    <n v="10.100833333446644"/>
    <x v="0"/>
    <m/>
    <m/>
    <x v="0"/>
    <x v="11"/>
    <x v="0"/>
    <x v="2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6"/>
    <d v="2024-09-12T00:00:00"/>
    <d v="1899-12-30T10:58:43"/>
    <n v="29"/>
    <s v="E00029"/>
    <s v="RUTA KMS.029"/>
    <x v="54"/>
    <x v="0"/>
    <x v="0"/>
    <x v="5"/>
    <x v="0"/>
    <d v="2024-09-11T11:54:45"/>
    <x v="196"/>
    <n v="32.087500000081491"/>
    <d v="2024-09-12T10:58:43"/>
    <d v="1899-12-30T00:23:12"/>
    <d v="2024-09-12T11:21:55"/>
    <n v="8.6347222223994322"/>
    <x v="0"/>
    <m/>
    <m/>
    <x v="0"/>
    <x v="11"/>
    <x v="0"/>
    <x v="2"/>
    <x v="6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7"/>
    <d v="2024-09-12T00:00:00"/>
    <d v="1899-12-30T11:10:40"/>
    <n v="29"/>
    <s v="E00029"/>
    <s v="RUTA KMS.029"/>
    <x v="53"/>
    <x v="0"/>
    <x v="0"/>
    <x v="5"/>
    <x v="0"/>
    <d v="2024-09-11T11:54:45"/>
    <x v="196"/>
    <n v="32.087500000081491"/>
    <d v="2024-09-12T11:10:40"/>
    <d v="1899-12-30T00:23:12"/>
    <d v="2024-09-12T11:33:52"/>
    <n v="8.4355555556248873"/>
    <x v="0"/>
    <m/>
    <m/>
    <x v="0"/>
    <x v="11"/>
    <x v="0"/>
    <x v="2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8"/>
    <d v="2024-09-12T00:00:00"/>
    <d v="1899-12-30T12:07:36"/>
    <n v="29"/>
    <s v="E00029"/>
    <s v="RUTA KMS.029"/>
    <x v="55"/>
    <x v="0"/>
    <x v="0"/>
    <x v="5"/>
    <x v="0"/>
    <d v="2024-09-11T11:54:45"/>
    <x v="196"/>
    <n v="32.087500000081491"/>
    <d v="2024-09-12T12:07:36"/>
    <d v="1899-12-30T00:23:12"/>
    <d v="2024-09-12T12:30:48"/>
    <n v="7.4866666668676771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69"/>
    <d v="2024-09-12T00:00:00"/>
    <d v="1899-12-30T12:35:55"/>
    <n v="29"/>
    <s v="E00029"/>
    <s v="RUTA KMS.029"/>
    <x v="53"/>
    <x v="0"/>
    <x v="0"/>
    <x v="5"/>
    <x v="0"/>
    <d v="2024-09-11T11:54:45"/>
    <x v="196"/>
    <n v="32.087500000081491"/>
    <d v="2024-09-12T12:35:55"/>
    <d v="1899-12-30T00:23:12"/>
    <d v="2024-09-12T12:59:07"/>
    <n v="7.0147222222876735"/>
    <x v="0"/>
    <m/>
    <m/>
    <x v="0"/>
    <x v="11"/>
    <x v="0"/>
    <x v="2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0"/>
    <d v="2024-09-12T00:00:00"/>
    <d v="1899-12-30T14:19:38"/>
    <n v="29"/>
    <s v="E00029"/>
    <s v="RUTA KMS.029"/>
    <x v="56"/>
    <x v="0"/>
    <x v="0"/>
    <x v="5"/>
    <x v="0"/>
    <d v="2024-09-11T11:54:45"/>
    <x v="196"/>
    <n v="32.087500000081491"/>
    <d v="2024-09-12T14:19:38"/>
    <d v="1899-12-30T00:23:12"/>
    <d v="2024-09-12T14:42:50"/>
    <n v="5.2861111111706123"/>
    <x v="0"/>
    <m/>
    <m/>
    <x v="0"/>
    <x v="11"/>
    <x v="0"/>
    <x v="2"/>
    <x v="5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1"/>
    <d v="2024-09-12T00:00:00"/>
    <d v="1899-12-30T15:19:34"/>
    <n v="29"/>
    <s v="E00029"/>
    <s v="RUTA KMS.029"/>
    <x v="53"/>
    <x v="0"/>
    <x v="0"/>
    <x v="5"/>
    <x v="0"/>
    <d v="2024-09-11T11:54:45"/>
    <x v="196"/>
    <n v="32.087500000081491"/>
    <d v="2024-09-12T15:19:34"/>
    <d v="1899-12-30T00:23:12"/>
    <d v="2024-09-12T15:42:46"/>
    <n v="4.2872222224250436"/>
    <x v="0"/>
    <m/>
    <m/>
    <x v="0"/>
    <x v="11"/>
    <x v="0"/>
    <x v="2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2"/>
    <d v="2024-09-12T00:00:00"/>
    <d v="1899-12-30T16:30:40"/>
    <n v="29"/>
    <s v="E00029"/>
    <s v="RUTA KMS.029"/>
    <x v="56"/>
    <x v="0"/>
    <x v="0"/>
    <x v="5"/>
    <x v="0"/>
    <d v="2024-09-11T11:54:45"/>
    <x v="196"/>
    <n v="32.087500000081491"/>
    <d v="2024-09-12T16:30:40"/>
    <d v="1899-12-30T00:23:12"/>
    <d v="2024-09-12T16:53:52"/>
    <n v="3.102222222369164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3"/>
    <d v="2024-09-12T00:00:00"/>
    <d v="1899-12-30T16:43:27"/>
    <n v="29"/>
    <s v="E00029"/>
    <s v="RUTA KMS.029"/>
    <x v="53"/>
    <x v="0"/>
    <x v="0"/>
    <x v="5"/>
    <x v="0"/>
    <d v="2024-09-11T11:54:45"/>
    <x v="196"/>
    <n v="32.087500000081491"/>
    <d v="2024-09-12T16:43:27"/>
    <d v="1899-12-30T00:23:12"/>
    <d v="2024-09-12T17:06:39"/>
    <n v="2.8891666667768732"/>
    <x v="0"/>
    <m/>
    <m/>
    <x v="0"/>
    <x v="11"/>
    <x v="0"/>
    <x v="2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4"/>
    <d v="2024-09-13T00:00:00"/>
    <d v="1899-12-30T07:03:50"/>
    <n v="29"/>
    <s v="E00029"/>
    <s v="RUTA KMS.029"/>
    <x v="56"/>
    <x v="0"/>
    <x v="0"/>
    <x v="5"/>
    <x v="0"/>
    <d v="2024-09-11T11:54:45"/>
    <x v="196"/>
    <n v="32.087500000081491"/>
    <d v="2024-09-13T07:03:50"/>
    <d v="1899-12-30T00:23:12"/>
    <d v="2024-09-13T07:27:02"/>
    <n v="-11.450555555464234"/>
    <x v="1"/>
    <m/>
    <m/>
    <x v="0"/>
    <x v="12"/>
    <x v="2"/>
    <x v="2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5"/>
    <d v="2024-09-13T00:00:00"/>
    <d v="1899-12-30T08:16:56"/>
    <n v="29"/>
    <s v="E00029"/>
    <s v="RUTA KMS.029"/>
    <x v="56"/>
    <x v="0"/>
    <x v="0"/>
    <x v="5"/>
    <x v="0"/>
    <d v="2024-09-11T11:54:45"/>
    <x v="196"/>
    <n v="32.087500000081491"/>
    <d v="2024-09-13T08:16:56"/>
    <d v="1899-12-30T00:23:12"/>
    <d v="2024-09-13T08:40:08"/>
    <n v="-12.668888888787478"/>
    <x v="1"/>
    <m/>
    <m/>
    <x v="0"/>
    <x v="12"/>
    <x v="2"/>
    <x v="2"/>
    <x v="0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6"/>
    <d v="2024-09-13T00:00:00"/>
    <d v="1899-12-30T09:27:54"/>
    <n v="29"/>
    <s v="E00029"/>
    <s v="RUTA KMS.029"/>
    <x v="56"/>
    <x v="0"/>
    <x v="0"/>
    <x v="5"/>
    <x v="0"/>
    <d v="2024-09-11T11:54:45"/>
    <x v="196"/>
    <n v="32.087500000081491"/>
    <d v="2024-09-13T09:27:54"/>
    <d v="1899-12-30T00:23:12"/>
    <d v="2024-09-13T09:51:06"/>
    <n v="-13.851666666625533"/>
    <x v="1"/>
    <m/>
    <m/>
    <x v="0"/>
    <x v="12"/>
    <x v="2"/>
    <x v="2"/>
    <x v="1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7"/>
    <d v="2024-09-13T00:00:00"/>
    <d v="1899-12-30T11:08:32"/>
    <n v="29"/>
    <s v="E00029"/>
    <s v="RUTA KMS.029"/>
    <x v="56"/>
    <x v="0"/>
    <x v="0"/>
    <x v="5"/>
    <x v="0"/>
    <d v="2024-09-11T11:54:45"/>
    <x v="196"/>
    <n v="32.087500000081491"/>
    <d v="2024-09-13T11:08:32"/>
    <d v="1899-12-30T00:23:12"/>
    <d v="2024-09-13T11:31:44"/>
    <n v="-15.528888888715301"/>
    <x v="1"/>
    <m/>
    <m/>
    <x v="0"/>
    <x v="12"/>
    <x v="2"/>
    <x v="2"/>
    <x v="7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8"/>
    <d v="2024-09-13T00:00:00"/>
    <d v="1899-12-30T12:35:58"/>
    <n v="29"/>
    <s v="E00029"/>
    <s v="RUTA KMS.029"/>
    <x v="55"/>
    <x v="0"/>
    <x v="0"/>
    <x v="5"/>
    <x v="0"/>
    <d v="2024-09-11T11:54:45"/>
    <x v="196"/>
    <n v="32.087500000081491"/>
    <d v="2024-09-13T12:35:58"/>
    <d v="1899-12-30T00:23:12"/>
    <d v="2024-09-13T12:59:10"/>
    <n v="-16.986111111065838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079"/>
    <d v="2024-09-13T00:00:00"/>
    <d v="1899-12-30T12:57:01"/>
    <n v="29"/>
    <s v="E00029"/>
    <s v="RUTA KMS.029"/>
    <x v="316"/>
    <x v="0"/>
    <x v="0"/>
    <x v="5"/>
    <x v="0"/>
    <d v="2024-09-11T11:54:45"/>
    <x v="196"/>
    <n v="32.087500000081491"/>
    <d v="2024-09-13T12:57:01"/>
    <d v="1899-12-30T00:23:12"/>
    <d v="2024-09-13T13:20:13"/>
    <n v="-17.33694444433786"/>
    <x v="1"/>
    <m/>
    <m/>
    <x v="0"/>
    <x v="12"/>
    <x v="2"/>
    <x v="2"/>
    <x v="3"/>
    <n v="6"/>
    <s v=""/>
    <d v="1899-12-30T09:16:48"/>
    <n v="30.700833333414824"/>
    <n v="12"/>
    <n v="18.700833333414824"/>
    <n v="0"/>
    <x v="3"/>
  </r>
  <r>
    <s v="E002"/>
    <s v="EO55"/>
    <x v="1996"/>
    <x v="0"/>
    <s v="E3"/>
    <n v="100058384"/>
    <s v="ADOQUINES Y MARCOS, S.L."/>
    <n v="46005169"/>
    <s v="PLANTA LA RODA DE ANDALUCIA"/>
    <n v="3263"/>
    <x v="47"/>
    <d v="2024-09-11T00:00:00"/>
    <d v="1899-12-30T12:01:59"/>
    <s v="12/09 10:30h"/>
    <d v="2024-09-12T00:00:00"/>
    <x v="21"/>
    <x v="9"/>
    <x v="2080"/>
    <d v="2024-09-11T00:00:00"/>
    <d v="1899-12-30T15:51:03"/>
    <n v="90"/>
    <s v="E00090"/>
    <s v="RUTA KMS.090"/>
    <x v="72"/>
    <x v="0"/>
    <x v="0"/>
    <x v="5"/>
    <x v="0"/>
    <d v="2024-09-11T12:01:59"/>
    <x v="217"/>
    <n v="22.466944444400724"/>
    <d v="2024-09-11T15:51:03"/>
    <d v="1899-12-30T01:12:00"/>
    <d v="2024-09-11T17:03:03"/>
    <n v="17.449166666599922"/>
    <x v="0"/>
    <m/>
    <m/>
    <x v="0"/>
    <x v="8"/>
    <x v="0"/>
    <x v="2"/>
    <x v="4"/>
    <n v="4"/>
    <s v=""/>
    <d v="1899-12-31T04:48:00"/>
    <n v="20.266944444400725"/>
    <n v="12"/>
    <n v="8.2669444444007247"/>
    <n v="0"/>
    <x v="3"/>
  </r>
  <r>
    <s v="E002"/>
    <s v="EO55"/>
    <x v="1997"/>
    <x v="0"/>
    <s v="E3"/>
    <n v="100058384"/>
    <s v="ADOQUINES Y MARCOS, S.L."/>
    <n v="46005169"/>
    <s v="PLANTA LA RODA DE ANDALUCIA"/>
    <n v="3263"/>
    <x v="47"/>
    <d v="2024-09-11T00:00:00"/>
    <d v="1899-12-30T12:02:15"/>
    <s v="12/09 08:30h"/>
    <d v="2024-09-12T00:00:00"/>
    <x v="19"/>
    <x v="9"/>
    <x v="2081"/>
    <d v="2024-09-11T00:00:00"/>
    <d v="1899-12-30T15:44:27"/>
    <n v="90"/>
    <s v="E00090"/>
    <s v="RUTA KMS.090"/>
    <x v="100"/>
    <x v="0"/>
    <x v="0"/>
    <x v="5"/>
    <x v="0"/>
    <d v="2024-09-11T12:02:15"/>
    <x v="227"/>
    <n v="20.462499999906868"/>
    <d v="2024-09-11T15:44:27"/>
    <d v="1899-12-30T01:12:00"/>
    <d v="2024-09-11T16:56:27"/>
    <n v="15.559166666585952"/>
    <x v="0"/>
    <m/>
    <m/>
    <x v="0"/>
    <x v="8"/>
    <x v="0"/>
    <x v="2"/>
    <x v="4"/>
    <n v="4"/>
    <s v=""/>
    <d v="1899-12-31T04:48:00"/>
    <n v="18.262499999906868"/>
    <n v="12"/>
    <n v="6.2624999999068685"/>
    <n v="0"/>
    <x v="3"/>
  </r>
  <r>
    <s v="E002"/>
    <s v="EO55"/>
    <x v="1998"/>
    <x v="0"/>
    <s v="E4"/>
    <n v="100056718"/>
    <s v="SITESUR CIMENTACIONES, S.L."/>
    <n v="46005933"/>
    <s v="S0969BIS-TORREMOLINOS EL POZUELO"/>
    <n v="3282"/>
    <x v="39"/>
    <d v="2024-09-11T00:00:00"/>
    <d v="1899-12-30T12:20:03"/>
    <s v="11/09 Lo antes posib"/>
    <d v="2024-09-11T00:00:00"/>
    <x v="9"/>
    <x v="9"/>
    <x v="2082"/>
    <d v="2024-09-11T00:00:00"/>
    <d v="1899-12-30T13:07:18"/>
    <n v="30"/>
    <s v="E00030"/>
    <s v="RUTA KMS.030"/>
    <x v="237"/>
    <x v="0"/>
    <x v="0"/>
    <x v="5"/>
    <x v="1"/>
    <d v="2024-09-11T12:20:03"/>
    <x v="176"/>
    <n v="7.6658333333325572"/>
    <d v="2024-09-11T13:07:18"/>
    <d v="1899-12-30T00:24:00"/>
    <d v="2024-09-11T13:31:18"/>
    <n v="6.4783333333907649"/>
    <x v="0"/>
    <m/>
    <m/>
    <x v="0"/>
    <x v="8"/>
    <x v="0"/>
    <x v="2"/>
    <x v="2"/>
    <n v="4"/>
    <s v=""/>
    <d v="1899-12-30T09:36:00"/>
    <n v="6.2658333333325569"/>
    <n v="0"/>
    <n v="6.2658333333325569"/>
    <n v="0"/>
    <x v="3"/>
  </r>
  <r>
    <s v="E002"/>
    <s v="EO55"/>
    <x v="1999"/>
    <x v="0"/>
    <s v="E3"/>
    <n v="432000110"/>
    <s v="PREBETONG HORMIGONES, S.A."/>
    <n v="46005596"/>
    <s v="PLANTA ALHAURIN MORTERO SECO"/>
    <n v="3269"/>
    <x v="45"/>
    <d v="2024-09-11T00:00:00"/>
    <d v="1899-12-30T12:33:05"/>
    <s v="silo 1 niño"/>
    <d v="2024-09-11T00:00:00"/>
    <x v="15"/>
    <x v="9"/>
    <x v="2083"/>
    <d v="2024-09-11T00:00:00"/>
    <d v="1899-12-30T13:57:23"/>
    <n v="35"/>
    <s v="E00035"/>
    <s v="RUTA KMS.035"/>
    <x v="103"/>
    <x v="0"/>
    <x v="0"/>
    <x v="5"/>
    <x v="0"/>
    <d v="2024-09-11T12:33:05"/>
    <x v="203"/>
    <n v="3.9486111110891216"/>
    <d v="2024-09-11T13:57:23"/>
    <d v="1899-12-30T00:28:00"/>
    <d v="2024-09-11T14:25:23"/>
    <n v="2.0769444445031695"/>
    <x v="0"/>
    <m/>
    <m/>
    <x v="0"/>
    <x v="8"/>
    <x v="0"/>
    <x v="2"/>
    <x v="2"/>
    <n v="4"/>
    <s v=""/>
    <d v="1899-12-30T11:12:00"/>
    <n v="2.4819444444224548"/>
    <n v="0"/>
    <n v="2.4819444444224548"/>
    <n v="0"/>
    <x v="3"/>
  </r>
  <r>
    <s v="E002"/>
    <s v="EO55"/>
    <x v="2000"/>
    <x v="0"/>
    <s v="E3"/>
    <n v="100045043"/>
    <s v="HORMIGONES GUADARRANQUE, S.L."/>
    <n v="46005161"/>
    <s v="PLANTA DE SAN ROQUE"/>
    <n v="3269"/>
    <x v="45"/>
    <d v="2024-09-11T00:00:00"/>
    <d v="1899-12-30T12:48:10"/>
    <s v="12/09 11:00h"/>
    <d v="2024-09-12T00:00:00"/>
    <x v="12"/>
    <x v="9"/>
    <x v="2084"/>
    <d v="2024-09-11T00:00:00"/>
    <d v="1899-12-30T17:30:16"/>
    <n v="144"/>
    <s v="E00144"/>
    <s v="RUTA KMS.144"/>
    <x v="105"/>
    <x v="0"/>
    <x v="0"/>
    <x v="5"/>
    <x v="0"/>
    <d v="2024-09-11T12:48:10"/>
    <x v="229"/>
    <n v="22.197222222341225"/>
    <d v="2024-09-11T17:30:16"/>
    <d v="1899-12-30T01:55:12"/>
    <d v="2024-09-11T19:25:28"/>
    <n v="15.575555555638857"/>
    <x v="0"/>
    <m/>
    <m/>
    <x v="0"/>
    <x v="8"/>
    <x v="0"/>
    <x v="2"/>
    <x v="9"/>
    <n v="4"/>
    <s v=""/>
    <d v="1899-12-31T22:04:48"/>
    <n v="19.277222222341223"/>
    <n v="12"/>
    <n v="7.2772222223412228"/>
    <n v="0"/>
    <x v="3"/>
  </r>
  <r>
    <s v="E002"/>
    <s v="EO55"/>
    <x v="2001"/>
    <x v="0"/>
    <s v="E3"/>
    <n v="100045043"/>
    <s v="HORMIGONES GUADARRANQUE, S.L."/>
    <n v="46005161"/>
    <s v="PLANTA DE SAN ROQUE"/>
    <n v="3269"/>
    <x v="45"/>
    <d v="2024-09-11T00:00:00"/>
    <d v="1899-12-30T12:48:43"/>
    <s v="12/09 08:00h"/>
    <d v="2024-09-12T00:00:00"/>
    <x v="13"/>
    <x v="9"/>
    <x v="2085"/>
    <d v="2024-09-11T00:00:00"/>
    <d v="1899-12-30T15:22:17"/>
    <n v="144"/>
    <s v="E00144"/>
    <s v="RUTA KMS.144"/>
    <x v="85"/>
    <x v="0"/>
    <x v="0"/>
    <x v="5"/>
    <x v="0"/>
    <d v="2024-09-11T12:48:43"/>
    <x v="222"/>
    <n v="19.188055555627216"/>
    <d v="2024-09-11T15:22:17"/>
    <d v="1899-12-30T01:55:12"/>
    <d v="2024-09-11T17:17:29"/>
    <n v="14.708611111098435"/>
    <x v="0"/>
    <m/>
    <m/>
    <x v="0"/>
    <x v="8"/>
    <x v="0"/>
    <x v="2"/>
    <x v="4"/>
    <n v="4"/>
    <s v=""/>
    <d v="1899-12-31T22:04:48"/>
    <n v="16.268055555627214"/>
    <n v="12"/>
    <n v="4.2680555556272139"/>
    <n v="0"/>
    <x v="3"/>
  </r>
  <r>
    <s v="E002"/>
    <s v="EO55"/>
    <x v="2002"/>
    <x v="0"/>
    <s v="E3"/>
    <n v="100058437"/>
    <s v="SANEAMIENTOS GRANAMAX, SL"/>
    <n v="46005740"/>
    <s v="PADUL -PREF. HNOS. SANTIAGO"/>
    <n v="3262"/>
    <x v="38"/>
    <d v="2024-09-11T00:00:00"/>
    <d v="1899-12-30T12:51:38"/>
    <s v="12/09 Antes de 12:00"/>
    <d v="2024-09-12T00:00:00"/>
    <x v="17"/>
    <x v="9"/>
    <x v="2086"/>
    <d v="2024-09-12T00:00:00"/>
    <d v="1899-12-30T10:54:31"/>
    <n v="128"/>
    <s v="E00128"/>
    <s v="RUTA KMS.128"/>
    <x v="108"/>
    <x v="0"/>
    <x v="0"/>
    <x v="5"/>
    <x v="0"/>
    <d v="2024-09-11T12:51:38"/>
    <x v="219"/>
    <n v="23.139444444444962"/>
    <d v="2024-09-12T10:54:31"/>
    <d v="1899-12-30T01:42:24"/>
    <d v="2024-09-12T12:36:55"/>
    <n v="-0.61527777771698311"/>
    <x v="0"/>
    <m/>
    <m/>
    <x v="0"/>
    <x v="11"/>
    <x v="0"/>
    <x v="2"/>
    <x v="6"/>
    <n v="5"/>
    <s v=""/>
    <d v="1899-12-31T16:57:36"/>
    <n v="20.432777777778295"/>
    <n v="12"/>
    <n v="8.4327777777782948"/>
    <n v="0"/>
    <x v="3"/>
  </r>
  <r>
    <s v="E002"/>
    <s v="EO55"/>
    <x v="2003"/>
    <x v="0"/>
    <s v="E3"/>
    <n v="100053365"/>
    <s v="WORKBETON, S.L."/>
    <n v="46004640"/>
    <s v="GERENA (CANTERA EIFFAGE)"/>
    <n v="3260"/>
    <x v="52"/>
    <d v="2024-09-11T00:00:00"/>
    <d v="1899-12-30T12:52:49"/>
    <s v="12/09_08:00h"/>
    <d v="2024-09-12T00:00:00"/>
    <x v="13"/>
    <x v="9"/>
    <x v="2087"/>
    <d v="2024-09-11T00:00:00"/>
    <d v="1899-12-30T16:12:33"/>
    <n v="0"/>
    <m/>
    <m/>
    <x v="321"/>
    <x v="0"/>
    <x v="0"/>
    <x v="5"/>
    <x v="0"/>
    <d v="2024-09-11T12:52:49"/>
    <x v="222"/>
    <n v="19.119722222210839"/>
    <d v="2024-09-11T16:12:33"/>
    <d v="1899-12-30T00:00:00"/>
    <d v="2024-09-11T16:12:33"/>
    <n v="15.790833333448973"/>
    <x v="0"/>
    <m/>
    <m/>
    <x v="0"/>
    <x v="8"/>
    <x v="0"/>
    <x v="2"/>
    <x v="8"/>
    <n v="4"/>
    <s v=""/>
    <d v="1899-12-30T00:00:00"/>
    <n v="18.119722222210839"/>
    <n v="12"/>
    <n v="6.1197222222108394"/>
    <n v="0"/>
    <x v="3"/>
  </r>
  <r>
    <s v="E002"/>
    <s v="EO55"/>
    <x v="2004"/>
    <x v="0"/>
    <s v="E3"/>
    <n v="100053365"/>
    <s v="WORKBETON, S.L."/>
    <n v="46004640"/>
    <s v="GERENA (CANTERA EIFFAGE)"/>
    <n v="3260"/>
    <x v="52"/>
    <d v="2024-09-11T00:00:00"/>
    <d v="1899-12-30T12:53:05"/>
    <s v="12/09_10:00h"/>
    <d v="2024-09-12T00:00:00"/>
    <x v="11"/>
    <x v="9"/>
    <x v="2088"/>
    <d v="2024-09-11T00:00:00"/>
    <d v="1899-12-30T14:22:15"/>
    <n v="0"/>
    <m/>
    <m/>
    <x v="293"/>
    <x v="0"/>
    <x v="0"/>
    <x v="5"/>
    <x v="0"/>
    <d v="2024-09-11T12:53:05"/>
    <x v="218"/>
    <n v="21.115277777658775"/>
    <d v="2024-09-11T14:22:15"/>
    <d v="1899-12-30T00:00:00"/>
    <d v="2024-09-11T14:22:15"/>
    <n v="19.629166666651145"/>
    <x v="0"/>
    <m/>
    <m/>
    <x v="0"/>
    <x v="8"/>
    <x v="0"/>
    <x v="2"/>
    <x v="5"/>
    <n v="4"/>
    <s v=""/>
    <d v="1899-12-30T00:00:00"/>
    <n v="20.115277777658775"/>
    <n v="12"/>
    <n v="8.1152777776587754"/>
    <n v="0"/>
    <x v="3"/>
  </r>
  <r>
    <s v="E002"/>
    <s v="EO55"/>
    <x v="2005"/>
    <x v="0"/>
    <s v="E3"/>
    <n v="100033645"/>
    <s v="HORMIALIA 2007 S.L."/>
    <n v="46005122"/>
    <s v="PLANTA SAN ROQUE"/>
    <n v="3262"/>
    <x v="38"/>
    <d v="2024-09-11T00:00:00"/>
    <d v="1899-12-30T13:05:14"/>
    <s v="12/09 08:00h"/>
    <d v="2024-09-12T00:00:00"/>
    <x v="13"/>
    <x v="9"/>
    <x v="2089"/>
    <d v="2024-09-11T00:00:00"/>
    <d v="1899-12-30T16:36:21"/>
    <n v="144"/>
    <s v="E00144"/>
    <s v="RUTA KMS.144"/>
    <x v="123"/>
    <x v="0"/>
    <x v="0"/>
    <x v="5"/>
    <x v="0"/>
    <d v="2024-09-11T13:05:14"/>
    <x v="222"/>
    <n v="18.912777777761221"/>
    <d v="2024-09-11T16:36:21"/>
    <d v="1899-12-30T01:55:12"/>
    <d v="2024-09-11T18:31:33"/>
    <n v="13.47416666673962"/>
    <x v="0"/>
    <m/>
    <m/>
    <x v="0"/>
    <x v="8"/>
    <x v="0"/>
    <x v="2"/>
    <x v="8"/>
    <n v="4"/>
    <s v=""/>
    <d v="1899-12-31T22:04:48"/>
    <n v="15.992777777761219"/>
    <n v="12"/>
    <n v="3.9927777777612192"/>
    <n v="0"/>
    <x v="3"/>
  </r>
  <r>
    <s v="E002"/>
    <s v="EO55"/>
    <x v="2006"/>
    <x v="0"/>
    <s v="E3"/>
    <n v="100033645"/>
    <s v="HORMIALIA 2007 S.L."/>
    <n v="46005121"/>
    <s v="PLANTA FUENGIROLA"/>
    <n v="3264"/>
    <x v="43"/>
    <d v="2024-09-11T00:00:00"/>
    <d v="1899-12-30T13:07:25"/>
    <s v="10H"/>
    <d v="2024-09-12T00:00:00"/>
    <x v="11"/>
    <x v="9"/>
    <x v="2090"/>
    <d v="2024-09-12T00:00:00"/>
    <d v="1899-12-30T10:08:06"/>
    <n v="54"/>
    <s v="E00054"/>
    <s v="RUTA KMS.054"/>
    <x v="68"/>
    <x v="0"/>
    <x v="0"/>
    <x v="5"/>
    <x v="0"/>
    <d v="2024-09-11T13:07:25"/>
    <x v="218"/>
    <n v="20.876388888806105"/>
    <d v="2024-09-12T10:08:06"/>
    <d v="1899-12-30T00:43:12"/>
    <d v="2024-09-12T10:51:18"/>
    <n v="-0.85500000009778887"/>
    <x v="1"/>
    <m/>
    <m/>
    <x v="0"/>
    <x v="11"/>
    <x v="1"/>
    <x v="2"/>
    <x v="6"/>
    <n v="5"/>
    <s v=""/>
    <d v="1899-12-30T17:16:48"/>
    <n v="19.156388888806106"/>
    <n v="12"/>
    <n v="7.1563888888061058"/>
    <n v="0"/>
    <x v="3"/>
  </r>
  <r>
    <s v="E002"/>
    <s v="EO55"/>
    <x v="2007"/>
    <x v="0"/>
    <s v="E3"/>
    <n v="100033645"/>
    <s v="HORMIALIA 2007 S.L."/>
    <n v="46005121"/>
    <s v="PLANTA FUENGIROLA"/>
    <n v="3264"/>
    <x v="43"/>
    <d v="2024-09-11T00:00:00"/>
    <d v="1899-12-30T13:07:41"/>
    <s v="12H"/>
    <d v="2024-09-12T00:00:00"/>
    <x v="17"/>
    <x v="9"/>
    <x v="2091"/>
    <d v="2024-09-12T00:00:00"/>
    <d v="1899-12-30T10:05:45"/>
    <n v="54"/>
    <s v="E00054"/>
    <s v="RUTA KMS.054"/>
    <x v="84"/>
    <x v="0"/>
    <x v="0"/>
    <x v="5"/>
    <x v="0"/>
    <d v="2024-09-11T13:07:41"/>
    <x v="219"/>
    <n v="22.871944444428664"/>
    <d v="2024-09-12T10:05:45"/>
    <d v="1899-12-30T00:43:12"/>
    <d v="2024-09-12T10:48:57"/>
    <n v="1.1841666667023674"/>
    <x v="0"/>
    <m/>
    <m/>
    <x v="0"/>
    <x v="11"/>
    <x v="0"/>
    <x v="2"/>
    <x v="6"/>
    <n v="5"/>
    <s v=""/>
    <d v="1899-12-30T17:16:48"/>
    <n v="21.151944444428665"/>
    <n v="12"/>
    <n v="9.1519444444286648"/>
    <n v="0"/>
    <x v="3"/>
  </r>
  <r>
    <s v="E002"/>
    <s v="EO55"/>
    <x v="2008"/>
    <x v="0"/>
    <s v="E3"/>
    <n v="100033645"/>
    <s v="HORMIALIA 2007 S.L."/>
    <n v="46005121"/>
    <s v="PLANTA FUENGIROLA"/>
    <n v="3264"/>
    <x v="43"/>
    <d v="2024-09-11T00:00:00"/>
    <d v="1899-12-30T13:07:59"/>
    <s v="9H"/>
    <d v="2024-09-12T00:00:00"/>
    <x v="18"/>
    <x v="9"/>
    <x v="2092"/>
    <d v="2024-09-11T00:00:00"/>
    <d v="1899-12-30T16:38:59"/>
    <n v="54"/>
    <s v="E00054"/>
    <s v="RUTA KMS.054"/>
    <x v="109"/>
    <x v="0"/>
    <x v="0"/>
    <x v="5"/>
    <x v="0"/>
    <d v="2024-09-11T13:07:59"/>
    <x v="213"/>
    <n v="19.866944444482215"/>
    <d v="2024-09-11T16:38:59"/>
    <d v="1899-12-30T00:43:12"/>
    <d v="2024-09-11T17:22:11"/>
    <n v="15.630277777730953"/>
    <x v="0"/>
    <m/>
    <m/>
    <x v="0"/>
    <x v="8"/>
    <x v="0"/>
    <x v="2"/>
    <x v="8"/>
    <n v="4"/>
    <s v=""/>
    <d v="1899-12-30T17:16:48"/>
    <n v="18.146944444482216"/>
    <n v="12"/>
    <n v="6.1469444444822159"/>
    <n v="0"/>
    <x v="3"/>
  </r>
  <r>
    <s v="E002"/>
    <s v="EO55"/>
    <x v="2009"/>
    <x v="0"/>
    <s v="E3"/>
    <n v="100033645"/>
    <s v="HORMIALIA 2007 S.L."/>
    <n v="46005121"/>
    <s v="PLANTA FUENGIROLA"/>
    <n v="3264"/>
    <x v="43"/>
    <d v="2024-09-11T00:00:00"/>
    <d v="1899-12-30T13:08:23"/>
    <s v="8H"/>
    <d v="2024-09-12T00:00:00"/>
    <x v="13"/>
    <x v="9"/>
    <x v="2093"/>
    <d v="2024-09-11T00:00:00"/>
    <d v="1899-12-30T15:26:43"/>
    <n v="54"/>
    <s v="E00054"/>
    <s v="RUTA KMS.054"/>
    <x v="84"/>
    <x v="0"/>
    <x v="0"/>
    <x v="5"/>
    <x v="0"/>
    <d v="2024-09-11T13:08:23"/>
    <x v="222"/>
    <n v="18.860277777886949"/>
    <d v="2024-09-11T15:26:43"/>
    <d v="1899-12-30T00:43:12"/>
    <d v="2024-09-11T16:09:55"/>
    <n v="15.834722222294658"/>
    <x v="0"/>
    <m/>
    <m/>
    <x v="0"/>
    <x v="8"/>
    <x v="0"/>
    <x v="2"/>
    <x v="4"/>
    <n v="4"/>
    <s v=""/>
    <d v="1899-12-30T17:16:48"/>
    <n v="17.140277777886951"/>
    <n v="12"/>
    <n v="5.1402777778869506"/>
    <n v="0"/>
    <x v="3"/>
  </r>
  <r>
    <s v="E002"/>
    <s v="EO55"/>
    <x v="2010"/>
    <x v="0"/>
    <s v="E3"/>
    <n v="100033645"/>
    <s v="HORMIALIA 2007 S.L."/>
    <n v="46005121"/>
    <s v="PLANTA FUENGIROLA"/>
    <n v="3264"/>
    <x v="43"/>
    <d v="2024-09-11T00:00:00"/>
    <d v="1899-12-30T13:08:44"/>
    <s v="14h"/>
    <d v="2024-09-12T00:00:00"/>
    <x v="3"/>
    <x v="9"/>
    <x v="2094"/>
    <d v="2024-09-12T00:00:00"/>
    <d v="1899-12-30T13:51:02"/>
    <n v="54"/>
    <s v="E00054"/>
    <s v="RUTA KMS.054"/>
    <x v="84"/>
    <x v="0"/>
    <x v="0"/>
    <x v="5"/>
    <x v="0"/>
    <d v="2024-09-11T13:08:44"/>
    <x v="241"/>
    <n v="24.854444444586989"/>
    <d v="2024-09-12T13:51:02"/>
    <d v="1899-12-30T00:43:12"/>
    <d v="2024-09-12T14:34:14"/>
    <n v="-0.57055555551778525"/>
    <x v="0"/>
    <m/>
    <m/>
    <x v="0"/>
    <x v="11"/>
    <x v="0"/>
    <x v="2"/>
    <x v="2"/>
    <n v="5"/>
    <s v=""/>
    <d v="1899-12-30T17:16:48"/>
    <n v="23.13444444458699"/>
    <n v="12"/>
    <n v="11.13444444458699"/>
    <n v="0"/>
    <x v="3"/>
  </r>
  <r>
    <s v="E002"/>
    <s v="EO55"/>
    <x v="2011"/>
    <x v="0"/>
    <s v="E3"/>
    <n v="100057966"/>
    <s v="HORPRESOL, SRL"/>
    <n v="46005111"/>
    <s v="PLANTA FUENGIROLA"/>
    <n v="3269"/>
    <x v="45"/>
    <d v="2024-09-11T00:00:00"/>
    <d v="1899-12-30T13:09:08"/>
    <s v="votorantim 12h"/>
    <d v="2024-09-12T00:00:00"/>
    <x v="17"/>
    <x v="9"/>
    <x v="2095"/>
    <d v="2024-09-12T00:00:00"/>
    <d v="1899-12-30T09:54:40"/>
    <n v="57"/>
    <s v="E00057"/>
    <s v="RUTA KMS.057"/>
    <x v="122"/>
    <x v="0"/>
    <x v="0"/>
    <x v="5"/>
    <x v="0"/>
    <d v="2024-09-11T13:09:08"/>
    <x v="219"/>
    <n v="22.847777777700685"/>
    <d v="2024-09-12T09:54:40"/>
    <d v="1899-12-30T00:45:36"/>
    <d v="2024-09-12T10:40:16"/>
    <n v="1.3288888888782822"/>
    <x v="0"/>
    <m/>
    <m/>
    <x v="0"/>
    <x v="11"/>
    <x v="0"/>
    <x v="2"/>
    <x v="1"/>
    <n v="5"/>
    <s v=""/>
    <d v="1899-12-30T18:14:24"/>
    <n v="21.087777777700683"/>
    <n v="12"/>
    <n v="9.0877777777006834"/>
    <n v="0"/>
    <x v="3"/>
  </r>
  <r>
    <s v="E002"/>
    <s v="EO55"/>
    <x v="2012"/>
    <x v="0"/>
    <s v="E3"/>
    <n v="100057966"/>
    <s v="HORPRESOL, SRL"/>
    <n v="46005111"/>
    <s v="PLANTA FUENGIROLA"/>
    <n v="3269"/>
    <x v="45"/>
    <d v="2024-09-11T00:00:00"/>
    <d v="1899-12-30T13:09:28"/>
    <s v="votorantim 14h"/>
    <d v="2024-09-12T00:00:00"/>
    <x v="3"/>
    <x v="9"/>
    <x v="2096"/>
    <d v="2024-09-12T00:00:00"/>
    <d v="1899-12-30T13:43:13"/>
    <n v="57"/>
    <s v="E00057"/>
    <s v="RUTA KMS.057"/>
    <x v="123"/>
    <x v="0"/>
    <x v="0"/>
    <x v="5"/>
    <x v="0"/>
    <d v="2024-09-11T13:09:28"/>
    <x v="241"/>
    <n v="24.842222222301643"/>
    <d v="2024-09-12T13:43:13"/>
    <d v="1899-12-30T00:45:36"/>
    <d v="2024-09-12T14:28:49"/>
    <n v="-0.48027777776587754"/>
    <x v="0"/>
    <m/>
    <m/>
    <x v="0"/>
    <x v="11"/>
    <x v="0"/>
    <x v="2"/>
    <x v="2"/>
    <n v="5"/>
    <s v=""/>
    <d v="1899-12-30T18:14:24"/>
    <n v="23.082222222301642"/>
    <n v="12"/>
    <n v="11.082222222301642"/>
    <n v="0"/>
    <x v="3"/>
  </r>
  <r>
    <s v="E002"/>
    <s v="EO55"/>
    <x v="2013"/>
    <x v="0"/>
    <s v="E3"/>
    <n v="100057966"/>
    <s v="HORPRESOL, SRL"/>
    <n v="46005111"/>
    <s v="PLANTA FUENGIROLA"/>
    <n v="3269"/>
    <x v="45"/>
    <d v="2024-09-11T00:00:00"/>
    <d v="1899-12-30T13:09:45"/>
    <s v="votorantim 8h"/>
    <d v="2024-09-12T00:00:00"/>
    <x v="13"/>
    <x v="9"/>
    <x v="2097"/>
    <d v="2024-09-11T00:00:00"/>
    <d v="1899-12-30T16:31:14"/>
    <n v="57"/>
    <s v="E00057"/>
    <s v="RUTA KMS.057"/>
    <x v="122"/>
    <x v="0"/>
    <x v="0"/>
    <x v="5"/>
    <x v="0"/>
    <d v="2024-09-11T13:09:45"/>
    <x v="222"/>
    <n v="18.837500000023283"/>
    <d v="2024-09-11T16:31:14"/>
    <d v="1899-12-30T00:45:36"/>
    <d v="2024-09-11T17:16:50"/>
    <n v="14.719444444519468"/>
    <x v="0"/>
    <m/>
    <m/>
    <x v="0"/>
    <x v="8"/>
    <x v="0"/>
    <x v="2"/>
    <x v="8"/>
    <n v="4"/>
    <s v=""/>
    <d v="1899-12-30T18:14:24"/>
    <n v="17.077500000023282"/>
    <n v="12"/>
    <n v="5.0775000000232815"/>
    <n v="0"/>
    <x v="3"/>
  </r>
  <r>
    <s v="E002"/>
    <s v="EO55"/>
    <x v="2014"/>
    <x v="0"/>
    <s v="E3"/>
    <n v="100058413"/>
    <s v="PRETENSADOS MALAGUEÑOS, S.L."/>
    <n v="46005187"/>
    <s v="PLANTA MALAGA"/>
    <n v="3264"/>
    <x v="43"/>
    <d v="2024-09-11T00:00:00"/>
    <d v="1899-12-30T13:10:02"/>
    <s v="PLANTA VIGAS 08:00"/>
    <d v="2024-09-12T00:00:00"/>
    <x v="13"/>
    <x v="9"/>
    <x v="2098"/>
    <d v="2024-09-11T00:00:00"/>
    <d v="1899-12-30T17:01:54"/>
    <n v="29"/>
    <s v="E00029"/>
    <s v="RUTA KMS.029"/>
    <x v="68"/>
    <x v="0"/>
    <x v="0"/>
    <x v="5"/>
    <x v="0"/>
    <d v="2024-09-11T13:10:02"/>
    <x v="222"/>
    <n v="18.832777777919546"/>
    <d v="2024-09-11T17:01:54"/>
    <d v="1899-12-30T00:23:12"/>
    <d v="2024-09-11T17:25:06"/>
    <n v="14.581666666839737"/>
    <x v="0"/>
    <m/>
    <m/>
    <x v="0"/>
    <x v="8"/>
    <x v="0"/>
    <x v="2"/>
    <x v="9"/>
    <n v="4"/>
    <s v=""/>
    <d v="1899-12-30T09:16:48"/>
    <n v="17.446111111252879"/>
    <n v="12"/>
    <n v="5.4461111112528791"/>
    <n v="0"/>
    <x v="3"/>
  </r>
  <r>
    <s v="E002"/>
    <s v="EO55"/>
    <x v="2015"/>
    <x v="0"/>
    <s v="E3"/>
    <n v="100057966"/>
    <s v="HORPRESOL, SRL"/>
    <n v="46005111"/>
    <s v="PLANTA FUENGIROLA"/>
    <n v="3269"/>
    <x v="45"/>
    <d v="2024-09-11T00:00:00"/>
    <d v="1899-12-30T13:10:05"/>
    <s v="votorantim 16h"/>
    <d v="2024-09-12T00:00:00"/>
    <x v="6"/>
    <x v="9"/>
    <x v="2099"/>
    <d v="2024-09-12T00:00:00"/>
    <d v="1899-12-30T13:36:13"/>
    <n v="57"/>
    <s v="E00057"/>
    <s v="RUTA KMS.057"/>
    <x v="105"/>
    <x v="0"/>
    <x v="0"/>
    <x v="5"/>
    <x v="0"/>
    <d v="2024-09-11T13:10:05"/>
    <x v="231"/>
    <n v="26.831944444449618"/>
    <d v="2024-09-12T13:36:13"/>
    <d v="1899-12-30T00:45:36"/>
    <d v="2024-09-12T14:21:49"/>
    <n v="1.6363888888154179"/>
    <x v="0"/>
    <m/>
    <m/>
    <x v="0"/>
    <x v="11"/>
    <x v="0"/>
    <x v="2"/>
    <x v="2"/>
    <n v="5"/>
    <s v=""/>
    <d v="1899-12-30T18:14:24"/>
    <n v="25.071944444449617"/>
    <n v="12"/>
    <n v="13.071944444449617"/>
    <n v="0"/>
    <x v="3"/>
  </r>
  <r>
    <s v="E002"/>
    <s v="EO55"/>
    <x v="2016"/>
    <x v="0"/>
    <s v="E3"/>
    <n v="432000110"/>
    <s v="PREBETONG HORMIGONES, S.A."/>
    <n v="46005597"/>
    <s v="PLANTA MORTERO SECO MANILVA"/>
    <n v="3269"/>
    <x v="45"/>
    <d v="2024-09-11T00:00:00"/>
    <d v="1899-12-30T13:10:26"/>
    <s v="A LAS SIETE DE LA MA"/>
    <d v="2024-09-12T00:00:00"/>
    <x v="10"/>
    <x v="9"/>
    <x v="2100"/>
    <d v="2024-09-11T00:00:00"/>
    <d v="1899-12-30T17:08:36"/>
    <n v="118"/>
    <s v="E00118"/>
    <s v="RUTA KMS.118"/>
    <x v="124"/>
    <x v="0"/>
    <x v="0"/>
    <x v="5"/>
    <x v="0"/>
    <d v="2024-09-11T13:10:26"/>
    <x v="220"/>
    <n v="24.326111111033242"/>
    <d v="2024-09-11T17:08:36"/>
    <d v="1899-12-30T01:34:24"/>
    <d v="2024-09-11T18:43:00"/>
    <n v="18.783333333267365"/>
    <x v="0"/>
    <m/>
    <m/>
    <x v="0"/>
    <x v="8"/>
    <x v="0"/>
    <x v="2"/>
    <x v="9"/>
    <n v="4"/>
    <s v=""/>
    <d v="1899-12-31T13:45:36"/>
    <n v="21.752777777699908"/>
    <n v="12"/>
    <n v="9.7527777776999081"/>
    <n v="0"/>
    <x v="3"/>
  </r>
  <r>
    <s v="E002"/>
    <s v="EO55"/>
    <x v="2017"/>
    <x v="0"/>
    <s v="E3"/>
    <n v="100057966"/>
    <s v="HORPRESOL, SRL"/>
    <n v="46005111"/>
    <s v="PLANTA FUENGIROLA"/>
    <n v="3269"/>
    <x v="45"/>
    <d v="2024-09-11T00:00:00"/>
    <d v="1899-12-30T13:10:26"/>
    <s v="votorantim 10h"/>
    <d v="2024-09-12T00:00:00"/>
    <x v="11"/>
    <x v="9"/>
    <x v="2101"/>
    <d v="2024-09-12T00:00:00"/>
    <d v="1899-12-30T10:11:29"/>
    <n v="57"/>
    <s v="E00057"/>
    <s v="RUTA KMS.057"/>
    <x v="92"/>
    <x v="0"/>
    <x v="0"/>
    <x v="5"/>
    <x v="0"/>
    <d v="2024-09-11T13:10:26"/>
    <x v="218"/>
    <n v="20.826111110975035"/>
    <d v="2024-09-12T10:11:29"/>
    <d v="1899-12-30T00:45:36"/>
    <d v="2024-09-12T10:57:05"/>
    <n v="-0.95138888899236917"/>
    <x v="1"/>
    <m/>
    <m/>
    <x v="0"/>
    <x v="11"/>
    <x v="1"/>
    <x v="2"/>
    <x v="6"/>
    <n v="5"/>
    <s v=""/>
    <d v="1899-12-30T18:14:24"/>
    <n v="19.066111110975033"/>
    <n v="12"/>
    <n v="7.066111110975033"/>
    <n v="0"/>
    <x v="3"/>
  </r>
  <r>
    <s v="E002"/>
    <s v="EO55"/>
    <x v="2018"/>
    <x v="0"/>
    <s v="E3"/>
    <n v="100057966"/>
    <s v="HORPRESOL, SRL"/>
    <n v="46005112"/>
    <s v="PLANTA ALMERIA"/>
    <n v="3262"/>
    <x v="38"/>
    <d v="2024-09-11T00:00:00"/>
    <d v="1899-12-30T13:10:47"/>
    <s v="votorantim 8h"/>
    <d v="2024-09-12T00:00:00"/>
    <x v="13"/>
    <x v="9"/>
    <x v="2102"/>
    <d v="2024-09-11T00:00:00"/>
    <d v="1899-12-30T14:12:37"/>
    <n v="195"/>
    <s v="E00195"/>
    <s v="RUTA KMS.195"/>
    <x v="78"/>
    <x v="0"/>
    <x v="0"/>
    <x v="5"/>
    <x v="0"/>
    <d v="2024-09-11T13:10:47"/>
    <x v="222"/>
    <n v="18.820277777791489"/>
    <d v="2024-09-11T14:12:37"/>
    <d v="1899-12-30T02:36:00"/>
    <d v="2024-09-11T16:48:37"/>
    <n v="15.189722222392447"/>
    <x v="0"/>
    <m/>
    <m/>
    <x v="0"/>
    <x v="8"/>
    <x v="0"/>
    <x v="2"/>
    <x v="5"/>
    <n v="4"/>
    <s v=""/>
    <d v="1900-01-01T14:24:00"/>
    <n v="15.220277777791487"/>
    <n v="12"/>
    <n v="3.2202777777914875"/>
    <n v="0"/>
    <x v="3"/>
  </r>
  <r>
    <s v="E002"/>
    <s v="EO55"/>
    <x v="2019"/>
    <x v="0"/>
    <s v="E3"/>
    <n v="100057966"/>
    <s v="HORPRESOL, SRL"/>
    <n v="46005104"/>
    <s v="PLANTA JUNCARIL - FYM -ALBOLOTE"/>
    <n v="3269"/>
    <x v="45"/>
    <d v="2024-09-11T00:00:00"/>
    <d v="1899-12-30T13:10:53"/>
    <s v="votorantim 08:00"/>
    <d v="2024-09-12T00:00:00"/>
    <x v="13"/>
    <x v="9"/>
    <x v="2103"/>
    <d v="2024-09-11T00:00:00"/>
    <d v="1899-12-30T15:13:30"/>
    <n v="141"/>
    <s v="E00141"/>
    <s v="RUTA KMS.141"/>
    <x v="96"/>
    <x v="0"/>
    <x v="0"/>
    <x v="5"/>
    <x v="0"/>
    <d v="2024-09-11T13:10:53"/>
    <x v="222"/>
    <n v="18.818611111084465"/>
    <d v="2024-09-11T15:13:30"/>
    <d v="1899-12-30T01:52:48"/>
    <d v="2024-09-11T17:06:18"/>
    <n v="14.895000000076834"/>
    <x v="0"/>
    <m/>
    <m/>
    <x v="0"/>
    <x v="8"/>
    <x v="0"/>
    <x v="2"/>
    <x v="4"/>
    <n v="4"/>
    <s v=""/>
    <d v="1899-12-31T21:07:12"/>
    <n v="15.938611111084466"/>
    <n v="12"/>
    <n v="3.9386111110844659"/>
    <n v="0"/>
    <x v="3"/>
  </r>
  <r>
    <s v="E002"/>
    <s v="EO55"/>
    <x v="2020"/>
    <x v="0"/>
    <s v="E3"/>
    <n v="100057966"/>
    <s v="HORPRESOL, SRL"/>
    <n v="46005112"/>
    <s v="PLANTA ALMERIA"/>
    <n v="3269"/>
    <x v="45"/>
    <d v="2024-09-11T00:00:00"/>
    <d v="1899-12-30T13:12:21"/>
    <s v="votorantim 8h"/>
    <d v="2024-09-12T00:00:00"/>
    <x v="13"/>
    <x v="9"/>
    <x v="2104"/>
    <d v="2024-09-11T00:00:00"/>
    <d v="1899-12-30T19:11:18"/>
    <n v="195"/>
    <s v="E00195"/>
    <s v="RUTA KMS.195"/>
    <x v="112"/>
    <x v="0"/>
    <x v="0"/>
    <x v="5"/>
    <x v="0"/>
    <d v="2024-09-11T13:12:21"/>
    <x v="222"/>
    <n v="18.794166666688398"/>
    <d v="2024-09-11T19:11:18"/>
    <d v="1899-12-30T02:36:00"/>
    <d v="2024-09-11T21:47:18"/>
    <n v="10.211666666844394"/>
    <x v="0"/>
    <m/>
    <m/>
    <x v="0"/>
    <x v="8"/>
    <x v="0"/>
    <x v="2"/>
    <x v="11"/>
    <n v="4"/>
    <s v=""/>
    <d v="1900-01-01T14:24:00"/>
    <n v="15.194166666688396"/>
    <n v="12"/>
    <n v="3.1941666666883961"/>
    <n v="0"/>
    <x v="3"/>
  </r>
  <r>
    <s v="E002"/>
    <s v="EO55"/>
    <x v="2021"/>
    <x v="0"/>
    <s v="E3"/>
    <n v="100057966"/>
    <s v="HORPRESOL, SRL"/>
    <n v="46005112"/>
    <s v="PLANTA ALMERIA"/>
    <n v="3269"/>
    <x v="45"/>
    <d v="2024-09-11T00:00:00"/>
    <d v="1899-12-30T13:12:39"/>
    <s v="votorantim 14h"/>
    <d v="2024-09-12T00:00:00"/>
    <x v="3"/>
    <x v="9"/>
    <x v="2105"/>
    <d v="2024-09-12T00:00:00"/>
    <d v="1899-12-30T10:08:26"/>
    <n v="195"/>
    <s v="E00195"/>
    <s v="RUTA KMS.195"/>
    <x v="138"/>
    <x v="0"/>
    <x v="0"/>
    <x v="5"/>
    <x v="0"/>
    <d v="2024-09-11T13:12:39"/>
    <x v="241"/>
    <n v="24.789166666741949"/>
    <d v="2024-09-12T10:08:26"/>
    <d v="1899-12-30T02:36:00"/>
    <d v="2024-09-12T12:44:26"/>
    <n v="1.2594444446149282"/>
    <x v="0"/>
    <m/>
    <m/>
    <x v="0"/>
    <x v="11"/>
    <x v="0"/>
    <x v="2"/>
    <x v="6"/>
    <n v="5"/>
    <s v=""/>
    <d v="1900-01-01T14:24:00"/>
    <n v="21.189166666741947"/>
    <n v="12"/>
    <n v="9.1891666667419472"/>
    <n v="0"/>
    <x v="3"/>
  </r>
  <r>
    <s v="E002"/>
    <s v="EO55"/>
    <x v="2022"/>
    <x v="0"/>
    <s v="E3"/>
    <n v="100057966"/>
    <s v="HORPRESOL, SRL"/>
    <n v="46005112"/>
    <s v="PLANTA ALMERIA"/>
    <n v="3269"/>
    <x v="45"/>
    <d v="2024-09-11T00:00:00"/>
    <d v="1899-12-30T13:12:58"/>
    <s v="votorantim 10:00"/>
    <d v="2024-09-12T00:00:00"/>
    <x v="11"/>
    <x v="9"/>
    <x v="2106"/>
    <d v="2024-09-12T00:00:00"/>
    <d v="1899-12-30T08:55:46"/>
    <n v="195"/>
    <s v="E00195"/>
    <s v="RUTA KMS.195"/>
    <x v="137"/>
    <x v="0"/>
    <x v="0"/>
    <x v="5"/>
    <x v="0"/>
    <d v="2024-09-11T13:12:58"/>
    <x v="218"/>
    <n v="20.783888888836373"/>
    <d v="2024-09-12T08:55:46"/>
    <d v="1899-12-30T02:36:00"/>
    <d v="2024-09-12T11:31:46"/>
    <n v="-1.5294444443425164"/>
    <x v="1"/>
    <m/>
    <m/>
    <x v="0"/>
    <x v="11"/>
    <x v="3"/>
    <x v="2"/>
    <x v="0"/>
    <n v="5"/>
    <s v=""/>
    <d v="1900-01-01T14:24:00"/>
    <n v="17.183888888836371"/>
    <n v="12"/>
    <n v="5.1838888888363712"/>
    <n v="0"/>
    <x v="3"/>
  </r>
  <r>
    <s v="E002"/>
    <s v="EO55"/>
    <x v="2023"/>
    <x v="0"/>
    <s v="E3"/>
    <n v="100057966"/>
    <s v="HORPRESOL, SRL"/>
    <n v="46005108"/>
    <s v="PLANTA VICAR"/>
    <n v="3269"/>
    <x v="45"/>
    <d v="2024-09-11T00:00:00"/>
    <d v="1899-12-30T13:13:05"/>
    <s v="votorantim 8h"/>
    <d v="2024-09-12T00:00:00"/>
    <x v="13"/>
    <x v="9"/>
    <x v="2107"/>
    <d v="2024-09-11T00:00:00"/>
    <d v="1899-12-30T18:21:15"/>
    <n v="187"/>
    <s v="E00187"/>
    <s v="RUTA KMS.187"/>
    <x v="79"/>
    <x v="0"/>
    <x v="0"/>
    <x v="5"/>
    <x v="0"/>
    <d v="2024-09-11T13:13:05"/>
    <x v="222"/>
    <n v="18.781944444577675"/>
    <d v="2024-09-11T18:21:15"/>
    <d v="1899-12-30T02:29:36"/>
    <d v="2024-09-11T20:50:51"/>
    <n v="11.152500000083819"/>
    <x v="0"/>
    <m/>
    <m/>
    <x v="0"/>
    <x v="8"/>
    <x v="0"/>
    <x v="2"/>
    <x v="10"/>
    <n v="4"/>
    <s v=""/>
    <d v="1900-01-01T11:50:24"/>
    <n v="15.288611111244343"/>
    <n v="12"/>
    <n v="3.288611111244343"/>
    <n v="0"/>
    <x v="3"/>
  </r>
  <r>
    <s v="E002"/>
    <s v="EO55"/>
    <x v="2024"/>
    <x v="0"/>
    <s v="E4"/>
    <n v="100052407"/>
    <s v="MATERIALES DE CONSTR. RAFAEL VIDAL,"/>
    <n v="46005504"/>
    <s v="ALMACEN CASTELLON"/>
    <n v="3283"/>
    <x v="40"/>
    <d v="2024-09-11T00:00:00"/>
    <d v="1899-12-30T13:15:48"/>
    <s v="12/09 Lo antes posib"/>
    <d v="2024-09-12T00:00:00"/>
    <x v="9"/>
    <x v="9"/>
    <x v="2108"/>
    <d v="2024-09-11T00:00:00"/>
    <d v="1899-12-30T15:47:27"/>
    <n v="706"/>
    <s v="E00706"/>
    <s v="RUTA KMS.706"/>
    <x v="322"/>
    <x v="0"/>
    <x v="0"/>
    <x v="5"/>
    <x v="1"/>
    <d v="2024-09-11T13:15:48"/>
    <x v="196"/>
    <n v="30.736666666693054"/>
    <d v="2024-09-11T15:47:27"/>
    <d v="1899-12-30T09:24:48"/>
    <d v="2024-09-12T01:12:15"/>
    <n v="18.795833333395422"/>
    <x v="0"/>
    <m/>
    <m/>
    <x v="0"/>
    <x v="8"/>
    <x v="0"/>
    <x v="2"/>
    <x v="4"/>
    <n v="4"/>
    <s v=""/>
    <d v="1900-01-08T09:55:12"/>
    <n v="20.32333333335972"/>
    <n v="12"/>
    <n v="8.3233333333597201"/>
    <n v="0"/>
    <x v="3"/>
  </r>
  <r>
    <s v="E002"/>
    <s v="EO55"/>
    <x v="2025"/>
    <x v="0"/>
    <s v="E4"/>
    <n v="100018565"/>
    <s v="PROVEEDORA DE LA CONSTRUCCION,S.A."/>
    <n v="46000589"/>
    <s v="VALVERDE DEL CAMINO"/>
    <n v="2882"/>
    <x v="49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0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5"/>
    <x v="0"/>
    <s v="E4"/>
    <n v="100018565"/>
    <s v="PROVEEDORA DE LA CONSTRUCCION,S.A."/>
    <n v="46000589"/>
    <s v="VALVERDE DEL CAMINO"/>
    <n v="3312"/>
    <x v="50"/>
    <d v="2024-09-11T00:00:00"/>
    <d v="1899-12-30T13:21:07"/>
    <s v="11/09 en la tarde"/>
    <d v="2024-09-11T00:00:00"/>
    <x v="25"/>
    <x v="10"/>
    <x v="2109"/>
    <d v="2024-09-11T00:00:00"/>
    <d v="1899-12-30T15:23:10"/>
    <n v="43"/>
    <s v="E00043"/>
    <s v="RUTA KMS.043"/>
    <x v="94"/>
    <x v="0"/>
    <x v="1"/>
    <x v="6"/>
    <x v="1"/>
    <d v="2024-09-11T13:21:07"/>
    <x v="209"/>
    <n v="5.6480555555317551"/>
    <d v="2024-09-11T15:23:10"/>
    <d v="1899-12-30T00:34:24"/>
    <d v="2024-09-11T15:57:34"/>
    <n v="3.0405555556062609"/>
    <x v="0"/>
    <m/>
    <m/>
    <x v="0"/>
    <x v="8"/>
    <x v="0"/>
    <x v="2"/>
    <x v="4"/>
    <n v="4"/>
    <s v=""/>
    <d v="1899-12-30T13:45:36"/>
    <n v="4.0747222221984218"/>
    <n v="0"/>
    <n v="4.0747222221984218"/>
    <n v="0"/>
    <x v="3"/>
  </r>
  <r>
    <s v="E002"/>
    <s v="EO55"/>
    <x v="2026"/>
    <x v="0"/>
    <s v="E3"/>
    <n v="100057966"/>
    <s v="HORPRESOL, SRL"/>
    <n v="46005105"/>
    <s v="PLANTA MALAGA"/>
    <n v="3269"/>
    <x v="45"/>
    <d v="2024-09-11T00:00:00"/>
    <d v="1899-12-30T13:22:12"/>
    <s v="votorantim 10h"/>
    <d v="2024-09-12T00:00:00"/>
    <x v="11"/>
    <x v="9"/>
    <x v="2110"/>
    <d v="2024-09-12T00:00:00"/>
    <d v="1899-12-30T09:11:07"/>
    <n v="24"/>
    <s v="E00024"/>
    <s v="RUTA KMS.024"/>
    <x v="129"/>
    <x v="0"/>
    <x v="0"/>
    <x v="5"/>
    <x v="0"/>
    <d v="2024-09-11T13:22:12"/>
    <x v="218"/>
    <n v="20.629999999946449"/>
    <d v="2024-09-12T09:11:07"/>
    <d v="1899-12-30T00:19:12"/>
    <d v="2024-09-12T09:30:19"/>
    <n v="0.49472222209442407"/>
    <x v="0"/>
    <m/>
    <m/>
    <x v="0"/>
    <x v="11"/>
    <x v="0"/>
    <x v="2"/>
    <x v="1"/>
    <n v="5"/>
    <s v=""/>
    <d v="1899-12-30T07:40:48"/>
    <n v="19.309999999946449"/>
    <n v="12"/>
    <n v="7.3099999999464487"/>
    <n v="0"/>
    <x v="3"/>
  </r>
  <r>
    <s v="E002"/>
    <s v="EO55"/>
    <x v="2027"/>
    <x v="0"/>
    <s v="E3"/>
    <n v="100057966"/>
    <s v="HORPRESOL, SRL"/>
    <n v="46005105"/>
    <s v="PLANTA MALAGA"/>
    <n v="3269"/>
    <x v="45"/>
    <d v="2024-09-11T00:00:00"/>
    <d v="1899-12-30T13:22:27"/>
    <s v="votorantim 14h"/>
    <d v="2024-09-12T00:00:00"/>
    <x v="3"/>
    <x v="9"/>
    <x v="2111"/>
    <d v="2024-09-12T00:00:00"/>
    <d v="1899-12-30T14:07:12"/>
    <n v="24"/>
    <s v="E00024"/>
    <s v="RUTA KMS.024"/>
    <x v="129"/>
    <x v="0"/>
    <x v="0"/>
    <x v="5"/>
    <x v="0"/>
    <d v="2024-09-11T13:22:27"/>
    <x v="241"/>
    <n v="24.625833333469927"/>
    <d v="2024-09-12T14:07:12"/>
    <d v="1899-12-30T00:19:12"/>
    <d v="2024-09-12T14:26:24"/>
    <n v="-0.44000000000232831"/>
    <x v="0"/>
    <m/>
    <m/>
    <x v="0"/>
    <x v="11"/>
    <x v="0"/>
    <x v="2"/>
    <x v="5"/>
    <n v="5"/>
    <s v=""/>
    <d v="1899-12-30T07:40:48"/>
    <n v="23.305833333469927"/>
    <n v="12"/>
    <n v="11.305833333469927"/>
    <n v="0"/>
    <x v="3"/>
  </r>
  <r>
    <s v="E002"/>
    <s v="EO55"/>
    <x v="2028"/>
    <x v="0"/>
    <s v="E3"/>
    <n v="100057966"/>
    <s v="HORPRESOL, SRL"/>
    <n v="46005105"/>
    <s v="PLANTA MALAGA"/>
    <n v="3269"/>
    <x v="45"/>
    <d v="2024-09-11T00:00:00"/>
    <d v="1899-12-30T13:22:45"/>
    <s v="votorantim 9h"/>
    <d v="2024-09-12T00:00:00"/>
    <x v="18"/>
    <x v="9"/>
    <x v="2112"/>
    <d v="2024-09-11T00:00:00"/>
    <d v="1899-12-30T17:42:03"/>
    <n v="24"/>
    <s v="E00024"/>
    <s v="RUTA KMS.024"/>
    <x v="108"/>
    <x v="0"/>
    <x v="0"/>
    <x v="5"/>
    <x v="0"/>
    <d v="2024-09-11T13:22:45"/>
    <x v="213"/>
    <n v="19.620833333290648"/>
    <d v="2024-09-11T17:42:03"/>
    <d v="1899-12-30T00:19:12"/>
    <d v="2024-09-11T18:01:15"/>
    <n v="14.979166666686069"/>
    <x v="0"/>
    <m/>
    <m/>
    <x v="0"/>
    <x v="8"/>
    <x v="0"/>
    <x v="2"/>
    <x v="9"/>
    <n v="4"/>
    <s v=""/>
    <d v="1899-12-30T07:40:48"/>
    <n v="18.300833333290647"/>
    <n v="12"/>
    <n v="6.3008333332906474"/>
    <n v="0"/>
    <x v="3"/>
  </r>
  <r>
    <s v="E002"/>
    <s v="EO55"/>
    <x v="2029"/>
    <x v="0"/>
    <s v="E3"/>
    <n v="100057966"/>
    <s v="HORPRESOL, SRL"/>
    <n v="46005105"/>
    <s v="PLANTA MALAGA"/>
    <n v="3269"/>
    <x v="45"/>
    <d v="2024-09-11T00:00:00"/>
    <d v="1899-12-30T13:23:02"/>
    <s v="votorantim 12h"/>
    <d v="2024-09-12T00:00:00"/>
    <x v="17"/>
    <x v="9"/>
    <x v="2113"/>
    <d v="2024-09-12T00:00:00"/>
    <d v="1899-12-30T11:43:06"/>
    <n v="24"/>
    <s v="E00024"/>
    <s v="RUTA KMS.024"/>
    <x v="129"/>
    <x v="0"/>
    <x v="0"/>
    <x v="5"/>
    <x v="0"/>
    <d v="2024-09-11T13:23:02"/>
    <x v="219"/>
    <n v="22.61611111118691"/>
    <d v="2024-09-12T11:43:06"/>
    <d v="1899-12-30T00:19:12"/>
    <d v="2024-09-12T12:02:18"/>
    <n v="-3.8333333388436586E-2"/>
    <x v="0"/>
    <m/>
    <m/>
    <x v="0"/>
    <x v="11"/>
    <x v="0"/>
    <x v="2"/>
    <x v="7"/>
    <n v="5"/>
    <s v=""/>
    <d v="1899-12-30T07:40:48"/>
    <n v="21.29611111118691"/>
    <n v="12"/>
    <n v="9.2961111111869101"/>
    <n v="0"/>
    <x v="3"/>
  </r>
  <r>
    <s v="E002"/>
    <s v="EO55"/>
    <x v="2030"/>
    <x v="0"/>
    <s v="E3"/>
    <n v="100057966"/>
    <s v="HORPRESOL, SRL"/>
    <n v="46005105"/>
    <s v="PLANTA MALAGA"/>
    <n v="3269"/>
    <x v="45"/>
    <d v="2024-09-11T00:00:00"/>
    <d v="1899-12-30T13:23:24"/>
    <s v="votorantim 8h"/>
    <d v="2024-09-12T00:00:00"/>
    <x v="13"/>
    <x v="9"/>
    <x v="2114"/>
    <d v="2024-09-11T00:00:00"/>
    <d v="1899-12-30T16:25:57"/>
    <n v="24"/>
    <s v="E00024"/>
    <s v="RUTA KMS.024"/>
    <x v="129"/>
    <x v="0"/>
    <x v="0"/>
    <x v="5"/>
    <x v="0"/>
    <d v="2024-09-11T13:23:24"/>
    <x v="222"/>
    <n v="18.610000000102445"/>
    <d v="2024-09-11T16:25:57"/>
    <d v="1899-12-30T00:19:12"/>
    <d v="2024-09-11T16:45:09"/>
    <n v="15.247500000055879"/>
    <x v="0"/>
    <m/>
    <m/>
    <x v="0"/>
    <x v="8"/>
    <x v="0"/>
    <x v="2"/>
    <x v="8"/>
    <n v="4"/>
    <s v=""/>
    <d v="1899-12-30T07:40:48"/>
    <n v="17.290000000102445"/>
    <n v="12"/>
    <n v="5.2900000001024452"/>
    <n v="0"/>
    <x v="3"/>
  </r>
  <r>
    <s v="E002"/>
    <s v="EO55"/>
    <x v="2031"/>
    <x v="0"/>
    <s v="E4"/>
    <n v="100058437"/>
    <s v="SANEAMIENTOS GRANAMAX, SL"/>
    <n v="46005484"/>
    <s v="ALMACEN EN PELIGROS"/>
    <n v="3283"/>
    <x v="40"/>
    <d v="2024-09-11T00:00:00"/>
    <d v="1899-12-30T13:27:47"/>
    <s v="12/09 en la tarde"/>
    <d v="2024-09-12T00:00:00"/>
    <x v="7"/>
    <x v="11"/>
    <x v="2115"/>
    <d v="2024-09-12T00:00:00"/>
    <d v="1899-12-30T16:23:19"/>
    <n v="2"/>
    <s v="E00002"/>
    <s v="RUTA KMS.0002"/>
    <x v="294"/>
    <x v="0"/>
    <x v="0"/>
    <x v="7"/>
    <x v="1"/>
    <d v="2024-09-11T13:27:47"/>
    <x v="232"/>
    <n v="28.536944444524124"/>
    <d v="2024-09-12T16:23:19"/>
    <d v="1899-12-30T00:01:36"/>
    <d v="2024-09-12T16:24:55"/>
    <n v="1.5847222222946584"/>
    <x v="0"/>
    <m/>
    <m/>
    <x v="0"/>
    <x v="11"/>
    <x v="0"/>
    <x v="2"/>
    <x v="8"/>
    <n v="5"/>
    <s v=""/>
    <d v="1899-12-30T00:38:24"/>
    <n v="27.510277777857457"/>
    <n v="12"/>
    <n v="15.510277777857457"/>
    <n v="0"/>
    <x v="3"/>
  </r>
  <r>
    <s v="E002"/>
    <s v="EO55"/>
    <x v="2032"/>
    <x v="0"/>
    <s v="E4"/>
    <n v="100018510"/>
    <s v="MATERIALES RONDON S.L."/>
    <n v="46001521"/>
    <s v="SANLUCAR LA MAYOR"/>
    <n v="2882"/>
    <x v="49"/>
    <d v="2024-09-11T00:00:00"/>
    <d v="1899-12-30T13:29:51"/>
    <s v="12/09-13/09 64s Reco"/>
    <d v="2024-09-13T00:00:00"/>
    <x v="3"/>
    <x v="10"/>
    <x v="2116"/>
    <d v="2024-09-12T00:00:00"/>
    <d v="1899-12-30T08:59:46"/>
    <n v="52"/>
    <s v="E00052"/>
    <s v="RUTA KMS.052"/>
    <x v="94"/>
    <x v="0"/>
    <x v="0"/>
    <x v="6"/>
    <x v="1"/>
    <d v="2024-09-11T13:29:51"/>
    <x v="240"/>
    <n v="48.502500000118744"/>
    <d v="2024-09-12T08:59:46"/>
    <d v="1899-12-30T00:41:36"/>
    <d v="2024-09-12T09:41:22"/>
    <n v="28.310555555624887"/>
    <x v="0"/>
    <m/>
    <m/>
    <x v="0"/>
    <x v="11"/>
    <x v="0"/>
    <x v="2"/>
    <x v="0"/>
    <n v="5"/>
    <s v=""/>
    <d v="1899-12-30T16:38:24"/>
    <n v="46.809166666785408"/>
    <n v="24"/>
    <n v="22.809166666785408"/>
    <n v="0"/>
    <x v="3"/>
  </r>
  <r>
    <s v="E002"/>
    <s v="EO55"/>
    <x v="2033"/>
    <x v="0"/>
    <s v="E3"/>
    <n v="432000110"/>
    <s v="PREBETONG HORMIGONES, S.A."/>
    <n v="46004248"/>
    <s v="CORDOBA (LAS QUEMADILLAS)"/>
    <n v="3269"/>
    <x v="45"/>
    <d v="2024-09-11T00:00:00"/>
    <d v="1899-12-30T13:31:23"/>
    <s v="a las ocho de la mañ"/>
    <d v="2024-09-12T00:00:00"/>
    <x v="19"/>
    <x v="9"/>
    <x v="2117"/>
    <d v="2024-09-12T00:00:00"/>
    <d v="1899-12-30T05:27:41"/>
    <n v="170"/>
    <s v="E00170"/>
    <s v="RUTA KMS.170"/>
    <x v="111"/>
    <x v="0"/>
    <x v="0"/>
    <x v="5"/>
    <x v="0"/>
    <d v="2024-09-11T13:31:23"/>
    <x v="227"/>
    <n v="18.976944444410037"/>
    <d v="2024-09-12T05:27:41"/>
    <d v="1899-12-30T02:16:00"/>
    <d v="2024-09-12T07:43:41"/>
    <n v="0.77194444433553144"/>
    <x v="0"/>
    <m/>
    <m/>
    <x v="0"/>
    <x v="11"/>
    <x v="0"/>
    <x v="2"/>
    <x v="14"/>
    <n v="5"/>
    <s v=""/>
    <d v="1900-01-01T06:24:00"/>
    <n v="15.710277777743372"/>
    <n v="12"/>
    <n v="3.7102777777433715"/>
    <n v="0"/>
    <x v="3"/>
  </r>
  <r>
    <s v="E002"/>
    <s v="EO55"/>
    <x v="2034"/>
    <x v="0"/>
    <s v="E3"/>
    <n v="432000110"/>
    <s v="PREBETONG HORMIGONES, S.A."/>
    <n v="46004248"/>
    <s v="CORDOBA (LAS QUEMADILLAS)"/>
    <n v="3269"/>
    <x v="45"/>
    <d v="2024-09-11T00:00:00"/>
    <d v="1899-12-30T13:34:57"/>
    <s v="sobre las once de la"/>
    <d v="2024-09-12T00:00:00"/>
    <x v="21"/>
    <x v="9"/>
    <x v="2118"/>
    <d v="2024-09-12T00:00:00"/>
    <d v="1899-12-30T08:24:58"/>
    <n v="170"/>
    <s v="E00170"/>
    <s v="RUTA KMS.170"/>
    <x v="104"/>
    <x v="0"/>
    <x v="0"/>
    <x v="5"/>
    <x v="0"/>
    <d v="2024-09-11T13:34:57"/>
    <x v="217"/>
    <n v="20.917499999923166"/>
    <d v="2024-09-12T08:24:58"/>
    <d v="1899-12-30T02:16:00"/>
    <d v="2024-09-12T10:40:58"/>
    <n v="-0.18277777789626271"/>
    <x v="0"/>
    <m/>
    <m/>
    <x v="0"/>
    <x v="11"/>
    <x v="0"/>
    <x v="2"/>
    <x v="0"/>
    <n v="5"/>
    <s v=""/>
    <d v="1900-01-01T06:24:00"/>
    <n v="17.6508333332565"/>
    <n v="12"/>
    <n v="5.6508333332565002"/>
    <n v="0"/>
    <x v="3"/>
  </r>
  <r>
    <s v="E002"/>
    <s v="EO55"/>
    <x v="2035"/>
    <x v="0"/>
    <s v="E3"/>
    <n v="432000110"/>
    <s v="PREBETONG HORMIGONES, S.A."/>
    <n v="46001414"/>
    <s v="HUELVA (F.MONTENEGRO)"/>
    <n v="837"/>
    <x v="42"/>
    <d v="2024-09-11T00:00:00"/>
    <d v="1899-12-30T13:35:19"/>
    <s v="12/09 8h"/>
    <d v="2024-09-12T00:00:00"/>
    <x v="13"/>
    <x v="10"/>
    <x v="2119"/>
    <d v="2024-09-11T00:00:00"/>
    <d v="1899-12-30T19:25:55"/>
    <n v="29"/>
    <s v="E00029"/>
    <s v="RUTA KMS.029"/>
    <x v="63"/>
    <x v="0"/>
    <x v="0"/>
    <x v="6"/>
    <x v="0"/>
    <d v="2024-09-11T13:35:19"/>
    <x v="222"/>
    <n v="18.411388889013324"/>
    <d v="2024-09-11T19:25:55"/>
    <d v="1899-12-30T00:23:12"/>
    <d v="2024-09-11T19:49:07"/>
    <n v="12.18138888903195"/>
    <x v="0"/>
    <m/>
    <m/>
    <x v="0"/>
    <x v="8"/>
    <x v="0"/>
    <x v="2"/>
    <x v="11"/>
    <n v="4"/>
    <s v=""/>
    <d v="1899-12-30T09:16:48"/>
    <n v="17.024722222346657"/>
    <n v="12"/>
    <n v="5.0247222223466572"/>
    <n v="0"/>
    <x v="3"/>
  </r>
  <r>
    <s v="E002"/>
    <s v="EO55"/>
    <x v="2036"/>
    <x v="0"/>
    <s v="E3"/>
    <n v="432000110"/>
    <s v="PREBETONG HORMIGONES, S.A."/>
    <n v="46001414"/>
    <s v="HUELVA (F.MONTENEGRO)"/>
    <n v="837"/>
    <x v="42"/>
    <d v="2024-09-11T00:00:00"/>
    <d v="1899-12-30T13:35:51"/>
    <s v="12/09 9h"/>
    <d v="2024-09-12T00:00:00"/>
    <x v="18"/>
    <x v="10"/>
    <x v="2120"/>
    <d v="2024-09-11T00:00:00"/>
    <d v="1899-12-30T15:59:18"/>
    <n v="29"/>
    <s v="E00029"/>
    <s v="RUTA KMS.029"/>
    <x v="102"/>
    <x v="0"/>
    <x v="0"/>
    <x v="6"/>
    <x v="0"/>
    <d v="2024-09-11T13:35:51"/>
    <x v="213"/>
    <n v="19.402500000083819"/>
    <d v="2024-09-11T15:59:18"/>
    <d v="1899-12-30T00:23:12"/>
    <d v="2024-09-11T16:22:30"/>
    <n v="16.625000000058208"/>
    <x v="0"/>
    <m/>
    <m/>
    <x v="0"/>
    <x v="8"/>
    <x v="0"/>
    <x v="2"/>
    <x v="4"/>
    <n v="4"/>
    <s v=""/>
    <d v="1899-12-30T09:16:48"/>
    <n v="18.015833333417152"/>
    <n v="12"/>
    <n v="6.0158333334171523"/>
    <n v="0"/>
    <x v="3"/>
  </r>
  <r>
    <s v="E002"/>
    <s v="EO55"/>
    <x v="2037"/>
    <x v="0"/>
    <s v="E3"/>
    <n v="432000110"/>
    <s v="PREBETONG HORMIGONES, S.A."/>
    <n v="46001414"/>
    <s v="HUELVA (F.MONTENEGRO)"/>
    <n v="837"/>
    <x v="42"/>
    <d v="2024-09-11T00:00:00"/>
    <d v="1899-12-30T13:36:28"/>
    <s v="12/09 12h"/>
    <d v="2024-09-12T00:00:00"/>
    <x v="17"/>
    <x v="10"/>
    <x v="2121"/>
    <d v="2024-09-12T00:00:00"/>
    <d v="1899-12-30T12:03:50"/>
    <n v="29"/>
    <s v="E00029"/>
    <s v="RUTA KMS.029"/>
    <x v="102"/>
    <x v="0"/>
    <x v="0"/>
    <x v="6"/>
    <x v="0"/>
    <d v="2024-09-11T13:36:28"/>
    <x v="219"/>
    <n v="22.392222222173586"/>
    <d v="2024-09-12T12:03:50"/>
    <d v="1899-12-30T00:23:12"/>
    <d v="2024-09-12T12:27:02"/>
    <n v="-0.45055555540602654"/>
    <x v="0"/>
    <m/>
    <m/>
    <x v="0"/>
    <x v="11"/>
    <x v="0"/>
    <x v="2"/>
    <x v="3"/>
    <n v="5"/>
    <s v=""/>
    <d v="1899-12-30T09:16:48"/>
    <n v="21.00555555550692"/>
    <n v="12"/>
    <n v="9.0055555555069198"/>
    <n v="0"/>
    <x v="3"/>
  </r>
  <r>
    <s v="E002"/>
    <s v="EO55"/>
    <x v="2038"/>
    <x v="0"/>
    <s v="E3"/>
    <n v="432000110"/>
    <s v="PREBETONG HORMIGONES, S.A."/>
    <n v="46001414"/>
    <s v="HUELVA (F.MONTENEGRO)"/>
    <n v="837"/>
    <x v="42"/>
    <d v="2024-09-11T00:00:00"/>
    <d v="1899-12-30T13:36:47"/>
    <s v="12/09 14h"/>
    <d v="2024-09-12T00:00:00"/>
    <x v="3"/>
    <x v="10"/>
    <x v="2122"/>
    <d v="2024-09-12T00:00:00"/>
    <d v="1899-12-30T13:36:30"/>
    <n v="29"/>
    <s v="E00029"/>
    <s v="RUTA KMS.029"/>
    <x v="119"/>
    <x v="0"/>
    <x v="0"/>
    <x v="6"/>
    <x v="0"/>
    <d v="2024-09-11T13:36:47"/>
    <x v="241"/>
    <n v="24.386944444442634"/>
    <d v="2024-09-12T13:36:30"/>
    <d v="1899-12-30T00:23:12"/>
    <d v="2024-09-12T13:59:42"/>
    <n v="5.0000001210719347E-3"/>
    <x v="0"/>
    <m/>
    <m/>
    <x v="0"/>
    <x v="11"/>
    <x v="0"/>
    <x v="2"/>
    <x v="2"/>
    <n v="5"/>
    <s v=""/>
    <d v="1899-12-30T09:16:48"/>
    <n v="23.000277777775967"/>
    <n v="12"/>
    <n v="11.000277777775967"/>
    <n v="0"/>
    <x v="3"/>
  </r>
  <r>
    <s v="E002"/>
    <s v="EO55"/>
    <x v="2039"/>
    <x v="0"/>
    <s v="E3"/>
    <n v="432000110"/>
    <s v="PREBETONG HORMIGONES, S.A."/>
    <n v="46001414"/>
    <s v="HUELVA (F.MONTENEGRO)"/>
    <n v="837"/>
    <x v="42"/>
    <d v="2024-09-11T00:00:00"/>
    <d v="1899-12-30T13:37:11"/>
    <s v="12/09 15h"/>
    <d v="2024-09-12T00:00:00"/>
    <x v="4"/>
    <x v="10"/>
    <x v="2123"/>
    <d v="2024-09-12T00:00:00"/>
    <d v="1899-12-30T14:33:31"/>
    <n v="29"/>
    <s v="E00029"/>
    <s v="RUTA KMS.029"/>
    <x v="318"/>
    <x v="0"/>
    <x v="0"/>
    <x v="6"/>
    <x v="0"/>
    <d v="2024-09-11T13:37:11"/>
    <x v="206"/>
    <n v="25.380277777730953"/>
    <d v="2024-09-12T14:33:31"/>
    <d v="1899-12-30T00:23:12"/>
    <d v="2024-09-12T14:56:43"/>
    <n v="5.4722222266718745E-2"/>
    <x v="0"/>
    <m/>
    <m/>
    <x v="0"/>
    <x v="11"/>
    <x v="0"/>
    <x v="2"/>
    <x v="5"/>
    <n v="5"/>
    <s v="LOGISTICA GALVEZ MARIN, S.L."/>
    <d v="1899-12-30T09:16:48"/>
    <n v="23.993611111064286"/>
    <n v="12"/>
    <n v="11.993611111064286"/>
    <n v="0"/>
    <x v="3"/>
  </r>
  <r>
    <s v="E002"/>
    <s v="EO55"/>
    <x v="2040"/>
    <x v="0"/>
    <s v="E3"/>
    <n v="100057966"/>
    <s v="HORPRESOL, SRL"/>
    <n v="46005107"/>
    <s v="PLANTA RIO GUI-TORROX COSTA"/>
    <n v="3269"/>
    <x v="45"/>
    <d v="2024-09-11T00:00:00"/>
    <d v="1899-12-30T13:39:06"/>
    <s v="votorantim 9h"/>
    <d v="2024-09-12T00:00:00"/>
    <x v="18"/>
    <x v="9"/>
    <x v="2124"/>
    <d v="2024-09-11T00:00:00"/>
    <d v="1899-12-30T16:45:07"/>
    <n v="40"/>
    <s v="E00040"/>
    <s v="RUTA KMS.040"/>
    <x v="117"/>
    <x v="0"/>
    <x v="0"/>
    <x v="5"/>
    <x v="0"/>
    <d v="2024-09-11T13:39:06"/>
    <x v="213"/>
    <n v="19.348333333327901"/>
    <d v="2024-09-11T16:45:07"/>
    <d v="1899-12-30T00:32:00"/>
    <d v="2024-09-11T17:17:07"/>
    <n v="15.7147222221829"/>
    <x v="0"/>
    <m/>
    <m/>
    <x v="0"/>
    <x v="8"/>
    <x v="0"/>
    <x v="2"/>
    <x v="8"/>
    <n v="4"/>
    <s v=""/>
    <d v="1899-12-30T12:48:00"/>
    <n v="17.814999999994566"/>
    <n v="12"/>
    <n v="5.8149999999945656"/>
    <n v="0"/>
    <x v="3"/>
  </r>
  <r>
    <s v="E002"/>
    <s v="EO55"/>
    <x v="2041"/>
    <x v="0"/>
    <s v="E3"/>
    <n v="100057966"/>
    <s v="HORPRESOL, SRL"/>
    <n v="46005107"/>
    <s v="PLANTA RIO GUI-TORROX COSTA"/>
    <n v="3269"/>
    <x v="45"/>
    <d v="2024-09-11T00:00:00"/>
    <d v="1899-12-30T13:39:21"/>
    <s v="votorantim 11h"/>
    <d v="2024-09-12T00:00:00"/>
    <x v="0"/>
    <x v="9"/>
    <x v="2125"/>
    <d v="2024-09-12T00:00:00"/>
    <d v="1899-12-30T11:41:54"/>
    <n v="40"/>
    <s v="E00040"/>
    <s v="RUTA KMS.040"/>
    <x v="127"/>
    <x v="0"/>
    <x v="0"/>
    <x v="5"/>
    <x v="0"/>
    <d v="2024-09-11T13:39:21"/>
    <x v="230"/>
    <n v="23.344166666676756"/>
    <d v="2024-09-12T11:41:54"/>
    <d v="1899-12-30T00:32:00"/>
    <d v="2024-09-12T12:13:54"/>
    <n v="0.76833333325339481"/>
    <x v="0"/>
    <m/>
    <m/>
    <x v="0"/>
    <x v="11"/>
    <x v="0"/>
    <x v="2"/>
    <x v="7"/>
    <n v="5"/>
    <s v=""/>
    <d v="1899-12-30T12:48:00"/>
    <n v="21.810833333343421"/>
    <n v="12"/>
    <n v="9.810833333343421"/>
    <n v="0"/>
    <x v="3"/>
  </r>
  <r>
    <s v="E002"/>
    <s v="EO55"/>
    <x v="2042"/>
    <x v="0"/>
    <s v="E3"/>
    <n v="100057966"/>
    <s v="HORPRESOL, SRL"/>
    <n v="46005112"/>
    <s v="PLANTA ALMERIA"/>
    <n v="3269"/>
    <x v="45"/>
    <d v="2024-09-11T00:00:00"/>
    <d v="1899-12-30T13:39:39"/>
    <s v="GESTRANS"/>
    <d v="2024-09-12T00:00:00"/>
    <x v="26"/>
    <x v="9"/>
    <x v="2126"/>
    <d v="2024-09-12T00:00:00"/>
    <d v="1899-12-30T09:15:30"/>
    <n v="195"/>
    <s v="E00195"/>
    <s v="RUTA KMS.195"/>
    <x v="113"/>
    <x v="0"/>
    <x v="0"/>
    <x v="5"/>
    <x v="0"/>
    <d v="2024-09-11T13:39:39"/>
    <x v="263"/>
    <n v="29.839166666613892"/>
    <d v="2024-09-12T09:15:30"/>
    <d v="1899-12-30T02:36:00"/>
    <d v="2024-09-12T11:51:30"/>
    <n v="7.6416666667792015"/>
    <x v="0"/>
    <m/>
    <m/>
    <x v="0"/>
    <x v="11"/>
    <x v="0"/>
    <x v="2"/>
    <x v="1"/>
    <n v="5"/>
    <s v=""/>
    <d v="1900-01-01T14:24:00"/>
    <n v="26.23916666661389"/>
    <n v="12"/>
    <n v="14.23916666661389"/>
    <n v="0"/>
    <x v="3"/>
  </r>
  <r>
    <s v="E002"/>
    <s v="EO55"/>
    <x v="2043"/>
    <x v="0"/>
    <s v="E3"/>
    <n v="100057966"/>
    <s v="HORPRESOL, SRL"/>
    <n v="46005107"/>
    <s v="PLANTA RIO GUI-TORROX COSTA"/>
    <n v="3269"/>
    <x v="45"/>
    <d v="2024-09-11T00:00:00"/>
    <d v="1899-12-30T13:39:42"/>
    <s v="votorantim 13h"/>
    <d v="2024-09-12T00:00:00"/>
    <x v="0"/>
    <x v="9"/>
    <x v="2127"/>
    <d v="2024-09-12T00:00:00"/>
    <d v="1899-12-30T14:24:08"/>
    <n v="40"/>
    <s v="E00040"/>
    <s v="RUTA KMS.040"/>
    <x v="68"/>
    <x v="0"/>
    <x v="0"/>
    <x v="5"/>
    <x v="0"/>
    <d v="2024-09-11T13:39:42"/>
    <x v="230"/>
    <n v="23.338333333202172"/>
    <d v="2024-09-12T14:24:08"/>
    <d v="1899-12-30T00:32:00"/>
    <d v="2024-09-12T14:56:08"/>
    <n v="-1.9355555555666797"/>
    <x v="1"/>
    <m/>
    <m/>
    <x v="0"/>
    <x v="11"/>
    <x v="3"/>
    <x v="2"/>
    <x v="5"/>
    <n v="5"/>
    <s v=""/>
    <d v="1899-12-30T12:48:00"/>
    <n v="21.804999999868837"/>
    <n v="12"/>
    <n v="9.8049999998688371"/>
    <n v="0"/>
    <x v="3"/>
  </r>
  <r>
    <s v="E002"/>
    <s v="EO55"/>
    <x v="2044"/>
    <x v="0"/>
    <s v="E3"/>
    <n v="100057966"/>
    <s v="HORPRESOL, SRL"/>
    <n v="46005107"/>
    <s v="PLANTA RIO GUI-TORROX COSTA"/>
    <n v="3269"/>
    <x v="45"/>
    <d v="2024-09-11T00:00:00"/>
    <d v="1899-12-30T13:39:58"/>
    <s v="votorantim 17h"/>
    <d v="2024-09-12T00:00:00"/>
    <x v="1"/>
    <x v="9"/>
    <x v="2128"/>
    <d v="2024-09-12T00:00:00"/>
    <d v="1899-12-30T15:53:32"/>
    <n v="40"/>
    <s v="E00040"/>
    <s v="RUTA KMS.040"/>
    <x v="122"/>
    <x v="0"/>
    <x v="0"/>
    <x v="5"/>
    <x v="0"/>
    <d v="2024-09-11T13:39:58"/>
    <x v="224"/>
    <n v="27.333888888882939"/>
    <d v="2024-09-12T15:53:32"/>
    <d v="1899-12-30T00:32:00"/>
    <d v="2024-09-12T16:25:32"/>
    <n v="0.57444444444263354"/>
    <x v="0"/>
    <m/>
    <m/>
    <x v="0"/>
    <x v="11"/>
    <x v="0"/>
    <x v="2"/>
    <x v="4"/>
    <n v="5"/>
    <s v=""/>
    <d v="1899-12-30T12:48:00"/>
    <n v="25.800555555549604"/>
    <n v="12"/>
    <n v="13.800555555549604"/>
    <n v="0"/>
    <x v="3"/>
  </r>
  <r>
    <s v="E002"/>
    <s v="EO55"/>
    <x v="2045"/>
    <x v="0"/>
    <s v="E3"/>
    <n v="100057966"/>
    <s v="HORPRESOL, SRL"/>
    <n v="46005107"/>
    <s v="PLANTA RIO GUI-TORROX COSTA"/>
    <n v="3269"/>
    <x v="45"/>
    <d v="2024-09-11T00:00:00"/>
    <d v="1899-12-30T13:40:16"/>
    <s v="votorantim 15h"/>
    <d v="2024-09-12T00:00:00"/>
    <x v="4"/>
    <x v="9"/>
    <x v="2129"/>
    <d v="2024-09-12T00:00:00"/>
    <d v="1899-12-30T13:54:11"/>
    <n v="40"/>
    <s v="E00040"/>
    <s v="RUTA KMS.040"/>
    <x v="72"/>
    <x v="0"/>
    <x v="0"/>
    <x v="5"/>
    <x v="0"/>
    <d v="2024-09-11T13:40:16"/>
    <x v="206"/>
    <n v="25.328888888878282"/>
    <d v="2024-09-12T13:54:11"/>
    <d v="1899-12-30T00:32:00"/>
    <d v="2024-09-12T14:26:11"/>
    <n v="0.56361111119622365"/>
    <x v="0"/>
    <m/>
    <m/>
    <x v="0"/>
    <x v="11"/>
    <x v="0"/>
    <x v="2"/>
    <x v="2"/>
    <n v="5"/>
    <s v=""/>
    <d v="1899-12-30T12:48:00"/>
    <n v="23.795555555544947"/>
    <n v="12"/>
    <n v="11.795555555544947"/>
    <n v="0"/>
    <x v="3"/>
  </r>
  <r>
    <s v="E002"/>
    <s v="EO55"/>
    <x v="2046"/>
    <x v="0"/>
    <s v="E3"/>
    <n v="100050987"/>
    <s v="XIMOR MORTEROS, S.L."/>
    <n v="46004229"/>
    <s v="FUENTES DE ANDALUCIA"/>
    <n v="3264"/>
    <x v="43"/>
    <d v="2024-09-11T00:00:00"/>
    <d v="1899-12-30T13:47:20"/>
    <s v="12/09 09:00h"/>
    <d v="2024-09-12T00:00:00"/>
    <x v="18"/>
    <x v="9"/>
    <x v="2130"/>
    <d v="2024-09-12T00:00:00"/>
    <d v="1899-12-30T06:57:00"/>
    <n v="165"/>
    <s v="E00165"/>
    <s v="RUTA KMS.165"/>
    <x v="134"/>
    <x v="0"/>
    <x v="0"/>
    <x v="5"/>
    <x v="0"/>
    <d v="2024-09-11T13:47:20"/>
    <x v="213"/>
    <n v="19.211111111158971"/>
    <d v="2024-09-12T06:57:00"/>
    <d v="1899-12-30T02:12:00"/>
    <d v="2024-09-12T09:09:00"/>
    <n v="-0.1499999999650754"/>
    <x v="0"/>
    <m/>
    <m/>
    <x v="0"/>
    <x v="11"/>
    <x v="0"/>
    <x v="2"/>
    <x v="13"/>
    <n v="5"/>
    <s v=""/>
    <d v="1900-01-01T04:48:00"/>
    <n v="16.011111111158971"/>
    <n v="12"/>
    <n v="4.0111111111589715"/>
    <n v="0"/>
    <x v="3"/>
  </r>
  <r>
    <s v="E002"/>
    <s v="EO55"/>
    <x v="2047"/>
    <x v="0"/>
    <s v="E3"/>
    <n v="432000110"/>
    <s v="PREBETONG HORMIGONES, S.A."/>
    <n v="46001414"/>
    <s v="HUELVA (F.MONTENEGRO)"/>
    <n v="1782"/>
    <x v="46"/>
    <d v="2024-09-11T00:00:00"/>
    <d v="1899-12-30T13:48:51"/>
    <s v="7 horas"/>
    <d v="2024-09-12T00:00:00"/>
    <x v="27"/>
    <x v="10"/>
    <x v="2131"/>
    <d v="2024-09-11T00:00:00"/>
    <d v="1899-12-30T16:30:59"/>
    <n v="29"/>
    <s v="E00029"/>
    <s v="RUTA KMS.029"/>
    <x v="70"/>
    <x v="0"/>
    <x v="0"/>
    <x v="6"/>
    <x v="0"/>
    <d v="2024-09-11T13:48:51"/>
    <x v="260"/>
    <n v="17.185833333351184"/>
    <d v="2024-09-11T16:30:59"/>
    <d v="1899-12-30T00:23:12"/>
    <d v="2024-09-11T16:54:11"/>
    <n v="14.096944444463588"/>
    <x v="0"/>
    <m/>
    <m/>
    <x v="0"/>
    <x v="8"/>
    <x v="0"/>
    <x v="2"/>
    <x v="8"/>
    <n v="4"/>
    <s v=""/>
    <d v="1899-12-30T09:16:48"/>
    <n v="15.799166666684517"/>
    <n v="12"/>
    <n v="3.799166666684517"/>
    <n v="0"/>
    <x v="3"/>
  </r>
  <r>
    <s v="E002"/>
    <s v="EO55"/>
    <x v="2048"/>
    <x v="0"/>
    <s v="E4"/>
    <n v="100056718"/>
    <s v="SITESUR CIMENTACIONES, S.L."/>
    <n v="46005708"/>
    <s v="S0915-MARBELLA ELVIRIA"/>
    <n v="3282"/>
    <x v="39"/>
    <d v="2024-09-11T00:00:00"/>
    <d v="1899-12-30T13:55:12"/>
    <s v="12/09 En la mañana"/>
    <d v="2024-09-12T00:00:00"/>
    <x v="4"/>
    <x v="9"/>
    <x v="2132"/>
    <d v="2024-09-11T00:00:00"/>
    <d v="1899-12-30T17:21:55"/>
    <n v="65"/>
    <s v="E00065"/>
    <s v="RUTA KMS.065"/>
    <x v="237"/>
    <x v="0"/>
    <x v="0"/>
    <x v="5"/>
    <x v="1"/>
    <d v="2024-09-11T13:55:12"/>
    <x v="206"/>
    <n v="25.07999999995809"/>
    <d v="2024-09-11T17:21:55"/>
    <d v="1899-12-30T00:52:00"/>
    <d v="2024-09-11T18:13:55"/>
    <n v="20.768055555468891"/>
    <x v="0"/>
    <m/>
    <m/>
    <x v="0"/>
    <x v="8"/>
    <x v="0"/>
    <x v="2"/>
    <x v="9"/>
    <n v="4"/>
    <s v=""/>
    <d v="1899-12-30T20:48:00"/>
    <n v="23.213333333291423"/>
    <n v="12"/>
    <n v="11.213333333291423"/>
    <n v="0"/>
    <x v="3"/>
  </r>
  <r>
    <s v="E002"/>
    <s v="EO55"/>
    <x v="2049"/>
    <x v="0"/>
    <s v="E3"/>
    <n v="100057843"/>
    <s v="ANDOSER OBRAS Y SERVICIOS S.L."/>
    <n v="46005203"/>
    <s v="RUTE"/>
    <n v="3269"/>
    <x v="45"/>
    <d v="2024-09-11T00:00:00"/>
    <d v="1899-12-30T14:06:59"/>
    <s v="12/09 8 a 10h"/>
    <d v="2024-09-12T00:00:00"/>
    <x v="11"/>
    <x v="9"/>
    <x v="2133"/>
    <d v="2024-09-12T00:00:00"/>
    <d v="1899-12-30T07:42:59"/>
    <n v="101"/>
    <s v="E00101"/>
    <s v="RUTA KMS.101"/>
    <x v="91"/>
    <x v="0"/>
    <x v="0"/>
    <x v="5"/>
    <x v="0"/>
    <d v="2024-09-11T14:06:59"/>
    <x v="218"/>
    <n v="19.883611111028586"/>
    <d v="2024-09-12T07:42:59"/>
    <d v="1899-12-30T01:20:48"/>
    <d v="2024-09-12T09:03:47"/>
    <n v="0.93694444448919967"/>
    <x v="0"/>
    <m/>
    <m/>
    <x v="0"/>
    <x v="11"/>
    <x v="0"/>
    <x v="2"/>
    <x v="12"/>
    <n v="5"/>
    <s v=""/>
    <d v="1899-12-31T08:19:12"/>
    <n v="17.536944444361918"/>
    <n v="12"/>
    <n v="5.536944444361918"/>
    <n v="0"/>
    <x v="3"/>
  </r>
  <r>
    <s v="E002"/>
    <s v="EO55"/>
    <x v="2050"/>
    <x v="0"/>
    <s v="E3"/>
    <n v="100058036"/>
    <s v="HORMI CONTADO, S.L."/>
    <n v="46005174"/>
    <s v="PLANTA DE MANILVA E/O 56"/>
    <n v="3269"/>
    <x v="45"/>
    <d v="2024-09-11T00:00:00"/>
    <d v="1899-12-30T14:08:49"/>
    <s v=".12/09 12:30"/>
    <d v="2024-09-12T00:00:00"/>
    <x v="8"/>
    <x v="9"/>
    <x v="2134"/>
    <d v="2024-09-12T00:00:00"/>
    <d v="1899-12-30T11:09:03"/>
    <n v="118"/>
    <s v="E00118"/>
    <s v="RUTA KMS.118"/>
    <x v="117"/>
    <x v="0"/>
    <x v="0"/>
    <x v="5"/>
    <x v="0"/>
    <d v="2024-09-11T14:08:49"/>
    <x v="234"/>
    <n v="22.353055555606261"/>
    <d v="2024-09-12T11:09:03"/>
    <d v="1899-12-30T01:34:24"/>
    <d v="2024-09-12T12:43:27"/>
    <n v="-0.22416666668141261"/>
    <x v="0"/>
    <m/>
    <m/>
    <x v="0"/>
    <x v="11"/>
    <x v="0"/>
    <x v="2"/>
    <x v="7"/>
    <n v="5"/>
    <s v=""/>
    <d v="1899-12-31T13:45:36"/>
    <n v="19.779722222272927"/>
    <n v="12"/>
    <n v="7.7797222222729268"/>
    <n v="0"/>
    <x v="3"/>
  </r>
  <r>
    <s v="E002"/>
    <s v="EO55"/>
    <x v="2051"/>
    <x v="0"/>
    <s v="E3"/>
    <n v="100058036"/>
    <s v="HORMI CONTADO, S.L."/>
    <n v="46005174"/>
    <s v="PLANTA DE MANILVA E/O 56"/>
    <n v="3269"/>
    <x v="45"/>
    <d v="2024-09-11T00:00:00"/>
    <d v="1899-12-30T14:09:07"/>
    <s v=".12/09 14:30"/>
    <d v="2024-09-12T00:00:00"/>
    <x v="2"/>
    <x v="9"/>
    <x v="2135"/>
    <d v="2024-09-12T00:00:00"/>
    <d v="1899-12-30T11:55:09"/>
    <n v="118"/>
    <s v="E00118"/>
    <s v="RUTA KMS.118"/>
    <x v="82"/>
    <x v="0"/>
    <x v="0"/>
    <x v="5"/>
    <x v="0"/>
    <d v="2024-09-11T14:09:07"/>
    <x v="258"/>
    <n v="24.348055555543397"/>
    <d v="2024-09-12T11:55:09"/>
    <d v="1899-12-30T01:34:24"/>
    <d v="2024-09-12T13:29:33"/>
    <n v="1.0074999999487773"/>
    <x v="0"/>
    <m/>
    <m/>
    <x v="0"/>
    <x v="11"/>
    <x v="0"/>
    <x v="2"/>
    <x v="7"/>
    <n v="5"/>
    <s v=""/>
    <d v="1899-12-31T13:45:36"/>
    <n v="21.774722222210062"/>
    <n v="12"/>
    <n v="9.7747222222100625"/>
    <n v="0"/>
    <x v="3"/>
  </r>
  <r>
    <s v="E002"/>
    <s v="EO55"/>
    <x v="2052"/>
    <x v="0"/>
    <s v="E3"/>
    <n v="100058036"/>
    <s v="HORMI CONTADO, S.L."/>
    <n v="46005174"/>
    <s v="PLANTA DE MANILVA E/O 56"/>
    <n v="3269"/>
    <x v="45"/>
    <d v="2024-09-11T00:00:00"/>
    <d v="1899-12-30T14:09:26"/>
    <s v=".12/09 14:00"/>
    <d v="2024-09-12T00:00:00"/>
    <x v="3"/>
    <x v="9"/>
    <x v="2136"/>
    <d v="2024-09-12T00:00:00"/>
    <d v="1899-12-30T11:53:49"/>
    <n v="118"/>
    <s v="E00118"/>
    <s v="RUTA KMS.118"/>
    <x v="246"/>
    <x v="0"/>
    <x v="0"/>
    <x v="5"/>
    <x v="0"/>
    <d v="2024-09-11T14:09:26"/>
    <x v="241"/>
    <n v="23.842777777870651"/>
    <d v="2024-09-12T11:53:49"/>
    <d v="1899-12-30T01:34:24"/>
    <d v="2024-09-12T13:28:13"/>
    <n v="0.52972222224343568"/>
    <x v="0"/>
    <m/>
    <m/>
    <x v="0"/>
    <x v="11"/>
    <x v="0"/>
    <x v="2"/>
    <x v="7"/>
    <n v="5"/>
    <s v=""/>
    <d v="1899-12-31T13:45:36"/>
    <n v="21.269444444537317"/>
    <n v="12"/>
    <n v="9.2694444445373172"/>
    <n v="0"/>
    <x v="3"/>
  </r>
  <r>
    <s v="E002"/>
    <s v="EO55"/>
    <x v="2053"/>
    <x v="0"/>
    <s v="E3"/>
    <n v="100058036"/>
    <s v="HORMI CONTADO, S.L."/>
    <n v="46005174"/>
    <s v="PLANTA DE MANILVA E/O 56"/>
    <n v="3269"/>
    <x v="45"/>
    <d v="2024-09-11T00:00:00"/>
    <d v="1899-12-30T14:09:48"/>
    <s v=".12/09 09:00"/>
    <d v="2024-09-12T00:00:00"/>
    <x v="18"/>
    <x v="9"/>
    <x v="2137"/>
    <d v="2024-09-12T00:00:00"/>
    <d v="1899-12-30T06:15:31"/>
    <n v="118"/>
    <s v="E00118"/>
    <s v="RUTA KMS.118"/>
    <x v="246"/>
    <x v="0"/>
    <x v="0"/>
    <x v="5"/>
    <x v="0"/>
    <d v="2024-09-11T14:09:48"/>
    <x v="213"/>
    <n v="18.836666666669771"/>
    <d v="2024-09-12T06:15:31"/>
    <d v="1899-12-30T01:34:24"/>
    <d v="2024-09-12T07:49:55"/>
    <n v="1.1680555554921739"/>
    <x v="0"/>
    <m/>
    <m/>
    <x v="0"/>
    <x v="11"/>
    <x v="0"/>
    <x v="2"/>
    <x v="13"/>
    <n v="5"/>
    <s v=""/>
    <d v="1899-12-31T13:45:36"/>
    <n v="16.263333333336437"/>
    <n v="12"/>
    <n v="4.2633333333364369"/>
    <n v="0"/>
    <x v="3"/>
  </r>
  <r>
    <s v="E002"/>
    <s v="EO55"/>
    <x v="2054"/>
    <x v="0"/>
    <s v="E3"/>
    <n v="100058036"/>
    <s v="HORMI CONTADO, S.L."/>
    <n v="46005174"/>
    <s v="PLANTA DE MANILVA E/O 56"/>
    <n v="3269"/>
    <x v="45"/>
    <d v="2024-09-11T00:00:00"/>
    <d v="1899-12-30T14:10:14"/>
    <s v=".12/09 10:00"/>
    <d v="2024-09-12T00:00:00"/>
    <x v="11"/>
    <x v="9"/>
    <x v="2138"/>
    <d v="2024-09-12T00:00:00"/>
    <d v="1899-12-30T06:19:06"/>
    <n v="118"/>
    <s v="E00118"/>
    <s v="RUTA KMS.118"/>
    <x v="82"/>
    <x v="0"/>
    <x v="0"/>
    <x v="5"/>
    <x v="0"/>
    <d v="2024-09-11T14:10:14"/>
    <x v="218"/>
    <n v="19.82944444444729"/>
    <d v="2024-09-12T06:19:06"/>
    <d v="1899-12-30T01:34:24"/>
    <d v="2024-09-12T07:53:30"/>
    <n v="2.1083333332207985"/>
    <x v="0"/>
    <m/>
    <m/>
    <x v="0"/>
    <x v="11"/>
    <x v="0"/>
    <x v="2"/>
    <x v="13"/>
    <n v="5"/>
    <s v=""/>
    <d v="1899-12-31T13:45:36"/>
    <n v="17.256111111113956"/>
    <n v="12"/>
    <n v="5.256111111113956"/>
    <n v="0"/>
    <x v="3"/>
  </r>
  <r>
    <s v="E002"/>
    <s v="EO55"/>
    <x v="2055"/>
    <x v="0"/>
    <s v="E3"/>
    <n v="100058036"/>
    <s v="HORMI CONTADO, S.L."/>
    <n v="46005174"/>
    <s v="PLANTA DE MANILVA E/O 56"/>
    <n v="3269"/>
    <x v="45"/>
    <d v="2024-09-11T00:00:00"/>
    <d v="1899-12-30T14:10:36"/>
    <s v=".12/09 11:30"/>
    <d v="2024-09-12T00:00:00"/>
    <x v="14"/>
    <x v="9"/>
    <x v="2139"/>
    <d v="2024-09-12T00:00:00"/>
    <d v="1899-12-30T11:08:39"/>
    <n v="118"/>
    <s v="E00118"/>
    <s v="RUTA KMS.118"/>
    <x v="109"/>
    <x v="0"/>
    <x v="0"/>
    <x v="5"/>
    <x v="0"/>
    <d v="2024-09-11T14:10:36"/>
    <x v="214"/>
    <n v="21.323333333304618"/>
    <d v="2024-09-12T11:08:39"/>
    <d v="1899-12-30T01:34:24"/>
    <d v="2024-09-12T12:43:03"/>
    <n v="-1.217500000144355"/>
    <x v="1"/>
    <m/>
    <m/>
    <x v="0"/>
    <x v="11"/>
    <x v="1"/>
    <x v="2"/>
    <x v="7"/>
    <n v="5"/>
    <s v=""/>
    <d v="1899-12-31T13:45:36"/>
    <n v="18.749999999971283"/>
    <n v="12"/>
    <n v="6.7499999999712834"/>
    <n v="0"/>
    <x v="3"/>
  </r>
  <r>
    <s v="E002"/>
    <s v="EO55"/>
    <x v="2056"/>
    <x v="0"/>
    <s v="E3"/>
    <n v="100058036"/>
    <s v="HORMI CONTADO, S.L."/>
    <n v="46005771"/>
    <s v="PLANTA DE MARBELLA"/>
    <n v="3269"/>
    <x v="45"/>
    <d v="2024-09-11T00:00:00"/>
    <d v="1899-12-30T14:11:05"/>
    <s v=".12/09 08:00"/>
    <d v="2024-09-12T00:00:00"/>
    <x v="13"/>
    <x v="9"/>
    <x v="2140"/>
    <d v="2024-09-12T00:00:00"/>
    <d v="1899-12-30T06:38:48"/>
    <n v="79"/>
    <s v="E00079"/>
    <s v="RUTA KMS.079"/>
    <x v="110"/>
    <x v="0"/>
    <x v="0"/>
    <x v="5"/>
    <x v="0"/>
    <d v="2024-09-11T14:11:05"/>
    <x v="222"/>
    <n v="17.815277777903248"/>
    <d v="2024-09-12T06:38:48"/>
    <d v="1899-12-30T01:03:12"/>
    <d v="2024-09-12T07:42:00"/>
    <n v="0.30000000010477379"/>
    <x v="0"/>
    <m/>
    <m/>
    <x v="0"/>
    <x v="11"/>
    <x v="0"/>
    <x v="2"/>
    <x v="13"/>
    <n v="5"/>
    <s v="TRANSPORTES FRANCISCO CASTILLA E HI"/>
    <d v="1899-12-31T01:16:48"/>
    <n v="15.761944444569913"/>
    <n v="12"/>
    <n v="3.7619444445699131"/>
    <n v="0"/>
    <x v="3"/>
  </r>
  <r>
    <s v="E002"/>
    <s v="EO55"/>
    <x v="2057"/>
    <x v="0"/>
    <s v="E3"/>
    <n v="100058036"/>
    <s v="HORMI CONTADO, S.L."/>
    <n v="46005771"/>
    <s v="PLANTA DE MARBELLA"/>
    <n v="3269"/>
    <x v="45"/>
    <d v="2024-09-11T00:00:00"/>
    <d v="1899-12-30T14:11:34"/>
    <s v=".12/09 09:00"/>
    <d v="2024-09-12T00:00:00"/>
    <x v="18"/>
    <x v="9"/>
    <x v="2141"/>
    <d v="2024-09-12T00:00:00"/>
    <d v="1899-12-30T06:42:26"/>
    <n v="79"/>
    <s v="E00079"/>
    <s v="RUTA KMS.079"/>
    <x v="279"/>
    <x v="0"/>
    <x v="0"/>
    <x v="5"/>
    <x v="0"/>
    <d v="2024-09-11T14:11:34"/>
    <x v="213"/>
    <n v="18.807222222152632"/>
    <d v="2024-09-12T06:42:26"/>
    <d v="1899-12-30T01:03:12"/>
    <d v="2024-09-12T07:45:38"/>
    <n v="1.2394444444798864"/>
    <x v="0"/>
    <m/>
    <m/>
    <x v="0"/>
    <x v="11"/>
    <x v="0"/>
    <x v="2"/>
    <x v="13"/>
    <n v="5"/>
    <s v="TRANSPORTES FRANCISCO CASTILLA E HI"/>
    <d v="1899-12-31T01:16:48"/>
    <n v="16.753888888819297"/>
    <n v="12"/>
    <n v="4.7538888888192972"/>
    <n v="0"/>
    <x v="3"/>
  </r>
  <r>
    <s v="E002"/>
    <s v="EO55"/>
    <x v="2058"/>
    <x v="0"/>
    <s v="E3"/>
    <n v="432000110"/>
    <s v="PREBETONG HORMIGONES, S.A."/>
    <n v="46001417"/>
    <s v="CORIA DEL RIO"/>
    <n v="837"/>
    <x v="42"/>
    <d v="2024-09-11T00:00:00"/>
    <d v="1899-12-30T14:38:12"/>
    <s v="12/09 12h SILO 2"/>
    <d v="2024-09-12T00:00:00"/>
    <x v="17"/>
    <x v="10"/>
    <x v="2142"/>
    <d v="2024-09-12T00:00:00"/>
    <d v="1899-12-30T10:06:52"/>
    <n v="85"/>
    <s v="E00085"/>
    <s v="RUTA KMS.085"/>
    <x v="240"/>
    <x v="0"/>
    <x v="0"/>
    <x v="6"/>
    <x v="0"/>
    <d v="2024-09-11T14:38:12"/>
    <x v="219"/>
    <n v="21.363333333400078"/>
    <d v="2024-09-12T10:06:52"/>
    <d v="1899-12-30T01:08:00"/>
    <d v="2024-09-12T11:14:52"/>
    <n v="0.75222222221782431"/>
    <x v="0"/>
    <m/>
    <m/>
    <x v="0"/>
    <x v="11"/>
    <x v="0"/>
    <x v="2"/>
    <x v="6"/>
    <n v="5"/>
    <s v=""/>
    <d v="1899-12-31T03:12:00"/>
    <n v="19.230000000066745"/>
    <n v="12"/>
    <n v="7.2300000000667453"/>
    <n v="0"/>
    <x v="3"/>
  </r>
  <r>
    <s v="E002"/>
    <s v="EO55"/>
    <x v="2059"/>
    <x v="0"/>
    <s v="E3"/>
    <n v="432000110"/>
    <s v="PREBETONG HORMIGONES, S.A."/>
    <n v="46001417"/>
    <s v="CORIA DEL RIO"/>
    <n v="837"/>
    <x v="42"/>
    <d v="2024-09-11T00:00:00"/>
    <d v="1899-12-30T14:38:32"/>
    <s v="12/09 8h SILO 2"/>
    <d v="2024-09-12T00:00:00"/>
    <x v="13"/>
    <x v="10"/>
    <x v="2143"/>
    <d v="2024-09-11T00:00:00"/>
    <d v="1899-12-30T19:42:39"/>
    <n v="85"/>
    <s v="E00085"/>
    <s v="RUTA KMS.085"/>
    <x v="140"/>
    <x v="0"/>
    <x v="0"/>
    <x v="6"/>
    <x v="0"/>
    <d v="2024-09-11T14:38:32"/>
    <x v="222"/>
    <n v="17.357777777826414"/>
    <d v="2024-09-11T19:42:39"/>
    <d v="1899-12-30T01:08:00"/>
    <d v="2024-09-11T20:50:39"/>
    <n v="11.155833333323244"/>
    <x v="0"/>
    <m/>
    <m/>
    <x v="0"/>
    <x v="8"/>
    <x v="0"/>
    <x v="2"/>
    <x v="11"/>
    <n v="4"/>
    <s v="LOGISTICA GALVEZ MARIN, S.L."/>
    <d v="1899-12-31T03:12:00"/>
    <n v="15.224444444493081"/>
    <n v="12"/>
    <n v="3.2244444444930807"/>
    <n v="0"/>
    <x v="3"/>
  </r>
  <r>
    <s v="E002"/>
    <s v="EO55"/>
    <x v="2060"/>
    <x v="0"/>
    <s v="E3"/>
    <n v="432000110"/>
    <s v="PREBETONG HORMIGONES, S.A."/>
    <n v="46001417"/>
    <s v="CORIA DEL RIO"/>
    <n v="837"/>
    <x v="42"/>
    <d v="2024-09-11T00:00:00"/>
    <d v="1899-12-30T14:38:59"/>
    <s v="12/09 10h SILO 2"/>
    <d v="2024-09-12T00:00:00"/>
    <x v="11"/>
    <x v="10"/>
    <x v="2144"/>
    <d v="2024-09-12T00:00:00"/>
    <d v="1899-12-30T08:55:54"/>
    <n v="85"/>
    <s v="E00085"/>
    <s v="RUTA KMS.085"/>
    <x v="61"/>
    <x v="0"/>
    <x v="0"/>
    <x v="6"/>
    <x v="0"/>
    <d v="2024-09-11T14:38:59"/>
    <x v="218"/>
    <n v="19.350277777703013"/>
    <d v="2024-09-12T08:55:54"/>
    <d v="1899-12-30T01:08:00"/>
    <d v="2024-09-12T10:03:54"/>
    <n v="-6.5000000002328306E-2"/>
    <x v="0"/>
    <m/>
    <m/>
    <x v="0"/>
    <x v="11"/>
    <x v="0"/>
    <x v="2"/>
    <x v="0"/>
    <n v="5"/>
    <s v=""/>
    <d v="1899-12-31T03:12:00"/>
    <n v="17.21694444436968"/>
    <n v="12"/>
    <n v="5.2169444443696804"/>
    <n v="0"/>
    <x v="3"/>
  </r>
  <r>
    <s v="E002"/>
    <s v="EO55"/>
    <x v="2061"/>
    <x v="0"/>
    <s v="E3"/>
    <n v="100058036"/>
    <s v="HORMI CONTADO, S.L."/>
    <n v="46005175"/>
    <s v="PLANTA DE LA LINEA"/>
    <n v="3269"/>
    <x v="45"/>
    <d v="2024-09-11T00:00:00"/>
    <d v="1899-12-30T14:47:31"/>
    <s v="12/09 12:00h"/>
    <d v="2024-09-12T00:00:00"/>
    <x v="17"/>
    <x v="9"/>
    <x v="2145"/>
    <d v="2024-09-12T00:00:00"/>
    <d v="1899-12-30T09:50:05"/>
    <n v="143"/>
    <s v="E00143"/>
    <s v="RUTA KMS.143"/>
    <x v="141"/>
    <x v="0"/>
    <x v="0"/>
    <x v="5"/>
    <x v="0"/>
    <d v="2024-09-11T14:47:31"/>
    <x v="219"/>
    <n v="21.208055555471219"/>
    <d v="2024-09-12T09:50:05"/>
    <d v="1899-12-30T01:54:24"/>
    <d v="2024-09-12T11:44:29"/>
    <n v="0.25861111097037792"/>
    <x v="0"/>
    <m/>
    <m/>
    <x v="0"/>
    <x v="11"/>
    <x v="0"/>
    <x v="2"/>
    <x v="1"/>
    <n v="5"/>
    <s v=""/>
    <d v="1899-12-31T21:45:36"/>
    <n v="18.301388888804553"/>
    <n v="12"/>
    <n v="6.3013888888045528"/>
    <n v="0"/>
    <x v="3"/>
  </r>
  <r>
    <s v="E002"/>
    <s v="EO55"/>
    <x v="2062"/>
    <x v="0"/>
    <s v="E3"/>
    <n v="100018600"/>
    <s v="TEFESA, S.A."/>
    <n v="46000717"/>
    <s v="PALMA CONDADO (PREFABRICADOS)"/>
    <n v="837"/>
    <x v="42"/>
    <d v="2024-09-11T00:00:00"/>
    <d v="1899-12-30T14:48:13"/>
    <s v="12/09 10h"/>
    <d v="2024-09-12T00:00:00"/>
    <x v="11"/>
    <x v="10"/>
    <x v="2146"/>
    <d v="2024-09-12T00:00:00"/>
    <d v="1899-12-30T09:12:58"/>
    <n v="12"/>
    <s v="E00012"/>
    <s v="RUTA KMS.012"/>
    <x v="70"/>
    <x v="0"/>
    <x v="0"/>
    <x v="6"/>
    <x v="0"/>
    <d v="2024-09-11T14:48:13"/>
    <x v="218"/>
    <n v="19.19638888881309"/>
    <d v="2024-09-12T09:12:58"/>
    <d v="1899-12-30T00:09:36"/>
    <d v="2024-09-12T09:22:34"/>
    <n v="0.62388888874556869"/>
    <x v="0"/>
    <m/>
    <m/>
    <x v="0"/>
    <x v="11"/>
    <x v="0"/>
    <x v="2"/>
    <x v="1"/>
    <n v="5"/>
    <s v=""/>
    <d v="1899-12-30T03:50:24"/>
    <n v="18.036388888813089"/>
    <n v="12"/>
    <n v="6.0363888888130894"/>
    <n v="0"/>
    <x v="3"/>
  </r>
  <r>
    <s v="E002"/>
    <s v="EO55"/>
    <x v="2063"/>
    <x v="0"/>
    <s v="E3"/>
    <n v="432000110"/>
    <s v="PREBETONG HORMIGONES, S.A."/>
    <n v="46001416"/>
    <s v="ALCALA DE GUADAIRA"/>
    <n v="837"/>
    <x v="42"/>
    <d v="2024-09-11T00:00:00"/>
    <d v="1899-12-30T14:58:11"/>
    <s v="12/09 8:30h"/>
    <d v="2024-09-12T00:00:00"/>
    <x v="19"/>
    <x v="10"/>
    <x v="2147"/>
    <d v="2024-09-11T00:00:00"/>
    <d v="1899-12-30T17:25:48"/>
    <n v="83"/>
    <s v="E00083"/>
    <s v="RUTA KMS.083"/>
    <x v="90"/>
    <x v="0"/>
    <x v="0"/>
    <x v="6"/>
    <x v="0"/>
    <d v="2024-09-11T14:58:11"/>
    <x v="227"/>
    <n v="17.530277777637821"/>
    <d v="2024-09-11T17:25:48"/>
    <d v="1899-12-30T01:06:24"/>
    <d v="2024-09-11T18:32:12"/>
    <n v="13.963333333202172"/>
    <x v="0"/>
    <m/>
    <m/>
    <x v="0"/>
    <x v="8"/>
    <x v="0"/>
    <x v="2"/>
    <x v="9"/>
    <n v="4"/>
    <s v=""/>
    <d v="1899-12-31T02:33:36"/>
    <n v="15.423611110971155"/>
    <n v="12"/>
    <n v="3.4236111109711551"/>
    <n v="0"/>
    <x v="3"/>
  </r>
  <r>
    <s v="E002"/>
    <s v="EO55"/>
    <x v="2064"/>
    <x v="0"/>
    <s v="E3"/>
    <n v="432000110"/>
    <s v="PREBETONG HORMIGONES, S.A."/>
    <n v="46001416"/>
    <s v="ALCALA DE GUADAIRA"/>
    <n v="837"/>
    <x v="42"/>
    <d v="2024-09-11T00:00:00"/>
    <d v="1899-12-30T14:58:32"/>
    <s v="12/09 10h"/>
    <d v="2024-09-12T00:00:00"/>
    <x v="11"/>
    <x v="10"/>
    <x v="2148"/>
    <d v="2024-09-12T00:00:00"/>
    <d v="1899-12-30T08:38:24"/>
    <n v="83"/>
    <s v="E00083"/>
    <s v="RUTA KMS.083"/>
    <x v="69"/>
    <x v="0"/>
    <x v="0"/>
    <x v="6"/>
    <x v="0"/>
    <d v="2024-09-11T14:58:32"/>
    <x v="218"/>
    <n v="19.02444444433786"/>
    <d v="2024-09-12T08:38:24"/>
    <d v="1899-12-30T01:06:24"/>
    <d v="2024-09-12T09:44:48"/>
    <n v="0.25333333318121731"/>
    <x v="0"/>
    <m/>
    <m/>
    <x v="0"/>
    <x v="11"/>
    <x v="0"/>
    <x v="2"/>
    <x v="0"/>
    <n v="5"/>
    <s v=""/>
    <d v="1899-12-31T02:33:36"/>
    <n v="16.917777777671194"/>
    <n v="12"/>
    <n v="4.9177777776711942"/>
    <n v="0"/>
    <x v="3"/>
  </r>
  <r>
    <s v="E002"/>
    <s v="EO55"/>
    <x v="2065"/>
    <x v="0"/>
    <s v="E3"/>
    <n v="432000110"/>
    <s v="PREBETONG HORMIGONES, S.A."/>
    <n v="46001416"/>
    <s v="ALCALA DE GUADAIRA"/>
    <n v="837"/>
    <x v="42"/>
    <d v="2024-09-11T00:00:00"/>
    <d v="1899-12-30T14:58:53"/>
    <s v="12/09 13h"/>
    <d v="2024-09-12T00:00:00"/>
    <x v="0"/>
    <x v="10"/>
    <x v="2149"/>
    <d v="2024-09-12T00:00:00"/>
    <d v="1899-12-30T10:43:52"/>
    <n v="83"/>
    <s v="E00083"/>
    <s v="RUTA KMS.083"/>
    <x v="140"/>
    <x v="0"/>
    <x v="0"/>
    <x v="6"/>
    <x v="0"/>
    <d v="2024-09-11T14:58:53"/>
    <x v="230"/>
    <n v="22.018611111037899"/>
    <d v="2024-09-12T10:43:52"/>
    <d v="1899-12-30T01:06:24"/>
    <d v="2024-09-12T11:50:16"/>
    <n v="1.16222222201759"/>
    <x v="0"/>
    <m/>
    <m/>
    <x v="0"/>
    <x v="11"/>
    <x v="0"/>
    <x v="2"/>
    <x v="6"/>
    <n v="5"/>
    <s v="LOGISTICA GALVEZ MARIN, S.L."/>
    <d v="1899-12-31T02:33:36"/>
    <n v="19.911944444371233"/>
    <n v="12"/>
    <n v="7.9119444443712332"/>
    <n v="0"/>
    <x v="3"/>
  </r>
  <r>
    <s v="E002"/>
    <s v="EO55"/>
    <x v="2066"/>
    <x v="0"/>
    <s v="E3"/>
    <n v="100053365"/>
    <s v="WORKBETON, S.L."/>
    <n v="46004640"/>
    <s v="GERENA (CANTERA EIFFAGE)"/>
    <n v="3260"/>
    <x v="52"/>
    <d v="2024-09-11T00:00:00"/>
    <d v="1899-12-30T14:59:23"/>
    <s v="13/09_08:00h"/>
    <d v="2024-09-13T00:00:00"/>
    <x v="13"/>
    <x v="9"/>
    <x v="2150"/>
    <d v="2024-09-12T00:00:00"/>
    <d v="1899-12-30T12:24:15"/>
    <n v="0"/>
    <m/>
    <m/>
    <x v="323"/>
    <x v="0"/>
    <x v="0"/>
    <x v="5"/>
    <x v="0"/>
    <d v="2024-09-11T14:59:23"/>
    <x v="242"/>
    <n v="41.010277777793817"/>
    <d v="2024-09-12T12:24:15"/>
    <d v="1899-12-30T00:00:00"/>
    <d v="2024-09-12T12:24:15"/>
    <n v="19.59583333338378"/>
    <x v="0"/>
    <m/>
    <m/>
    <x v="0"/>
    <x v="11"/>
    <x v="0"/>
    <x v="2"/>
    <x v="3"/>
    <n v="5"/>
    <s v=""/>
    <d v="1899-12-30T00:00:00"/>
    <n v="40.010277777793817"/>
    <n v="24"/>
    <n v="16.010277777793817"/>
    <n v="0"/>
    <x v="3"/>
  </r>
  <r>
    <s v="E002"/>
    <s v="EO55"/>
    <x v="2067"/>
    <x v="0"/>
    <s v="E3"/>
    <n v="100058399"/>
    <s v="HORMIGONES ESTEBBUNA, S.L."/>
    <n v="46005172"/>
    <s v="PLANTA ESTEPONA"/>
    <n v="3264"/>
    <x v="43"/>
    <d v="2024-09-11T00:00:00"/>
    <d v="1899-12-30T15:58:24"/>
    <s v="12/09 07:00h"/>
    <d v="2024-09-12T00:00:00"/>
    <x v="27"/>
    <x v="9"/>
    <x v="2151"/>
    <d v="2024-09-11T00:00:00"/>
    <d v="1899-12-30T17:06:56"/>
    <n v="110"/>
    <s v="E00110"/>
    <s v="RUTA KMS.110"/>
    <x v="141"/>
    <x v="0"/>
    <x v="0"/>
    <x v="5"/>
    <x v="0"/>
    <d v="2024-09-11T15:58:24"/>
    <x v="260"/>
    <n v="15.026666666613892"/>
    <d v="2024-09-11T17:06:56"/>
    <d v="1899-12-30T01:28:00"/>
    <d v="2024-09-11T18:34:56"/>
    <n v="12.417777777649462"/>
    <x v="0"/>
    <m/>
    <m/>
    <x v="0"/>
    <x v="8"/>
    <x v="0"/>
    <x v="2"/>
    <x v="9"/>
    <n v="4"/>
    <s v=""/>
    <d v="1899-12-31T11:12:00"/>
    <n v="12.559999999947225"/>
    <n v="12"/>
    <n v="0.55999999994722494"/>
    <n v="1"/>
    <x v="3"/>
  </r>
  <r>
    <s v="E002"/>
    <s v="EO55"/>
    <x v="2068"/>
    <x v="0"/>
    <s v="E3"/>
    <n v="100058399"/>
    <s v="HORMIGONES ESTEBBUNA, S.L."/>
    <n v="46005172"/>
    <s v="PLANTA ESTEPONA"/>
    <n v="3264"/>
    <x v="43"/>
    <d v="2024-09-11T00:00:00"/>
    <d v="1899-12-30T15:58:38"/>
    <s v="12/09 08:00h"/>
    <d v="2024-09-12T00:00:00"/>
    <x v="13"/>
    <x v="9"/>
    <x v="2152"/>
    <d v="2024-09-12T00:00:00"/>
    <d v="1899-12-30T06:26:58"/>
    <n v="110"/>
    <s v="E00110"/>
    <s v="RUTA KMS.110"/>
    <x v="249"/>
    <x v="0"/>
    <x v="0"/>
    <x v="5"/>
    <x v="0"/>
    <d v="2024-09-11T15:58:38"/>
    <x v="222"/>
    <n v="16.022777777805459"/>
    <d v="2024-09-12T06:26:58"/>
    <d v="1899-12-30T01:28:00"/>
    <d v="2024-09-12T07:54:58"/>
    <n v="8.3888888941146433E-2"/>
    <x v="0"/>
    <m/>
    <m/>
    <x v="0"/>
    <x v="11"/>
    <x v="0"/>
    <x v="2"/>
    <x v="13"/>
    <n v="5"/>
    <s v=""/>
    <d v="1899-12-31T11:12:00"/>
    <n v="13.556111111138792"/>
    <n v="12"/>
    <n v="1.556111111138792"/>
    <n v="0"/>
    <x v="3"/>
  </r>
  <r>
    <s v="E002"/>
    <s v="EO55"/>
    <x v="2069"/>
    <x v="0"/>
    <s v="E3"/>
    <n v="100058399"/>
    <s v="HORMIGONES ESTEBBUNA, S.L."/>
    <n v="46005172"/>
    <s v="PLANTA ESTEPONA"/>
    <n v="3264"/>
    <x v="43"/>
    <d v="2024-09-11T00:00:00"/>
    <d v="1899-12-30T15:58:47"/>
    <s v="12/09 10:00h"/>
    <d v="2024-09-12T00:00:00"/>
    <x v="11"/>
    <x v="9"/>
    <x v="2153"/>
    <d v="2024-09-12T00:00:00"/>
    <d v="1899-12-30T07:54:57"/>
    <n v="110"/>
    <s v="E00110"/>
    <s v="RUTA KMS.110"/>
    <x v="126"/>
    <x v="0"/>
    <x v="0"/>
    <x v="5"/>
    <x v="0"/>
    <d v="2024-09-11T15:58:47"/>
    <x v="218"/>
    <n v="18.02027777780313"/>
    <d v="2024-09-12T07:54:57"/>
    <d v="1899-12-30T01:28:00"/>
    <d v="2024-09-12T09:22:57"/>
    <n v="0.61749999993480742"/>
    <x v="0"/>
    <m/>
    <m/>
    <x v="0"/>
    <x v="11"/>
    <x v="0"/>
    <x v="2"/>
    <x v="12"/>
    <n v="5"/>
    <s v=""/>
    <d v="1899-12-31T11:12:00"/>
    <n v="15.553611111136465"/>
    <n v="12"/>
    <n v="3.5536111111364654"/>
    <n v="0"/>
    <x v="3"/>
  </r>
  <r>
    <s v="E002"/>
    <s v="EO55"/>
    <x v="2070"/>
    <x v="0"/>
    <s v="E3"/>
    <n v="100058399"/>
    <s v="HORMIGONES ESTEBBUNA, S.L."/>
    <n v="46005172"/>
    <s v="PLANTA ESTEPONA"/>
    <n v="3264"/>
    <x v="43"/>
    <d v="2024-09-11T00:00:00"/>
    <d v="1899-12-30T15:58:54"/>
    <s v="12/09 15:00h"/>
    <d v="2024-09-12T00:00:00"/>
    <x v="4"/>
    <x v="9"/>
    <x v="2154"/>
    <d v="2024-09-12T00:00:00"/>
    <d v="1899-12-30T12:26:36"/>
    <n v="110"/>
    <s v="E00110"/>
    <s v="RUTA KMS.110"/>
    <x v="85"/>
    <x v="0"/>
    <x v="0"/>
    <x v="5"/>
    <x v="0"/>
    <d v="2024-09-11T15:58:54"/>
    <x v="206"/>
    <n v="23.018333333311602"/>
    <d v="2024-09-12T12:26:36"/>
    <d v="1899-12-30T01:28:00"/>
    <d v="2024-09-12T13:54:36"/>
    <n v="1.0899999998509884"/>
    <x v="0"/>
    <m/>
    <m/>
    <x v="0"/>
    <x v="11"/>
    <x v="0"/>
    <x v="2"/>
    <x v="3"/>
    <n v="5"/>
    <s v=""/>
    <d v="1899-12-31T11:12:00"/>
    <n v="20.551666666644937"/>
    <n v="12"/>
    <n v="8.5516666666449375"/>
    <n v="0"/>
    <x v="3"/>
  </r>
  <r>
    <s v="E002"/>
    <s v="EO55"/>
    <x v="2071"/>
    <x v="0"/>
    <s v="E3"/>
    <n v="100018311"/>
    <s v="ANDALUZA DE MORTEROS, SA (ANDEMOSA)"/>
    <n v="46005100"/>
    <s v="PLANTA VILLA ROSA (CON TTE) MALAGA"/>
    <n v="3264"/>
    <x v="43"/>
    <d v="2024-09-11T00:00:00"/>
    <d v="1899-12-30T16:03:09"/>
    <s v="12/09 7h"/>
    <d v="2024-09-12T00:00:00"/>
    <x v="27"/>
    <x v="9"/>
    <x v="2155"/>
    <d v="2024-09-12T00:00:00"/>
    <d v="1899-12-30T06:39:24"/>
    <n v="24"/>
    <s v="E00024"/>
    <s v="RUTA KMS.024"/>
    <x v="127"/>
    <x v="0"/>
    <x v="0"/>
    <x v="5"/>
    <x v="0"/>
    <d v="2024-09-11T16:03:09"/>
    <x v="260"/>
    <n v="14.947499999951106"/>
    <d v="2024-09-12T06:39:24"/>
    <d v="1899-12-30T00:19:12"/>
    <d v="2024-09-12T06:58:36"/>
    <n v="2.3333333199843764E-2"/>
    <x v="0"/>
    <m/>
    <m/>
    <x v="0"/>
    <x v="11"/>
    <x v="0"/>
    <x v="2"/>
    <x v="13"/>
    <n v="5"/>
    <s v=""/>
    <d v="1899-12-30T07:40:48"/>
    <n v="13.627499999951105"/>
    <n v="12"/>
    <n v="1.6274999999511053"/>
    <n v="0"/>
    <x v="3"/>
  </r>
  <r>
    <s v="E002"/>
    <s v="EO55"/>
    <x v="2072"/>
    <x v="0"/>
    <s v="E3"/>
    <n v="100018311"/>
    <s v="ANDALUZA DE MORTEROS, SA (ANDEMOSA)"/>
    <n v="46005100"/>
    <s v="PLANTA VILLA ROSA (CON TTE) MALAGA"/>
    <n v="3264"/>
    <x v="43"/>
    <d v="2024-09-11T00:00:00"/>
    <d v="1899-12-30T16:03:28"/>
    <s v="12/09 09:00h"/>
    <d v="2024-09-12T00:00:00"/>
    <x v="18"/>
    <x v="9"/>
    <x v="2156"/>
    <d v="2024-09-12T00:00:00"/>
    <d v="1899-12-30T09:03:07"/>
    <n v="24"/>
    <s v="E00024"/>
    <s v="RUTA KMS.024"/>
    <x v="127"/>
    <x v="0"/>
    <x v="0"/>
    <x v="5"/>
    <x v="0"/>
    <d v="2024-09-11T16:03:28"/>
    <x v="213"/>
    <n v="16.942222222220153"/>
    <d v="2024-09-12T09:03:07"/>
    <d v="1899-12-30T00:19:12"/>
    <d v="2024-09-12T09:22:19"/>
    <n v="-0.3719444444286637"/>
    <x v="0"/>
    <m/>
    <m/>
    <x v="0"/>
    <x v="11"/>
    <x v="0"/>
    <x v="2"/>
    <x v="1"/>
    <n v="5"/>
    <s v=""/>
    <d v="1899-12-30T07:40:48"/>
    <n v="15.622222222220152"/>
    <n v="12"/>
    <n v="3.6222222222201523"/>
    <n v="0"/>
    <x v="3"/>
  </r>
  <r>
    <s v="E002"/>
    <s v="EO55"/>
    <x v="2073"/>
    <x v="0"/>
    <s v="E3"/>
    <n v="100037768"/>
    <s v="MINAS DE AGUAS TEÑIDAS, S.A.U. (MAT"/>
    <n v="46003118"/>
    <s v="ZREP4500031988_1 VALDELAMUSA PASTA"/>
    <n v="1782"/>
    <x v="46"/>
    <d v="2024-09-11T00:00:00"/>
    <d v="1899-12-30T16:05:28"/>
    <s v="12/09 6h"/>
    <d v="2024-09-12T00:00:00"/>
    <x v="9"/>
    <x v="10"/>
    <x v="2157"/>
    <d v="2024-09-11T00:00:00"/>
    <d v="1899-12-30T17:42:31"/>
    <n v="85"/>
    <s v="E00085"/>
    <s v="RUTA KMS.085"/>
    <x v="240"/>
    <x v="0"/>
    <x v="0"/>
    <x v="6"/>
    <x v="0"/>
    <d v="2024-09-11T16:05:28"/>
    <x v="196"/>
    <n v="27.908888889010996"/>
    <d v="2024-09-11T17:42:31"/>
    <d v="1899-12-30T01:08:00"/>
    <d v="2024-09-11T18:50:31"/>
    <n v="25.158055555599276"/>
    <x v="0"/>
    <m/>
    <m/>
    <x v="0"/>
    <x v="8"/>
    <x v="0"/>
    <x v="2"/>
    <x v="9"/>
    <n v="4"/>
    <s v=""/>
    <d v="1899-12-31T03:12:00"/>
    <n v="25.775555555677663"/>
    <n v="12"/>
    <n v="13.775555555677663"/>
    <n v="0"/>
    <x v="3"/>
  </r>
  <r>
    <s v="E002"/>
    <s v="EO55"/>
    <x v="2074"/>
    <x v="0"/>
    <s v="E3"/>
    <n v="100037768"/>
    <s v="MINAS DE AGUAS TEÑIDAS, S.A.U. (MAT"/>
    <n v="46003118"/>
    <s v="ZREP4500031988_1 VALDELAMUSA PASTA"/>
    <n v="1782"/>
    <x v="46"/>
    <d v="2024-09-11T00:00:00"/>
    <d v="1899-12-30T16:05:58"/>
    <s v="12/09 7h"/>
    <d v="2024-09-12T00:00:00"/>
    <x v="9"/>
    <x v="10"/>
    <x v="2158"/>
    <d v="2024-09-11T00:00:00"/>
    <d v="1899-12-30T17:28:48"/>
    <n v="85"/>
    <s v="E00085"/>
    <s v="RUTA KMS.085"/>
    <x v="62"/>
    <x v="0"/>
    <x v="0"/>
    <x v="6"/>
    <x v="0"/>
    <d v="2024-09-11T16:05:58"/>
    <x v="196"/>
    <n v="27.900555555650499"/>
    <d v="2024-09-11T17:28:48"/>
    <d v="1899-12-30T01:08:00"/>
    <d v="2024-09-11T18:36:48"/>
    <n v="25.386666666716337"/>
    <x v="0"/>
    <m/>
    <m/>
    <x v="0"/>
    <x v="8"/>
    <x v="0"/>
    <x v="2"/>
    <x v="9"/>
    <n v="4"/>
    <s v=""/>
    <d v="1899-12-31T03:12:00"/>
    <n v="25.767222222317166"/>
    <n v="12"/>
    <n v="13.767222222317166"/>
    <n v="0"/>
    <x v="3"/>
  </r>
  <r>
    <s v="E002"/>
    <s v="EO55"/>
    <x v="2075"/>
    <x v="0"/>
    <s v="E3"/>
    <n v="100037768"/>
    <s v="MINAS DE AGUAS TEÑIDAS, S.A.U. (MAT"/>
    <n v="46003118"/>
    <s v="ZREP4500031988_1 VALDELAMUSA PASTA"/>
    <n v="1782"/>
    <x v="46"/>
    <d v="2024-09-11T00:00:00"/>
    <d v="1899-12-30T16:06:25"/>
    <s v="12/09 8:00h"/>
    <d v="2024-09-12T00:00:00"/>
    <x v="9"/>
    <x v="10"/>
    <x v="2159"/>
    <d v="2024-09-11T00:00:00"/>
    <d v="1899-12-30T18:02:41"/>
    <n v="85"/>
    <s v="E00085"/>
    <s v="RUTA KMS.085"/>
    <x v="75"/>
    <x v="0"/>
    <x v="0"/>
    <x v="6"/>
    <x v="0"/>
    <d v="2024-09-11T16:06:25"/>
    <x v="196"/>
    <n v="27.893055555643514"/>
    <d v="2024-09-11T18:02:41"/>
    <d v="1899-12-30T01:08:00"/>
    <d v="2024-09-11T19:10:41"/>
    <n v="24.821944444498513"/>
    <x v="0"/>
    <m/>
    <m/>
    <x v="0"/>
    <x v="8"/>
    <x v="0"/>
    <x v="2"/>
    <x v="10"/>
    <n v="4"/>
    <s v="HIBURSANFRE, S.L.U."/>
    <d v="1899-12-31T03:12:00"/>
    <n v="25.759722222310181"/>
    <n v="12"/>
    <n v="13.759722222310181"/>
    <n v="0"/>
    <x v="3"/>
  </r>
  <r>
    <s v="E002"/>
    <s v="EO55"/>
    <x v="2076"/>
    <x v="0"/>
    <s v="E3"/>
    <n v="100037768"/>
    <s v="MINAS DE AGUAS TEÑIDAS, S.A.U. (MAT"/>
    <n v="46003118"/>
    <s v="ZREP4500031988_1 VALDELAMUSA PASTA"/>
    <n v="1782"/>
    <x v="46"/>
    <d v="2024-09-11T00:00:00"/>
    <d v="1899-12-30T16:07:09"/>
    <s v="12/09 11:00h"/>
    <d v="2024-09-12T00:00:00"/>
    <x v="9"/>
    <x v="10"/>
    <x v="2160"/>
    <d v="2024-09-12T00:00:00"/>
    <d v="1899-12-30T10:14:56"/>
    <n v="85"/>
    <s v="E00085"/>
    <s v="RUTA KMS.085"/>
    <x v="120"/>
    <x v="0"/>
    <x v="0"/>
    <x v="6"/>
    <x v="0"/>
    <d v="2024-09-11T16:07:09"/>
    <x v="196"/>
    <n v="27.880833333358169"/>
    <d v="2024-09-12T10:14:56"/>
    <d v="1899-12-30T01:08:00"/>
    <d v="2024-09-12T11:22:56"/>
    <n v="8.6177777778357267"/>
    <x v="0"/>
    <m/>
    <m/>
    <x v="0"/>
    <x v="11"/>
    <x v="0"/>
    <x v="2"/>
    <x v="6"/>
    <n v="5"/>
    <s v=""/>
    <d v="1899-12-31T03:12:00"/>
    <n v="25.747500000024836"/>
    <n v="12"/>
    <n v="13.747500000024836"/>
    <n v="0"/>
    <x v="3"/>
  </r>
  <r>
    <s v="E002"/>
    <s v="EO55"/>
    <x v="2077"/>
    <x v="0"/>
    <s v="E3"/>
    <n v="100037768"/>
    <s v="MINAS DE AGUAS TEÑIDAS, S.A.U. (MAT"/>
    <n v="46003118"/>
    <s v="ZREP4500031988_1 VALDELAMUSA PASTA"/>
    <n v="1782"/>
    <x v="46"/>
    <d v="2024-09-11T00:00:00"/>
    <d v="1899-12-30T16:07:44"/>
    <s v="12/09 13:00h"/>
    <d v="2024-09-12T00:00:00"/>
    <x v="9"/>
    <x v="10"/>
    <x v="2161"/>
    <d v="2024-09-12T00:00:00"/>
    <d v="1899-12-30T11:15:02"/>
    <n v="85"/>
    <s v="E00085"/>
    <s v="RUTA KMS.085"/>
    <x v="75"/>
    <x v="0"/>
    <x v="0"/>
    <x v="6"/>
    <x v="0"/>
    <d v="2024-09-11T16:07:44"/>
    <x v="196"/>
    <n v="27.871111111133359"/>
    <d v="2024-09-12T11:15:02"/>
    <d v="1899-12-30T01:08:00"/>
    <d v="2024-09-12T12:23:02"/>
    <n v="7.6161111111869104"/>
    <x v="0"/>
    <m/>
    <m/>
    <x v="0"/>
    <x v="11"/>
    <x v="0"/>
    <x v="2"/>
    <x v="7"/>
    <n v="5"/>
    <s v="HIBURSANFRE, S.L.U."/>
    <d v="1899-12-31T03:12:00"/>
    <n v="25.737777777800027"/>
    <n v="12"/>
    <n v="13.737777777800027"/>
    <n v="0"/>
    <x v="3"/>
  </r>
  <r>
    <s v="E002"/>
    <s v="EO55"/>
    <x v="2078"/>
    <x v="0"/>
    <s v="E3"/>
    <n v="100037768"/>
    <s v="MINAS DE AGUAS TEÑIDAS, S.A.U. (MAT"/>
    <n v="46003118"/>
    <s v="ZREP4500031988_1 VALDELAMUSA PASTA"/>
    <n v="1782"/>
    <x v="46"/>
    <d v="2024-09-11T00:00:00"/>
    <d v="1899-12-30T16:07:49"/>
    <s v="12/09 14:00h"/>
    <d v="2024-09-12T00:00:00"/>
    <x v="9"/>
    <x v="10"/>
    <x v="2162"/>
    <d v="2024-09-12T00:00:00"/>
    <d v="1899-12-30T10:19:56"/>
    <n v="85"/>
    <s v="E00085"/>
    <s v="RUTA KMS.085"/>
    <x v="284"/>
    <x v="0"/>
    <x v="0"/>
    <x v="6"/>
    <x v="0"/>
    <d v="2024-09-11T16:07:49"/>
    <x v="196"/>
    <n v="27.869722222269047"/>
    <d v="2024-09-12T10:19:56"/>
    <d v="1899-12-30T01:08:00"/>
    <d v="2024-09-12T11:27:56"/>
    <n v="8.5344444444053806"/>
    <x v="0"/>
    <m/>
    <m/>
    <x v="0"/>
    <x v="11"/>
    <x v="0"/>
    <x v="2"/>
    <x v="6"/>
    <n v="5"/>
    <s v=""/>
    <d v="1899-12-31T03:12:00"/>
    <n v="25.736388888935714"/>
    <n v="12"/>
    <n v="13.736388888935714"/>
    <n v="0"/>
    <x v="3"/>
  </r>
  <r>
    <s v="E002"/>
    <s v="EO55"/>
    <x v="2079"/>
    <x v="0"/>
    <s v="E3"/>
    <n v="100037768"/>
    <s v="MINAS DE AGUAS TEÑIDAS, S.A.U. (MAT"/>
    <n v="46004267"/>
    <s v="ZREP4500031988_2 MAGDALENA PASTA"/>
    <n v="1782"/>
    <x v="46"/>
    <d v="2024-09-11T00:00:00"/>
    <d v="1899-12-30T16:09:47"/>
    <s v="12/09 6h"/>
    <d v="2024-09-12T00:00:00"/>
    <x v="9"/>
    <x v="10"/>
    <x v="2163"/>
    <d v="2024-09-11T00:00:00"/>
    <d v="1899-12-30T18:18:01"/>
    <n v="85"/>
    <s v="E00085"/>
    <s v="RUTA KMS.085"/>
    <x v="120"/>
    <x v="0"/>
    <x v="0"/>
    <x v="6"/>
    <x v="0"/>
    <d v="2024-09-11T16:09:47"/>
    <x v="196"/>
    <n v="27.836944444512483"/>
    <d v="2024-09-11T18:18:01"/>
    <d v="1899-12-30T01:08:00"/>
    <d v="2024-09-11T19:26:01"/>
    <n v="24.566388888924848"/>
    <x v="0"/>
    <m/>
    <m/>
    <x v="0"/>
    <x v="8"/>
    <x v="0"/>
    <x v="2"/>
    <x v="10"/>
    <n v="4"/>
    <s v=""/>
    <d v="1899-12-31T03:12:00"/>
    <n v="25.70361111117915"/>
    <n v="12"/>
    <n v="13.70361111117915"/>
    <n v="0"/>
    <x v="3"/>
  </r>
  <r>
    <s v="E002"/>
    <s v="EO55"/>
    <x v="2080"/>
    <x v="0"/>
    <s v="E3"/>
    <n v="100037768"/>
    <s v="MINAS DE AGUAS TEÑIDAS, S.A.U. (MAT"/>
    <n v="46004267"/>
    <s v="ZREP4500031988_2 MAGDALENA PASTA"/>
    <n v="1782"/>
    <x v="46"/>
    <d v="2024-09-11T00:00:00"/>
    <d v="1899-12-30T16:10:18"/>
    <s v="12/09 7h"/>
    <d v="2024-09-12T00:00:00"/>
    <x v="9"/>
    <x v="10"/>
    <x v="2164"/>
    <d v="2024-09-12T00:00:00"/>
    <d v="1899-12-30T08:08:55"/>
    <n v="85"/>
    <s v="E00085"/>
    <s v="RUTA KMS.085"/>
    <x v="88"/>
    <x v="0"/>
    <x v="0"/>
    <x v="6"/>
    <x v="0"/>
    <d v="2024-09-11T16:10:18"/>
    <x v="196"/>
    <n v="27.828333333309274"/>
    <d v="2024-09-12T08:08:55"/>
    <d v="1899-12-30T01:08:00"/>
    <d v="2024-09-12T09:16:55"/>
    <n v="10.71805555553874"/>
    <x v="0"/>
    <m/>
    <m/>
    <x v="0"/>
    <x v="11"/>
    <x v="0"/>
    <x v="2"/>
    <x v="0"/>
    <n v="5"/>
    <s v=""/>
    <d v="1899-12-31T03:12:00"/>
    <n v="25.694999999975941"/>
    <n v="12"/>
    <n v="13.694999999975941"/>
    <n v="0"/>
    <x v="3"/>
  </r>
  <r>
    <s v="E002"/>
    <s v="EO55"/>
    <x v="2081"/>
    <x v="0"/>
    <s v="E3"/>
    <n v="100037768"/>
    <s v="MINAS DE AGUAS TEÑIDAS, S.A.U. (MAT"/>
    <n v="46004267"/>
    <s v="ZREP4500031988_2 MAGDALENA PASTA"/>
    <n v="1782"/>
    <x v="46"/>
    <d v="2024-09-11T00:00:00"/>
    <d v="1899-12-30T16:10:39"/>
    <s v="12/09 8:00h"/>
    <d v="2024-09-12T00:00:00"/>
    <x v="9"/>
    <x v="10"/>
    <x v="2165"/>
    <d v="2024-09-11T00:00:00"/>
    <d v="1899-12-30T18:34:06"/>
    <n v="85"/>
    <s v="E00085"/>
    <s v="RUTA KMS.085"/>
    <x v="89"/>
    <x v="0"/>
    <x v="0"/>
    <x v="6"/>
    <x v="0"/>
    <d v="2024-09-11T16:10:39"/>
    <x v="196"/>
    <n v="27.822500000009313"/>
    <d v="2024-09-11T18:34:06"/>
    <d v="1899-12-30T01:08:00"/>
    <d v="2024-09-11T19:42:06"/>
    <n v="24.29833333339775"/>
    <x v="0"/>
    <m/>
    <m/>
    <x v="0"/>
    <x v="8"/>
    <x v="0"/>
    <x v="2"/>
    <x v="10"/>
    <n v="4"/>
    <s v=""/>
    <d v="1899-12-31T03:12:00"/>
    <n v="25.68916666667598"/>
    <n v="12"/>
    <n v="13.68916666667598"/>
    <n v="0"/>
    <x v="3"/>
  </r>
  <r>
    <s v="E002"/>
    <s v="EO55"/>
    <x v="2082"/>
    <x v="0"/>
    <s v="E3"/>
    <n v="100037768"/>
    <s v="MINAS DE AGUAS TEÑIDAS, S.A.U. (MAT"/>
    <n v="46004267"/>
    <s v="ZREP4500031988_2 MAGDALENA PASTA"/>
    <n v="1782"/>
    <x v="46"/>
    <d v="2024-09-11T00:00:00"/>
    <d v="1899-12-30T16:11:10"/>
    <s v="12/09 11:00h"/>
    <d v="2024-09-12T00:00:00"/>
    <x v="9"/>
    <x v="10"/>
    <x v="2166"/>
    <d v="2024-09-12T00:00:00"/>
    <d v="1899-12-30T10:03:39"/>
    <n v="85"/>
    <s v="E00085"/>
    <s v="RUTA KMS.085"/>
    <x v="318"/>
    <x v="0"/>
    <x v="0"/>
    <x v="6"/>
    <x v="0"/>
    <d v="2024-09-11T16:11:10"/>
    <x v="196"/>
    <n v="27.813888888980728"/>
    <d v="2024-09-12T10:03:39"/>
    <d v="1899-12-30T01:08:00"/>
    <d v="2024-09-12T11:11:39"/>
    <n v="8.8058333333465271"/>
    <x v="0"/>
    <m/>
    <m/>
    <x v="0"/>
    <x v="11"/>
    <x v="0"/>
    <x v="2"/>
    <x v="6"/>
    <n v="5"/>
    <s v="LOGISTICA GALVEZ MARIN, S.L."/>
    <d v="1899-12-31T03:12:00"/>
    <n v="25.680555555647395"/>
    <n v="12"/>
    <n v="13.680555555647395"/>
    <n v="0"/>
    <x v="3"/>
  </r>
  <r>
    <s v="E002"/>
    <s v="EO55"/>
    <x v="2083"/>
    <x v="0"/>
    <s v="E3"/>
    <n v="100037768"/>
    <s v="MINAS DE AGUAS TEÑIDAS, S.A.U. (MAT"/>
    <n v="46004267"/>
    <s v="ZREP4500031988_2 MAGDALENA PASTA"/>
    <n v="1782"/>
    <x v="46"/>
    <d v="2024-09-11T00:00:00"/>
    <d v="1899-12-30T16:11:34"/>
    <s v="12/09 13:00h"/>
    <d v="2024-09-12T00:00:00"/>
    <x v="9"/>
    <x v="10"/>
    <x v="2167"/>
    <d v="2024-09-12T00:00:00"/>
    <d v="1899-12-30T14:25:05"/>
    <n v="85"/>
    <s v="E00085"/>
    <s v="RUTA KMS.085"/>
    <x v="284"/>
    <x v="0"/>
    <x v="0"/>
    <x v="6"/>
    <x v="0"/>
    <d v="2024-09-11T16:11:34"/>
    <x v="196"/>
    <n v="27.807222222327255"/>
    <d v="2024-09-12T14:25:05"/>
    <d v="1899-12-30T01:08:00"/>
    <d v="2024-09-12T15:33:05"/>
    <n v="4.4486111111473292"/>
    <x v="0"/>
    <m/>
    <m/>
    <x v="0"/>
    <x v="11"/>
    <x v="0"/>
    <x v="2"/>
    <x v="5"/>
    <n v="5"/>
    <s v=""/>
    <d v="1899-12-31T03:12:00"/>
    <n v="25.673888888993922"/>
    <n v="12"/>
    <n v="13.673888888993922"/>
    <n v="0"/>
    <x v="3"/>
  </r>
  <r>
    <s v="E002"/>
    <s v="EO55"/>
    <x v="2084"/>
    <x v="0"/>
    <s v="E3"/>
    <n v="100037768"/>
    <s v="MINAS DE AGUAS TEÑIDAS, S.A.U. (MAT"/>
    <n v="46004267"/>
    <s v="ZREP4500031988_2 MAGDALENA PASTA"/>
    <n v="1782"/>
    <x v="46"/>
    <d v="2024-09-11T00:00:00"/>
    <d v="1899-12-30T16:12:00"/>
    <s v="12/09 14:00h"/>
    <d v="2024-09-12T00:00:00"/>
    <x v="9"/>
    <x v="10"/>
    <x v="2168"/>
    <d v="2024-09-12T00:00:00"/>
    <d v="1899-12-30T11:23:03"/>
    <n v="85"/>
    <s v="E00085"/>
    <s v="RUTA KMS.085"/>
    <x v="70"/>
    <x v="0"/>
    <x v="0"/>
    <x v="6"/>
    <x v="0"/>
    <d v="2024-09-11T16:12:00"/>
    <x v="196"/>
    <n v="27.799999999988358"/>
    <d v="2024-09-12T11:23:03"/>
    <d v="1899-12-30T01:08:00"/>
    <d v="2024-09-12T12:31:03"/>
    <n v="7.4825000001001172"/>
    <x v="0"/>
    <m/>
    <m/>
    <x v="0"/>
    <x v="11"/>
    <x v="0"/>
    <x v="2"/>
    <x v="7"/>
    <n v="5"/>
    <s v=""/>
    <d v="1899-12-31T03:12:00"/>
    <n v="25.666666666655026"/>
    <n v="12"/>
    <n v="13.666666666655026"/>
    <n v="0"/>
    <x v="3"/>
  </r>
  <r>
    <s v="E002"/>
    <s v="EO55"/>
    <x v="2085"/>
    <x v="0"/>
    <s v="E4"/>
    <n v="100057845"/>
    <s v="INVERSIONES SEGURA SARRIA, S.L."/>
    <n v="46005625"/>
    <s v="ARROYO MOLINOS-HNOS NADAL"/>
    <n v="3283"/>
    <x v="40"/>
    <d v="2024-09-11T00:00:00"/>
    <d v="1899-12-30T16:24:06"/>
    <s v="13/09 2º PEDIDO"/>
    <d v="2024-09-13T00:00:00"/>
    <x v="17"/>
    <x v="9"/>
    <x v="2169"/>
    <d v="2024-09-12T00:00:00"/>
    <d v="1899-12-30T12:31:27"/>
    <n v="536"/>
    <s v="E00536"/>
    <s v="RUTA KMS.536"/>
    <x v="324"/>
    <x v="0"/>
    <x v="0"/>
    <x v="5"/>
    <x v="1"/>
    <d v="2024-09-11T16:24:06"/>
    <x v="253"/>
    <n v="43.598333333269693"/>
    <d v="2024-09-12T12:31:27"/>
    <d v="1899-12-30T07:08:48"/>
    <d v="2024-09-12T19:40:15"/>
    <n v="16.329166666720994"/>
    <x v="0"/>
    <m/>
    <m/>
    <x v="0"/>
    <x v="11"/>
    <x v="0"/>
    <x v="2"/>
    <x v="3"/>
    <n v="5"/>
    <s v=""/>
    <d v="1900-01-06T03:31:12"/>
    <n v="35.451666666603025"/>
    <n v="24"/>
    <n v="11.451666666603025"/>
    <n v="0"/>
    <x v="3"/>
  </r>
  <r>
    <s v="E002"/>
    <s v="EO55"/>
    <x v="2086"/>
    <x v="0"/>
    <s v="E3"/>
    <n v="100057968"/>
    <s v="LOZAC OBRAS Y SERVICIOS, S.L."/>
    <n v="46005115"/>
    <s v="PLANTA PUERTO SANTA MARIA"/>
    <n v="3264"/>
    <x v="43"/>
    <d v="2024-09-11T00:00:00"/>
    <d v="1899-12-30T16:26:10"/>
    <s v="13/09 7:30"/>
    <d v="2024-09-13T00:00:00"/>
    <x v="28"/>
    <x v="9"/>
    <x v="2170"/>
    <d v="2024-09-12T00:00:00"/>
    <d v="1899-12-30T12:59:10"/>
    <n v="254"/>
    <s v="E00254"/>
    <s v="RUTA KMS.254"/>
    <x v="325"/>
    <x v="0"/>
    <x v="0"/>
    <x v="5"/>
    <x v="0"/>
    <d v="2024-09-11T16:26:10"/>
    <x v="264"/>
    <n v="39.063888888806105"/>
    <d v="2024-09-12T12:59:10"/>
    <d v="1899-12-30T03:23:12"/>
    <d v="2024-09-12T16:22:22"/>
    <n v="15.127222222276032"/>
    <x v="0"/>
    <m/>
    <m/>
    <x v="0"/>
    <x v="11"/>
    <x v="0"/>
    <x v="2"/>
    <x v="3"/>
    <n v="5"/>
    <s v=""/>
    <d v="1900-01-02T09:16:48"/>
    <n v="34.677222222139434"/>
    <n v="24"/>
    <n v="10.677222222139434"/>
    <n v="0"/>
    <x v="3"/>
  </r>
  <r>
    <s v="E002"/>
    <s v="EO55"/>
    <x v="2087"/>
    <x v="0"/>
    <s v="E3"/>
    <n v="100018431"/>
    <s v="HORMIGONES AXARQUIA, S.L."/>
    <n v="46005158"/>
    <s v="PLANTA CAMPANILLAS"/>
    <n v="3264"/>
    <x v="43"/>
    <d v="2024-09-11T00:00:00"/>
    <d v="1899-12-30T16:38:50"/>
    <s v="12/09 16h  Loza"/>
    <d v="2024-09-12T00:00:00"/>
    <x v="6"/>
    <x v="9"/>
    <x v="2171"/>
    <d v="2024-09-12T00:00:00"/>
    <d v="1899-12-30T14:40:55"/>
    <n v="27"/>
    <s v="E00027"/>
    <s v="RUTA KMS.027"/>
    <x v="127"/>
    <x v="0"/>
    <x v="0"/>
    <x v="5"/>
    <x v="0"/>
    <d v="2024-09-11T16:38:50"/>
    <x v="231"/>
    <n v="23.352777777705342"/>
    <d v="2024-09-12T14:40:55"/>
    <d v="1899-12-30T00:21:36"/>
    <d v="2024-09-12T15:02:31"/>
    <n v="0.95805555547121912"/>
    <x v="0"/>
    <m/>
    <m/>
    <x v="0"/>
    <x v="11"/>
    <x v="0"/>
    <x v="2"/>
    <x v="5"/>
    <n v="5"/>
    <s v=""/>
    <d v="1899-12-30T08:38:24"/>
    <n v="21.992777777705342"/>
    <n v="12"/>
    <n v="9.9927777777053421"/>
    <n v="0"/>
    <x v="3"/>
  </r>
  <r>
    <s v="E002"/>
    <s v="EO55"/>
    <x v="2088"/>
    <x v="0"/>
    <s v="E3"/>
    <n v="100018431"/>
    <s v="HORMIGONES AXARQUIA, S.L."/>
    <n v="46005158"/>
    <s v="PLANTA CAMPANILLAS"/>
    <n v="3264"/>
    <x v="43"/>
    <d v="2024-09-11T00:00:00"/>
    <d v="1899-12-30T16:39:11"/>
    <s v="12/09 11:30h  Loza"/>
    <d v="2024-09-12T00:00:00"/>
    <x v="14"/>
    <x v="9"/>
    <x v="2172"/>
    <d v="2024-09-12T00:00:00"/>
    <d v="1899-12-30T11:02:51"/>
    <n v="27"/>
    <s v="E00027"/>
    <s v="RUTA KMS.027"/>
    <x v="249"/>
    <x v="0"/>
    <x v="0"/>
    <x v="5"/>
    <x v="0"/>
    <d v="2024-09-11T16:39:11"/>
    <x v="214"/>
    <n v="18.846944444405381"/>
    <d v="2024-09-12T11:02:51"/>
    <d v="1899-12-30T00:21:36"/>
    <d v="2024-09-12T11:24:27"/>
    <n v="9.2499999969732016E-2"/>
    <x v="0"/>
    <m/>
    <m/>
    <x v="0"/>
    <x v="11"/>
    <x v="0"/>
    <x v="2"/>
    <x v="7"/>
    <n v="5"/>
    <s v=""/>
    <d v="1899-12-30T08:38:24"/>
    <n v="17.486944444405381"/>
    <n v="12"/>
    <n v="5.4869444444053812"/>
    <n v="0"/>
    <x v="3"/>
  </r>
  <r>
    <s v="E002"/>
    <s v="EO55"/>
    <x v="2089"/>
    <x v="0"/>
    <s v="E3"/>
    <n v="100018431"/>
    <s v="HORMIGONES AXARQUIA, S.L."/>
    <n v="46005158"/>
    <s v="PLANTA CAMPANILLAS"/>
    <n v="3264"/>
    <x v="43"/>
    <d v="2024-09-11T00:00:00"/>
    <d v="1899-12-30T16:39:30"/>
    <s v="12/09 9:30h  Loza"/>
    <d v="2024-09-12T00:00:00"/>
    <x v="23"/>
    <x v="9"/>
    <x v="2173"/>
    <d v="2024-09-12T00:00:00"/>
    <d v="1899-12-30T07:41:19"/>
    <n v="27"/>
    <s v="E00027"/>
    <s v="RUTA KMS.027"/>
    <x v="92"/>
    <x v="0"/>
    <x v="0"/>
    <x v="5"/>
    <x v="0"/>
    <d v="2024-09-11T16:39:30"/>
    <x v="226"/>
    <n v="16.841666666732635"/>
    <d v="2024-09-12T07:41:19"/>
    <d v="1899-12-30T00:21:36"/>
    <d v="2024-09-12T08:02:55"/>
    <n v="1.4513888888759539"/>
    <x v="0"/>
    <m/>
    <m/>
    <x v="0"/>
    <x v="11"/>
    <x v="0"/>
    <x v="2"/>
    <x v="12"/>
    <n v="5"/>
    <s v=""/>
    <d v="1899-12-30T08:38:24"/>
    <n v="15.481666666732636"/>
    <n v="12"/>
    <n v="3.4816666667326359"/>
    <n v="0"/>
    <x v="3"/>
  </r>
  <r>
    <s v="E002"/>
    <s v="EO55"/>
    <x v="2090"/>
    <x v="0"/>
    <s v="E3"/>
    <n v="432000110"/>
    <s v="PREBETONG HORMIGONES, S.A."/>
    <n v="46001418"/>
    <s v="SEVILLA (SAN JERONIMO)"/>
    <n v="2032"/>
    <x v="51"/>
    <d v="2024-09-11T00:00:00"/>
    <d v="1899-12-30T16:39:56"/>
    <s v="12/09 13:00h"/>
    <d v="2024-09-12T00:00:00"/>
    <x v="0"/>
    <x v="10"/>
    <x v="2174"/>
    <d v="2024-09-12T00:00:00"/>
    <d v="1899-12-30T11:03:56"/>
    <n v="80"/>
    <s v="E00080"/>
    <s v="RUTA KMS.080"/>
    <x v="63"/>
    <x v="0"/>
    <x v="0"/>
    <x v="6"/>
    <x v="0"/>
    <d v="2024-09-11T16:39:56"/>
    <x v="230"/>
    <n v="20.334444444451947"/>
    <d v="2024-09-12T11:03:56"/>
    <d v="1899-12-30T01:04:00"/>
    <d v="2024-09-12T12:07:56"/>
    <n v="0.86777777771931142"/>
    <x v="0"/>
    <m/>
    <m/>
    <x v="0"/>
    <x v="11"/>
    <x v="0"/>
    <x v="2"/>
    <x v="7"/>
    <n v="5"/>
    <s v=""/>
    <d v="1899-12-31T01:36:00"/>
    <n v="18.26777777778528"/>
    <n v="12"/>
    <n v="6.2677777777852803"/>
    <n v="0"/>
    <x v="3"/>
  </r>
  <r>
    <s v="E002"/>
    <s v="EO55"/>
    <x v="2091"/>
    <x v="0"/>
    <s v="E3"/>
    <n v="432000110"/>
    <s v="PREBETONG HORMIGONES, S.A."/>
    <n v="46001418"/>
    <s v="SEVILLA (SAN JERONIMO)"/>
    <n v="837"/>
    <x v="42"/>
    <d v="2024-09-11T00:00:00"/>
    <d v="1899-12-30T16:41:24"/>
    <s v="12/09 10:00 en plant"/>
    <d v="2024-09-12T00:00:00"/>
    <x v="11"/>
    <x v="10"/>
    <x v="2175"/>
    <d v="2024-09-12T00:00:00"/>
    <d v="1899-12-30T07:26:18"/>
    <n v="80"/>
    <s v="E00080"/>
    <s v="RUTA KMS.080"/>
    <x v="86"/>
    <x v="0"/>
    <x v="0"/>
    <x v="6"/>
    <x v="0"/>
    <d v="2024-09-11T16:41:24"/>
    <x v="218"/>
    <n v="17.309999999881256"/>
    <d v="2024-09-12T07:26:18"/>
    <d v="1899-12-30T01:04:00"/>
    <d v="2024-09-12T08:30:18"/>
    <n v="1.4949999998789281"/>
    <x v="0"/>
    <m/>
    <m/>
    <x v="0"/>
    <x v="11"/>
    <x v="0"/>
    <x v="2"/>
    <x v="12"/>
    <n v="5"/>
    <s v=""/>
    <d v="1899-12-31T01:36:00"/>
    <n v="15.24333333321459"/>
    <n v="12"/>
    <n v="3.2433333332145899"/>
    <n v="0"/>
    <x v="3"/>
  </r>
  <r>
    <s v="E002"/>
    <s v="EO55"/>
    <x v="2092"/>
    <x v="0"/>
    <s v="E3"/>
    <n v="100018431"/>
    <s v="HORMIGONES AXARQUIA, S.L."/>
    <n v="46005160"/>
    <s v="PTA COLMENAR -HNES AXARQUIA"/>
    <n v="3264"/>
    <x v="43"/>
    <d v="2024-09-11T00:00:00"/>
    <d v="1899-12-30T16:42:10"/>
    <s v="12/09 9:30h"/>
    <d v="2024-09-12T00:00:00"/>
    <x v="23"/>
    <x v="9"/>
    <x v="2176"/>
    <d v="2024-09-12T00:00:00"/>
    <d v="1899-12-30T08:19:29"/>
    <n v="41"/>
    <s v="E00041"/>
    <s v="RUTA KMS.041"/>
    <x v="65"/>
    <x v="0"/>
    <x v="0"/>
    <x v="5"/>
    <x v="0"/>
    <d v="2024-09-11T16:42:10"/>
    <x v="226"/>
    <n v="16.797222222201526"/>
    <d v="2024-09-12T08:19:29"/>
    <d v="1899-12-30T00:32:48"/>
    <d v="2024-09-12T08:52:17"/>
    <n v="0.62861111119855195"/>
    <x v="0"/>
    <m/>
    <m/>
    <x v="0"/>
    <x v="11"/>
    <x v="0"/>
    <x v="2"/>
    <x v="0"/>
    <n v="5"/>
    <s v="TRANSPORTES FRANCISCO CASTILLA E HI"/>
    <d v="1899-12-30T13:07:12"/>
    <n v="15.250555555534859"/>
    <n v="12"/>
    <n v="3.2505555555348593"/>
    <n v="0"/>
    <x v="3"/>
  </r>
  <r>
    <s v="E002"/>
    <s v="EO55"/>
    <x v="2093"/>
    <x v="0"/>
    <s v="E3"/>
    <n v="100018431"/>
    <s v="HORMIGONES AXARQUIA, S.L."/>
    <n v="46005160"/>
    <s v="PTA COLMENAR -HNES AXARQUIA"/>
    <n v="3264"/>
    <x v="43"/>
    <d v="2024-09-11T00:00:00"/>
    <d v="1899-12-30T16:42:36"/>
    <s v="12/09 12h"/>
    <d v="2024-09-12T00:00:00"/>
    <x v="17"/>
    <x v="9"/>
    <x v="2177"/>
    <d v="2024-09-12T00:00:00"/>
    <d v="1899-12-30T11:37:19"/>
    <n v="41"/>
    <s v="E00041"/>
    <s v="RUTA KMS.041"/>
    <x v="65"/>
    <x v="0"/>
    <x v="0"/>
    <x v="5"/>
    <x v="0"/>
    <d v="2024-09-11T16:42:36"/>
    <x v="219"/>
    <n v="19.289999999979045"/>
    <d v="2024-09-12T11:37:19"/>
    <d v="1899-12-30T00:32:48"/>
    <d v="2024-09-12T12:10:07"/>
    <n v="-0.16861111106118187"/>
    <x v="0"/>
    <m/>
    <m/>
    <x v="0"/>
    <x v="11"/>
    <x v="0"/>
    <x v="2"/>
    <x v="7"/>
    <n v="5"/>
    <s v="TRANSPORTES FRANCISCO CASTILLA E HI"/>
    <d v="1899-12-30T13:07:12"/>
    <n v="17.743333333312378"/>
    <n v="12"/>
    <n v="5.7433333333123784"/>
    <n v="0"/>
    <x v="3"/>
  </r>
  <r>
    <s v="E002"/>
    <s v="EO55"/>
    <x v="2094"/>
    <x v="0"/>
    <s v="E3"/>
    <n v="432000110"/>
    <s v="PREBETONG HORMIGONES, S.A."/>
    <n v="46001418"/>
    <s v="SEVILLA (SAN JERONIMO)"/>
    <n v="837"/>
    <x v="42"/>
    <d v="2024-09-11T00:00:00"/>
    <d v="1899-12-30T16:43:15"/>
    <s v="12/09 8:00h"/>
    <d v="2024-09-12T00:00:00"/>
    <x v="13"/>
    <x v="10"/>
    <x v="2178"/>
    <d v="2024-09-11T00:00:00"/>
    <d v="1899-12-30T18:24:22"/>
    <n v="80"/>
    <s v="E00080"/>
    <s v="RUTA KMS.080"/>
    <x v="289"/>
    <x v="0"/>
    <x v="0"/>
    <x v="6"/>
    <x v="0"/>
    <d v="2024-09-11T16:43:15"/>
    <x v="222"/>
    <n v="15.279166666790843"/>
    <d v="2024-09-11T18:24:22"/>
    <d v="1899-12-30T01:04:00"/>
    <d v="2024-09-11T19:28:22"/>
    <n v="12.527222222357523"/>
    <x v="0"/>
    <m/>
    <m/>
    <x v="0"/>
    <x v="8"/>
    <x v="0"/>
    <x v="2"/>
    <x v="10"/>
    <n v="4"/>
    <s v=""/>
    <d v="1899-12-31T01:36:00"/>
    <n v="13.212500000124177"/>
    <n v="12"/>
    <n v="1.2125000001241766"/>
    <n v="0"/>
    <x v="3"/>
  </r>
  <r>
    <s v="E002"/>
    <s v="EO55"/>
    <x v="2095"/>
    <x v="0"/>
    <s v="E4"/>
    <n v="100018407"/>
    <s v="GRUPO UNAMACOR, S.L."/>
    <n v="46005790"/>
    <s v="LICITACION CORDOBA"/>
    <n v="3283"/>
    <x v="40"/>
    <d v="2024-09-11T00:00:00"/>
    <d v="1899-12-30T17:11:24"/>
    <s v="12/09 8044"/>
    <d v="2024-09-12T00:00:00"/>
    <x v="5"/>
    <x v="9"/>
    <x v="2179"/>
    <d v="2024-09-12T00:00:00"/>
    <d v="1899-12-30T08:18:43"/>
    <n v="161"/>
    <s v="E00161"/>
    <s v="RUTA KMS.161"/>
    <x v="326"/>
    <x v="0"/>
    <x v="0"/>
    <x v="5"/>
    <x v="1"/>
    <d v="2024-09-11T17:11:24"/>
    <x v="235"/>
    <n v="24.309999999997672"/>
    <d v="2024-09-12T08:18:43"/>
    <d v="1899-12-30T02:08:48"/>
    <d v="2024-09-12T10:27:31"/>
    <n v="7.0413888889015652"/>
    <x v="0"/>
    <m/>
    <m/>
    <x v="0"/>
    <x v="11"/>
    <x v="0"/>
    <x v="2"/>
    <x v="0"/>
    <n v="5"/>
    <s v=""/>
    <d v="1900-01-01T03:31:12"/>
    <n v="21.163333333331003"/>
    <n v="12"/>
    <n v="9.1633333333310034"/>
    <n v="0"/>
    <x v="3"/>
  </r>
  <r>
    <s v="E002"/>
    <s v="EO55"/>
    <x v="2096"/>
    <x v="0"/>
    <s v="E4"/>
    <n v="100030200"/>
    <s v="LEROY MERLIN ESPAÑA,S.L.U."/>
    <n v="46005552"/>
    <s v="PUERTO REAL (42)"/>
    <n v="3295"/>
    <x v="86"/>
    <d v="2024-09-11T00:00:00"/>
    <d v="1899-12-30T17:22:05"/>
    <s v="84203513  13/09"/>
    <d v="2024-09-13T00:00:00"/>
    <x v="13"/>
    <x v="9"/>
    <x v="2180"/>
    <d v="2024-09-12T00:00:00"/>
    <d v="1899-12-30T19:23:54"/>
    <n v="232"/>
    <s v="E00232"/>
    <s v="RUTA KMS.232"/>
    <x v="231"/>
    <x v="0"/>
    <x v="0"/>
    <x v="5"/>
    <x v="1"/>
    <d v="2024-09-11T17:22:05"/>
    <x v="242"/>
    <n v="38.631944444496185"/>
    <d v="2024-09-12T19:23:54"/>
    <d v="1899-12-30T03:05:36"/>
    <d v="2024-09-12T22:29:30"/>
    <n v="9.5083333334187046"/>
    <x v="0"/>
    <m/>
    <m/>
    <x v="0"/>
    <x v="11"/>
    <x v="0"/>
    <x v="2"/>
    <x v="11"/>
    <n v="5"/>
    <s v=""/>
    <d v="1900-01-02T02:14:24"/>
    <n v="34.538611111162851"/>
    <n v="24"/>
    <n v="10.538611111162851"/>
    <n v="0"/>
    <x v="3"/>
  </r>
  <r>
    <s v="E002"/>
    <s v="EO55"/>
    <x v="2097"/>
    <x v="0"/>
    <s v="E3"/>
    <n v="100057966"/>
    <s v="HORPRESOL, SRL"/>
    <n v="46005106"/>
    <s v="PLANTA EL EJIDO-PREFABRICADO"/>
    <n v="3260"/>
    <x v="52"/>
    <d v="2024-09-11T00:00:00"/>
    <d v="1899-12-30T17:33:33"/>
    <s v="votorantim 9:30h"/>
    <d v="2024-09-12T00:00:00"/>
    <x v="4"/>
    <x v="9"/>
    <x v="2181"/>
    <d v="2024-09-12T00:00:00"/>
    <d v="1899-12-30T11:39:31"/>
    <n v="163"/>
    <s v="E00163"/>
    <s v="RUTA KMS.163"/>
    <x v="327"/>
    <x v="0"/>
    <x v="0"/>
    <x v="5"/>
    <x v="0"/>
    <d v="2024-09-11T17:33:33"/>
    <x v="206"/>
    <n v="21.44083333335584"/>
    <d v="2024-09-12T11:39:31"/>
    <d v="1899-12-30T02:10:24"/>
    <d v="2024-09-12T13:49:55"/>
    <n v="1.1680555554921739"/>
    <x v="0"/>
    <m/>
    <m/>
    <x v="0"/>
    <x v="11"/>
    <x v="0"/>
    <x v="2"/>
    <x v="7"/>
    <n v="5"/>
    <s v=""/>
    <d v="1900-01-01T04:09:36"/>
    <n v="18.267500000022508"/>
    <n v="12"/>
    <n v="6.2675000000225083"/>
    <n v="0"/>
    <x v="3"/>
  </r>
  <r>
    <s v="E002"/>
    <s v="EO55"/>
    <x v="2098"/>
    <x v="0"/>
    <s v="E3"/>
    <n v="100037768"/>
    <s v="MINAS DE AGUAS TEÑIDAS, S.A.U. (MAT"/>
    <n v="46004165"/>
    <s v="ZREP4500031988_5  HORMIGON VALDELAM"/>
    <n v="3236"/>
    <x v="41"/>
    <d v="2024-09-11T00:00:00"/>
    <d v="1899-12-30T19:41:04"/>
    <s v="12/09 8h"/>
    <d v="2024-09-12T00:00:00"/>
    <x v="9"/>
    <x v="10"/>
    <x v="2182"/>
    <d v="2024-09-12T00:00:00"/>
    <d v="1899-12-30T10:46:52"/>
    <n v="85"/>
    <s v="E00085"/>
    <s v="RUTA KMS.085"/>
    <x v="62"/>
    <x v="0"/>
    <x v="0"/>
    <x v="6"/>
    <x v="0"/>
    <d v="2024-09-11T19:41:04"/>
    <x v="196"/>
    <n v="24.315555555629544"/>
    <d v="2024-09-12T10:46:52"/>
    <d v="1899-12-30T01:08:00"/>
    <d v="2024-09-12T11:54:52"/>
    <n v="8.0855555555317551"/>
    <x v="0"/>
    <m/>
    <m/>
    <x v="0"/>
    <x v="11"/>
    <x v="0"/>
    <x v="2"/>
    <x v="6"/>
    <n v="5"/>
    <s v=""/>
    <d v="1899-12-31T03:12:00"/>
    <n v="22.182222222296211"/>
    <n v="12"/>
    <n v="10.182222222296211"/>
    <n v="0"/>
    <x v="3"/>
  </r>
  <r>
    <s v="E002"/>
    <s v="EO55"/>
    <x v="2099"/>
    <x v="0"/>
    <s v="E3"/>
    <n v="100037768"/>
    <s v="MINAS DE AGUAS TEÑIDAS, S.A.U. (MAT"/>
    <n v="46004165"/>
    <s v="ZREP4500031988_5  HORMIGON VALDELAM"/>
    <n v="3236"/>
    <x v="41"/>
    <d v="2024-09-11T00:00:00"/>
    <d v="1899-12-30T19:41:12"/>
    <s v="12/09 17h"/>
    <d v="2024-09-12T00:00:00"/>
    <x v="9"/>
    <x v="10"/>
    <x v="2183"/>
    <d v="2024-09-12T00:00:00"/>
    <d v="1899-12-30T13:50:01"/>
    <n v="85"/>
    <s v="E00085"/>
    <s v="RUTA KMS.085"/>
    <x v="88"/>
    <x v="0"/>
    <x v="0"/>
    <x v="6"/>
    <x v="0"/>
    <d v="2024-09-11T19:41:12"/>
    <x v="196"/>
    <n v="24.31333333341172"/>
    <d v="2024-09-12T13:50:01"/>
    <d v="1899-12-30T01:08:00"/>
    <d v="2024-09-12T14:58:01"/>
    <n v="5.0330555556574836"/>
    <x v="0"/>
    <m/>
    <m/>
    <x v="0"/>
    <x v="11"/>
    <x v="0"/>
    <x v="2"/>
    <x v="2"/>
    <n v="5"/>
    <s v=""/>
    <d v="1899-12-31T03:12:00"/>
    <n v="22.180000000078387"/>
    <n v="12"/>
    <n v="10.180000000078387"/>
    <n v="0"/>
    <x v="3"/>
  </r>
  <r>
    <s v="E002"/>
    <s v="EO55"/>
    <x v="2100"/>
    <x v="0"/>
    <s v="E3"/>
    <n v="100058414"/>
    <s v="REYALFIL, S.L."/>
    <n v="46005189"/>
    <s v="PTA DE PREF- RODA  ANDALUCIA"/>
    <n v="3264"/>
    <x v="43"/>
    <d v="2024-09-12T00:00:00"/>
    <d v="1899-12-30T07:44:42"/>
    <s v="130/09 8h"/>
    <d v="2024-09-13T00:00:00"/>
    <x v="13"/>
    <x v="9"/>
    <x v="2184"/>
    <d v="2024-09-13T00:00:00"/>
    <d v="1899-12-30T07:32:09"/>
    <n v="90"/>
    <s v="E00090"/>
    <s v="RUTA KMS.090"/>
    <x v="58"/>
    <x v="0"/>
    <x v="0"/>
    <x v="5"/>
    <x v="0"/>
    <d v="2024-09-12T07:44:42"/>
    <x v="242"/>
    <n v="24.255000000062864"/>
    <d v="2024-09-13T07:32:09"/>
    <d v="1899-12-30T01:12:00"/>
    <d v="2024-09-13T08:44:09"/>
    <n v="-0.73583333333954215"/>
    <x v="0"/>
    <m/>
    <m/>
    <x v="0"/>
    <x v="12"/>
    <x v="0"/>
    <x v="2"/>
    <x v="12"/>
    <n v="6"/>
    <s v="TRANSPORTES FRANCISCO CASTILLA E HI"/>
    <d v="1899-12-31T04:48:00"/>
    <n v="22.055000000062865"/>
    <n v="12"/>
    <n v="10.055000000062865"/>
    <n v="0"/>
    <x v="3"/>
  </r>
  <r>
    <s v="E002"/>
    <s v="EO55"/>
    <x v="2101"/>
    <x v="0"/>
    <s v="E3"/>
    <n v="100058414"/>
    <s v="REYALFIL, S.L."/>
    <n v="46005189"/>
    <s v="PTA DE PREF- RODA  ANDALUCIA"/>
    <n v="3264"/>
    <x v="43"/>
    <d v="2024-09-12T00:00:00"/>
    <d v="1899-12-30T07:45:10"/>
    <s v="12/09 15h"/>
    <d v="2024-09-12T00:00:00"/>
    <x v="4"/>
    <x v="9"/>
    <x v="2185"/>
    <d v="2024-09-12T00:00:00"/>
    <d v="1899-12-30T13:48:27"/>
    <n v="90"/>
    <s v="E00090"/>
    <s v="RUTA KMS.090"/>
    <x v="92"/>
    <x v="0"/>
    <x v="0"/>
    <x v="5"/>
    <x v="0"/>
    <d v="2024-09-12T07:45:10"/>
    <x v="206"/>
    <n v="7.24722222215496"/>
    <d v="2024-09-12T13:48:27"/>
    <d v="1899-12-30T01:12:00"/>
    <d v="2024-09-12T15:00:27"/>
    <n v="-7.5000000069849193E-3"/>
    <x v="0"/>
    <m/>
    <m/>
    <x v="0"/>
    <x v="11"/>
    <x v="0"/>
    <x v="2"/>
    <x v="2"/>
    <n v="5"/>
    <s v=""/>
    <d v="1899-12-31T04:48:00"/>
    <n v="5.0472222221549599"/>
    <n v="0"/>
    <n v="5.0472222221549599"/>
    <n v="0"/>
    <x v="3"/>
  </r>
  <r>
    <s v="E002"/>
    <s v="EO55"/>
    <x v="2102"/>
    <x v="0"/>
    <s v="E4"/>
    <n v="100018407"/>
    <s v="GRUPO UNAMACOR, S.L."/>
    <n v="46005765"/>
    <s v="LICITACION PALMA DEL RIO"/>
    <n v="3283"/>
    <x v="40"/>
    <d v="2024-09-12T00:00:00"/>
    <d v="1899-12-30T08:16:21"/>
    <s v="12/09 Lo antes posib"/>
    <d v="2024-09-12T00:00:00"/>
    <x v="6"/>
    <x v="9"/>
    <x v="2186"/>
    <d v="2024-09-12T00:00:00"/>
    <d v="1899-12-30T11:18:40"/>
    <n v="198"/>
    <s v="E00198"/>
    <s v="RUTA KMS.198"/>
    <x v="236"/>
    <x v="0"/>
    <x v="0"/>
    <x v="5"/>
    <x v="1"/>
    <d v="2024-09-12T08:16:21"/>
    <x v="231"/>
    <n v="7.7274999999208376"/>
    <d v="2024-09-12T11:18:40"/>
    <d v="1899-12-30T02:38:24"/>
    <d v="2024-09-12T13:57:04"/>
    <n v="2.0488888888503425"/>
    <x v="0"/>
    <m/>
    <m/>
    <x v="0"/>
    <x v="11"/>
    <x v="0"/>
    <x v="2"/>
    <x v="7"/>
    <n v="5"/>
    <s v=""/>
    <d v="1900-01-01T15:21:36"/>
    <n v="4.087499999920837"/>
    <n v="0"/>
    <n v="4.087499999920837"/>
    <n v="0"/>
    <x v="3"/>
  </r>
  <r>
    <s v="E002"/>
    <s v="EO55"/>
    <x v="2103"/>
    <x v="0"/>
    <s v="E3"/>
    <n v="100018437"/>
    <s v="HORMIGONES DE OSUNA, S.L."/>
    <n v="46000342"/>
    <s v="MARTIN DE LA JARA"/>
    <n v="3269"/>
    <x v="45"/>
    <d v="2024-09-12T00:00:00"/>
    <d v="1899-12-30T08:25:04"/>
    <s v="13/09 08:00h"/>
    <d v="2024-09-13T00:00:00"/>
    <x v="13"/>
    <x v="9"/>
    <x v="2187"/>
    <d v="2024-09-13T00:00:00"/>
    <d v="1899-12-30T07:09:11"/>
    <n v="109"/>
    <s v="E00109"/>
    <s v="RUTA KMS.109"/>
    <x v="100"/>
    <x v="0"/>
    <x v="0"/>
    <x v="5"/>
    <x v="0"/>
    <d v="2024-09-12T08:25:04"/>
    <x v="242"/>
    <n v="23.582222222350538"/>
    <d v="2024-09-13T07:09:11"/>
    <d v="1899-12-30T01:27:12"/>
    <d v="2024-09-13T08:36:23"/>
    <n v="-0.60638888867106289"/>
    <x v="0"/>
    <m/>
    <m/>
    <x v="0"/>
    <x v="12"/>
    <x v="0"/>
    <x v="2"/>
    <x v="12"/>
    <n v="6"/>
    <s v=""/>
    <d v="1899-12-31T10:52:48"/>
    <n v="21.128888889017205"/>
    <n v="12"/>
    <n v="9.1288888890172046"/>
    <n v="0"/>
    <x v="3"/>
  </r>
  <r>
    <s v="E002"/>
    <s v="EO55"/>
    <x v="2104"/>
    <x v="0"/>
    <s v="E3"/>
    <n v="100024595"/>
    <s v="HORMIGONES ACEDO, S.L."/>
    <n v="46003610"/>
    <s v="ANTEQUERA"/>
    <n v="3264"/>
    <x v="43"/>
    <d v="2024-09-12T00:00:00"/>
    <d v="1899-12-30T08:30:47"/>
    <s v="SILO 4 13/09 08:00"/>
    <d v="2024-09-13T00:00:00"/>
    <x v="13"/>
    <x v="9"/>
    <x v="2188"/>
    <d v="2024-09-13T00:00:00"/>
    <d v="1899-12-30T07:00:49"/>
    <n v="63"/>
    <s v="E00063"/>
    <s v="RUTA KMS.063"/>
    <x v="91"/>
    <x v="0"/>
    <x v="0"/>
    <x v="5"/>
    <x v="0"/>
    <d v="2024-09-12T08:30:47"/>
    <x v="242"/>
    <n v="23.486944444477558"/>
    <d v="2024-09-13T07:00:49"/>
    <d v="1899-12-30T00:50:24"/>
    <d v="2024-09-13T07:51:13"/>
    <n v="0.14638888888293877"/>
    <x v="0"/>
    <m/>
    <m/>
    <x v="0"/>
    <x v="12"/>
    <x v="0"/>
    <x v="2"/>
    <x v="12"/>
    <n v="6"/>
    <s v=""/>
    <d v="1899-12-30T20:09:36"/>
    <n v="21.646944444477558"/>
    <n v="12"/>
    <n v="9.6469444444775583"/>
    <n v="0"/>
    <x v="3"/>
  </r>
  <r>
    <s v="E002"/>
    <s v="EO55"/>
    <x v="2105"/>
    <x v="0"/>
    <s v="E3"/>
    <n v="100024595"/>
    <s v="HORMIGONES ACEDO, S.L."/>
    <n v="46003610"/>
    <s v="ANTEQUERA"/>
    <n v="3264"/>
    <x v="43"/>
    <d v="2024-09-12T00:00:00"/>
    <d v="1899-12-30T08:31:09"/>
    <s v="SILO 4 13/09 10:30"/>
    <d v="2024-09-13T00:00:00"/>
    <x v="21"/>
    <x v="9"/>
    <x v="2189"/>
    <d v="2024-09-13T00:00:00"/>
    <d v="1899-12-30T10:20:09"/>
    <n v="63"/>
    <s v="E00063"/>
    <s v="RUTA KMS.063"/>
    <x v="91"/>
    <x v="0"/>
    <x v="0"/>
    <x v="5"/>
    <x v="0"/>
    <d v="2024-09-12T08:31:09"/>
    <x v="250"/>
    <n v="25.980833333276678"/>
    <d v="2024-09-13T10:20:09"/>
    <d v="1899-12-30T00:50:24"/>
    <d v="2024-09-13T11:10:33"/>
    <n v="-0.67583333345828578"/>
    <x v="0"/>
    <m/>
    <m/>
    <x v="0"/>
    <x v="12"/>
    <x v="0"/>
    <x v="2"/>
    <x v="6"/>
    <n v="6"/>
    <s v=""/>
    <d v="1899-12-30T20:09:36"/>
    <n v="24.140833333276678"/>
    <n v="12"/>
    <n v="12.140833333276678"/>
    <n v="0"/>
    <x v="3"/>
  </r>
  <r>
    <s v="E002"/>
    <s v="EO55"/>
    <x v="2106"/>
    <x v="0"/>
    <s v="E3"/>
    <n v="100018311"/>
    <s v="ANDALUZA DE MORTEROS, SA (ANDEMOSA)"/>
    <n v="46005100"/>
    <s v="PLANTA VILLA ROSA (CON TTE) MALAGA"/>
    <n v="3264"/>
    <x v="43"/>
    <d v="2024-09-12T00:00:00"/>
    <d v="1899-12-30T08:34:19"/>
    <s v="12/09 12:00h"/>
    <d v="2024-09-12T00:00:00"/>
    <x v="17"/>
    <x v="9"/>
    <x v="2190"/>
    <d v="2024-09-12T00:00:00"/>
    <d v="1899-12-30T10:34:37"/>
    <n v="24"/>
    <s v="E00024"/>
    <s v="RUTA KMS.024"/>
    <x v="110"/>
    <x v="0"/>
    <x v="0"/>
    <x v="5"/>
    <x v="0"/>
    <d v="2024-09-12T08:34:19"/>
    <x v="219"/>
    <n v="3.4280555555596948"/>
    <d v="2024-09-12T10:34:37"/>
    <d v="1899-12-30T00:19:12"/>
    <d v="2024-09-12T10:53:49"/>
    <n v="1.1030555554898456"/>
    <x v="0"/>
    <m/>
    <m/>
    <x v="0"/>
    <x v="11"/>
    <x v="0"/>
    <x v="2"/>
    <x v="6"/>
    <n v="5"/>
    <s v="TRANSPORTES FRANCISCO CASTILLA E HI"/>
    <d v="1899-12-30T07:40:48"/>
    <n v="2.1080555555596949"/>
    <n v="0"/>
    <n v="2.1080555555596949"/>
    <n v="0"/>
    <x v="3"/>
  </r>
  <r>
    <s v="E002"/>
    <s v="EO55"/>
    <x v="2107"/>
    <x v="0"/>
    <s v="E3"/>
    <n v="100018431"/>
    <s v="HORMIGONES AXARQUIA, S.L."/>
    <n v="46005158"/>
    <s v="PLANTA CAMPANILLAS"/>
    <n v="3264"/>
    <x v="43"/>
    <d v="2024-09-12T00:00:00"/>
    <d v="1899-12-30T08:50:52"/>
    <s v="12/09 13:00h"/>
    <d v="2024-09-12T00:00:00"/>
    <x v="0"/>
    <x v="9"/>
    <x v="2191"/>
    <d v="2024-09-12T00:00:00"/>
    <d v="1899-12-30T10:53:13"/>
    <n v="27"/>
    <s v="E00027"/>
    <s v="RUTA KMS.027"/>
    <x v="58"/>
    <x v="0"/>
    <x v="0"/>
    <x v="5"/>
    <x v="0"/>
    <d v="2024-09-12T08:50:52"/>
    <x v="230"/>
    <n v="4.1522222221246921"/>
    <d v="2024-09-12T10:53:13"/>
    <d v="1899-12-30T00:21:36"/>
    <d v="2024-09-12T11:14:49"/>
    <n v="1.7530555555131286"/>
    <x v="0"/>
    <m/>
    <m/>
    <x v="0"/>
    <x v="11"/>
    <x v="0"/>
    <x v="2"/>
    <x v="6"/>
    <n v="5"/>
    <s v="TRANSPORTES FRANCISCO CASTILLA E HI"/>
    <d v="1899-12-30T08:38:24"/>
    <n v="2.7922222221246922"/>
    <n v="0"/>
    <n v="2.7922222221246922"/>
    <n v="0"/>
    <x v="3"/>
  </r>
  <r>
    <s v="E002"/>
    <s v="EO55"/>
    <x v="2108"/>
    <x v="0"/>
    <s v="E4"/>
    <n v="100058357"/>
    <s v="ALMACENES HNOS VALERIANO, S.L."/>
    <n v="46005244"/>
    <s v="ALM S/C-SAN ENRIQUE DE GUADIARO"/>
    <n v="3283"/>
    <x v="40"/>
    <d v="2024-09-12T00:00:00"/>
    <d v="1899-12-30T09:04:58"/>
    <s v="03/09 Antes de 09:00"/>
    <d v="2024-09-13T00:00:00"/>
    <x v="18"/>
    <x v="9"/>
    <x v="2192"/>
    <d v="2024-09-12T00:00:00"/>
    <d v="1899-12-30T15:09:48"/>
    <n v="125"/>
    <s v="E00125"/>
    <s v="RUTA KMS.125"/>
    <x v="59"/>
    <x v="0"/>
    <x v="0"/>
    <x v="5"/>
    <x v="1"/>
    <d v="2024-09-12T09:04:58"/>
    <x v="237"/>
    <n v="23.917222222255077"/>
    <d v="2024-09-12T15:09:48"/>
    <d v="1899-12-30T01:40:00"/>
    <d v="2024-09-12T16:49:48"/>
    <n v="16.17000000004191"/>
    <x v="0"/>
    <m/>
    <m/>
    <x v="0"/>
    <x v="11"/>
    <x v="0"/>
    <x v="2"/>
    <x v="4"/>
    <n v="5"/>
    <s v=""/>
    <d v="1899-12-31T16:00:00"/>
    <n v="21.250555555588409"/>
    <n v="12"/>
    <n v="9.2505555555884094"/>
    <n v="0"/>
    <x v="3"/>
  </r>
  <r>
    <s v="E002"/>
    <s v="EO55"/>
    <x v="2109"/>
    <x v="0"/>
    <s v="E3"/>
    <n v="100018390"/>
    <s v="FORJADOS TOR S.L."/>
    <n v="46005202"/>
    <s v="VILLANUEVA DEL TRABUCO"/>
    <n v="3262"/>
    <x v="38"/>
    <d v="2024-09-12T00:00:00"/>
    <d v="1899-12-30T09:10:06"/>
    <s v="TOR 13/09 08:00"/>
    <d v="2024-09-13T00:00:00"/>
    <x v="13"/>
    <x v="9"/>
    <x v="2193"/>
    <d v="2024-09-13T00:00:00"/>
    <d v="1899-12-30T07:13:32"/>
    <n v="62"/>
    <s v="E00062"/>
    <s v="RUTA KMS.062"/>
    <x v="65"/>
    <x v="0"/>
    <x v="0"/>
    <x v="5"/>
    <x v="0"/>
    <d v="2024-09-12T09:10:06"/>
    <x v="242"/>
    <n v="22.831666666665114"/>
    <d v="2024-09-13T07:13:32"/>
    <d v="1899-12-30T00:49:36"/>
    <d v="2024-09-13T08:03:08"/>
    <n v="-5.2222222031559795E-2"/>
    <x v="0"/>
    <m/>
    <m/>
    <x v="0"/>
    <x v="12"/>
    <x v="0"/>
    <x v="2"/>
    <x v="12"/>
    <n v="6"/>
    <s v="TRANSPORTES FRANCISCO CASTILLA E HI"/>
    <d v="1899-12-30T19:50:24"/>
    <n v="21.004999999998446"/>
    <n v="12"/>
    <n v="9.0049999999984465"/>
    <n v="0"/>
    <x v="3"/>
  </r>
  <r>
    <s v="E002"/>
    <s v="EO55"/>
    <x v="2110"/>
    <x v="0"/>
    <s v="E3"/>
    <n v="100018407"/>
    <s v="GRUPO UNAMACOR, S.L."/>
    <n v="46004710"/>
    <s v="HUMILLADERO (PLANTA)"/>
    <n v="3264"/>
    <x v="43"/>
    <d v="2024-09-12T00:00:00"/>
    <d v="1899-12-30T09:24:38"/>
    <s v="13/09 De 7 a 10"/>
    <d v="2024-09-13T00:00:00"/>
    <x v="11"/>
    <x v="9"/>
    <x v="2194"/>
    <d v="2024-09-13T00:00:00"/>
    <d v="1899-12-30T06:58:40"/>
    <n v="74"/>
    <s v="E00074"/>
    <s v="RUTA KMS.074"/>
    <x v="110"/>
    <x v="0"/>
    <x v="0"/>
    <x v="5"/>
    <x v="0"/>
    <d v="2024-09-12T09:24:38"/>
    <x v="236"/>
    <n v="24.589444444456603"/>
    <d v="2024-09-13T06:58:40"/>
    <d v="1899-12-30T00:59:12"/>
    <d v="2024-09-13T07:57:52"/>
    <n v="2.0355555555433966"/>
    <x v="0"/>
    <m/>
    <m/>
    <x v="0"/>
    <x v="12"/>
    <x v="0"/>
    <x v="2"/>
    <x v="13"/>
    <n v="6"/>
    <s v="TRANSPORTES FRANCISCO CASTILLA E HI"/>
    <d v="1899-12-30T23:40:48"/>
    <n v="22.602777777789935"/>
    <n v="12"/>
    <n v="10.602777777789935"/>
    <n v="0"/>
    <x v="3"/>
  </r>
  <r>
    <s v="E002"/>
    <s v="EO55"/>
    <x v="2111"/>
    <x v="0"/>
    <s v="E3"/>
    <n v="100057843"/>
    <s v="ANDOSER OBRAS Y SERVICIOS S.L."/>
    <n v="46005203"/>
    <s v="RUTE"/>
    <n v="3269"/>
    <x v="45"/>
    <d v="2024-09-12T00:00:00"/>
    <d v="1899-12-30T09:33:44"/>
    <s v="13/09 08:00h"/>
    <d v="2024-09-13T00:00:00"/>
    <x v="13"/>
    <x v="9"/>
    <x v="2195"/>
    <d v="2024-09-13T00:00:00"/>
    <d v="1899-12-30T06:19:21"/>
    <n v="101"/>
    <s v="E00101"/>
    <s v="RUTA KMS.101"/>
    <x v="126"/>
    <x v="0"/>
    <x v="0"/>
    <x v="5"/>
    <x v="0"/>
    <d v="2024-09-12T09:33:44"/>
    <x v="242"/>
    <n v="22.437777777900919"/>
    <d v="2024-09-13T06:19:21"/>
    <d v="1899-12-30T01:20:48"/>
    <d v="2024-09-13T07:40:09"/>
    <n v="0.33083333348622546"/>
    <x v="0"/>
    <m/>
    <m/>
    <x v="0"/>
    <x v="12"/>
    <x v="0"/>
    <x v="2"/>
    <x v="13"/>
    <n v="6"/>
    <s v=""/>
    <d v="1899-12-31T08:19:12"/>
    <n v="20.091111111234252"/>
    <n v="12"/>
    <n v="8.0911111112342518"/>
    <n v="0"/>
    <x v="3"/>
  </r>
  <r>
    <s v="E002"/>
    <s v="EO55"/>
    <x v="2112"/>
    <x v="0"/>
    <s v="E3"/>
    <n v="100018443"/>
    <s v="HORMIGONES EL PEÑON, S.L."/>
    <n v="46000351"/>
    <s v="PRIEGO DE CÓRDOBA"/>
    <n v="3269"/>
    <x v="45"/>
    <d v="2024-09-12T00:00:00"/>
    <d v="1899-12-30T09:50:35"/>
    <s v="13/09 07:30h"/>
    <d v="2024-09-13T00:00:00"/>
    <x v="28"/>
    <x v="9"/>
    <x v="2196"/>
    <d v="2024-09-12T00:00:00"/>
    <d v="1899-12-30T11:22:48"/>
    <n v="137"/>
    <s v="E00137"/>
    <s v="RUTA KMS.137"/>
    <x v="279"/>
    <x v="0"/>
    <x v="0"/>
    <x v="5"/>
    <x v="0"/>
    <d v="2024-09-12T09:50:35"/>
    <x v="264"/>
    <n v="21.656944444519468"/>
    <d v="2024-09-12T11:22:48"/>
    <d v="1899-12-30T01:49:36"/>
    <d v="2024-09-12T13:12:24"/>
    <n v="18.293333333276678"/>
    <x v="0"/>
    <m/>
    <m/>
    <x v="0"/>
    <x v="11"/>
    <x v="0"/>
    <x v="2"/>
    <x v="7"/>
    <n v="5"/>
    <s v="TRANSPORTES FRANCISCO CASTILLA E HI"/>
    <d v="1899-12-31T19:50:24"/>
    <n v="18.8302777778528"/>
    <n v="12"/>
    <n v="6.8302777778527997"/>
    <n v="0"/>
    <x v="3"/>
  </r>
  <r>
    <s v="E002"/>
    <s v="EO55"/>
    <x v="2113"/>
    <x v="0"/>
    <s v="E3"/>
    <n v="100052034"/>
    <s v="GRUPO PUMA ESPAÑA S.L."/>
    <n v="46005381"/>
    <s v="FABRICA - MALAGA"/>
    <n v="3264"/>
    <x v="43"/>
    <d v="2024-09-12T00:00:00"/>
    <d v="1899-12-30T09:57:51"/>
    <s v="12/09 lo ante posibl"/>
    <d v="2024-09-12T00:00:00"/>
    <x v="0"/>
    <x v="9"/>
    <x v="2197"/>
    <d v="2024-09-12T00:00:00"/>
    <d v="1899-12-30T12:07:59"/>
    <n v="27"/>
    <s v="E00027"/>
    <s v="RUTA KMS.027"/>
    <x v="96"/>
    <x v="0"/>
    <x v="0"/>
    <x v="5"/>
    <x v="0"/>
    <d v="2024-09-12T09:57:51"/>
    <x v="230"/>
    <n v="3.0358333333279006"/>
    <d v="2024-09-12T12:07:59"/>
    <d v="1899-12-30T00:21:36"/>
    <d v="2024-09-12T12:29:35"/>
    <n v="0.50694444437976927"/>
    <x v="0"/>
    <m/>
    <m/>
    <x v="0"/>
    <x v="11"/>
    <x v="0"/>
    <x v="2"/>
    <x v="3"/>
    <n v="5"/>
    <s v=""/>
    <d v="1899-12-30T08:38:24"/>
    <n v="1.6758333333279007"/>
    <n v="0"/>
    <n v="1.6758333333279007"/>
    <n v="0"/>
    <x v="3"/>
  </r>
  <r>
    <s v="E002"/>
    <s v="EO55"/>
    <x v="2114"/>
    <x v="0"/>
    <s v="E3"/>
    <n v="100018431"/>
    <s v="HORMIGONES AXARQUIA, S.L."/>
    <n v="46005151"/>
    <s v="PLANTA BENAMOCARRA"/>
    <n v="3264"/>
    <x v="43"/>
    <d v="2024-09-12T00:00:00"/>
    <d v="1899-12-30T10:06:35"/>
    <s v="13/09 De 7:30 a 8:00"/>
    <d v="2024-09-13T00:00:00"/>
    <x v="13"/>
    <x v="9"/>
    <x v="2198"/>
    <d v="2024-09-13T00:00:00"/>
    <d v="1899-12-30T06:36:42"/>
    <n v="31"/>
    <s v="E00031"/>
    <s v="RUTA KMS.031"/>
    <x v="85"/>
    <x v="0"/>
    <x v="0"/>
    <x v="5"/>
    <x v="0"/>
    <d v="2024-09-12T10:06:35"/>
    <x v="242"/>
    <n v="21.890277777914889"/>
    <d v="2024-09-13T06:36:42"/>
    <d v="1899-12-30T00:24:48"/>
    <d v="2024-09-13T07:01:30"/>
    <n v="0.9750000000349246"/>
    <x v="0"/>
    <m/>
    <m/>
    <x v="0"/>
    <x v="12"/>
    <x v="0"/>
    <x v="2"/>
    <x v="13"/>
    <n v="6"/>
    <s v=""/>
    <d v="1899-12-30T09:55:12"/>
    <n v="20.476944444581555"/>
    <n v="12"/>
    <n v="8.4769444445815552"/>
    <n v="0"/>
    <x v="3"/>
  </r>
  <r>
    <s v="E002"/>
    <s v="EO55"/>
    <x v="2115"/>
    <x v="0"/>
    <s v="E3"/>
    <n v="100056152"/>
    <s v="FERRARENA, S.L."/>
    <n v="46004721"/>
    <s v="AYAMONTE"/>
    <n v="837"/>
    <x v="42"/>
    <d v="2024-09-12T00:00:00"/>
    <d v="1899-12-30T10:12:08"/>
    <s v="13/09 08:00h"/>
    <d v="2024-09-13T00:00:00"/>
    <x v="13"/>
    <x v="10"/>
    <x v="2199"/>
    <d v="2024-09-12T00:00:00"/>
    <d v="1899-12-30T16:46:41"/>
    <n v="81"/>
    <s v="E00081"/>
    <s v="RUTA KMS.081"/>
    <x v="62"/>
    <x v="0"/>
    <x v="0"/>
    <x v="6"/>
    <x v="0"/>
    <d v="2024-09-12T10:12:08"/>
    <x v="242"/>
    <n v="21.797777777770534"/>
    <d v="2024-09-12T16:46:41"/>
    <d v="1899-12-30T01:04:48"/>
    <d v="2024-09-12T17:51:29"/>
    <n v="14.141944444505498"/>
    <x v="0"/>
    <m/>
    <m/>
    <x v="0"/>
    <x v="11"/>
    <x v="0"/>
    <x v="2"/>
    <x v="8"/>
    <n v="5"/>
    <s v=""/>
    <d v="1899-12-31T01:55:12"/>
    <n v="19.717777777770536"/>
    <n v="12"/>
    <n v="7.7177777777705359"/>
    <n v="0"/>
    <x v="3"/>
  </r>
  <r>
    <s v="E002"/>
    <s v="EO55"/>
    <x v="2116"/>
    <x v="0"/>
    <s v="E3"/>
    <n v="100018590"/>
    <s v="STEEL GRANADA, S.L."/>
    <n v="46004631"/>
    <s v="VALDEPEÑAS DE JAEN"/>
    <n v="3264"/>
    <x v="43"/>
    <d v="2024-09-12T00:00:00"/>
    <d v="1899-12-30T10:20:09"/>
    <s v="13/09 08:00h"/>
    <d v="2024-09-13T00:00:00"/>
    <x v="13"/>
    <x v="9"/>
    <x v="2200"/>
    <d v="2024-09-12T00:00:00"/>
    <d v="1899-12-30T12:24:36"/>
    <n v="200"/>
    <s v="E00200"/>
    <s v="RUTA KMS.200"/>
    <x v="328"/>
    <x v="0"/>
    <x v="0"/>
    <x v="5"/>
    <x v="0"/>
    <d v="2024-09-12T10:20:09"/>
    <x v="242"/>
    <n v="21.664166666683741"/>
    <d v="2024-09-12T12:24:36"/>
    <d v="1899-12-30T02:40:00"/>
    <d v="2024-09-12T15:04:36"/>
    <n v="16.923333333455957"/>
    <x v="0"/>
    <m/>
    <m/>
    <x v="0"/>
    <x v="11"/>
    <x v="0"/>
    <x v="2"/>
    <x v="3"/>
    <n v="5"/>
    <s v=""/>
    <d v="1900-01-01T16:00:00"/>
    <n v="17.997500000017073"/>
    <n v="12"/>
    <n v="5.9975000000170731"/>
    <n v="0"/>
    <x v="3"/>
  </r>
  <r>
    <s v="E002"/>
    <s v="EO55"/>
    <x v="2117"/>
    <x v="0"/>
    <s v="E3"/>
    <n v="100045291"/>
    <s v="INDUSTRIAS ALHAURINAS DEL"/>
    <n v="46005099"/>
    <s v="PLANTA - ALHAURIN EL GRANDE"/>
    <n v="3264"/>
    <x v="43"/>
    <d v="2024-09-12T00:00:00"/>
    <d v="1899-12-30T10:22:34"/>
    <s v="13/09 08:00h"/>
    <d v="2024-09-13T00:00:00"/>
    <x v="13"/>
    <x v="9"/>
    <x v="2201"/>
    <d v="2024-09-12T00:00:00"/>
    <d v="1899-12-30T12:53:22"/>
    <n v="47"/>
    <s v="E00047"/>
    <s v="RUTA KMS.047"/>
    <x v="100"/>
    <x v="0"/>
    <x v="0"/>
    <x v="5"/>
    <x v="0"/>
    <d v="2024-09-12T10:22:34"/>
    <x v="242"/>
    <n v="21.623888888920192"/>
    <d v="2024-09-12T12:53:22"/>
    <d v="1899-12-30T00:37:36"/>
    <d v="2024-09-12T13:30:58"/>
    <n v="18.483888889022637"/>
    <x v="0"/>
    <m/>
    <m/>
    <x v="0"/>
    <x v="11"/>
    <x v="0"/>
    <x v="2"/>
    <x v="3"/>
    <n v="5"/>
    <s v=""/>
    <d v="1899-12-30T15:02:24"/>
    <n v="19.997222222253527"/>
    <n v="12"/>
    <n v="7.9972222222535265"/>
    <n v="0"/>
    <x v="3"/>
  </r>
  <r>
    <s v="E002"/>
    <s v="EO55"/>
    <x v="2118"/>
    <x v="0"/>
    <s v="E3"/>
    <n v="100051798"/>
    <s v="SERVICIOS Y TRANSPORTES ALPAMI S.L."/>
    <n v="46004396"/>
    <s v="CORDOBA (PLANTA DE TORRECILLA)"/>
    <n v="3264"/>
    <x v="43"/>
    <d v="2024-09-12T00:00:00"/>
    <d v="1899-12-30T10:51:47"/>
    <s v="16/09 07:00h"/>
    <d v="2024-09-16T00:00:00"/>
    <x v="27"/>
    <x v="9"/>
    <x v="2202"/>
    <d v="2024-09-13T00:00:00"/>
    <d v="1899-12-30T12:58:38"/>
    <n v="161"/>
    <s v="E00161"/>
    <s v="RUTA KMS.161"/>
    <x v="282"/>
    <x v="0"/>
    <x v="0"/>
    <x v="5"/>
    <x v="0"/>
    <d v="2024-09-12T10:51:47"/>
    <x v="265"/>
    <n v="92.136944444384426"/>
    <d v="2024-09-13T12:58:38"/>
    <d v="1899-12-30T02:08:48"/>
    <d v="2024-09-13T15:07:26"/>
    <n v="63.876111111079808"/>
    <x v="0"/>
    <m/>
    <m/>
    <x v="0"/>
    <x v="12"/>
    <x v="0"/>
    <x v="2"/>
    <x v="3"/>
    <n v="6"/>
    <s v="LOGISTICA GALVEZ MARIN, S.L."/>
    <d v="1900-01-01T03:31:12"/>
    <n v="88.990277777717765"/>
    <n v="48"/>
    <n v="40.990277777717765"/>
    <n v="0"/>
    <x v="3"/>
  </r>
  <r>
    <s v="E002"/>
    <s v="EO55"/>
    <x v="2119"/>
    <x v="0"/>
    <s v="E3"/>
    <n v="100052945"/>
    <s v="HORMIGONES ROCIO S.L."/>
    <n v="46004387"/>
    <s v="ALMONTE"/>
    <n v="837"/>
    <x v="42"/>
    <d v="2024-09-12T00:00:00"/>
    <d v="1899-12-30T10:59:46"/>
    <s v="13/09 8:00 URGENTE"/>
    <d v="2024-09-13T00:00:00"/>
    <x v="12"/>
    <x v="10"/>
    <x v="2203"/>
    <d v="2024-09-13T00:00:00"/>
    <d v="1899-12-30T07:44:17"/>
    <n v="27"/>
    <s v="E00027"/>
    <s v="RUTA KMS.027"/>
    <x v="140"/>
    <x v="0"/>
    <x v="0"/>
    <x v="6"/>
    <x v="0"/>
    <d v="2024-09-12T10:59:46"/>
    <x v="245"/>
    <n v="24.003888888924848"/>
    <d v="2024-09-13T07:44:17"/>
    <d v="1899-12-30T00:21:36"/>
    <d v="2024-09-13T08:05:53"/>
    <n v="2.9019444445730187"/>
    <x v="0"/>
    <m/>
    <m/>
    <x v="0"/>
    <x v="12"/>
    <x v="0"/>
    <x v="2"/>
    <x v="12"/>
    <n v="6"/>
    <s v="LOGISTICA GALVEZ MARIN, S.L."/>
    <d v="1899-12-30T08:38:24"/>
    <n v="22.643888888924849"/>
    <n v="12"/>
    <n v="10.643888888924849"/>
    <n v="0"/>
    <x v="3"/>
  </r>
  <r>
    <s v="E002"/>
    <s v="EO55"/>
    <x v="2120"/>
    <x v="0"/>
    <s v="E3"/>
    <n v="100055849"/>
    <s v="HORMECO S.L."/>
    <n v="46005163"/>
    <s v="SUMIN CEMENTO SILO FYM - MELILLA"/>
    <n v="3264"/>
    <x v="43"/>
    <d v="2024-09-12T00:00:00"/>
    <d v="1899-12-30T11:45:46"/>
    <s v="12/09 1 viaje"/>
    <d v="2024-09-12T00:00:00"/>
    <x v="24"/>
    <x v="9"/>
    <x v="2204"/>
    <d v="2024-09-12T00:00:00"/>
    <d v="1899-12-30T13:40:12"/>
    <n v="264"/>
    <s v="E00264"/>
    <s v="RUTA KMS.264"/>
    <x v="329"/>
    <x v="0"/>
    <x v="0"/>
    <x v="5"/>
    <x v="0"/>
    <d v="2024-09-12T11:45:46"/>
    <x v="266"/>
    <n v="10.237222222087439"/>
    <d v="2024-09-12T13:40:12"/>
    <d v="1899-12-30T03:31:12"/>
    <d v="2024-09-12T17:11:24"/>
    <n v="4.8099999999976717"/>
    <x v="0"/>
    <m/>
    <m/>
    <x v="0"/>
    <x v="11"/>
    <x v="0"/>
    <x v="2"/>
    <x v="2"/>
    <n v="5"/>
    <s v=""/>
    <d v="1900-01-02T12:28:48"/>
    <n v="5.7172222220874396"/>
    <n v="0"/>
    <n v="5.7172222220874396"/>
    <n v="0"/>
    <x v="3"/>
  </r>
  <r>
    <s v="E002"/>
    <s v="EO55"/>
    <x v="2121"/>
    <x v="0"/>
    <s v="E3"/>
    <n v="100033645"/>
    <s v="HORMIALIA 2007 S.L."/>
    <n v="46005122"/>
    <s v="PLANTA SAN ROQUE"/>
    <n v="3262"/>
    <x v="38"/>
    <d v="2024-09-12T00:00:00"/>
    <d v="1899-12-30T11:57:45"/>
    <s v="13/09 08:00h"/>
    <d v="2024-09-13T00:00:00"/>
    <x v="13"/>
    <x v="9"/>
    <x v="2205"/>
    <d v="2024-09-12T00:00:00"/>
    <d v="1899-12-30T16:38:05"/>
    <n v="144"/>
    <s v="E00144"/>
    <s v="RUTA KMS.144"/>
    <x v="123"/>
    <x v="0"/>
    <x v="0"/>
    <x v="5"/>
    <x v="0"/>
    <d v="2024-09-12T11:57:45"/>
    <x v="242"/>
    <n v="20.037500000093132"/>
    <d v="2024-09-12T16:38:05"/>
    <d v="1899-12-30T01:55:12"/>
    <d v="2024-09-12T18:33:17"/>
    <n v="13.445277777733281"/>
    <x v="0"/>
    <m/>
    <m/>
    <x v="0"/>
    <x v="11"/>
    <x v="0"/>
    <x v="2"/>
    <x v="8"/>
    <n v="5"/>
    <s v=""/>
    <d v="1899-12-31T22:04:48"/>
    <n v="17.117500000093131"/>
    <n v="12"/>
    <n v="5.1175000000931306"/>
    <n v="0"/>
    <x v="3"/>
  </r>
  <r>
    <s v="E002"/>
    <s v="EO55"/>
    <x v="2122"/>
    <x v="0"/>
    <s v="E3"/>
    <n v="100051174"/>
    <s v="HORMIGONES CONO, SL"/>
    <n v="46005927"/>
    <s v="POZOBLANCO-DEPURADORA"/>
    <n v="3269"/>
    <x v="45"/>
    <d v="2024-09-12T00:00:00"/>
    <d v="1899-12-30T12:46:59"/>
    <s v="13/09 08:00h"/>
    <d v="2024-09-13T00:00:00"/>
    <x v="13"/>
    <x v="9"/>
    <x v="2206"/>
    <d v="2024-09-12T00:00:00"/>
    <d v="1899-12-30T17:22:10"/>
    <n v="259"/>
    <s v="E00259"/>
    <s v="RUTA KMS.259"/>
    <x v="282"/>
    <x v="0"/>
    <x v="0"/>
    <x v="5"/>
    <x v="0"/>
    <d v="2024-09-12T12:46:59"/>
    <x v="242"/>
    <n v="19.216944444458932"/>
    <d v="2024-09-12T17:22:10"/>
    <d v="1899-12-30T03:27:12"/>
    <d v="2024-09-12T20:49:22"/>
    <n v="11.177222222322598"/>
    <x v="0"/>
    <m/>
    <m/>
    <x v="0"/>
    <x v="11"/>
    <x v="0"/>
    <x v="2"/>
    <x v="9"/>
    <n v="5"/>
    <s v="LOGISTICA GALVEZ MARIN, S.L."/>
    <d v="1900-01-02T10:52:48"/>
    <n v="14.763611111125599"/>
    <n v="12"/>
    <n v="2.7636111111255985"/>
    <n v="0"/>
    <x v="3"/>
  </r>
  <r>
    <s v="E002"/>
    <s v="EO55"/>
    <x v="2123"/>
    <x v="0"/>
    <s v="E3"/>
    <n v="100037768"/>
    <s v="MINAS DE AGUAS TEÑIDAS, S.A.U. (MAT"/>
    <n v="46004165"/>
    <s v="ZREP4500031988_5  HORMIGON VALDELAM"/>
    <n v="3236"/>
    <x v="41"/>
    <d v="2024-09-12T00:00:00"/>
    <d v="1899-12-30T12:51:57"/>
    <s v="13/09 09:00h"/>
    <d v="2024-09-13T00:00:00"/>
    <x v="18"/>
    <x v="10"/>
    <x v="2207"/>
    <d v="2024-09-12T00:00:00"/>
    <d v="1899-12-30T19:33:34"/>
    <n v="85"/>
    <s v="E00085"/>
    <s v="RUTA KMS.085"/>
    <x v="284"/>
    <x v="0"/>
    <x v="0"/>
    <x v="6"/>
    <x v="0"/>
    <d v="2024-09-12T12:51:57"/>
    <x v="237"/>
    <n v="20.134166666655801"/>
    <d v="2024-09-12T19:33:34"/>
    <d v="1899-12-30T01:08:00"/>
    <d v="2024-09-12T20:41:34"/>
    <n v="12.307222222269047"/>
    <x v="0"/>
    <m/>
    <m/>
    <x v="0"/>
    <x v="11"/>
    <x v="0"/>
    <x v="2"/>
    <x v="11"/>
    <n v="5"/>
    <s v=""/>
    <d v="1899-12-31T03:12:00"/>
    <n v="18.000833333322468"/>
    <n v="12"/>
    <n v="6.0008333333224684"/>
    <n v="0"/>
    <x v="3"/>
  </r>
  <r>
    <s v="E002"/>
    <s v="EO55"/>
    <x v="2124"/>
    <x v="0"/>
    <s v="E3"/>
    <n v="100037768"/>
    <s v="MINAS DE AGUAS TEÑIDAS, S.A.U. (MAT"/>
    <n v="46004165"/>
    <s v="ZREP4500031988_5  HORMIGON VALDELAM"/>
    <n v="3236"/>
    <x v="41"/>
    <d v="2024-09-12T00:00:00"/>
    <d v="1899-12-30T12:52:04"/>
    <s v="13/09 17:00h"/>
    <d v="2024-09-13T00:00:00"/>
    <x v="1"/>
    <x v="10"/>
    <x v="2208"/>
    <d v="2024-09-13T00:00:00"/>
    <d v="1899-12-30T12:42:20"/>
    <n v="85"/>
    <s v="E00085"/>
    <s v="RUTA KMS.085"/>
    <x v="119"/>
    <x v="0"/>
    <x v="0"/>
    <x v="6"/>
    <x v="0"/>
    <d v="2024-09-12T12:52:04"/>
    <x v="267"/>
    <n v="28.132222222338896"/>
    <d v="2024-09-13T12:42:20"/>
    <d v="1899-12-30T01:08:00"/>
    <d v="2024-09-13T13:50:20"/>
    <n v="3.1611111112288199"/>
    <x v="0"/>
    <m/>
    <m/>
    <x v="0"/>
    <x v="12"/>
    <x v="0"/>
    <x v="2"/>
    <x v="3"/>
    <n v="6"/>
    <s v=""/>
    <d v="1899-12-31T03:12:00"/>
    <n v="25.998888889005563"/>
    <n v="12"/>
    <n v="13.998888889005563"/>
    <n v="0"/>
    <x v="3"/>
  </r>
  <r>
    <s v="E002"/>
    <s v="EO55"/>
    <x v="2125"/>
    <x v="0"/>
    <s v="E3"/>
    <n v="100051798"/>
    <s v="SERVICIOS Y TRANSPORTES ALPAMI S.L."/>
    <n v="46004396"/>
    <s v="CORDOBA (PLANTA DE TORRECILLA)"/>
    <n v="3264"/>
    <x v="43"/>
    <d v="2024-09-12T00:00:00"/>
    <d v="1899-12-30T13:20:35"/>
    <s v="13/09 07:00h"/>
    <d v="2024-09-13T00:00:00"/>
    <x v="27"/>
    <x v="9"/>
    <x v="2209"/>
    <d v="2024-09-12T00:00:00"/>
    <d v="1899-12-30T16:28:31"/>
    <n v="161"/>
    <s v="E00161"/>
    <s v="RUTA KMS.161"/>
    <x v="186"/>
    <x v="0"/>
    <x v="0"/>
    <x v="5"/>
    <x v="0"/>
    <d v="2024-09-12T13:20:35"/>
    <x v="257"/>
    <n v="17.656944444403052"/>
    <d v="2024-09-12T16:28:31"/>
    <d v="1899-12-30T02:08:48"/>
    <d v="2024-09-12T18:37:19"/>
    <n v="12.378055555571336"/>
    <x v="0"/>
    <m/>
    <m/>
    <x v="0"/>
    <x v="11"/>
    <x v="0"/>
    <x v="2"/>
    <x v="8"/>
    <n v="5"/>
    <s v=""/>
    <d v="1900-01-01T03:31:12"/>
    <n v="14.510277777736386"/>
    <n v="12"/>
    <n v="2.5102777777363858"/>
    <n v="0"/>
    <x v="3"/>
  </r>
  <r>
    <s v="E002"/>
    <s v="EO55"/>
    <x v="2126"/>
    <x v="0"/>
    <s v="E4"/>
    <n v="100030200"/>
    <s v="LEROY MERLIN ESPAÑA,S.L.U."/>
    <n v="46005555"/>
    <s v="HUELVA 2 (54)"/>
    <n v="3295"/>
    <x v="86"/>
    <d v="2024-09-12T00:00:00"/>
    <d v="1899-12-30T13:24:17"/>
    <s v="85404551 16/09 09:00"/>
    <d v="2024-09-16T00:00:00"/>
    <x v="18"/>
    <x v="9"/>
    <x v="2210"/>
    <d v="2024-09-13T00:00:00"/>
    <d v="1899-12-30T11:47:32"/>
    <n v="309"/>
    <s v="E00309"/>
    <s v="RUTA KMS.309"/>
    <x v="330"/>
    <x v="0"/>
    <x v="0"/>
    <x v="5"/>
    <x v="1"/>
    <d v="2024-09-12T13:24:17"/>
    <x v="268"/>
    <n v="91.595277777698357"/>
    <d v="2024-09-13T11:47:32"/>
    <d v="1899-12-30T04:07:12"/>
    <d v="2024-09-13T15:54:44"/>
    <n v="65.087777777749579"/>
    <x v="0"/>
    <m/>
    <m/>
    <x v="0"/>
    <x v="12"/>
    <x v="0"/>
    <x v="2"/>
    <x v="7"/>
    <n v="6"/>
    <s v=""/>
    <d v="1900-01-03T02:52:48"/>
    <n v="86.475277777698352"/>
    <n v="48"/>
    <n v="38.475277777698352"/>
    <n v="0"/>
    <x v="3"/>
  </r>
  <r>
    <s v="E002"/>
    <s v="EO55"/>
    <x v="2127"/>
    <x v="0"/>
    <s v="E3"/>
    <n v="100057966"/>
    <s v="HORPRESOL, SRL"/>
    <n v="46005112"/>
    <s v="PLANTA ALMERIA"/>
    <n v="3269"/>
    <x v="45"/>
    <d v="2024-09-12T00:00:00"/>
    <d v="1899-12-30T13:24:27"/>
    <s v="votorantim 10h"/>
    <d v="2024-09-13T00:00:00"/>
    <x v="11"/>
    <x v="9"/>
    <x v="2211"/>
    <d v="2024-09-12T00:00:00"/>
    <d v="1899-12-30T16:46:14"/>
    <n v="195"/>
    <s v="E00195"/>
    <s v="RUTA KMS.195"/>
    <x v="81"/>
    <x v="0"/>
    <x v="0"/>
    <x v="5"/>
    <x v="0"/>
    <d v="2024-09-12T13:24:27"/>
    <x v="236"/>
    <n v="20.592499999911524"/>
    <d v="2024-09-12T16:46:14"/>
    <d v="1899-12-30T02:36:00"/>
    <d v="2024-09-12T19:22:14"/>
    <n v="14.629444444435649"/>
    <x v="0"/>
    <m/>
    <m/>
    <x v="0"/>
    <x v="11"/>
    <x v="0"/>
    <x v="2"/>
    <x v="8"/>
    <n v="5"/>
    <s v=""/>
    <d v="1900-01-01T14:24:00"/>
    <n v="16.992499999911523"/>
    <n v="12"/>
    <n v="4.9924999999115229"/>
    <n v="0"/>
    <x v="3"/>
  </r>
  <r>
    <s v="E002"/>
    <s v="EO55"/>
    <x v="2128"/>
    <x v="0"/>
    <s v="E3"/>
    <n v="100057966"/>
    <s v="HORPRESOL, SRL"/>
    <n v="46005112"/>
    <s v="PLANTA ALMERIA"/>
    <n v="3269"/>
    <x v="45"/>
    <d v="2024-09-12T00:00:00"/>
    <d v="1899-12-30T13:24:44"/>
    <s v="votorantim 8h"/>
    <d v="2024-09-13T00:00:00"/>
    <x v="13"/>
    <x v="9"/>
    <x v="2212"/>
    <d v="2024-09-12T00:00:00"/>
    <d v="1899-12-30T18:02:19"/>
    <n v="195"/>
    <s v="E00195"/>
    <s v="RUTA KMS.195"/>
    <x v="112"/>
    <x v="0"/>
    <x v="0"/>
    <x v="5"/>
    <x v="0"/>
    <d v="2024-09-12T13:24:44"/>
    <x v="242"/>
    <n v="18.587777777749579"/>
    <d v="2024-09-12T18:02:19"/>
    <d v="1899-12-30T02:36:00"/>
    <d v="2024-09-12T20:38:19"/>
    <n v="11.361388889083173"/>
    <x v="0"/>
    <m/>
    <m/>
    <x v="0"/>
    <x v="11"/>
    <x v="0"/>
    <x v="2"/>
    <x v="10"/>
    <n v="5"/>
    <s v=""/>
    <d v="1900-01-01T14:24:00"/>
    <n v="14.98777777774958"/>
    <n v="12"/>
    <n v="2.9877777777495798"/>
    <n v="0"/>
    <x v="3"/>
  </r>
  <r>
    <s v="E002"/>
    <s v="EO55"/>
    <x v="2129"/>
    <x v="0"/>
    <s v="E3"/>
    <n v="100057966"/>
    <s v="HORPRESOL, SRL"/>
    <n v="46005105"/>
    <s v="PLANTA MALAGA"/>
    <n v="3269"/>
    <x v="45"/>
    <d v="2024-09-12T00:00:00"/>
    <d v="1899-12-30T13:27:04"/>
    <s v="GESTRANS"/>
    <d v="2024-09-13T00:00:00"/>
    <x v="26"/>
    <x v="9"/>
    <x v="2213"/>
    <d v="2024-09-13T00:00:00"/>
    <d v="1899-12-30T07:04:03"/>
    <n v="24"/>
    <s v="E00024"/>
    <s v="RUTA KMS.024"/>
    <x v="83"/>
    <x v="0"/>
    <x v="0"/>
    <x v="5"/>
    <x v="0"/>
    <d v="2024-09-12T13:27:04"/>
    <x v="269"/>
    <n v="30.048888888966758"/>
    <d v="2024-09-13T07:04:03"/>
    <d v="1899-12-30T00:19:12"/>
    <d v="2024-09-13T07:23:15"/>
    <n v="12.112499999930151"/>
    <x v="0"/>
    <m/>
    <m/>
    <x v="0"/>
    <x v="12"/>
    <x v="0"/>
    <x v="2"/>
    <x v="12"/>
    <n v="6"/>
    <s v=""/>
    <d v="1899-12-30T07:40:48"/>
    <n v="28.728888888966758"/>
    <n v="12"/>
    <n v="16.728888888966758"/>
    <n v="0"/>
    <x v="3"/>
  </r>
  <r>
    <s v="E002"/>
    <s v="EO55"/>
    <x v="2130"/>
    <x v="0"/>
    <s v="E3"/>
    <n v="100057966"/>
    <s v="HORPRESOL, SRL"/>
    <n v="46005105"/>
    <s v="PLANTA MALAGA"/>
    <n v="3269"/>
    <x v="45"/>
    <d v="2024-09-12T00:00:00"/>
    <d v="1899-12-30T13:27:18"/>
    <s v="GESTRANS"/>
    <d v="2024-09-13T00:00:00"/>
    <x v="26"/>
    <x v="9"/>
    <x v="2214"/>
    <d v="2024-09-13T00:00:00"/>
    <d v="1899-12-30T09:37:35"/>
    <n v="24"/>
    <s v="E00024"/>
    <s v="RUTA KMS.024"/>
    <x v="83"/>
    <x v="0"/>
    <x v="0"/>
    <x v="5"/>
    <x v="0"/>
    <d v="2024-09-12T13:27:18"/>
    <x v="269"/>
    <n v="30.04500000004191"/>
    <d v="2024-09-13T09:37:35"/>
    <d v="1899-12-30T00:19:12"/>
    <d v="2024-09-13T09:56:47"/>
    <n v="9.5536111111287028"/>
    <x v="0"/>
    <m/>
    <m/>
    <x v="0"/>
    <x v="12"/>
    <x v="0"/>
    <x v="2"/>
    <x v="1"/>
    <n v="6"/>
    <s v=""/>
    <d v="1899-12-30T07:40:48"/>
    <n v="28.725000000041909"/>
    <n v="12"/>
    <n v="16.725000000041909"/>
    <n v="0"/>
    <x v="3"/>
  </r>
  <r>
    <s v="E002"/>
    <s v="EO55"/>
    <x v="2131"/>
    <x v="0"/>
    <s v="E3"/>
    <n v="100057966"/>
    <s v="HORPRESOL, SRL"/>
    <n v="46005105"/>
    <s v="PLANTA MALAGA"/>
    <n v="3269"/>
    <x v="45"/>
    <d v="2024-09-12T00:00:00"/>
    <d v="1899-12-30T13:27:31"/>
    <s v="GESTRANS"/>
    <d v="2024-09-13T00:00:00"/>
    <x v="26"/>
    <x v="9"/>
    <x v="2215"/>
    <d v="2024-09-13T00:00:00"/>
    <d v="1899-12-30T12:13:03"/>
    <n v="24"/>
    <s v="E00024"/>
    <s v="RUTA KMS.024"/>
    <x v="83"/>
    <x v="0"/>
    <x v="0"/>
    <x v="5"/>
    <x v="0"/>
    <d v="2024-09-12T13:27:31"/>
    <x v="269"/>
    <n v="30.041388888959773"/>
    <d v="2024-09-13T12:13:03"/>
    <d v="1899-12-30T00:19:12"/>
    <d v="2024-09-13T12:32:15"/>
    <n v="6.9624999999068677"/>
    <x v="0"/>
    <m/>
    <m/>
    <x v="0"/>
    <x v="12"/>
    <x v="0"/>
    <x v="2"/>
    <x v="3"/>
    <n v="6"/>
    <s v=""/>
    <d v="1899-12-30T07:40:48"/>
    <n v="28.721388888959773"/>
    <n v="12"/>
    <n v="16.721388888959773"/>
    <n v="0"/>
    <x v="3"/>
  </r>
  <r>
    <s v="E002"/>
    <s v="EO55"/>
    <x v="2132"/>
    <x v="0"/>
    <s v="E3"/>
    <n v="100041278"/>
    <s v="MOV. DE TIERRAS RIOTINTO, S.L(TINTO"/>
    <n v="46003387"/>
    <s v="SAN JUAN DEL PUERTO"/>
    <n v="837"/>
    <x v="42"/>
    <d v="2024-09-12T00:00:00"/>
    <d v="1899-12-30T13:27:47"/>
    <s v="13/09 08:00h"/>
    <d v="2024-09-13T00:00:00"/>
    <x v="13"/>
    <x v="10"/>
    <x v="2216"/>
    <d v="2024-09-13T00:00:00"/>
    <d v="1899-12-30T06:46:28"/>
    <n v="15"/>
    <s v="E00015"/>
    <s v="RUTA KMS.015"/>
    <x v="70"/>
    <x v="0"/>
    <x v="0"/>
    <x v="6"/>
    <x v="0"/>
    <d v="2024-09-12T13:27:47"/>
    <x v="242"/>
    <n v="18.536944444582332"/>
    <d v="2024-09-13T06:46:28"/>
    <d v="1899-12-30T00:12:00"/>
    <d v="2024-09-13T06:58:28"/>
    <n v="1.0255555557087064"/>
    <x v="0"/>
    <m/>
    <m/>
    <x v="0"/>
    <x v="12"/>
    <x v="0"/>
    <x v="2"/>
    <x v="13"/>
    <n v="6"/>
    <s v=""/>
    <d v="1899-12-30T04:48:00"/>
    <n v="17.336944444582333"/>
    <n v="12"/>
    <n v="5.3369444445823326"/>
    <n v="0"/>
    <x v="3"/>
  </r>
  <r>
    <s v="E002"/>
    <s v="EO55"/>
    <x v="2133"/>
    <x v="0"/>
    <s v="E3"/>
    <n v="100057966"/>
    <s v="HORPRESOL, SRL"/>
    <n v="46005105"/>
    <s v="PLANTA MALAGA"/>
    <n v="3269"/>
    <x v="45"/>
    <d v="2024-09-12T00:00:00"/>
    <d v="1899-12-30T13:27:56"/>
    <s v="votorantim 9h"/>
    <d v="2024-09-13T00:00:00"/>
    <x v="18"/>
    <x v="9"/>
    <x v="2217"/>
    <d v="2024-09-12T00:00:00"/>
    <d v="1899-12-30T17:16:53"/>
    <n v="24"/>
    <s v="E00024"/>
    <s v="RUTA KMS.024"/>
    <x v="84"/>
    <x v="0"/>
    <x v="0"/>
    <x v="5"/>
    <x v="0"/>
    <d v="2024-09-12T13:27:56"/>
    <x v="237"/>
    <n v="19.534444444463588"/>
    <d v="2024-09-12T17:16:53"/>
    <d v="1899-12-30T00:19:12"/>
    <d v="2024-09-12T17:36:05"/>
    <n v="15.398611111042555"/>
    <x v="0"/>
    <m/>
    <m/>
    <x v="0"/>
    <x v="11"/>
    <x v="0"/>
    <x v="2"/>
    <x v="9"/>
    <n v="5"/>
    <s v=""/>
    <d v="1899-12-30T07:40:48"/>
    <n v="18.214444444463588"/>
    <n v="12"/>
    <n v="6.214444444463588"/>
    <n v="0"/>
    <x v="3"/>
  </r>
  <r>
    <s v="E002"/>
    <s v="EO55"/>
    <x v="2134"/>
    <x v="0"/>
    <s v="E3"/>
    <n v="100057966"/>
    <s v="HORPRESOL, SRL"/>
    <n v="46005108"/>
    <s v="PLANTA VICAR"/>
    <n v="3269"/>
    <x v="45"/>
    <d v="2024-09-12T00:00:00"/>
    <d v="1899-12-30T13:47:04"/>
    <s v="GESTRANS"/>
    <d v="2024-09-13T00:00:00"/>
    <x v="26"/>
    <x v="9"/>
    <x v="2218"/>
    <d v="2024-09-13T00:00:00"/>
    <d v="1899-12-30T12:52:42"/>
    <n v="187"/>
    <s v="E00187"/>
    <s v="RUTA KMS.187"/>
    <x v="113"/>
    <x v="0"/>
    <x v="0"/>
    <x v="5"/>
    <x v="0"/>
    <d v="2024-09-12T13:47:04"/>
    <x v="269"/>
    <n v="29.715555555594619"/>
    <d v="2024-09-13T12:52:42"/>
    <d v="1899-12-30T02:29:36"/>
    <d v="2024-09-13T15:22:18"/>
    <n v="4.128333333414048"/>
    <x v="0"/>
    <m/>
    <m/>
    <x v="0"/>
    <x v="12"/>
    <x v="0"/>
    <x v="2"/>
    <x v="3"/>
    <n v="6"/>
    <s v=""/>
    <d v="1900-01-01T11:50:24"/>
    <n v="26.222222222261287"/>
    <n v="12"/>
    <n v="14.222222222261287"/>
    <n v="0"/>
    <x v="3"/>
  </r>
  <r>
    <s v="E002"/>
    <s v="EO55"/>
    <x v="2135"/>
    <x v="0"/>
    <s v="E3"/>
    <n v="100057966"/>
    <s v="HORPRESOL, SRL"/>
    <n v="46005108"/>
    <s v="PLANTA VICAR"/>
    <n v="3269"/>
    <x v="45"/>
    <d v="2024-09-12T00:00:00"/>
    <d v="1899-12-30T13:47:19"/>
    <s v="votorantim 11h"/>
    <d v="2024-09-13T00:00:00"/>
    <x v="12"/>
    <x v="9"/>
    <x v="2219"/>
    <d v="2024-09-13T00:00:00"/>
    <d v="1899-12-30T10:09:14"/>
    <n v="187"/>
    <s v="E00187"/>
    <s v="RUTA KMS.187"/>
    <x v="78"/>
    <x v="0"/>
    <x v="0"/>
    <x v="5"/>
    <x v="0"/>
    <d v="2024-09-12T13:47:19"/>
    <x v="245"/>
    <n v="21.211388888885267"/>
    <d v="2024-09-13T10:09:14"/>
    <d v="1899-12-30T02:29:36"/>
    <d v="2024-09-13T12:38:50"/>
    <n v="-1.6472222220618278"/>
    <x v="1"/>
    <m/>
    <m/>
    <x v="0"/>
    <x v="12"/>
    <x v="3"/>
    <x v="2"/>
    <x v="6"/>
    <n v="6"/>
    <s v=""/>
    <d v="1900-01-01T11:50:24"/>
    <n v="17.718055555551935"/>
    <n v="12"/>
    <n v="5.7180555555519348"/>
    <n v="0"/>
    <x v="3"/>
  </r>
  <r>
    <s v="E002"/>
    <s v="EO55"/>
    <x v="2136"/>
    <x v="0"/>
    <s v="E3"/>
    <n v="100057966"/>
    <s v="HORPRESOL, SRL"/>
    <n v="46005108"/>
    <s v="PLANTA VICAR"/>
    <n v="3269"/>
    <x v="45"/>
    <d v="2024-09-12T00:00:00"/>
    <d v="1899-12-30T13:47:32"/>
    <s v="votorantim 8h"/>
    <d v="2024-09-13T00:00:00"/>
    <x v="13"/>
    <x v="9"/>
    <x v="2220"/>
    <d v="2024-09-12T00:00:00"/>
    <d v="1899-12-30T15:33:41"/>
    <n v="187"/>
    <s v="E00187"/>
    <s v="RUTA KMS.187"/>
    <x v="239"/>
    <x v="0"/>
    <x v="0"/>
    <x v="5"/>
    <x v="0"/>
    <d v="2024-09-12T13:47:32"/>
    <x v="242"/>
    <n v="18.20777777780313"/>
    <d v="2024-09-12T15:33:41"/>
    <d v="1899-12-30T02:29:36"/>
    <d v="2024-09-12T18:03:17"/>
    <n v="13.945277777966112"/>
    <x v="0"/>
    <m/>
    <m/>
    <x v="0"/>
    <x v="11"/>
    <x v="0"/>
    <x v="2"/>
    <x v="4"/>
    <n v="5"/>
    <s v=""/>
    <d v="1900-01-01T11:50:24"/>
    <n v="14.714444444469798"/>
    <n v="12"/>
    <n v="2.7144444444697982"/>
    <n v="0"/>
    <x v="3"/>
  </r>
  <r>
    <s v="E002"/>
    <s v="EO55"/>
    <x v="2137"/>
    <x v="0"/>
    <s v="E3"/>
    <n v="100057966"/>
    <s v="HORPRESOL, SRL"/>
    <n v="46005111"/>
    <s v="PLANTA FUENGIROLA"/>
    <n v="3269"/>
    <x v="45"/>
    <d v="2024-09-12T00:00:00"/>
    <d v="1899-12-30T13:47:43"/>
    <s v="GESTRANS"/>
    <d v="2024-09-13T00:00:00"/>
    <x v="26"/>
    <x v="9"/>
    <x v="2221"/>
    <d v="2024-09-13T00:00:00"/>
    <d v="1899-12-30T10:06:48"/>
    <n v="57"/>
    <s v="E00057"/>
    <s v="RUTA KMS.057"/>
    <x v="80"/>
    <x v="0"/>
    <x v="0"/>
    <x v="5"/>
    <x v="0"/>
    <d v="2024-09-12T13:47:43"/>
    <x v="269"/>
    <n v="29.704722222173586"/>
    <d v="2024-09-13T10:06:48"/>
    <d v="1899-12-30T00:45:36"/>
    <d v="2024-09-13T10:52:24"/>
    <n v="8.626666666532401"/>
    <x v="0"/>
    <m/>
    <m/>
    <x v="0"/>
    <x v="12"/>
    <x v="0"/>
    <x v="2"/>
    <x v="6"/>
    <n v="6"/>
    <s v=""/>
    <d v="1899-12-30T18:14:24"/>
    <n v="27.944722222173585"/>
    <n v="12"/>
    <n v="15.944722222173585"/>
    <n v="0"/>
    <x v="3"/>
  </r>
  <r>
    <s v="E002"/>
    <s v="EO55"/>
    <x v="2138"/>
    <x v="0"/>
    <s v="E3"/>
    <n v="100057966"/>
    <s v="HORPRESOL, SRL"/>
    <n v="46005111"/>
    <s v="PLANTA FUENGIROLA"/>
    <n v="3269"/>
    <x v="45"/>
    <d v="2024-09-12T00:00:00"/>
    <d v="1899-12-30T13:47:57"/>
    <s v="GESTRANS"/>
    <d v="2024-09-13T00:00:00"/>
    <x v="26"/>
    <x v="9"/>
    <x v="2222"/>
    <d v="2024-09-13T00:00:00"/>
    <d v="1899-12-30T13:18:52"/>
    <n v="57"/>
    <s v="E00057"/>
    <s v="RUTA KMS.057"/>
    <x v="80"/>
    <x v="0"/>
    <x v="0"/>
    <x v="5"/>
    <x v="0"/>
    <d v="2024-09-12T13:47:57"/>
    <x v="269"/>
    <n v="29.700833333248738"/>
    <d v="2024-09-13T13:18:52"/>
    <d v="1899-12-30T00:45:36"/>
    <d v="2024-09-13T14:04:28"/>
    <n v="5.4255555555573665"/>
    <x v="0"/>
    <m/>
    <m/>
    <x v="0"/>
    <x v="12"/>
    <x v="0"/>
    <x v="2"/>
    <x v="2"/>
    <n v="6"/>
    <s v=""/>
    <d v="1899-12-30T18:14:24"/>
    <n v="27.940833333248737"/>
    <n v="12"/>
    <n v="15.940833333248737"/>
    <n v="0"/>
    <x v="3"/>
  </r>
  <r>
    <s v="E002"/>
    <s v="EO55"/>
    <x v="2139"/>
    <x v="0"/>
    <s v="E3"/>
    <n v="100057966"/>
    <s v="HORPRESOL, SRL"/>
    <n v="46005111"/>
    <s v="PLANTA FUENGIROLA"/>
    <n v="3269"/>
    <x v="45"/>
    <d v="2024-09-12T00:00:00"/>
    <d v="1899-12-30T13:48:12"/>
    <s v="votorantim 12h"/>
    <d v="2024-09-13T00:00:00"/>
    <x v="17"/>
    <x v="9"/>
    <x v="2223"/>
    <d v="2024-09-13T00:00:00"/>
    <d v="1899-12-30T10:28:16"/>
    <n v="57"/>
    <s v="E00057"/>
    <s v="RUTA KMS.057"/>
    <x v="116"/>
    <x v="0"/>
    <x v="0"/>
    <x v="5"/>
    <x v="0"/>
    <d v="2024-09-12T13:48:12"/>
    <x v="253"/>
    <n v="22.196666666655801"/>
    <d v="2024-09-13T10:28:16"/>
    <d v="1899-12-30T00:45:36"/>
    <d v="2024-09-13T11:13:52"/>
    <n v="0.76888888876419514"/>
    <x v="0"/>
    <m/>
    <m/>
    <x v="0"/>
    <x v="12"/>
    <x v="0"/>
    <x v="2"/>
    <x v="6"/>
    <n v="6"/>
    <s v=""/>
    <d v="1899-12-30T18:14:24"/>
    <n v="20.4366666666558"/>
    <n v="12"/>
    <n v="8.4366666666557997"/>
    <n v="0"/>
    <x v="3"/>
  </r>
  <r>
    <s v="E002"/>
    <s v="EO55"/>
    <x v="2140"/>
    <x v="0"/>
    <s v="E3"/>
    <n v="100057966"/>
    <s v="HORPRESOL, SRL"/>
    <n v="46005111"/>
    <s v="PLANTA FUENGIROLA"/>
    <n v="3269"/>
    <x v="45"/>
    <d v="2024-09-12T00:00:00"/>
    <d v="1899-12-30T13:48:24"/>
    <s v="votorantim 8h"/>
    <d v="2024-09-13T00:00:00"/>
    <x v="13"/>
    <x v="9"/>
    <x v="2224"/>
    <d v="2024-09-12T00:00:00"/>
    <d v="1899-12-30T16:34:06"/>
    <n v="57"/>
    <s v="E00057"/>
    <s v="RUTA KMS.057"/>
    <x v="116"/>
    <x v="0"/>
    <x v="0"/>
    <x v="5"/>
    <x v="0"/>
    <d v="2024-09-12T13:48:24"/>
    <x v="242"/>
    <n v="18.193333333474584"/>
    <d v="2024-09-12T16:34:06"/>
    <d v="1899-12-30T00:45:36"/>
    <d v="2024-09-12T17:19:42"/>
    <n v="14.671666666574311"/>
    <x v="0"/>
    <m/>
    <m/>
    <x v="0"/>
    <x v="11"/>
    <x v="0"/>
    <x v="2"/>
    <x v="8"/>
    <n v="5"/>
    <s v=""/>
    <d v="1899-12-30T18:14:24"/>
    <n v="16.433333333474582"/>
    <n v="12"/>
    <n v="4.4333333334745824"/>
    <n v="0"/>
    <x v="3"/>
  </r>
  <r>
    <s v="E002"/>
    <s v="EO55"/>
    <x v="2141"/>
    <x v="0"/>
    <s v="E3"/>
    <n v="432000110"/>
    <s v="PREBETONG HORMIGONES, S.A."/>
    <n v="46001416"/>
    <s v="ALCALA DE GUADAIRA"/>
    <n v="837"/>
    <x v="42"/>
    <d v="2024-09-12T00:00:00"/>
    <d v="1899-12-30T13:48:47"/>
    <s v="13/09 08:00h"/>
    <d v="2024-09-13T00:00:00"/>
    <x v="13"/>
    <x v="10"/>
    <x v="2225"/>
    <d v="2024-09-12T00:00:00"/>
    <d v="1899-12-30T16:15:50"/>
    <n v="83"/>
    <s v="E00083"/>
    <s v="RUTA KMS.083"/>
    <x v="69"/>
    <x v="0"/>
    <x v="0"/>
    <x v="6"/>
    <x v="0"/>
    <d v="2024-09-12T13:48:47"/>
    <x v="242"/>
    <n v="18.1869444444892"/>
    <d v="2024-09-12T16:15:50"/>
    <d v="1899-12-30T01:06:24"/>
    <d v="2024-09-12T17:22:14"/>
    <n v="14.629444444435649"/>
    <x v="0"/>
    <m/>
    <m/>
    <x v="0"/>
    <x v="11"/>
    <x v="0"/>
    <x v="2"/>
    <x v="8"/>
    <n v="5"/>
    <s v=""/>
    <d v="1899-12-31T02:33:36"/>
    <n v="16.080277777822534"/>
    <n v="12"/>
    <n v="4.0802777778225341"/>
    <n v="0"/>
    <x v="3"/>
  </r>
  <r>
    <s v="E002"/>
    <s v="EO55"/>
    <x v="2142"/>
    <x v="0"/>
    <s v="E4"/>
    <n v="100058375"/>
    <s v="GRUPO PUYA 68, S.L."/>
    <n v="46005796"/>
    <s v="ESTEPONA ALMACEN"/>
    <n v="3283"/>
    <x v="40"/>
    <d v="2024-09-12T00:00:00"/>
    <d v="1899-12-30T13:49:34"/>
    <s v="13/09 lo antes posib"/>
    <d v="2024-09-13T00:00:00"/>
    <x v="3"/>
    <x v="9"/>
    <x v="2226"/>
    <d v="2024-09-13T00:00:00"/>
    <d v="1899-12-30T10:26:22"/>
    <n v="110"/>
    <s v="E00110"/>
    <s v="RUTA KMS.110"/>
    <x v="236"/>
    <x v="0"/>
    <x v="0"/>
    <x v="5"/>
    <x v="1"/>
    <d v="2024-09-12T13:49:34"/>
    <x v="240"/>
    <n v="24.173888889024965"/>
    <d v="2024-09-13T10:26:22"/>
    <d v="1899-12-30T01:28:00"/>
    <d v="2024-09-13T11:54:22"/>
    <n v="2.093888888892252"/>
    <x v="0"/>
    <m/>
    <m/>
    <x v="0"/>
    <x v="12"/>
    <x v="0"/>
    <x v="2"/>
    <x v="6"/>
    <n v="6"/>
    <s v=""/>
    <d v="1899-12-31T11:12:00"/>
    <n v="21.7072222223583"/>
    <n v="12"/>
    <n v="9.7072222223583005"/>
    <n v="0"/>
    <x v="3"/>
  </r>
  <r>
    <s v="E002"/>
    <s v="EO55"/>
    <x v="2143"/>
    <x v="0"/>
    <s v="E3"/>
    <n v="432000110"/>
    <s v="PREBETONG HORMIGONES, S.A."/>
    <n v="46001417"/>
    <s v="CORIA DEL RIO"/>
    <n v="837"/>
    <x v="42"/>
    <d v="2024-09-12T00:00:00"/>
    <d v="1899-12-30T13:58:37"/>
    <s v="SILO 2 13/09 08:00"/>
    <d v="2024-09-13T00:00:00"/>
    <x v="13"/>
    <x v="10"/>
    <x v="2227"/>
    <d v="2024-09-12T00:00:00"/>
    <d v="1899-12-30T16:53:12"/>
    <n v="85"/>
    <s v="E00085"/>
    <s v="RUTA KMS.085"/>
    <x v="119"/>
    <x v="0"/>
    <x v="0"/>
    <x v="6"/>
    <x v="0"/>
    <d v="2024-09-12T13:58:37"/>
    <x v="242"/>
    <n v="18.023055555531755"/>
    <d v="2024-09-12T16:53:12"/>
    <d v="1899-12-30T01:08:00"/>
    <d v="2024-09-12T18:01:12"/>
    <n v="13.980000000097789"/>
    <x v="0"/>
    <m/>
    <m/>
    <x v="0"/>
    <x v="11"/>
    <x v="0"/>
    <x v="2"/>
    <x v="8"/>
    <n v="5"/>
    <s v=""/>
    <d v="1899-12-31T03:12:00"/>
    <n v="15.889722222198422"/>
    <n v="12"/>
    <n v="3.8897222221984222"/>
    <n v="0"/>
    <x v="3"/>
  </r>
  <r>
    <s v="E002"/>
    <s v="EO55"/>
    <x v="2144"/>
    <x v="0"/>
    <s v="E3"/>
    <n v="100050987"/>
    <s v="XIMOR MORTEROS, S.L."/>
    <n v="46004229"/>
    <s v="FUENTES DE ANDALUCIA"/>
    <n v="3264"/>
    <x v="43"/>
    <d v="2024-09-12T00:00:00"/>
    <d v="1899-12-30T14:27:41"/>
    <s v="13/09 08:00h sin fal"/>
    <d v="2024-09-13T00:00:00"/>
    <x v="13"/>
    <x v="9"/>
    <x v="2228"/>
    <d v="2024-09-13T00:00:00"/>
    <d v="1899-12-30T05:22:44"/>
    <n v="165"/>
    <s v="E00165"/>
    <s v="RUTA KMS.165"/>
    <x v="279"/>
    <x v="0"/>
    <x v="0"/>
    <x v="5"/>
    <x v="0"/>
    <d v="2024-09-12T14:27:41"/>
    <x v="242"/>
    <n v="17.538611111172941"/>
    <d v="2024-09-13T05:22:44"/>
    <d v="1899-12-30T02:12:00"/>
    <d v="2024-09-13T07:34:44"/>
    <n v="0.42111111123813316"/>
    <x v="0"/>
    <m/>
    <m/>
    <x v="0"/>
    <x v="12"/>
    <x v="0"/>
    <x v="2"/>
    <x v="14"/>
    <n v="6"/>
    <s v="TRANSPORTES FRANCISCO CASTILLA E HI"/>
    <d v="1900-01-01T04:48:00"/>
    <n v="14.338611111172941"/>
    <n v="12"/>
    <n v="2.3386111111729413"/>
    <n v="0"/>
    <x v="3"/>
  </r>
  <r>
    <s v="E002"/>
    <s v="EO55"/>
    <x v="2145"/>
    <x v="0"/>
    <s v="E3"/>
    <n v="100058036"/>
    <s v="HORMI CONTADO, S.L."/>
    <n v="46005771"/>
    <s v="PLANTA DE MARBELLA"/>
    <n v="3269"/>
    <x v="45"/>
    <d v="2024-09-12T00:00:00"/>
    <d v="1899-12-30T14:39:11"/>
    <s v=".13/09 10:00"/>
    <d v="2024-09-13T00:00:00"/>
    <x v="11"/>
    <x v="9"/>
    <x v="2229"/>
    <d v="2024-09-13T00:00:00"/>
    <d v="1899-12-30T09:44:40"/>
    <n v="79"/>
    <s v="E00079"/>
    <s v="RUTA KMS.079"/>
    <x v="118"/>
    <x v="0"/>
    <x v="0"/>
    <x v="5"/>
    <x v="0"/>
    <d v="2024-09-12T14:39:11"/>
    <x v="236"/>
    <n v="19.346944444463588"/>
    <d v="2024-09-13T09:44:40"/>
    <d v="1899-12-30T01:03:12"/>
    <d v="2024-09-13T10:47:52"/>
    <n v="-0.79777777777053416"/>
    <x v="1"/>
    <m/>
    <m/>
    <x v="0"/>
    <x v="12"/>
    <x v="1"/>
    <x v="2"/>
    <x v="1"/>
    <n v="6"/>
    <s v=""/>
    <d v="1899-12-31T01:16:48"/>
    <n v="17.293611111130254"/>
    <n v="12"/>
    <n v="5.2936111111302537"/>
    <n v="0"/>
    <x v="3"/>
  </r>
  <r>
    <s v="E002"/>
    <s v="EO55"/>
    <x v="2146"/>
    <x v="0"/>
    <s v="E3"/>
    <n v="100058036"/>
    <s v="HORMI CONTADO, S.L."/>
    <n v="46005771"/>
    <s v="PLANTA DE MARBELLA"/>
    <n v="3269"/>
    <x v="45"/>
    <d v="2024-09-12T00:00:00"/>
    <d v="1899-12-30T14:39:35"/>
    <s v=".13/09 09:00"/>
    <d v="2024-09-13T00:00:00"/>
    <x v="18"/>
    <x v="9"/>
    <x v="2230"/>
    <d v="2024-09-13T00:00:00"/>
    <d v="1899-12-30T06:06:49"/>
    <n v="79"/>
    <s v="E00079"/>
    <s v="RUTA KMS.079"/>
    <x v="246"/>
    <x v="0"/>
    <x v="0"/>
    <x v="5"/>
    <x v="0"/>
    <d v="2024-09-12T14:39:35"/>
    <x v="237"/>
    <n v="18.3402777776937"/>
    <d v="2024-09-13T06:06:49"/>
    <d v="1899-12-30T01:03:12"/>
    <d v="2024-09-13T07:10:01"/>
    <n v="1.8330555555294268"/>
    <x v="0"/>
    <m/>
    <m/>
    <x v="0"/>
    <x v="12"/>
    <x v="0"/>
    <x v="2"/>
    <x v="13"/>
    <n v="6"/>
    <s v=""/>
    <d v="1899-12-31T01:16:48"/>
    <n v="16.286944444360365"/>
    <n v="12"/>
    <n v="4.2869444443603655"/>
    <n v="0"/>
    <x v="3"/>
  </r>
  <r>
    <s v="E002"/>
    <s v="EO55"/>
    <x v="2147"/>
    <x v="0"/>
    <s v="E3"/>
    <n v="100058036"/>
    <s v="HORMI CONTADO, S.L."/>
    <n v="46005771"/>
    <s v="PLANTA DE MARBELLA"/>
    <n v="3269"/>
    <x v="45"/>
    <d v="2024-09-12T00:00:00"/>
    <d v="1899-12-30T14:39:53"/>
    <s v=".13/09 08:00"/>
    <d v="2024-09-13T00:00:00"/>
    <x v="13"/>
    <x v="9"/>
    <x v="2231"/>
    <d v="2024-09-13T00:00:00"/>
    <d v="1899-12-30T06:09:31"/>
    <n v="79"/>
    <s v="E00079"/>
    <s v="RUTA KMS.079"/>
    <x v="82"/>
    <x v="0"/>
    <x v="0"/>
    <x v="5"/>
    <x v="0"/>
    <d v="2024-09-12T14:39:53"/>
    <x v="242"/>
    <n v="17.335277777805459"/>
    <d v="2024-09-13T06:09:31"/>
    <d v="1899-12-30T01:03:12"/>
    <d v="2024-09-13T07:12:43"/>
    <n v="0.78805555554572493"/>
    <x v="0"/>
    <m/>
    <m/>
    <x v="0"/>
    <x v="12"/>
    <x v="0"/>
    <x v="2"/>
    <x v="13"/>
    <n v="6"/>
    <s v=""/>
    <d v="1899-12-31T01:16:48"/>
    <n v="15.281944444472124"/>
    <n v="12"/>
    <n v="3.2819444444721242"/>
    <n v="0"/>
    <x v="3"/>
  </r>
  <r>
    <s v="E002"/>
    <s v="EO55"/>
    <x v="2148"/>
    <x v="0"/>
    <s v="E3"/>
    <n v="100058036"/>
    <s v="HORMI CONTADO, S.L."/>
    <n v="46005175"/>
    <s v="PLANTA DE LA LINEA"/>
    <n v="3269"/>
    <x v="45"/>
    <d v="2024-09-12T00:00:00"/>
    <d v="1899-12-30T14:57:44"/>
    <s v="13/09 12:00h"/>
    <d v="2024-09-13T00:00:00"/>
    <x v="17"/>
    <x v="9"/>
    <x v="2232"/>
    <d v="2024-09-13T00:00:00"/>
    <d v="1899-12-30T09:09:24"/>
    <n v="143"/>
    <s v="E00143"/>
    <s v="RUTA KMS.143"/>
    <x v="85"/>
    <x v="0"/>
    <x v="0"/>
    <x v="5"/>
    <x v="0"/>
    <d v="2024-09-12T14:57:44"/>
    <x v="253"/>
    <n v="21.037777777703013"/>
    <d v="2024-09-13T09:09:24"/>
    <d v="1899-12-30T01:54:24"/>
    <d v="2024-09-13T11:03:48"/>
    <n v="0.93666666664648801"/>
    <x v="0"/>
    <m/>
    <m/>
    <x v="0"/>
    <x v="12"/>
    <x v="0"/>
    <x v="2"/>
    <x v="1"/>
    <n v="6"/>
    <s v=""/>
    <d v="1899-12-31T21:45:36"/>
    <n v="18.131111111036347"/>
    <n v="12"/>
    <n v="6.131111111036347"/>
    <n v="0"/>
    <x v="3"/>
  </r>
  <r>
    <s v="E002"/>
    <s v="EO55"/>
    <x v="2149"/>
    <x v="0"/>
    <s v="E3"/>
    <n v="432000110"/>
    <s v="PREBETONG HORMIGONES, S.A."/>
    <n v="46001416"/>
    <s v="ALCALA DE GUADAIRA"/>
    <n v="2032"/>
    <x v="51"/>
    <d v="2024-09-12T00:00:00"/>
    <d v="1899-12-30T15:02:54"/>
    <s v="13/09 10h silo nº 3"/>
    <d v="2024-09-13T00:00:00"/>
    <x v="11"/>
    <x v="10"/>
    <x v="2233"/>
    <d v="2024-09-13T00:00:00"/>
    <d v="1899-12-30T08:15:45"/>
    <n v="83"/>
    <s v="E00083"/>
    <s v="RUTA KMS.083"/>
    <x v="61"/>
    <x v="0"/>
    <x v="0"/>
    <x v="6"/>
    <x v="0"/>
    <d v="2024-09-12T15:02:54"/>
    <x v="236"/>
    <n v="18.951666666660458"/>
    <d v="2024-09-13T08:15:45"/>
    <d v="1899-12-30T01:06:24"/>
    <d v="2024-09-13T09:22:09"/>
    <n v="0.63083333324175328"/>
    <x v="0"/>
    <m/>
    <m/>
    <x v="0"/>
    <x v="12"/>
    <x v="0"/>
    <x v="2"/>
    <x v="0"/>
    <n v="6"/>
    <s v=""/>
    <d v="1899-12-31T02:33:36"/>
    <n v="16.844999999993792"/>
    <n v="12"/>
    <n v="4.8449999999937923"/>
    <n v="0"/>
    <x v="3"/>
  </r>
  <r>
    <s v="E002"/>
    <s v="EO55"/>
    <x v="2150"/>
    <x v="0"/>
    <s v="E3"/>
    <n v="432000110"/>
    <s v="PREBETONG HORMIGONES, S.A."/>
    <n v="46001416"/>
    <s v="ALCALA DE GUADAIRA"/>
    <n v="837"/>
    <x v="42"/>
    <d v="2024-09-12T00:00:00"/>
    <d v="1899-12-30T15:03:24"/>
    <s v="13/09 9h"/>
    <d v="2024-09-13T00:00:00"/>
    <x v="18"/>
    <x v="10"/>
    <x v="2234"/>
    <d v="2024-09-12T00:00:00"/>
    <d v="1899-12-30T16:07:22"/>
    <n v="83"/>
    <s v="E00083"/>
    <s v="RUTA KMS.083"/>
    <x v="102"/>
    <x v="0"/>
    <x v="0"/>
    <x v="6"/>
    <x v="0"/>
    <d v="2024-09-12T15:03:24"/>
    <x v="237"/>
    <n v="17.943333333358169"/>
    <d v="2024-09-12T16:07:22"/>
    <d v="1899-12-30T01:06:24"/>
    <d v="2024-09-12T17:13:46"/>
    <n v="15.770555555471219"/>
    <x v="0"/>
    <m/>
    <m/>
    <x v="0"/>
    <x v="11"/>
    <x v="0"/>
    <x v="2"/>
    <x v="8"/>
    <n v="5"/>
    <s v=""/>
    <d v="1899-12-31T02:33:36"/>
    <n v="15.836666666691503"/>
    <n v="12"/>
    <n v="3.836666666691503"/>
    <n v="0"/>
    <x v="3"/>
  </r>
  <r>
    <s v="E002"/>
    <s v="EO55"/>
    <x v="2151"/>
    <x v="0"/>
    <s v="E3"/>
    <n v="100018311"/>
    <s v="ANDALUZA DE MORTEROS, SA (ANDEMOSA)"/>
    <n v="46005100"/>
    <s v="PLANTA VILLA ROSA (CON TTE) MALAGA"/>
    <n v="3264"/>
    <x v="43"/>
    <d v="2024-09-12T00:00:00"/>
    <d v="1899-12-30T15:24:43"/>
    <s v="13/09 07:00h"/>
    <d v="2024-09-13T00:00:00"/>
    <x v="27"/>
    <x v="9"/>
    <x v="2235"/>
    <d v="2024-09-13T00:00:00"/>
    <d v="1899-12-30T06:36:06"/>
    <n v="24"/>
    <s v="E00024"/>
    <s v="RUTA KMS.024"/>
    <x v="129"/>
    <x v="0"/>
    <x v="0"/>
    <x v="5"/>
    <x v="0"/>
    <d v="2024-09-12T15:24:43"/>
    <x v="257"/>
    <n v="15.588055555417668"/>
    <d v="2024-09-13T06:36:06"/>
    <d v="1899-12-30T00:19:12"/>
    <d v="2024-09-13T06:55:18"/>
    <n v="7.8333333134651184E-2"/>
    <x v="0"/>
    <m/>
    <m/>
    <x v="0"/>
    <x v="12"/>
    <x v="0"/>
    <x v="2"/>
    <x v="13"/>
    <n v="6"/>
    <s v=""/>
    <d v="1899-12-30T07:40:48"/>
    <n v="14.268055555417668"/>
    <n v="12"/>
    <n v="2.2680555554176678"/>
    <n v="0"/>
    <x v="3"/>
  </r>
  <r>
    <s v="E002"/>
    <s v="EO55"/>
    <x v="2152"/>
    <x v="0"/>
    <s v="E3"/>
    <n v="100018311"/>
    <s v="ANDALUZA DE MORTEROS, SA (ANDEMOSA)"/>
    <n v="46005100"/>
    <s v="PLANTA VILLA ROSA (CON TTE) MALAGA"/>
    <n v="3264"/>
    <x v="43"/>
    <d v="2024-09-12T00:00:00"/>
    <d v="1899-12-30T15:24:51"/>
    <s v="13/09 08:00h"/>
    <d v="2024-09-13T00:00:00"/>
    <x v="13"/>
    <x v="9"/>
    <x v="2236"/>
    <d v="2024-09-12T00:00:00"/>
    <d v="1899-12-30T18:40:05"/>
    <n v="24"/>
    <s v="E00024"/>
    <s v="RUTA KMS.024"/>
    <x v="68"/>
    <x v="0"/>
    <x v="0"/>
    <x v="5"/>
    <x v="0"/>
    <d v="2024-09-12T15:24:51"/>
    <x v="242"/>
    <n v="16.585833333316259"/>
    <d v="2024-09-12T18:40:05"/>
    <d v="1899-12-30T00:19:12"/>
    <d v="2024-09-12T18:59:17"/>
    <n v="13.011944444384426"/>
    <x v="0"/>
    <m/>
    <m/>
    <x v="0"/>
    <x v="11"/>
    <x v="0"/>
    <x v="2"/>
    <x v="10"/>
    <n v="5"/>
    <s v=""/>
    <d v="1899-12-30T07:40:48"/>
    <n v="15.265833333316259"/>
    <n v="12"/>
    <n v="3.2658333333162588"/>
    <n v="0"/>
    <x v="3"/>
  </r>
  <r>
    <s v="E002"/>
    <s v="EO55"/>
    <x v="2153"/>
    <x v="0"/>
    <s v="E3"/>
    <n v="100018311"/>
    <s v="ANDALUZA DE MORTEROS, SA (ANDEMOSA)"/>
    <n v="46005100"/>
    <s v="PLANTA VILLA ROSA (CON TTE) MALAGA"/>
    <n v="3264"/>
    <x v="43"/>
    <d v="2024-09-12T00:00:00"/>
    <d v="1899-12-30T15:24:58"/>
    <s v="13/09 10:00h"/>
    <d v="2024-09-13T00:00:00"/>
    <x v="11"/>
    <x v="9"/>
    <x v="2237"/>
    <d v="2024-09-13T00:00:00"/>
    <d v="1899-12-30T11:25:07"/>
    <n v="24"/>
    <s v="E00024"/>
    <s v="RUTA KMS.024"/>
    <x v="129"/>
    <x v="0"/>
    <x v="0"/>
    <x v="5"/>
    <x v="0"/>
    <d v="2024-09-12T15:24:58"/>
    <x v="236"/>
    <n v="18.583888888824731"/>
    <d v="2024-09-13T11:25:07"/>
    <d v="1899-12-30T00:19:12"/>
    <d v="2024-09-13T11:44:19"/>
    <n v="-1.7386111111845821"/>
    <x v="1"/>
    <m/>
    <m/>
    <x v="0"/>
    <x v="12"/>
    <x v="3"/>
    <x v="2"/>
    <x v="7"/>
    <n v="6"/>
    <s v=""/>
    <d v="1899-12-30T07:40:48"/>
    <n v="17.263888888824731"/>
    <n v="12"/>
    <n v="5.2638888888247308"/>
    <n v="0"/>
    <x v="3"/>
  </r>
  <r>
    <s v="E002"/>
    <s v="EO55"/>
    <x v="2154"/>
    <x v="0"/>
    <s v="E3"/>
    <n v="100018311"/>
    <s v="ANDALUZA DE MORTEROS, SA (ANDEMOSA)"/>
    <n v="46005100"/>
    <s v="PLANTA VILLA ROSA (CON TTE) MALAGA"/>
    <n v="3264"/>
    <x v="43"/>
    <d v="2024-09-12T00:00:00"/>
    <d v="1899-12-30T15:25:07"/>
    <s v="13/09 12:00h"/>
    <d v="2024-09-13T00:00:00"/>
    <x v="17"/>
    <x v="9"/>
    <x v="2238"/>
    <d v="2024-09-13T00:00:00"/>
    <d v="1899-12-30T09:32:53"/>
    <n v="24"/>
    <s v="E00024"/>
    <s v="RUTA KMS.024"/>
    <x v="68"/>
    <x v="0"/>
    <x v="0"/>
    <x v="5"/>
    <x v="0"/>
    <d v="2024-09-12T15:25:07"/>
    <x v="253"/>
    <n v="20.581388888822403"/>
    <d v="2024-09-13T09:32:53"/>
    <d v="1899-12-30T00:19:12"/>
    <d v="2024-09-13T09:52:05"/>
    <n v="2.1319444444379769"/>
    <x v="0"/>
    <m/>
    <m/>
    <x v="0"/>
    <x v="12"/>
    <x v="0"/>
    <x v="2"/>
    <x v="1"/>
    <n v="6"/>
    <s v=""/>
    <d v="1899-12-30T07:40:48"/>
    <n v="19.261388888822403"/>
    <n v="12"/>
    <n v="7.2613888888224025"/>
    <n v="0"/>
    <x v="3"/>
  </r>
  <r>
    <s v="E002"/>
    <s v="EO55"/>
    <x v="2155"/>
    <x v="0"/>
    <s v="E3"/>
    <n v="100018311"/>
    <s v="ANDALUZA DE MORTEROS, SA (ANDEMOSA)"/>
    <n v="46005100"/>
    <s v="PLANTA VILLA ROSA (CON TTE) MALAGA"/>
    <n v="3262"/>
    <x v="38"/>
    <d v="2024-09-12T00:00:00"/>
    <d v="1899-12-30T15:26:06"/>
    <s v="13/09 08:30h"/>
    <d v="2024-09-13T00:00:00"/>
    <x v="19"/>
    <x v="9"/>
    <x v="2239"/>
    <d v="2024-09-13T00:00:00"/>
    <d v="1899-12-30T08:41:36"/>
    <n v="24"/>
    <s v="E00024"/>
    <s v="RUTA KMS.024"/>
    <x v="129"/>
    <x v="0"/>
    <x v="0"/>
    <x v="5"/>
    <x v="0"/>
    <d v="2024-09-12T15:26:06"/>
    <x v="243"/>
    <n v="17.064999999885913"/>
    <d v="2024-09-13T08:41:36"/>
    <d v="1899-12-30T00:19:12"/>
    <d v="2024-09-13T09:00:48"/>
    <n v="-0.5133333335397765"/>
    <x v="0"/>
    <m/>
    <m/>
    <x v="0"/>
    <x v="12"/>
    <x v="0"/>
    <x v="2"/>
    <x v="0"/>
    <n v="6"/>
    <s v=""/>
    <d v="1899-12-30T07:40:48"/>
    <n v="15.744999999885913"/>
    <n v="12"/>
    <n v="3.7449999998859127"/>
    <n v="0"/>
    <x v="3"/>
  </r>
  <r>
    <s v="E002"/>
    <s v="EO55"/>
    <x v="2156"/>
    <x v="0"/>
    <s v="E3"/>
    <n v="100058805"/>
    <s v="HORMIGONES, ARIDOS Y SERVICIOS CADI"/>
    <n v="46005219"/>
    <s v="PLANTA HORMIGON (ARCOS FRONTERA)"/>
    <n v="3264"/>
    <x v="43"/>
    <d v="2024-09-12T00:00:00"/>
    <d v="1899-12-30T15:27:23"/>
    <s v="13/09 08:00h"/>
    <d v="2024-09-13T00:00:00"/>
    <x v="13"/>
    <x v="9"/>
    <x v="2240"/>
    <d v="2024-09-12T00:00:00"/>
    <d v="1899-12-30T16:05:02"/>
    <n v="196"/>
    <s v="E00196"/>
    <s v="RUTA KMS.196"/>
    <x v="109"/>
    <x v="0"/>
    <x v="0"/>
    <x v="5"/>
    <x v="0"/>
    <d v="2024-09-12T15:27:23"/>
    <x v="242"/>
    <n v="16.543611111177597"/>
    <d v="2024-09-12T16:05:02"/>
    <d v="1899-12-30T02:36:48"/>
    <d v="2024-09-12T18:41:50"/>
    <n v="13.302777777775191"/>
    <x v="0"/>
    <m/>
    <m/>
    <x v="0"/>
    <x v="11"/>
    <x v="0"/>
    <x v="2"/>
    <x v="8"/>
    <n v="5"/>
    <s v=""/>
    <d v="1900-01-01T14:43:12"/>
    <n v="12.930277777844264"/>
    <n v="12"/>
    <n v="0.93027777784426391"/>
    <n v="1"/>
    <x v="3"/>
  </r>
  <r>
    <s v="E002"/>
    <s v="EO55"/>
    <x v="2157"/>
    <x v="0"/>
    <s v="E3"/>
    <n v="100029323"/>
    <s v="HORMIGONES COSTASUR, S.L."/>
    <n v="46005677"/>
    <s v="ADIF_TRAMO GIBRALEON (ZALAMEA)"/>
    <n v="837"/>
    <x v="42"/>
    <d v="2024-09-12T00:00:00"/>
    <d v="1899-12-30T15:44:16"/>
    <s v="13/09 08:00h"/>
    <d v="2024-09-13T00:00:00"/>
    <x v="13"/>
    <x v="10"/>
    <x v="2241"/>
    <d v="2024-09-12T00:00:00"/>
    <d v="1899-12-30T17:15:42"/>
    <n v="47"/>
    <s v="E00047"/>
    <s v="RUTA KMS.047"/>
    <x v="240"/>
    <x v="0"/>
    <x v="0"/>
    <x v="6"/>
    <x v="0"/>
    <d v="2024-09-12T15:44:16"/>
    <x v="242"/>
    <n v="16.262222222343553"/>
    <d v="2024-09-12T17:15:42"/>
    <d v="1899-12-30T00:37:36"/>
    <d v="2024-09-12T17:53:18"/>
    <n v="14.111666666809469"/>
    <x v="0"/>
    <m/>
    <m/>
    <x v="0"/>
    <x v="11"/>
    <x v="0"/>
    <x v="2"/>
    <x v="9"/>
    <n v="5"/>
    <s v=""/>
    <d v="1899-12-30T15:02:24"/>
    <n v="14.635555555676886"/>
    <n v="12"/>
    <n v="2.6355555556768859"/>
    <n v="0"/>
    <x v="3"/>
  </r>
  <r>
    <s v="E002"/>
    <s v="EO55"/>
    <x v="2158"/>
    <x v="0"/>
    <s v="E3"/>
    <n v="100058036"/>
    <s v="HORMI CONTADO, S.L."/>
    <n v="46005174"/>
    <s v="PLANTA DE MANILVA E/O 56"/>
    <n v="3269"/>
    <x v="45"/>
    <d v="2024-09-12T00:00:00"/>
    <d v="1899-12-30T15:44:47"/>
    <s v="13/09 10h"/>
    <d v="2024-09-13T00:00:00"/>
    <x v="11"/>
    <x v="9"/>
    <x v="2242"/>
    <d v="2024-09-13T00:00:00"/>
    <d v="1899-12-30T07:17:32"/>
    <n v="118"/>
    <s v="E00118"/>
    <s v="RUTA KMS.118"/>
    <x v="132"/>
    <x v="0"/>
    <x v="0"/>
    <x v="5"/>
    <x v="0"/>
    <d v="2024-09-12T15:44:47"/>
    <x v="236"/>
    <n v="18.253611111023929"/>
    <d v="2024-09-13T07:17:32"/>
    <d v="1899-12-30T01:34:24"/>
    <d v="2024-09-13T08:51:56"/>
    <n v="1.1344444443820976"/>
    <x v="0"/>
    <m/>
    <m/>
    <x v="0"/>
    <x v="12"/>
    <x v="0"/>
    <x v="2"/>
    <x v="12"/>
    <n v="6"/>
    <s v=""/>
    <d v="1899-12-31T13:45:36"/>
    <n v="15.680277777690595"/>
    <n v="12"/>
    <n v="3.6802777776905948"/>
    <n v="0"/>
    <x v="3"/>
  </r>
  <r>
    <s v="E002"/>
    <s v="EO55"/>
    <x v="2159"/>
    <x v="0"/>
    <s v="E3"/>
    <n v="100058036"/>
    <s v="HORMI CONTADO, S.L."/>
    <n v="46005174"/>
    <s v="PLANTA DE MANILVA E/O 56"/>
    <n v="3269"/>
    <x v="45"/>
    <d v="2024-09-12T00:00:00"/>
    <d v="1899-12-30T15:45:06"/>
    <s v="13/09 9h"/>
    <d v="2024-09-13T00:00:00"/>
    <x v="18"/>
    <x v="9"/>
    <x v="2243"/>
    <d v="2024-09-13T00:00:00"/>
    <d v="1899-12-30T06:51:50"/>
    <n v="118"/>
    <s v="E00118"/>
    <s v="RUTA KMS.118"/>
    <x v="117"/>
    <x v="0"/>
    <x v="0"/>
    <x v="5"/>
    <x v="0"/>
    <d v="2024-09-12T15:45:06"/>
    <x v="237"/>
    <n v="17.248333333292976"/>
    <d v="2024-09-13T06:51:50"/>
    <d v="1899-12-30T01:34:24"/>
    <d v="2024-09-13T08:26:14"/>
    <n v="0.56277777766808867"/>
    <x v="0"/>
    <m/>
    <m/>
    <x v="0"/>
    <x v="12"/>
    <x v="0"/>
    <x v="2"/>
    <x v="13"/>
    <n v="6"/>
    <s v=""/>
    <d v="1899-12-31T13:45:36"/>
    <n v="14.674999999959642"/>
    <n v="12"/>
    <n v="2.6749999999596419"/>
    <n v="0"/>
    <x v="3"/>
  </r>
  <r>
    <s v="E002"/>
    <s v="EO55"/>
    <x v="2160"/>
    <x v="0"/>
    <s v="E3"/>
    <n v="100058036"/>
    <s v="HORMI CONTADO, S.L."/>
    <n v="46005174"/>
    <s v="PLANTA DE MANILVA E/O 56"/>
    <n v="3269"/>
    <x v="45"/>
    <d v="2024-09-12T00:00:00"/>
    <d v="1899-12-30T15:45:33"/>
    <s v="13/09 11:30h"/>
    <d v="2024-09-13T00:00:00"/>
    <x v="14"/>
    <x v="9"/>
    <x v="2244"/>
    <d v="2024-09-12T00:00:00"/>
    <d v="1899-12-30T17:04:59"/>
    <n v="118"/>
    <s v="E00118"/>
    <s v="RUTA KMS.118"/>
    <x v="108"/>
    <x v="0"/>
    <x v="0"/>
    <x v="5"/>
    <x v="0"/>
    <d v="2024-09-12T15:45:33"/>
    <x v="247"/>
    <n v="19.740833333227783"/>
    <d v="2024-09-12T17:04:59"/>
    <d v="1899-12-30T01:34:24"/>
    <d v="2024-09-12T18:39:23"/>
    <n v="16.843611111107748"/>
    <x v="0"/>
    <m/>
    <m/>
    <x v="0"/>
    <x v="11"/>
    <x v="0"/>
    <x v="2"/>
    <x v="9"/>
    <n v="5"/>
    <s v=""/>
    <d v="1899-12-31T13:45:36"/>
    <n v="17.167499999894449"/>
    <n v="12"/>
    <n v="5.1674999998944493"/>
    <n v="0"/>
    <x v="3"/>
  </r>
  <r>
    <s v="E002"/>
    <s v="EO55"/>
    <x v="2161"/>
    <x v="0"/>
    <s v="E3"/>
    <n v="100058036"/>
    <s v="HORMI CONTADO, S.L."/>
    <n v="46005174"/>
    <s v="PLANTA DE MANILVA E/O 56"/>
    <n v="3269"/>
    <x v="45"/>
    <d v="2024-09-12T00:00:00"/>
    <d v="1899-12-30T15:45:51"/>
    <s v="13/09 13:00h"/>
    <d v="2024-09-13T00:00:00"/>
    <x v="0"/>
    <x v="9"/>
    <x v="2245"/>
    <d v="2024-09-13T00:00:00"/>
    <d v="1899-12-30T11:51:16"/>
    <n v="118"/>
    <s v="E00118"/>
    <s v="RUTA KMS.118"/>
    <x v="117"/>
    <x v="0"/>
    <x v="0"/>
    <x v="5"/>
    <x v="0"/>
    <d v="2024-09-12T15:45:51"/>
    <x v="254"/>
    <n v="21.235833333281334"/>
    <d v="2024-09-13T11:51:16"/>
    <d v="1899-12-30T01:34:24"/>
    <d v="2024-09-13T13:25:40"/>
    <n v="-0.42777777789160609"/>
    <x v="0"/>
    <m/>
    <m/>
    <x v="0"/>
    <x v="12"/>
    <x v="0"/>
    <x v="2"/>
    <x v="7"/>
    <n v="6"/>
    <s v=""/>
    <d v="1899-12-31T13:45:36"/>
    <n v="18.662499999948"/>
    <n v="12"/>
    <n v="6.6624999999480004"/>
    <n v="0"/>
    <x v="3"/>
  </r>
  <r>
    <s v="E002"/>
    <s v="EO55"/>
    <x v="2162"/>
    <x v="0"/>
    <s v="E3"/>
    <n v="100045043"/>
    <s v="HORMIGONES GUADARRANQUE, S.L."/>
    <n v="46005161"/>
    <s v="PLANTA DE SAN ROQUE"/>
    <n v="3269"/>
    <x v="45"/>
    <d v="2024-09-12T00:00:00"/>
    <d v="1899-12-30T15:46:19"/>
    <s v="13/09 11:00h"/>
    <d v="2024-09-13T00:00:00"/>
    <x v="12"/>
    <x v="9"/>
    <x v="2246"/>
    <d v="2024-09-12T00:00:00"/>
    <d v="1899-12-30T16:51:36"/>
    <n v="144"/>
    <s v="E00144"/>
    <s v="RUTA KMS.144"/>
    <x v="72"/>
    <x v="0"/>
    <x v="0"/>
    <x v="5"/>
    <x v="0"/>
    <d v="2024-09-12T15:46:19"/>
    <x v="245"/>
    <n v="19.228055555548053"/>
    <d v="2024-09-12T16:51:36"/>
    <d v="1899-12-30T01:55:12"/>
    <d v="2024-09-12T18:46:48"/>
    <n v="16.220000000030268"/>
    <x v="0"/>
    <m/>
    <m/>
    <x v="0"/>
    <x v="11"/>
    <x v="0"/>
    <x v="2"/>
    <x v="8"/>
    <n v="5"/>
    <s v=""/>
    <d v="1899-12-31T22:04:48"/>
    <n v="16.308055555548052"/>
    <n v="12"/>
    <n v="4.3080555555480515"/>
    <n v="0"/>
    <x v="3"/>
  </r>
  <r>
    <s v="E002"/>
    <s v="EO55"/>
    <x v="2163"/>
    <x v="0"/>
    <s v="E3"/>
    <n v="432000110"/>
    <s v="PREBETONG HORMIGONES, S.A."/>
    <n v="46001414"/>
    <s v="HUELVA (F.MONTENEGRO)"/>
    <n v="1782"/>
    <x v="46"/>
    <d v="2024-09-12T00:00:00"/>
    <d v="1899-12-30T15:58:03"/>
    <s v="9:00 HORAS"/>
    <d v="2024-09-13T00:00:00"/>
    <x v="18"/>
    <x v="10"/>
    <x v="2247"/>
    <d v="2024-09-12T00:00:00"/>
    <d v="1899-12-30T17:54:39"/>
    <n v="29"/>
    <s v="E00029"/>
    <s v="RUTA KMS.029"/>
    <x v="88"/>
    <x v="0"/>
    <x v="0"/>
    <x v="6"/>
    <x v="0"/>
    <d v="2024-09-12T15:58:03"/>
    <x v="237"/>
    <n v="17.03249999997206"/>
    <d v="2024-09-12T17:54:39"/>
    <d v="1899-12-30T00:23:12"/>
    <d v="2024-09-12T18:17:51"/>
    <n v="14.702500000130385"/>
    <x v="0"/>
    <m/>
    <m/>
    <x v="0"/>
    <x v="11"/>
    <x v="0"/>
    <x v="2"/>
    <x v="9"/>
    <n v="5"/>
    <s v=""/>
    <d v="1899-12-30T09:16:48"/>
    <n v="15.645833333305394"/>
    <n v="12"/>
    <n v="3.6458333333053936"/>
    <n v="0"/>
    <x v="3"/>
  </r>
  <r>
    <s v="E002"/>
    <s v="EO55"/>
    <x v="2164"/>
    <x v="0"/>
    <s v="E3"/>
    <n v="432000110"/>
    <s v="PREBETONG HORMIGONES, S.A."/>
    <n v="46001414"/>
    <s v="HUELVA (F.MONTENEGRO)"/>
    <n v="837"/>
    <x v="42"/>
    <d v="2024-09-12T00:00:00"/>
    <d v="1899-12-30T15:58:23"/>
    <s v="8 horas"/>
    <d v="2024-09-13T00:00:00"/>
    <x v="13"/>
    <x v="10"/>
    <x v="2248"/>
    <d v="2024-09-13T00:00:00"/>
    <d v="1899-12-30T07:25:27"/>
    <n v="29"/>
    <s v="E00029"/>
    <s v="RUTA KMS.029"/>
    <x v="75"/>
    <x v="0"/>
    <x v="0"/>
    <x v="6"/>
    <x v="0"/>
    <d v="2024-09-12T15:58:23"/>
    <x v="242"/>
    <n v="16.026944444573019"/>
    <d v="2024-09-13T07:25:27"/>
    <d v="1899-12-30T00:23:12"/>
    <d v="2024-09-13T07:48:39"/>
    <n v="0.18916666670702398"/>
    <x v="0"/>
    <m/>
    <m/>
    <x v="0"/>
    <x v="12"/>
    <x v="0"/>
    <x v="2"/>
    <x v="12"/>
    <n v="6"/>
    <s v="HIBURSANFRE, S.L.U."/>
    <d v="1899-12-30T09:16:48"/>
    <n v="14.640277777906352"/>
    <n v="12"/>
    <n v="2.640277777906352"/>
    <n v="0"/>
    <x v="3"/>
  </r>
  <r>
    <s v="E002"/>
    <s v="EO55"/>
    <x v="2165"/>
    <x v="0"/>
    <s v="E3"/>
    <n v="432000110"/>
    <s v="PREBETONG HORMIGONES, S.A."/>
    <n v="46001414"/>
    <s v="HUELVA (F.MONTENEGRO)"/>
    <n v="837"/>
    <x v="42"/>
    <d v="2024-09-12T00:00:00"/>
    <d v="1899-12-30T15:58:40"/>
    <s v="10 horas"/>
    <d v="2024-09-13T00:00:00"/>
    <x v="11"/>
    <x v="10"/>
    <x v="2249"/>
    <d v="2024-09-12T00:00:00"/>
    <d v="1899-12-30T17:36:51"/>
    <n v="29"/>
    <s v="E00029"/>
    <s v="RUTA KMS.029"/>
    <x v="120"/>
    <x v="0"/>
    <x v="0"/>
    <x v="6"/>
    <x v="0"/>
    <d v="2024-09-12T15:58:40"/>
    <x v="236"/>
    <n v="18.022222222178243"/>
    <d v="2024-09-12T17:36:51"/>
    <d v="1899-12-30T00:23:12"/>
    <d v="2024-09-12T18:00:03"/>
    <n v="15.99916666658828"/>
    <x v="0"/>
    <m/>
    <m/>
    <x v="0"/>
    <x v="11"/>
    <x v="0"/>
    <x v="2"/>
    <x v="9"/>
    <n v="5"/>
    <s v=""/>
    <d v="1899-12-30T09:16:48"/>
    <n v="16.635555555511576"/>
    <n v="12"/>
    <n v="4.6355555555115764"/>
    <n v="0"/>
    <x v="3"/>
  </r>
  <r>
    <s v="E002"/>
    <s v="EO55"/>
    <x v="2166"/>
    <x v="0"/>
    <s v="E3"/>
    <n v="100058399"/>
    <s v="HORMIGONES ESTEBBUNA, S.L."/>
    <n v="46005172"/>
    <s v="PLANTA ESTEPONA"/>
    <n v="3264"/>
    <x v="43"/>
    <d v="2024-09-12T00:00:00"/>
    <d v="1899-12-30T16:02:27"/>
    <s v="13/09 09:00h"/>
    <d v="2024-09-13T00:00:00"/>
    <x v="18"/>
    <x v="9"/>
    <x v="2250"/>
    <d v="2024-09-13T00:00:00"/>
    <d v="1899-12-30T06:46:06"/>
    <n v="110"/>
    <s v="E00110"/>
    <s v="RUTA KMS.110"/>
    <x v="105"/>
    <x v="0"/>
    <x v="0"/>
    <x v="5"/>
    <x v="0"/>
    <d v="2024-09-12T16:02:27"/>
    <x v="237"/>
    <n v="16.959166666609235"/>
    <d v="2024-09-13T06:46:06"/>
    <d v="1899-12-30T01:28:00"/>
    <d v="2024-09-13T08:14:06"/>
    <n v="0.76500000001396984"/>
    <x v="0"/>
    <m/>
    <m/>
    <x v="0"/>
    <x v="12"/>
    <x v="0"/>
    <x v="2"/>
    <x v="13"/>
    <n v="6"/>
    <s v=""/>
    <d v="1899-12-31T11:12:00"/>
    <n v="14.492499999942568"/>
    <n v="12"/>
    <n v="2.4924999999425683"/>
    <n v="0"/>
    <x v="3"/>
  </r>
  <r>
    <s v="E002"/>
    <s v="EO55"/>
    <x v="2167"/>
    <x v="0"/>
    <s v="E3"/>
    <n v="100058399"/>
    <s v="HORMIGONES ESTEBBUNA, S.L."/>
    <n v="46005172"/>
    <s v="PLANTA ESTEPONA"/>
    <n v="3264"/>
    <x v="43"/>
    <d v="2024-09-12T00:00:00"/>
    <d v="1899-12-30T16:02:37"/>
    <s v="13/09 12:00h"/>
    <d v="2024-09-13T00:00:00"/>
    <x v="17"/>
    <x v="9"/>
    <x v="2251"/>
    <d v="2024-09-13T00:00:00"/>
    <d v="1899-12-30T11:15:16"/>
    <n v="110"/>
    <s v="E00110"/>
    <s v="RUTA KMS.110"/>
    <x v="105"/>
    <x v="0"/>
    <x v="0"/>
    <x v="5"/>
    <x v="0"/>
    <d v="2024-09-12T16:02:37"/>
    <x v="253"/>
    <n v="19.95638888888061"/>
    <d v="2024-09-13T11:15:16"/>
    <d v="1899-12-30T01:28:00"/>
    <d v="2024-09-13T12:43:16"/>
    <n v="-0.72111111116828397"/>
    <x v="0"/>
    <m/>
    <m/>
    <x v="0"/>
    <x v="12"/>
    <x v="0"/>
    <x v="2"/>
    <x v="7"/>
    <n v="6"/>
    <s v=""/>
    <d v="1899-12-31T11:12:00"/>
    <n v="17.489722222213945"/>
    <n v="12"/>
    <n v="5.4897222222139455"/>
    <n v="0"/>
    <x v="3"/>
  </r>
  <r>
    <s v="E002"/>
    <s v="EO55"/>
    <x v="2168"/>
    <x v="0"/>
    <s v="E3"/>
    <n v="100058399"/>
    <s v="HORMIGONES ESTEBBUNA, S.L."/>
    <n v="46005172"/>
    <s v="PLANTA ESTEPONA"/>
    <n v="3268"/>
    <x v="2"/>
    <d v="2024-09-12T00:00:00"/>
    <d v="1899-12-30T16:06:26"/>
    <s v="13/09 15:00h"/>
    <d v="2024-09-13T00:00:00"/>
    <x v="4"/>
    <x v="9"/>
    <x v="2252"/>
    <d v="2024-09-13T00:00:00"/>
    <d v="1899-12-30T12:09:29"/>
    <n v="110"/>
    <s v="E00110"/>
    <s v="RUTA KMS.110"/>
    <x v="68"/>
    <x v="0"/>
    <x v="0"/>
    <x v="5"/>
    <x v="0"/>
    <d v="2024-09-12T16:06:26"/>
    <x v="238"/>
    <n v="22.892777777742594"/>
    <d v="2024-09-13T12:09:29"/>
    <d v="1899-12-30T01:28:00"/>
    <d v="2024-09-13T13:37:29"/>
    <n v="1.375277777784504"/>
    <x v="0"/>
    <m/>
    <m/>
    <x v="0"/>
    <x v="12"/>
    <x v="0"/>
    <x v="2"/>
    <x v="3"/>
    <n v="6"/>
    <s v=""/>
    <d v="1899-12-31T11:12:00"/>
    <n v="20.426111111075929"/>
    <n v="12"/>
    <n v="8.4261111110759295"/>
    <n v="0"/>
    <x v="3"/>
  </r>
  <r>
    <s v="E002"/>
    <s v="EO55"/>
    <x v="2169"/>
    <x v="0"/>
    <s v="E3"/>
    <n v="100058384"/>
    <s v="ADOQUINES Y MARCOS, S.L."/>
    <n v="46005169"/>
    <s v="PLANTA LA RODA DE ANDALUCIA"/>
    <n v="3263"/>
    <x v="47"/>
    <d v="2024-09-12T00:00:00"/>
    <d v="1899-12-30T16:14:15"/>
    <s v="13/09 9h"/>
    <d v="2024-09-13T00:00:00"/>
    <x v="18"/>
    <x v="9"/>
    <x v="2253"/>
    <d v="2024-09-13T00:00:00"/>
    <d v="1899-12-30T07:15:52"/>
    <n v="90"/>
    <s v="E00090"/>
    <s v="RUTA KMS.090"/>
    <x v="249"/>
    <x v="0"/>
    <x v="0"/>
    <x v="5"/>
    <x v="0"/>
    <d v="2024-09-12T16:14:15"/>
    <x v="237"/>
    <n v="16.762500000069849"/>
    <d v="2024-09-13T07:15:52"/>
    <d v="1899-12-30T01:12:00"/>
    <d v="2024-09-13T08:27:52"/>
    <n v="0.53555555554339662"/>
    <x v="0"/>
    <m/>
    <m/>
    <x v="0"/>
    <x v="12"/>
    <x v="0"/>
    <x v="2"/>
    <x v="12"/>
    <n v="6"/>
    <s v=""/>
    <d v="1899-12-31T04:48:00"/>
    <n v="14.56250000006985"/>
    <n v="12"/>
    <n v="2.5625000000698499"/>
    <n v="0"/>
    <x v="3"/>
  </r>
  <r>
    <s v="E002"/>
    <s v="EO55"/>
    <x v="2170"/>
    <x v="0"/>
    <s v="E3"/>
    <n v="100058384"/>
    <s v="ADOQUINES Y MARCOS, S.L."/>
    <n v="46005169"/>
    <s v="PLANTA LA RODA DE ANDALUCIA"/>
    <n v="3263"/>
    <x v="47"/>
    <d v="2024-09-12T00:00:00"/>
    <d v="1899-12-30T16:14:22"/>
    <s v="13/09 11:30h"/>
    <d v="2024-09-13T00:00:00"/>
    <x v="14"/>
    <x v="9"/>
    <x v="2254"/>
    <d v="2024-09-13T00:00:00"/>
    <d v="1899-12-30T10:09:04"/>
    <n v="90"/>
    <s v="E00090"/>
    <s v="RUTA KMS.090"/>
    <x v="126"/>
    <x v="0"/>
    <x v="0"/>
    <x v="5"/>
    <x v="0"/>
    <d v="2024-09-12T16:14:22"/>
    <x v="247"/>
    <n v="19.260555555461906"/>
    <d v="2024-09-13T10:09:04"/>
    <d v="1899-12-30T01:12:00"/>
    <d v="2024-09-13T11:21:04"/>
    <n v="0.14888888876885176"/>
    <x v="0"/>
    <m/>
    <m/>
    <x v="0"/>
    <x v="12"/>
    <x v="0"/>
    <x v="2"/>
    <x v="6"/>
    <n v="6"/>
    <s v=""/>
    <d v="1899-12-31T04:48:00"/>
    <n v="17.060555555461907"/>
    <n v="12"/>
    <n v="5.0605555554619066"/>
    <n v="0"/>
    <x v="3"/>
  </r>
  <r>
    <s v="E002"/>
    <s v="EO55"/>
    <x v="2171"/>
    <x v="0"/>
    <s v="E3"/>
    <n v="432000110"/>
    <s v="PREBETONG HORMIGONES, S.A."/>
    <n v="46001417"/>
    <s v="CORIA DEL RIO"/>
    <n v="837"/>
    <x v="42"/>
    <d v="2024-09-12T00:00:00"/>
    <d v="1899-12-30T16:18:38"/>
    <s v="13/09 12h SILO 1"/>
    <d v="2024-09-13T00:00:00"/>
    <x v="17"/>
    <x v="10"/>
    <x v="2255"/>
    <d v="2024-09-13T00:00:00"/>
    <d v="1899-12-30T11:12:52"/>
    <n v="85"/>
    <s v="E00085"/>
    <s v="RUTA KMS.085"/>
    <x v="86"/>
    <x v="0"/>
    <x v="0"/>
    <x v="6"/>
    <x v="0"/>
    <d v="2024-09-12T16:18:38"/>
    <x v="253"/>
    <n v="19.689444444375113"/>
    <d v="2024-09-13T11:12:52"/>
    <d v="1899-12-30T01:08:00"/>
    <d v="2024-09-13T12:20:52"/>
    <n v="-0.34777777787530795"/>
    <x v="0"/>
    <m/>
    <m/>
    <x v="0"/>
    <x v="12"/>
    <x v="0"/>
    <x v="2"/>
    <x v="7"/>
    <n v="6"/>
    <s v=""/>
    <d v="1899-12-31T03:12:00"/>
    <n v="17.55611111104178"/>
    <n v="12"/>
    <n v="5.5561111110417798"/>
    <n v="0"/>
    <x v="3"/>
  </r>
  <r>
    <s v="E002"/>
    <s v="EO55"/>
    <x v="2172"/>
    <x v="0"/>
    <s v="E3"/>
    <n v="432000110"/>
    <s v="PREBETONG HORMIGONES, S.A."/>
    <n v="46001417"/>
    <s v="CORIA DEL RIO"/>
    <n v="837"/>
    <x v="42"/>
    <d v="2024-09-12T00:00:00"/>
    <d v="1899-12-30T16:18:57"/>
    <s v="13/09 10h SILO 1"/>
    <d v="2024-09-13T00:00:00"/>
    <x v="11"/>
    <x v="10"/>
    <x v="2256"/>
    <d v="2024-09-12T00:00:00"/>
    <d v="1899-12-30T17:32:15"/>
    <n v="85"/>
    <s v="E00085"/>
    <s v="RUTA KMS.085"/>
    <x v="90"/>
    <x v="0"/>
    <x v="0"/>
    <x v="6"/>
    <x v="0"/>
    <d v="2024-09-12T16:18:57"/>
    <x v="236"/>
    <n v="17.684166666527744"/>
    <d v="2024-09-12T17:32:15"/>
    <d v="1899-12-30T01:08:00"/>
    <d v="2024-09-12T18:40:15"/>
    <n v="15.329166666604578"/>
    <x v="0"/>
    <m/>
    <m/>
    <x v="0"/>
    <x v="11"/>
    <x v="0"/>
    <x v="2"/>
    <x v="9"/>
    <n v="5"/>
    <s v=""/>
    <d v="1899-12-31T03:12:00"/>
    <n v="15.550833333194412"/>
    <n v="12"/>
    <n v="3.5508333331944115"/>
    <n v="0"/>
    <x v="3"/>
  </r>
  <r>
    <s v="E002"/>
    <s v="EO55"/>
    <x v="2173"/>
    <x v="0"/>
    <s v="E3"/>
    <n v="100023188"/>
    <s v="MTOS DE TIERRAS Y ARIDOS DEL TINTO,"/>
    <n v="46001835"/>
    <s v="NERVA"/>
    <n v="837"/>
    <x v="42"/>
    <d v="2024-09-12T00:00:00"/>
    <d v="1899-12-30T16:31:16"/>
    <s v="13/09 08:00h"/>
    <d v="2024-09-13T00:00:00"/>
    <x v="13"/>
    <x v="10"/>
    <x v="2257"/>
    <d v="2024-09-12T00:00:00"/>
    <d v="1899-12-30T18:11:18"/>
    <n v="78"/>
    <s v="E00078"/>
    <s v="RUTA KMS.078"/>
    <x v="63"/>
    <x v="0"/>
    <x v="0"/>
    <x v="6"/>
    <x v="0"/>
    <d v="2024-09-12T16:31:16"/>
    <x v="242"/>
    <n v="15.478888888901565"/>
    <d v="2024-09-12T18:11:18"/>
    <d v="1899-12-30T01:02:24"/>
    <d v="2024-09-12T19:13:42"/>
    <n v="12.771666666667443"/>
    <x v="0"/>
    <m/>
    <m/>
    <x v="0"/>
    <x v="11"/>
    <x v="0"/>
    <x v="2"/>
    <x v="10"/>
    <n v="5"/>
    <s v=""/>
    <d v="1899-12-31T00:57:36"/>
    <n v="13.438888888901566"/>
    <n v="12"/>
    <n v="1.4388888889015661"/>
    <n v="0"/>
    <x v="3"/>
  </r>
  <r>
    <s v="E002"/>
    <s v="EO55"/>
    <x v="2174"/>
    <x v="0"/>
    <s v="E3"/>
    <n v="100018390"/>
    <s v="FORJADOS TOR S.L."/>
    <n v="46005202"/>
    <s v="VILLANUEVA DEL TRABUCO"/>
    <n v="3262"/>
    <x v="38"/>
    <d v="2024-09-12T00:00:00"/>
    <d v="1899-12-30T16:39:14"/>
    <s v="13/09 10:30h"/>
    <d v="2024-09-13T00:00:00"/>
    <x v="21"/>
    <x v="9"/>
    <x v="2258"/>
    <d v="2024-09-13T00:00:00"/>
    <d v="1899-12-30T10:37:11"/>
    <n v="62"/>
    <s v="E00062"/>
    <s v="RUTA KMS.062"/>
    <x v="65"/>
    <x v="0"/>
    <x v="0"/>
    <x v="5"/>
    <x v="0"/>
    <d v="2024-09-12T16:39:14"/>
    <x v="250"/>
    <n v="17.846111111110076"/>
    <d v="2024-09-13T10:37:11"/>
    <d v="1899-12-30T00:49:36"/>
    <d v="2024-09-13T11:26:47"/>
    <n v="-0.94638888887129724"/>
    <x v="1"/>
    <m/>
    <m/>
    <x v="0"/>
    <x v="12"/>
    <x v="1"/>
    <x v="2"/>
    <x v="6"/>
    <n v="6"/>
    <s v="TRANSPORTES FRANCISCO CASTILLA E HI"/>
    <d v="1899-12-30T19:50:24"/>
    <n v="16.019444444443408"/>
    <n v="12"/>
    <n v="4.0194444444434083"/>
    <n v="0"/>
    <x v="3"/>
  </r>
  <r>
    <s v="E002"/>
    <s v="EO55"/>
    <x v="2175"/>
    <x v="0"/>
    <s v="E4"/>
    <n v="100058370"/>
    <s v="ARIDOS GUADALMANSA, S.L."/>
    <n v="46005324"/>
    <s v="ALMACEN-ESTEPONA"/>
    <n v="3283"/>
    <x v="40"/>
    <d v="2024-09-12T00:00:00"/>
    <d v="1899-12-30T16:41:15"/>
    <s v="13/09 12:00h"/>
    <d v="2024-09-13T00:00:00"/>
    <x v="17"/>
    <x v="9"/>
    <x v="2259"/>
    <d v="2024-09-13T00:00:00"/>
    <d v="1899-12-30T06:22:55"/>
    <n v="110"/>
    <s v="E00110"/>
    <s v="RUTA KMS.110"/>
    <x v="236"/>
    <x v="0"/>
    <x v="0"/>
    <x v="5"/>
    <x v="1"/>
    <d v="2024-09-12T16:41:15"/>
    <x v="253"/>
    <n v="19.3125"/>
    <d v="2024-09-13T06:22:55"/>
    <d v="1899-12-30T01:28:00"/>
    <d v="2024-09-13T07:50:55"/>
    <n v="4.1513888887711801"/>
    <x v="0"/>
    <m/>
    <m/>
    <x v="0"/>
    <x v="12"/>
    <x v="0"/>
    <x v="2"/>
    <x v="13"/>
    <n v="6"/>
    <s v=""/>
    <d v="1899-12-31T11:12:00"/>
    <n v="16.845833333333335"/>
    <n v="12"/>
    <n v="4.845833333333335"/>
    <n v="0"/>
    <x v="3"/>
  </r>
  <r>
    <s v="E002"/>
    <s v="EO55"/>
    <x v="2176"/>
    <x v="0"/>
    <s v="E3"/>
    <n v="432000110"/>
    <s v="PREBETONG HORMIGONES, S.A."/>
    <n v="46001416"/>
    <s v="ALCALA DE GUADAIRA"/>
    <n v="837"/>
    <x v="42"/>
    <d v="2024-09-12T00:00:00"/>
    <d v="1899-12-30T16:47:46"/>
    <s v="13/09 11:00h"/>
    <d v="2024-09-13T00:00:00"/>
    <x v="12"/>
    <x v="10"/>
    <x v="2260"/>
    <d v="2024-09-13T00:00:00"/>
    <d v="1899-12-30T09:36:11"/>
    <n v="83"/>
    <s v="E00083"/>
    <s v="RUTA KMS.083"/>
    <x v="70"/>
    <x v="0"/>
    <x v="0"/>
    <x v="6"/>
    <x v="0"/>
    <d v="2024-09-12T16:47:46"/>
    <x v="245"/>
    <n v="18.203888888878282"/>
    <d v="2024-09-13T09:36:11"/>
    <d v="1899-12-30T01:06:24"/>
    <d v="2024-09-13T10:42:35"/>
    <n v="0.29027777770534158"/>
    <x v="0"/>
    <m/>
    <m/>
    <x v="0"/>
    <x v="12"/>
    <x v="0"/>
    <x v="2"/>
    <x v="1"/>
    <n v="6"/>
    <s v=""/>
    <d v="1899-12-31T02:33:36"/>
    <n v="16.097222222211617"/>
    <n v="12"/>
    <n v="4.0972222222116166"/>
    <n v="0"/>
    <x v="3"/>
  </r>
  <r>
    <s v="E002"/>
    <s v="EO55"/>
    <x v="2177"/>
    <x v="0"/>
    <s v="E3"/>
    <n v="100018590"/>
    <s v="STEEL GRANADA, S.L."/>
    <n v="46004297"/>
    <s v="GRANADA (H. LASTRA)"/>
    <n v="3269"/>
    <x v="45"/>
    <d v="2024-09-12T00:00:00"/>
    <d v="1899-12-30T16:50:29"/>
    <s v="13/09 SILO 7"/>
    <d v="2024-09-13T00:00:00"/>
    <x v="12"/>
    <x v="9"/>
    <x v="2261"/>
    <d v="2024-09-13T00:00:00"/>
    <d v="1899-12-30T08:05:16"/>
    <n v="124"/>
    <s v="E00124"/>
    <s v="RUTA KMS.124"/>
    <x v="122"/>
    <x v="0"/>
    <x v="0"/>
    <x v="5"/>
    <x v="0"/>
    <d v="2024-09-12T16:50:29"/>
    <x v="245"/>
    <n v="18.158611111168284"/>
    <d v="2024-09-13T08:05:16"/>
    <d v="1899-12-30T01:39:12"/>
    <d v="2024-09-13T09:44:28"/>
    <n v="1.2588888889295049"/>
    <x v="0"/>
    <m/>
    <m/>
    <x v="0"/>
    <x v="12"/>
    <x v="0"/>
    <x v="2"/>
    <x v="0"/>
    <n v="6"/>
    <s v=""/>
    <d v="1899-12-31T15:40:48"/>
    <n v="15.505277777834952"/>
    <n v="12"/>
    <n v="3.5052777778349515"/>
    <n v="0"/>
    <x v="3"/>
  </r>
  <r>
    <s v="E002"/>
    <s v="EO55"/>
    <x v="2178"/>
    <x v="0"/>
    <s v="E3"/>
    <n v="100018406"/>
    <s v="GRAVAS Y SUMINISTROS S.A.(GRAVISUM)"/>
    <n v="46005682"/>
    <s v="TRAMO ADIF JABUGO (LOS MARINES)"/>
    <n v="837"/>
    <x v="42"/>
    <d v="2024-09-12T00:00:00"/>
    <d v="1899-12-30T17:01:27"/>
    <s v="13/09 10h"/>
    <d v="2024-09-13T00:00:00"/>
    <x v="11"/>
    <x v="10"/>
    <x v="2262"/>
    <d v="2024-09-13T00:00:00"/>
    <d v="1899-12-30T09:15:44"/>
    <n v="92"/>
    <s v="E00092"/>
    <s v="RUTA KMS.092"/>
    <x v="101"/>
    <x v="0"/>
    <x v="0"/>
    <x v="6"/>
    <x v="0"/>
    <d v="2024-09-12T17:01:27"/>
    <x v="236"/>
    <n v="16.975833333330229"/>
    <d v="2024-09-13T09:15:44"/>
    <d v="1899-12-30T01:13:36"/>
    <d v="2024-09-13T10:29:20"/>
    <n v="-0.48888888896908611"/>
    <x v="0"/>
    <m/>
    <m/>
    <x v="0"/>
    <x v="12"/>
    <x v="0"/>
    <x v="2"/>
    <x v="1"/>
    <n v="6"/>
    <s v=""/>
    <d v="1899-12-31T05:26:24"/>
    <n v="14.749166666663562"/>
    <n v="12"/>
    <n v="2.7491666666635624"/>
    <n v="0"/>
    <x v="3"/>
  </r>
  <r>
    <s v="E002"/>
    <s v="EO55"/>
    <x v="2179"/>
    <x v="0"/>
    <s v="E3"/>
    <n v="100018431"/>
    <s v="HORMIGONES AXARQUIA, S.L."/>
    <n v="46005160"/>
    <s v="PTA COLMENAR -HNES AXARQUIA"/>
    <n v="3264"/>
    <x v="43"/>
    <d v="2024-09-12T00:00:00"/>
    <d v="1899-12-30T17:02:12"/>
    <s v="9h"/>
    <d v="2024-09-13T00:00:00"/>
    <x v="18"/>
    <x v="9"/>
    <x v="2263"/>
    <d v="2024-09-13T00:00:00"/>
    <d v="1899-12-30T07:36:43"/>
    <n v="41"/>
    <s v="E00041"/>
    <s v="RUTA KMS.041"/>
    <x v="281"/>
    <x v="0"/>
    <x v="0"/>
    <x v="5"/>
    <x v="0"/>
    <d v="2024-09-12T17:02:12"/>
    <x v="237"/>
    <n v="15.96333333326038"/>
    <d v="2024-09-13T07:36:43"/>
    <d v="1899-12-30T00:32:48"/>
    <d v="2024-09-13T08:09:31"/>
    <n v="0.84138888894813135"/>
    <x v="0"/>
    <m/>
    <m/>
    <x v="0"/>
    <x v="12"/>
    <x v="0"/>
    <x v="2"/>
    <x v="12"/>
    <n v="6"/>
    <s v=""/>
    <d v="1899-12-30T13:07:12"/>
    <n v="14.416666666593713"/>
    <n v="12"/>
    <n v="2.4166666665937129"/>
    <n v="0"/>
    <x v="3"/>
  </r>
  <r>
    <s v="E002"/>
    <s v="EO55"/>
    <x v="2180"/>
    <x v="0"/>
    <s v="E3"/>
    <n v="100018431"/>
    <s v="HORMIGONES AXARQUIA, S.L."/>
    <n v="46005160"/>
    <s v="PTA COLMENAR -HNES AXARQUIA"/>
    <n v="3264"/>
    <x v="43"/>
    <d v="2024-09-12T00:00:00"/>
    <d v="1899-12-30T17:02:28"/>
    <s v="12h"/>
    <d v="2024-09-13T00:00:00"/>
    <x v="0"/>
    <x v="9"/>
    <x v="2264"/>
    <d v="2024-09-13T00:00:00"/>
    <d v="1899-12-30T13:10:46"/>
    <n v="41"/>
    <s v="E00041"/>
    <s v="RUTA KMS.041"/>
    <x v="127"/>
    <x v="0"/>
    <x v="0"/>
    <x v="5"/>
    <x v="0"/>
    <d v="2024-09-12T17:02:28"/>
    <x v="254"/>
    <n v="19.958888888766523"/>
    <d v="2024-09-13T13:10:46"/>
    <d v="1899-12-30T00:32:48"/>
    <d v="2024-09-13T13:43:34"/>
    <n v="-0.72611111111473292"/>
    <x v="0"/>
    <m/>
    <m/>
    <x v="0"/>
    <x v="12"/>
    <x v="0"/>
    <x v="2"/>
    <x v="2"/>
    <n v="6"/>
    <s v=""/>
    <d v="1899-12-30T13:07:12"/>
    <n v="18.412222222099857"/>
    <n v="12"/>
    <n v="6.4122222220998566"/>
    <n v="0"/>
    <x v="3"/>
  </r>
  <r>
    <s v="E002"/>
    <s v="EO55"/>
    <x v="2181"/>
    <x v="0"/>
    <s v="E3"/>
    <n v="100018431"/>
    <s v="HORMIGONES AXARQUIA, S.L."/>
    <n v="46005151"/>
    <s v="PLANTA BENAMOCARRA"/>
    <n v="3264"/>
    <x v="43"/>
    <d v="2024-09-12T00:00:00"/>
    <d v="1899-12-30T17:03:14"/>
    <d v="1899-12-30T12:30:00"/>
    <d v="2024-09-13T00:00:00"/>
    <x v="8"/>
    <x v="9"/>
    <x v="2265"/>
    <d v="2024-09-13T00:00:00"/>
    <d v="1899-12-30T09:56:22"/>
    <n v="31"/>
    <s v="E00031"/>
    <s v="RUTA KMS.031"/>
    <x v="331"/>
    <x v="0"/>
    <x v="0"/>
    <x v="5"/>
    <x v="0"/>
    <d v="2024-09-12T17:03:14"/>
    <x v="251"/>
    <n v="19.446111111086793"/>
    <d v="2024-09-13T09:56:22"/>
    <d v="1899-12-30T00:24:48"/>
    <d v="2024-09-13T10:21:10"/>
    <n v="2.1472222222946584"/>
    <x v="0"/>
    <m/>
    <m/>
    <x v="0"/>
    <x v="12"/>
    <x v="0"/>
    <x v="2"/>
    <x v="1"/>
    <n v="6"/>
    <s v=""/>
    <d v="1899-12-30T09:55:12"/>
    <n v="18.032777777753459"/>
    <n v="12"/>
    <n v="6.0327777777534592"/>
    <n v="0"/>
    <x v="3"/>
  </r>
  <r>
    <s v="E002"/>
    <s v="EO55"/>
    <x v="2182"/>
    <x v="0"/>
    <s v="E3"/>
    <n v="100018431"/>
    <s v="HORMIGONES AXARQUIA, S.L."/>
    <n v="46005151"/>
    <s v="PLANTA BENAMOCARRA"/>
    <n v="3264"/>
    <x v="43"/>
    <d v="2024-09-12T00:00:00"/>
    <d v="1899-12-30T17:03:30"/>
    <s v="10H"/>
    <d v="2024-09-13T00:00:00"/>
    <x v="11"/>
    <x v="9"/>
    <x v="2266"/>
    <d v="2024-09-13T00:00:00"/>
    <d v="1899-12-30T07:59:08"/>
    <n v="31"/>
    <s v="E00031"/>
    <s v="RUTA KMS.031"/>
    <x v="104"/>
    <x v="0"/>
    <x v="0"/>
    <x v="5"/>
    <x v="0"/>
    <d v="2024-09-12T17:03:30"/>
    <x v="236"/>
    <n v="16.941666666534729"/>
    <d v="2024-09-13T07:59:08"/>
    <d v="1899-12-30T00:24:48"/>
    <d v="2024-09-13T08:23:56"/>
    <n v="1.6011111109983176"/>
    <x v="0"/>
    <m/>
    <m/>
    <x v="0"/>
    <x v="12"/>
    <x v="0"/>
    <x v="2"/>
    <x v="12"/>
    <n v="6"/>
    <s v=""/>
    <d v="1899-12-30T09:55:12"/>
    <n v="15.528333333201395"/>
    <n v="12"/>
    <n v="3.5283333332013953"/>
    <n v="0"/>
    <x v="3"/>
  </r>
  <r>
    <s v="E002"/>
    <s v="EO55"/>
    <x v="2183"/>
    <x v="0"/>
    <s v="E3"/>
    <n v="100018431"/>
    <s v="HORMIGONES AXARQUIA, S.L."/>
    <n v="46005158"/>
    <s v="PLANTA CAMPANILLAS"/>
    <n v="3264"/>
    <x v="43"/>
    <d v="2024-09-12T00:00:00"/>
    <d v="1899-12-30T17:03:45"/>
    <s v="9h"/>
    <d v="2024-09-13T00:00:00"/>
    <x v="18"/>
    <x v="9"/>
    <x v="2267"/>
    <d v="2024-09-13T00:00:00"/>
    <d v="1899-12-30T08:37:53"/>
    <n v="27"/>
    <s v="E00027"/>
    <s v="RUTA KMS.027"/>
    <x v="287"/>
    <x v="0"/>
    <x v="0"/>
    <x v="5"/>
    <x v="0"/>
    <d v="2024-09-12T17:03:45"/>
    <x v="237"/>
    <n v="15.9375"/>
    <d v="2024-09-13T08:37:53"/>
    <d v="1899-12-30T00:21:36"/>
    <d v="2024-09-13T08:59:29"/>
    <n v="8.6111112032085657E-3"/>
    <x v="0"/>
    <m/>
    <m/>
    <x v="0"/>
    <x v="12"/>
    <x v="0"/>
    <x v="2"/>
    <x v="0"/>
    <n v="6"/>
    <s v=""/>
    <d v="1899-12-30T08:38:24"/>
    <n v="14.577500000000001"/>
    <n v="12"/>
    <n v="2.5775000000000006"/>
    <n v="0"/>
    <x v="3"/>
  </r>
  <r>
    <s v="E002"/>
    <s v="EO55"/>
    <x v="2184"/>
    <x v="0"/>
    <s v="E3"/>
    <n v="432000110"/>
    <s v="PREBETONG HORMIGONES, S.A."/>
    <n v="46001416"/>
    <s v="ALCALA DE GUADAIRA"/>
    <n v="837"/>
    <x v="42"/>
    <d v="2024-09-12T00:00:00"/>
    <d v="1899-12-30T17:04:21"/>
    <s v="13/09 12:00h"/>
    <d v="2024-09-13T00:00:00"/>
    <x v="17"/>
    <x v="10"/>
    <x v="2268"/>
    <d v="2024-09-13T00:00:00"/>
    <d v="1899-12-30T11:27:37"/>
    <n v="83"/>
    <s v="E00083"/>
    <s v="RUTA KMS.083"/>
    <x v="63"/>
    <x v="0"/>
    <x v="0"/>
    <x v="6"/>
    <x v="0"/>
    <d v="2024-09-12T17:04:21"/>
    <x v="253"/>
    <n v="18.927499999932479"/>
    <d v="2024-09-13T11:27:37"/>
    <d v="1899-12-30T01:06:24"/>
    <d v="2024-09-13T12:34:01"/>
    <n v="-0.5669444446102716"/>
    <x v="0"/>
    <m/>
    <m/>
    <x v="0"/>
    <x v="12"/>
    <x v="0"/>
    <x v="2"/>
    <x v="7"/>
    <n v="6"/>
    <s v=""/>
    <d v="1899-12-31T02:33:36"/>
    <n v="16.820833333265814"/>
    <n v="12"/>
    <n v="4.8208333332658135"/>
    <n v="0"/>
    <x v="3"/>
  </r>
  <r>
    <s v="E002"/>
    <s v="EO55"/>
    <x v="2185"/>
    <x v="0"/>
    <s v="E3"/>
    <n v="100048069"/>
    <s v="HORMIGONES SAN PEDRO, S.A."/>
    <n v="46003989"/>
    <s v="SAN PEDRO ALCANTARA"/>
    <n v="3269"/>
    <x v="45"/>
    <d v="2024-09-12T00:00:00"/>
    <d v="1899-12-30T17:07:27"/>
    <s v="13/09 14:30"/>
    <d v="2024-09-13T00:00:00"/>
    <x v="2"/>
    <x v="9"/>
    <x v="2269"/>
    <d v="2024-09-13T00:00:00"/>
    <d v="1899-12-30T12:46:30"/>
    <n v="84"/>
    <s v="E00084"/>
    <s v="RUTA KMS.084"/>
    <x v="249"/>
    <x v="0"/>
    <x v="0"/>
    <x v="5"/>
    <x v="0"/>
    <d v="2024-09-12T17:07:27"/>
    <x v="270"/>
    <n v="21.375833333353512"/>
    <d v="2024-09-13T12:46:30"/>
    <d v="1899-12-30T01:07:12"/>
    <d v="2024-09-13T13:53:42"/>
    <n v="0.60499999980675057"/>
    <x v="0"/>
    <m/>
    <m/>
    <x v="0"/>
    <x v="12"/>
    <x v="0"/>
    <x v="2"/>
    <x v="3"/>
    <n v="6"/>
    <s v=""/>
    <d v="1899-12-31T02:52:48"/>
    <n v="19.255833333353511"/>
    <n v="12"/>
    <n v="7.255833333353511"/>
    <n v="0"/>
    <x v="3"/>
  </r>
  <r>
    <s v="E002"/>
    <s v="EO55"/>
    <x v="2186"/>
    <x v="0"/>
    <s v="E3"/>
    <n v="100018390"/>
    <s v="FORJADOS TOR S.L."/>
    <n v="46005202"/>
    <s v="VILLANUEVA DEL TRABUCO"/>
    <n v="3262"/>
    <x v="38"/>
    <d v="2024-09-12T00:00:00"/>
    <d v="1899-12-30T17:08:00"/>
    <s v="13/09 09:30h"/>
    <d v="2024-09-13T00:00:00"/>
    <x v="23"/>
    <x v="9"/>
    <x v="2270"/>
    <d v="2024-09-13T00:00:00"/>
    <d v="1899-12-30T08:23:37"/>
    <n v="62"/>
    <s v="E00062"/>
    <s v="RUTA KMS.062"/>
    <x v="127"/>
    <x v="0"/>
    <x v="0"/>
    <x v="5"/>
    <x v="0"/>
    <d v="2024-09-12T17:08:00"/>
    <x v="246"/>
    <n v="16.366666666755918"/>
    <d v="2024-09-13T08:23:37"/>
    <d v="1899-12-30T00:49:36"/>
    <d v="2024-09-13T09:13:13"/>
    <n v="0.27972222230164334"/>
    <x v="0"/>
    <m/>
    <m/>
    <x v="0"/>
    <x v="12"/>
    <x v="0"/>
    <x v="2"/>
    <x v="0"/>
    <n v="6"/>
    <s v=""/>
    <d v="1899-12-30T19:50:24"/>
    <n v="14.540000000089252"/>
    <n v="12"/>
    <n v="2.5400000000892522"/>
    <n v="0"/>
    <x v="3"/>
  </r>
  <r>
    <s v="E002"/>
    <s v="EO55"/>
    <x v="2187"/>
    <x v="0"/>
    <s v="E3"/>
    <n v="100037768"/>
    <s v="MINAS DE AGUAS TEÑIDAS, S.A.U. (MAT"/>
    <n v="46004267"/>
    <s v="ZREP4500031988_2 MAGDALENA PASTA"/>
    <n v="1782"/>
    <x v="46"/>
    <d v="2024-09-12T00:00:00"/>
    <d v="1899-12-30T17:10:05"/>
    <s v="13/09 6h"/>
    <d v="2024-09-13T00:00:00"/>
    <x v="9"/>
    <x v="10"/>
    <x v="2271"/>
    <d v="2024-09-12T00:00:00"/>
    <d v="1899-12-30T20:10:21"/>
    <n v="85"/>
    <s v="E00085"/>
    <s v="RUTA KMS.085"/>
    <x v="87"/>
    <x v="0"/>
    <x v="0"/>
    <x v="6"/>
    <x v="0"/>
    <d v="2024-09-12T17:10:05"/>
    <x v="244"/>
    <n v="26.831944444449618"/>
    <d v="2024-09-12T20:10:21"/>
    <d v="1899-12-30T01:08:00"/>
    <d v="2024-09-12T21:18:21"/>
    <n v="22.694166666653473"/>
    <x v="0"/>
    <m/>
    <m/>
    <x v="0"/>
    <x v="11"/>
    <x v="0"/>
    <x v="2"/>
    <x v="16"/>
    <n v="5"/>
    <s v=""/>
    <d v="1899-12-31T03:12:00"/>
    <n v="24.698611111116286"/>
    <n v="12"/>
    <n v="12.698611111116286"/>
    <n v="0"/>
    <x v="3"/>
  </r>
  <r>
    <s v="E002"/>
    <s v="EO55"/>
    <x v="2188"/>
    <x v="0"/>
    <s v="E3"/>
    <n v="100037768"/>
    <s v="MINAS DE AGUAS TEÑIDAS, S.A.U. (MAT"/>
    <n v="46004267"/>
    <s v="ZREP4500031988_2 MAGDALENA PASTA"/>
    <n v="1782"/>
    <x v="46"/>
    <d v="2024-09-12T00:00:00"/>
    <d v="1899-12-30T17:10:19"/>
    <s v="13/09 8h"/>
    <d v="2024-09-13T00:00:00"/>
    <x v="9"/>
    <x v="10"/>
    <x v="2272"/>
    <d v="2024-09-13T00:00:00"/>
    <d v="1899-12-30T09:48:31"/>
    <n v="85"/>
    <s v="E00085"/>
    <s v="RUTA KMS.085"/>
    <x v="89"/>
    <x v="0"/>
    <x v="0"/>
    <x v="6"/>
    <x v="0"/>
    <d v="2024-09-12T17:10:19"/>
    <x v="244"/>
    <n v="26.828055555699393"/>
    <d v="2024-09-13T09:48:31"/>
    <d v="1899-12-30T01:08:00"/>
    <d v="2024-09-13T10:56:31"/>
    <n v="9.0580555555061437"/>
    <x v="0"/>
    <m/>
    <m/>
    <x v="0"/>
    <x v="12"/>
    <x v="0"/>
    <x v="2"/>
    <x v="1"/>
    <n v="6"/>
    <s v=""/>
    <d v="1899-12-31T03:12:00"/>
    <n v="24.69472222236606"/>
    <n v="12"/>
    <n v="12.69472222236606"/>
    <n v="0"/>
    <x v="3"/>
  </r>
  <r>
    <s v="E002"/>
    <s v="EO55"/>
    <x v="2189"/>
    <x v="0"/>
    <s v="E3"/>
    <n v="100037768"/>
    <s v="MINAS DE AGUAS TEÑIDAS, S.A.U. (MAT"/>
    <n v="46004267"/>
    <s v="ZREP4500031988_2 MAGDALENA PASTA"/>
    <n v="1782"/>
    <x v="46"/>
    <d v="2024-09-12T00:00:00"/>
    <d v="1899-12-30T17:10:26"/>
    <s v="13/09 9h"/>
    <d v="2024-09-13T00:00:00"/>
    <x v="9"/>
    <x v="10"/>
    <x v="2273"/>
    <d v="2024-09-13T00:00:00"/>
    <d v="1899-12-30T07:11:39"/>
    <n v="85"/>
    <s v="E00085"/>
    <s v="RUTA KMS.085"/>
    <x v="234"/>
    <x v="0"/>
    <x v="0"/>
    <x v="6"/>
    <x v="0"/>
    <d v="2024-09-12T17:10:26"/>
    <x v="244"/>
    <n v="26.826111111149658"/>
    <d v="2024-09-13T07:11:39"/>
    <d v="1899-12-30T01:08:00"/>
    <d v="2024-09-13T08:19:39"/>
    <n v="11.672500000102445"/>
    <x v="0"/>
    <m/>
    <m/>
    <x v="0"/>
    <x v="12"/>
    <x v="0"/>
    <x v="2"/>
    <x v="12"/>
    <n v="6"/>
    <s v=""/>
    <d v="1899-12-31T03:12:00"/>
    <n v="24.692777777816325"/>
    <n v="12"/>
    <n v="12.692777777816325"/>
    <n v="0"/>
    <x v="3"/>
  </r>
  <r>
    <s v="E002"/>
    <s v="EO55"/>
    <x v="2190"/>
    <x v="0"/>
    <s v="E3"/>
    <n v="100037768"/>
    <s v="MINAS DE AGUAS TEÑIDAS, S.A.U. (MAT"/>
    <n v="46004267"/>
    <s v="ZREP4500031988_2 MAGDALENA PASTA"/>
    <n v="1782"/>
    <x v="46"/>
    <d v="2024-09-12T00:00:00"/>
    <d v="1899-12-30T17:10:34"/>
    <s v="13/09 10h"/>
    <d v="2024-09-13T00:00:00"/>
    <x v="9"/>
    <x v="10"/>
    <x v="2274"/>
    <d v="2024-09-13T00:00:00"/>
    <d v="1899-12-30T10:54:12"/>
    <n v="85"/>
    <s v="E00085"/>
    <s v="RUTA KMS.085"/>
    <x v="240"/>
    <x v="0"/>
    <x v="0"/>
    <x v="6"/>
    <x v="0"/>
    <d v="2024-09-12T17:10:34"/>
    <x v="244"/>
    <n v="26.823888888931833"/>
    <d v="2024-09-13T10:54:12"/>
    <d v="1899-12-30T01:08:00"/>
    <d v="2024-09-13T12:02:12"/>
    <n v="7.9633333333767951"/>
    <x v="0"/>
    <m/>
    <m/>
    <x v="0"/>
    <x v="12"/>
    <x v="0"/>
    <x v="2"/>
    <x v="6"/>
    <n v="6"/>
    <s v=""/>
    <d v="1899-12-31T03:12:00"/>
    <n v="24.6905555555985"/>
    <n v="12"/>
    <n v="12.6905555555985"/>
    <n v="0"/>
    <x v="3"/>
  </r>
  <r>
    <s v="E002"/>
    <s v="EO55"/>
    <x v="2191"/>
    <x v="0"/>
    <s v="E3"/>
    <n v="100037768"/>
    <s v="MINAS DE AGUAS TEÑIDAS, S.A.U. (MAT"/>
    <n v="46004267"/>
    <s v="ZREP4500031988_2 MAGDALENA PASTA"/>
    <n v="1782"/>
    <x v="46"/>
    <d v="2024-09-12T00:00:00"/>
    <d v="1899-12-30T17:10:41"/>
    <s v="13/09 11h"/>
    <d v="2024-09-13T00:00:00"/>
    <x v="9"/>
    <x v="10"/>
    <x v="2275"/>
    <d v="2024-09-13T00:00:00"/>
    <d v="1899-12-30T11:17:15"/>
    <n v="85"/>
    <s v="E00085"/>
    <s v="RUTA KMS.085"/>
    <x v="140"/>
    <x v="0"/>
    <x v="0"/>
    <x v="6"/>
    <x v="0"/>
    <d v="2024-09-12T17:10:41"/>
    <x v="244"/>
    <n v="26.821944444556721"/>
    <d v="2024-09-13T11:17:15"/>
    <d v="1899-12-30T01:08:00"/>
    <d v="2024-09-13T12:25:15"/>
    <n v="7.5791666666627862"/>
    <x v="0"/>
    <m/>
    <m/>
    <x v="0"/>
    <x v="12"/>
    <x v="0"/>
    <x v="2"/>
    <x v="7"/>
    <n v="6"/>
    <s v="LOGISTICA GALVEZ MARIN, S.L."/>
    <d v="1899-12-31T03:12:00"/>
    <n v="24.688611111223388"/>
    <n v="12"/>
    <n v="12.688611111223388"/>
    <n v="0"/>
    <x v="3"/>
  </r>
  <r>
    <s v="E002"/>
    <s v="EO55"/>
    <x v="2192"/>
    <x v="0"/>
    <s v="E3"/>
    <n v="100037768"/>
    <s v="MINAS DE AGUAS TEÑIDAS, S.A.U. (MAT"/>
    <n v="46004267"/>
    <s v="ZREP4500031988_2 MAGDALENA PASTA"/>
    <n v="1782"/>
    <x v="46"/>
    <d v="2024-09-12T00:00:00"/>
    <d v="1899-12-30T17:10:49"/>
    <s v="13/09 12h"/>
    <d v="2024-09-13T00:00:00"/>
    <x v="9"/>
    <x v="10"/>
    <x v="2276"/>
    <d v="2024-09-13T00:00:00"/>
    <d v="1899-12-30T12:36:16"/>
    <n v="85"/>
    <s v="E00085"/>
    <s v="RUTA KMS.085"/>
    <x v="88"/>
    <x v="0"/>
    <x v="0"/>
    <x v="6"/>
    <x v="0"/>
    <d v="2024-09-12T17:10:49"/>
    <x v="244"/>
    <n v="26.819722222338896"/>
    <d v="2024-09-13T12:36:16"/>
    <d v="1899-12-30T01:08:00"/>
    <d v="2024-09-13T13:44:16"/>
    <n v="6.2622222222271375"/>
    <x v="0"/>
    <m/>
    <m/>
    <x v="0"/>
    <x v="12"/>
    <x v="0"/>
    <x v="2"/>
    <x v="3"/>
    <n v="6"/>
    <s v=""/>
    <d v="1899-12-31T03:12:00"/>
    <n v="24.686388889005563"/>
    <n v="12"/>
    <n v="12.686388889005563"/>
    <n v="0"/>
    <x v="3"/>
  </r>
  <r>
    <s v="E002"/>
    <s v="EO55"/>
    <x v="2193"/>
    <x v="0"/>
    <s v="E3"/>
    <n v="100037768"/>
    <s v="MINAS DE AGUAS TEÑIDAS, S.A.U. (MAT"/>
    <n v="46004267"/>
    <s v="ZREP4500031988_2 MAGDALENA PASTA"/>
    <n v="1782"/>
    <x v="46"/>
    <d v="2024-09-12T00:00:00"/>
    <d v="1899-12-30T17:11:11"/>
    <s v="13/09 15h"/>
    <d v="2024-09-13T00:00:00"/>
    <x v="9"/>
    <x v="10"/>
    <x v="2277"/>
    <d v="2024-09-13T00:00:00"/>
    <d v="1899-12-30T11:33:59"/>
    <n v="85"/>
    <s v="E00085"/>
    <s v="RUTA KMS.085"/>
    <x v="62"/>
    <x v="0"/>
    <x v="0"/>
    <x v="6"/>
    <x v="0"/>
    <d v="2024-09-12T17:11:11"/>
    <x v="244"/>
    <n v="26.813611111196224"/>
    <d v="2024-09-13T11:33:59"/>
    <d v="1899-12-30T01:08:00"/>
    <d v="2024-09-13T12:41:59"/>
    <n v="7.3002777778892778"/>
    <x v="0"/>
    <m/>
    <m/>
    <x v="0"/>
    <x v="12"/>
    <x v="0"/>
    <x v="2"/>
    <x v="7"/>
    <n v="6"/>
    <s v=""/>
    <d v="1899-12-31T03:12:00"/>
    <n v="24.680277777862891"/>
    <n v="12"/>
    <n v="12.680277777862891"/>
    <n v="0"/>
    <x v="3"/>
  </r>
  <r>
    <s v="E002"/>
    <s v="EO55"/>
    <x v="2194"/>
    <x v="0"/>
    <s v="E3"/>
    <n v="100037768"/>
    <s v="MINAS DE AGUAS TEÑIDAS, S.A.U. (MAT"/>
    <n v="46003118"/>
    <s v="ZREP4500031988_1 VALDELAMUSA PASTA"/>
    <n v="1782"/>
    <x v="46"/>
    <d v="2024-09-12T00:00:00"/>
    <d v="1899-12-30T17:12:41"/>
    <s v="13/09 6h"/>
    <d v="2024-09-13T00:00:00"/>
    <x v="9"/>
    <x v="10"/>
    <x v="2278"/>
    <d v="2024-09-12T00:00:00"/>
    <d v="1899-12-30T19:10:07"/>
    <n v="85"/>
    <s v="E00085"/>
    <s v="RUTA KMS.085"/>
    <x v="89"/>
    <x v="0"/>
    <x v="0"/>
    <x v="6"/>
    <x v="0"/>
    <d v="2024-09-12T17:12:41"/>
    <x v="244"/>
    <n v="26.788611111114733"/>
    <d v="2024-09-12T19:10:07"/>
    <d v="1899-12-30T01:08:00"/>
    <d v="2024-09-12T20:18:07"/>
    <n v="23.698055555520114"/>
    <x v="0"/>
    <m/>
    <m/>
    <x v="0"/>
    <x v="11"/>
    <x v="0"/>
    <x v="2"/>
    <x v="11"/>
    <n v="5"/>
    <s v=""/>
    <d v="1899-12-31T03:12:00"/>
    <n v="24.6552777777814"/>
    <n v="12"/>
    <n v="12.6552777777814"/>
    <n v="0"/>
    <x v="3"/>
  </r>
  <r>
    <s v="E002"/>
    <s v="EO55"/>
    <x v="2195"/>
    <x v="0"/>
    <s v="E3"/>
    <n v="100037768"/>
    <s v="MINAS DE AGUAS TEÑIDAS, S.A.U. (MAT"/>
    <n v="46003118"/>
    <s v="ZREP4500031988_1 VALDELAMUSA PASTA"/>
    <n v="1782"/>
    <x v="46"/>
    <d v="2024-09-12T00:00:00"/>
    <d v="1899-12-30T17:12:50"/>
    <s v="13/09 7h"/>
    <d v="2024-09-13T00:00:00"/>
    <x v="9"/>
    <x v="10"/>
    <x v="2279"/>
    <d v="2024-09-13T00:00:00"/>
    <d v="1899-12-30T12:52:46"/>
    <n v="85"/>
    <s v="E00085"/>
    <s v="RUTA KMS.085"/>
    <x v="234"/>
    <x v="0"/>
    <x v="0"/>
    <x v="6"/>
    <x v="0"/>
    <d v="2024-09-12T17:12:50"/>
    <x v="244"/>
    <n v="26.78611111122882"/>
    <d v="2024-09-13T12:52:46"/>
    <d v="1899-12-30T01:08:00"/>
    <d v="2024-09-13T14:00:46"/>
    <n v="5.9872222222038545"/>
    <x v="0"/>
    <m/>
    <m/>
    <x v="0"/>
    <x v="12"/>
    <x v="0"/>
    <x v="2"/>
    <x v="3"/>
    <n v="6"/>
    <s v=""/>
    <d v="1899-12-31T03:12:00"/>
    <n v="24.652777777895487"/>
    <n v="12"/>
    <n v="12.652777777895487"/>
    <n v="0"/>
    <x v="3"/>
  </r>
  <r>
    <s v="E002"/>
    <s v="EO55"/>
    <x v="2196"/>
    <x v="0"/>
    <s v="E3"/>
    <n v="100037768"/>
    <s v="MINAS DE AGUAS TEÑIDAS, S.A.U. (MAT"/>
    <n v="46003118"/>
    <s v="ZREP4500031988_1 VALDELAMUSA PASTA"/>
    <n v="1782"/>
    <x v="46"/>
    <d v="2024-09-12T00:00:00"/>
    <d v="1899-12-30T17:12:58"/>
    <s v="13/09 8h"/>
    <d v="2024-09-13T00:00:00"/>
    <x v="9"/>
    <x v="10"/>
    <x v="2280"/>
    <d v="2024-09-13T00:00:00"/>
    <d v="1899-12-30T10:23:26"/>
    <n v="85"/>
    <s v="E00085"/>
    <s v="RUTA KMS.085"/>
    <x v="87"/>
    <x v="0"/>
    <x v="0"/>
    <x v="6"/>
    <x v="0"/>
    <d v="2024-09-12T17:12:58"/>
    <x v="244"/>
    <n v="26.783888889010996"/>
    <d v="2024-09-13T10:23:26"/>
    <d v="1899-12-30T01:08:00"/>
    <d v="2024-09-13T11:31:26"/>
    <n v="8.4761111110565253"/>
    <x v="0"/>
    <m/>
    <m/>
    <x v="0"/>
    <x v="12"/>
    <x v="0"/>
    <x v="2"/>
    <x v="6"/>
    <n v="6"/>
    <s v=""/>
    <d v="1899-12-31T03:12:00"/>
    <n v="24.650555555677663"/>
    <n v="12"/>
    <n v="12.650555555677663"/>
    <n v="0"/>
    <x v="3"/>
  </r>
  <r>
    <s v="E002"/>
    <s v="EO55"/>
    <x v="2197"/>
    <x v="0"/>
    <s v="E3"/>
    <n v="100037768"/>
    <s v="MINAS DE AGUAS TEÑIDAS, S.A.U. (MAT"/>
    <n v="46003118"/>
    <s v="ZREP4500031988_1 VALDELAMUSA PASTA"/>
    <n v="1782"/>
    <x v="46"/>
    <d v="2024-09-12T00:00:00"/>
    <d v="1899-12-30T17:13:09"/>
    <s v="13/09 9h"/>
    <d v="2024-09-13T00:00:00"/>
    <x v="9"/>
    <x v="10"/>
    <x v="2281"/>
    <d v="2024-09-13T00:00:00"/>
    <d v="1899-12-30T10:42:07"/>
    <n v="85"/>
    <s v="E00085"/>
    <s v="RUTA KMS.085"/>
    <x v="75"/>
    <x v="0"/>
    <x v="0"/>
    <x v="6"/>
    <x v="0"/>
    <d v="2024-09-12T17:13:09"/>
    <x v="244"/>
    <n v="26.780833333439659"/>
    <d v="2024-09-13T10:42:07"/>
    <d v="1899-12-30T01:08:00"/>
    <d v="2024-09-13T11:50:07"/>
    <n v="8.1647222221945412"/>
    <x v="0"/>
    <m/>
    <m/>
    <x v="0"/>
    <x v="12"/>
    <x v="0"/>
    <x v="2"/>
    <x v="6"/>
    <n v="6"/>
    <s v="HIBURSANFRE, S.L.U."/>
    <d v="1899-12-31T03:12:00"/>
    <n v="24.647500000106326"/>
    <n v="12"/>
    <n v="12.647500000106326"/>
    <n v="0"/>
    <x v="3"/>
  </r>
  <r>
    <s v="E002"/>
    <s v="EO55"/>
    <x v="2198"/>
    <x v="0"/>
    <s v="E3"/>
    <n v="100037768"/>
    <s v="MINAS DE AGUAS TEÑIDAS, S.A.U. (MAT"/>
    <n v="46003118"/>
    <s v="ZREP4500031988_1 VALDELAMUSA PASTA"/>
    <n v="1782"/>
    <x v="46"/>
    <d v="2024-09-12T00:00:00"/>
    <d v="1899-12-30T17:13:17"/>
    <s v="13/09 10h"/>
    <d v="2024-09-13T00:00:00"/>
    <x v="9"/>
    <x v="10"/>
    <x v="2282"/>
    <d v="2024-09-13T00:00:00"/>
    <d v="1899-12-30T12:31:00"/>
    <n v="85"/>
    <s v="E00085"/>
    <s v="RUTA KMS.085"/>
    <x v="284"/>
    <x v="0"/>
    <x v="0"/>
    <x v="6"/>
    <x v="0"/>
    <d v="2024-09-12T17:13:17"/>
    <x v="244"/>
    <n v="26.778611111221835"/>
    <d v="2024-09-13T12:31:00"/>
    <d v="1899-12-30T01:08:00"/>
    <d v="2024-09-13T13:39:00"/>
    <n v="6.3500000000931323"/>
    <x v="0"/>
    <m/>
    <m/>
    <x v="0"/>
    <x v="12"/>
    <x v="0"/>
    <x v="2"/>
    <x v="3"/>
    <n v="6"/>
    <s v=""/>
    <d v="1899-12-31T03:12:00"/>
    <n v="24.645277777888502"/>
    <n v="12"/>
    <n v="12.645277777888502"/>
    <n v="0"/>
    <x v="3"/>
  </r>
  <r>
    <s v="E002"/>
    <s v="EO55"/>
    <x v="2199"/>
    <x v="0"/>
    <s v="E3"/>
    <n v="100052254"/>
    <s v="COTUBO PREFABRICADOS S.L.U."/>
    <n v="46004326"/>
    <s v="LA CARLOTA"/>
    <n v="3263"/>
    <x v="47"/>
    <d v="2024-09-12T00:00:00"/>
    <d v="1899-12-30T17:18:29"/>
    <s v="16/09 08:00h"/>
    <d v="2024-09-16T00:00:00"/>
    <x v="13"/>
    <x v="9"/>
    <x v="2283"/>
    <d v="2024-09-13T00:00:00"/>
    <d v="1899-12-30T13:19:50"/>
    <n v="158"/>
    <s v="E00158"/>
    <s v="RUTA KMS.158"/>
    <x v="91"/>
    <x v="0"/>
    <x v="0"/>
    <x v="5"/>
    <x v="0"/>
    <d v="2024-09-12T17:18:29"/>
    <x v="271"/>
    <n v="86.691944444552064"/>
    <d v="2024-09-13T13:19:50"/>
    <d v="1899-12-30T02:06:24"/>
    <d v="2024-09-13T15:26:14"/>
    <n v="64.562777777784504"/>
    <x v="0"/>
    <m/>
    <m/>
    <x v="0"/>
    <x v="12"/>
    <x v="0"/>
    <x v="2"/>
    <x v="2"/>
    <n v="6"/>
    <s v=""/>
    <d v="1900-01-01T02:33:36"/>
    <n v="83.585277777885395"/>
    <n v="48"/>
    <n v="35.585277777885395"/>
    <n v="0"/>
    <x v="3"/>
  </r>
  <r>
    <s v="E002"/>
    <s v="EO55"/>
    <x v="2200"/>
    <x v="0"/>
    <s v="E3"/>
    <n v="100018624"/>
    <s v="VIPRELUC, S.L."/>
    <n v="46000748"/>
    <s v="PUENTE GENIL"/>
    <n v="3264"/>
    <x v="43"/>
    <d v="2024-09-12T00:00:00"/>
    <d v="1899-12-30T17:20:22"/>
    <s v="13/09 8h nº292"/>
    <d v="2024-09-13T00:00:00"/>
    <x v="13"/>
    <x v="9"/>
    <x v="2284"/>
    <d v="2024-09-13T00:00:00"/>
    <d v="1899-12-30T06:21:44"/>
    <n v="127"/>
    <s v="E00127"/>
    <s v="RUTA KMS.127"/>
    <x v="76"/>
    <x v="0"/>
    <x v="0"/>
    <x v="5"/>
    <x v="0"/>
    <d v="2024-09-12T17:20:22"/>
    <x v="242"/>
    <n v="14.660555555659812"/>
    <d v="2024-09-13T06:21:44"/>
    <d v="1899-12-30T01:41:36"/>
    <d v="2024-09-13T08:03:20"/>
    <n v="-5.5555555445607752E-2"/>
    <x v="0"/>
    <m/>
    <m/>
    <x v="0"/>
    <x v="12"/>
    <x v="0"/>
    <x v="2"/>
    <x v="13"/>
    <n v="6"/>
    <s v=""/>
    <d v="1899-12-31T16:38:24"/>
    <n v="11.967222222326479"/>
    <n v="12"/>
    <n v="-3.2777777673521413E-2"/>
    <n v="1"/>
    <x v="3"/>
  </r>
  <r>
    <s v="E002"/>
    <s v="EO55"/>
    <x v="2201"/>
    <x v="0"/>
    <s v="E3"/>
    <n v="432000110"/>
    <s v="PREBETONG HORMIGONES, S.A."/>
    <n v="46001418"/>
    <s v="SEVILLA (SAN JERONIMO)"/>
    <n v="837"/>
    <x v="42"/>
    <d v="2024-09-12T00:00:00"/>
    <d v="1899-12-30T17:42:20"/>
    <s v="7:00 en la plata"/>
    <d v="2024-09-13T00:00:00"/>
    <x v="7"/>
    <x v="10"/>
    <x v="2285"/>
    <d v="2024-09-12T00:00:00"/>
    <d v="1899-12-30T18:28:18"/>
    <n v="80"/>
    <s v="E00080"/>
    <s v="RUTA KMS.080"/>
    <x v="318"/>
    <x v="0"/>
    <x v="0"/>
    <x v="6"/>
    <x v="0"/>
    <d v="2024-09-12T17:42:20"/>
    <x v="225"/>
    <n v="24.294444444472902"/>
    <d v="2024-09-12T18:28:18"/>
    <d v="1899-12-30T01:04:00"/>
    <d v="2024-09-12T19:32:18"/>
    <n v="22.461666666611563"/>
    <x v="0"/>
    <m/>
    <m/>
    <x v="0"/>
    <x v="11"/>
    <x v="0"/>
    <x v="2"/>
    <x v="10"/>
    <n v="5"/>
    <s v="LOGISTICA GALVEZ MARIN, S.L."/>
    <d v="1899-12-31T01:36:00"/>
    <n v="22.227777777806235"/>
    <n v="12"/>
    <n v="10.227777777806235"/>
    <n v="0"/>
    <x v="3"/>
  </r>
  <r>
    <s v="E002"/>
    <s v="EO55"/>
    <x v="2202"/>
    <x v="0"/>
    <s v="E3"/>
    <n v="100037768"/>
    <s v="MINAS DE AGUAS TEÑIDAS, S.A.U. (MAT"/>
    <n v="46004267"/>
    <s v="ZREP4500031988_2 MAGDALENA PASTA"/>
    <n v="1782"/>
    <x v="46"/>
    <d v="2024-09-13T00:00:00"/>
    <d v="1899-12-30T08:20:37"/>
    <s v="13/09 1º ampliación"/>
    <d v="2024-09-13T00:00:00"/>
    <x v="9"/>
    <x v="10"/>
    <x v="2286"/>
    <d v="2024-09-13T00:00:00"/>
    <d v="1899-12-30T13:22:24"/>
    <n v="85"/>
    <s v="E00085"/>
    <s v="RUTA KMS.085"/>
    <x v="102"/>
    <x v="0"/>
    <x v="0"/>
    <x v="6"/>
    <x v="0"/>
    <d v="2024-09-13T08:20:37"/>
    <x v="244"/>
    <n v="11.656388888892252"/>
    <d v="2024-09-13T13:22:24"/>
    <d v="1899-12-30T01:08:00"/>
    <d v="2024-09-13T14:30:24"/>
    <n v="5.4933333332883194"/>
    <x v="0"/>
    <m/>
    <m/>
    <x v="0"/>
    <x v="12"/>
    <x v="0"/>
    <x v="2"/>
    <x v="2"/>
    <n v="6"/>
    <s v=""/>
    <d v="1899-12-31T03:12:00"/>
    <n v="9.5230555555589191"/>
    <n v="0"/>
    <n v="9.5230555555589191"/>
    <n v="0"/>
    <x v="3"/>
  </r>
  <r>
    <s v="E002"/>
    <s v="EO55"/>
    <x v="2203"/>
    <x v="0"/>
    <s v="E3"/>
    <n v="100037768"/>
    <s v="MINAS DE AGUAS TEÑIDAS, S.A.U. (MAT"/>
    <n v="46004267"/>
    <s v="ZREP4500031988_2 MAGDALENA PASTA"/>
    <n v="1782"/>
    <x v="46"/>
    <d v="2024-09-13T00:00:00"/>
    <d v="1899-12-30T08:20:47"/>
    <s v="13/09 2º ampliación"/>
    <d v="2024-09-13T00:00:00"/>
    <x v="9"/>
    <x v="10"/>
    <x v="2287"/>
    <d v="2024-09-13T00:00:00"/>
    <d v="1899-12-30T11:54:27"/>
    <n v="85"/>
    <s v="E00085"/>
    <s v="RUTA KMS.085"/>
    <x v="69"/>
    <x v="0"/>
    <x v="0"/>
    <x v="6"/>
    <x v="0"/>
    <d v="2024-09-13T08:20:47"/>
    <x v="244"/>
    <n v="11.653611111163627"/>
    <d v="2024-09-13T11:54:27"/>
    <d v="1899-12-30T01:08:00"/>
    <d v="2024-09-13T13:02:27"/>
    <n v="6.9591666666674428"/>
    <x v="0"/>
    <m/>
    <m/>
    <x v="0"/>
    <x v="12"/>
    <x v="0"/>
    <x v="2"/>
    <x v="7"/>
    <n v="6"/>
    <s v=""/>
    <d v="1899-12-31T03:12:00"/>
    <n v="9.5202777778302945"/>
    <n v="0"/>
    <n v="9.5202777778302945"/>
    <n v="0"/>
    <x v="3"/>
  </r>
  <r>
    <s v="E002"/>
    <s v="EO55"/>
    <x v="2204"/>
    <x v="0"/>
    <s v="E3"/>
    <n v="100037768"/>
    <s v="MINAS DE AGUAS TEÑIDAS, S.A.U. (MAT"/>
    <n v="46004267"/>
    <s v="ZREP4500031988_2 MAGDALENA PASTA"/>
    <n v="1782"/>
    <x v="46"/>
    <d v="2024-09-13T00:00:00"/>
    <d v="1899-12-30T08:20:58"/>
    <s v="13/09 3º ampliación"/>
    <d v="2024-09-13T00:00:00"/>
    <x v="9"/>
    <x v="10"/>
    <x v="2288"/>
    <d v="2024-09-13T00:00:00"/>
    <d v="1899-12-30T11:30:20"/>
    <n v="85"/>
    <s v="E00085"/>
    <s v="RUTA KMS.085"/>
    <x v="289"/>
    <x v="0"/>
    <x v="0"/>
    <x v="6"/>
    <x v="0"/>
    <d v="2024-09-13T08:20:58"/>
    <x v="244"/>
    <n v="11.650555555592291"/>
    <d v="2024-09-13T11:30:20"/>
    <d v="1899-12-30T01:08:00"/>
    <d v="2024-09-13T12:38:20"/>
    <n v="7.3611111111240461"/>
    <x v="0"/>
    <m/>
    <m/>
    <x v="0"/>
    <x v="12"/>
    <x v="0"/>
    <x v="2"/>
    <x v="7"/>
    <n v="6"/>
    <s v=""/>
    <d v="1899-12-31T03:12:00"/>
    <n v="9.5172222222589582"/>
    <n v="0"/>
    <n v="9.5172222222589582"/>
    <n v="0"/>
    <x v="3"/>
  </r>
  <r>
    <s v="E002"/>
    <s v="EO55"/>
    <x v="2205"/>
    <x v="0"/>
    <s v="E3"/>
    <n v="100058385"/>
    <s v="VIGUETAS UNION, S.L."/>
    <n v="46005170"/>
    <s v="PTA PREFABRICADOS - LOS CORRALES"/>
    <n v="3262"/>
    <x v="38"/>
    <d v="2024-09-13T00:00:00"/>
    <d v="1899-12-30T09:04:47"/>
    <s v="A PRIMERA HORA 16/09"/>
    <d v="2024-09-16T00:00:00"/>
    <x v="13"/>
    <x v="9"/>
    <x v="2289"/>
    <d v="2024-09-13T00:00:00"/>
    <d v="1899-12-30T12:02:29"/>
    <n v="105"/>
    <s v="E00105"/>
    <s v="RUTA KMS.105"/>
    <x v="332"/>
    <x v="0"/>
    <x v="0"/>
    <x v="5"/>
    <x v="0"/>
    <d v="2024-09-13T09:04:47"/>
    <x v="271"/>
    <n v="70.920277777884621"/>
    <d v="2024-09-13T12:02:29"/>
    <d v="1899-12-30T01:24:00"/>
    <d v="2024-09-13T13:26:29"/>
    <n v="66.558611111075152"/>
    <x v="0"/>
    <m/>
    <m/>
    <x v="0"/>
    <x v="12"/>
    <x v="0"/>
    <x v="2"/>
    <x v="3"/>
    <n v="6"/>
    <s v=""/>
    <d v="1899-12-31T09:36:00"/>
    <n v="68.520277777884615"/>
    <n v="36"/>
    <n v="32.520277777884615"/>
    <n v="0"/>
    <x v="3"/>
  </r>
  <r>
    <s v="E002"/>
    <s v="EO55"/>
    <x v="2206"/>
    <x v="0"/>
    <s v="E3"/>
    <n v="100057966"/>
    <s v="HORPRESOL, SRL"/>
    <n v="46005105"/>
    <s v="PLANTA MALAGA"/>
    <n v="3269"/>
    <x v="45"/>
    <d v="2024-09-13T00:00:00"/>
    <d v="1899-12-30T09:49:44"/>
    <s v="votorantim 11h"/>
    <d v="2024-09-13T00:00:00"/>
    <x v="9"/>
    <x v="9"/>
    <x v="2290"/>
    <d v="2024-09-13T00:00:00"/>
    <d v="1899-12-30T10:46:11"/>
    <n v="24"/>
    <s v="E00024"/>
    <s v="RUTA KMS.024"/>
    <x v="84"/>
    <x v="0"/>
    <x v="0"/>
    <x v="5"/>
    <x v="0"/>
    <d v="2024-09-13T09:49:44"/>
    <x v="244"/>
    <n v="10.171111111238133"/>
    <d v="2024-09-13T10:46:11"/>
    <d v="1899-12-30T00:19:12"/>
    <d v="2024-09-13T11:05:23"/>
    <n v="8.9102777777588926"/>
    <x v="0"/>
    <m/>
    <m/>
    <x v="0"/>
    <x v="12"/>
    <x v="0"/>
    <x v="2"/>
    <x v="6"/>
    <n v="6"/>
    <s v=""/>
    <d v="1899-12-30T07:40:48"/>
    <n v="8.8511111112381329"/>
    <n v="0"/>
    <n v="8.8511111112381329"/>
    <n v="0"/>
    <x v="3"/>
  </r>
  <r>
    <s v="E002"/>
    <s v="EO55"/>
    <x v="2207"/>
    <x v="0"/>
    <s v="E3"/>
    <n v="100055849"/>
    <s v="HORMECO S.L."/>
    <n v="46005163"/>
    <s v="SUMIN CEMENTO SILO FYM - MELILLA"/>
    <n v="3264"/>
    <x v="43"/>
    <d v="2024-09-13T00:00:00"/>
    <d v="1899-12-30T11:51:36"/>
    <s v="13/09 1 viaje"/>
    <d v="2024-09-13T00:00:00"/>
    <x v="9"/>
    <x v="9"/>
    <x v="2291"/>
    <d v="2024-09-13T00:00:00"/>
    <d v="1899-12-30T12:44:27"/>
    <n v="264"/>
    <s v="E00264"/>
    <s v="RUTA KMS.264"/>
    <x v="333"/>
    <x v="0"/>
    <x v="0"/>
    <x v="5"/>
    <x v="0"/>
    <d v="2024-09-13T11:51:36"/>
    <x v="244"/>
    <n v="8.1400000001303852"/>
    <d v="2024-09-13T12:44:27"/>
    <d v="1899-12-30T03:31:12"/>
    <d v="2024-09-13T16:15:39"/>
    <n v="3.7391666667535901"/>
    <x v="0"/>
    <m/>
    <m/>
    <x v="0"/>
    <x v="12"/>
    <x v="0"/>
    <x v="2"/>
    <x v="3"/>
    <n v="6"/>
    <s v=""/>
    <d v="1900-01-02T12:28:48"/>
    <n v="3.6200000001303856"/>
    <n v="0"/>
    <n v="3.6200000001303856"/>
    <n v="0"/>
    <x v="3"/>
  </r>
  <r>
    <s v="E002"/>
    <s v="EO55"/>
    <x v="2208"/>
    <x v="0"/>
    <s v="E3"/>
    <n v="100033645"/>
    <s v="HORMIALIA 2007 S.L."/>
    <n v="46005122"/>
    <s v="PLANTA SAN ROQUE"/>
    <n v="3262"/>
    <x v="38"/>
    <d v="2024-09-13T00:00:00"/>
    <d v="1899-12-30T11:57:34"/>
    <s v="16/09 8h"/>
    <d v="2024-09-16T00:00:00"/>
    <x v="13"/>
    <x v="9"/>
    <x v="2292"/>
    <d v="2024-09-13T00:00:00"/>
    <d v="1899-12-30T13:15:48"/>
    <n v="144"/>
    <s v="E00144"/>
    <s v="RUTA KMS.144"/>
    <x v="118"/>
    <x v="0"/>
    <x v="0"/>
    <x v="5"/>
    <x v="0"/>
    <d v="2024-09-13T11:57:34"/>
    <x v="271"/>
    <n v="68.040555555664469"/>
    <d v="2024-09-13T13:15:48"/>
    <d v="1899-12-30T01:55:12"/>
    <d v="2024-09-13T15:11:00"/>
    <n v="64.816666666651145"/>
    <x v="0"/>
    <m/>
    <m/>
    <x v="0"/>
    <x v="12"/>
    <x v="0"/>
    <x v="2"/>
    <x v="2"/>
    <n v="6"/>
    <s v=""/>
    <d v="1899-12-31T22:04:48"/>
    <n v="65.120555555664467"/>
    <n v="36"/>
    <n v="29.120555555664467"/>
    <n v="0"/>
    <x v="3"/>
  </r>
  <r>
    <s v="E002"/>
    <s v="EO55"/>
    <x v="2209"/>
    <x v="0"/>
    <s v="E3"/>
    <n v="100037768"/>
    <s v="MINAS DE AGUAS TEÑIDAS, S.A.U. (MAT"/>
    <n v="46004267"/>
    <s v="ZREP4500031988_2 MAGDALENA PASTA"/>
    <n v="1782"/>
    <x v="46"/>
    <d v="2024-09-13T00:00:00"/>
    <d v="1899-12-30T12:20:27"/>
    <s v="13/09 20:00h"/>
    <d v="2024-09-13T00:00:00"/>
    <x v="9"/>
    <x v="10"/>
    <x v="2293"/>
    <d v="2024-09-13T00:00:00"/>
    <d v="1899-12-30T12:22:17"/>
    <n v="85"/>
    <s v="E00085"/>
    <s v="RUTA KMS.085"/>
    <x v="121"/>
    <x v="0"/>
    <x v="0"/>
    <x v="6"/>
    <x v="0"/>
    <d v="2024-09-13T12:20:27"/>
    <x v="244"/>
    <n v="7.6591666666790843"/>
    <d v="2024-09-13T12:22:17"/>
    <d v="1899-12-30T01:08:00"/>
    <d v="2024-09-13T13:30:17"/>
    <n v="6.4952777777798474"/>
    <x v="0"/>
    <m/>
    <m/>
    <x v="0"/>
    <x v="12"/>
    <x v="0"/>
    <x v="2"/>
    <x v="3"/>
    <n v="6"/>
    <s v=""/>
    <d v="1899-12-31T03:12:00"/>
    <n v="5.5258333333457514"/>
    <n v="0"/>
    <n v="5.5258333333457514"/>
    <n v="0"/>
    <x v="3"/>
  </r>
  <r>
    <s v="E002"/>
    <s v="EO56"/>
    <x v="2210"/>
    <x v="0"/>
    <s v="E3"/>
    <n v="100058154"/>
    <s v="BASEWELL LTD"/>
    <n v="46005185"/>
    <s v="GIBRALTAR"/>
    <n v="3268"/>
    <x v="2"/>
    <d v="2024-09-12T00:00:00"/>
    <d v="1899-12-30T12:33:01"/>
    <s v="13/09 De 8 a 13"/>
    <d v="2024-09-13T00:00:00"/>
    <x v="0"/>
    <x v="9"/>
    <x v="2294"/>
    <d v="2024-09-12T00:00:00"/>
    <d v="1899-12-30T15:06:50"/>
    <n v="153"/>
    <s v="E00153"/>
    <s v="RUTA KMS.153"/>
    <x v="96"/>
    <x v="0"/>
    <x v="0"/>
    <x v="5"/>
    <x v="0"/>
    <d v="2024-09-12T12:33:01"/>
    <x v="254"/>
    <n v="24.449722222227138"/>
    <d v="2024-09-12T15:06:50"/>
    <d v="1899-12-30T02:02:24"/>
    <d v="2024-09-12T17:09:14"/>
    <n v="19.846111110993661"/>
    <x v="0"/>
    <m/>
    <m/>
    <x v="0"/>
    <x v="11"/>
    <x v="0"/>
    <x v="2"/>
    <x v="4"/>
    <n v="5"/>
    <s v=""/>
    <d v="1900-01-01T00:57:36"/>
    <n v="21.409722222227138"/>
    <n v="12"/>
    <n v="9.4097222222271384"/>
    <n v="0"/>
    <x v="3"/>
  </r>
  <r>
    <s v="E002"/>
    <s v="EO57"/>
    <x v="2211"/>
    <x v="0"/>
    <s v="E3"/>
    <n v="432000110"/>
    <s v="PREBETONG HORMIGONES, S.A."/>
    <n v="68000485"/>
    <s v="PLANTA LAS GALLETAS II"/>
    <n v="3126"/>
    <x v="54"/>
    <d v="2024-09-06T00:00:00"/>
    <d v="1899-12-30T10:47:14"/>
    <s v="11/09 09h TORRE 2"/>
    <d v="2024-09-11T00:00:00"/>
    <x v="14"/>
    <x v="12"/>
    <x v="2295"/>
    <d v="2024-09-11T00:00:00"/>
    <d v="1899-12-30T10:45:17"/>
    <n v="78"/>
    <s v="E0054I"/>
    <s v="Las Galletas"/>
    <x v="154"/>
    <x v="0"/>
    <x v="0"/>
    <x v="3"/>
    <x v="0"/>
    <d v="2024-09-06T10:47:14"/>
    <x v="173"/>
    <n v="120.71277777763316"/>
    <d v="2024-09-11T10:45:17"/>
    <d v="1899-12-30T01:02:24"/>
    <d v="2024-09-11T11:47:41"/>
    <n v="-0.29472222231561318"/>
    <x v="0"/>
    <m/>
    <m/>
    <x v="0"/>
    <x v="8"/>
    <x v="0"/>
    <x v="2"/>
    <x v="6"/>
    <n v="4"/>
    <s v=""/>
    <d v="1899-12-31T00:57:36"/>
    <n v="118.67277777763316"/>
    <n v="60"/>
    <n v="58.672777777633158"/>
    <n v="0"/>
    <x v="1"/>
  </r>
  <r>
    <s v="E002"/>
    <s v="EO57"/>
    <x v="2212"/>
    <x v="0"/>
    <s v="E3"/>
    <n v="100038335"/>
    <s v="CONSTRUCCIONES DARIAS, S.A."/>
    <n v="68002810"/>
    <s v="LA GOMERA"/>
    <n v="3126"/>
    <x v="54"/>
    <d v="2024-09-06T00:00:00"/>
    <d v="1899-12-30T17:04:58"/>
    <s v="Jueves 12/09 LA GOME"/>
    <d v="2024-09-12T00:00:00"/>
    <x v="13"/>
    <x v="12"/>
    <x v="2296"/>
    <d v="2024-09-11T00:00:00"/>
    <d v="1899-12-30T14:44:53"/>
    <n v="0"/>
    <m/>
    <m/>
    <x v="302"/>
    <x v="0"/>
    <x v="0"/>
    <x v="3"/>
    <x v="0"/>
    <d v="2024-09-06T17:04:58"/>
    <x v="222"/>
    <n v="134.91722222225508"/>
    <d v="2024-09-11T14:44:53"/>
    <d v="1899-12-30T00:00:00"/>
    <d v="2024-09-11T14:44:53"/>
    <n v="17.251944444549736"/>
    <x v="0"/>
    <m/>
    <m/>
    <x v="0"/>
    <x v="8"/>
    <x v="0"/>
    <x v="2"/>
    <x v="5"/>
    <n v="4"/>
    <s v=""/>
    <d v="1899-12-30T00:00:00"/>
    <n v="133.91722222225508"/>
    <n v="60"/>
    <n v="73.917222222255077"/>
    <n v="0"/>
    <x v="1"/>
  </r>
  <r>
    <s v="E002"/>
    <s v="EO57"/>
    <x v="2213"/>
    <x v="0"/>
    <s v="E4"/>
    <n v="100037437"/>
    <s v="FERRETERIA  GOYO E HIJOS, S.L."/>
    <n v="68000134"/>
    <s v="EN ARMEÑIME - ADEJE"/>
    <n v="2693"/>
    <x v="56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0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3"/>
    <x v="0"/>
    <s v="E4"/>
    <n v="100037437"/>
    <s v="FERRETERIA  GOYO E HIJOS, S.L."/>
    <n v="68000134"/>
    <s v="EN ARMEÑIME - ADEJE"/>
    <n v="3208"/>
    <x v="55"/>
    <d v="2024-09-09T00:00:00"/>
    <d v="1899-12-30T07:38:29"/>
    <s v="12/09 16pal devol pa"/>
    <d v="2024-09-12T00:00:00"/>
    <x v="9"/>
    <x v="12"/>
    <x v="2297"/>
    <d v="2024-09-11T00:00:00"/>
    <d v="1899-12-30T15:01:21"/>
    <n v="88"/>
    <s v="E00ADE"/>
    <s v="Adeje"/>
    <x v="149"/>
    <x v="0"/>
    <x v="1"/>
    <x v="3"/>
    <x v="1"/>
    <d v="2024-09-09T07:38:29"/>
    <x v="196"/>
    <n v="84.358611111121718"/>
    <d v="2024-09-11T15:01:21"/>
    <d v="1899-12-30T01:10:24"/>
    <d v="2024-09-11T16:11:45"/>
    <n v="27.804166666755918"/>
    <x v="0"/>
    <m/>
    <m/>
    <x v="0"/>
    <x v="8"/>
    <x v="0"/>
    <x v="2"/>
    <x v="4"/>
    <n v="4"/>
    <s v=""/>
    <d v="1899-12-31T04:09:36"/>
    <n v="82.185277777788386"/>
    <n v="36"/>
    <n v="46.185277777788386"/>
    <n v="0"/>
    <x v="1"/>
  </r>
  <r>
    <s v="E002"/>
    <s v="EO57"/>
    <x v="2214"/>
    <x v="0"/>
    <s v="E4"/>
    <n v="100059237"/>
    <s v="FERRETERIA SUCONSAS S.L"/>
    <n v="68002804"/>
    <s v="EL CHORRILLO"/>
    <n v="3208"/>
    <x v="55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0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4"/>
    <x v="0"/>
    <s v="E4"/>
    <n v="100059237"/>
    <s v="FERRETERIA SUCONSAS S.L"/>
    <n v="68002804"/>
    <s v="EL CHORRILLO"/>
    <n v="2693"/>
    <x v="56"/>
    <d v="2024-09-09T00:00:00"/>
    <d v="1899-12-30T12:10:34"/>
    <s v="11/09 16pal cem+mort"/>
    <d v="2024-09-11T00:00:00"/>
    <x v="9"/>
    <x v="12"/>
    <x v="2298"/>
    <d v="2024-09-11T00:00:00"/>
    <d v="1899-12-30T14:25:33"/>
    <n v="17"/>
    <s v="E0053E"/>
    <s v="El Chorrillo"/>
    <x v="149"/>
    <x v="0"/>
    <x v="1"/>
    <x v="3"/>
    <x v="1"/>
    <d v="2024-09-09T12:10:34"/>
    <x v="176"/>
    <n v="55.823888888990041"/>
    <d v="2024-09-11T14:25:33"/>
    <d v="1899-12-30T00:13:36"/>
    <d v="2024-09-11T14:39:09"/>
    <n v="5.347499999916181"/>
    <x v="0"/>
    <m/>
    <m/>
    <x v="0"/>
    <x v="8"/>
    <x v="0"/>
    <x v="2"/>
    <x v="5"/>
    <n v="4"/>
    <s v=""/>
    <d v="1899-12-30T05:26:24"/>
    <n v="54.597222222323374"/>
    <n v="24"/>
    <n v="30.597222222323374"/>
    <n v="0"/>
    <x v="1"/>
  </r>
  <r>
    <s v="E002"/>
    <s v="EO57"/>
    <x v="2215"/>
    <x v="0"/>
    <s v="E4"/>
    <n v="100037335"/>
    <s v="PREFABRICADOS REALEJOS, S.A."/>
    <n v="68000500"/>
    <s v="LOS REALEJOS"/>
    <n v="3208"/>
    <x v="55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0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5"/>
    <x v="0"/>
    <s v="E4"/>
    <n v="100037335"/>
    <s v="PREFABRICADOS REALEJOS, S.A."/>
    <n v="68000500"/>
    <s v="LOS REALEJOS"/>
    <n v="2693"/>
    <x v="56"/>
    <d v="2024-09-10T00:00:00"/>
    <d v="1899-12-30T07:46:02"/>
    <s v="11/09 16pal"/>
    <d v="2024-09-11T00:00:00"/>
    <x v="9"/>
    <x v="12"/>
    <x v="2299"/>
    <d v="2024-09-11T00:00:00"/>
    <d v="1899-12-30T10:50:05"/>
    <n v="47"/>
    <s v="E00LSE"/>
    <s v="Los Realejos"/>
    <x v="45"/>
    <x v="0"/>
    <x v="1"/>
    <x v="3"/>
    <x v="1"/>
    <d v="2024-09-10T07:46:02"/>
    <x v="176"/>
    <n v="36.232777777884621"/>
    <d v="2024-09-11T10:50:05"/>
    <d v="1899-12-30T00:37:36"/>
    <d v="2024-09-11T11:27:41"/>
    <n v="8.5386111111729406"/>
    <x v="0"/>
    <m/>
    <m/>
    <x v="0"/>
    <x v="8"/>
    <x v="0"/>
    <x v="2"/>
    <x v="6"/>
    <n v="4"/>
    <s v=""/>
    <d v="1899-12-30T15:02:24"/>
    <n v="34.606111111217956"/>
    <n v="12"/>
    <n v="22.606111111217956"/>
    <n v="0"/>
    <x v="1"/>
  </r>
  <r>
    <s v="E002"/>
    <s v="EO57"/>
    <x v="2216"/>
    <x v="0"/>
    <s v="E4"/>
    <n v="100049137"/>
    <s v="MORALES DIAZ, YONATHAN MAKEY"/>
    <n v="68001633"/>
    <s v="ALMACEN-ARICO"/>
    <n v="3208"/>
    <x v="55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0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6"/>
    <x v="0"/>
    <s v="E4"/>
    <n v="100049137"/>
    <s v="MORALES DIAZ, YONATHAN MAKEY"/>
    <n v="68001633"/>
    <s v="ALMACEN-ARICO"/>
    <n v="2693"/>
    <x v="56"/>
    <d v="2024-09-10T00:00:00"/>
    <d v="1899-12-30T11:17:07"/>
    <s v="11/09 7p CEM + 1p M"/>
    <d v="2024-09-12T00:00:00"/>
    <x v="9"/>
    <x v="12"/>
    <x v="2300"/>
    <d v="2024-09-11T00:00:00"/>
    <d v="1899-12-30T11:56:18"/>
    <n v="53"/>
    <s v="E00ARI"/>
    <s v="Arico"/>
    <x v="150"/>
    <x v="0"/>
    <x v="1"/>
    <x v="3"/>
    <x v="1"/>
    <d v="2024-09-10T11:17:07"/>
    <x v="196"/>
    <n v="56.714722222241107"/>
    <d v="2024-09-11T11:56:18"/>
    <d v="1899-12-30T00:42:24"/>
    <d v="2024-09-11T12:38:42"/>
    <n v="31.354999999981374"/>
    <x v="0"/>
    <m/>
    <m/>
    <x v="0"/>
    <x v="8"/>
    <x v="0"/>
    <x v="2"/>
    <x v="7"/>
    <n v="4"/>
    <s v=""/>
    <d v="1899-12-30T16:57:36"/>
    <n v="55.008055555574444"/>
    <n v="24"/>
    <n v="31.008055555574444"/>
    <n v="0"/>
    <x v="1"/>
  </r>
  <r>
    <s v="E002"/>
    <s v="EO57"/>
    <x v="2217"/>
    <x v="0"/>
    <s v="E4"/>
    <n v="100037342"/>
    <s v="REYES DIAZ, S.A."/>
    <n v="68000026"/>
    <s v="EN PUERTO DE LA CRUZ"/>
    <n v="3208"/>
    <x v="55"/>
    <d v="2024-09-10T00:00:00"/>
    <d v="1899-12-30T12:41:45"/>
    <s v="SUST ALB 507099192"/>
    <d v="2024-09-12T00:00:00"/>
    <x v="9"/>
    <x v="12"/>
    <x v="2301"/>
    <d v="2024-09-11T00:00:00"/>
    <d v="1899-12-30T10:37:58"/>
    <n v="42"/>
    <s v="E0054V"/>
    <s v="Puerto de la Cruz"/>
    <x v="151"/>
    <x v="0"/>
    <x v="0"/>
    <x v="3"/>
    <x v="1"/>
    <d v="2024-09-10T12:41:45"/>
    <x v="196"/>
    <n v="55.304166666639503"/>
    <d v="2024-09-11T10:37:58"/>
    <d v="1899-12-30T00:33:36"/>
    <d v="2024-09-11T11:11:34"/>
    <n v="32.807222222385462"/>
    <x v="0"/>
    <m/>
    <m/>
    <x v="0"/>
    <x v="8"/>
    <x v="0"/>
    <x v="2"/>
    <x v="6"/>
    <n v="4"/>
    <s v=""/>
    <d v="1899-12-30T13:26:24"/>
    <n v="53.744166666639501"/>
    <n v="24"/>
    <n v="29.744166666639501"/>
    <n v="0"/>
    <x v="1"/>
  </r>
  <r>
    <s v="E002"/>
    <s v="EO57"/>
    <x v="2218"/>
    <x v="0"/>
    <s v="E3"/>
    <n v="432000110"/>
    <s v="PREBETONG HORMIGONES, S.A."/>
    <n v="68000488"/>
    <s v="PLANTA LOS REALEJOS"/>
    <n v="3126"/>
    <x v="54"/>
    <d v="2024-09-10T00:00:00"/>
    <d v="1899-12-30T13:58:10"/>
    <s v="11/09 11h Silo 1"/>
    <d v="2024-09-11T00:00:00"/>
    <x v="12"/>
    <x v="12"/>
    <x v="2302"/>
    <d v="2024-09-11T00:00:00"/>
    <d v="1899-12-30T12:03:14"/>
    <n v="47"/>
    <s v="E00LSE"/>
    <s v="Los Realejos"/>
    <x v="153"/>
    <x v="0"/>
    <x v="0"/>
    <x v="3"/>
    <x v="0"/>
    <d v="2024-09-10T13:58:10"/>
    <x v="190"/>
    <n v="21.03055555553874"/>
    <d v="2024-09-11T12:03:14"/>
    <d v="1899-12-30T00:37:36"/>
    <d v="2024-09-11T12:40:50"/>
    <n v="-1.6805555555038154"/>
    <x v="1"/>
    <m/>
    <m/>
    <x v="0"/>
    <x v="8"/>
    <x v="3"/>
    <x v="2"/>
    <x v="3"/>
    <n v="4"/>
    <s v=""/>
    <d v="1899-12-30T15:02:24"/>
    <n v="19.403888888872075"/>
    <n v="12"/>
    <n v="7.4038888888720749"/>
    <n v="0"/>
    <x v="1"/>
  </r>
  <r>
    <s v="E002"/>
    <s v="EO57"/>
    <x v="2219"/>
    <x v="0"/>
    <s v="E3"/>
    <n v="432000110"/>
    <s v="PREBETONG HORMIGONES, S.A."/>
    <n v="68000485"/>
    <s v="PLANTA LAS GALLETAS II"/>
    <n v="3126"/>
    <x v="54"/>
    <d v="2024-09-10T00:00:00"/>
    <d v="1899-12-30T13:58:55"/>
    <s v="11/09 12h TORRE 2 SI"/>
    <d v="2024-09-11T00:00:00"/>
    <x v="17"/>
    <x v="12"/>
    <x v="2303"/>
    <d v="2024-09-11T00:00:00"/>
    <d v="1899-12-30T15:29:48"/>
    <n v="78"/>
    <s v="E0054I"/>
    <s v="Las Galletas"/>
    <x v="153"/>
    <x v="0"/>
    <x v="0"/>
    <x v="3"/>
    <x v="0"/>
    <d v="2024-09-10T13:58:55"/>
    <x v="181"/>
    <n v="22.018055555527098"/>
    <d v="2024-09-11T15:29:48"/>
    <d v="1899-12-30T01:02:24"/>
    <d v="2024-09-11T16:32:12"/>
    <n v="-4.5366666666814126"/>
    <x v="1"/>
    <m/>
    <m/>
    <x v="0"/>
    <x v="8"/>
    <x v="2"/>
    <x v="2"/>
    <x v="4"/>
    <n v="4"/>
    <s v=""/>
    <d v="1899-12-31T00:57:36"/>
    <n v="19.978055555527099"/>
    <n v="12"/>
    <n v="7.9780555555270993"/>
    <n v="0"/>
    <x v="1"/>
  </r>
  <r>
    <s v="E002"/>
    <s v="EO57"/>
    <x v="2220"/>
    <x v="0"/>
    <s v="E4"/>
    <n v="100037182"/>
    <s v="FERRETERIA HERMALAY, S.L"/>
    <n v="68000169"/>
    <s v="LA CAMELLA-ARONA"/>
    <n v="3208"/>
    <x v="55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0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0"/>
    <x v="0"/>
    <s v="E4"/>
    <n v="100037182"/>
    <s v="FERRETERIA HERMALAY, S.L"/>
    <n v="68000169"/>
    <s v="LA CAMELLA-ARONA"/>
    <n v="2693"/>
    <x v="56"/>
    <d v="2024-09-10T00:00:00"/>
    <d v="1899-12-30T14:14:49"/>
    <s v="11/09 16pal entregar"/>
    <d v="2024-09-11T00:00:00"/>
    <x v="9"/>
    <x v="12"/>
    <x v="2304"/>
    <d v="2024-09-11T00:00:00"/>
    <d v="1899-12-30T15:41:49"/>
    <n v="84"/>
    <s v="E0052U"/>
    <s v="Arona"/>
    <x v="148"/>
    <x v="0"/>
    <x v="1"/>
    <x v="3"/>
    <x v="1"/>
    <d v="2024-09-10T14:14:49"/>
    <x v="176"/>
    <n v="29.753055555629544"/>
    <d v="2024-09-11T15:41:49"/>
    <d v="1899-12-30T01:07:12"/>
    <d v="2024-09-11T16:49:01"/>
    <n v="3.1830555555643514"/>
    <x v="0"/>
    <m/>
    <m/>
    <x v="0"/>
    <x v="8"/>
    <x v="0"/>
    <x v="2"/>
    <x v="4"/>
    <n v="4"/>
    <s v=""/>
    <d v="1899-12-31T02:52:48"/>
    <n v="27.633055555629543"/>
    <n v="12"/>
    <n v="15.633055555629543"/>
    <n v="0"/>
    <x v="1"/>
  </r>
  <r>
    <s v="E002"/>
    <s v="EO57"/>
    <x v="2221"/>
    <x v="0"/>
    <s v="E3"/>
    <n v="432000110"/>
    <s v="PREBETONG HORMIGONES, S.A."/>
    <n v="68000485"/>
    <s v="PLANTA LAS GALLETAS II"/>
    <n v="3126"/>
    <x v="54"/>
    <d v="2024-09-10T00:00:00"/>
    <d v="1899-12-30T14:15:36"/>
    <s v="13/09 09h TORRE 2 SI"/>
    <d v="2024-09-13T00:00:00"/>
    <x v="3"/>
    <x v="12"/>
    <x v="2305"/>
    <d v="2024-09-13T00:00:00"/>
    <d v="1899-12-30T10:48:13"/>
    <n v="78"/>
    <s v="E0054I"/>
    <s v="Las Galletas"/>
    <x v="153"/>
    <x v="0"/>
    <x v="0"/>
    <x v="3"/>
    <x v="0"/>
    <d v="2024-09-10T14:15:36"/>
    <x v="240"/>
    <n v="71.739999999990687"/>
    <d v="2024-09-13T10:48:13"/>
    <d v="1899-12-30T01:02:24"/>
    <d v="2024-09-13T11:50:37"/>
    <n v="2.1563888888340443"/>
    <x v="0"/>
    <m/>
    <m/>
    <x v="0"/>
    <x v="12"/>
    <x v="0"/>
    <x v="2"/>
    <x v="6"/>
    <n v="6"/>
    <s v=""/>
    <d v="1899-12-31T00:57:36"/>
    <n v="69.699999999990681"/>
    <n v="36"/>
    <n v="33.699999999990681"/>
    <n v="0"/>
    <x v="1"/>
  </r>
  <r>
    <s v="E002"/>
    <s v="EO57"/>
    <x v="2222"/>
    <x v="0"/>
    <s v="E3"/>
    <n v="432000110"/>
    <s v="PREBETONG HORMIGONES, S.A."/>
    <n v="68000483"/>
    <s v="PLANTA PUERTO SANTA CRUZ"/>
    <n v="3126"/>
    <x v="54"/>
    <d v="2024-09-10T00:00:00"/>
    <d v="1899-12-30T15:24:29"/>
    <s v="11/09 9h Silo 2"/>
    <d v="2024-09-11T00:00:00"/>
    <x v="18"/>
    <x v="12"/>
    <x v="2306"/>
    <d v="2024-09-11T00:00:00"/>
    <d v="1899-12-30T09:39:56"/>
    <n v="6"/>
    <s v="E00SCF"/>
    <s v="Santa Cruz de Tenerife"/>
    <x v="302"/>
    <x v="0"/>
    <x v="0"/>
    <x v="3"/>
    <x v="0"/>
    <d v="2024-09-10T15:24:29"/>
    <x v="189"/>
    <n v="17.591944444400724"/>
    <d v="2024-09-11T09:39:56"/>
    <d v="1899-12-30T00:04:48"/>
    <d v="2024-09-11T09:44:44"/>
    <n v="-0.74555555556435138"/>
    <x v="0"/>
    <m/>
    <m/>
    <x v="0"/>
    <x v="8"/>
    <x v="0"/>
    <x v="2"/>
    <x v="1"/>
    <n v="4"/>
    <s v=""/>
    <d v="1899-12-30T01:55:12"/>
    <n v="16.511944444400726"/>
    <n v="12"/>
    <n v="4.5119444444007257"/>
    <n v="0"/>
    <x v="1"/>
  </r>
  <r>
    <s v="E002"/>
    <s v="EO57"/>
    <x v="2223"/>
    <x v="0"/>
    <s v="E3"/>
    <n v="100037274"/>
    <s v="PREFABRICADOS TEIDE S.L."/>
    <n v="68000430"/>
    <s v="GS FABRICA LAS ERAS"/>
    <n v="2649"/>
    <x v="57"/>
    <d v="2024-09-10T00:00:00"/>
    <d v="1899-12-30T15:25:39"/>
    <s v="12/09 08h Silo 1"/>
    <d v="2024-09-12T00:00:00"/>
    <x v="17"/>
    <x v="12"/>
    <x v="2307"/>
    <d v="2024-09-12T00:00:00"/>
    <d v="1899-12-30T06:52:07"/>
    <n v="44"/>
    <s v="E00AZF"/>
    <s v="Las Eras"/>
    <x v="146"/>
    <x v="0"/>
    <x v="0"/>
    <x v="3"/>
    <x v="0"/>
    <d v="2024-09-10T15:25:39"/>
    <x v="219"/>
    <n v="44.572499999951106"/>
    <d v="2024-09-12T06:52:07"/>
    <d v="1899-12-30T00:35:12"/>
    <d v="2024-09-12T07:27:19"/>
    <n v="4.5447222221991979"/>
    <x v="0"/>
    <m/>
    <m/>
    <x v="0"/>
    <x v="11"/>
    <x v="0"/>
    <x v="2"/>
    <x v="13"/>
    <n v="5"/>
    <s v=""/>
    <d v="1899-12-30T14:04:48"/>
    <n v="42.98583333328444"/>
    <n v="24"/>
    <n v="18.98583333328444"/>
    <n v="0"/>
    <x v="1"/>
  </r>
  <r>
    <s v="E002"/>
    <s v="EO57"/>
    <x v="2224"/>
    <x v="0"/>
    <s v="E3"/>
    <n v="432000110"/>
    <s v="PREBETONG HORMIGONES, S.A."/>
    <n v="68000488"/>
    <s v="PLANTA LOS REALEJOS"/>
    <n v="3126"/>
    <x v="54"/>
    <d v="2024-09-10T00:00:00"/>
    <d v="1899-12-30T15:26:24"/>
    <s v="11/09 11:30h Silo 2"/>
    <d v="2024-09-11T00:00:00"/>
    <x v="14"/>
    <x v="12"/>
    <x v="2308"/>
    <d v="2024-09-11T00:00:00"/>
    <d v="1899-12-30T11:24:47"/>
    <n v="47"/>
    <s v="E00LSE"/>
    <s v="Los Realejos"/>
    <x v="302"/>
    <x v="0"/>
    <x v="0"/>
    <x v="3"/>
    <x v="0"/>
    <d v="2024-09-10T15:26:24"/>
    <x v="173"/>
    <n v="20.059999999939464"/>
    <d v="2024-09-11T11:24:47"/>
    <d v="1899-12-30T00:37:36"/>
    <d v="2024-09-11T12:02:23"/>
    <n v="-0.53972222231095657"/>
    <x v="0"/>
    <m/>
    <m/>
    <x v="0"/>
    <x v="8"/>
    <x v="0"/>
    <x v="2"/>
    <x v="7"/>
    <n v="4"/>
    <s v=""/>
    <d v="1899-12-30T15:02:24"/>
    <n v="18.433333333272799"/>
    <n v="12"/>
    <n v="6.4333333332727989"/>
    <n v="0"/>
    <x v="1"/>
  </r>
  <r>
    <s v="E002"/>
    <s v="EO57"/>
    <x v="2225"/>
    <x v="0"/>
    <s v="E4"/>
    <n v="100037162"/>
    <s v="FERRETERIA LA LUZ, S.L."/>
    <n v="68000143"/>
    <s v="EN LA LUZ"/>
    <n v="3208"/>
    <x v="55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0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5"/>
    <x v="0"/>
    <s v="E4"/>
    <n v="100037162"/>
    <s v="FERRETERIA LA LUZ, S.L."/>
    <n v="68000143"/>
    <s v="EN LA LUZ"/>
    <n v="2693"/>
    <x v="56"/>
    <d v="2024-09-10T00:00:00"/>
    <d v="1899-12-30T16:36:14"/>
    <s v="11/09 16pal cierran"/>
    <d v="2024-09-11T00:00:00"/>
    <x v="9"/>
    <x v="12"/>
    <x v="2309"/>
    <d v="2024-09-11T00:00:00"/>
    <d v="1899-12-30T10:27:56"/>
    <n v="41"/>
    <s v="E00LOR"/>
    <s v="La Orotava"/>
    <x v="149"/>
    <x v="0"/>
    <x v="1"/>
    <x v="3"/>
    <x v="1"/>
    <d v="2024-09-10T16:36:14"/>
    <x v="176"/>
    <n v="27.396111111156642"/>
    <d v="2024-09-11T10:27:56"/>
    <d v="1899-12-30T00:32:48"/>
    <d v="2024-09-11T11:00:44"/>
    <n v="8.9877777778892778"/>
    <x v="0"/>
    <m/>
    <m/>
    <x v="0"/>
    <x v="8"/>
    <x v="0"/>
    <x v="2"/>
    <x v="6"/>
    <n v="4"/>
    <s v=""/>
    <d v="1899-12-30T13:07:12"/>
    <n v="25.849444444489976"/>
    <n v="12"/>
    <n v="13.849444444489976"/>
    <n v="0"/>
    <x v="1"/>
  </r>
  <r>
    <s v="E002"/>
    <s v="EO57"/>
    <x v="2226"/>
    <x v="0"/>
    <s v="E4"/>
    <n v="100037324"/>
    <s v="FERRETERIA SAN ISIDRO, S.L."/>
    <n v="68000045"/>
    <s v="LOS REALEJOS"/>
    <n v="3208"/>
    <x v="55"/>
    <d v="2024-09-10T00:00:00"/>
    <d v="1899-12-30T16:49:15"/>
    <s v="11/09 16pals PDD-202"/>
    <d v="2024-09-11T00:00:00"/>
    <x v="9"/>
    <x v="12"/>
    <x v="2310"/>
    <d v="2024-09-12T00:00:00"/>
    <d v="1899-12-30T06:30:04"/>
    <n v="47"/>
    <s v="E00LSE"/>
    <s v="Los Realejos"/>
    <x v="148"/>
    <x v="0"/>
    <x v="0"/>
    <x v="3"/>
    <x v="1"/>
    <d v="2024-09-10T16:49:15"/>
    <x v="176"/>
    <n v="27.179166666639503"/>
    <d v="2024-09-12T06:30:04"/>
    <d v="1899-12-30T00:37:36"/>
    <d v="2024-09-12T07:07:40"/>
    <n v="-11.127777777670417"/>
    <x v="1"/>
    <m/>
    <m/>
    <x v="0"/>
    <x v="11"/>
    <x v="2"/>
    <x v="2"/>
    <x v="13"/>
    <n v="5"/>
    <s v=""/>
    <d v="1899-12-30T15:02:24"/>
    <n v="25.552499999972838"/>
    <n v="12"/>
    <n v="13.552499999972838"/>
    <n v="0"/>
    <x v="1"/>
  </r>
  <r>
    <s v="E002"/>
    <s v="EO57"/>
    <x v="2227"/>
    <x v="0"/>
    <s v="E3"/>
    <n v="100037299"/>
    <s v="PREFABRICADOS DOMINGUEZ, S.L."/>
    <n v="68000074"/>
    <s v="GS TEGUESTE"/>
    <n v="3126"/>
    <x v="54"/>
    <d v="2024-09-10T00:00:00"/>
    <d v="1899-12-30T17:14:10"/>
    <s v="11/09 8h"/>
    <d v="2024-09-11T00:00:00"/>
    <x v="4"/>
    <x v="12"/>
    <x v="2311"/>
    <d v="2024-09-11T00:00:00"/>
    <d v="1899-12-30T12:30:43"/>
    <n v="23"/>
    <s v="E0055J"/>
    <s v="Taco"/>
    <x v="152"/>
    <x v="0"/>
    <x v="0"/>
    <x v="3"/>
    <x v="0"/>
    <d v="2024-09-10T17:14:10"/>
    <x v="200"/>
    <n v="21.763888888817746"/>
    <d v="2024-09-11T12:30:43"/>
    <d v="1899-12-30T00:18:24"/>
    <d v="2024-09-11T12:49:07"/>
    <n v="2.1813888889155351"/>
    <x v="0"/>
    <m/>
    <m/>
    <x v="0"/>
    <x v="8"/>
    <x v="0"/>
    <x v="2"/>
    <x v="3"/>
    <n v="4"/>
    <s v=""/>
    <d v="1899-12-30T07:21:36"/>
    <n v="20.457222222151081"/>
    <n v="12"/>
    <n v="8.4572222221510813"/>
    <n v="0"/>
    <x v="1"/>
  </r>
  <r>
    <s v="E002"/>
    <s v="EO57"/>
    <x v="2228"/>
    <x v="0"/>
    <s v="E4"/>
    <n v="100044839"/>
    <s v="CALES CANARIAS S.A."/>
    <n v="68001229"/>
    <s v="ALMACEN EL TABLERO"/>
    <n v="3208"/>
    <x v="55"/>
    <d v="2024-09-10T00:00:00"/>
    <d v="1899-12-30T18:49:28"/>
    <s v="11/09 cto + mortero"/>
    <d v="2024-09-11T00:00:00"/>
    <x v="9"/>
    <x v="12"/>
    <x v="2312"/>
    <d v="2024-09-11T00:00:00"/>
    <d v="1899-12-30T11:24:07"/>
    <n v="17"/>
    <s v="E0053E"/>
    <s v="El Chorrillo"/>
    <x v="151"/>
    <x v="0"/>
    <x v="0"/>
    <x v="3"/>
    <x v="1"/>
    <d v="2024-09-10T18:49:28"/>
    <x v="176"/>
    <n v="25.175555555673782"/>
    <d v="2024-09-11T11:24:07"/>
    <d v="1899-12-30T00:13:36"/>
    <d v="2024-09-11T11:37:43"/>
    <n v="8.371388888801448"/>
    <x v="0"/>
    <m/>
    <m/>
    <x v="0"/>
    <x v="8"/>
    <x v="0"/>
    <x v="2"/>
    <x v="7"/>
    <n v="4"/>
    <s v=""/>
    <d v="1899-12-30T05:26:24"/>
    <n v="23.948888889007115"/>
    <n v="12"/>
    <n v="11.948888889007115"/>
    <n v="0"/>
    <x v="1"/>
  </r>
  <r>
    <s v="E002"/>
    <s v="EO57"/>
    <x v="2229"/>
    <x v="0"/>
    <s v="E4"/>
    <n v="100000637"/>
    <s v="DRAGADOS, S.A."/>
    <n v="68002856"/>
    <s v="HOTEL TAORO PUERTO DE LA CRUZ"/>
    <n v="2693"/>
    <x v="56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0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29"/>
    <x v="0"/>
    <s v="E4"/>
    <n v="100000637"/>
    <s v="DRAGADOS, S.A."/>
    <n v="68002856"/>
    <s v="HOTEL TAORO PUERTO DE LA CRUZ"/>
    <n v="3208"/>
    <x v="55"/>
    <d v="2024-09-10T00:00:00"/>
    <d v="1899-12-30T18:53:18"/>
    <s v="11/09 servir"/>
    <d v="2024-09-11T00:00:00"/>
    <x v="9"/>
    <x v="12"/>
    <x v="2313"/>
    <d v="2024-09-11T00:00:00"/>
    <d v="1899-12-30T11:31:43"/>
    <n v="42"/>
    <s v="E0054V"/>
    <s v="Puerto de la Cruz"/>
    <x v="148"/>
    <x v="0"/>
    <x v="1"/>
    <x v="3"/>
    <x v="1"/>
    <d v="2024-09-10T18:53:18"/>
    <x v="176"/>
    <n v="25.111666666693054"/>
    <d v="2024-09-11T11:31:43"/>
    <d v="1899-12-30T00:33:36"/>
    <d v="2024-09-11T12:05:19"/>
    <n v="7.9113888890133239"/>
    <x v="0"/>
    <m/>
    <m/>
    <x v="0"/>
    <x v="8"/>
    <x v="0"/>
    <x v="2"/>
    <x v="7"/>
    <n v="4"/>
    <s v=""/>
    <d v="1899-12-30T13:26:24"/>
    <n v="23.551666666693055"/>
    <n v="12"/>
    <n v="11.551666666693055"/>
    <n v="0"/>
    <x v="1"/>
  </r>
  <r>
    <s v="E002"/>
    <s v="EO57"/>
    <x v="2230"/>
    <x v="0"/>
    <s v="E4"/>
    <n v="100051624"/>
    <s v="DE LEON CRUZ, CARLOS"/>
    <n v="68001855"/>
    <s v="TACORONTE"/>
    <n v="2693"/>
    <x v="56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0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0"/>
    <x v="0"/>
    <s v="E4"/>
    <n v="100051624"/>
    <s v="DE LEON CRUZ, CARLOS"/>
    <n v="68001855"/>
    <s v="TACORONTE"/>
    <n v="3208"/>
    <x v="55"/>
    <d v="2024-09-11T00:00:00"/>
    <d v="1899-12-30T07:48:52"/>
    <s v="12/09 16pal"/>
    <d v="2024-09-12T00:00:00"/>
    <x v="9"/>
    <x v="12"/>
    <x v="2314"/>
    <d v="2024-09-12T00:00:00"/>
    <d v="1899-12-30T10:16:22"/>
    <n v="26"/>
    <s v="E00TAC"/>
    <s v="Tacoronte"/>
    <x v="148"/>
    <x v="0"/>
    <x v="1"/>
    <x v="3"/>
    <x v="1"/>
    <d v="2024-09-11T07:48:52"/>
    <x v="196"/>
    <n v="36.185555555624887"/>
    <d v="2024-09-12T10:16:22"/>
    <d v="1899-12-30T00:20:48"/>
    <d v="2024-09-12T10:37:10"/>
    <n v="9.3805555556318723"/>
    <x v="0"/>
    <m/>
    <m/>
    <x v="0"/>
    <x v="11"/>
    <x v="0"/>
    <x v="2"/>
    <x v="6"/>
    <n v="5"/>
    <s v=""/>
    <d v="1899-12-30T08:19:12"/>
    <n v="34.838888888958223"/>
    <n v="12"/>
    <n v="22.838888888958223"/>
    <n v="0"/>
    <x v="1"/>
  </r>
  <r>
    <s v="E002"/>
    <s v="EO57"/>
    <x v="2231"/>
    <x v="0"/>
    <s v="E3"/>
    <n v="100054334"/>
    <s v="ORGANIZACION SOCAS, S. L."/>
    <n v="68002135"/>
    <s v="SOCAS NARANJERO"/>
    <n v="2649"/>
    <x v="57"/>
    <d v="2024-09-11T00:00:00"/>
    <d v="1899-12-30T07:49:26"/>
    <s v="12/09 08h Bloques"/>
    <d v="2024-09-12T00:00:00"/>
    <x v="12"/>
    <x v="12"/>
    <x v="2315"/>
    <d v="2024-09-12T00:00:00"/>
    <d v="1899-12-30T09:50:38"/>
    <n v="22"/>
    <s v="E00LSN"/>
    <s v="Naranjeros"/>
    <x v="146"/>
    <x v="0"/>
    <x v="0"/>
    <x v="3"/>
    <x v="0"/>
    <d v="2024-09-11T07:49:26"/>
    <x v="229"/>
    <n v="27.17611111124279"/>
    <d v="2024-09-12T09:50:38"/>
    <d v="1899-12-30T00:17:36"/>
    <d v="2024-09-12T10:08:14"/>
    <n v="0.86277777794748545"/>
    <x v="0"/>
    <m/>
    <m/>
    <x v="0"/>
    <x v="11"/>
    <x v="0"/>
    <x v="2"/>
    <x v="1"/>
    <n v="5"/>
    <s v=""/>
    <d v="1899-12-30T07:02:24"/>
    <n v="25.882777777909457"/>
    <n v="12"/>
    <n v="13.882777777909457"/>
    <n v="0"/>
    <x v="1"/>
  </r>
  <r>
    <s v="E002"/>
    <s v="EO57"/>
    <x v="2232"/>
    <x v="0"/>
    <s v="E3"/>
    <n v="100056375"/>
    <s v="UTE CIERRE ANILLO INSULAR TFE"/>
    <n v="68002447"/>
    <s v="ANILLO INSULAR DIV3099"/>
    <n v="2649"/>
    <x v="57"/>
    <d v="2024-09-11T00:00:00"/>
    <d v="1899-12-30T07:50:37"/>
    <s v="11/09 11h"/>
    <d v="2024-09-11T00:00:00"/>
    <x v="4"/>
    <x v="12"/>
    <x v="2316"/>
    <d v="2024-09-11T00:00:00"/>
    <d v="1899-12-30T12:49:01"/>
    <n v="114"/>
    <s v="E002ST"/>
    <s v="Santiago del Teide"/>
    <x v="146"/>
    <x v="0"/>
    <x v="0"/>
    <x v="3"/>
    <x v="0"/>
    <d v="2024-09-11T07:50:37"/>
    <x v="200"/>
    <n v="7.156388888892252"/>
    <d v="2024-09-11T12:49:01"/>
    <d v="1899-12-30T01:31:12"/>
    <d v="2024-09-11T14:20:13"/>
    <n v="0.66305555566214025"/>
    <x v="0"/>
    <m/>
    <m/>
    <x v="0"/>
    <x v="8"/>
    <x v="0"/>
    <x v="2"/>
    <x v="3"/>
    <n v="4"/>
    <s v=""/>
    <d v="1899-12-31T12:28:48"/>
    <n v="4.6363888888922524"/>
    <n v="0"/>
    <n v="4.6363888888922524"/>
    <n v="0"/>
    <x v="1"/>
  </r>
  <r>
    <s v="E002"/>
    <s v="EO57"/>
    <x v="2233"/>
    <x v="0"/>
    <s v="E3"/>
    <n v="100056375"/>
    <s v="UTE CIERRE ANILLO INSULAR TFE"/>
    <n v="68002447"/>
    <s v="ANILLO INSULAR DIV3099"/>
    <n v="2649"/>
    <x v="57"/>
    <d v="2024-09-11T00:00:00"/>
    <d v="1899-12-30T07:50:57"/>
    <s v="12/09 08h"/>
    <d v="2024-09-12T00:00:00"/>
    <x v="17"/>
    <x v="12"/>
    <x v="2317"/>
    <d v="2024-09-12T00:00:00"/>
    <d v="1899-12-30T06:27:42"/>
    <n v="114"/>
    <s v="E002ST"/>
    <s v="Santiago del Teide"/>
    <x v="144"/>
    <x v="0"/>
    <x v="0"/>
    <x v="3"/>
    <x v="0"/>
    <d v="2024-09-11T07:50:57"/>
    <x v="219"/>
    <n v="28.15083333326038"/>
    <d v="2024-09-12T06:27:42"/>
    <d v="1899-12-30T01:31:12"/>
    <d v="2024-09-12T07:58:54"/>
    <n v="4.0183333333698101"/>
    <x v="0"/>
    <m/>
    <m/>
    <x v="0"/>
    <x v="11"/>
    <x v="0"/>
    <x v="2"/>
    <x v="13"/>
    <n v="5"/>
    <s v=""/>
    <d v="1899-12-31T12:28:48"/>
    <n v="25.63083333326038"/>
    <n v="12"/>
    <n v="13.63083333326038"/>
    <n v="0"/>
    <x v="1"/>
  </r>
  <r>
    <s v="E002"/>
    <s v="EO57"/>
    <x v="2234"/>
    <x v="0"/>
    <s v="E4"/>
    <n v="100037214"/>
    <s v="COOP. AGRICOLA NTRA. SRA. ABONA"/>
    <n v="68002902"/>
    <s v="GRANADILLA PLANCHA GRANDE"/>
    <n v="2693"/>
    <x v="56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0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4"/>
    <x v="0"/>
    <s v="E4"/>
    <n v="100037214"/>
    <s v="COOP. AGRICOLA NTRA. SRA. ABONA"/>
    <n v="68002902"/>
    <s v="GRANADILLA PLANCHA GRANDE"/>
    <n v="3208"/>
    <x v="55"/>
    <d v="2024-09-11T00:00:00"/>
    <d v="1899-12-30T07:56:28"/>
    <s v="12/09 16pal"/>
    <d v="2024-09-12T00:00:00"/>
    <x v="9"/>
    <x v="12"/>
    <x v="2318"/>
    <d v="2024-09-12T00:00:00"/>
    <d v="1899-12-30T13:19:49"/>
    <n v="76"/>
    <s v="E00SMG"/>
    <s v="San Miguel"/>
    <x v="148"/>
    <x v="0"/>
    <x v="1"/>
    <x v="3"/>
    <x v="1"/>
    <d v="2024-09-11T07:56:28"/>
    <x v="196"/>
    <n v="36.058888889034279"/>
    <d v="2024-09-12T13:19:49"/>
    <d v="1899-12-30T01:00:48"/>
    <d v="2024-09-12T14:20:37"/>
    <n v="5.656388889066875"/>
    <x v="0"/>
    <m/>
    <m/>
    <x v="0"/>
    <x v="11"/>
    <x v="0"/>
    <x v="2"/>
    <x v="2"/>
    <n v="5"/>
    <s v=""/>
    <d v="1899-12-31T00:19:12"/>
    <n v="34.045555555700943"/>
    <n v="12"/>
    <n v="22.045555555700943"/>
    <n v="0"/>
    <x v="1"/>
  </r>
  <r>
    <s v="E002"/>
    <s v="EO57"/>
    <x v="2235"/>
    <x v="0"/>
    <s v="E4"/>
    <n v="100053983"/>
    <s v="CONSTRUCCIONES GORDISOL, S. L."/>
    <n v="68002089"/>
    <s v="LOCETAS GORDISOL"/>
    <n v="2693"/>
    <x v="56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0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5"/>
    <x v="0"/>
    <s v="E4"/>
    <n v="100053983"/>
    <s v="CONSTRUCCIONES GORDISOL, S. L."/>
    <n v="68002089"/>
    <s v="LOCETAS GORDISOL"/>
    <n v="3208"/>
    <x v="55"/>
    <d v="2024-09-11T00:00:00"/>
    <d v="1899-12-30T10:09:17"/>
    <d v="2024-12-09T00:00:00"/>
    <d v="2024-09-12T00:00:00"/>
    <x v="9"/>
    <x v="12"/>
    <x v="2319"/>
    <d v="2024-09-12T00:00:00"/>
    <d v="1899-12-30T09:56:03"/>
    <n v="25"/>
    <s v="E0053A"/>
    <s v="Candelaria"/>
    <x v="45"/>
    <x v="0"/>
    <x v="1"/>
    <x v="3"/>
    <x v="1"/>
    <d v="2024-09-11T10:09:17"/>
    <x v="196"/>
    <n v="33.84527777787298"/>
    <d v="2024-09-12T09:56:03"/>
    <d v="1899-12-30T00:20:00"/>
    <d v="2024-09-12T10:16:03"/>
    <n v="9.7325000001001172"/>
    <x v="0"/>
    <m/>
    <m/>
    <x v="0"/>
    <x v="11"/>
    <x v="0"/>
    <x v="2"/>
    <x v="1"/>
    <n v="5"/>
    <s v=""/>
    <d v="1899-12-30T08:00:00"/>
    <n v="32.511944444539644"/>
    <n v="12"/>
    <n v="20.511944444539644"/>
    <n v="0"/>
    <x v="1"/>
  </r>
  <r>
    <s v="E002"/>
    <s v="EO57"/>
    <x v="2236"/>
    <x v="0"/>
    <s v="E4"/>
    <n v="100037361"/>
    <s v="COMERCIAL PESTANO, S.L."/>
    <n v="68000129"/>
    <s v="EN  EL SOBRADILLO"/>
    <n v="2693"/>
    <x v="56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0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6"/>
    <x v="0"/>
    <s v="E4"/>
    <n v="100037361"/>
    <s v="COMERCIAL PESTANO, S.L."/>
    <n v="68000129"/>
    <s v="EN  EL SOBRADILLO"/>
    <n v="3208"/>
    <x v="55"/>
    <d v="2024-09-11T00:00:00"/>
    <d v="1899-12-30T10:52:29"/>
    <s v="12/09 16pals"/>
    <d v="2024-09-12T00:00:00"/>
    <x v="9"/>
    <x v="12"/>
    <x v="2320"/>
    <d v="2024-09-12T00:00:00"/>
    <d v="1899-12-30T14:40:13"/>
    <n v="15"/>
    <s v="E0055C"/>
    <s v="El Sobradillo"/>
    <x v="149"/>
    <x v="0"/>
    <x v="1"/>
    <x v="3"/>
    <x v="1"/>
    <d v="2024-09-11T10:52:29"/>
    <x v="196"/>
    <n v="33.125277777900919"/>
    <d v="2024-09-12T14:40:13"/>
    <d v="1899-12-30T00:12:00"/>
    <d v="2024-09-12T14:52:13"/>
    <n v="5.1297222223947756"/>
    <x v="0"/>
    <m/>
    <m/>
    <x v="0"/>
    <x v="11"/>
    <x v="0"/>
    <x v="2"/>
    <x v="5"/>
    <n v="5"/>
    <s v=""/>
    <d v="1899-12-30T04:48:00"/>
    <n v="31.925277777900916"/>
    <n v="12"/>
    <n v="19.925277777900916"/>
    <n v="0"/>
    <x v="1"/>
  </r>
  <r>
    <s v="E002"/>
    <s v="EO57"/>
    <x v="2237"/>
    <x v="0"/>
    <s v="E4"/>
    <n v="100037282"/>
    <s v="FERRETERIA F.SANCHEZ TRUJILLO,S.L."/>
    <n v="68002082"/>
    <s v="FERRETERIA EL CHORRILLO"/>
    <n v="3208"/>
    <x v="55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0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7"/>
    <x v="0"/>
    <s v="E4"/>
    <n v="100037282"/>
    <s v="FERRETERIA F.SANCHEZ TRUJILLO,S.L."/>
    <n v="68002082"/>
    <s v="FERRETERIA EL CHORRILLO"/>
    <n v="2693"/>
    <x v="56"/>
    <d v="2024-09-11T00:00:00"/>
    <d v="1899-12-30T11:10:36"/>
    <s v="12/09 5 pal"/>
    <d v="2024-09-12T00:00:00"/>
    <x v="22"/>
    <x v="12"/>
    <x v="2321"/>
    <d v="2024-09-11T00:00:00"/>
    <d v="1899-12-30T11:27:13"/>
    <n v="17"/>
    <s v="E0053E"/>
    <s v="El Chorrillo"/>
    <x v="151"/>
    <x v="0"/>
    <x v="1"/>
    <x v="3"/>
    <x v="1"/>
    <d v="2024-09-11T11:10:36"/>
    <x v="216"/>
    <n v="33.323333333304618"/>
    <d v="2024-09-11T11:27:13"/>
    <d v="1899-12-30T00:13:36"/>
    <d v="2024-09-11T11:40:49"/>
    <n v="32.819722222164273"/>
    <x v="0"/>
    <m/>
    <m/>
    <x v="0"/>
    <x v="8"/>
    <x v="0"/>
    <x v="2"/>
    <x v="7"/>
    <n v="4"/>
    <s v=""/>
    <d v="1899-12-30T05:26:24"/>
    <n v="32.096666666637951"/>
    <n v="12"/>
    <n v="20.096666666637951"/>
    <n v="0"/>
    <x v="1"/>
  </r>
  <r>
    <s v="E002"/>
    <s v="EO57"/>
    <x v="2238"/>
    <x v="0"/>
    <s v="E4"/>
    <n v="100038677"/>
    <s v="AGRO Y FERRET ACENTEJO SL"/>
    <n v="68002449"/>
    <s v="PARQUE RECREATIVO LA VICTORIA"/>
    <n v="2693"/>
    <x v="56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0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8"/>
    <x v="0"/>
    <s v="E4"/>
    <n v="100038677"/>
    <s v="AGRO Y FERRET ACENTEJO SL"/>
    <n v="68002449"/>
    <s v="PARQUE RECREATIVO LA VICTORIA"/>
    <n v="3208"/>
    <x v="55"/>
    <d v="2024-09-11T00:00:00"/>
    <d v="1899-12-30T11:53:36"/>
    <s v="12/09 4pals"/>
    <d v="2024-09-12T00:00:00"/>
    <x v="9"/>
    <x v="12"/>
    <x v="2322"/>
    <d v="2024-09-13T00:00:00"/>
    <d v="1899-12-30T07:04:24"/>
    <n v="34"/>
    <s v="E0054M"/>
    <s v="La Victoria de Acentejo"/>
    <x v="150"/>
    <x v="0"/>
    <x v="1"/>
    <x v="3"/>
    <x v="1"/>
    <d v="2024-09-11T11:53:36"/>
    <x v="196"/>
    <n v="32.106666666688398"/>
    <d v="2024-09-13T07:04:24"/>
    <d v="1899-12-30T00:27:12"/>
    <d v="2024-09-13T07:31:36"/>
    <n v="-11.526666666555684"/>
    <x v="1"/>
    <m/>
    <m/>
    <x v="0"/>
    <x v="12"/>
    <x v="2"/>
    <x v="2"/>
    <x v="12"/>
    <n v="6"/>
    <s v=""/>
    <d v="1899-12-30T10:52:48"/>
    <n v="30.653333333355064"/>
    <n v="12"/>
    <n v="18.653333333355064"/>
    <n v="0"/>
    <x v="1"/>
  </r>
  <r>
    <s v="E002"/>
    <s v="EO57"/>
    <x v="2239"/>
    <x v="0"/>
    <s v="E4"/>
    <n v="100057723"/>
    <s v="AMEYRA PROMOCIONES S.L."/>
    <n v="68002762"/>
    <s v="59 VVDAS LOS ABRIGOS"/>
    <n v="3208"/>
    <x v="55"/>
    <d v="2024-09-11T00:00:00"/>
    <d v="1899-12-30T13:28:03"/>
    <s v="12/09 CEM+MORTERO"/>
    <d v="2024-09-12T00:00:00"/>
    <x v="9"/>
    <x v="12"/>
    <x v="2323"/>
    <d v="2024-09-12T00:00:00"/>
    <d v="1899-12-30T07:01:20"/>
    <n v="76"/>
    <s v="E00SMG"/>
    <s v="San Miguel"/>
    <x v="150"/>
    <x v="0"/>
    <x v="0"/>
    <x v="3"/>
    <x v="1"/>
    <d v="2024-09-11T13:28:03"/>
    <x v="196"/>
    <n v="30.53249999997206"/>
    <d v="2024-09-12T07:01:20"/>
    <d v="1899-12-30T01:00:48"/>
    <d v="2024-09-12T08:02:08"/>
    <n v="11.964444444514811"/>
    <x v="0"/>
    <m/>
    <m/>
    <x v="0"/>
    <x v="11"/>
    <x v="0"/>
    <x v="2"/>
    <x v="12"/>
    <n v="5"/>
    <s v=""/>
    <d v="1899-12-31T00:19:12"/>
    <n v="28.519166666638728"/>
    <n v="12"/>
    <n v="16.519166666638728"/>
    <n v="0"/>
    <x v="1"/>
  </r>
  <r>
    <s v="E002"/>
    <s v="EO57"/>
    <x v="2240"/>
    <x v="0"/>
    <s v="E4"/>
    <n v="100037535"/>
    <s v="SATOCAN, S.A."/>
    <n v="68002647"/>
    <s v="SAT -0576 HOTEL COYA CORALES"/>
    <n v="3208"/>
    <x v="55"/>
    <d v="2024-09-11T00:00:00"/>
    <d v="1899-12-30T13:51:15"/>
    <s v="12/09 16p"/>
    <d v="2024-09-12T00:00:00"/>
    <x v="9"/>
    <x v="12"/>
    <x v="2324"/>
    <d v="2024-09-12T00:00:00"/>
    <d v="1899-12-30T16:27:58"/>
    <n v="88"/>
    <s v="E00ADE"/>
    <s v="Adeje"/>
    <x v="148"/>
    <x v="0"/>
    <x v="0"/>
    <x v="3"/>
    <x v="1"/>
    <d v="2024-09-11T13:51:15"/>
    <x v="196"/>
    <n v="30.145833333372138"/>
    <d v="2024-09-12T16:27:58"/>
    <d v="1899-12-30T01:10:24"/>
    <d v="2024-09-12T17:38:22"/>
    <n v="2.3605555557296611"/>
    <x v="0"/>
    <m/>
    <m/>
    <x v="0"/>
    <x v="11"/>
    <x v="0"/>
    <x v="2"/>
    <x v="8"/>
    <n v="5"/>
    <s v=""/>
    <d v="1899-12-31T04:09:36"/>
    <n v="27.972500000038806"/>
    <n v="12"/>
    <n v="15.972500000038806"/>
    <n v="0"/>
    <x v="1"/>
  </r>
  <r>
    <s v="E002"/>
    <s v="EO57"/>
    <x v="2241"/>
    <x v="0"/>
    <s v="E4"/>
    <n v="100037340"/>
    <s v="FRTRIA. LOS DOS CAMINOS, S.L. L."/>
    <n v="68000058"/>
    <s v="ICOD CTRA. EL AMPARO KM. 2"/>
    <n v="2693"/>
    <x v="56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0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1"/>
    <x v="0"/>
    <s v="E4"/>
    <n v="100037340"/>
    <s v="FRTRIA. LOS DOS CAMINOS, S.L. L."/>
    <n v="68000058"/>
    <s v="ICOD CTRA. EL AMPARO KM. 2"/>
    <n v="3208"/>
    <x v="55"/>
    <d v="2024-09-11T00:00:00"/>
    <d v="1899-12-30T14:03:09"/>
    <s v="12/09  16pal"/>
    <d v="2024-09-13T00:00:00"/>
    <x v="9"/>
    <x v="12"/>
    <x v="2325"/>
    <d v="2024-09-12T00:00:00"/>
    <d v="1899-12-30T06:48:07"/>
    <n v="61"/>
    <s v="E0053T"/>
    <s v="Icod de Los Vinos"/>
    <x v="45"/>
    <x v="0"/>
    <x v="1"/>
    <x v="3"/>
    <x v="1"/>
    <d v="2024-09-11T14:03:09"/>
    <x v="244"/>
    <n v="53.947500000125729"/>
    <d v="2024-09-12T06:48:07"/>
    <d v="1899-12-30T00:48:48"/>
    <d v="2024-09-12T07:36:55"/>
    <n v="36.384722222399432"/>
    <x v="0"/>
    <m/>
    <m/>
    <x v="0"/>
    <x v="11"/>
    <x v="0"/>
    <x v="2"/>
    <x v="13"/>
    <n v="5"/>
    <s v=""/>
    <d v="1899-12-30T19:31:12"/>
    <n v="52.134166666792396"/>
    <n v="24"/>
    <n v="28.134166666792396"/>
    <n v="0"/>
    <x v="1"/>
  </r>
  <r>
    <s v="E002"/>
    <s v="EO57"/>
    <x v="2242"/>
    <x v="0"/>
    <s v="E4"/>
    <n v="100037399"/>
    <s v="FRTRIA. LOS BALDIOS, S.L.  L."/>
    <n v="68002615"/>
    <s v="ALMACEN LOS BALDIOS"/>
    <n v="2693"/>
    <x v="56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0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2"/>
    <x v="0"/>
    <s v="E4"/>
    <n v="100037399"/>
    <s v="FRTRIA. LOS BALDIOS, S.L.  L."/>
    <n v="68002615"/>
    <s v="ALMACEN LOS BALDIOS"/>
    <n v="3208"/>
    <x v="55"/>
    <d v="2024-09-11T00:00:00"/>
    <d v="1899-12-30T14:10:39"/>
    <s v="12/09 3pal devolució"/>
    <d v="2024-09-12T00:00:00"/>
    <x v="9"/>
    <x v="12"/>
    <x v="2326"/>
    <d v="2024-09-13T00:00:00"/>
    <d v="1899-12-30T07:05:58"/>
    <n v="16"/>
    <s v="E00LGG"/>
    <s v="La Laguna"/>
    <x v="150"/>
    <x v="0"/>
    <x v="1"/>
    <x v="3"/>
    <x v="1"/>
    <d v="2024-09-11T14:10:39"/>
    <x v="196"/>
    <n v="29.822500000067521"/>
    <d v="2024-09-13T07:05:58"/>
    <d v="1899-12-30T00:12:48"/>
    <d v="2024-09-13T07:18:46"/>
    <n v="-11.312777777609881"/>
    <x v="1"/>
    <m/>
    <m/>
    <x v="0"/>
    <x v="12"/>
    <x v="2"/>
    <x v="2"/>
    <x v="12"/>
    <n v="6"/>
    <s v=""/>
    <d v="1899-12-30T05:07:12"/>
    <n v="28.609166666734186"/>
    <n v="12"/>
    <n v="16.609166666734186"/>
    <n v="0"/>
    <x v="1"/>
  </r>
  <r>
    <s v="E002"/>
    <s v="EO57"/>
    <x v="2243"/>
    <x v="0"/>
    <s v="E4"/>
    <n v="100037264"/>
    <s v="ESTUDIO LEYVI'S, S.L."/>
    <n v="68002080"/>
    <s v="PARQUE EOLICO ARICO"/>
    <n v="2693"/>
    <x v="56"/>
    <d v="2024-09-11T00:00:00"/>
    <d v="1899-12-30T14:27:34"/>
    <s v="12/09 3 pal"/>
    <d v="2024-09-12T00:00:00"/>
    <x v="9"/>
    <x v="12"/>
    <x v="2327"/>
    <d v="2024-09-12T00:00:00"/>
    <d v="1899-12-30T07:03:53"/>
    <n v="53"/>
    <s v="E00ARI"/>
    <s v="Arico"/>
    <x v="150"/>
    <x v="0"/>
    <x v="0"/>
    <x v="3"/>
    <x v="1"/>
    <d v="2024-09-11T14:27:34"/>
    <x v="196"/>
    <n v="29.540555555548053"/>
    <d v="2024-09-12T07:03:53"/>
    <d v="1899-12-30T00:42:24"/>
    <d v="2024-09-12T07:46:17"/>
    <n v="12.228611111117061"/>
    <x v="0"/>
    <m/>
    <m/>
    <x v="0"/>
    <x v="11"/>
    <x v="0"/>
    <x v="2"/>
    <x v="12"/>
    <n v="5"/>
    <s v=""/>
    <d v="1899-12-30T16:57:36"/>
    <n v="27.833888888881386"/>
    <n v="12"/>
    <n v="15.833888888881386"/>
    <n v="0"/>
    <x v="1"/>
  </r>
  <r>
    <s v="E002"/>
    <s v="EO57"/>
    <x v="2244"/>
    <x v="0"/>
    <s v="E4"/>
    <n v="100056716"/>
    <s v="UTE LAS CHUMBERAS"/>
    <n v="68002480"/>
    <s v="VIVIENDAS LAS CHUMBERAS"/>
    <n v="3208"/>
    <x v="55"/>
    <d v="2024-09-11T00:00:00"/>
    <d v="1899-12-30T14:43:34"/>
    <s v="12/09 16 pal"/>
    <d v="2024-09-12T00:00:00"/>
    <x v="9"/>
    <x v="12"/>
    <x v="2328"/>
    <d v="2024-09-12T00:00:00"/>
    <d v="1899-12-30T12:04:45"/>
    <n v="16"/>
    <s v="E00LGG"/>
    <s v="La Laguna"/>
    <x v="149"/>
    <x v="0"/>
    <x v="0"/>
    <x v="3"/>
    <x v="1"/>
    <d v="2024-09-11T14:43:34"/>
    <x v="196"/>
    <n v="29.273888888885267"/>
    <d v="2024-09-12T12:04:45"/>
    <d v="1899-12-30T00:12:48"/>
    <d v="2024-09-12T12:17:33"/>
    <n v="7.7075000001350418"/>
    <x v="0"/>
    <m/>
    <m/>
    <x v="0"/>
    <x v="11"/>
    <x v="0"/>
    <x v="2"/>
    <x v="3"/>
    <n v="5"/>
    <s v=""/>
    <d v="1899-12-30T05:07:12"/>
    <n v="28.060555555551932"/>
    <n v="12"/>
    <n v="16.060555555551932"/>
    <n v="0"/>
    <x v="1"/>
  </r>
  <r>
    <s v="E002"/>
    <s v="EO57"/>
    <x v="2245"/>
    <x v="0"/>
    <s v="E3"/>
    <n v="432000110"/>
    <s v="PREBETONG HORMIGONES, S.A."/>
    <n v="68000488"/>
    <s v="PLANTA LOS REALEJOS"/>
    <n v="3126"/>
    <x v="54"/>
    <d v="2024-09-11T00:00:00"/>
    <d v="1899-12-30T15:52:23"/>
    <s v="12/09 11h silo 2"/>
    <d v="2024-09-12T00:00:00"/>
    <x v="17"/>
    <x v="12"/>
    <x v="2329"/>
    <d v="2024-09-12T00:00:00"/>
    <d v="1899-12-30T12:12:32"/>
    <n v="47"/>
    <s v="E00LSE"/>
    <s v="Los Realejos"/>
    <x v="146"/>
    <x v="0"/>
    <x v="0"/>
    <x v="3"/>
    <x v="0"/>
    <d v="2024-09-11T15:52:23"/>
    <x v="219"/>
    <n v="20.126944444491528"/>
    <d v="2024-09-12T12:12:32"/>
    <d v="1899-12-30T00:37:36"/>
    <d v="2024-09-12T12:50:08"/>
    <n v="-0.83555555547354743"/>
    <x v="1"/>
    <m/>
    <m/>
    <x v="0"/>
    <x v="11"/>
    <x v="1"/>
    <x v="2"/>
    <x v="3"/>
    <n v="5"/>
    <s v=""/>
    <d v="1899-12-30T15:02:24"/>
    <n v="18.500277777824863"/>
    <n v="12"/>
    <n v="6.5002777778248628"/>
    <n v="0"/>
    <x v="1"/>
  </r>
  <r>
    <s v="E002"/>
    <s v="EO57"/>
    <x v="2246"/>
    <x v="0"/>
    <s v="E3"/>
    <n v="432000110"/>
    <s v="PREBETONG HORMIGONES, S.A."/>
    <n v="68000483"/>
    <s v="PLANTA PUERTO SANTA CRUZ"/>
    <n v="3126"/>
    <x v="54"/>
    <d v="2024-09-11T00:00:00"/>
    <d v="1899-12-30T16:46:18"/>
    <s v="12/09 12h Silo 2"/>
    <d v="2024-09-12T00:00:00"/>
    <x v="4"/>
    <x v="12"/>
    <x v="2330"/>
    <d v="2024-09-12T00:00:00"/>
    <d v="1899-12-30T15:36:24"/>
    <n v="6"/>
    <s v="E00SCF"/>
    <s v="Santa Cruz de Tenerife"/>
    <x v="146"/>
    <x v="0"/>
    <x v="0"/>
    <x v="3"/>
    <x v="0"/>
    <d v="2024-09-11T16:46:18"/>
    <x v="206"/>
    <n v="22.228333333390765"/>
    <d v="2024-09-12T15:36:24"/>
    <d v="1899-12-30T00:04:48"/>
    <d v="2024-09-12T15:41:12"/>
    <n v="-0.68666666670469567"/>
    <x v="0"/>
    <m/>
    <m/>
    <x v="0"/>
    <x v="11"/>
    <x v="0"/>
    <x v="2"/>
    <x v="4"/>
    <n v="5"/>
    <s v=""/>
    <d v="1899-12-30T01:55:12"/>
    <n v="21.148333333390767"/>
    <n v="12"/>
    <n v="9.1483333333907666"/>
    <n v="0"/>
    <x v="1"/>
  </r>
  <r>
    <s v="E002"/>
    <s v="EO57"/>
    <x v="2247"/>
    <x v="0"/>
    <s v="E3"/>
    <n v="100037179"/>
    <s v="CANARY CONCRETE, S.A."/>
    <n v="68000329"/>
    <s v="GS PLANTA ADEJE"/>
    <n v="3126"/>
    <x v="54"/>
    <d v="2024-09-11T00:00:00"/>
    <d v="1899-12-30T17:10:08"/>
    <s v="12/09 08h Adeje"/>
    <d v="2024-09-12T00:00:00"/>
    <x v="13"/>
    <x v="12"/>
    <x v="2331"/>
    <d v="2024-09-12T00:00:00"/>
    <d v="1899-12-30T09:39:00"/>
    <n v="88"/>
    <s v="E00ADE"/>
    <s v="Adeje"/>
    <x v="154"/>
    <x v="0"/>
    <x v="0"/>
    <x v="3"/>
    <x v="0"/>
    <d v="2024-09-11T17:10:08"/>
    <x v="222"/>
    <n v="14.831111111096106"/>
    <d v="2024-09-12T09:39:00"/>
    <d v="1899-12-30T01:10:24"/>
    <d v="2024-09-12T10:49:24"/>
    <n v="-2.8233333332464099"/>
    <x v="1"/>
    <m/>
    <m/>
    <x v="0"/>
    <x v="11"/>
    <x v="3"/>
    <x v="2"/>
    <x v="1"/>
    <n v="5"/>
    <s v=""/>
    <d v="1899-12-31T04:09:36"/>
    <n v="12.657777777762773"/>
    <n v="12"/>
    <n v="0.65777777776277269"/>
    <n v="1"/>
    <x v="1"/>
  </r>
  <r>
    <s v="E002"/>
    <s v="EO57"/>
    <x v="2248"/>
    <x v="0"/>
    <s v="E3"/>
    <n v="432000110"/>
    <s v="PREBETONG HORMIGONES, S.A."/>
    <n v="68000483"/>
    <s v="PLANTA PUERTO SANTA CRUZ"/>
    <n v="3126"/>
    <x v="54"/>
    <d v="2024-09-11T00:00:00"/>
    <d v="1899-12-30T17:10:50"/>
    <s v="12/09 08h silo2"/>
    <d v="2024-09-12T00:00:00"/>
    <x v="13"/>
    <x v="12"/>
    <x v="2332"/>
    <d v="2024-09-12T00:00:00"/>
    <d v="1899-12-30T07:39:56"/>
    <n v="6"/>
    <s v="E00SCF"/>
    <s v="Santa Cruz de Tenerife"/>
    <x v="154"/>
    <x v="0"/>
    <x v="0"/>
    <x v="3"/>
    <x v="0"/>
    <d v="2024-09-11T17:10:50"/>
    <x v="222"/>
    <n v="14.819444444496185"/>
    <d v="2024-09-12T07:39:56"/>
    <d v="1899-12-30T00:04:48"/>
    <d v="2024-09-12T07:44:44"/>
    <n v="0.25444444455206394"/>
    <x v="0"/>
    <m/>
    <m/>
    <x v="0"/>
    <x v="11"/>
    <x v="0"/>
    <x v="2"/>
    <x v="12"/>
    <n v="5"/>
    <s v=""/>
    <d v="1899-12-30T01:55:12"/>
    <n v="13.739444444496185"/>
    <n v="12"/>
    <n v="1.7394444444961845"/>
    <n v="0"/>
    <x v="1"/>
  </r>
  <r>
    <s v="E002"/>
    <s v="EO57"/>
    <x v="2249"/>
    <x v="0"/>
    <s v="E3"/>
    <n v="100056375"/>
    <s v="UTE CIERRE ANILLO INSULAR TFE"/>
    <n v="68002447"/>
    <s v="ANILLO INSULAR DIV3099"/>
    <n v="2649"/>
    <x v="57"/>
    <d v="2024-09-11T00:00:00"/>
    <d v="1899-12-30T17:27:52"/>
    <s v="12/09 9h"/>
    <d v="2024-09-12T00:00:00"/>
    <x v="17"/>
    <x v="12"/>
    <x v="2333"/>
    <d v="2024-09-12T00:00:00"/>
    <d v="1899-12-30T11:21:56"/>
    <n v="114"/>
    <s v="E002ST"/>
    <s v="Santiago del Teide"/>
    <x v="153"/>
    <x v="0"/>
    <x v="0"/>
    <x v="3"/>
    <x v="0"/>
    <d v="2024-09-11T17:27:52"/>
    <x v="219"/>
    <n v="18.535555555543397"/>
    <d v="2024-09-12T11:21:56"/>
    <d v="1899-12-30T01:31:12"/>
    <d v="2024-09-12T12:53:08"/>
    <n v="-0.8855555554619059"/>
    <x v="1"/>
    <m/>
    <m/>
    <x v="0"/>
    <x v="11"/>
    <x v="1"/>
    <x v="2"/>
    <x v="7"/>
    <n v="5"/>
    <s v=""/>
    <d v="1899-12-31T12:28:48"/>
    <n v="16.015555555543397"/>
    <n v="12"/>
    <n v="4.015555555543397"/>
    <n v="0"/>
    <x v="1"/>
  </r>
  <r>
    <s v="E002"/>
    <s v="EO57"/>
    <x v="2250"/>
    <x v="0"/>
    <s v="E3"/>
    <n v="100056375"/>
    <s v="UTE CIERRE ANILLO INSULAR TFE"/>
    <n v="68002447"/>
    <s v="ANILLO INSULAR DIV3099"/>
    <n v="2649"/>
    <x v="57"/>
    <d v="2024-09-11T00:00:00"/>
    <d v="1899-12-30T17:28:23"/>
    <s v="12/09 11h"/>
    <d v="2024-09-12T00:00:00"/>
    <x v="12"/>
    <x v="12"/>
    <x v="2334"/>
    <d v="2024-09-12T00:00:00"/>
    <d v="1899-12-30T11:53:17"/>
    <n v="114"/>
    <s v="E002ST"/>
    <s v="Santiago del Teide"/>
    <x v="144"/>
    <x v="0"/>
    <x v="0"/>
    <x v="3"/>
    <x v="0"/>
    <d v="2024-09-11T17:28:23"/>
    <x v="229"/>
    <n v="17.526944444573019"/>
    <d v="2024-09-12T11:53:17"/>
    <d v="1899-12-30T01:31:12"/>
    <d v="2024-09-12T13:24:29"/>
    <n v="-2.4080555554828607"/>
    <x v="1"/>
    <m/>
    <m/>
    <x v="0"/>
    <x v="11"/>
    <x v="3"/>
    <x v="2"/>
    <x v="7"/>
    <n v="5"/>
    <s v=""/>
    <d v="1899-12-31T12:28:48"/>
    <n v="15.006944444573019"/>
    <n v="12"/>
    <n v="3.0069444445730191"/>
    <n v="0"/>
    <x v="1"/>
  </r>
  <r>
    <s v="E002"/>
    <s v="EO57"/>
    <x v="2251"/>
    <x v="0"/>
    <s v="E3"/>
    <n v="100056375"/>
    <s v="UTE CIERRE ANILLO INSULAR TFE"/>
    <n v="68002447"/>
    <s v="ANILLO INSULAR DIV3099"/>
    <n v="2649"/>
    <x v="57"/>
    <d v="2024-09-11T00:00:00"/>
    <d v="1899-12-30T17:35:03"/>
    <s v="13/09 08h"/>
    <d v="2024-09-13T00:00:00"/>
    <x v="11"/>
    <x v="12"/>
    <x v="2335"/>
    <d v="2024-09-12T00:00:00"/>
    <d v="1899-12-30T16:50:21"/>
    <n v="114"/>
    <s v="E002ST"/>
    <s v="Santiago del Teide"/>
    <x v="147"/>
    <x v="0"/>
    <x v="0"/>
    <x v="3"/>
    <x v="0"/>
    <d v="2024-09-11T17:35:03"/>
    <x v="236"/>
    <n v="40.415833333216142"/>
    <d v="2024-09-12T16:50:21"/>
    <d v="1899-12-30T01:31:12"/>
    <d v="2024-09-12T18:21:33"/>
    <n v="15.640833333309274"/>
    <x v="0"/>
    <m/>
    <m/>
    <x v="0"/>
    <x v="11"/>
    <x v="0"/>
    <x v="2"/>
    <x v="8"/>
    <n v="5"/>
    <s v=""/>
    <d v="1899-12-31T12:28:48"/>
    <n v="37.895833333216139"/>
    <n v="24"/>
    <n v="13.895833333216139"/>
    <n v="0"/>
    <x v="1"/>
  </r>
  <r>
    <s v="E002"/>
    <s v="EO57"/>
    <x v="2252"/>
    <x v="0"/>
    <s v="E4"/>
    <n v="100050210"/>
    <s v="FERRETERIA CONPE S.L."/>
    <n v="68001697"/>
    <s v="FERRETERIA CONPE SAN ISIDRO"/>
    <n v="2693"/>
    <x v="56"/>
    <d v="2024-09-11T00:00:00"/>
    <d v="1899-12-30T17:48:14"/>
    <s v="13/09 12pals"/>
    <d v="2024-09-13T00:00:00"/>
    <x v="9"/>
    <x v="12"/>
    <x v="2336"/>
    <d v="2024-09-12T00:00:00"/>
    <d v="1899-12-30T13:50:28"/>
    <n v="64"/>
    <s v="E0055D"/>
    <s v="San Isidro"/>
    <x v="150"/>
    <x v="0"/>
    <x v="0"/>
    <x v="3"/>
    <x v="1"/>
    <d v="2024-09-11T17:48:14"/>
    <x v="244"/>
    <n v="50.196111111086793"/>
    <d v="2024-09-12T13:50:28"/>
    <d v="1899-12-30T00:51:12"/>
    <d v="2024-09-12T14:41:40"/>
    <n v="29.305555555620231"/>
    <x v="0"/>
    <m/>
    <m/>
    <x v="0"/>
    <x v="11"/>
    <x v="0"/>
    <x v="2"/>
    <x v="2"/>
    <n v="5"/>
    <s v=""/>
    <d v="1899-12-30T20:28:48"/>
    <n v="48.342777777753462"/>
    <n v="24"/>
    <n v="24.342777777753462"/>
    <n v="0"/>
    <x v="1"/>
  </r>
  <r>
    <s v="E002"/>
    <s v="EO57"/>
    <x v="2253"/>
    <x v="0"/>
    <s v="E4"/>
    <n v="100042676"/>
    <s v="AVANTE PROYECTOS E INVERS. SA"/>
    <n v="68002114"/>
    <s v="VIVIENDAS ARONA"/>
    <n v="3208"/>
    <x v="55"/>
    <d v="2024-09-12T00:00:00"/>
    <d v="1899-12-30T07:49:55"/>
    <s v="12/09 4pal recoger p"/>
    <d v="2024-09-12T00:00:00"/>
    <x v="9"/>
    <x v="12"/>
    <x v="2337"/>
    <d v="2024-09-12T00:00:00"/>
    <d v="1899-12-30T07:02:33"/>
    <n v="84"/>
    <s v="E0052U"/>
    <s v="Arona"/>
    <x v="150"/>
    <x v="0"/>
    <x v="0"/>
    <x v="3"/>
    <x v="1"/>
    <d v="2024-09-12T07:49:55"/>
    <x v="196"/>
    <n v="12.168055555550382"/>
    <d v="2024-09-12T07:02:33"/>
    <d v="1899-12-30T01:07:12"/>
    <d v="2024-09-12T08:09:45"/>
    <n v="11.837500000081491"/>
    <x v="0"/>
    <m/>
    <m/>
    <x v="0"/>
    <x v="11"/>
    <x v="0"/>
    <x v="2"/>
    <x v="12"/>
    <n v="5"/>
    <s v=""/>
    <d v="1899-12-31T02:52:48"/>
    <n v="10.048055555550381"/>
    <n v="0"/>
    <n v="10.048055555550381"/>
    <n v="0"/>
    <x v="1"/>
  </r>
  <r>
    <s v="E002"/>
    <s v="EO57"/>
    <x v="2254"/>
    <x v="0"/>
    <s v="E4"/>
    <n v="100037199"/>
    <s v="FERRETERIA PLAYA, SL"/>
    <n v="68000197"/>
    <s v="EN PLAYA DE SAN JUAN"/>
    <n v="3208"/>
    <x v="55"/>
    <d v="2024-09-12T00:00:00"/>
    <d v="1899-12-30T09:24:43"/>
    <s v="13/09 4pals"/>
    <d v="2024-09-13T00:00:00"/>
    <x v="9"/>
    <x v="12"/>
    <x v="2338"/>
    <d v="2024-09-12T00:00:00"/>
    <d v="1899-12-30T15:45:18"/>
    <n v="102"/>
    <s v="E0056W"/>
    <s v="Alcalá"/>
    <x v="151"/>
    <x v="0"/>
    <x v="0"/>
    <x v="3"/>
    <x v="1"/>
    <d v="2024-09-12T09:24:43"/>
    <x v="244"/>
    <n v="34.588055555534083"/>
    <d v="2024-09-12T15:45:18"/>
    <d v="1899-12-30T01:21:36"/>
    <d v="2024-09-12T17:06:54"/>
    <n v="26.885000000183936"/>
    <x v="0"/>
    <m/>
    <m/>
    <x v="0"/>
    <x v="11"/>
    <x v="0"/>
    <x v="2"/>
    <x v="4"/>
    <n v="5"/>
    <s v=""/>
    <d v="1899-12-31T08:38:24"/>
    <n v="32.228055555534084"/>
    <n v="12"/>
    <n v="20.228055555534084"/>
    <n v="0"/>
    <x v="1"/>
  </r>
  <r>
    <s v="E002"/>
    <s v="EO57"/>
    <x v="2255"/>
    <x v="0"/>
    <s v="E3"/>
    <n v="100037179"/>
    <s v="CANARY CONCRETE, S.A."/>
    <n v="68002475"/>
    <s v="PLANTA DE HORMIGON LOS REALEJOS"/>
    <n v="3126"/>
    <x v="54"/>
    <d v="2024-09-12T00:00:00"/>
    <d v="1899-12-30T09:25:32"/>
    <s v="13/09 08h realejos"/>
    <d v="2024-09-13T00:00:00"/>
    <x v="13"/>
    <x v="12"/>
    <x v="2339"/>
    <d v="2024-09-13T00:00:00"/>
    <d v="1899-12-30T06:24:46"/>
    <n v="47"/>
    <s v="E00LSE"/>
    <s v="Los Realejos"/>
    <x v="146"/>
    <x v="0"/>
    <x v="0"/>
    <x v="3"/>
    <x v="0"/>
    <d v="2024-09-12T09:25:32"/>
    <x v="242"/>
    <n v="22.574444444559049"/>
    <d v="2024-09-13T06:24:46"/>
    <d v="1899-12-30T00:37:36"/>
    <d v="2024-09-13T07:02:22"/>
    <n v="0.96055555570637807"/>
    <x v="0"/>
    <m/>
    <m/>
    <x v="0"/>
    <x v="12"/>
    <x v="0"/>
    <x v="2"/>
    <x v="13"/>
    <n v="6"/>
    <s v=""/>
    <d v="1899-12-30T15:02:24"/>
    <n v="20.947777777892384"/>
    <n v="12"/>
    <n v="8.9477777778923837"/>
    <n v="0"/>
    <x v="1"/>
  </r>
  <r>
    <s v="E002"/>
    <s v="EO57"/>
    <x v="2256"/>
    <x v="0"/>
    <s v="E3"/>
    <n v="432000110"/>
    <s v="PREBETONG HORMIGONES, S.A."/>
    <n v="68000488"/>
    <s v="PLANTA LOS REALEJOS"/>
    <n v="3126"/>
    <x v="54"/>
    <d v="2024-09-12T00:00:00"/>
    <d v="1899-12-30T10:30:00"/>
    <s v="13/09 7h Silo 1"/>
    <d v="2024-09-13T00:00:00"/>
    <x v="13"/>
    <x v="12"/>
    <x v="2340"/>
    <d v="2024-09-13T00:00:00"/>
    <d v="1899-12-30T06:19:26"/>
    <n v="47"/>
    <s v="E00LSE"/>
    <s v="Los Realejos"/>
    <x v="144"/>
    <x v="0"/>
    <x v="0"/>
    <x v="3"/>
    <x v="0"/>
    <d v="2024-09-12T10:30:00"/>
    <x v="242"/>
    <n v="21.500000000058208"/>
    <d v="2024-09-13T06:19:26"/>
    <d v="1899-12-30T00:37:36"/>
    <d v="2024-09-13T06:57:02"/>
    <n v="1.0494444445939735"/>
    <x v="0"/>
    <m/>
    <m/>
    <x v="0"/>
    <x v="12"/>
    <x v="0"/>
    <x v="2"/>
    <x v="13"/>
    <n v="6"/>
    <s v=""/>
    <d v="1899-12-30T15:02:24"/>
    <n v="19.873333333391543"/>
    <n v="12"/>
    <n v="7.8733333333915425"/>
    <n v="0"/>
    <x v="1"/>
  </r>
  <r>
    <s v="E002"/>
    <s v="EO57"/>
    <x v="2257"/>
    <x v="0"/>
    <s v="E3"/>
    <n v="100037179"/>
    <s v="CANARY CONCRETE, S.A."/>
    <n v="68000329"/>
    <s v="GS PLANTA ADEJE"/>
    <n v="3126"/>
    <x v="54"/>
    <d v="2024-09-12T00:00:00"/>
    <d v="1899-12-30T11:50:28"/>
    <s v="12/09 URGE"/>
    <d v="2024-09-12T00:00:00"/>
    <x v="15"/>
    <x v="12"/>
    <x v="2341"/>
    <d v="2024-09-12T00:00:00"/>
    <d v="1899-12-30T14:12:56"/>
    <n v="88"/>
    <s v="E00ADE"/>
    <s v="Adeje"/>
    <x v="154"/>
    <x v="0"/>
    <x v="0"/>
    <x v="3"/>
    <x v="0"/>
    <d v="2024-09-12T11:50:28"/>
    <x v="228"/>
    <n v="4.6588888888363726"/>
    <d v="2024-09-12T14:12:56"/>
    <d v="1899-12-30T01:10:24"/>
    <d v="2024-09-12T15:23:20"/>
    <n v="1.1111111111822538"/>
    <x v="0"/>
    <m/>
    <m/>
    <x v="0"/>
    <x v="11"/>
    <x v="0"/>
    <x v="2"/>
    <x v="5"/>
    <n v="5"/>
    <s v=""/>
    <d v="1899-12-31T04:09:36"/>
    <n v="2.4855555555030393"/>
    <n v="0"/>
    <n v="2.4855555555030393"/>
    <n v="0"/>
    <x v="1"/>
  </r>
  <r>
    <s v="E002"/>
    <s v="EO57"/>
    <x v="2258"/>
    <x v="0"/>
    <s v="E4"/>
    <n v="100037342"/>
    <s v="REYES DIAZ, S.A."/>
    <n v="68000026"/>
    <s v="EN PUERTO DE LA CRUZ"/>
    <n v="2693"/>
    <x v="56"/>
    <d v="2024-09-12T00:00:00"/>
    <d v="1899-12-30T11:57:07"/>
    <d v="2024-12-09T00:00:00"/>
    <d v="2024-09-12T00:00:00"/>
    <x v="9"/>
    <x v="12"/>
    <x v="2342"/>
    <d v="2024-09-12T00:00:00"/>
    <d v="1899-12-30T11:09:09"/>
    <n v="42"/>
    <s v="E0054V"/>
    <s v="Puerto de la Cruz"/>
    <x v="151"/>
    <x v="0"/>
    <x v="0"/>
    <x v="3"/>
    <x v="1"/>
    <d v="2024-09-12T11:57:07"/>
    <x v="196"/>
    <n v="8.0480555556714535"/>
    <d v="2024-09-12T11:09:09"/>
    <d v="1899-12-30T00:33:36"/>
    <d v="2024-09-12T11:42:45"/>
    <n v="8.2875000000349246"/>
    <x v="0"/>
    <m/>
    <m/>
    <x v="0"/>
    <x v="11"/>
    <x v="0"/>
    <x v="2"/>
    <x v="7"/>
    <n v="5"/>
    <s v=""/>
    <d v="1899-12-30T13:26:24"/>
    <n v="6.488055555671453"/>
    <n v="0"/>
    <n v="6.488055555671453"/>
    <n v="0"/>
    <x v="1"/>
  </r>
  <r>
    <s v="E002"/>
    <s v="EO57"/>
    <x v="2259"/>
    <x v="0"/>
    <s v="E4"/>
    <n v="100018885"/>
    <s v="KELLER CIMENTACIONES S.L."/>
    <n v="68002917"/>
    <s v="4500544263EXP2400350&amp;S_461_240050-1"/>
    <n v="2693"/>
    <x v="56"/>
    <d v="2024-09-12T00:00:00"/>
    <d v="1899-12-30T12:04:03"/>
    <s v="12/09 12pal"/>
    <d v="2024-09-12T00:00:00"/>
    <x v="9"/>
    <x v="12"/>
    <x v="2343"/>
    <d v="2024-09-12T00:00:00"/>
    <d v="1899-12-30T11:05:50"/>
    <n v="0"/>
    <m/>
    <m/>
    <x v="151"/>
    <x v="0"/>
    <x v="0"/>
    <x v="3"/>
    <x v="1"/>
    <d v="2024-09-12T12:04:03"/>
    <x v="196"/>
    <n v="7.9324999999953434"/>
    <d v="2024-09-12T11:05:50"/>
    <d v="1899-12-30T00:00:00"/>
    <d v="2024-09-12T11:05:50"/>
    <n v="8.9027777777519077"/>
    <x v="0"/>
    <m/>
    <m/>
    <x v="0"/>
    <x v="11"/>
    <x v="0"/>
    <x v="2"/>
    <x v="7"/>
    <n v="5"/>
    <s v=""/>
    <d v="1899-12-30T00:00:00"/>
    <n v="6.9324999999953434"/>
    <n v="0"/>
    <n v="6.9324999999953434"/>
    <n v="0"/>
    <x v="1"/>
  </r>
  <r>
    <s v="E002"/>
    <s v="EO57"/>
    <x v="2260"/>
    <x v="0"/>
    <s v="E4"/>
    <n v="100037182"/>
    <s v="FERRETERIA HERMALAY, S.L"/>
    <n v="68000169"/>
    <s v="LA CAMELLA-ARONA"/>
    <n v="3208"/>
    <x v="55"/>
    <d v="2024-09-12T00:00:00"/>
    <d v="1899-12-30T12:18:57"/>
    <s v="13/09 16pal recoger"/>
    <d v="2024-09-13T00:00:00"/>
    <x v="9"/>
    <x v="12"/>
    <x v="2344"/>
    <d v="2024-09-12T00:00:00"/>
    <d v="1899-12-30T17:37:31"/>
    <n v="84"/>
    <s v="E0052U"/>
    <s v="Arona"/>
    <x v="149"/>
    <x v="0"/>
    <x v="0"/>
    <x v="3"/>
    <x v="1"/>
    <d v="2024-09-12T12:18:57"/>
    <x v="244"/>
    <n v="31.684166666760575"/>
    <d v="2024-09-12T17:37:31"/>
    <d v="1899-12-30T01:07:12"/>
    <d v="2024-09-12T18:44:43"/>
    <n v="25.254722222161945"/>
    <x v="0"/>
    <m/>
    <m/>
    <x v="0"/>
    <x v="11"/>
    <x v="0"/>
    <x v="2"/>
    <x v="9"/>
    <n v="5"/>
    <s v=""/>
    <d v="1899-12-31T02:52:48"/>
    <n v="29.564166666760574"/>
    <n v="12"/>
    <n v="17.564166666760574"/>
    <n v="0"/>
    <x v="1"/>
  </r>
  <r>
    <s v="E002"/>
    <s v="EO57"/>
    <x v="2261"/>
    <x v="0"/>
    <s v="E3"/>
    <n v="100037179"/>
    <s v="CANARY CONCRETE, S.A."/>
    <n v="68000329"/>
    <s v="GS PLANTA ADEJE"/>
    <n v="3126"/>
    <x v="54"/>
    <d v="2024-09-12T00:00:00"/>
    <d v="1899-12-30T12:20:59"/>
    <s v="13/09 8:00h"/>
    <d v="2024-09-13T00:00:00"/>
    <x v="13"/>
    <x v="12"/>
    <x v="2345"/>
    <d v="2024-09-13T00:00:00"/>
    <d v="1899-12-30T06:41:43"/>
    <n v="88"/>
    <s v="E00ADE"/>
    <s v="Adeje"/>
    <x v="154"/>
    <x v="0"/>
    <x v="0"/>
    <x v="3"/>
    <x v="0"/>
    <d v="2024-09-12T12:20:59"/>
    <x v="242"/>
    <n v="19.650277777807787"/>
    <d v="2024-09-13T06:41:43"/>
    <d v="1899-12-30T01:10:24"/>
    <d v="2024-09-13T07:52:07"/>
    <n v="0.13138888904359192"/>
    <x v="0"/>
    <m/>
    <m/>
    <x v="0"/>
    <x v="12"/>
    <x v="0"/>
    <x v="2"/>
    <x v="13"/>
    <n v="6"/>
    <s v=""/>
    <d v="1899-12-31T04:09:36"/>
    <n v="17.476944444474455"/>
    <n v="12"/>
    <n v="5.4769444444744551"/>
    <n v="0"/>
    <x v="1"/>
  </r>
  <r>
    <s v="E002"/>
    <s v="EO57"/>
    <x v="2262"/>
    <x v="0"/>
    <s v="E3"/>
    <n v="100037179"/>
    <s v="CANARY CONCRETE, S.A."/>
    <n v="68000329"/>
    <s v="GS PLANTA ADEJE"/>
    <n v="3126"/>
    <x v="54"/>
    <d v="2024-09-12T00:00:00"/>
    <d v="1899-12-30T12:45:17"/>
    <s v="13/09 10h Adeje"/>
    <d v="2024-09-13T00:00:00"/>
    <x v="11"/>
    <x v="12"/>
    <x v="2346"/>
    <d v="2024-09-13T00:00:00"/>
    <d v="1899-12-30T09:32:52"/>
    <n v="88"/>
    <s v="E00ADE"/>
    <s v="Adeje"/>
    <x v="144"/>
    <x v="0"/>
    <x v="0"/>
    <x v="3"/>
    <x v="0"/>
    <d v="2024-09-12T12:45:17"/>
    <x v="236"/>
    <n v="21.245277777663432"/>
    <d v="2024-09-13T09:32:52"/>
    <d v="1899-12-30T01:10:24"/>
    <d v="2024-09-13T10:43:16"/>
    <n v="-0.72111111116828397"/>
    <x v="0"/>
    <m/>
    <m/>
    <x v="0"/>
    <x v="12"/>
    <x v="0"/>
    <x v="2"/>
    <x v="1"/>
    <n v="6"/>
    <s v=""/>
    <d v="1899-12-31T04:09:36"/>
    <n v="19.0719444443301"/>
    <n v="12"/>
    <n v="7.0719444443301001"/>
    <n v="0"/>
    <x v="1"/>
  </r>
  <r>
    <s v="E002"/>
    <s v="EO57"/>
    <x v="2263"/>
    <x v="0"/>
    <s v="E3"/>
    <n v="100037179"/>
    <s v="CANARY CONCRETE, S.A."/>
    <n v="68000329"/>
    <s v="GS PLANTA ADEJE"/>
    <n v="3126"/>
    <x v="54"/>
    <d v="2024-09-12T00:00:00"/>
    <d v="1899-12-30T12:45:59"/>
    <s v="13/09 12h Adeje"/>
    <d v="2024-09-13T00:00:00"/>
    <x v="17"/>
    <x v="12"/>
    <x v="2347"/>
    <d v="2024-09-13T00:00:00"/>
    <d v="1899-12-30T10:30:06"/>
    <n v="88"/>
    <s v="E00ADE"/>
    <s v="Adeje"/>
    <x v="154"/>
    <x v="0"/>
    <x v="0"/>
    <x v="3"/>
    <x v="0"/>
    <d v="2024-09-12T12:45:59"/>
    <x v="253"/>
    <n v="23.233611111121718"/>
    <d v="2024-09-13T10:30:06"/>
    <d v="1899-12-30T01:10:24"/>
    <d v="2024-09-13T11:40:30"/>
    <n v="0.32500000001164153"/>
    <x v="0"/>
    <m/>
    <m/>
    <x v="0"/>
    <x v="12"/>
    <x v="0"/>
    <x v="2"/>
    <x v="6"/>
    <n v="6"/>
    <s v=""/>
    <d v="1899-12-31T04:09:36"/>
    <n v="21.060277777788386"/>
    <n v="12"/>
    <n v="9.0602777777883858"/>
    <n v="0"/>
    <x v="1"/>
  </r>
  <r>
    <s v="E002"/>
    <s v="EO57"/>
    <x v="2264"/>
    <x v="0"/>
    <s v="E4"/>
    <n v="100054118"/>
    <s v="MARRERO SANCHEZ, PRISCILA"/>
    <n v="68002101"/>
    <s v="FERRETERIA LAS LUAS"/>
    <n v="2693"/>
    <x v="56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0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4"/>
    <x v="0"/>
    <s v="E4"/>
    <n v="100054118"/>
    <s v="MARRERO SANCHEZ, PRISCILA"/>
    <n v="68002101"/>
    <s v="FERRETERIA LAS LUAS"/>
    <n v="3208"/>
    <x v="55"/>
    <d v="2024-09-12T00:00:00"/>
    <d v="1899-12-30T13:57:29"/>
    <s v="13/09 Horario SEPT d"/>
    <d v="2024-09-13T00:00:00"/>
    <x v="9"/>
    <x v="12"/>
    <x v="2348"/>
    <d v="2024-09-12T00:00:00"/>
    <d v="1899-12-30T15:42:38"/>
    <n v="33"/>
    <s v="E0053R"/>
    <s v="Guimar"/>
    <x v="151"/>
    <x v="0"/>
    <x v="1"/>
    <x v="3"/>
    <x v="1"/>
    <d v="2024-09-12T13:57:29"/>
    <x v="244"/>
    <n v="30.041944444470573"/>
    <d v="2024-09-12T15:42:38"/>
    <d v="1899-12-30T00:26:24"/>
    <d v="2024-09-12T16:09:02"/>
    <n v="27.849444444465917"/>
    <x v="0"/>
    <m/>
    <m/>
    <x v="0"/>
    <x v="11"/>
    <x v="0"/>
    <x v="2"/>
    <x v="4"/>
    <n v="5"/>
    <s v=""/>
    <d v="1899-12-30T10:33:36"/>
    <n v="28.601944444470572"/>
    <n v="12"/>
    <n v="16.601944444470572"/>
    <n v="0"/>
    <x v="1"/>
  </r>
  <r>
    <s v="E002"/>
    <s v="EO57"/>
    <x v="2265"/>
    <x v="0"/>
    <s v="E4"/>
    <n v="100037324"/>
    <s v="FERRETERIA SAN ISIDRO, S.L."/>
    <n v="68000045"/>
    <s v="LOS REALEJOS"/>
    <n v="3208"/>
    <x v="55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0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5"/>
    <x v="0"/>
    <s v="E4"/>
    <n v="100037324"/>
    <s v="FERRETERIA SAN ISIDRO, S.L."/>
    <n v="68000045"/>
    <s v="LOS REALEJOS"/>
    <n v="2693"/>
    <x v="56"/>
    <d v="2024-09-12T00:00:00"/>
    <d v="1899-12-30T17:02:07"/>
    <s v="13/09 16 pal URGE"/>
    <d v="2024-09-13T00:00:00"/>
    <x v="9"/>
    <x v="12"/>
    <x v="2349"/>
    <d v="2024-09-13T00:00:00"/>
    <d v="1899-12-30T06:54:14"/>
    <n v="47"/>
    <s v="E00LSE"/>
    <s v="Los Realejos"/>
    <x v="45"/>
    <x v="0"/>
    <x v="1"/>
    <x v="3"/>
    <x v="1"/>
    <d v="2024-09-12T17:02:07"/>
    <x v="244"/>
    <n v="26.964722222357523"/>
    <d v="2024-09-13T06:54:14"/>
    <d v="1899-12-30T00:37:36"/>
    <d v="2024-09-13T07:31:50"/>
    <n v="12.469444444519468"/>
    <x v="0"/>
    <m/>
    <m/>
    <x v="0"/>
    <x v="12"/>
    <x v="0"/>
    <x v="2"/>
    <x v="13"/>
    <n v="6"/>
    <s v=""/>
    <d v="1899-12-30T15:02:24"/>
    <n v="25.338055555690858"/>
    <n v="12"/>
    <n v="13.338055555690858"/>
    <n v="0"/>
    <x v="1"/>
  </r>
  <r>
    <s v="E002"/>
    <s v="EO57"/>
    <x v="2266"/>
    <x v="0"/>
    <s v="E3"/>
    <n v="100037415"/>
    <s v="GONZALEZ DELGADO, FRANCISCO"/>
    <n v="68000001"/>
    <s v="BUZANADA"/>
    <n v="3126"/>
    <x v="54"/>
    <d v="2024-09-12T00:00:00"/>
    <d v="1899-12-30T17:03:15"/>
    <s v="13/09 1ºHORA SILO PE"/>
    <d v="2024-09-13T00:00:00"/>
    <x v="13"/>
    <x v="12"/>
    <x v="2350"/>
    <d v="2024-09-13T00:00:00"/>
    <d v="1899-12-30T09:45:14"/>
    <n v="81"/>
    <s v="E00VEN"/>
    <s v="Valle San Lorenzo"/>
    <x v="146"/>
    <x v="0"/>
    <x v="0"/>
    <x v="3"/>
    <x v="0"/>
    <d v="2024-09-12T17:03:15"/>
    <x v="242"/>
    <n v="14.945833333418705"/>
    <d v="2024-09-13T09:45:14"/>
    <d v="1899-12-30T01:04:48"/>
    <d v="2024-09-13T10:50:02"/>
    <n v="-2.8338888888247311"/>
    <x v="1"/>
    <m/>
    <m/>
    <x v="0"/>
    <x v="12"/>
    <x v="3"/>
    <x v="2"/>
    <x v="1"/>
    <n v="6"/>
    <s v=""/>
    <d v="1899-12-31T01:55:12"/>
    <n v="12.865833333418704"/>
    <n v="12"/>
    <n v="0.8658333334187045"/>
    <n v="1"/>
    <x v="1"/>
  </r>
  <r>
    <s v="E002"/>
    <s v="EO57"/>
    <x v="2267"/>
    <x v="0"/>
    <s v="E3"/>
    <n v="432000110"/>
    <s v="PREBETONG HORMIGONES, S.A."/>
    <n v="68000483"/>
    <s v="PLANTA PUERTO SANTA CRUZ"/>
    <n v="3126"/>
    <x v="54"/>
    <d v="2024-09-12T00:00:00"/>
    <d v="1899-12-30T17:04:10"/>
    <s v="13/09 09H silo2"/>
    <d v="2024-09-13T00:00:00"/>
    <x v="17"/>
    <x v="12"/>
    <x v="2351"/>
    <d v="2024-09-13T00:00:00"/>
    <d v="1899-12-30T11:57:14"/>
    <n v="6"/>
    <s v="E00SCF"/>
    <s v="Santa Cruz de Tenerife"/>
    <x v="302"/>
    <x v="0"/>
    <x v="0"/>
    <x v="3"/>
    <x v="0"/>
    <d v="2024-09-12T17:04:10"/>
    <x v="253"/>
    <n v="18.930555555503815"/>
    <d v="2024-09-13T11:57:14"/>
    <d v="1899-12-30T00:04:48"/>
    <d v="2024-09-13T12:02:02"/>
    <n v="-3.3888888952787966E-2"/>
    <x v="0"/>
    <m/>
    <m/>
    <x v="0"/>
    <x v="12"/>
    <x v="0"/>
    <x v="2"/>
    <x v="7"/>
    <n v="6"/>
    <s v=""/>
    <d v="1899-12-30T01:55:12"/>
    <n v="17.850555555503817"/>
    <n v="12"/>
    <n v="5.8505555555038171"/>
    <n v="0"/>
    <x v="1"/>
  </r>
  <r>
    <s v="E002"/>
    <s v="EO57"/>
    <x v="2268"/>
    <x v="0"/>
    <s v="E4"/>
    <n v="100045862"/>
    <s v="FERRETERIA CASTRO DELGADO S.L."/>
    <n v="68001328"/>
    <s v="EL CHORRILLO"/>
    <n v="3208"/>
    <x v="55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0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8"/>
    <x v="0"/>
    <s v="E4"/>
    <n v="100045862"/>
    <s v="FERRETERIA CASTRO DELGADO S.L."/>
    <n v="68001328"/>
    <s v="EL CHORRILLO"/>
    <n v="2693"/>
    <x v="56"/>
    <d v="2024-09-13T00:00:00"/>
    <d v="1899-12-30T08:58:34"/>
    <s v="13/09 16 pal antes 1"/>
    <d v="2024-09-13T00:00:00"/>
    <x v="9"/>
    <x v="12"/>
    <x v="2352"/>
    <d v="2024-09-13T00:00:00"/>
    <d v="1899-12-30T10:03:39"/>
    <n v="17"/>
    <s v="E0053E"/>
    <s v="El Chorrillo"/>
    <x v="148"/>
    <x v="0"/>
    <x v="1"/>
    <x v="3"/>
    <x v="1"/>
    <d v="2024-09-13T08:58:34"/>
    <x v="244"/>
    <n v="11.023888888943475"/>
    <d v="2024-09-13T10:03:39"/>
    <d v="1899-12-30T00:13:36"/>
    <d v="2024-09-13T10:17:15"/>
    <n v="9.7124999999650754"/>
    <x v="0"/>
    <m/>
    <m/>
    <x v="0"/>
    <x v="12"/>
    <x v="0"/>
    <x v="2"/>
    <x v="6"/>
    <n v="6"/>
    <s v=""/>
    <d v="1899-12-30T05:26:24"/>
    <n v="9.7972222222768082"/>
    <n v="0"/>
    <n v="9.7972222222768082"/>
    <n v="0"/>
    <x v="1"/>
  </r>
  <r>
    <s v="E002"/>
    <s v="EO57"/>
    <x v="2269"/>
    <x v="0"/>
    <s v="E4"/>
    <n v="100050044"/>
    <s v="JAVIER MARTIN, JONAS JOSE"/>
    <n v="68002918"/>
    <s v="DEPOSITO RAVELO"/>
    <n v="3208"/>
    <x v="55"/>
    <d v="2024-09-13T00:00:00"/>
    <d v="1899-12-30T09:55:13"/>
    <s v="13/09"/>
    <d v="2024-09-13T00:00:00"/>
    <x v="9"/>
    <x v="12"/>
    <x v="2353"/>
    <d v="2024-09-13T00:00:00"/>
    <d v="1899-12-30T09:19:04"/>
    <n v="0"/>
    <m/>
    <m/>
    <x v="150"/>
    <x v="0"/>
    <x v="0"/>
    <x v="3"/>
    <x v="1"/>
    <d v="2024-09-13T09:55:13"/>
    <x v="244"/>
    <n v="10.079722222290002"/>
    <d v="2024-09-13T09:19:04"/>
    <d v="1899-12-30T00:00:00"/>
    <d v="2024-09-13T09:19:04"/>
    <n v="10.682222222210839"/>
    <x v="0"/>
    <m/>
    <m/>
    <x v="0"/>
    <x v="12"/>
    <x v="0"/>
    <x v="2"/>
    <x v="1"/>
    <n v="6"/>
    <s v=""/>
    <d v="1899-12-30T00:00:00"/>
    <n v="9.0797222222900018"/>
    <n v="0"/>
    <n v="9.0797222222900018"/>
    <n v="0"/>
    <x v="1"/>
  </r>
  <r>
    <s v="E002"/>
    <s v="EO65"/>
    <x v="2270"/>
    <x v="0"/>
    <s v="E3"/>
    <n v="100057885"/>
    <s v="UTE AVE CASATEJADA TORIL"/>
    <n v="85000217"/>
    <s v="TORIL"/>
    <n v="3227"/>
    <x v="62"/>
    <d v="2024-09-06T00:00:00"/>
    <d v="1899-12-30T08:14:30"/>
    <s v="11/09 14:30h"/>
    <d v="2024-09-11T00:00:00"/>
    <x v="2"/>
    <x v="13"/>
    <x v="2354"/>
    <d v="2024-09-11T00:00:00"/>
    <d v="1899-12-30T11:28:20"/>
    <n v="244"/>
    <s v="E00244"/>
    <s v="RUTA KMS.244"/>
    <x v="169"/>
    <x v="0"/>
    <x v="0"/>
    <x v="8"/>
    <x v="0"/>
    <d v="2024-09-06T08:14:30"/>
    <x v="211"/>
    <n v="126.25833333330229"/>
    <d v="2024-09-11T11:28:20"/>
    <d v="1899-12-30T03:15:12"/>
    <d v="2024-09-11T14:43:32"/>
    <n v="-0.22555555572034791"/>
    <x v="0"/>
    <m/>
    <m/>
    <x v="0"/>
    <x v="8"/>
    <x v="0"/>
    <x v="2"/>
    <x v="7"/>
    <n v="4"/>
    <s v=""/>
    <d v="1900-01-02T06:04:48"/>
    <n v="122.00499999996896"/>
    <n v="60"/>
    <n v="62.004999999968959"/>
    <n v="0"/>
    <x v="4"/>
  </r>
  <r>
    <s v="E002"/>
    <s v="EO65"/>
    <x v="2271"/>
    <x v="0"/>
    <s v="E3"/>
    <n v="100057885"/>
    <s v="UTE AVE CASATEJADA TORIL"/>
    <n v="85000217"/>
    <s v="TORIL"/>
    <n v="3227"/>
    <x v="62"/>
    <d v="2024-09-06T00:00:00"/>
    <d v="1899-12-30T08:14:37"/>
    <s v="12/09 07:30h"/>
    <d v="2024-09-12T00:00:00"/>
    <x v="28"/>
    <x v="13"/>
    <x v="2355"/>
    <d v="2024-09-11T00:00:00"/>
    <d v="1899-12-30T15:33:26"/>
    <n v="244"/>
    <s v="E00244"/>
    <s v="RUTA KMS.244"/>
    <x v="204"/>
    <x v="0"/>
    <x v="0"/>
    <x v="8"/>
    <x v="0"/>
    <d v="2024-09-06T08:14:37"/>
    <x v="272"/>
    <n v="143.25638888881076"/>
    <d v="2024-09-11T15:33:26"/>
    <d v="1899-12-30T03:15:12"/>
    <d v="2024-09-11T18:48:38"/>
    <n v="12.68944444443332"/>
    <x v="0"/>
    <m/>
    <m/>
    <x v="0"/>
    <x v="8"/>
    <x v="0"/>
    <x v="2"/>
    <x v="4"/>
    <n v="4"/>
    <s v="HORMIGONES Y CONTENEDORES JARA"/>
    <d v="1900-01-02T06:04:48"/>
    <n v="139.00305555547743"/>
    <n v="60"/>
    <n v="79.003055555477431"/>
    <n v="0"/>
    <x v="4"/>
  </r>
  <r>
    <s v="E002"/>
    <s v="EO65"/>
    <x v="2272"/>
    <x v="0"/>
    <s v="E3"/>
    <n v="100057885"/>
    <s v="UTE AVE CASATEJADA TORIL"/>
    <n v="85000217"/>
    <s v="TORIL"/>
    <n v="3227"/>
    <x v="62"/>
    <d v="2024-09-06T00:00:00"/>
    <d v="1899-12-30T08:14:44"/>
    <s v="12/09 10:30h"/>
    <d v="2024-09-12T00:00:00"/>
    <x v="21"/>
    <x v="13"/>
    <x v="2356"/>
    <d v="2024-09-12T00:00:00"/>
    <d v="1899-12-30T07:44:51"/>
    <n v="244"/>
    <s v="E00244"/>
    <s v="RUTA KMS.244"/>
    <x v="188"/>
    <x v="0"/>
    <x v="0"/>
    <x v="8"/>
    <x v="0"/>
    <d v="2024-09-06T08:14:44"/>
    <x v="217"/>
    <n v="146.25444444443565"/>
    <d v="2024-09-12T07:44:51"/>
    <d v="1899-12-30T03:15:12"/>
    <d v="2024-09-12T11:00:03"/>
    <n v="-0.50083333341171965"/>
    <x v="0"/>
    <m/>
    <m/>
    <x v="0"/>
    <x v="11"/>
    <x v="0"/>
    <x v="2"/>
    <x v="12"/>
    <n v="5"/>
    <s v="HORMIGONES Y CONTENEDORES JARA"/>
    <d v="1900-01-02T06:04:48"/>
    <n v="142.00111111110232"/>
    <n v="60"/>
    <n v="82.001111111102318"/>
    <n v="0"/>
    <x v="4"/>
  </r>
  <r>
    <s v="E002"/>
    <s v="EO65"/>
    <x v="2273"/>
    <x v="0"/>
    <s v="E3"/>
    <n v="100057885"/>
    <s v="UTE AVE CASATEJADA TORIL"/>
    <n v="85000217"/>
    <s v="TORIL"/>
    <n v="3227"/>
    <x v="62"/>
    <d v="2024-09-06T00:00:00"/>
    <d v="1899-12-30T08:14:51"/>
    <s v="12/09 14:30h"/>
    <d v="2024-09-12T00:00:00"/>
    <x v="2"/>
    <x v="13"/>
    <x v="2357"/>
    <d v="2024-09-12T00:00:00"/>
    <d v="1899-12-30T10:33:34"/>
    <n v="244"/>
    <s v="E00244"/>
    <s v="RUTA KMS.244"/>
    <x v="73"/>
    <x v="0"/>
    <x v="0"/>
    <x v="8"/>
    <x v="0"/>
    <d v="2024-09-06T08:14:51"/>
    <x v="258"/>
    <n v="150.25250000000233"/>
    <d v="2024-09-12T10:33:34"/>
    <d v="1899-12-30T03:15:12"/>
    <d v="2024-09-12T13:48:46"/>
    <n v="0.687222222215496"/>
    <x v="0"/>
    <m/>
    <m/>
    <x v="0"/>
    <x v="11"/>
    <x v="0"/>
    <x v="2"/>
    <x v="6"/>
    <n v="5"/>
    <s v="TTES COOPERATIVOS ARAGONES S COOP"/>
    <d v="1900-01-02T06:04:48"/>
    <n v="145.999166666669"/>
    <n v="60"/>
    <n v="85.999166666668998"/>
    <n v="0"/>
    <x v="4"/>
  </r>
  <r>
    <s v="E002"/>
    <s v="EO65"/>
    <x v="2274"/>
    <x v="0"/>
    <s v="E3"/>
    <n v="100057885"/>
    <s v="UTE AVE CASATEJADA TORIL"/>
    <n v="85000217"/>
    <s v="TORIL"/>
    <n v="3227"/>
    <x v="62"/>
    <d v="2024-09-06T00:00:00"/>
    <d v="1899-12-30T08:14:58"/>
    <s v="13/09 07:00h"/>
    <d v="2024-09-13T00:00:00"/>
    <x v="27"/>
    <x v="13"/>
    <x v="2358"/>
    <d v="2024-09-12T00:00:00"/>
    <d v="1899-12-30T18:33:23"/>
    <n v="244"/>
    <s v="E00244"/>
    <s v="RUTA KMS.244"/>
    <x v="189"/>
    <x v="0"/>
    <x v="0"/>
    <x v="8"/>
    <x v="0"/>
    <d v="2024-09-06T08:14:58"/>
    <x v="257"/>
    <n v="166.75055555545259"/>
    <d v="2024-09-12T18:33:23"/>
    <d v="1899-12-30T03:15:12"/>
    <d v="2024-09-12T21:48:35"/>
    <n v="9.1902777777286246"/>
    <x v="0"/>
    <m/>
    <m/>
    <x v="0"/>
    <x v="11"/>
    <x v="0"/>
    <x v="2"/>
    <x v="10"/>
    <n v="5"/>
    <s v="HORMIGONES Y CONTENEDORES JARA"/>
    <d v="1900-01-02T06:04:48"/>
    <n v="162.49722222211926"/>
    <n v="60"/>
    <n v="102.49722222211926"/>
    <n v="0"/>
    <x v="4"/>
  </r>
  <r>
    <s v="E002"/>
    <s v="EO65"/>
    <x v="2275"/>
    <x v="0"/>
    <s v="E3"/>
    <n v="100057885"/>
    <s v="UTE AVE CASATEJADA TORIL"/>
    <n v="85000217"/>
    <s v="TORIL"/>
    <n v="3227"/>
    <x v="62"/>
    <d v="2024-09-06T00:00:00"/>
    <d v="1899-12-30T08:15:06"/>
    <s v="13/09 08:30h"/>
    <d v="2024-09-13T00:00:00"/>
    <x v="19"/>
    <x v="13"/>
    <x v="2359"/>
    <d v="2024-09-12T00:00:00"/>
    <d v="1899-12-30T15:19:26"/>
    <n v="244"/>
    <s v="E00244"/>
    <s v="RUTA KMS.244"/>
    <x v="334"/>
    <x v="0"/>
    <x v="0"/>
    <x v="8"/>
    <x v="0"/>
    <d v="2024-09-06T08:15:06"/>
    <x v="243"/>
    <n v="168.24833333323477"/>
    <d v="2024-09-12T15:19:26"/>
    <d v="1899-12-30T03:15:12"/>
    <d v="2024-09-12T18:34:38"/>
    <n v="13.922777777770534"/>
    <x v="0"/>
    <m/>
    <m/>
    <x v="0"/>
    <x v="11"/>
    <x v="0"/>
    <x v="2"/>
    <x v="4"/>
    <n v="5"/>
    <s v="HORMIGONES Y CONTENEDORES JARA"/>
    <d v="1900-01-02T06:04:48"/>
    <n v="163.99499999990144"/>
    <n v="60"/>
    <n v="103.99499999990144"/>
    <n v="0"/>
    <x v="4"/>
  </r>
  <r>
    <s v="E002"/>
    <s v="EO65"/>
    <x v="2276"/>
    <x v="0"/>
    <s v="E3"/>
    <n v="100057885"/>
    <s v="UTE AVE CASATEJADA TORIL"/>
    <n v="85000217"/>
    <s v="TORIL"/>
    <n v="3227"/>
    <x v="62"/>
    <d v="2024-09-06T00:00:00"/>
    <d v="1899-12-30T08:15:13"/>
    <s v="13/09 10:30h"/>
    <d v="2024-09-13T00:00:00"/>
    <x v="21"/>
    <x v="13"/>
    <x v="2360"/>
    <d v="2024-09-12T00:00:00"/>
    <d v="1899-12-30T21:23:00"/>
    <n v="244"/>
    <s v="E00244"/>
    <s v="RUTA KMS.244"/>
    <x v="191"/>
    <x v="0"/>
    <x v="0"/>
    <x v="8"/>
    <x v="0"/>
    <d v="2024-09-06T08:15:13"/>
    <x v="250"/>
    <n v="170.24638888891786"/>
    <d v="2024-09-12T21:23:00"/>
    <d v="1899-12-30T03:15:12"/>
    <d v="2024-09-13T00:38:12"/>
    <n v="9.8633333332836628"/>
    <x v="0"/>
    <m/>
    <m/>
    <x v="0"/>
    <x v="11"/>
    <x v="0"/>
    <x v="2"/>
    <x v="15"/>
    <n v="5"/>
    <s v=""/>
    <d v="1900-01-02T06:04:48"/>
    <n v="165.99305555558453"/>
    <n v="60"/>
    <n v="105.99305555558453"/>
    <n v="0"/>
    <x v="4"/>
  </r>
  <r>
    <s v="E002"/>
    <s v="EO65"/>
    <x v="2277"/>
    <x v="0"/>
    <s v="E3"/>
    <n v="100057753"/>
    <s v="HORM. Y ARIDOS NUÑEZ, S.L."/>
    <n v="85000160"/>
    <s v="OBRA AVE PLANTA TORIL"/>
    <n v="3229"/>
    <x v="63"/>
    <d v="2024-09-09T00:00:00"/>
    <d v="1899-12-30T13:58:29"/>
    <s v="11/09 14:00h"/>
    <d v="2024-09-11T00:00:00"/>
    <x v="3"/>
    <x v="13"/>
    <x v="2361"/>
    <d v="2024-09-11T00:00:00"/>
    <d v="1899-12-30T11:03:07"/>
    <n v="244"/>
    <s v="E00244"/>
    <s v="RUTA KMS.244"/>
    <x v="187"/>
    <x v="0"/>
    <x v="0"/>
    <x v="8"/>
    <x v="0"/>
    <d v="2024-09-09T13:58:29"/>
    <x v="191"/>
    <n v="48.025277777749579"/>
    <d v="2024-09-11T11:03:07"/>
    <d v="1899-12-30T03:15:12"/>
    <d v="2024-09-11T14:18:19"/>
    <n v="-0.30527777771931142"/>
    <x v="0"/>
    <m/>
    <m/>
    <x v="0"/>
    <x v="8"/>
    <x v="0"/>
    <x v="2"/>
    <x v="7"/>
    <n v="4"/>
    <s v="HORMIGONES Y CONTENEDORES JARA"/>
    <d v="1900-01-02T06:04:48"/>
    <n v="43.771944444416249"/>
    <n v="24"/>
    <n v="19.771944444416249"/>
    <n v="0"/>
    <x v="4"/>
  </r>
  <r>
    <s v="E002"/>
    <s v="EO65"/>
    <x v="2278"/>
    <x v="0"/>
    <s v="E3"/>
    <n v="100057753"/>
    <s v="HORM. Y ARIDOS NUÑEZ, S.L."/>
    <n v="85000160"/>
    <s v="OBRA AVE PLANTA TORIL"/>
    <n v="3229"/>
    <x v="63"/>
    <d v="2024-09-09T00:00:00"/>
    <d v="1899-12-30T13:59:08"/>
    <s v="11/09 17:00h"/>
    <d v="2024-09-11T00:00:00"/>
    <x v="1"/>
    <x v="13"/>
    <x v="2362"/>
    <d v="2024-09-11T00:00:00"/>
    <d v="1899-12-30T13:59:08"/>
    <n v="244"/>
    <s v="E00244"/>
    <s v="RUTA KMS.244"/>
    <x v="201"/>
    <x v="0"/>
    <x v="0"/>
    <x v="8"/>
    <x v="0"/>
    <d v="2024-09-09T13:59:08"/>
    <x v="205"/>
    <n v="51.01444444450317"/>
    <d v="2024-09-11T13:59:08"/>
    <d v="1899-12-30T03:15:12"/>
    <d v="2024-09-11T17:14:20"/>
    <n v="-0.23888888885267079"/>
    <x v="0"/>
    <m/>
    <m/>
    <x v="0"/>
    <x v="8"/>
    <x v="0"/>
    <x v="2"/>
    <x v="2"/>
    <n v="4"/>
    <s v="HORMIGONES Y CONTENEDORES JARA"/>
    <d v="1900-01-02T06:04:48"/>
    <n v="46.761111111169839"/>
    <n v="24"/>
    <n v="22.761111111169839"/>
    <n v="0"/>
    <x v="4"/>
  </r>
  <r>
    <s v="E002"/>
    <s v="EO65"/>
    <x v="2279"/>
    <x v="0"/>
    <s v="E3"/>
    <n v="100057753"/>
    <s v="HORM. Y ARIDOS NUÑEZ, S.L."/>
    <n v="85000160"/>
    <s v="OBRA AVE PLANTA TORIL"/>
    <n v="3229"/>
    <x v="63"/>
    <d v="2024-09-09T00:00:00"/>
    <d v="1899-12-30T13:59:25"/>
    <s v="11/09 18:00h"/>
    <d v="2024-09-11T00:00:00"/>
    <x v="7"/>
    <x v="13"/>
    <x v="2363"/>
    <d v="2024-09-11T00:00:00"/>
    <d v="1899-12-30T13:19:59"/>
    <n v="244"/>
    <s v="E00244"/>
    <s v="RUTA KMS.244"/>
    <x v="335"/>
    <x v="0"/>
    <x v="0"/>
    <x v="8"/>
    <x v="0"/>
    <d v="2024-09-09T13:59:25"/>
    <x v="212"/>
    <n v="52.009722222166602"/>
    <d v="2024-09-11T13:19:59"/>
    <d v="1899-12-30T03:15:12"/>
    <d v="2024-09-11T16:35:11"/>
    <n v="1.4136111111729406"/>
    <x v="0"/>
    <m/>
    <m/>
    <x v="0"/>
    <x v="8"/>
    <x v="0"/>
    <x v="2"/>
    <x v="2"/>
    <n v="4"/>
    <s v="HORMIGONES Y CONTENEDORES JARA"/>
    <d v="1900-01-02T06:04:48"/>
    <n v="47.756388888833271"/>
    <n v="24"/>
    <n v="23.756388888833271"/>
    <n v="0"/>
    <x v="4"/>
  </r>
  <r>
    <s v="E002"/>
    <s v="EO65"/>
    <x v="2280"/>
    <x v="0"/>
    <s v="E3"/>
    <n v="100046984"/>
    <s v="TRANSP. Y CEMENTOS HIDALGO, S.L."/>
    <n v="85000562"/>
    <s v="PUENTE DEL ARZOBISPO- JORYCAR"/>
    <n v="3297"/>
    <x v="60"/>
    <d v="2024-09-10T00:00:00"/>
    <d v="1899-12-30T09:59:03"/>
    <s v="JORYCAR 42,5 P-L"/>
    <d v="2024-09-11T00:00:00"/>
    <x v="13"/>
    <x v="13"/>
    <x v="2364"/>
    <d v="2024-09-11T00:00:00"/>
    <d v="1899-12-30T10:44:57"/>
    <n v="279"/>
    <s v="E00279"/>
    <s v="RUTA KMS.279"/>
    <x v="311"/>
    <x v="0"/>
    <x v="0"/>
    <x v="8"/>
    <x v="0"/>
    <d v="2024-09-10T09:59:03"/>
    <x v="187"/>
    <n v="22.015833333309274"/>
    <d v="2024-09-11T10:44:57"/>
    <d v="1899-12-30T03:43:12"/>
    <d v="2024-09-11T14:28:09"/>
    <n v="-6.469166666502133"/>
    <x v="1"/>
    <m/>
    <m/>
    <x v="0"/>
    <x v="8"/>
    <x v="2"/>
    <x v="2"/>
    <x v="6"/>
    <n v="4"/>
    <s v="LOGISTICA Y CEM. HIDALGO, S.L."/>
    <d v="1900-01-02T17:16:48"/>
    <n v="17.295833333309275"/>
    <n v="12"/>
    <n v="5.2958333333092753"/>
    <n v="0"/>
    <x v="4"/>
  </r>
  <r>
    <s v="E002"/>
    <s v="EO65"/>
    <x v="2281"/>
    <x v="0"/>
    <s v="E3"/>
    <n v="100018481"/>
    <s v="LA HINOJOSEÑA S.L."/>
    <n v="85000028"/>
    <s v="HINOJOSA DEL DUQUE"/>
    <n v="3228"/>
    <x v="61"/>
    <d v="2024-09-10T00:00:00"/>
    <d v="1899-12-30T11:50:24"/>
    <s v="11/09 10:00h"/>
    <d v="2024-09-11T00:00:00"/>
    <x v="11"/>
    <x v="13"/>
    <x v="2365"/>
    <d v="2024-09-11T00:00:00"/>
    <d v="1899-12-30T10:26:19"/>
    <n v="154"/>
    <s v="E00154"/>
    <s v="RUTA KMS.154"/>
    <x v="205"/>
    <x v="0"/>
    <x v="0"/>
    <x v="8"/>
    <x v="0"/>
    <d v="2024-09-10T11:50:24"/>
    <x v="185"/>
    <n v="22.159999999974389"/>
    <d v="2024-09-11T10:26:19"/>
    <d v="1899-12-30T02:03:12"/>
    <d v="2024-09-11T12:29:31"/>
    <n v="-2.4919444444240071"/>
    <x v="1"/>
    <m/>
    <m/>
    <x v="0"/>
    <x v="8"/>
    <x v="3"/>
    <x v="2"/>
    <x v="6"/>
    <n v="4"/>
    <s v="LOGISTICA GALVEZ MARIN, S.L."/>
    <d v="1900-01-01T01:16:48"/>
    <n v="19.106666666641054"/>
    <n v="12"/>
    <n v="7.1066666666410541"/>
    <n v="0"/>
    <x v="4"/>
  </r>
  <r>
    <s v="E002"/>
    <s v="EO65"/>
    <x v="2282"/>
    <x v="0"/>
    <s v="E3"/>
    <n v="100053703"/>
    <s v="HERMANOS GALVEZ, S. A."/>
    <n v="85000306"/>
    <s v="GUADALCANAL"/>
    <n v="3228"/>
    <x v="61"/>
    <d v="2024-09-10T00:00:00"/>
    <d v="1899-12-30T13:01:58"/>
    <s v="11/09 12h"/>
    <d v="2024-09-11T00:00:00"/>
    <x v="17"/>
    <x v="13"/>
    <x v="2366"/>
    <d v="2024-09-11T00:00:00"/>
    <d v="1899-12-30T11:38:57"/>
    <n v="79"/>
    <s v="E00079"/>
    <s v="RUTA KMS.079"/>
    <x v="165"/>
    <x v="0"/>
    <x v="0"/>
    <x v="8"/>
    <x v="0"/>
    <d v="2024-09-10T13:01:58"/>
    <x v="181"/>
    <n v="22.967222222301643"/>
    <d v="2024-09-11T11:38:57"/>
    <d v="1899-12-30T01:03:12"/>
    <d v="2024-09-11T12:42:09"/>
    <n v="-0.7025000000721775"/>
    <x v="0"/>
    <m/>
    <m/>
    <x v="0"/>
    <x v="8"/>
    <x v="0"/>
    <x v="2"/>
    <x v="7"/>
    <n v="4"/>
    <s v=""/>
    <d v="1899-12-31T01:16:48"/>
    <n v="20.913888888968309"/>
    <n v="12"/>
    <n v="8.9138888889683088"/>
    <n v="0"/>
    <x v="4"/>
  </r>
  <r>
    <s v="E002"/>
    <s v="EO65"/>
    <x v="2283"/>
    <x v="0"/>
    <s v="E3"/>
    <n v="100022399"/>
    <s v="GEVORA CONSTRUCCIONES S.A."/>
    <n v="85000566"/>
    <s v="LA ALBUERA-MEJORA EX310"/>
    <n v="3227"/>
    <x v="62"/>
    <d v="2024-09-10T00:00:00"/>
    <d v="1899-12-30T13:11:13"/>
    <s v="11/09 15:00h"/>
    <d v="2024-09-11T00:00:00"/>
    <x v="4"/>
    <x v="13"/>
    <x v="2367"/>
    <d v="2024-09-11T00:00:00"/>
    <d v="1899-12-30T11:46:32"/>
    <n v="73"/>
    <s v="E00073"/>
    <s v="RUTA KMS.073"/>
    <x v="167"/>
    <x v="0"/>
    <x v="0"/>
    <x v="8"/>
    <x v="0"/>
    <d v="2024-09-10T13:11:13"/>
    <x v="200"/>
    <n v="25.813055555569008"/>
    <d v="2024-09-11T11:46:32"/>
    <d v="1899-12-30T00:58:24"/>
    <d v="2024-09-11T12:44:56"/>
    <n v="2.2511111111962236"/>
    <x v="0"/>
    <m/>
    <m/>
    <x v="0"/>
    <x v="8"/>
    <x v="0"/>
    <x v="2"/>
    <x v="7"/>
    <n v="4"/>
    <s v="HIBURSANFRE, S.L.U."/>
    <d v="1899-12-30T23:21:36"/>
    <n v="23.839722222235675"/>
    <n v="12"/>
    <n v="11.839722222235675"/>
    <n v="0"/>
    <x v="4"/>
  </r>
  <r>
    <s v="E002"/>
    <s v="EO65"/>
    <x v="2284"/>
    <x v="0"/>
    <s v="E4"/>
    <n v="100057842"/>
    <s v="TPTES DE CEMENTOS LA CELESTINA, SL"/>
    <n v="84000054"/>
    <s v="MORA-AGRUP. EMPRES. GARCIA-ARISCO"/>
    <n v="3230"/>
    <x v="59"/>
    <d v="2024-09-10T00:00:00"/>
    <d v="1899-12-30T13:54:42"/>
    <s v="12/09 666506999 15:0"/>
    <d v="2024-09-12T00:00:00"/>
    <x v="4"/>
    <x v="13"/>
    <x v="2368"/>
    <d v="2024-09-11T00:00:00"/>
    <d v="1899-12-30T13:42:17"/>
    <n v="418"/>
    <s v="E00418"/>
    <s v="RUTA KMS.418"/>
    <x v="336"/>
    <x v="0"/>
    <x v="0"/>
    <x v="8"/>
    <x v="1"/>
    <d v="2024-09-10T13:54:42"/>
    <x v="206"/>
    <n v="49.088333333318587"/>
    <d v="2024-09-11T13:42:17"/>
    <d v="1899-12-30T05:34:24"/>
    <d v="2024-09-11T19:16:41"/>
    <n v="19.721944444463588"/>
    <x v="0"/>
    <m/>
    <m/>
    <x v="0"/>
    <x v="8"/>
    <x v="0"/>
    <x v="2"/>
    <x v="2"/>
    <n v="4"/>
    <s v=""/>
    <d v="1900-01-04T13:45:36"/>
    <n v="42.514999999985257"/>
    <n v="24"/>
    <n v="18.514999999985257"/>
    <n v="0"/>
    <x v="4"/>
  </r>
  <r>
    <s v="E002"/>
    <s v="EO65"/>
    <x v="2285"/>
    <x v="0"/>
    <s v="E3"/>
    <n v="432000110"/>
    <s v="PREBETONG HORMIGONES, S.A."/>
    <n v="85000000"/>
    <s v="FREGENAL DE LA SIERRA"/>
    <n v="3228"/>
    <x v="61"/>
    <d v="2024-09-10T00:00:00"/>
    <d v="1899-12-30T13:57:23"/>
    <s v="12/09 8h 629054689 C"/>
    <d v="2024-09-12T00:00:00"/>
    <x v="13"/>
    <x v="13"/>
    <x v="2369"/>
    <d v="2024-09-11T00:00:00"/>
    <d v="1899-12-30T16:20:21"/>
    <n v="32"/>
    <s v="E00032"/>
    <s v="RUTA KMS.032"/>
    <x v="158"/>
    <x v="0"/>
    <x v="0"/>
    <x v="8"/>
    <x v="0"/>
    <d v="2024-09-10T13:57:23"/>
    <x v="222"/>
    <n v="42.043611111177597"/>
    <d v="2024-09-11T16:20:21"/>
    <d v="1899-12-30T00:25:36"/>
    <d v="2024-09-11T16:45:57"/>
    <n v="15.234166666748933"/>
    <x v="0"/>
    <m/>
    <m/>
    <x v="0"/>
    <x v="8"/>
    <x v="0"/>
    <x v="2"/>
    <x v="8"/>
    <n v="4"/>
    <s v=""/>
    <d v="1899-12-30T10:14:24"/>
    <n v="40.616944444510928"/>
    <n v="24"/>
    <n v="16.616944444510928"/>
    <n v="0"/>
    <x v="4"/>
  </r>
  <r>
    <s v="E002"/>
    <s v="EO65"/>
    <x v="2286"/>
    <x v="0"/>
    <s v="E4"/>
    <n v="100046984"/>
    <s v="TRANSP. Y CEMENTOS HIDALGO, S.L."/>
    <n v="84000027"/>
    <s v="MIAJADAS - MAT. DE CONTR. JAYCAR"/>
    <n v="3230"/>
    <x v="59"/>
    <d v="2024-09-10T00:00:00"/>
    <d v="1899-12-30T15:50:49"/>
    <s v="12/09 56sacos Jaycar"/>
    <d v="2024-09-12T00:00:00"/>
    <x v="9"/>
    <x v="13"/>
    <x v="2370"/>
    <d v="2024-09-11T00:00:00"/>
    <d v="1899-12-30T18:06:57"/>
    <n v="130"/>
    <s v="E00130"/>
    <s v="RUTA KMS.130"/>
    <x v="156"/>
    <x v="0"/>
    <x v="0"/>
    <x v="8"/>
    <x v="1"/>
    <d v="2024-09-10T15:50:49"/>
    <x v="196"/>
    <n v="52.153055555652827"/>
    <d v="2024-09-11T18:06:57"/>
    <d v="1899-12-30T01:44:00"/>
    <d v="2024-09-11T19:50:57"/>
    <n v="24.150833333318587"/>
    <x v="0"/>
    <m/>
    <m/>
    <x v="0"/>
    <x v="8"/>
    <x v="0"/>
    <x v="2"/>
    <x v="10"/>
    <n v="4"/>
    <s v="VAZQUEZ COTANO, FCO. JAVIER"/>
    <d v="1899-12-31T17:36:00"/>
    <n v="49.419722222319493"/>
    <n v="24"/>
    <n v="25.419722222319493"/>
    <n v="0"/>
    <x v="4"/>
  </r>
  <r>
    <s v="E002"/>
    <s v="EO65"/>
    <x v="2287"/>
    <x v="0"/>
    <s v="E4"/>
    <n v="100058944"/>
    <s v="CIRIACO ESCOBAR MUÑOZ MAT. DE CONST"/>
    <n v="84000549"/>
    <s v="ARGAMASILLA DE CALATRAVA-CIRIACO ES"/>
    <n v="3230"/>
    <x v="59"/>
    <d v="2024-09-10T00:00:00"/>
    <d v="1899-12-30T16:18:28"/>
    <s v="12/09 56s"/>
    <d v="2024-09-12T00:00:00"/>
    <x v="9"/>
    <x v="13"/>
    <x v="2371"/>
    <d v="2024-09-12T00:00:00"/>
    <d v="1899-12-30T06:50:40"/>
    <n v="279"/>
    <s v="E00279"/>
    <s v="RUTA KMS.279"/>
    <x v="198"/>
    <x v="0"/>
    <x v="0"/>
    <x v="8"/>
    <x v="1"/>
    <d v="2024-09-10T16:18:28"/>
    <x v="196"/>
    <n v="51.692222222336568"/>
    <d v="2024-09-12T06:50:40"/>
    <d v="1899-12-30T03:43:12"/>
    <d v="2024-09-12T10:33:52"/>
    <n v="9.4355555555666797"/>
    <x v="0"/>
    <m/>
    <m/>
    <x v="0"/>
    <x v="11"/>
    <x v="0"/>
    <x v="2"/>
    <x v="13"/>
    <n v="5"/>
    <s v="ORETANA LOGISTICA Y S. INT. S.L"/>
    <d v="1900-01-02T17:16:48"/>
    <n v="46.972222222336569"/>
    <n v="24"/>
    <n v="22.972222222336569"/>
    <n v="0"/>
    <x v="4"/>
  </r>
  <r>
    <s v="E002"/>
    <s v="EO65"/>
    <x v="2288"/>
    <x v="0"/>
    <s v="E3"/>
    <n v="432000110"/>
    <s v="PREBETONG HORMIGONES, S.A."/>
    <n v="85000461"/>
    <s v="MEDINA DE LAS TORRES-PREBETONG"/>
    <n v="3297"/>
    <x v="60"/>
    <d v="2024-09-10T00:00:00"/>
    <d v="1899-12-30T16:54:19"/>
    <s v="11/09 12:00h 6739063"/>
    <d v="2024-09-11T00:00:00"/>
    <x v="17"/>
    <x v="13"/>
    <x v="2372"/>
    <d v="2024-09-11T00:00:00"/>
    <d v="1899-12-30T11:46:03"/>
    <n v="10"/>
    <s v="E00010"/>
    <s v="RUTA KMS.010"/>
    <x v="190"/>
    <x v="0"/>
    <x v="0"/>
    <x v="8"/>
    <x v="0"/>
    <d v="2024-09-10T16:54:19"/>
    <x v="181"/>
    <n v="19.094722222303972"/>
    <d v="2024-09-11T11:46:03"/>
    <d v="1899-12-30T00:08:00"/>
    <d v="2024-09-11T11:54:03"/>
    <n v="9.9166666623204947E-2"/>
    <x v="0"/>
    <m/>
    <m/>
    <x v="0"/>
    <x v="8"/>
    <x v="0"/>
    <x v="2"/>
    <x v="7"/>
    <n v="4"/>
    <s v="HIBURSANFRE, S.L.U."/>
    <d v="1899-12-30T03:12:00"/>
    <n v="17.961388888970639"/>
    <n v="12"/>
    <n v="5.9613888889706388"/>
    <n v="0"/>
    <x v="4"/>
  </r>
  <r>
    <s v="E002"/>
    <s v="EO65"/>
    <x v="2289"/>
    <x v="0"/>
    <s v="E4"/>
    <n v="100057763"/>
    <s v="FRAMASA MC, S.L."/>
    <n v="84000258"/>
    <s v="LOGROSAN"/>
    <n v="3230"/>
    <x v="59"/>
    <d v="2024-09-10T00:00:00"/>
    <d v="1899-12-30T17:22:20"/>
    <s v="12/09 56s x la mañan"/>
    <d v="2024-09-12T00:00:00"/>
    <x v="3"/>
    <x v="13"/>
    <x v="2373"/>
    <d v="2024-09-12T00:00:00"/>
    <d v="1899-12-30T07:28:10"/>
    <n v="172"/>
    <s v="E00172"/>
    <s v="RUTA KMS.172"/>
    <x v="164"/>
    <x v="0"/>
    <x v="0"/>
    <x v="8"/>
    <x v="1"/>
    <d v="2024-09-10T17:22:20"/>
    <x v="241"/>
    <n v="44.627777777903248"/>
    <d v="2024-09-12T07:28:10"/>
    <d v="1899-12-30T02:17:36"/>
    <d v="2024-09-12T09:45:46"/>
    <n v="4.2372222222620621"/>
    <x v="0"/>
    <m/>
    <m/>
    <x v="0"/>
    <x v="11"/>
    <x v="0"/>
    <x v="2"/>
    <x v="12"/>
    <n v="5"/>
    <s v=""/>
    <d v="1900-01-01T07:02:24"/>
    <n v="41.334444444569911"/>
    <n v="24"/>
    <n v="17.334444444569911"/>
    <n v="0"/>
    <x v="4"/>
  </r>
  <r>
    <s v="E002"/>
    <s v="EO65"/>
    <x v="2290"/>
    <x v="0"/>
    <s v="E3"/>
    <n v="100057807"/>
    <s v="HORMIGONES SANTOS, SL"/>
    <n v="85000090"/>
    <s v="VITIGUDINO"/>
    <n v="3297"/>
    <x v="60"/>
    <d v="2024-09-10T00:00:00"/>
    <d v="1899-12-30T17:57:35"/>
    <s v="12/09 08:00h"/>
    <d v="2024-09-12T00:00:00"/>
    <x v="13"/>
    <x v="13"/>
    <x v="2374"/>
    <d v="2024-09-11T00:00:00"/>
    <d v="1899-12-30T12:31:52"/>
    <n v="408"/>
    <s v="E00408"/>
    <s v="RUTA KMS.408"/>
    <x v="256"/>
    <x v="0"/>
    <x v="0"/>
    <x v="8"/>
    <x v="0"/>
    <d v="2024-09-10T17:57:35"/>
    <x v="222"/>
    <n v="38.040277777821757"/>
    <d v="2024-09-11T12:31:52"/>
    <d v="1899-12-30T05:26:24"/>
    <d v="2024-09-11T17:58:16"/>
    <n v="14.028888888889924"/>
    <x v="0"/>
    <m/>
    <m/>
    <x v="0"/>
    <x v="8"/>
    <x v="0"/>
    <x v="2"/>
    <x v="3"/>
    <n v="4"/>
    <s v="HORMIGONES Y CONTENEDORES JARA"/>
    <d v="1900-01-04T10:33:36"/>
    <n v="31.600277777821759"/>
    <n v="24"/>
    <n v="7.6002777778217592"/>
    <n v="0"/>
    <x v="4"/>
  </r>
  <r>
    <s v="E002"/>
    <s v="EO65"/>
    <x v="2291"/>
    <x v="0"/>
    <s v="E3"/>
    <n v="432000110"/>
    <s v="PREBETONG HORMIGONES, S.A."/>
    <n v="85000002"/>
    <s v="PUEBLA DE LA CALZADA"/>
    <n v="3297"/>
    <x v="60"/>
    <d v="2024-09-11T00:00:00"/>
    <d v="1899-12-30T07:55:19"/>
    <s v="11/09 lo antes posib"/>
    <d v="2024-09-11T00:00:00"/>
    <x v="3"/>
    <x v="13"/>
    <x v="2375"/>
    <d v="2024-09-11T00:00:00"/>
    <d v="1899-12-30T12:05:51"/>
    <n v="98"/>
    <s v="E00098"/>
    <s v="RUTA KMS.098"/>
    <x v="158"/>
    <x v="0"/>
    <x v="0"/>
    <x v="8"/>
    <x v="0"/>
    <d v="2024-09-11T07:55:19"/>
    <x v="191"/>
    <n v="6.0780555556411855"/>
    <d v="2024-09-11T12:05:51"/>
    <d v="1899-12-30T01:18:24"/>
    <d v="2024-09-11T13:24:15"/>
    <n v="0.59583333344198763"/>
    <x v="0"/>
    <m/>
    <m/>
    <x v="0"/>
    <x v="8"/>
    <x v="0"/>
    <x v="2"/>
    <x v="3"/>
    <n v="4"/>
    <s v=""/>
    <d v="1899-12-31T07:21:36"/>
    <n v="3.7713888889745188"/>
    <n v="0"/>
    <n v="3.7713888889745188"/>
    <n v="0"/>
    <x v="4"/>
  </r>
  <r>
    <s v="E002"/>
    <s v="EO65"/>
    <x v="2292"/>
    <x v="0"/>
    <s v="E3"/>
    <n v="432000110"/>
    <s v="PREBETONG HORMIGONES, S.A."/>
    <n v="85000004"/>
    <s v="CACERES"/>
    <n v="3228"/>
    <x v="61"/>
    <d v="2024-09-11T00:00:00"/>
    <d v="1899-12-30T10:39:17"/>
    <s v="12/09 09:00h"/>
    <d v="2024-09-12T00:00:00"/>
    <x v="18"/>
    <x v="13"/>
    <x v="2376"/>
    <d v="2024-09-11T00:00:00"/>
    <d v="1899-12-30T13:55:57"/>
    <n v="147"/>
    <s v="E00147"/>
    <s v="RUTA KMS.147"/>
    <x v="190"/>
    <x v="0"/>
    <x v="0"/>
    <x v="8"/>
    <x v="0"/>
    <d v="2024-09-11T10:39:17"/>
    <x v="213"/>
    <n v="22.345277777756564"/>
    <d v="2024-09-11T13:55:57"/>
    <d v="1899-12-30T01:57:36"/>
    <d v="2024-09-11T15:53:33"/>
    <n v="17.10750000004191"/>
    <x v="0"/>
    <m/>
    <m/>
    <x v="0"/>
    <x v="8"/>
    <x v="0"/>
    <x v="2"/>
    <x v="2"/>
    <n v="4"/>
    <s v="HIBURSANFRE, S.L.U."/>
    <d v="1899-12-31T23:02:24"/>
    <n v="19.385277777756563"/>
    <n v="12"/>
    <n v="7.3852777777565635"/>
    <n v="0"/>
    <x v="4"/>
  </r>
  <r>
    <s v="E002"/>
    <s v="EO65"/>
    <x v="2293"/>
    <x v="0"/>
    <s v="E3"/>
    <n v="432000110"/>
    <s v="PREBETONG HORMIGONES, S.A."/>
    <n v="85000333"/>
    <s v="AVE PLASENCIA MOVIL"/>
    <n v="3229"/>
    <x v="63"/>
    <d v="2024-09-11T00:00:00"/>
    <d v="1899-12-30T10:39:37"/>
    <s v="12/09 10:30h"/>
    <d v="2024-09-12T00:00:00"/>
    <x v="21"/>
    <x v="13"/>
    <x v="2377"/>
    <d v="2024-09-11T00:00:00"/>
    <d v="1899-12-30T17:32:03"/>
    <n v="222"/>
    <s v="E00222"/>
    <s v="RUTA KMS.222"/>
    <x v="165"/>
    <x v="0"/>
    <x v="0"/>
    <x v="8"/>
    <x v="0"/>
    <d v="2024-09-11T10:39:37"/>
    <x v="217"/>
    <n v="23.839722222299315"/>
    <d v="2024-09-11T17:32:03"/>
    <d v="1899-12-30T02:57:36"/>
    <d v="2024-09-11T20:29:39"/>
    <n v="14.005833333183546"/>
    <x v="0"/>
    <m/>
    <m/>
    <x v="0"/>
    <x v="8"/>
    <x v="0"/>
    <x v="2"/>
    <x v="9"/>
    <n v="4"/>
    <s v=""/>
    <d v="1900-01-01T23:02:24"/>
    <n v="19.879722222299314"/>
    <n v="12"/>
    <n v="7.8797222222993142"/>
    <n v="0"/>
    <x v="4"/>
  </r>
  <r>
    <s v="E002"/>
    <s v="EO65"/>
    <x v="2294"/>
    <x v="0"/>
    <s v="E3"/>
    <n v="432000110"/>
    <s v="PREBETONG HORMIGONES, S.A."/>
    <n v="85000333"/>
    <s v="AVE PLASENCIA MOVIL"/>
    <n v="3229"/>
    <x v="63"/>
    <d v="2024-09-11T00:00:00"/>
    <d v="1899-12-30T10:39:44"/>
    <s v="12/09 16:00h"/>
    <d v="2024-09-12T00:00:00"/>
    <x v="6"/>
    <x v="13"/>
    <x v="2378"/>
    <d v="2024-09-12T00:00:00"/>
    <d v="1899-12-30T11:46:20"/>
    <n v="222"/>
    <s v="E00222"/>
    <s v="RUTA KMS.222"/>
    <x v="170"/>
    <x v="0"/>
    <x v="0"/>
    <x v="8"/>
    <x v="0"/>
    <d v="2024-09-11T10:39:44"/>
    <x v="231"/>
    <n v="29.337777777691372"/>
    <d v="2024-09-12T11:46:20"/>
    <d v="1899-12-30T02:57:36"/>
    <d v="2024-09-12T14:43:56"/>
    <n v="1.2677777776261792"/>
    <x v="0"/>
    <m/>
    <m/>
    <x v="0"/>
    <x v="11"/>
    <x v="0"/>
    <x v="2"/>
    <x v="7"/>
    <n v="5"/>
    <s v="VILLAR CHAMIZO JUAN Mª"/>
    <d v="1900-01-01T23:02:24"/>
    <n v="25.377777777691371"/>
    <n v="12"/>
    <n v="13.377777777691371"/>
    <n v="0"/>
    <x v="4"/>
  </r>
  <r>
    <s v="E002"/>
    <s v="EO65"/>
    <x v="2295"/>
    <x v="0"/>
    <s v="E3"/>
    <n v="432000110"/>
    <s v="PREBETONG HORMIGONES, S.A."/>
    <n v="85000333"/>
    <s v="AVE PLASENCIA MOVIL"/>
    <n v="3228"/>
    <x v="61"/>
    <d v="2024-09-11T00:00:00"/>
    <d v="1899-12-30T10:40:09"/>
    <s v="12/09 08:00h"/>
    <d v="2024-09-12T00:00:00"/>
    <x v="13"/>
    <x v="13"/>
    <x v="2379"/>
    <d v="2024-09-11T00:00:00"/>
    <d v="1899-12-30T16:52:51"/>
    <n v="222"/>
    <s v="E00222"/>
    <s v="RUTA KMS.222"/>
    <x v="309"/>
    <x v="0"/>
    <x v="0"/>
    <x v="8"/>
    <x v="0"/>
    <d v="2024-09-11T10:40:09"/>
    <x v="222"/>
    <n v="21.330833333311602"/>
    <d v="2024-09-11T16:52:51"/>
    <d v="1899-12-30T02:57:36"/>
    <d v="2024-09-11T19:50:27"/>
    <n v="12.159166666679084"/>
    <x v="0"/>
    <m/>
    <m/>
    <x v="0"/>
    <x v="8"/>
    <x v="0"/>
    <x v="2"/>
    <x v="8"/>
    <n v="4"/>
    <s v="HORMIGONES Y CONTENEDORES JARA"/>
    <d v="1900-01-01T23:02:24"/>
    <n v="17.370833333311602"/>
    <n v="12"/>
    <n v="5.3708333333116016"/>
    <n v="0"/>
    <x v="4"/>
  </r>
  <r>
    <s v="E002"/>
    <s v="EO65"/>
    <x v="2296"/>
    <x v="0"/>
    <s v="E3"/>
    <n v="432000110"/>
    <s v="PREBETONG HORMIGONES, S.A."/>
    <n v="85000333"/>
    <s v="AVE PLASENCIA MOVIL"/>
    <n v="3228"/>
    <x v="61"/>
    <d v="2024-09-11T00:00:00"/>
    <d v="1899-12-30T10:40:17"/>
    <s v="12/09 09:30h"/>
    <d v="2024-09-12T00:00:00"/>
    <x v="23"/>
    <x v="13"/>
    <x v="2380"/>
    <d v="2024-09-12T00:00:00"/>
    <d v="1899-12-30T06:57:42"/>
    <n v="222"/>
    <s v="E00222"/>
    <s v="RUTA KMS.222"/>
    <x v="187"/>
    <x v="0"/>
    <x v="0"/>
    <x v="8"/>
    <x v="0"/>
    <d v="2024-09-11T10:40:17"/>
    <x v="226"/>
    <n v="22.828611111093778"/>
    <d v="2024-09-12T06:57:42"/>
    <d v="1899-12-30T02:57:36"/>
    <d v="2024-09-12T09:55:18"/>
    <n v="-0.42166666674893349"/>
    <x v="0"/>
    <m/>
    <m/>
    <x v="0"/>
    <x v="11"/>
    <x v="0"/>
    <x v="2"/>
    <x v="13"/>
    <n v="5"/>
    <s v="HORMIGONES Y CONTENEDORES JARA"/>
    <d v="1900-01-01T23:02:24"/>
    <n v="18.868611111093777"/>
    <n v="12"/>
    <n v="6.8686111110937773"/>
    <n v="0"/>
    <x v="4"/>
  </r>
  <r>
    <s v="E002"/>
    <s v="EO65"/>
    <x v="2297"/>
    <x v="0"/>
    <s v="E3"/>
    <n v="432000110"/>
    <s v="PREBETONG HORMIGONES, S.A."/>
    <n v="85000003"/>
    <s v="MERIDA"/>
    <n v="3297"/>
    <x v="60"/>
    <d v="2024-09-11T00:00:00"/>
    <d v="1899-12-30T10:43:17"/>
    <s v="11/09 max 15h"/>
    <d v="2024-09-11T00:00:00"/>
    <x v="4"/>
    <x v="13"/>
    <x v="2381"/>
    <d v="2024-09-11T00:00:00"/>
    <d v="1899-12-30T12:33:47"/>
    <n v="75"/>
    <s v="E00075"/>
    <s v="RUTA KMS.075"/>
    <x v="170"/>
    <x v="0"/>
    <x v="0"/>
    <x v="8"/>
    <x v="0"/>
    <d v="2024-09-11T10:43:17"/>
    <x v="200"/>
    <n v="4.278611111047212"/>
    <d v="2024-09-11T12:33:47"/>
    <d v="1899-12-30T01:00:00"/>
    <d v="2024-09-11T13:33:47"/>
    <n v="1.4369444445474073"/>
    <x v="0"/>
    <m/>
    <m/>
    <x v="0"/>
    <x v="8"/>
    <x v="0"/>
    <x v="2"/>
    <x v="3"/>
    <n v="4"/>
    <s v="VILLAR CHAMIZO JUAN Mª"/>
    <d v="1899-12-31T00:00:00"/>
    <n v="2.278611111047212"/>
    <n v="0"/>
    <n v="2.278611111047212"/>
    <n v="0"/>
    <x v="4"/>
  </r>
  <r>
    <s v="E002"/>
    <s v="EO65"/>
    <x v="2298"/>
    <x v="0"/>
    <s v="E3"/>
    <n v="100057883"/>
    <s v="MATERIALES Y HORMIGONES, SL"/>
    <n v="85000198"/>
    <s v="MADRID"/>
    <n v="3228"/>
    <x v="61"/>
    <d v="2024-09-11T00:00:00"/>
    <d v="1899-12-30T10:46:13"/>
    <d v="2024-12-09T00:00:00"/>
    <d v="2024-09-12T00:00:00"/>
    <x v="1"/>
    <x v="13"/>
    <x v="2382"/>
    <d v="2024-09-11T00:00:00"/>
    <d v="1899-12-30T13:42:32"/>
    <n v="413"/>
    <s v="E00413"/>
    <s v="RUTA KMS.413"/>
    <x v="184"/>
    <x v="0"/>
    <x v="0"/>
    <x v="8"/>
    <x v="0"/>
    <d v="2024-09-11T10:46:13"/>
    <x v="224"/>
    <n v="30.229722222313285"/>
    <d v="2024-09-11T13:42:32"/>
    <d v="1899-12-30T05:30:24"/>
    <d v="2024-09-11T19:12:56"/>
    <n v="21.784444444638211"/>
    <x v="0"/>
    <m/>
    <m/>
    <x v="0"/>
    <x v="8"/>
    <x v="0"/>
    <x v="2"/>
    <x v="2"/>
    <n v="4"/>
    <s v=""/>
    <d v="1900-01-04T12:09:36"/>
    <n v="23.723055555646617"/>
    <n v="12"/>
    <n v="11.723055555646617"/>
    <n v="0"/>
    <x v="4"/>
  </r>
  <r>
    <s v="E002"/>
    <s v="EO65"/>
    <x v="2299"/>
    <x v="0"/>
    <s v="E3"/>
    <n v="100057858"/>
    <s v="SPECIAL CONCRETE 3, S.L."/>
    <n v="85000115"/>
    <s v="ALCORCON"/>
    <n v="3297"/>
    <x v="60"/>
    <d v="2024-09-11T00:00:00"/>
    <d v="1899-12-30T10:58:58"/>
    <s v="12/09 08:00h"/>
    <d v="2024-09-12T00:00:00"/>
    <x v="13"/>
    <x v="13"/>
    <x v="2383"/>
    <d v="2024-09-11T00:00:00"/>
    <d v="1899-12-30T14:35:19"/>
    <n v="403"/>
    <s v="E00403"/>
    <s v="RUTA KMS.403"/>
    <x v="264"/>
    <x v="0"/>
    <x v="0"/>
    <x v="8"/>
    <x v="0"/>
    <d v="2024-09-11T10:58:58"/>
    <x v="222"/>
    <n v="21.017222222231794"/>
    <d v="2024-09-11T14:35:19"/>
    <d v="1899-12-30T05:22:24"/>
    <d v="2024-09-11T19:57:43"/>
    <n v="12.038055555545725"/>
    <x v="0"/>
    <m/>
    <m/>
    <x v="0"/>
    <x v="8"/>
    <x v="0"/>
    <x v="2"/>
    <x v="5"/>
    <n v="4"/>
    <s v="HORMIGONES Y CONTENEDORES JARA"/>
    <d v="1900-01-04T08:57:36"/>
    <n v="14.643888888898461"/>
    <n v="12"/>
    <n v="2.6438888888984611"/>
    <n v="0"/>
    <x v="4"/>
  </r>
  <r>
    <s v="E002"/>
    <s v="EO65"/>
    <x v="2300"/>
    <x v="0"/>
    <s v="E3"/>
    <n v="100057858"/>
    <s v="SPECIAL CONCRETE 3, S.L."/>
    <n v="85000115"/>
    <s v="ALCORCON"/>
    <n v="3297"/>
    <x v="60"/>
    <d v="2024-09-11T00:00:00"/>
    <d v="1899-12-30T10:59:07"/>
    <s v="12/09 09:00h"/>
    <d v="2024-09-12T00:00:00"/>
    <x v="18"/>
    <x v="13"/>
    <x v="2384"/>
    <d v="2024-09-11T00:00:00"/>
    <d v="1899-12-30T14:48:15"/>
    <n v="403"/>
    <s v="E00403"/>
    <s v="RUTA KMS.403"/>
    <x v="202"/>
    <x v="0"/>
    <x v="0"/>
    <x v="8"/>
    <x v="0"/>
    <d v="2024-09-11T10:59:07"/>
    <x v="213"/>
    <n v="22.014722222287674"/>
    <d v="2024-09-11T14:48:15"/>
    <d v="1899-12-30T05:22:24"/>
    <d v="2024-09-11T20:10:39"/>
    <n v="12.822500000009313"/>
    <x v="0"/>
    <m/>
    <m/>
    <x v="0"/>
    <x v="8"/>
    <x v="0"/>
    <x v="2"/>
    <x v="5"/>
    <n v="4"/>
    <s v="HORMIGONES Y CONTENEDORES JARA"/>
    <d v="1900-01-04T08:57:36"/>
    <n v="15.641388888954339"/>
    <n v="12"/>
    <n v="3.6413888889543387"/>
    <n v="0"/>
    <x v="4"/>
  </r>
  <r>
    <s v="E002"/>
    <s v="EO65"/>
    <x v="2301"/>
    <x v="0"/>
    <s v="E3"/>
    <n v="100057858"/>
    <s v="SPECIAL CONCRETE 3, S.L."/>
    <n v="85000115"/>
    <s v="ALCORCON"/>
    <n v="3297"/>
    <x v="60"/>
    <d v="2024-09-11T00:00:00"/>
    <d v="1899-12-30T10:59:14"/>
    <s v="12/09 10:00h"/>
    <d v="2024-09-12T00:00:00"/>
    <x v="11"/>
    <x v="13"/>
    <x v="2385"/>
    <d v="2024-09-11T00:00:00"/>
    <d v="1899-12-30T13:46:28"/>
    <n v="403"/>
    <s v="E00403"/>
    <s v="RUTA KMS.403"/>
    <x v="259"/>
    <x v="0"/>
    <x v="0"/>
    <x v="8"/>
    <x v="0"/>
    <d v="2024-09-11T10:59:14"/>
    <x v="218"/>
    <n v="23.01277777767973"/>
    <d v="2024-09-11T13:46:28"/>
    <d v="1899-12-30T05:22:24"/>
    <d v="2024-09-11T19:08:52"/>
    <n v="14.852222222078126"/>
    <x v="0"/>
    <m/>
    <m/>
    <x v="0"/>
    <x v="8"/>
    <x v="0"/>
    <x v="2"/>
    <x v="2"/>
    <n v="4"/>
    <s v="HORMIGONES Y CONTENEDORES JARA"/>
    <d v="1900-01-04T08:57:36"/>
    <n v="16.639444444346395"/>
    <n v="12"/>
    <n v="4.6394444443463954"/>
    <n v="0"/>
    <x v="4"/>
  </r>
  <r>
    <s v="E002"/>
    <s v="EO65"/>
    <x v="2302"/>
    <x v="0"/>
    <s v="E3"/>
    <n v="100057858"/>
    <s v="SPECIAL CONCRETE 3, S.L."/>
    <n v="85000115"/>
    <s v="ALCORCON"/>
    <n v="3297"/>
    <x v="60"/>
    <d v="2024-09-11T00:00:00"/>
    <d v="1899-12-30T10:59:22"/>
    <s v="12/09 11:00h"/>
    <d v="2024-09-12T00:00:00"/>
    <x v="12"/>
    <x v="13"/>
    <x v="2386"/>
    <d v="2024-09-11T00:00:00"/>
    <d v="1899-12-30T12:51:03"/>
    <n v="403"/>
    <s v="E00403"/>
    <s v="RUTA KMS.403"/>
    <x v="258"/>
    <x v="0"/>
    <x v="0"/>
    <x v="8"/>
    <x v="0"/>
    <d v="2024-09-11T10:59:22"/>
    <x v="229"/>
    <n v="24.010555555578321"/>
    <d v="2024-09-11T12:51:03"/>
    <d v="1899-12-30T05:22:24"/>
    <d v="2024-09-11T18:13:27"/>
    <n v="16.775833333376795"/>
    <x v="0"/>
    <m/>
    <m/>
    <x v="0"/>
    <x v="8"/>
    <x v="0"/>
    <x v="2"/>
    <x v="3"/>
    <n v="4"/>
    <s v="HORMIGONES Y CONTENEDORES JARA"/>
    <d v="1900-01-04T08:57:36"/>
    <n v="17.637222222244986"/>
    <n v="12"/>
    <n v="5.6372222222449864"/>
    <n v="0"/>
    <x v="4"/>
  </r>
  <r>
    <s v="E002"/>
    <s v="EO65"/>
    <x v="2303"/>
    <x v="0"/>
    <s v="E3"/>
    <n v="100018389"/>
    <s v="FORJADOS PRETENSADOS AREVALO, S.L."/>
    <n v="85000127"/>
    <s v="POZOBLANCO"/>
    <n v="3229"/>
    <x v="63"/>
    <d v="2024-09-11T00:00:00"/>
    <d v="1899-12-30T11:09:24"/>
    <s v="12/09 12:00h"/>
    <d v="2024-09-12T00:00:00"/>
    <x v="17"/>
    <x v="13"/>
    <x v="2387"/>
    <d v="2024-09-12T00:00:00"/>
    <d v="1899-12-30T08:25:11"/>
    <n v="168"/>
    <s v="E00168"/>
    <s v="RUTA KMS.168"/>
    <x v="176"/>
    <x v="0"/>
    <x v="0"/>
    <x v="8"/>
    <x v="0"/>
    <d v="2024-09-11T11:09:24"/>
    <x v="219"/>
    <n v="24.843333333323244"/>
    <d v="2024-09-12T08:25:11"/>
    <d v="1899-12-30T02:14:24"/>
    <d v="2024-09-12T10:39:35"/>
    <n v="1.3402777778101154"/>
    <x v="0"/>
    <m/>
    <m/>
    <x v="0"/>
    <x v="11"/>
    <x v="0"/>
    <x v="2"/>
    <x v="0"/>
    <n v="5"/>
    <s v="HORMIGONES Y CONTENEDORES JARA"/>
    <d v="1900-01-01T05:45:36"/>
    <n v="21.603333333323242"/>
    <n v="12"/>
    <n v="9.603333333323242"/>
    <n v="0"/>
    <x v="4"/>
  </r>
  <r>
    <s v="E002"/>
    <s v="EO65"/>
    <x v="2304"/>
    <x v="0"/>
    <s v="E4"/>
    <n v="100057845"/>
    <s v="INVERSIONES SEGURA SARRIA, S.L."/>
    <n v="84000019"/>
    <s v="ARROYOMOLINOS"/>
    <n v="3230"/>
    <x v="59"/>
    <d v="2024-09-11T00:00:00"/>
    <d v="1899-12-30T11:16:11"/>
    <s v="12/09 64 SACOS"/>
    <d v="2024-09-12T00:00:00"/>
    <x v="9"/>
    <x v="13"/>
    <x v="2388"/>
    <d v="2024-09-11T00:00:00"/>
    <d v="1899-12-30T19:11:52"/>
    <n v="391"/>
    <s v="E00391"/>
    <s v="RUTA KMS.391"/>
    <x v="337"/>
    <x v="0"/>
    <x v="0"/>
    <x v="8"/>
    <x v="1"/>
    <d v="2024-09-11T11:16:11"/>
    <x v="196"/>
    <n v="32.730277777765878"/>
    <d v="2024-09-11T19:11:52"/>
    <d v="1899-12-30T05:12:48"/>
    <d v="2024-09-12T00:24:40"/>
    <n v="19.588888888887595"/>
    <x v="0"/>
    <m/>
    <m/>
    <x v="0"/>
    <x v="8"/>
    <x v="0"/>
    <x v="2"/>
    <x v="11"/>
    <n v="4"/>
    <s v=""/>
    <d v="1900-01-04T05:07:12"/>
    <n v="26.516944444432546"/>
    <n v="12"/>
    <n v="14.516944444432546"/>
    <n v="0"/>
    <x v="4"/>
  </r>
  <r>
    <s v="E002"/>
    <s v="EO65"/>
    <x v="2305"/>
    <x v="0"/>
    <s v="E3"/>
    <n v="100034980"/>
    <s v="ARIDOS EL PRADO, S.L."/>
    <n v="85000038"/>
    <s v="OLIVA DE LA FRONTERA"/>
    <n v="3297"/>
    <x v="60"/>
    <d v="2024-09-11T00:00:00"/>
    <d v="1899-12-30T11:22:07"/>
    <s v="11/09 15:30 BM"/>
    <d v="2024-09-11T00:00:00"/>
    <x v="16"/>
    <x v="13"/>
    <x v="2389"/>
    <d v="2024-09-11T00:00:00"/>
    <d v="1899-12-30T13:28:09"/>
    <n v="47"/>
    <s v="E00047"/>
    <s v="RUTA KMS.047"/>
    <x v="161"/>
    <x v="0"/>
    <x v="0"/>
    <x v="8"/>
    <x v="0"/>
    <d v="2024-09-11T11:22:07"/>
    <x v="215"/>
    <n v="4.1313888889853843"/>
    <d v="2024-09-11T13:28:09"/>
    <d v="1899-12-30T00:37:36"/>
    <d v="2024-09-11T14:05:45"/>
    <n v="1.404166666790843"/>
    <x v="0"/>
    <m/>
    <m/>
    <x v="0"/>
    <x v="8"/>
    <x v="0"/>
    <x v="2"/>
    <x v="2"/>
    <n v="4"/>
    <s v="CISTERCEX. S.L.L."/>
    <d v="1899-12-30T15:02:24"/>
    <n v="2.5047222223187173"/>
    <n v="0"/>
    <n v="2.5047222223187173"/>
    <n v="0"/>
    <x v="4"/>
  </r>
  <r>
    <s v="E002"/>
    <s v="EO65"/>
    <x v="2306"/>
    <x v="0"/>
    <s v="E3"/>
    <n v="432000110"/>
    <s v="PREBETONG HORMIGONES, S.A."/>
    <n v="85000005"/>
    <s v="BADAJOZ-CAYA Nº 37"/>
    <n v="3297"/>
    <x v="60"/>
    <d v="2024-09-11T00:00:00"/>
    <d v="1899-12-30T11:29:12"/>
    <s v="12/09 09:00h"/>
    <d v="2024-09-12T00:00:00"/>
    <x v="18"/>
    <x v="13"/>
    <x v="2390"/>
    <d v="2024-09-11T00:00:00"/>
    <d v="1899-12-30T14:02:58"/>
    <n v="94"/>
    <s v="E00094"/>
    <s v="RUTA KMS.094"/>
    <x v="166"/>
    <x v="0"/>
    <x v="0"/>
    <x v="8"/>
    <x v="0"/>
    <d v="2024-09-11T11:29:12"/>
    <x v="213"/>
    <n v="21.513333333365154"/>
    <d v="2024-09-11T14:02:58"/>
    <d v="1899-12-30T01:15:12"/>
    <d v="2024-09-11T15:18:10"/>
    <n v="17.697222222341225"/>
    <x v="0"/>
    <m/>
    <m/>
    <x v="0"/>
    <x v="8"/>
    <x v="0"/>
    <x v="2"/>
    <x v="5"/>
    <n v="4"/>
    <s v=""/>
    <d v="1899-12-31T06:04:48"/>
    <n v="19.26000000003182"/>
    <n v="12"/>
    <n v="7.2600000000318197"/>
    <n v="0"/>
    <x v="4"/>
  </r>
  <r>
    <s v="E002"/>
    <s v="EO65"/>
    <x v="2307"/>
    <x v="0"/>
    <s v="E3"/>
    <n v="100057820"/>
    <s v="HORM. MANSILLA, CB"/>
    <n v="85000099"/>
    <s v="AGUDO"/>
    <n v="3297"/>
    <x v="60"/>
    <d v="2024-09-11T00:00:00"/>
    <d v="1899-12-30T11:38:58"/>
    <s v="12/09 Por la mañana"/>
    <d v="2024-09-12T00:00:00"/>
    <x v="3"/>
    <x v="13"/>
    <x v="2391"/>
    <d v="2024-09-11T00:00:00"/>
    <d v="1899-12-30T17:03:05"/>
    <n v="234"/>
    <s v="E00234"/>
    <s v="RUTA KMS.234"/>
    <x v="161"/>
    <x v="0"/>
    <x v="0"/>
    <x v="8"/>
    <x v="0"/>
    <d v="2024-09-11T11:38:58"/>
    <x v="241"/>
    <n v="26.35055555566214"/>
    <d v="2024-09-11T17:03:05"/>
    <d v="1899-12-30T03:07:12"/>
    <d v="2024-09-11T20:10:17"/>
    <n v="17.828611111210193"/>
    <x v="0"/>
    <m/>
    <m/>
    <x v="0"/>
    <x v="8"/>
    <x v="0"/>
    <x v="2"/>
    <x v="9"/>
    <n v="4"/>
    <s v="CISTERCEX. S.L.L."/>
    <d v="1900-01-02T02:52:48"/>
    <n v="22.230555555662139"/>
    <n v="12"/>
    <n v="10.230555555662139"/>
    <n v="0"/>
    <x v="4"/>
  </r>
  <r>
    <s v="E002"/>
    <s v="EO65"/>
    <x v="2308"/>
    <x v="0"/>
    <s v="E3"/>
    <n v="100022399"/>
    <s v="GEVORA CONSTRUCCIONES S.A."/>
    <n v="85000566"/>
    <s v="LA ALBUERA-MEJORA EX310"/>
    <n v="3227"/>
    <x v="62"/>
    <d v="2024-09-11T00:00:00"/>
    <d v="1899-12-30T11:45:12"/>
    <s v="12/09 14:00h"/>
    <d v="2024-09-12T00:00:00"/>
    <x v="3"/>
    <x v="13"/>
    <x v="2392"/>
    <d v="2024-09-12T00:00:00"/>
    <d v="1899-12-30T12:50:14"/>
    <n v="73"/>
    <s v="E00073"/>
    <s v="RUTA KMS.073"/>
    <x v="166"/>
    <x v="0"/>
    <x v="0"/>
    <x v="8"/>
    <x v="0"/>
    <d v="2024-09-11T11:45:12"/>
    <x v="241"/>
    <n v="26.246666666760575"/>
    <d v="2024-09-12T12:50:14"/>
    <d v="1899-12-30T00:58:24"/>
    <d v="2024-09-12T13:48:38"/>
    <n v="0.18944444454973564"/>
    <x v="0"/>
    <m/>
    <m/>
    <x v="0"/>
    <x v="11"/>
    <x v="0"/>
    <x v="2"/>
    <x v="3"/>
    <n v="5"/>
    <s v=""/>
    <d v="1899-12-30T23:21:36"/>
    <n v="24.273333333427242"/>
    <n v="12"/>
    <n v="12.273333333427242"/>
    <n v="0"/>
    <x v="4"/>
  </r>
  <r>
    <s v="E002"/>
    <s v="EO65"/>
    <x v="2309"/>
    <x v="0"/>
    <s v="E3"/>
    <n v="100057795"/>
    <s v="SUMINISTROS SANCHEZ, SL"/>
    <n v="85000037"/>
    <s v="PORZUNA"/>
    <n v="3297"/>
    <x v="60"/>
    <d v="2024-09-11T00:00:00"/>
    <d v="1899-12-30T12:00:00"/>
    <s v="12/09 09:00h"/>
    <d v="2024-09-12T00:00:00"/>
    <x v="18"/>
    <x v="13"/>
    <x v="2393"/>
    <d v="2024-09-11T00:00:00"/>
    <d v="1899-12-30T18:06:45"/>
    <n v="309"/>
    <s v="E00309"/>
    <s v="RUTA KMS.309"/>
    <x v="207"/>
    <x v="0"/>
    <x v="0"/>
    <x v="8"/>
    <x v="0"/>
    <d v="2024-09-11T12:00:00"/>
    <x v="213"/>
    <n v="21"/>
    <d v="2024-09-11T18:06:45"/>
    <d v="1899-12-30T04:07:12"/>
    <d v="2024-09-11T22:13:57"/>
    <n v="10.767500000016298"/>
    <x v="0"/>
    <m/>
    <m/>
    <x v="0"/>
    <x v="8"/>
    <x v="0"/>
    <x v="2"/>
    <x v="10"/>
    <n v="4"/>
    <s v="HORMIGONES Y CONTENEDORES JARA"/>
    <d v="1900-01-03T02:52:48"/>
    <n v="15.879999999999999"/>
    <n v="12"/>
    <n v="3.879999999999999"/>
    <n v="0"/>
    <x v="4"/>
  </r>
  <r>
    <s v="E002"/>
    <s v="EO65"/>
    <x v="2310"/>
    <x v="0"/>
    <s v="E3"/>
    <n v="100057809"/>
    <s v="HORM. QUINTANAR, SL"/>
    <n v="85000092"/>
    <s v="QUINTANAR DE LA ORDEN"/>
    <n v="3297"/>
    <x v="60"/>
    <d v="2024-09-11T00:00:00"/>
    <d v="1899-12-30T12:33:16"/>
    <s v="12/09 08:00h"/>
    <d v="2024-09-12T00:00:00"/>
    <x v="13"/>
    <x v="13"/>
    <x v="2394"/>
    <d v="2024-09-11T00:00:00"/>
    <d v="1899-12-30T16:37:55"/>
    <n v="492"/>
    <s v="E00492"/>
    <s v="RUTA KMS.492"/>
    <x v="338"/>
    <x v="0"/>
    <x v="0"/>
    <x v="8"/>
    <x v="0"/>
    <d v="2024-09-11T12:33:16"/>
    <x v="222"/>
    <n v="19.445555555575993"/>
    <d v="2024-09-11T16:37:55"/>
    <d v="1899-12-30T06:33:36"/>
    <d v="2024-09-11T23:11:31"/>
    <n v="8.8080555557389744"/>
    <x v="0"/>
    <m/>
    <m/>
    <x v="0"/>
    <x v="8"/>
    <x v="0"/>
    <x v="2"/>
    <x v="8"/>
    <n v="4"/>
    <s v="HORMIGONES Y CONTENEDORES JARA"/>
    <d v="1900-01-05T13:26:24"/>
    <n v="11.885555555575994"/>
    <n v="12"/>
    <n v="-0.11444444442400581"/>
    <n v="1"/>
    <x v="4"/>
  </r>
  <r>
    <s v="E002"/>
    <s v="EO65"/>
    <x v="2311"/>
    <x v="0"/>
    <s v="E3"/>
    <n v="100051755"/>
    <s v="STRATA PAVIMENTOS, S.L.U"/>
    <n v="85000446"/>
    <s v="VILLAFRANCA DE LOS BARROS-STRATA"/>
    <n v="3297"/>
    <x v="60"/>
    <d v="2024-09-11T00:00:00"/>
    <d v="1899-12-30T12:53:13"/>
    <s v="12/09 08:00h"/>
    <d v="2024-09-12T00:00:00"/>
    <x v="13"/>
    <x v="13"/>
    <x v="2395"/>
    <d v="2024-09-11T00:00:00"/>
    <d v="1899-12-30T15:38:20"/>
    <n v="34"/>
    <s v="E00034"/>
    <s v="RUTA KMS.034"/>
    <x v="191"/>
    <x v="0"/>
    <x v="0"/>
    <x v="8"/>
    <x v="0"/>
    <d v="2024-09-11T12:53:13"/>
    <x v="222"/>
    <n v="19.113055555557366"/>
    <d v="2024-09-11T15:38:20"/>
    <d v="1899-12-30T00:27:12"/>
    <d v="2024-09-11T16:05:32"/>
    <n v="15.907777777814772"/>
    <x v="0"/>
    <m/>
    <m/>
    <x v="0"/>
    <x v="8"/>
    <x v="0"/>
    <x v="2"/>
    <x v="4"/>
    <n v="4"/>
    <s v=""/>
    <d v="1899-12-30T10:52:48"/>
    <n v="17.659722222224033"/>
    <n v="12"/>
    <n v="5.6597222222240333"/>
    <n v="0"/>
    <x v="4"/>
  </r>
  <r>
    <s v="E002"/>
    <s v="EO65"/>
    <x v="2312"/>
    <x v="0"/>
    <s v="E3"/>
    <n v="100051755"/>
    <s v="STRATA PAVIMENTOS, S.L.U"/>
    <n v="85000446"/>
    <s v="VILLAFRANCA DE LOS BARROS-STRATA"/>
    <n v="3297"/>
    <x v="60"/>
    <d v="2024-09-11T00:00:00"/>
    <d v="1899-12-30T12:53:31"/>
    <s v="11/09 lo antes posib"/>
    <d v="2024-09-11T00:00:00"/>
    <x v="3"/>
    <x v="13"/>
    <x v="2396"/>
    <d v="2024-09-11T00:00:00"/>
    <d v="1899-12-30T13:55:35"/>
    <n v="34"/>
    <s v="E00034"/>
    <s v="RUTA KMS.034"/>
    <x v="157"/>
    <x v="0"/>
    <x v="0"/>
    <x v="8"/>
    <x v="0"/>
    <d v="2024-09-11T12:53:31"/>
    <x v="191"/>
    <n v="1.1080555556109175"/>
    <d v="2024-09-11T13:55:35"/>
    <d v="1899-12-30T00:27:12"/>
    <d v="2024-09-11T14:22:47"/>
    <n v="-0.37972222210373729"/>
    <x v="0"/>
    <m/>
    <m/>
    <x v="0"/>
    <x v="8"/>
    <x v="0"/>
    <x v="2"/>
    <x v="2"/>
    <n v="4"/>
    <s v="HIBURSANFRE, S.L.U."/>
    <d v="1899-12-30T10:52:48"/>
    <n v="-0.34527777772241586"/>
    <n v="0"/>
    <n v="-0.34527777772241586"/>
    <n v="1"/>
    <x v="4"/>
  </r>
  <r>
    <s v="E002"/>
    <s v="EO65"/>
    <x v="2313"/>
    <x v="0"/>
    <s v="E3"/>
    <n v="100046984"/>
    <s v="TRANSP. Y CEMENTOS HIDALGO, S.L."/>
    <n v="85000516"/>
    <s v="CHOZAS DE CANALES-HORMICHOZAS"/>
    <n v="3297"/>
    <x v="60"/>
    <d v="2024-09-11T00:00:00"/>
    <d v="1899-12-30T12:53:47"/>
    <s v="HORMICHOZAS 42,5 P-L"/>
    <d v="2024-09-12T00:00:00"/>
    <x v="9"/>
    <x v="13"/>
    <x v="2397"/>
    <d v="2024-09-12T00:00:00"/>
    <d v="1899-12-30T09:52:00"/>
    <n v="383"/>
    <s v="E00383"/>
    <s v="RUTA KMS.383"/>
    <x v="182"/>
    <x v="0"/>
    <x v="0"/>
    <x v="8"/>
    <x v="0"/>
    <d v="2024-09-11T12:53:47"/>
    <x v="196"/>
    <n v="31.103611111175269"/>
    <d v="2024-09-12T09:52:00"/>
    <d v="1899-12-30T05:06:24"/>
    <d v="2024-09-12T14:58:24"/>
    <n v="5.0266666666720994"/>
    <x v="0"/>
    <m/>
    <m/>
    <x v="0"/>
    <x v="11"/>
    <x v="0"/>
    <x v="2"/>
    <x v="1"/>
    <n v="5"/>
    <s v=""/>
    <d v="1900-01-04T02:33:36"/>
    <n v="24.996944444508603"/>
    <n v="12"/>
    <n v="12.996944444508603"/>
    <n v="0"/>
    <x v="4"/>
  </r>
  <r>
    <s v="E002"/>
    <s v="EO65"/>
    <x v="2314"/>
    <x v="0"/>
    <s v="E3"/>
    <n v="100057863"/>
    <s v="UTE TORIL"/>
    <n v="85000117"/>
    <s v="TORIL"/>
    <n v="3227"/>
    <x v="62"/>
    <d v="2024-09-11T00:00:00"/>
    <d v="1899-12-30T13:10:19"/>
    <s v="12/09 15:00h"/>
    <d v="2024-09-12T00:00:00"/>
    <x v="4"/>
    <x v="13"/>
    <x v="2398"/>
    <d v="2024-09-12T00:00:00"/>
    <d v="1899-12-30T11:22:55"/>
    <n v="244"/>
    <s v="E00244"/>
    <s v="RUTA KMS.244"/>
    <x v="167"/>
    <x v="0"/>
    <x v="0"/>
    <x v="8"/>
    <x v="0"/>
    <d v="2024-09-11T13:10:19"/>
    <x v="206"/>
    <n v="25.828055555582978"/>
    <d v="2024-09-12T11:22:55"/>
    <d v="1899-12-30T03:15:12"/>
    <d v="2024-09-12T14:38:07"/>
    <n v="0.36472222226439044"/>
    <x v="0"/>
    <m/>
    <m/>
    <x v="0"/>
    <x v="11"/>
    <x v="0"/>
    <x v="2"/>
    <x v="7"/>
    <n v="5"/>
    <s v="HIBURSANFRE, S.L.U."/>
    <d v="1900-01-02T06:04:48"/>
    <n v="21.574722222249644"/>
    <n v="12"/>
    <n v="9.574722222249644"/>
    <n v="0"/>
    <x v="4"/>
  </r>
  <r>
    <s v="E002"/>
    <s v="EO65"/>
    <x v="2315"/>
    <x v="0"/>
    <s v="E3"/>
    <n v="100057826"/>
    <s v="JUSA TPTES Y EXCAV. SL"/>
    <n v="85000218"/>
    <s v="ALCAUDETE DE LA JARA"/>
    <n v="3297"/>
    <x v="60"/>
    <d v="2024-09-11T00:00:00"/>
    <d v="1899-12-30T14:24:51"/>
    <s v="12/09 12:00h"/>
    <d v="2024-09-12T00:00:00"/>
    <x v="17"/>
    <x v="13"/>
    <x v="2399"/>
    <d v="2024-09-12T00:00:00"/>
    <d v="1899-12-30T08:13:06"/>
    <n v="290"/>
    <s v="E00290"/>
    <s v="RUTA KMS.290"/>
    <x v="203"/>
    <x v="0"/>
    <x v="0"/>
    <x v="8"/>
    <x v="0"/>
    <d v="2024-09-11T14:24:51"/>
    <x v="219"/>
    <n v="21.585833333374467"/>
    <d v="2024-09-12T08:13:06"/>
    <d v="1899-12-30T03:52:00"/>
    <d v="2024-09-12T12:05:06"/>
    <n v="-8.4999999962747097E-2"/>
    <x v="0"/>
    <m/>
    <m/>
    <x v="0"/>
    <x v="11"/>
    <x v="0"/>
    <x v="2"/>
    <x v="0"/>
    <n v="5"/>
    <s v="HORMIGONES Y CONTENEDORES JARA"/>
    <d v="1900-01-02T20:48:00"/>
    <n v="16.7191666667078"/>
    <n v="12"/>
    <n v="4.7191666667077996"/>
    <n v="0"/>
    <x v="4"/>
  </r>
  <r>
    <s v="E002"/>
    <s v="EO65"/>
    <x v="2316"/>
    <x v="0"/>
    <s v="E3"/>
    <n v="100028265"/>
    <s v="HORMIG. Y DERIVADOS SANTANO, S.A."/>
    <n v="85000214"/>
    <s v="TRUJILLO"/>
    <n v="3228"/>
    <x v="61"/>
    <d v="2024-09-11T00:00:00"/>
    <d v="1899-12-30T14:34:41"/>
    <s v="12/09 08:00h"/>
    <d v="2024-09-12T00:00:00"/>
    <x v="13"/>
    <x v="13"/>
    <x v="2400"/>
    <d v="2024-09-11T00:00:00"/>
    <d v="1899-12-30T17:44:52"/>
    <n v="163"/>
    <s v="E00163"/>
    <s v="RUTA KMS.163"/>
    <x v="170"/>
    <x v="0"/>
    <x v="0"/>
    <x v="8"/>
    <x v="0"/>
    <d v="2024-09-11T14:34:41"/>
    <x v="222"/>
    <n v="17.42194444447523"/>
    <d v="2024-09-11T17:44:52"/>
    <d v="1899-12-30T02:10:24"/>
    <d v="2024-09-11T19:55:16"/>
    <n v="12.078888888820074"/>
    <x v="0"/>
    <m/>
    <m/>
    <x v="0"/>
    <x v="8"/>
    <x v="0"/>
    <x v="2"/>
    <x v="9"/>
    <n v="4"/>
    <s v="VILLAR CHAMIZO JUAN Mª"/>
    <d v="1900-01-01T04:09:36"/>
    <n v="14.248611111141896"/>
    <n v="12"/>
    <n v="2.248611111141896"/>
    <n v="0"/>
    <x v="4"/>
  </r>
  <r>
    <s v="E002"/>
    <s v="EO65"/>
    <x v="2317"/>
    <x v="0"/>
    <s v="E3"/>
    <n v="100057885"/>
    <s v="UTE AVE CASATEJADA TORIL"/>
    <n v="85000400"/>
    <s v="NAVALMORAL DE LA MATA-HORM. MORALOS"/>
    <n v="3228"/>
    <x v="61"/>
    <d v="2024-09-11T00:00:00"/>
    <d v="1899-12-30T15:37:32"/>
    <s v="12/09 12H"/>
    <d v="2024-09-12T00:00:00"/>
    <x v="17"/>
    <x v="13"/>
    <x v="2401"/>
    <d v="2024-09-12T00:00:00"/>
    <d v="1899-12-30T08:48:56"/>
    <n v="233"/>
    <s v="E00233"/>
    <s v="RUTA KMS.233"/>
    <x v="263"/>
    <x v="0"/>
    <x v="0"/>
    <x v="8"/>
    <x v="0"/>
    <d v="2024-09-11T15:37:32"/>
    <x v="219"/>
    <n v="20.374444444372784"/>
    <d v="2024-09-12T08:48:56"/>
    <d v="1899-12-30T03:06:24"/>
    <d v="2024-09-12T11:55:20"/>
    <n v="7.7777777798473835E-2"/>
    <x v="0"/>
    <m/>
    <m/>
    <x v="0"/>
    <x v="11"/>
    <x v="0"/>
    <x v="2"/>
    <x v="0"/>
    <n v="5"/>
    <s v="HORMIGONES Y CONTENEDORES JARA"/>
    <d v="1900-01-02T02:33:36"/>
    <n v="16.267777777706119"/>
    <n v="12"/>
    <n v="4.2677777777061188"/>
    <n v="0"/>
    <x v="4"/>
  </r>
  <r>
    <s v="E002"/>
    <s v="EO65"/>
    <x v="2318"/>
    <x v="0"/>
    <s v="E3"/>
    <n v="100042375"/>
    <s v="PRETENSADOS DURAN, S.L."/>
    <n v="85000151"/>
    <s v="ALBUERA LA - PREF. LA ALBUERA"/>
    <n v="3297"/>
    <x v="60"/>
    <d v="2024-09-11T00:00:00"/>
    <d v="1899-12-30T15:40:35"/>
    <s v="12/09 08:30 - ROBERT"/>
    <d v="2024-09-12T00:00:00"/>
    <x v="19"/>
    <x v="13"/>
    <x v="2402"/>
    <d v="2024-09-11T00:00:00"/>
    <d v="1899-12-30T17:30:51"/>
    <n v="73"/>
    <s v="E00073"/>
    <s v="RUTA KMS.073"/>
    <x v="157"/>
    <x v="0"/>
    <x v="0"/>
    <x v="8"/>
    <x v="0"/>
    <d v="2024-09-11T15:40:35"/>
    <x v="227"/>
    <n v="16.823611110972706"/>
    <d v="2024-09-11T17:30:51"/>
    <d v="1899-12-30T00:58:24"/>
    <d v="2024-09-11T18:29:15"/>
    <n v="14.012500000011642"/>
    <x v="0"/>
    <m/>
    <m/>
    <x v="0"/>
    <x v="8"/>
    <x v="0"/>
    <x v="2"/>
    <x v="9"/>
    <n v="4"/>
    <s v="HIBURSANFRE, S.L.U."/>
    <d v="1899-12-30T23:21:36"/>
    <n v="14.850277777639374"/>
    <n v="12"/>
    <n v="2.8502777776393735"/>
    <n v="0"/>
    <x v="4"/>
  </r>
  <r>
    <s v="E002"/>
    <s v="EO65"/>
    <x v="2319"/>
    <x v="0"/>
    <s v="E3"/>
    <n v="100028881"/>
    <s v="JOSE TIJERA E HIJOS, S.L."/>
    <n v="85000121"/>
    <s v="FUENTE DE CANTOS"/>
    <n v="3297"/>
    <x v="60"/>
    <d v="2024-09-11T00:00:00"/>
    <d v="1899-12-30T16:02:10"/>
    <s v="12/09 a partir de 9h"/>
    <d v="2024-09-12T00:00:00"/>
    <x v="10"/>
    <x v="13"/>
    <x v="2403"/>
    <d v="2024-09-11T00:00:00"/>
    <d v="1899-12-30T18:29:21"/>
    <n v="37"/>
    <s v="E00037"/>
    <s v="RUTA KMS.037"/>
    <x v="73"/>
    <x v="0"/>
    <x v="0"/>
    <x v="8"/>
    <x v="0"/>
    <d v="2024-09-11T16:02:10"/>
    <x v="220"/>
    <n v="21.463888888887595"/>
    <d v="2024-09-11T18:29:21"/>
    <d v="1899-12-30T00:29:36"/>
    <d v="2024-09-11T18:58:57"/>
    <n v="18.51749999995809"/>
    <x v="0"/>
    <m/>
    <m/>
    <x v="0"/>
    <x v="8"/>
    <x v="0"/>
    <x v="2"/>
    <x v="10"/>
    <n v="4"/>
    <s v="TTES COOPERATIVOS ARAGONES S COOP"/>
    <d v="1899-12-30T11:50:24"/>
    <n v="19.970555555554263"/>
    <n v="12"/>
    <n v="7.9705555555542631"/>
    <n v="0"/>
    <x v="4"/>
  </r>
  <r>
    <s v="E002"/>
    <s v="EO65"/>
    <x v="2320"/>
    <x v="0"/>
    <s v="E4"/>
    <n v="100059385"/>
    <s v="SUMINISTROS VILLAVICIOSA, S.L."/>
    <n v="84000648"/>
    <s v="ALCORCÓN- SUMINISTROS VILLAVICIOSA"/>
    <n v="3230"/>
    <x v="59"/>
    <d v="2024-09-11T00:00:00"/>
    <d v="1899-12-30T16:02:41"/>
    <s v="12/09-13/09 56s"/>
    <d v="2024-09-13T00:00:00"/>
    <x v="3"/>
    <x v="13"/>
    <x v="2404"/>
    <d v="2024-09-11T00:00:00"/>
    <d v="1899-12-30T19:15:38"/>
    <n v="401"/>
    <s v="E00401"/>
    <s v="RUTA KMS.401"/>
    <x v="339"/>
    <x v="0"/>
    <x v="0"/>
    <x v="8"/>
    <x v="1"/>
    <d v="2024-09-11T16:02:41"/>
    <x v="240"/>
    <n v="45.955277777917217"/>
    <d v="2024-09-11T19:15:38"/>
    <d v="1899-12-30T05:20:48"/>
    <d v="2024-09-12T00:36:26"/>
    <n v="37.392777777684387"/>
    <x v="0"/>
    <m/>
    <m/>
    <x v="0"/>
    <x v="8"/>
    <x v="0"/>
    <x v="2"/>
    <x v="11"/>
    <n v="4"/>
    <s v=""/>
    <d v="1900-01-04T08:19:12"/>
    <n v="39.608611111250553"/>
    <n v="24"/>
    <n v="15.608611111250553"/>
    <n v="0"/>
    <x v="4"/>
  </r>
  <r>
    <s v="E002"/>
    <s v="EO65"/>
    <x v="2321"/>
    <x v="0"/>
    <s v="E3"/>
    <n v="432000110"/>
    <s v="PREBETONG HORMIGONES, S.A."/>
    <n v="85000461"/>
    <s v="MEDINA DE LAS TORRES-PREBETONG"/>
    <n v="3297"/>
    <x v="60"/>
    <d v="2024-09-11T00:00:00"/>
    <d v="1899-12-30T16:46:49"/>
    <s v="12/09 12h T 67390639"/>
    <d v="2024-09-12T00:00:00"/>
    <x v="17"/>
    <x v="13"/>
    <x v="2405"/>
    <d v="2024-09-12T00:00:00"/>
    <d v="1899-12-30T10:06:32"/>
    <n v="10"/>
    <s v="E00010"/>
    <s v="RUTA KMS.010"/>
    <x v="158"/>
    <x v="0"/>
    <x v="0"/>
    <x v="8"/>
    <x v="0"/>
    <d v="2024-09-11T16:46:49"/>
    <x v="219"/>
    <n v="19.219722222187556"/>
    <d v="2024-09-12T10:06:32"/>
    <d v="1899-12-30T00:08:00"/>
    <d v="2024-09-12T10:14:32"/>
    <n v="1.7577777776168659"/>
    <x v="0"/>
    <m/>
    <m/>
    <x v="0"/>
    <x v="11"/>
    <x v="0"/>
    <x v="2"/>
    <x v="6"/>
    <n v="5"/>
    <s v=""/>
    <d v="1899-12-30T03:12:00"/>
    <n v="18.086388888854223"/>
    <n v="12"/>
    <n v="6.0863888888542235"/>
    <n v="0"/>
    <x v="4"/>
  </r>
  <r>
    <s v="E002"/>
    <s v="EO65"/>
    <x v="2322"/>
    <x v="0"/>
    <s v="E3"/>
    <n v="100022399"/>
    <s v="GEVORA CONSTRUCCIONES S.A."/>
    <n v="85000566"/>
    <s v="LA ALBUERA-MEJORA EX310"/>
    <n v="3227"/>
    <x v="62"/>
    <d v="2024-09-11T00:00:00"/>
    <d v="1899-12-30T17:37:28"/>
    <s v="12/09 17h-18h"/>
    <d v="2024-09-12T00:00:00"/>
    <x v="1"/>
    <x v="13"/>
    <x v="2406"/>
    <d v="2024-09-12T00:00:00"/>
    <d v="1899-12-30T13:43:50"/>
    <n v="73"/>
    <s v="E00073"/>
    <s v="RUTA KMS.073"/>
    <x v="191"/>
    <x v="0"/>
    <x v="0"/>
    <x v="8"/>
    <x v="0"/>
    <d v="2024-09-11T17:37:28"/>
    <x v="224"/>
    <n v="23.375555555569008"/>
    <d v="2024-09-12T13:43:50"/>
    <d v="1899-12-30T00:58:24"/>
    <d v="2024-09-12T14:42:14"/>
    <n v="2.2961111112381332"/>
    <x v="0"/>
    <m/>
    <m/>
    <x v="0"/>
    <x v="11"/>
    <x v="0"/>
    <x v="2"/>
    <x v="2"/>
    <n v="5"/>
    <s v=""/>
    <d v="1899-12-30T23:21:36"/>
    <n v="21.402222222235675"/>
    <n v="12"/>
    <n v="9.4022222222356753"/>
    <n v="0"/>
    <x v="4"/>
  </r>
  <r>
    <s v="E002"/>
    <s v="EO65"/>
    <x v="2323"/>
    <x v="0"/>
    <s v="E3"/>
    <n v="100057782"/>
    <s v="TPTES. Y MAT. EL ESPABILAO,SL"/>
    <n v="85000032"/>
    <s v="HERRERA DEL DUQUE"/>
    <n v="3228"/>
    <x v="61"/>
    <d v="2024-09-11T00:00:00"/>
    <d v="1899-12-30T18:42:11"/>
    <s v="12/09 max 18h"/>
    <d v="2024-09-12T00:00:00"/>
    <x v="7"/>
    <x v="13"/>
    <x v="2407"/>
    <d v="2024-09-12T00:00:00"/>
    <d v="1899-12-30T07:36:35"/>
    <n v="220"/>
    <s v="E00220"/>
    <s v="RUTA KMS.220"/>
    <x v="205"/>
    <x v="0"/>
    <x v="0"/>
    <x v="8"/>
    <x v="0"/>
    <d v="2024-09-11T18:42:11"/>
    <x v="232"/>
    <n v="23.296944444417022"/>
    <d v="2024-09-12T07:36:35"/>
    <d v="1899-12-30T02:56:00"/>
    <d v="2024-09-12T10:32:35"/>
    <n v="7.4569444445078261"/>
    <x v="0"/>
    <m/>
    <m/>
    <x v="0"/>
    <x v="11"/>
    <x v="0"/>
    <x v="2"/>
    <x v="12"/>
    <n v="5"/>
    <s v="LOGISTICA GALVEZ MARIN, S.L."/>
    <d v="1900-01-01T22:24:00"/>
    <n v="19.363611111083689"/>
    <n v="12"/>
    <n v="7.3636111110836886"/>
    <n v="0"/>
    <x v="4"/>
  </r>
  <r>
    <s v="E002"/>
    <s v="EO65"/>
    <x v="2324"/>
    <x v="0"/>
    <s v="E3"/>
    <n v="100053428"/>
    <s v="HORMIGONES Y ARIDOS ALISA, S.L.U."/>
    <n v="85000538"/>
    <s v="ALMENDRALEJO - SACYR PLACAS SOLANA"/>
    <n v="3297"/>
    <x v="60"/>
    <d v="2024-09-12T00:00:00"/>
    <d v="1899-12-30T07:50:46"/>
    <s v="12/09 lo antes posib"/>
    <d v="2024-09-12T00:00:00"/>
    <x v="2"/>
    <x v="13"/>
    <x v="2408"/>
    <d v="2024-09-12T00:00:00"/>
    <d v="1899-12-30T09:19:08"/>
    <n v="48"/>
    <s v="E00048"/>
    <s v="RUTA KMS.048"/>
    <x v="169"/>
    <x v="0"/>
    <x v="0"/>
    <x v="8"/>
    <x v="0"/>
    <d v="2024-09-12T07:50:46"/>
    <x v="258"/>
    <n v="6.6538888887735084"/>
    <d v="2024-09-12T09:19:08"/>
    <d v="1899-12-30T00:38:24"/>
    <d v="2024-09-12T09:57:32"/>
    <n v="4.5411111111170612"/>
    <x v="0"/>
    <m/>
    <m/>
    <x v="0"/>
    <x v="11"/>
    <x v="0"/>
    <x v="2"/>
    <x v="1"/>
    <n v="5"/>
    <s v=""/>
    <d v="1899-12-30T15:21:36"/>
    <n v="5.0138888887735087"/>
    <n v="0"/>
    <n v="5.0138888887735087"/>
    <n v="0"/>
    <x v="4"/>
  </r>
  <r>
    <s v="E002"/>
    <s v="EO65"/>
    <x v="2325"/>
    <x v="0"/>
    <s v="E3"/>
    <n v="100019775"/>
    <s v="HORMIGONES Y ARIDOS ALCAIDE, S.L."/>
    <n v="85000010"/>
    <s v="ARACENA"/>
    <n v="3297"/>
    <x v="60"/>
    <d v="2024-09-12T00:00:00"/>
    <d v="1899-12-30T08:23:55"/>
    <s v="12/09 hoy"/>
    <d v="2024-09-12T00:00:00"/>
    <x v="1"/>
    <x v="13"/>
    <x v="2409"/>
    <d v="2024-09-12T00:00:00"/>
    <d v="1899-12-30T12:42:11"/>
    <n v="88"/>
    <s v="E00088"/>
    <s v="RUTA KMS.088"/>
    <x v="169"/>
    <x v="0"/>
    <x v="0"/>
    <x v="8"/>
    <x v="0"/>
    <d v="2024-09-12T08:23:55"/>
    <x v="224"/>
    <n v="8.6013888889574446"/>
    <d v="2024-09-12T12:42:11"/>
    <d v="1899-12-30T01:10:24"/>
    <d v="2024-09-12T13:52:35"/>
    <n v="3.1236111111938953"/>
    <x v="0"/>
    <m/>
    <m/>
    <x v="0"/>
    <x v="11"/>
    <x v="0"/>
    <x v="2"/>
    <x v="3"/>
    <n v="5"/>
    <s v=""/>
    <d v="1899-12-31T04:09:36"/>
    <n v="6.4280555556241108"/>
    <n v="0"/>
    <n v="6.4280555556241108"/>
    <n v="0"/>
    <x v="4"/>
  </r>
  <r>
    <s v="E002"/>
    <s v="EO65"/>
    <x v="2326"/>
    <x v="0"/>
    <s v="E3"/>
    <n v="100019775"/>
    <s v="HORMIGONES Y ARIDOS ALCAIDE, S.L."/>
    <n v="85000010"/>
    <s v="ARACENA"/>
    <n v="3297"/>
    <x v="60"/>
    <d v="2024-09-12T00:00:00"/>
    <d v="1899-12-30T08:24:22"/>
    <s v="12/09 2º"/>
    <d v="2024-09-12T00:00:00"/>
    <x v="4"/>
    <x v="13"/>
    <x v="2410"/>
    <d v="2024-09-12T00:00:00"/>
    <d v="1899-12-30T12:59:47"/>
    <n v="88"/>
    <s v="E00088"/>
    <s v="RUTA KMS.088"/>
    <x v="157"/>
    <x v="0"/>
    <x v="0"/>
    <x v="8"/>
    <x v="0"/>
    <d v="2024-09-12T08:24:22"/>
    <x v="206"/>
    <n v="6.593888888892252"/>
    <d v="2024-09-12T12:59:47"/>
    <d v="1899-12-30T01:10:24"/>
    <d v="2024-09-12T14:10:11"/>
    <n v="0.8302777778590098"/>
    <x v="0"/>
    <m/>
    <m/>
    <x v="0"/>
    <x v="11"/>
    <x v="0"/>
    <x v="2"/>
    <x v="3"/>
    <n v="5"/>
    <s v="HIBURSANFRE, S.L.U."/>
    <d v="1899-12-31T04:09:36"/>
    <n v="4.4205555555589182"/>
    <n v="0"/>
    <n v="4.4205555555589182"/>
    <n v="0"/>
    <x v="4"/>
  </r>
  <r>
    <s v="E002"/>
    <s v="EO65"/>
    <x v="2327"/>
    <x v="0"/>
    <s v="E3"/>
    <n v="432000110"/>
    <s v="PREBETONG HORMIGONES, S.A."/>
    <n v="85000005"/>
    <s v="BADAJOZ-CAYA Nº 37"/>
    <n v="3297"/>
    <x v="60"/>
    <d v="2024-09-12T00:00:00"/>
    <d v="1899-12-30T09:14:14"/>
    <s v="13/09 08:00h"/>
    <d v="2024-09-13T00:00:00"/>
    <x v="13"/>
    <x v="13"/>
    <x v="2411"/>
    <d v="2024-09-12T00:00:00"/>
    <d v="1899-12-30T15:12:32"/>
    <n v="94"/>
    <s v="E00094"/>
    <s v="RUTA KMS.094"/>
    <x v="190"/>
    <x v="0"/>
    <x v="0"/>
    <x v="8"/>
    <x v="0"/>
    <d v="2024-09-12T09:14:14"/>
    <x v="242"/>
    <n v="22.762777777912561"/>
    <d v="2024-09-12T15:12:32"/>
    <d v="1899-12-30T01:15:12"/>
    <d v="2024-09-12T16:27:44"/>
    <n v="15.537777777935844"/>
    <x v="0"/>
    <m/>
    <m/>
    <x v="0"/>
    <x v="11"/>
    <x v="0"/>
    <x v="2"/>
    <x v="4"/>
    <n v="5"/>
    <s v="HIBURSANFRE, S.L.U."/>
    <d v="1899-12-31T06:04:48"/>
    <n v="20.509444444579227"/>
    <n v="12"/>
    <n v="8.509444444579227"/>
    <n v="0"/>
    <x v="4"/>
  </r>
  <r>
    <s v="E002"/>
    <s v="EO65"/>
    <x v="2328"/>
    <x v="0"/>
    <s v="E4"/>
    <n v="100057845"/>
    <s v="INVERSIONES SEGURA SARRIA, S.L."/>
    <n v="84000195"/>
    <s v="VALLECAS-EUROCOBEL"/>
    <n v="3230"/>
    <x v="59"/>
    <d v="2024-09-12T00:00:00"/>
    <d v="1899-12-30T09:15:48"/>
    <s v="13/09 64 SACOS"/>
    <d v="2024-09-13T00:00:00"/>
    <x v="9"/>
    <x v="13"/>
    <x v="2412"/>
    <d v="2024-09-12T00:00:00"/>
    <d v="1899-12-30T20:14:58"/>
    <n v="425"/>
    <s v="E00425"/>
    <s v="RUTA KMS.425"/>
    <x v="340"/>
    <x v="0"/>
    <x v="0"/>
    <x v="8"/>
    <x v="1"/>
    <d v="2024-09-12T09:15:48"/>
    <x v="244"/>
    <n v="34.736666666809469"/>
    <d v="2024-09-12T20:14:58"/>
    <d v="1899-12-30T05:40:00"/>
    <d v="2024-09-13T01:54:58"/>
    <n v="18.083888888941146"/>
    <x v="0"/>
    <m/>
    <m/>
    <x v="0"/>
    <x v="11"/>
    <x v="0"/>
    <x v="2"/>
    <x v="16"/>
    <n v="5"/>
    <s v=""/>
    <d v="1900-01-04T16:00:00"/>
    <n v="28.070000000142802"/>
    <n v="12"/>
    <n v="16.070000000142802"/>
    <n v="0"/>
    <x v="4"/>
  </r>
  <r>
    <s v="E002"/>
    <s v="EO65"/>
    <x v="2329"/>
    <x v="0"/>
    <s v="E4"/>
    <n v="100057842"/>
    <s v="TPTES DE CEMENTOS LA CELESTINA, SL"/>
    <n v="84000659"/>
    <s v="CARRIÓN DE CALATRAVA- REYEMPA"/>
    <n v="3230"/>
    <x v="59"/>
    <d v="2024-09-12T00:00:00"/>
    <d v="1899-12-30T09:17:43"/>
    <s v="13/09 REYEMPA"/>
    <d v="2024-09-13T00:00:00"/>
    <x v="9"/>
    <x v="13"/>
    <x v="2413"/>
    <d v="2024-09-13T00:00:00"/>
    <d v="1899-12-30T07:40:20"/>
    <n v="318"/>
    <s v="E00318"/>
    <s v="RUTA KMS.318"/>
    <x v="341"/>
    <x v="0"/>
    <x v="0"/>
    <x v="8"/>
    <x v="1"/>
    <d v="2024-09-12T09:17:43"/>
    <x v="244"/>
    <n v="34.704722222231794"/>
    <d v="2024-09-13T07:40:20"/>
    <d v="1899-12-30T04:14:24"/>
    <d v="2024-09-13T11:54:44"/>
    <n v="8.0877777779242024"/>
    <x v="0"/>
    <m/>
    <m/>
    <x v="0"/>
    <x v="12"/>
    <x v="0"/>
    <x v="2"/>
    <x v="12"/>
    <n v="6"/>
    <s v=""/>
    <d v="1900-01-03T05:45:36"/>
    <n v="29.464722222231792"/>
    <n v="12"/>
    <n v="17.464722222231792"/>
    <n v="0"/>
    <x v="4"/>
  </r>
  <r>
    <s v="E002"/>
    <s v="EO65"/>
    <x v="2330"/>
    <x v="0"/>
    <s v="E3"/>
    <n v="100057773"/>
    <s v="HORM. CASTREJON, S.L."/>
    <n v="85000181"/>
    <s v="RETUERTA BULLAQUE-ENRIQUE MANCHADO"/>
    <n v="3297"/>
    <x v="60"/>
    <d v="2024-09-12T00:00:00"/>
    <d v="1899-12-30T10:00:22"/>
    <s v="13/09 10:00h"/>
    <d v="2024-09-13T00:00:00"/>
    <x v="11"/>
    <x v="13"/>
    <x v="2414"/>
    <d v="2024-09-12T00:00:00"/>
    <d v="1899-12-30T13:36:42"/>
    <n v="306"/>
    <s v="E00306"/>
    <s v="RUTA KMS.306"/>
    <x v="161"/>
    <x v="0"/>
    <x v="0"/>
    <x v="8"/>
    <x v="0"/>
    <d v="2024-09-12T10:00:22"/>
    <x v="236"/>
    <n v="23.993888888857327"/>
    <d v="2024-09-12T13:36:42"/>
    <d v="1899-12-30T04:04:48"/>
    <d v="2024-09-12T17:41:30"/>
    <n v="16.30833333323244"/>
    <x v="0"/>
    <m/>
    <m/>
    <x v="0"/>
    <x v="11"/>
    <x v="0"/>
    <x v="2"/>
    <x v="2"/>
    <n v="5"/>
    <s v="CISTERCEX. S.L.L."/>
    <d v="1900-01-03T01:55:12"/>
    <n v="18.913888888857329"/>
    <n v="12"/>
    <n v="6.9138888888573291"/>
    <n v="0"/>
    <x v="4"/>
  </r>
  <r>
    <s v="E002"/>
    <s v="EO65"/>
    <x v="2331"/>
    <x v="0"/>
    <s v="E4"/>
    <n v="100059723"/>
    <s v="HSG MATERIALES, S.L.U."/>
    <n v="84000704"/>
    <s v="CORIA-HSG"/>
    <n v="3230"/>
    <x v="59"/>
    <d v="2024-09-12T00:00:00"/>
    <d v="1899-12-30T10:25:35"/>
    <s v="13/09"/>
    <d v="2024-09-13T00:00:00"/>
    <x v="9"/>
    <x v="13"/>
    <x v="2415"/>
    <d v="2024-09-13T00:00:00"/>
    <d v="1899-12-30T07:13:06"/>
    <n v="210"/>
    <s v="E00210"/>
    <s v="RUTA KMS.210"/>
    <x v="265"/>
    <x v="0"/>
    <x v="0"/>
    <x v="8"/>
    <x v="1"/>
    <d v="2024-09-12T10:25:35"/>
    <x v="244"/>
    <n v="33.573611111089122"/>
    <d v="2024-09-13T07:13:06"/>
    <d v="1899-12-30T02:48:00"/>
    <d v="2024-09-13T10:01:06"/>
    <n v="9.9816666666883975"/>
    <x v="0"/>
    <m/>
    <m/>
    <x v="0"/>
    <x v="12"/>
    <x v="0"/>
    <x v="2"/>
    <x v="12"/>
    <n v="6"/>
    <s v="VAZQUEZ COTANO, FCO. JAVIER"/>
    <d v="1900-01-01T19:12:00"/>
    <n v="29.773611111089121"/>
    <n v="12"/>
    <n v="17.773611111089121"/>
    <n v="0"/>
    <x v="4"/>
  </r>
  <r>
    <s v="E002"/>
    <s v="EO65"/>
    <x v="2332"/>
    <x v="0"/>
    <s v="E4"/>
    <n v="100057845"/>
    <s v="INVERSIONES SEGURA SARRIA, S.L."/>
    <n v="84000019"/>
    <s v="ARROYOMOLINOS"/>
    <n v="3230"/>
    <x v="59"/>
    <d v="2024-09-12T00:00:00"/>
    <d v="1899-12-30T10:58:59"/>
    <s v="13/09 64s max13h"/>
    <d v="2024-09-13T00:00:00"/>
    <x v="0"/>
    <x v="13"/>
    <x v="2416"/>
    <d v="2024-09-12T00:00:00"/>
    <d v="1899-12-30T18:46:15"/>
    <n v="391"/>
    <s v="E00391"/>
    <s v="RUTA KMS.391"/>
    <x v="171"/>
    <x v="0"/>
    <x v="0"/>
    <x v="8"/>
    <x v="1"/>
    <d v="2024-09-12T10:58:59"/>
    <x v="254"/>
    <n v="26.01694444444729"/>
    <d v="2024-09-12T18:46:15"/>
    <d v="1899-12-30T05:12:48"/>
    <d v="2024-09-12T23:59:03"/>
    <n v="13.015833333309274"/>
    <x v="0"/>
    <m/>
    <m/>
    <x v="0"/>
    <x v="11"/>
    <x v="0"/>
    <x v="2"/>
    <x v="10"/>
    <n v="5"/>
    <s v=""/>
    <d v="1900-01-04T05:07:12"/>
    <n v="19.803611111113959"/>
    <n v="12"/>
    <n v="7.803611111113959"/>
    <n v="0"/>
    <x v="4"/>
  </r>
  <r>
    <s v="E002"/>
    <s v="EO65"/>
    <x v="2333"/>
    <x v="0"/>
    <s v="E3"/>
    <n v="100057883"/>
    <s v="MATERIALES Y HORMIGONES, SL"/>
    <n v="85000198"/>
    <s v="MADRID"/>
    <n v="3228"/>
    <x v="61"/>
    <d v="2024-09-12T00:00:00"/>
    <d v="1899-12-30T11:07:29"/>
    <s v="13/09"/>
    <d v="2024-09-13T00:00:00"/>
    <x v="1"/>
    <x v="13"/>
    <x v="2417"/>
    <d v="2024-09-12T00:00:00"/>
    <d v="1899-12-30T20:17:08"/>
    <n v="413"/>
    <s v="E00413"/>
    <s v="RUTA KMS.413"/>
    <x v="183"/>
    <x v="0"/>
    <x v="0"/>
    <x v="8"/>
    <x v="0"/>
    <d v="2024-09-12T11:07:29"/>
    <x v="267"/>
    <n v="29.875277777784504"/>
    <d v="2024-09-12T20:17:08"/>
    <d v="1899-12-30T05:30:24"/>
    <d v="2024-09-13T01:47:32"/>
    <n v="15.207777777977753"/>
    <x v="0"/>
    <m/>
    <m/>
    <x v="0"/>
    <x v="11"/>
    <x v="0"/>
    <x v="2"/>
    <x v="16"/>
    <n v="5"/>
    <s v=""/>
    <d v="1900-01-04T12:09:36"/>
    <n v="23.368611111117836"/>
    <n v="12"/>
    <n v="11.368611111117836"/>
    <n v="0"/>
    <x v="4"/>
  </r>
  <r>
    <s v="E002"/>
    <s v="EO65"/>
    <x v="2334"/>
    <x v="0"/>
    <s v="E3"/>
    <n v="100057883"/>
    <s v="MATERIALES Y HORMIGONES, SL"/>
    <n v="85000198"/>
    <s v="MADRID"/>
    <n v="3228"/>
    <x v="61"/>
    <d v="2024-09-12T00:00:00"/>
    <d v="1899-12-30T11:07:37"/>
    <s v="13/09"/>
    <d v="2024-09-13T00:00:00"/>
    <x v="1"/>
    <x v="13"/>
    <x v="2418"/>
    <d v="2024-09-12T00:00:00"/>
    <d v="1899-12-30T18:02:29"/>
    <n v="413"/>
    <s v="E00413"/>
    <s v="RUTA KMS.413"/>
    <x v="184"/>
    <x v="0"/>
    <x v="0"/>
    <x v="8"/>
    <x v="0"/>
    <d v="2024-09-12T11:07:37"/>
    <x v="267"/>
    <n v="29.87305555556668"/>
    <d v="2024-09-12T18:02:29"/>
    <d v="1899-12-30T05:30:24"/>
    <d v="2024-09-12T23:32:53"/>
    <n v="17.45194444450317"/>
    <x v="0"/>
    <m/>
    <m/>
    <x v="0"/>
    <x v="11"/>
    <x v="0"/>
    <x v="2"/>
    <x v="10"/>
    <n v="5"/>
    <s v=""/>
    <d v="1900-01-04T12:09:36"/>
    <n v="23.366388888900012"/>
    <n v="12"/>
    <n v="11.366388888900012"/>
    <n v="0"/>
    <x v="4"/>
  </r>
  <r>
    <s v="E002"/>
    <s v="EO65"/>
    <x v="2335"/>
    <x v="0"/>
    <s v="E3"/>
    <n v="100046984"/>
    <s v="TRANSP. Y CEMENTOS HIDALGO, S.L."/>
    <n v="85000562"/>
    <s v="PUENTE DEL ARZOBISPO- JORYCAR"/>
    <n v="3297"/>
    <x v="60"/>
    <d v="2024-09-12T00:00:00"/>
    <d v="1899-12-30T11:21:22"/>
    <s v="JORYCAR 42,5 P-L"/>
    <d v="2024-09-13T00:00:00"/>
    <x v="13"/>
    <x v="13"/>
    <x v="2419"/>
    <d v="2024-09-12T00:00:00"/>
    <d v="1899-12-30T14:22:02"/>
    <n v="279"/>
    <s v="E00279"/>
    <s v="RUTA KMS.279"/>
    <x v="342"/>
    <x v="0"/>
    <x v="0"/>
    <x v="8"/>
    <x v="0"/>
    <d v="2024-09-12T11:21:22"/>
    <x v="242"/>
    <n v="20.643888888938818"/>
    <d v="2024-09-12T14:22:02"/>
    <d v="1899-12-30T03:43:12"/>
    <d v="2024-09-12T18:05:14"/>
    <n v="13.912777777877636"/>
    <x v="0"/>
    <m/>
    <m/>
    <x v="0"/>
    <x v="11"/>
    <x v="0"/>
    <x v="2"/>
    <x v="5"/>
    <n v="5"/>
    <s v="LOGISTICA Y CEM. HIDALGO, S.L."/>
    <d v="1900-01-02T17:16:48"/>
    <n v="15.923888888938819"/>
    <n v="12"/>
    <n v="3.9238888889388193"/>
    <n v="0"/>
    <x v="4"/>
  </r>
  <r>
    <s v="E002"/>
    <s v="EO65"/>
    <x v="2336"/>
    <x v="0"/>
    <s v="E3"/>
    <n v="100042375"/>
    <s v="PRETENSADOS DURAN, S.L."/>
    <n v="85000151"/>
    <s v="ALBUERA LA - PREF. LA ALBUERA"/>
    <n v="3297"/>
    <x v="60"/>
    <d v="2024-09-12T00:00:00"/>
    <d v="1899-12-30T11:25:48"/>
    <s v="13/09 08:30h"/>
    <d v="2024-09-13T00:00:00"/>
    <x v="19"/>
    <x v="13"/>
    <x v="2420"/>
    <d v="2024-09-12T00:00:00"/>
    <d v="1899-12-30T13:05:15"/>
    <n v="73"/>
    <s v="E00073"/>
    <s v="RUTA KMS.073"/>
    <x v="158"/>
    <x v="0"/>
    <x v="0"/>
    <x v="8"/>
    <x v="0"/>
    <d v="2024-09-12T11:25:48"/>
    <x v="243"/>
    <n v="21.069999999948777"/>
    <d v="2024-09-12T13:05:15"/>
    <d v="1899-12-30T00:58:24"/>
    <d v="2024-09-12T14:03:39"/>
    <n v="18.439166666648816"/>
    <x v="0"/>
    <m/>
    <m/>
    <x v="0"/>
    <x v="11"/>
    <x v="0"/>
    <x v="2"/>
    <x v="2"/>
    <n v="5"/>
    <s v=""/>
    <d v="1899-12-30T23:21:36"/>
    <n v="19.096666666615445"/>
    <n v="12"/>
    <n v="7.0966666666154445"/>
    <n v="0"/>
    <x v="4"/>
  </r>
  <r>
    <s v="E002"/>
    <s v="EO65"/>
    <x v="2337"/>
    <x v="0"/>
    <s v="E3"/>
    <n v="100057807"/>
    <s v="HORMIGONES SANTOS, SL"/>
    <n v="85000090"/>
    <s v="VITIGUDINO"/>
    <n v="3297"/>
    <x v="60"/>
    <d v="2024-09-12T00:00:00"/>
    <d v="1899-12-30T11:32:57"/>
    <s v="13/09 10:30h"/>
    <d v="2024-09-13T00:00:00"/>
    <x v="21"/>
    <x v="13"/>
    <x v="2421"/>
    <d v="2024-09-12T00:00:00"/>
    <d v="1899-12-30T13:30:13"/>
    <n v="408"/>
    <s v="E00408"/>
    <s v="RUTA KMS.408"/>
    <x v="309"/>
    <x v="0"/>
    <x v="0"/>
    <x v="8"/>
    <x v="0"/>
    <d v="2024-09-12T11:32:57"/>
    <x v="250"/>
    <n v="22.950833333248738"/>
    <d v="2024-09-12T13:30:13"/>
    <d v="1899-12-30T05:26:24"/>
    <d v="2024-09-12T18:56:37"/>
    <n v="15.556388888857327"/>
    <x v="0"/>
    <m/>
    <m/>
    <x v="0"/>
    <x v="11"/>
    <x v="0"/>
    <x v="2"/>
    <x v="2"/>
    <n v="5"/>
    <s v="HORMIGONES Y CONTENEDORES JARA"/>
    <d v="1900-01-04T10:33:36"/>
    <n v="16.510833333248737"/>
    <n v="12"/>
    <n v="4.5108333332487369"/>
    <n v="0"/>
    <x v="4"/>
  </r>
  <r>
    <s v="E002"/>
    <s v="EO65"/>
    <x v="2338"/>
    <x v="0"/>
    <s v="E3"/>
    <n v="100057807"/>
    <s v="HORMIGONES SANTOS, SL"/>
    <n v="85000089"/>
    <s v="MARTIN DE YELTES"/>
    <n v="3297"/>
    <x v="60"/>
    <d v="2024-09-12T00:00:00"/>
    <d v="1899-12-30T11:33:12"/>
    <s v="13/09 08:00h"/>
    <d v="2024-09-13T00:00:00"/>
    <x v="13"/>
    <x v="13"/>
    <x v="2422"/>
    <d v="2024-09-12T00:00:00"/>
    <d v="1899-12-30T15:45:44"/>
    <n v="329"/>
    <s v="E00329"/>
    <s v="RUTA KMS.329"/>
    <x v="176"/>
    <x v="0"/>
    <x v="0"/>
    <x v="8"/>
    <x v="0"/>
    <d v="2024-09-12T11:33:12"/>
    <x v="242"/>
    <n v="20.446666666714009"/>
    <d v="2024-09-12T15:45:44"/>
    <d v="1899-12-30T04:23:12"/>
    <d v="2024-09-12T20:08:56"/>
    <n v="11.851111111056525"/>
    <x v="0"/>
    <m/>
    <m/>
    <x v="0"/>
    <x v="11"/>
    <x v="0"/>
    <x v="2"/>
    <x v="4"/>
    <n v="5"/>
    <s v="HORMIGONES Y CONTENEDORES JARA"/>
    <d v="1900-01-03T09:16:48"/>
    <n v="15.060000000047342"/>
    <n v="12"/>
    <n v="3.0600000000473422"/>
    <n v="0"/>
    <x v="4"/>
  </r>
  <r>
    <s v="E002"/>
    <s v="EO65"/>
    <x v="2339"/>
    <x v="0"/>
    <s v="E3"/>
    <n v="100057807"/>
    <s v="HORMIGONES SANTOS, SL"/>
    <n v="85000089"/>
    <s v="MARTIN DE YELTES"/>
    <n v="3297"/>
    <x v="60"/>
    <d v="2024-09-12T00:00:00"/>
    <d v="1899-12-30T11:33:39"/>
    <s v="13/09 12:00h"/>
    <d v="2024-09-13T00:00:00"/>
    <x v="17"/>
    <x v="13"/>
    <x v="2423"/>
    <d v="2024-09-12T00:00:00"/>
    <d v="1899-12-30T14:54:34"/>
    <n v="329"/>
    <s v="E00329"/>
    <s v="RUTA KMS.329"/>
    <x v="162"/>
    <x v="0"/>
    <x v="0"/>
    <x v="8"/>
    <x v="0"/>
    <d v="2024-09-12T11:33:39"/>
    <x v="253"/>
    <n v="24.439166666648816"/>
    <d v="2024-09-12T14:54:34"/>
    <d v="1899-12-30T04:23:12"/>
    <d v="2024-09-12T19:17:46"/>
    <n v="16.703888888878282"/>
    <x v="0"/>
    <m/>
    <m/>
    <x v="0"/>
    <x v="11"/>
    <x v="0"/>
    <x v="2"/>
    <x v="5"/>
    <n v="5"/>
    <s v="HORMIGONES Y CONTENEDORES JARA"/>
    <d v="1900-01-03T09:16:48"/>
    <n v="19.05249999998215"/>
    <n v="12"/>
    <n v="7.0524999999821496"/>
    <n v="0"/>
    <x v="4"/>
  </r>
  <r>
    <s v="E002"/>
    <s v="EO65"/>
    <x v="2340"/>
    <x v="0"/>
    <s v="E3"/>
    <n v="100022399"/>
    <s v="GEVORA CONSTRUCCIONES S.A."/>
    <n v="85000566"/>
    <s v="LA ALBUERA-MEJORA EX310"/>
    <n v="3227"/>
    <x v="62"/>
    <d v="2024-09-12T00:00:00"/>
    <d v="1899-12-30T11:36:57"/>
    <s v="13/09 09:00h"/>
    <d v="2024-09-13T00:00:00"/>
    <x v="18"/>
    <x v="13"/>
    <x v="2424"/>
    <d v="2024-09-12T00:00:00"/>
    <d v="1899-12-30T16:06:37"/>
    <n v="73"/>
    <s v="E00073"/>
    <s v="RUTA KMS.073"/>
    <x v="165"/>
    <x v="0"/>
    <x v="0"/>
    <x v="8"/>
    <x v="0"/>
    <d v="2024-09-12T11:36:57"/>
    <x v="237"/>
    <n v="21.384166666714009"/>
    <d v="2024-09-12T16:06:37"/>
    <d v="1899-12-30T00:58:24"/>
    <d v="2024-09-12T17:05:01"/>
    <n v="15.916388888843358"/>
    <x v="0"/>
    <m/>
    <m/>
    <x v="0"/>
    <x v="11"/>
    <x v="0"/>
    <x v="2"/>
    <x v="8"/>
    <n v="5"/>
    <s v=""/>
    <d v="1899-12-30T23:21:36"/>
    <n v="19.410833333380676"/>
    <n v="12"/>
    <n v="7.4108333333806762"/>
    <n v="0"/>
    <x v="4"/>
  </r>
  <r>
    <s v="E002"/>
    <s v="EO65"/>
    <x v="2341"/>
    <x v="0"/>
    <s v="E3"/>
    <n v="100057858"/>
    <s v="SPECIAL CONCRETE 3, S.L."/>
    <n v="85000115"/>
    <s v="ALCORCON"/>
    <n v="3297"/>
    <x v="60"/>
    <d v="2024-09-12T00:00:00"/>
    <d v="1899-12-30T11:42:58"/>
    <s v="13/09 08:00h"/>
    <d v="2024-09-13T00:00:00"/>
    <x v="13"/>
    <x v="13"/>
    <x v="2425"/>
    <d v="2024-09-12T00:00:00"/>
    <d v="1899-12-30T13:13:29"/>
    <n v="403"/>
    <s v="E00403"/>
    <s v="RUTA KMS.403"/>
    <x v="175"/>
    <x v="0"/>
    <x v="0"/>
    <x v="8"/>
    <x v="0"/>
    <d v="2024-09-12T11:42:58"/>
    <x v="242"/>
    <n v="20.283888888952788"/>
    <d v="2024-09-12T13:13:29"/>
    <d v="1899-12-30T05:22:24"/>
    <d v="2024-09-12T18:35:53"/>
    <n v="13.401944444398396"/>
    <x v="0"/>
    <m/>
    <m/>
    <x v="0"/>
    <x v="11"/>
    <x v="0"/>
    <x v="2"/>
    <x v="2"/>
    <n v="5"/>
    <s v="HORMIGONES Y CONTENEDORES JARA"/>
    <d v="1900-01-04T08:57:36"/>
    <n v="13.910555555619455"/>
    <n v="12"/>
    <n v="1.9105555556194549"/>
    <n v="0"/>
    <x v="4"/>
  </r>
  <r>
    <s v="E002"/>
    <s v="EO65"/>
    <x v="2342"/>
    <x v="0"/>
    <s v="E3"/>
    <n v="100057858"/>
    <s v="SPECIAL CONCRETE 3, S.L."/>
    <n v="85000115"/>
    <s v="ALCORCON"/>
    <n v="3297"/>
    <x v="60"/>
    <d v="2024-09-12T00:00:00"/>
    <d v="1899-12-30T11:43:06"/>
    <s v="13/09 10:00h"/>
    <d v="2024-09-13T00:00:00"/>
    <x v="11"/>
    <x v="13"/>
    <x v="2426"/>
    <d v="2024-09-12T00:00:00"/>
    <d v="1899-12-30T14:18:56"/>
    <n v="403"/>
    <s v="E00403"/>
    <s v="RUTA KMS.403"/>
    <x v="207"/>
    <x v="0"/>
    <x v="0"/>
    <x v="8"/>
    <x v="0"/>
    <d v="2024-09-12T11:43:06"/>
    <x v="236"/>
    <n v="22.281666666618548"/>
    <d v="2024-09-12T14:18:56"/>
    <d v="1899-12-30T05:22:24"/>
    <d v="2024-09-12T19:41:20"/>
    <n v="14.31111111107748"/>
    <x v="0"/>
    <m/>
    <m/>
    <x v="0"/>
    <x v="11"/>
    <x v="0"/>
    <x v="2"/>
    <x v="5"/>
    <n v="5"/>
    <s v="HORMIGONES Y CONTENEDORES JARA"/>
    <d v="1900-01-04T08:57:36"/>
    <n v="15.908333333285213"/>
    <n v="12"/>
    <n v="3.9083333332852135"/>
    <n v="0"/>
    <x v="4"/>
  </r>
  <r>
    <s v="E002"/>
    <s v="EO65"/>
    <x v="2343"/>
    <x v="0"/>
    <s v="E3"/>
    <n v="100057809"/>
    <s v="HORM. QUINTANAR, SL"/>
    <n v="85000092"/>
    <s v="QUINTANAR DE LA ORDEN"/>
    <n v="3297"/>
    <x v="60"/>
    <d v="2024-09-12T00:00:00"/>
    <d v="1899-12-30T11:43:53"/>
    <s v="13/09 8h-10:30h"/>
    <d v="2024-09-13T00:00:00"/>
    <x v="21"/>
    <x v="13"/>
    <x v="2427"/>
    <d v="2024-09-12T00:00:00"/>
    <d v="1899-12-30T15:22:54"/>
    <n v="492"/>
    <s v="E00492"/>
    <s v="RUTA KMS.492"/>
    <x v="185"/>
    <x v="0"/>
    <x v="0"/>
    <x v="8"/>
    <x v="0"/>
    <d v="2024-09-12T11:43:53"/>
    <x v="250"/>
    <n v="22.768611111037899"/>
    <d v="2024-09-12T15:22:54"/>
    <d v="1899-12-30T06:33:36"/>
    <d v="2024-09-12T21:56:30"/>
    <n v="12.558333333407063"/>
    <x v="0"/>
    <m/>
    <m/>
    <x v="0"/>
    <x v="11"/>
    <x v="0"/>
    <x v="2"/>
    <x v="4"/>
    <n v="5"/>
    <s v="HORMIGONES Y CONTENEDORES JARA"/>
    <d v="1900-01-05T13:26:24"/>
    <n v="15.2086111110379"/>
    <n v="12"/>
    <n v="3.2086111110379001"/>
    <n v="0"/>
    <x v="4"/>
  </r>
  <r>
    <s v="E002"/>
    <s v="EO65"/>
    <x v="2344"/>
    <x v="0"/>
    <s v="E3"/>
    <n v="100046984"/>
    <s v="TRANSP. Y CEMENTOS HIDALGO, S.L."/>
    <n v="85000591"/>
    <s v="TARANCÓN - HCM"/>
    <n v="3228"/>
    <x v="61"/>
    <d v="2024-09-12T00:00:00"/>
    <d v="1899-12-30T11:54:22"/>
    <s v="HCM 42,5"/>
    <d v="2024-09-13T00:00:00"/>
    <x v="13"/>
    <x v="13"/>
    <x v="2428"/>
    <d v="2024-09-12T00:00:00"/>
    <d v="1899-12-30T13:09:03"/>
    <n v="474"/>
    <s v="E00474"/>
    <s v="RUTA KMS.474"/>
    <x v="343"/>
    <x v="0"/>
    <x v="0"/>
    <x v="8"/>
    <x v="0"/>
    <d v="2024-09-12T11:54:22"/>
    <x v="242"/>
    <n v="20.093888888892252"/>
    <d v="2024-09-12T13:09:03"/>
    <d v="1899-12-30T06:19:12"/>
    <d v="2024-09-12T19:28:15"/>
    <n v="12.529166666732635"/>
    <x v="0"/>
    <m/>
    <m/>
    <x v="0"/>
    <x v="11"/>
    <x v="0"/>
    <x v="2"/>
    <x v="2"/>
    <n v="5"/>
    <s v="LOGISTICA Y CEM. HIDALGO, S.L."/>
    <d v="1900-01-05T07:40:48"/>
    <n v="12.773888888892252"/>
    <n v="12"/>
    <n v="0.77388888889225171"/>
    <n v="1"/>
    <x v="4"/>
  </r>
  <r>
    <s v="E002"/>
    <s v="EO65"/>
    <x v="2345"/>
    <x v="0"/>
    <s v="E3"/>
    <n v="100057795"/>
    <s v="SUMINISTROS SANCHEZ, SL"/>
    <n v="85000037"/>
    <s v="PORZUNA"/>
    <n v="3297"/>
    <x v="60"/>
    <d v="2024-09-12T00:00:00"/>
    <d v="1899-12-30T12:21:37"/>
    <s v="13/09 9:30h"/>
    <d v="2024-09-13T00:00:00"/>
    <x v="23"/>
    <x v="13"/>
    <x v="2429"/>
    <d v="2024-09-12T00:00:00"/>
    <d v="1899-12-30T14:51:57"/>
    <n v="309"/>
    <s v="E00309"/>
    <s v="RUTA KMS.309"/>
    <x v="187"/>
    <x v="0"/>
    <x v="0"/>
    <x v="8"/>
    <x v="0"/>
    <d v="2024-09-12T12:21:37"/>
    <x v="246"/>
    <n v="21.139722222229466"/>
    <d v="2024-09-12T14:51:57"/>
    <d v="1899-12-30T04:07:12"/>
    <d v="2024-09-12T18:59:09"/>
    <n v="14.51416666660225"/>
    <x v="0"/>
    <m/>
    <m/>
    <x v="0"/>
    <x v="11"/>
    <x v="0"/>
    <x v="2"/>
    <x v="5"/>
    <n v="5"/>
    <s v="HORMIGONES Y CONTENEDORES JARA"/>
    <d v="1900-01-03T02:52:48"/>
    <n v="16.019722222229465"/>
    <n v="12"/>
    <n v="4.0197222222294648"/>
    <n v="0"/>
    <x v="4"/>
  </r>
  <r>
    <s v="E002"/>
    <s v="EO65"/>
    <x v="2346"/>
    <x v="0"/>
    <s v="E3"/>
    <n v="432000110"/>
    <s v="PREBETONG HORMIGONES, S.A."/>
    <n v="85000333"/>
    <s v="AVE PLASENCIA MOVIL"/>
    <n v="3228"/>
    <x v="61"/>
    <d v="2024-09-12T00:00:00"/>
    <d v="1899-12-30T12:40:17"/>
    <s v="13/09 08:00h"/>
    <d v="2024-09-13T00:00:00"/>
    <x v="13"/>
    <x v="13"/>
    <x v="2430"/>
    <d v="2024-09-12T00:00:00"/>
    <d v="1899-12-30T14:41:33"/>
    <n v="222"/>
    <s v="E00222"/>
    <s v="RUTA KMS.222"/>
    <x v="264"/>
    <x v="0"/>
    <x v="0"/>
    <x v="8"/>
    <x v="0"/>
    <d v="2024-09-12T12:40:17"/>
    <x v="242"/>
    <n v="19.328611111210193"/>
    <d v="2024-09-12T14:41:33"/>
    <d v="1899-12-30T02:57:36"/>
    <d v="2024-09-12T17:39:09"/>
    <n v="14.347499999916181"/>
    <x v="0"/>
    <m/>
    <m/>
    <x v="0"/>
    <x v="11"/>
    <x v="0"/>
    <x v="2"/>
    <x v="5"/>
    <n v="5"/>
    <s v="HORMIGONES Y CONTENEDORES JARA"/>
    <d v="1900-01-01T23:02:24"/>
    <n v="15.368611111210193"/>
    <n v="12"/>
    <n v="3.3686111112101926"/>
    <n v="0"/>
    <x v="4"/>
  </r>
  <r>
    <s v="E002"/>
    <s v="EO65"/>
    <x v="2347"/>
    <x v="0"/>
    <s v="E3"/>
    <n v="100051755"/>
    <s v="STRATA PAVIMENTOS, S.L.U"/>
    <n v="85000501"/>
    <s v="MIAJADAS-STRATA"/>
    <n v="3297"/>
    <x v="60"/>
    <d v="2024-09-12T00:00:00"/>
    <d v="1899-12-30T12:40:32"/>
    <s v="13/09 08:30h"/>
    <d v="2024-09-13T00:00:00"/>
    <x v="19"/>
    <x v="13"/>
    <x v="2431"/>
    <d v="2024-09-12T00:00:00"/>
    <d v="1899-12-30T20:27:26"/>
    <n v="130"/>
    <s v="E00130"/>
    <s v="RUTA KMS.130"/>
    <x v="170"/>
    <x v="0"/>
    <x v="0"/>
    <x v="8"/>
    <x v="0"/>
    <d v="2024-09-12T12:40:32"/>
    <x v="243"/>
    <n v="19.824444444326218"/>
    <d v="2024-09-12T20:27:26"/>
    <d v="1899-12-30T01:44:00"/>
    <d v="2024-09-12T22:11:26"/>
    <n v="10.309444444254041"/>
    <x v="0"/>
    <m/>
    <m/>
    <x v="0"/>
    <x v="11"/>
    <x v="0"/>
    <x v="2"/>
    <x v="16"/>
    <n v="5"/>
    <s v="VILLAR CHAMIZO JUAN Mª"/>
    <d v="1899-12-31T17:36:00"/>
    <n v="17.091111110992884"/>
    <n v="12"/>
    <n v="5.0911111109928839"/>
    <n v="0"/>
    <x v="4"/>
  </r>
  <r>
    <s v="E002"/>
    <s v="EO65"/>
    <x v="2348"/>
    <x v="0"/>
    <s v="E3"/>
    <n v="432000110"/>
    <s v="PREBETONG HORMIGONES, S.A."/>
    <n v="85000333"/>
    <s v="AVE PLASENCIA MOVIL"/>
    <n v="3228"/>
    <x v="61"/>
    <d v="2024-09-12T00:00:00"/>
    <d v="1899-12-30T12:40:53"/>
    <s v="13/09 09:00h"/>
    <d v="2024-09-13T00:00:00"/>
    <x v="18"/>
    <x v="13"/>
    <x v="2432"/>
    <d v="2024-09-12T00:00:00"/>
    <d v="1899-12-30T16:50:22"/>
    <n v="222"/>
    <s v="E00222"/>
    <s v="RUTA KMS.222"/>
    <x v="256"/>
    <x v="0"/>
    <x v="0"/>
    <x v="8"/>
    <x v="0"/>
    <d v="2024-09-12T12:40:53"/>
    <x v="237"/>
    <n v="20.318611111084465"/>
    <d v="2024-09-12T16:50:22"/>
    <d v="1899-12-30T02:57:36"/>
    <d v="2024-09-12T19:47:58"/>
    <n v="13.200555555406027"/>
    <x v="0"/>
    <m/>
    <m/>
    <x v="0"/>
    <x v="11"/>
    <x v="0"/>
    <x v="2"/>
    <x v="8"/>
    <n v="5"/>
    <s v="HORMIGONES Y CONTENEDORES JARA"/>
    <d v="1900-01-01T23:02:24"/>
    <n v="16.358611111084464"/>
    <n v="12"/>
    <n v="4.3586111110844641"/>
    <n v="0"/>
    <x v="4"/>
  </r>
  <r>
    <s v="E002"/>
    <s v="EO65"/>
    <x v="2349"/>
    <x v="0"/>
    <s v="E3"/>
    <n v="432000110"/>
    <s v="PREBETONG HORMIGONES, S.A."/>
    <n v="85000333"/>
    <s v="AVE PLASENCIA MOVIL"/>
    <n v="3228"/>
    <x v="61"/>
    <d v="2024-09-12T00:00:00"/>
    <d v="1899-12-30T12:41:18"/>
    <s v="13/09 10:30h"/>
    <d v="2024-09-13T00:00:00"/>
    <x v="21"/>
    <x v="13"/>
    <x v="2433"/>
    <d v="2024-09-13T00:00:00"/>
    <d v="1899-12-30T06:25:05"/>
    <n v="222"/>
    <s v="E00222"/>
    <s v="RUTA KMS.222"/>
    <x v="204"/>
    <x v="0"/>
    <x v="0"/>
    <x v="8"/>
    <x v="0"/>
    <d v="2024-09-12T12:41:18"/>
    <x v="250"/>
    <n v="21.81166666658828"/>
    <d v="2024-09-13T06:25:05"/>
    <d v="1899-12-30T02:57:36"/>
    <d v="2024-09-13T09:22:41"/>
    <n v="1.1219444444286637"/>
    <x v="0"/>
    <m/>
    <m/>
    <x v="0"/>
    <x v="12"/>
    <x v="0"/>
    <x v="2"/>
    <x v="13"/>
    <n v="6"/>
    <s v="HORMIGONES Y CONTENEDORES JARA"/>
    <d v="1900-01-01T23:02:24"/>
    <n v="17.851666666588279"/>
    <n v="12"/>
    <n v="5.8516666665882795"/>
    <n v="0"/>
    <x v="4"/>
  </r>
  <r>
    <s v="E002"/>
    <s v="EO65"/>
    <x v="2350"/>
    <x v="0"/>
    <s v="E3"/>
    <n v="100034980"/>
    <s v="ARIDOS EL PRADO, S.L."/>
    <n v="85000038"/>
    <s v="OLIVA DE LA FRONTERA"/>
    <n v="3229"/>
    <x v="63"/>
    <d v="2024-09-12T00:00:00"/>
    <d v="1899-12-30T13:21:39"/>
    <s v="13/09 08:30h"/>
    <d v="2024-09-13T00:00:00"/>
    <x v="19"/>
    <x v="13"/>
    <x v="2434"/>
    <d v="2024-09-13T00:00:00"/>
    <d v="1899-12-30T07:19:02"/>
    <n v="47"/>
    <s v="E00047"/>
    <s v="RUTA KMS.047"/>
    <x v="73"/>
    <x v="0"/>
    <x v="0"/>
    <x v="8"/>
    <x v="0"/>
    <d v="2024-09-12T13:21:39"/>
    <x v="243"/>
    <n v="19.139166666660458"/>
    <d v="2024-09-13T07:19:02"/>
    <d v="1899-12-30T00:37:36"/>
    <d v="2024-09-13T07:56:38"/>
    <n v="0.55611111101461574"/>
    <x v="0"/>
    <m/>
    <m/>
    <x v="0"/>
    <x v="12"/>
    <x v="0"/>
    <x v="2"/>
    <x v="12"/>
    <n v="6"/>
    <s v="TTES COOPERATIVOS ARAGONES S COOP"/>
    <d v="1899-12-30T15:02:24"/>
    <n v="17.512499999993793"/>
    <n v="12"/>
    <n v="5.5124999999937927"/>
    <n v="0"/>
    <x v="4"/>
  </r>
  <r>
    <s v="E002"/>
    <s v="EO65"/>
    <x v="2351"/>
    <x v="0"/>
    <s v="E3"/>
    <n v="100042375"/>
    <s v="PRETENSADOS DURAN, S.L."/>
    <n v="85000267"/>
    <s v="BADAJOZ"/>
    <n v="3297"/>
    <x v="60"/>
    <d v="2024-09-12T00:00:00"/>
    <d v="1899-12-30T13:27:37"/>
    <s v="13/09 10:00h"/>
    <d v="2024-09-13T00:00:00"/>
    <x v="11"/>
    <x v="13"/>
    <x v="2435"/>
    <d v="2024-09-12T00:00:00"/>
    <d v="1899-12-30T17:00:30"/>
    <n v="90"/>
    <s v="E00090"/>
    <s v="RUTA KMS.090"/>
    <x v="166"/>
    <x v="0"/>
    <x v="0"/>
    <x v="8"/>
    <x v="0"/>
    <d v="2024-09-12T13:27:37"/>
    <x v="236"/>
    <n v="20.539722222194541"/>
    <d v="2024-09-12T17:00:30"/>
    <d v="1899-12-30T01:12:00"/>
    <d v="2024-09-12T18:12:30"/>
    <n v="15.791666666453239"/>
    <x v="0"/>
    <m/>
    <m/>
    <x v="0"/>
    <x v="11"/>
    <x v="0"/>
    <x v="2"/>
    <x v="9"/>
    <n v="5"/>
    <s v=""/>
    <d v="1899-12-31T04:48:00"/>
    <n v="18.339722222194542"/>
    <n v="12"/>
    <n v="6.339722222194542"/>
    <n v="0"/>
    <x v="4"/>
  </r>
  <r>
    <s v="E002"/>
    <s v="EO65"/>
    <x v="2352"/>
    <x v="0"/>
    <s v="E4"/>
    <n v="100057754"/>
    <s v="CAMPON-GIBELLO, S.L."/>
    <n v="84000107"/>
    <s v="CASAR DE CACERES"/>
    <n v="3230"/>
    <x v="59"/>
    <d v="2024-09-12T00:00:00"/>
    <d v="1899-12-30T13:39:13"/>
    <s v="13/09 servir"/>
    <d v="2024-09-13T00:00:00"/>
    <x v="9"/>
    <x v="13"/>
    <x v="2436"/>
    <d v="2024-09-12T00:00:00"/>
    <d v="1899-12-30T16:41:06"/>
    <n v="154"/>
    <s v="E00154"/>
    <s v="RUTA KMS.154"/>
    <x v="344"/>
    <x v="0"/>
    <x v="0"/>
    <x v="8"/>
    <x v="1"/>
    <d v="2024-09-12T13:39:13"/>
    <x v="244"/>
    <n v="30.346388889010996"/>
    <d v="2024-09-12T16:41:06"/>
    <d v="1899-12-30T02:03:12"/>
    <d v="2024-09-12T18:44:18"/>
    <n v="25.261666666832753"/>
    <x v="0"/>
    <m/>
    <m/>
    <x v="0"/>
    <x v="11"/>
    <x v="0"/>
    <x v="2"/>
    <x v="8"/>
    <n v="5"/>
    <s v=""/>
    <d v="1900-01-01T01:16:48"/>
    <n v="27.293055555677661"/>
    <n v="12"/>
    <n v="15.293055555677661"/>
    <n v="0"/>
    <x v="4"/>
  </r>
  <r>
    <s v="E002"/>
    <s v="EO65"/>
    <x v="2353"/>
    <x v="0"/>
    <s v="E3"/>
    <n v="432000110"/>
    <s v="PREBETONG HORMIGONES, S.A."/>
    <n v="85000333"/>
    <s v="AVE PLASENCIA MOVIL"/>
    <n v="3228"/>
    <x v="61"/>
    <d v="2024-09-12T00:00:00"/>
    <d v="1899-12-30T15:25:25"/>
    <s v="13/09 12H"/>
    <d v="2024-09-13T00:00:00"/>
    <x v="17"/>
    <x v="13"/>
    <x v="2437"/>
    <d v="2024-09-13T00:00:00"/>
    <d v="1899-12-30T08:34:32"/>
    <n v="222"/>
    <s v="E00222"/>
    <s v="RUTA KMS.222"/>
    <x v="167"/>
    <x v="0"/>
    <x v="0"/>
    <x v="8"/>
    <x v="0"/>
    <d v="2024-09-12T15:25:25"/>
    <x v="253"/>
    <n v="20.576388888875954"/>
    <d v="2024-09-13T08:34:32"/>
    <d v="1899-12-30T02:57:36"/>
    <d v="2024-09-13T11:32:08"/>
    <n v="0.46444444439839572"/>
    <x v="0"/>
    <m/>
    <m/>
    <x v="0"/>
    <x v="12"/>
    <x v="0"/>
    <x v="2"/>
    <x v="0"/>
    <n v="6"/>
    <s v="HIBURSANFRE, S.L.U."/>
    <d v="1900-01-01T23:02:24"/>
    <n v="16.616388888875953"/>
    <n v="12"/>
    <n v="4.616388888875953"/>
    <n v="0"/>
    <x v="4"/>
  </r>
  <r>
    <s v="E002"/>
    <s v="EO65"/>
    <x v="2354"/>
    <x v="0"/>
    <s v="E3"/>
    <n v="100057865"/>
    <s v="PREYCESA, SL"/>
    <n v="85000134"/>
    <s v="PELABRAVO"/>
    <n v="3297"/>
    <x v="60"/>
    <d v="2024-09-12T00:00:00"/>
    <d v="1899-12-30T16:00:15"/>
    <s v="13/09 14h o 16/09 8h"/>
    <d v="2024-09-13T00:00:00"/>
    <x v="3"/>
    <x v="13"/>
    <x v="2438"/>
    <d v="2024-09-12T00:00:00"/>
    <d v="1899-12-30T17:27:56"/>
    <n v="350"/>
    <s v="E00350"/>
    <s v="RUTA KMS.350"/>
    <x v="263"/>
    <x v="0"/>
    <x v="0"/>
    <x v="8"/>
    <x v="0"/>
    <d v="2024-09-12T16:00:15"/>
    <x v="240"/>
    <n v="21.995833333348855"/>
    <d v="2024-09-12T17:27:56"/>
    <d v="1899-12-30T04:40:00"/>
    <d v="2024-09-12T22:07:56"/>
    <n v="15.867777777893934"/>
    <x v="0"/>
    <m/>
    <m/>
    <x v="0"/>
    <x v="11"/>
    <x v="0"/>
    <x v="2"/>
    <x v="9"/>
    <n v="5"/>
    <s v="HORMIGONES Y CONTENEDORES JARA"/>
    <d v="1900-01-03T16:00:00"/>
    <n v="16.329166666682188"/>
    <n v="12"/>
    <n v="4.3291666666821875"/>
    <n v="0"/>
    <x v="4"/>
  </r>
  <r>
    <s v="E002"/>
    <s v="EO65"/>
    <x v="2355"/>
    <x v="0"/>
    <s v="E3"/>
    <n v="100042375"/>
    <s v="PRETENSADOS DURAN, S.L."/>
    <n v="85000151"/>
    <s v="ALBUERA LA - PREF. LA ALBUERA"/>
    <n v="3297"/>
    <x v="60"/>
    <d v="2024-09-12T00:00:00"/>
    <d v="1899-12-30T16:13:50"/>
    <s v="16/09 08:00h"/>
    <d v="2024-09-16T00:00:00"/>
    <x v="13"/>
    <x v="13"/>
    <x v="2439"/>
    <d v="2024-09-13T00:00:00"/>
    <d v="1899-12-30T12:38:19"/>
    <n v="73"/>
    <s v="E00073"/>
    <s v="RUTA KMS.073"/>
    <x v="157"/>
    <x v="0"/>
    <x v="0"/>
    <x v="8"/>
    <x v="0"/>
    <d v="2024-09-12T16:13:50"/>
    <x v="271"/>
    <n v="87.769444444449618"/>
    <d v="2024-09-13T12:38:19"/>
    <d v="1899-12-30T00:58:24"/>
    <d v="2024-09-13T13:36:43"/>
    <n v="66.388055555638857"/>
    <x v="0"/>
    <m/>
    <m/>
    <x v="0"/>
    <x v="12"/>
    <x v="0"/>
    <x v="2"/>
    <x v="3"/>
    <n v="6"/>
    <s v="HIBURSANFRE, S.L.U."/>
    <d v="1899-12-30T23:21:36"/>
    <n v="85.796111111116289"/>
    <n v="48"/>
    <n v="37.796111111116289"/>
    <n v="0"/>
    <x v="4"/>
  </r>
  <r>
    <s v="E002"/>
    <s v="EO65"/>
    <x v="2356"/>
    <x v="0"/>
    <s v="E3"/>
    <n v="100028265"/>
    <s v="HORMIG. Y DERIVADOS SANTANO, S.A."/>
    <n v="85000214"/>
    <s v="TRUJILLO"/>
    <n v="3228"/>
    <x v="61"/>
    <d v="2024-09-12T00:00:00"/>
    <d v="1899-12-30T16:28:58"/>
    <s v="13/09 08:00h"/>
    <d v="2024-09-13T00:00:00"/>
    <x v="13"/>
    <x v="13"/>
    <x v="2440"/>
    <d v="2024-09-12T00:00:00"/>
    <d v="1899-12-30T19:03:29"/>
    <n v="163"/>
    <s v="E00163"/>
    <s v="RUTA KMS.163"/>
    <x v="157"/>
    <x v="0"/>
    <x v="0"/>
    <x v="8"/>
    <x v="0"/>
    <d v="2024-09-12T16:28:58"/>
    <x v="242"/>
    <n v="15.517222222290002"/>
    <d v="2024-09-12T19:03:29"/>
    <d v="1899-12-30T02:10:24"/>
    <d v="2024-09-12T21:13:53"/>
    <n v="10.768611111037899"/>
    <x v="0"/>
    <m/>
    <m/>
    <x v="0"/>
    <x v="11"/>
    <x v="0"/>
    <x v="2"/>
    <x v="11"/>
    <n v="5"/>
    <s v="HIBURSANFRE, S.L.U."/>
    <d v="1900-01-01T04:09:36"/>
    <n v="12.343888888956668"/>
    <n v="12"/>
    <n v="0.34388888895666803"/>
    <n v="1"/>
    <x v="4"/>
  </r>
  <r>
    <s v="E002"/>
    <s v="EO65"/>
    <x v="2357"/>
    <x v="0"/>
    <s v="E3"/>
    <n v="100057776"/>
    <s v="ARIDOS Y HORM. ROBLES, S.L."/>
    <n v="85000540"/>
    <s v="RAMACASTAÑAS-HORMG ROBLES"/>
    <n v="3228"/>
    <x v="61"/>
    <d v="2024-09-12T00:00:00"/>
    <d v="1899-12-30T16:43:22"/>
    <s v="16/09 08:00h"/>
    <d v="2024-09-16T00:00:00"/>
    <x v="13"/>
    <x v="13"/>
    <x v="2441"/>
    <d v="2024-09-13T00:00:00"/>
    <d v="1899-12-30T11:49:25"/>
    <n v="306"/>
    <s v="E00306"/>
    <s v="RUTA KMS.306"/>
    <x v="201"/>
    <x v="0"/>
    <x v="0"/>
    <x v="8"/>
    <x v="0"/>
    <d v="2024-09-12T16:43:22"/>
    <x v="271"/>
    <n v="87.277222222241107"/>
    <d v="2024-09-13T11:49:25"/>
    <d v="1899-12-30T04:04:48"/>
    <d v="2024-09-13T15:54:13"/>
    <n v="64.096388889010996"/>
    <x v="0"/>
    <m/>
    <m/>
    <x v="0"/>
    <x v="12"/>
    <x v="0"/>
    <x v="2"/>
    <x v="7"/>
    <n v="6"/>
    <s v="HORMIGONES Y CONTENEDORES JARA"/>
    <d v="1900-01-03T01:55:12"/>
    <n v="82.197222222241109"/>
    <n v="48"/>
    <n v="34.197222222241109"/>
    <n v="0"/>
    <x v="4"/>
  </r>
  <r>
    <s v="E002"/>
    <s v="EO65"/>
    <x v="2358"/>
    <x v="0"/>
    <s v="E3"/>
    <n v="432000110"/>
    <s v="PREBETONG HORMIGONES, S.A."/>
    <n v="85000461"/>
    <s v="MEDINA DE LAS TORRES-PREBETONG"/>
    <n v="3297"/>
    <x v="60"/>
    <d v="2024-09-12T00:00:00"/>
    <d v="1899-12-30T16:47:27"/>
    <s v="13/09 12H telf 67390"/>
    <d v="2024-09-13T00:00:00"/>
    <x v="17"/>
    <x v="13"/>
    <x v="2442"/>
    <d v="2024-09-13T00:00:00"/>
    <d v="1899-12-30T10:43:45"/>
    <n v="10"/>
    <s v="E00010"/>
    <s v="RUTA KMS.010"/>
    <x v="190"/>
    <x v="0"/>
    <x v="0"/>
    <x v="8"/>
    <x v="0"/>
    <d v="2024-09-12T16:47:27"/>
    <x v="253"/>
    <n v="19.209166666609235"/>
    <d v="2024-09-13T10:43:45"/>
    <d v="1899-12-30T00:08:00"/>
    <d v="2024-09-13T10:51:45"/>
    <n v="1.1374999999534339"/>
    <x v="0"/>
    <m/>
    <m/>
    <x v="0"/>
    <x v="12"/>
    <x v="0"/>
    <x v="2"/>
    <x v="6"/>
    <n v="6"/>
    <s v="HIBURSANFRE, S.L.U."/>
    <d v="1899-12-30T03:12:00"/>
    <n v="18.075833333275902"/>
    <n v="12"/>
    <n v="6.0758333332759022"/>
    <n v="0"/>
    <x v="4"/>
  </r>
  <r>
    <s v="E002"/>
    <s v="EO65"/>
    <x v="2359"/>
    <x v="0"/>
    <s v="E3"/>
    <n v="100022620"/>
    <s v="TRANSARPE, S.L"/>
    <n v="85000050"/>
    <s v="BADAJOZ"/>
    <n v="3228"/>
    <x v="61"/>
    <d v="2024-09-12T00:00:00"/>
    <d v="1899-12-30T17:44:37"/>
    <s v="13/09 max 17h"/>
    <d v="2024-09-13T00:00:00"/>
    <x v="1"/>
    <x v="13"/>
    <x v="2443"/>
    <d v="2024-09-13T00:00:00"/>
    <d v="1899-12-30T06:58:32"/>
    <n v="90"/>
    <s v="E00090"/>
    <s v="RUTA KMS.090"/>
    <x v="345"/>
    <x v="0"/>
    <x v="0"/>
    <x v="8"/>
    <x v="0"/>
    <d v="2024-09-12T17:44:37"/>
    <x v="267"/>
    <n v="23.256388888985384"/>
    <d v="2024-09-13T06:58:32"/>
    <d v="1899-12-30T01:12:00"/>
    <d v="2024-09-13T08:10:32"/>
    <n v="8.8244444444426335"/>
    <x v="0"/>
    <m/>
    <m/>
    <x v="0"/>
    <x v="12"/>
    <x v="0"/>
    <x v="2"/>
    <x v="13"/>
    <n v="6"/>
    <s v="HIBURSANFRE, S.L.U."/>
    <d v="1899-12-31T04:48:00"/>
    <n v="21.056388888985385"/>
    <n v="12"/>
    <n v="9.056388888985385"/>
    <n v="0"/>
    <x v="4"/>
  </r>
  <r>
    <s v="E002"/>
    <s v="EO65"/>
    <x v="2360"/>
    <x v="0"/>
    <s v="E3"/>
    <n v="100057753"/>
    <s v="HORM. Y ARIDOS NUÑEZ, S.L."/>
    <n v="85000160"/>
    <s v="OBRA AVE PLANTA TORIL"/>
    <n v="3228"/>
    <x v="61"/>
    <d v="2024-09-12T00:00:00"/>
    <d v="1899-12-30T18:57:51"/>
    <s v="13/09 12:30h"/>
    <d v="2024-09-13T00:00:00"/>
    <x v="8"/>
    <x v="13"/>
    <x v="2444"/>
    <d v="2024-09-13T00:00:00"/>
    <d v="1899-12-30T07:26:53"/>
    <n v="244"/>
    <s v="E00244"/>
    <s v="RUTA KMS.244"/>
    <x v="193"/>
    <x v="0"/>
    <x v="0"/>
    <x v="8"/>
    <x v="0"/>
    <d v="2024-09-12T18:57:51"/>
    <x v="251"/>
    <n v="17.535833333444316"/>
    <d v="2024-09-13T07:26:53"/>
    <d v="1899-12-30T03:15:12"/>
    <d v="2024-09-13T10:42:05"/>
    <n v="1.7986111110658385"/>
    <x v="0"/>
    <m/>
    <m/>
    <x v="0"/>
    <x v="12"/>
    <x v="0"/>
    <x v="2"/>
    <x v="12"/>
    <n v="6"/>
    <s v="HORMIGONES Y CONTENEDORES JARA"/>
    <d v="1900-01-02T06:04:48"/>
    <n v="13.282500000110982"/>
    <n v="12"/>
    <n v="1.2825000001109821"/>
    <n v="0"/>
    <x v="4"/>
  </r>
  <r>
    <s v="E002"/>
    <s v="EO65"/>
    <x v="2361"/>
    <x v="0"/>
    <s v="E3"/>
    <n v="100034980"/>
    <s v="ARIDOS EL PRADO, S.L."/>
    <n v="85000038"/>
    <s v="OLIVA DE LA FRONTERA"/>
    <n v="3297"/>
    <x v="60"/>
    <d v="2024-09-13T00:00:00"/>
    <d v="1899-12-30T09:56:25"/>
    <s v="13/09 max 14h"/>
    <d v="2024-09-13T00:00:00"/>
    <x v="3"/>
    <x v="13"/>
    <x v="2445"/>
    <d v="2024-09-13T00:00:00"/>
    <d v="1899-12-30T11:05:06"/>
    <n v="47"/>
    <s v="E00047"/>
    <s v="RUTA KMS.047"/>
    <x v="158"/>
    <x v="0"/>
    <x v="0"/>
    <x v="8"/>
    <x v="0"/>
    <d v="2024-09-13T09:56:25"/>
    <x v="240"/>
    <n v="4.059722222329583"/>
    <d v="2024-09-13T11:05:06"/>
    <d v="1899-12-30T00:37:36"/>
    <d v="2024-09-13T11:42:42"/>
    <n v="2.2883333333884366"/>
    <x v="0"/>
    <m/>
    <m/>
    <x v="0"/>
    <x v="12"/>
    <x v="0"/>
    <x v="2"/>
    <x v="7"/>
    <n v="6"/>
    <s v=""/>
    <d v="1899-12-30T15:02:24"/>
    <n v="2.4330555556629161"/>
    <n v="0"/>
    <n v="2.4330555556629161"/>
    <n v="0"/>
    <x v="4"/>
  </r>
  <r>
    <s v="E002"/>
    <s v="EO65"/>
    <x v="2362"/>
    <x v="0"/>
    <s v="E3"/>
    <n v="432000110"/>
    <s v="PREBETONG HORMIGONES, S.A."/>
    <n v="85000001"/>
    <s v="DON BENITO"/>
    <n v="3297"/>
    <x v="60"/>
    <d v="2024-09-13T00:00:00"/>
    <d v="1899-12-30T09:57:44"/>
    <s v="16/09 8H"/>
    <d v="2024-09-16T00:00:00"/>
    <x v="13"/>
    <x v="13"/>
    <x v="2446"/>
    <d v="2024-09-13T00:00:00"/>
    <d v="1899-12-30T13:04:33"/>
    <n v="124"/>
    <s v="E00124"/>
    <s v="RUTA KMS.124"/>
    <x v="170"/>
    <x v="0"/>
    <x v="0"/>
    <x v="8"/>
    <x v="0"/>
    <d v="2024-09-13T09:57:44"/>
    <x v="271"/>
    <n v="70.037777777819429"/>
    <d v="2024-09-13T13:04:33"/>
    <d v="1899-12-30T01:39:12"/>
    <d v="2024-09-13T14:43:45"/>
    <n v="65.270833333313931"/>
    <x v="0"/>
    <m/>
    <m/>
    <x v="0"/>
    <x v="12"/>
    <x v="0"/>
    <x v="2"/>
    <x v="2"/>
    <n v="6"/>
    <s v="VILLAR CHAMIZO JUAN Mª"/>
    <d v="1899-12-31T15:40:48"/>
    <n v="67.384444444486093"/>
    <n v="36"/>
    <n v="31.384444444486093"/>
    <n v="0"/>
    <x v="4"/>
  </r>
  <r>
    <s v="E002"/>
    <s v="EO65"/>
    <x v="2363"/>
    <x v="0"/>
    <s v="E3"/>
    <n v="100057883"/>
    <s v="MATERIALES Y HORMIGONES, SL"/>
    <n v="85000198"/>
    <s v="MADRID"/>
    <n v="3228"/>
    <x v="61"/>
    <d v="2024-09-13T00:00:00"/>
    <d v="1899-12-30T10:33:10"/>
    <s v="16/09"/>
    <d v="2024-09-16T00:00:00"/>
    <x v="1"/>
    <x v="13"/>
    <x v="2447"/>
    <d v="2024-09-13T00:00:00"/>
    <d v="1899-12-30T12:22:37"/>
    <n v="413"/>
    <s v="E00413"/>
    <s v="RUTA KMS.413"/>
    <x v="264"/>
    <x v="0"/>
    <x v="0"/>
    <x v="8"/>
    <x v="0"/>
    <d v="2024-09-13T10:33:10"/>
    <x v="273"/>
    <n v="78.447222222341225"/>
    <d v="2024-09-13T12:22:37"/>
    <d v="1899-12-30T05:30:24"/>
    <d v="2024-09-13T17:53:01"/>
    <n v="71.11638888908783"/>
    <x v="0"/>
    <m/>
    <m/>
    <x v="0"/>
    <x v="12"/>
    <x v="0"/>
    <x v="2"/>
    <x v="3"/>
    <n v="6"/>
    <s v="HORMIGONES Y CONTENEDORES JARA"/>
    <d v="1900-01-04T12:09:36"/>
    <n v="71.940555555674564"/>
    <n v="36"/>
    <n v="35.940555555674564"/>
    <n v="0"/>
    <x v="4"/>
  </r>
  <r>
    <s v="E002"/>
    <s v="EO65"/>
    <x v="2364"/>
    <x v="0"/>
    <s v="E3"/>
    <n v="100057885"/>
    <s v="UTE AVE CASATEJADA TORIL"/>
    <n v="85000217"/>
    <s v="TORIL"/>
    <n v="3227"/>
    <x v="62"/>
    <d v="2024-09-13T00:00:00"/>
    <d v="1899-12-30T10:33:24"/>
    <s v="16/09 08:00h"/>
    <d v="2024-09-16T00:00:00"/>
    <x v="13"/>
    <x v="13"/>
    <x v="2448"/>
    <d v="2024-09-13T00:00:00"/>
    <d v="1899-12-30T12:53:14"/>
    <n v="244"/>
    <s v="E00244"/>
    <s v="RUTA KMS.244"/>
    <x v="202"/>
    <x v="0"/>
    <x v="0"/>
    <x v="8"/>
    <x v="0"/>
    <d v="2024-09-13T10:33:24"/>
    <x v="271"/>
    <n v="69.443333333416376"/>
    <d v="2024-09-13T12:53:14"/>
    <d v="1899-12-30T03:15:12"/>
    <d v="2024-09-13T16:08:26"/>
    <n v="63.859444444533437"/>
    <x v="0"/>
    <m/>
    <m/>
    <x v="0"/>
    <x v="12"/>
    <x v="0"/>
    <x v="2"/>
    <x v="3"/>
    <n v="6"/>
    <s v="HORMIGONES Y CONTENEDORES JARA"/>
    <d v="1900-01-02T06:04:48"/>
    <n v="65.190000000083046"/>
    <n v="36"/>
    <n v="29.190000000083046"/>
    <n v="0"/>
    <x v="4"/>
  </r>
  <r>
    <s v="E002"/>
    <s v="EO65"/>
    <x v="2365"/>
    <x v="0"/>
    <s v="E3"/>
    <n v="100057788"/>
    <s v="URBANO GARCIA GARCIA E HIJOS, SL"/>
    <n v="85000033"/>
    <s v="TALAYUELA"/>
    <n v="3297"/>
    <x v="60"/>
    <d v="2024-09-13T00:00:00"/>
    <d v="1899-12-30T10:50:12"/>
    <s v="16/09 08:00h"/>
    <d v="2024-09-16T00:00:00"/>
    <x v="13"/>
    <x v="13"/>
    <x v="2449"/>
    <d v="2024-09-13T00:00:00"/>
    <d v="1899-12-30T12:44:21"/>
    <n v="241"/>
    <s v="E00241"/>
    <s v="RUTA KMS.241"/>
    <x v="73"/>
    <x v="0"/>
    <x v="0"/>
    <x v="8"/>
    <x v="0"/>
    <d v="2024-09-13T10:50:12"/>
    <x v="271"/>
    <n v="69.163333333446644"/>
    <d v="2024-09-13T12:44:21"/>
    <d v="1899-12-30T03:12:48"/>
    <d v="2024-09-13T15:57:09"/>
    <n v="64.047500000044238"/>
    <x v="0"/>
    <m/>
    <m/>
    <x v="0"/>
    <x v="12"/>
    <x v="0"/>
    <x v="2"/>
    <x v="3"/>
    <n v="6"/>
    <s v="TTES COOPERATIVOS ARAGONES S COOP"/>
    <d v="1900-01-02T05:07:12"/>
    <n v="64.950000000113306"/>
    <n v="36"/>
    <n v="28.950000000113306"/>
    <n v="0"/>
    <x v="4"/>
  </r>
  <r>
    <s v="E002"/>
    <s v="EO65"/>
    <x v="2366"/>
    <x v="0"/>
    <s v="E3"/>
    <n v="100057858"/>
    <s v="SPECIAL CONCRETE 3, S.L."/>
    <n v="85000115"/>
    <s v="ALCORCON"/>
    <n v="3297"/>
    <x v="60"/>
    <d v="2024-09-13T00:00:00"/>
    <d v="1899-12-30T11:26:22"/>
    <s v="16/09 08:00h"/>
    <d v="2024-09-16T00:00:00"/>
    <x v="13"/>
    <x v="13"/>
    <x v="2450"/>
    <d v="2024-09-13T00:00:00"/>
    <d v="1899-12-30T12:04:55"/>
    <n v="403"/>
    <s v="E00403"/>
    <s v="RUTA KMS.403"/>
    <x v="259"/>
    <x v="0"/>
    <x v="0"/>
    <x v="8"/>
    <x v="0"/>
    <d v="2024-09-13T11:26:22"/>
    <x v="271"/>
    <n v="68.560555555683095"/>
    <d v="2024-09-13T12:04:55"/>
    <d v="1899-12-30T05:22:24"/>
    <d v="2024-09-13T17:27:19"/>
    <n v="62.544722222315613"/>
    <x v="0"/>
    <m/>
    <m/>
    <x v="0"/>
    <x v="12"/>
    <x v="0"/>
    <x v="2"/>
    <x v="3"/>
    <n v="6"/>
    <s v="HORMIGONES Y CONTENEDORES JARA"/>
    <d v="1900-01-04T08:57:36"/>
    <n v="62.18722222234976"/>
    <n v="36"/>
    <n v="26.18722222234976"/>
    <n v="0"/>
    <x v="4"/>
  </r>
  <r>
    <s v="E002"/>
    <s v="EO65"/>
    <x v="2367"/>
    <x v="0"/>
    <s v="E3"/>
    <n v="432000110"/>
    <s v="PREBETONG HORMIGONES, S.A."/>
    <n v="85000003"/>
    <s v="MERIDA"/>
    <n v="3297"/>
    <x v="60"/>
    <d v="2024-09-13T00:00:00"/>
    <d v="1899-12-30T11:49:07"/>
    <s v="16/09 09:00h 6297900"/>
    <d v="2024-09-16T00:00:00"/>
    <x v="18"/>
    <x v="13"/>
    <x v="2451"/>
    <d v="2024-09-13T00:00:00"/>
    <d v="1899-12-30T12:49:32"/>
    <n v="75"/>
    <s v="E00075"/>
    <s v="RUTA KMS.075"/>
    <x v="166"/>
    <x v="0"/>
    <x v="0"/>
    <x v="8"/>
    <x v="0"/>
    <d v="2024-09-13T11:49:07"/>
    <x v="268"/>
    <n v="69.181388888857327"/>
    <d v="2024-09-13T12:49:32"/>
    <d v="1899-12-30T01:00:00"/>
    <d v="2024-09-13T13:49:32"/>
    <n v="67.174444444477558"/>
    <x v="0"/>
    <m/>
    <m/>
    <x v="0"/>
    <x v="12"/>
    <x v="0"/>
    <x v="2"/>
    <x v="3"/>
    <n v="6"/>
    <s v=""/>
    <d v="1899-12-31T00:00:00"/>
    <n v="67.181388888857327"/>
    <n v="36"/>
    <n v="31.181388888857327"/>
    <n v="0"/>
    <x v="4"/>
  </r>
  <r>
    <s v="E002"/>
    <s v="EO65"/>
    <x v="2368"/>
    <x v="0"/>
    <s v="E3"/>
    <n v="100048116"/>
    <s v="HIJOS DE PEDRO TENA, S.L."/>
    <n v="85000036"/>
    <s v="MONTERRUBIO DE LA SERENA"/>
    <n v="3297"/>
    <x v="60"/>
    <d v="2024-09-13T00:00:00"/>
    <d v="1899-12-30T12:08:13"/>
    <s v="16/09 X EL DIA ANTES"/>
    <d v="2024-09-16T00:00:00"/>
    <x v="7"/>
    <x v="13"/>
    <x v="2452"/>
    <d v="2024-09-13T00:00:00"/>
    <d v="1899-12-30T13:20:03"/>
    <n v="120"/>
    <s v="E00120"/>
    <s v="RUTA KMS.120"/>
    <x v="190"/>
    <x v="0"/>
    <x v="0"/>
    <x v="8"/>
    <x v="0"/>
    <d v="2024-09-13T12:08:13"/>
    <x v="274"/>
    <n v="77.863055555499159"/>
    <d v="2024-09-13T13:20:03"/>
    <d v="1899-12-30T01:36:00"/>
    <d v="2024-09-13T14:56:03"/>
    <n v="75.06583333335584"/>
    <x v="0"/>
    <m/>
    <m/>
    <x v="0"/>
    <x v="12"/>
    <x v="0"/>
    <x v="2"/>
    <x v="2"/>
    <n v="6"/>
    <s v="HIBURSANFRE, S.L.U."/>
    <d v="1899-12-31T14:24:00"/>
    <n v="75.263055555499164"/>
    <n v="36"/>
    <n v="39.263055555499164"/>
    <n v="0"/>
    <x v="4"/>
  </r>
  <r>
    <s v="E002"/>
    <s v="EO66"/>
    <x v="2369"/>
    <x v="0"/>
    <s v="E4"/>
    <n v="100022674"/>
    <s v="COMERCIAL SILOS DE GALICIA, S.L."/>
    <n v="84000725"/>
    <s v="OLIVAL"/>
    <n v="3230"/>
    <x v="59"/>
    <d v="2024-09-10T00:00:00"/>
    <d v="1899-12-30T12:16:07"/>
    <s v="12/09 IMACOL"/>
    <d v="2024-09-12T00:00:00"/>
    <x v="9"/>
    <x v="13"/>
    <x v="2453"/>
    <d v="2024-09-11T00:00:00"/>
    <d v="1899-12-30T16:25:42"/>
    <n v="316"/>
    <s v="E00316"/>
    <s v="RUTA KMS.316"/>
    <x v="346"/>
    <x v="0"/>
    <x v="0"/>
    <x v="8"/>
    <x v="1"/>
    <d v="2024-09-10T12:16:07"/>
    <x v="196"/>
    <n v="55.731388889020309"/>
    <d v="2024-09-11T16:25:42"/>
    <d v="1899-12-30T04:12:48"/>
    <d v="2024-09-11T20:38:30"/>
    <n v="23.358333333337214"/>
    <x v="0"/>
    <m/>
    <m/>
    <x v="0"/>
    <x v="8"/>
    <x v="0"/>
    <x v="2"/>
    <x v="8"/>
    <n v="4"/>
    <s v=""/>
    <d v="1900-01-03T05:07:12"/>
    <n v="50.518055555686978"/>
    <n v="24"/>
    <n v="26.518055555686978"/>
    <n v="0"/>
    <x v="4"/>
  </r>
  <r>
    <s v="E002"/>
    <s v="EO66"/>
    <x v="2370"/>
    <x v="0"/>
    <s v="E4"/>
    <n v="100058925"/>
    <s v="NELSON &amp; PATRICIO, LDA."/>
    <n v="84000548"/>
    <s v="ALENQUER"/>
    <n v="3230"/>
    <x v="59"/>
    <d v="2024-09-10T00:00:00"/>
    <d v="1899-12-30T17:46:13"/>
    <s v="12/09 16pals"/>
    <d v="2024-09-12T00:00:00"/>
    <x v="9"/>
    <x v="13"/>
    <x v="2454"/>
    <d v="2024-09-11T00:00:00"/>
    <d v="1899-12-30T16:40:30"/>
    <n v="332"/>
    <s v="E00332"/>
    <s v="RUTA KMS.332"/>
    <x v="171"/>
    <x v="0"/>
    <x v="0"/>
    <x v="8"/>
    <x v="1"/>
    <d v="2024-09-10T17:46:13"/>
    <x v="196"/>
    <n v="50.22972222219687"/>
    <d v="2024-09-11T16:40:30"/>
    <d v="1899-12-30T04:25:36"/>
    <d v="2024-09-11T21:06:06"/>
    <n v="22.898333333374467"/>
    <x v="0"/>
    <m/>
    <m/>
    <x v="0"/>
    <x v="8"/>
    <x v="0"/>
    <x v="2"/>
    <x v="8"/>
    <n v="4"/>
    <s v=""/>
    <d v="1900-01-03T10:14:24"/>
    <n v="44.8030555555302"/>
    <n v="24"/>
    <n v="20.8030555555302"/>
    <n v="0"/>
    <x v="4"/>
  </r>
  <r>
    <s v="E002"/>
    <s v="EO66"/>
    <x v="2371"/>
    <x v="0"/>
    <s v="E4"/>
    <n v="100059131"/>
    <s v="QUITERIO MATERIAIS DE CONTRUÇAO"/>
    <n v="84000601"/>
    <s v="MARINHAIS-QUITERIO MAT CONST."/>
    <n v="3230"/>
    <x v="59"/>
    <d v="2024-09-11T00:00:00"/>
    <d v="1899-12-30T09:48:54"/>
    <s v="13/09 Nº3500"/>
    <d v="2024-09-13T00:00:00"/>
    <x v="9"/>
    <x v="13"/>
    <x v="2455"/>
    <d v="2024-09-12T00:00:00"/>
    <d v="1899-12-30T14:05:04"/>
    <n v="329"/>
    <s v="E00329"/>
    <s v="RUTA KMS.329"/>
    <x v="347"/>
    <x v="0"/>
    <x v="0"/>
    <x v="8"/>
    <x v="1"/>
    <d v="2024-09-11T09:48:54"/>
    <x v="244"/>
    <n v="58.185000000055879"/>
    <d v="2024-09-12T14:05:04"/>
    <d v="1899-12-30T04:23:12"/>
    <d v="2024-09-12T18:28:16"/>
    <n v="25.528888888831716"/>
    <x v="0"/>
    <m/>
    <m/>
    <x v="0"/>
    <x v="11"/>
    <x v="0"/>
    <x v="2"/>
    <x v="5"/>
    <n v="5"/>
    <s v=""/>
    <d v="1900-01-03T09:16:48"/>
    <n v="52.798333333389209"/>
    <n v="24"/>
    <n v="28.798333333389209"/>
    <n v="0"/>
    <x v="4"/>
  </r>
  <r>
    <s v="E002"/>
    <s v="EO66"/>
    <x v="2372"/>
    <x v="0"/>
    <s v="E4"/>
    <n v="100022674"/>
    <s v="COMERCIAL SILOS DE GALICIA, S.L."/>
    <n v="84000725"/>
    <s v="OLIVAL"/>
    <n v="3230"/>
    <x v="59"/>
    <d v="2024-09-11T00:00:00"/>
    <d v="1899-12-30T09:50:26"/>
    <s v="13/09 OLIVAL"/>
    <d v="2024-09-13T00:00:00"/>
    <x v="9"/>
    <x v="13"/>
    <x v="2456"/>
    <d v="2024-09-12T00:00:00"/>
    <d v="1899-12-30T19:26:54"/>
    <n v="316"/>
    <s v="E00316"/>
    <s v="RUTA KMS.316"/>
    <x v="348"/>
    <x v="0"/>
    <x v="0"/>
    <x v="8"/>
    <x v="1"/>
    <d v="2024-09-11T09:50:26"/>
    <x v="244"/>
    <n v="58.159444444463588"/>
    <d v="2024-09-12T19:26:54"/>
    <d v="1899-12-30T04:12:48"/>
    <d v="2024-09-12T23:39:42"/>
    <n v="20.338333333376795"/>
    <x v="0"/>
    <m/>
    <m/>
    <x v="0"/>
    <x v="11"/>
    <x v="0"/>
    <x v="2"/>
    <x v="11"/>
    <n v="5"/>
    <s v=""/>
    <d v="1900-01-03T05:07:12"/>
    <n v="52.946111111130257"/>
    <n v="24"/>
    <n v="28.946111111130257"/>
    <n v="0"/>
    <x v="4"/>
  </r>
  <r>
    <s v="E002"/>
    <s v="EO66"/>
    <x v="2373"/>
    <x v="0"/>
    <s v="E4"/>
    <n v="100022674"/>
    <s v="COMERCIAL SILOS DE GALICIA, S.L."/>
    <n v="84000574"/>
    <s v="TAICAR (SANTAREM)"/>
    <n v="3230"/>
    <x v="59"/>
    <d v="2024-09-11T00:00:00"/>
    <d v="1899-12-30T10:32:28"/>
    <d v="2024-12-09T00:00:00"/>
    <d v="2024-09-12T00:00:00"/>
    <x v="9"/>
    <x v="13"/>
    <x v="2457"/>
    <d v="2024-09-11T00:00:00"/>
    <d v="1899-12-30T18:34:43"/>
    <n v="290"/>
    <s v="E00290"/>
    <s v="RUTA KMS.290"/>
    <x v="349"/>
    <x v="0"/>
    <x v="0"/>
    <x v="8"/>
    <x v="1"/>
    <d v="2024-09-11T10:32:28"/>
    <x v="196"/>
    <n v="33.458888888941146"/>
    <d v="2024-09-11T18:34:43"/>
    <d v="1899-12-30T03:52:00"/>
    <d v="2024-09-11T22:26:43"/>
    <n v="21.554722222324926"/>
    <x v="0"/>
    <m/>
    <m/>
    <x v="0"/>
    <x v="8"/>
    <x v="0"/>
    <x v="2"/>
    <x v="10"/>
    <n v="4"/>
    <s v=""/>
    <d v="1900-01-02T20:48:00"/>
    <n v="28.592222222274479"/>
    <n v="12"/>
    <n v="16.592222222274479"/>
    <n v="0"/>
    <x v="4"/>
  </r>
  <r>
    <s v="E002"/>
    <s v="EO11"/>
    <x v="2374"/>
    <x v="0"/>
    <s v="E3"/>
    <n v="432000110"/>
    <s v="PREBETONG HORMIGONES, S.A."/>
    <n v="21000023"/>
    <s v="TREMOEDO"/>
    <n v="3044"/>
    <x v="2"/>
    <d v="2024-09-12T00:00:00"/>
    <d v="1899-12-30T10:31:04"/>
    <s v="lunes 16/09 urge  Si"/>
    <d v="2024-09-16T00:00:00"/>
    <x v="17"/>
    <x v="0"/>
    <x v="2458"/>
    <d v="2024-09-16T00:00:00"/>
    <d v="1899-12-30T09:30:44"/>
    <n v="289"/>
    <s v="E00289"/>
    <s v="RUTA KMS.289"/>
    <x v="2"/>
    <x v="0"/>
    <x v="0"/>
    <x v="0"/>
    <x v="0"/>
    <d v="2024-09-12T10:31:04"/>
    <x v="275"/>
    <n v="97.482222222257406"/>
    <d v="2024-09-16T09:30:44"/>
    <d v="1899-12-30T03:51:12"/>
    <d v="2024-09-16T13:21:56"/>
    <n v="-1.3655555555596948"/>
    <x v="1"/>
    <m/>
    <m/>
    <x v="0"/>
    <x v="13"/>
    <x v="1"/>
    <x v="3"/>
    <x v="1"/>
    <n v="2"/>
    <s v=""/>
    <d v="1900-01-02T20:28:48"/>
    <n v="92.628888888924067"/>
    <n v="48"/>
    <n v="44.628888888924067"/>
    <n v="0"/>
    <x v="0"/>
  </r>
  <r>
    <s v="E002"/>
    <s v="EO11"/>
    <x v="2375"/>
    <x v="0"/>
    <s v="E3"/>
    <n v="432000110"/>
    <s v="PREBETONG HORMIGONES, S.A."/>
    <n v="22001522"/>
    <s v="SAN COSME DE BARREIRO"/>
    <n v="55"/>
    <x v="1"/>
    <d v="2024-09-12T00:00:00"/>
    <d v="1899-12-30T15:38:40"/>
    <s v="16/09 8h"/>
    <d v="2024-09-16T00:00:00"/>
    <x v="13"/>
    <x v="3"/>
    <x v="2459"/>
    <d v="2024-09-13T00:00:00"/>
    <d v="1899-12-30T17:52:12"/>
    <n v="141"/>
    <s v="E00141"/>
    <s v="RUTA KMS.141"/>
    <x v="221"/>
    <x v="0"/>
    <x v="0"/>
    <x v="1"/>
    <x v="0"/>
    <d v="2024-09-12T15:38:40"/>
    <x v="271"/>
    <n v="88.355555555666797"/>
    <d v="2024-09-13T17:52:12"/>
    <d v="1899-12-30T01:52:48"/>
    <d v="2024-09-13T19:45:00"/>
    <n v="60.250000000116415"/>
    <x v="0"/>
    <m/>
    <m/>
    <x v="0"/>
    <x v="12"/>
    <x v="0"/>
    <x v="2"/>
    <x v="9"/>
    <n v="6"/>
    <s v=""/>
    <d v="1899-12-31T21:07:12"/>
    <n v="85.475555555666801"/>
    <n v="56"/>
    <n v="29.475555555666801"/>
    <n v="0"/>
    <x v="0"/>
  </r>
  <r>
    <s v="E002"/>
    <s v="EO11"/>
    <x v="2376"/>
    <x v="0"/>
    <s v="E3"/>
    <n v="100018925"/>
    <s v="TRAVIESAS DEL NORTE, S.A."/>
    <n v="22001250"/>
    <s v="VILLAFRANCA"/>
    <n v="1054"/>
    <x v="6"/>
    <d v="2024-09-12T00:00:00"/>
    <d v="1899-12-30T15:40:01"/>
    <s v="16/09 DE 13 -  17 HO"/>
    <d v="2024-09-16T00:00:00"/>
    <x v="1"/>
    <x v="5"/>
    <x v="2460"/>
    <d v="2024-09-16T00:00:00"/>
    <d v="1899-12-30T10:26:13"/>
    <n v="100"/>
    <s v="E00100"/>
    <s v="RUTA KMS.100"/>
    <x v="273"/>
    <x v="0"/>
    <x v="0"/>
    <x v="2"/>
    <x v="0"/>
    <d v="2024-09-12T15:40:01"/>
    <x v="273"/>
    <n v="97.333055555645842"/>
    <d v="2024-09-16T10:26:13"/>
    <d v="1899-12-30T01:20:00"/>
    <d v="2024-09-16T11:46:13"/>
    <n v="5.2297222223714925"/>
    <x v="0"/>
    <m/>
    <m/>
    <x v="0"/>
    <x v="13"/>
    <x v="0"/>
    <x v="3"/>
    <x v="6"/>
    <n v="2"/>
    <s v=""/>
    <d v="1899-12-31T08:00:00"/>
    <n v="94.999722222312514"/>
    <n v="48"/>
    <n v="46.999722222312514"/>
    <n v="0"/>
    <x v="0"/>
  </r>
  <r>
    <s v="E002"/>
    <s v="EO11"/>
    <x v="2377"/>
    <x v="0"/>
    <s v="E3"/>
    <n v="100013649"/>
    <s v="HORMIGONES MARBE HISPANIA, S.L."/>
    <n v="22002481"/>
    <s v="PLANTA LALIN"/>
    <n v="55"/>
    <x v="1"/>
    <d v="2024-09-12T00:00:00"/>
    <d v="1899-12-30T15:43:21"/>
    <s v="13/09 15h  C03"/>
    <d v="2024-09-13T00:00:00"/>
    <x v="4"/>
    <x v="2"/>
    <x v="2461"/>
    <d v="2024-09-13T00:00:00"/>
    <d v="1899-12-30T14:44:31"/>
    <n v="45"/>
    <s v="E00045"/>
    <s v="RUTA KMS.045"/>
    <x v="4"/>
    <x v="0"/>
    <x v="0"/>
    <x v="1"/>
    <x v="0"/>
    <d v="2024-09-12T15:43:21"/>
    <x v="238"/>
    <n v="23.277499999967404"/>
    <d v="2024-09-13T14:44:31"/>
    <d v="1899-12-30T00:36:00"/>
    <d v="2024-09-13T15:20:31"/>
    <n v="-0.34194444440072402"/>
    <x v="0"/>
    <m/>
    <m/>
    <x v="0"/>
    <x v="12"/>
    <x v="0"/>
    <x v="2"/>
    <x v="5"/>
    <n v="6"/>
    <s v=""/>
    <d v="1899-12-30T14:24:00"/>
    <n v="21.677499999967402"/>
    <n v="14"/>
    <n v="7.6774999999674023"/>
    <n v="0"/>
    <x v="0"/>
  </r>
  <r>
    <s v="E002"/>
    <s v="EO11"/>
    <x v="2378"/>
    <x v="0"/>
    <s v="E3"/>
    <n v="100000865"/>
    <s v="HORMIGONES SINDO CASTRO S.L."/>
    <n v="22000428"/>
    <s v="VILLAMARTIN A."/>
    <n v="55"/>
    <x v="1"/>
    <d v="2024-09-12T00:00:00"/>
    <d v="1899-12-30T15:45:00"/>
    <s v="13/09 15h puntual"/>
    <d v="2024-09-13T00:00:00"/>
    <x v="4"/>
    <x v="0"/>
    <x v="2462"/>
    <d v="2024-09-13T00:00:00"/>
    <d v="1899-12-30T14:55:02"/>
    <n v="4"/>
    <s v="E00004"/>
    <s v="RUTA KMS.004"/>
    <x v="6"/>
    <x v="0"/>
    <x v="0"/>
    <x v="0"/>
    <x v="0"/>
    <d v="2024-09-12T15:45:00"/>
    <x v="238"/>
    <n v="23.25"/>
    <d v="2024-09-13T14:55:02"/>
    <d v="1899-12-30T00:03:12"/>
    <d v="2024-09-13T14:58:14"/>
    <n v="2.9444444342516363E-2"/>
    <x v="0"/>
    <m/>
    <m/>
    <x v="0"/>
    <x v="12"/>
    <x v="0"/>
    <x v="2"/>
    <x v="5"/>
    <n v="6"/>
    <s v=""/>
    <d v="1899-12-30T01:16:48"/>
    <n v="22.196666666666665"/>
    <n v="12"/>
    <n v="10.196666666666665"/>
    <n v="0"/>
    <x v="0"/>
  </r>
  <r>
    <s v="E002"/>
    <s v="EO11"/>
    <x v="2379"/>
    <x v="0"/>
    <s v="E4"/>
    <n v="100057746"/>
    <s v="MAT. DE CONSTR. VALLE DEL JERTE"/>
    <n v="19001585"/>
    <s v="NAVACONCEJO-EL CANARIO"/>
    <n v="3048"/>
    <x v="10"/>
    <d v="2024-09-12T00:00:00"/>
    <d v="1899-12-30T15:47:53"/>
    <s v="16/09 FAR PALET + CA"/>
    <d v="2024-09-16T00:00:00"/>
    <x v="9"/>
    <x v="0"/>
    <x v="2463"/>
    <d v="2024-09-13T00:00:00"/>
    <d v="1899-12-30T19:45:12"/>
    <n v="416"/>
    <s v="E00416"/>
    <s v="RUTA KMS.416"/>
    <x v="35"/>
    <x v="0"/>
    <x v="0"/>
    <x v="0"/>
    <x v="1"/>
    <d v="2024-09-12T15:47:53"/>
    <x v="276"/>
    <n v="100.20194444444496"/>
    <d v="2024-09-13T19:45:12"/>
    <d v="1899-12-30T05:32:48"/>
    <d v="2024-09-14T01:18:00"/>
    <n v="66.700000000011642"/>
    <x v="0"/>
    <m/>
    <m/>
    <x v="0"/>
    <x v="12"/>
    <x v="0"/>
    <x v="2"/>
    <x v="11"/>
    <n v="6"/>
    <s v=""/>
    <d v="1900-01-04T13:07:12"/>
    <n v="93.655277777778295"/>
    <n v="48"/>
    <n v="45.655277777778295"/>
    <n v="0"/>
    <x v="0"/>
  </r>
  <r>
    <s v="E002"/>
    <s v="EO11"/>
    <x v="2380"/>
    <x v="0"/>
    <s v="E3"/>
    <n v="100028413"/>
    <s v="HORMIGONES CARRAL, S.L."/>
    <n v="22002990"/>
    <s v="PUERTO EXTERIOR DE FERROL"/>
    <n v="3042"/>
    <x v="4"/>
    <d v="2024-09-12T00:00:00"/>
    <d v="1899-12-30T15:48:10"/>
    <s v="13/09 16:30h"/>
    <d v="2024-09-13T00:00:00"/>
    <x v="15"/>
    <x v="3"/>
    <x v="2464"/>
    <d v="2024-09-13T00:00:00"/>
    <d v="1899-12-30T15:29:10"/>
    <n v="71"/>
    <s v="E00071"/>
    <s v="RUTA KMS.071"/>
    <x v="1"/>
    <x v="0"/>
    <x v="0"/>
    <x v="1"/>
    <x v="0"/>
    <d v="2024-09-12T15:48:10"/>
    <x v="256"/>
    <n v="24.697222222283017"/>
    <d v="2024-09-13T15:29:10"/>
    <d v="1899-12-30T00:56:48"/>
    <d v="2024-09-13T16:25:58"/>
    <n v="6.7222222220152617E-2"/>
    <x v="0"/>
    <m/>
    <m/>
    <x v="0"/>
    <x v="12"/>
    <x v="0"/>
    <x v="2"/>
    <x v="4"/>
    <n v="6"/>
    <s v=""/>
    <d v="1899-12-30T22:43:12"/>
    <n v="22.750555555616351"/>
    <n v="14"/>
    <n v="8.7505555556163515"/>
    <n v="0"/>
    <x v="0"/>
  </r>
  <r>
    <s v="E002"/>
    <s v="EO11"/>
    <x v="2381"/>
    <x v="0"/>
    <s v="E3"/>
    <n v="100028413"/>
    <s v="HORMIGONES CARRAL, S.L."/>
    <n v="22002990"/>
    <s v="PUERTO EXTERIOR DE FERROL"/>
    <n v="3042"/>
    <x v="4"/>
    <d v="2024-09-12T00:00:00"/>
    <d v="1899-12-30T15:49:32"/>
    <s v="13/09 15:30h"/>
    <d v="2024-09-13T00:00:00"/>
    <x v="16"/>
    <x v="3"/>
    <x v="2465"/>
    <d v="2024-09-13T00:00:00"/>
    <d v="1899-12-30T14:55:44"/>
    <n v="71"/>
    <s v="E00071"/>
    <s v="RUTA KMS.071"/>
    <x v="210"/>
    <x v="0"/>
    <x v="0"/>
    <x v="1"/>
    <x v="0"/>
    <d v="2024-09-12T15:49:32"/>
    <x v="277"/>
    <n v="23.674444444477558"/>
    <d v="2024-09-13T14:55:44"/>
    <d v="1899-12-30T00:56:48"/>
    <d v="2024-09-13T15:52:32"/>
    <n v="-0.37555555551080033"/>
    <x v="0"/>
    <m/>
    <m/>
    <x v="0"/>
    <x v="12"/>
    <x v="0"/>
    <x v="2"/>
    <x v="5"/>
    <n v="6"/>
    <s v=""/>
    <d v="1899-12-30T22:43:12"/>
    <n v="21.727777777810893"/>
    <n v="14"/>
    <n v="7.7277777778108927"/>
    <n v="0"/>
    <x v="0"/>
  </r>
  <r>
    <s v="E002"/>
    <s v="EO11"/>
    <x v="2382"/>
    <x v="0"/>
    <s v="E3"/>
    <n v="100056816"/>
    <s v="EXPL. Y HORMIGONES LANCARA, S.L."/>
    <n v="22002860"/>
    <s v="PUEBLA DE SAN JULIAN (LANCARA)"/>
    <n v="55"/>
    <x v="1"/>
    <d v="2024-09-12T00:00:00"/>
    <d v="1899-12-30T16:00:35"/>
    <s v="16/09 08H A 10H MAX."/>
    <d v="2024-09-16T00:00:00"/>
    <x v="18"/>
    <x v="0"/>
    <x v="2466"/>
    <d v="2024-09-13T00:00:00"/>
    <d v="1899-12-30T19:32:44"/>
    <n v="100"/>
    <s v="E00100"/>
    <s v="RUTA KMS.100"/>
    <x v="7"/>
    <x v="0"/>
    <x v="0"/>
    <x v="0"/>
    <x v="0"/>
    <d v="2024-09-12T16:00:35"/>
    <x v="268"/>
    <n v="88.990277777833398"/>
    <d v="2024-09-13T19:32:44"/>
    <d v="1899-12-30T01:20:00"/>
    <d v="2024-09-13T20:52:44"/>
    <n v="60.121111111133359"/>
    <x v="0"/>
    <m/>
    <m/>
    <x v="0"/>
    <x v="12"/>
    <x v="0"/>
    <x v="2"/>
    <x v="11"/>
    <n v="6"/>
    <s v=""/>
    <d v="1899-12-31T08:00:00"/>
    <n v="86.65694444450007"/>
    <n v="48"/>
    <n v="38.65694444450007"/>
    <n v="0"/>
    <x v="0"/>
  </r>
  <r>
    <s v="E002"/>
    <s v="EO11"/>
    <x v="2383"/>
    <x v="0"/>
    <s v="E3"/>
    <n v="100000137"/>
    <s v="ENRIQUE LOPEZ E HIJOS S.L."/>
    <n v="22000861"/>
    <s v="MONFORTE DE LEMOS (GRANEL)"/>
    <n v="55"/>
    <x v="1"/>
    <d v="2024-09-12T00:00:00"/>
    <d v="1899-12-30T16:22:22"/>
    <s v="13/09 TF982411263."/>
    <d v="2024-09-13T00:00:00"/>
    <x v="4"/>
    <x v="0"/>
    <x v="2467"/>
    <d v="2024-09-13T00:00:00"/>
    <d v="1899-12-30T15:53:36"/>
    <n v="102"/>
    <s v="E00102"/>
    <s v="RUTA KMS.102"/>
    <x v="32"/>
    <x v="0"/>
    <x v="0"/>
    <x v="0"/>
    <x v="0"/>
    <d v="2024-09-12T16:22:22"/>
    <x v="238"/>
    <n v="22.627222222276032"/>
    <d v="2024-09-13T15:53:36"/>
    <d v="1899-12-30T01:21:36"/>
    <d v="2024-09-13T17:15:12"/>
    <n v="-2.253333333239425"/>
    <x v="1"/>
    <m/>
    <m/>
    <x v="0"/>
    <x v="12"/>
    <x v="3"/>
    <x v="2"/>
    <x v="4"/>
    <n v="6"/>
    <s v=""/>
    <d v="1899-12-31T08:38:24"/>
    <n v="20.267222222276033"/>
    <n v="12"/>
    <n v="8.2672222222760325"/>
    <n v="0"/>
    <x v="0"/>
  </r>
  <r>
    <s v="E002"/>
    <s v="EO11"/>
    <x v="2384"/>
    <x v="0"/>
    <s v="E3"/>
    <n v="100022370"/>
    <s v="PREFABRICADOS LUIS BARROS S.L."/>
    <n v="22002532"/>
    <s v="NIGRAN"/>
    <n v="55"/>
    <x v="1"/>
    <d v="2024-09-12T00:00:00"/>
    <d v="1899-12-30T17:47:52"/>
    <s v="13/09 15H silo peque"/>
    <d v="2024-09-13T00:00:00"/>
    <x v="4"/>
    <x v="4"/>
    <x v="2468"/>
    <d v="2024-09-13T00:00:00"/>
    <d v="1899-12-30T14:12:21"/>
    <n v="25"/>
    <s v="E00025"/>
    <s v="RUTA KMS.025"/>
    <x v="211"/>
    <x v="0"/>
    <x v="0"/>
    <x v="1"/>
    <x v="0"/>
    <d v="2024-09-12T17:47:52"/>
    <x v="238"/>
    <n v="21.202222222171258"/>
    <d v="2024-09-13T14:12:21"/>
    <d v="1899-12-30T00:20:00"/>
    <d v="2024-09-13T14:32:21"/>
    <n v="0.46083333331625909"/>
    <x v="0"/>
    <m/>
    <m/>
    <x v="0"/>
    <x v="12"/>
    <x v="0"/>
    <x v="2"/>
    <x v="5"/>
    <n v="6"/>
    <s v=""/>
    <d v="1899-12-30T08:00:00"/>
    <n v="19.868888888837926"/>
    <n v="14"/>
    <n v="5.868888888837926"/>
    <n v="0"/>
    <x v="0"/>
  </r>
  <r>
    <s v="E002"/>
    <s v="EO11"/>
    <x v="2385"/>
    <x v="0"/>
    <s v="E3"/>
    <n v="432000181"/>
    <s v="PREBETONG LUGO HORMIGONES, S.A."/>
    <n v="22001450"/>
    <s v="LUGO"/>
    <n v="55"/>
    <x v="1"/>
    <d v="2024-09-12T00:00:00"/>
    <d v="1899-12-30T18:43:43"/>
    <s v="12/09 urge MUESTRA I"/>
    <d v="2024-09-13T00:00:00"/>
    <x v="5"/>
    <x v="0"/>
    <x v="2469"/>
    <d v="2024-09-13T00:00:00"/>
    <d v="1899-12-30T16:13:39"/>
    <n v="108"/>
    <s v="E00108"/>
    <s v="RUTA KMS.108"/>
    <x v="36"/>
    <x v="0"/>
    <x v="0"/>
    <x v="0"/>
    <x v="0"/>
    <d v="2024-09-12T18:43:43"/>
    <x v="278"/>
    <n v="22.771388888766523"/>
    <d v="2024-09-13T16:13:39"/>
    <d v="1899-12-30T01:26:24"/>
    <d v="2024-09-13T17:40:03"/>
    <n v="-0.16750000003958121"/>
    <x v="0"/>
    <m/>
    <m/>
    <x v="0"/>
    <x v="12"/>
    <x v="0"/>
    <x v="2"/>
    <x v="8"/>
    <n v="6"/>
    <s v=""/>
    <d v="1899-12-31T10:33:36"/>
    <n v="20.331388888766522"/>
    <n v="12"/>
    <n v="8.3313888887665222"/>
    <n v="0"/>
    <x v="0"/>
  </r>
  <r>
    <s v="E002"/>
    <s v="EO11"/>
    <x v="2386"/>
    <x v="0"/>
    <s v="E4"/>
    <n v="100021405"/>
    <s v="MAT. DE CONST. FERNANDO ALONSO,S.L."/>
    <n v="20001986"/>
    <s v="BEADE"/>
    <n v="2906"/>
    <x v="8"/>
    <d v="2024-09-12T00:00:00"/>
    <d v="1899-12-30T18:45:12"/>
    <s v="16/09"/>
    <d v="2024-09-16T00:00:00"/>
    <x v="22"/>
    <x v="0"/>
    <x v="2470"/>
    <d v="2024-09-13T00:00:00"/>
    <d v="1899-12-30T18:57:30"/>
    <n v="233"/>
    <s v="E00233"/>
    <s v="RUTA KMS.233"/>
    <x v="34"/>
    <x v="0"/>
    <x v="0"/>
    <x v="0"/>
    <x v="1"/>
    <d v="2024-09-12T18:45:12"/>
    <x v="279"/>
    <n v="97.746666666527744"/>
    <d v="2024-09-13T18:57:30"/>
    <d v="1899-12-30T03:06:24"/>
    <d v="2024-09-13T22:03:54"/>
    <n v="70.434999999997672"/>
    <x v="0"/>
    <m/>
    <m/>
    <x v="0"/>
    <x v="12"/>
    <x v="0"/>
    <x v="2"/>
    <x v="10"/>
    <n v="6"/>
    <s v=""/>
    <d v="1900-01-02T02:33:36"/>
    <n v="93.639999999861075"/>
    <n v="48"/>
    <n v="45.639999999861075"/>
    <n v="0"/>
    <x v="0"/>
  </r>
  <r>
    <s v="E002"/>
    <s v="EO11"/>
    <x v="2387"/>
    <x v="0"/>
    <s v="E4"/>
    <n v="100000057"/>
    <s v="J. ESTURAO GARCIA S.L."/>
    <n v="19000085"/>
    <s v="TOURO"/>
    <n v="2926"/>
    <x v="3"/>
    <d v="2024-09-13T00:00:00"/>
    <d v="1899-12-30T08:41:47"/>
    <s v="16/09 cem+mort 18p"/>
    <d v="2024-09-16T00:00:00"/>
    <x v="9"/>
    <x v="2"/>
    <x v="2471"/>
    <d v="2024-09-16T00:00:00"/>
    <d v="1899-12-30T10:52:44"/>
    <n v="17"/>
    <s v="E00017"/>
    <s v="RUTA KMS.017"/>
    <x v="225"/>
    <x v="0"/>
    <x v="0"/>
    <x v="1"/>
    <x v="1"/>
    <d v="2024-09-13T08:41:47"/>
    <x v="276"/>
    <n v="83.303611111245118"/>
    <d v="2024-09-16T10:52:44"/>
    <d v="1899-12-30T00:13:36"/>
    <d v="2024-09-16T11:06:20"/>
    <n v="8.8944444443914108"/>
    <x v="0"/>
    <m/>
    <m/>
    <x v="0"/>
    <x v="13"/>
    <x v="0"/>
    <x v="3"/>
    <x v="6"/>
    <n v="2"/>
    <s v=""/>
    <d v="1899-12-30T05:26:24"/>
    <n v="82.076944444578444"/>
    <n v="42"/>
    <n v="40.076944444578444"/>
    <n v="0"/>
    <x v="0"/>
  </r>
  <r>
    <s v="E002"/>
    <s v="EO11"/>
    <x v="2388"/>
    <x v="0"/>
    <s v="E3"/>
    <n v="100046984"/>
    <s v="TRANSP. Y CEMENTOS HIDALGO, S.L."/>
    <n v="22002955"/>
    <s v="VILLARES DE LA REINA - ARIDOS ARELS"/>
    <n v="3218"/>
    <x v="5"/>
    <d v="2024-09-13T00:00:00"/>
    <d v="1899-12-30T10:07:37"/>
    <s v="16/09  urge ARELSA V"/>
    <d v="2024-09-16T00:00:00"/>
    <x v="17"/>
    <x v="0"/>
    <x v="2472"/>
    <d v="2024-09-16T00:00:00"/>
    <d v="1899-12-30T09:00:55"/>
    <n v="274"/>
    <s v="E00274"/>
    <s v="RUTA KMS.274"/>
    <x v="32"/>
    <x v="0"/>
    <x v="0"/>
    <x v="0"/>
    <x v="0"/>
    <d v="2024-09-13T10:07:37"/>
    <x v="275"/>
    <n v="73.873055555624887"/>
    <d v="2024-09-16T09:00:55"/>
    <d v="1899-12-30T03:39:12"/>
    <d v="2024-09-16T12:40:07"/>
    <n v="-0.66861111111938953"/>
    <x v="0"/>
    <m/>
    <m/>
    <x v="0"/>
    <x v="13"/>
    <x v="0"/>
    <x v="3"/>
    <x v="1"/>
    <n v="2"/>
    <s v=""/>
    <d v="1900-01-02T15:40:48"/>
    <n v="69.219722222291551"/>
    <n v="36"/>
    <n v="33.219722222291551"/>
    <n v="0"/>
    <x v="0"/>
  </r>
  <r>
    <s v="E002"/>
    <s v="EO11"/>
    <x v="2389"/>
    <x v="0"/>
    <s v="E3"/>
    <n v="432000110"/>
    <s v="PREBETONG HORMIGONES, S.A."/>
    <n v="22002920"/>
    <s v="PLANTA MOVIL OURAL"/>
    <n v="3043"/>
    <x v="0"/>
    <d v="2024-09-13T00:00:00"/>
    <d v="1899-12-30T10:08:28"/>
    <s v="13/09 11:00 CARGAR"/>
    <d v="2024-09-13T00:00:00"/>
    <x v="6"/>
    <x v="0"/>
    <x v="2473"/>
    <d v="2024-09-13T00:00:00"/>
    <d v="1899-12-30T16:50:30"/>
    <n v="123"/>
    <s v="E00123"/>
    <s v="RUTA KMS.123"/>
    <x v="2"/>
    <x v="0"/>
    <x v="0"/>
    <x v="0"/>
    <x v="0"/>
    <d v="2024-09-13T10:08:28"/>
    <x v="248"/>
    <n v="5.8588888889062218"/>
    <d v="2024-09-13T16:50:30"/>
    <d v="1899-12-30T01:38:24"/>
    <d v="2024-09-13T18:28:54"/>
    <n v="-2.4816666668630205"/>
    <x v="1"/>
    <m/>
    <m/>
    <x v="0"/>
    <x v="12"/>
    <x v="3"/>
    <x v="2"/>
    <x v="8"/>
    <n v="6"/>
    <s v=""/>
    <d v="1899-12-31T15:21:36"/>
    <n v="3.2188888889062222"/>
    <n v="0"/>
    <n v="3.2188888889062222"/>
    <n v="0"/>
    <x v="0"/>
  </r>
  <r>
    <s v="E002"/>
    <s v="EO11"/>
    <x v="2390"/>
    <x v="0"/>
    <s v="E3"/>
    <n v="100010280"/>
    <s v="ANLLACO, S.A."/>
    <n v="22000770"/>
    <s v="ANLLARES"/>
    <n v="55"/>
    <x v="1"/>
    <d v="2024-09-13T00:00:00"/>
    <d v="1899-12-30T10:15:09"/>
    <s v="16/09 de mañana"/>
    <d v="2024-09-16T00:00:00"/>
    <x v="3"/>
    <x v="0"/>
    <x v="2474"/>
    <d v="2024-09-14T00:00:00"/>
    <d v="1899-12-30T13:28:02"/>
    <n v="68"/>
    <s v="E00068"/>
    <s v="RUTA KMS.068"/>
    <x v="20"/>
    <x v="0"/>
    <x v="0"/>
    <x v="0"/>
    <x v="0"/>
    <d v="2024-09-13T10:15:09"/>
    <x v="280"/>
    <n v="75.747500000114087"/>
    <d v="2024-09-14T13:28:02"/>
    <d v="1899-12-30T00:54:24"/>
    <d v="2024-09-14T14:22:26"/>
    <n v="47.626111111196224"/>
    <x v="0"/>
    <m/>
    <m/>
    <x v="0"/>
    <x v="14"/>
    <x v="0"/>
    <x v="2"/>
    <x v="2"/>
    <n v="7"/>
    <s v=""/>
    <d v="1899-12-30T21:45:36"/>
    <n v="73.840833333447421"/>
    <n v="36"/>
    <n v="37.840833333447421"/>
    <n v="0"/>
    <x v="0"/>
  </r>
  <r>
    <s v="E002"/>
    <s v="EO11"/>
    <x v="2391"/>
    <x v="0"/>
    <s v="E3"/>
    <n v="432000110"/>
    <s v="PREBETONG HORMIGONES, S.A."/>
    <n v="21000010"/>
    <s v="LA GRELA"/>
    <n v="55"/>
    <x v="1"/>
    <d v="2024-09-13T00:00:00"/>
    <d v="1899-12-30T10:24:19"/>
    <s v="13/09 14:30h o antes"/>
    <d v="2024-09-13T00:00:00"/>
    <x v="2"/>
    <x v="3"/>
    <x v="2475"/>
    <d v="2024-09-13T00:00:00"/>
    <d v="1899-12-30T14:57:46"/>
    <n v="2"/>
    <s v="E00002"/>
    <s v="RUTA KMS.0002"/>
    <x v="220"/>
    <x v="0"/>
    <x v="0"/>
    <x v="1"/>
    <x v="0"/>
    <d v="2024-09-13T10:24:19"/>
    <x v="270"/>
    <n v="4.0947222221293487"/>
    <d v="2024-09-13T14:57:46"/>
    <d v="1899-12-30T00:01:36"/>
    <d v="2024-09-13T14:59:22"/>
    <n v="-0.48944444447988644"/>
    <x v="0"/>
    <m/>
    <m/>
    <x v="0"/>
    <x v="12"/>
    <x v="0"/>
    <x v="2"/>
    <x v="5"/>
    <n v="6"/>
    <s v=""/>
    <d v="1899-12-30T00:38:24"/>
    <n v="3.0680555554626823"/>
    <n v="0"/>
    <n v="3.0680555554626823"/>
    <n v="0"/>
    <x v="0"/>
  </r>
  <r>
    <s v="E002"/>
    <s v="EO11"/>
    <x v="2392"/>
    <x v="0"/>
    <s v="E3"/>
    <n v="100049282"/>
    <s v="PREFABRICADOS ARIAS, S.L."/>
    <n v="22002482"/>
    <s v="TORAL DE MERAYO"/>
    <n v="55"/>
    <x v="1"/>
    <d v="2024-09-13T00:00:00"/>
    <d v="1899-12-30T10:46:30"/>
    <s v="13/09 de tarde"/>
    <d v="2024-09-13T00:00:00"/>
    <x v="7"/>
    <x v="0"/>
    <x v="2476"/>
    <d v="2024-09-13T00:00:00"/>
    <d v="1899-12-30T14:26:27"/>
    <n v="25"/>
    <s v="E00025"/>
    <s v="RUTA KMS.025"/>
    <x v="9"/>
    <x v="0"/>
    <x v="0"/>
    <x v="0"/>
    <x v="0"/>
    <d v="2024-09-13T10:46:30"/>
    <x v="225"/>
    <n v="7.2249999999767169"/>
    <d v="2024-09-13T14:26:27"/>
    <d v="1899-12-30T00:20:00"/>
    <d v="2024-09-13T14:46:27"/>
    <n v="3.2258333332138136"/>
    <x v="0"/>
    <m/>
    <m/>
    <x v="0"/>
    <x v="12"/>
    <x v="0"/>
    <x v="2"/>
    <x v="5"/>
    <n v="6"/>
    <s v=""/>
    <d v="1899-12-30T08:00:00"/>
    <n v="5.8916666666433839"/>
    <n v="0"/>
    <n v="5.8916666666433839"/>
    <n v="0"/>
    <x v="0"/>
  </r>
  <r>
    <s v="E002"/>
    <s v="EO11"/>
    <x v="2393"/>
    <x v="0"/>
    <s v="E3"/>
    <n v="100040628"/>
    <s v="FIRMES ECOLOGICOS SOLTEC, S.A."/>
    <n v="22003035"/>
    <s v="A6 BARALLA"/>
    <n v="2853"/>
    <x v="11"/>
    <d v="2024-09-13T00:00:00"/>
    <d v="1899-12-30T10:55:21"/>
    <s v="16/09 08H 607803290"/>
    <d v="2024-09-16T00:00:00"/>
    <x v="13"/>
    <x v="0"/>
    <x v="2477"/>
    <d v="2024-09-13T00:00:00"/>
    <d v="1899-12-30T18:00:41"/>
    <n v="57"/>
    <s v="E00057"/>
    <s v="RUTA KMS.057"/>
    <x v="315"/>
    <x v="0"/>
    <x v="0"/>
    <x v="0"/>
    <x v="0"/>
    <d v="2024-09-13T10:55:21"/>
    <x v="271"/>
    <n v="69.077500000130385"/>
    <d v="2024-09-13T18:00:41"/>
    <d v="1899-12-30T00:45:36"/>
    <d v="2024-09-13T18:46:17"/>
    <n v="61.228611111058854"/>
    <x v="0"/>
    <m/>
    <m/>
    <x v="0"/>
    <x v="12"/>
    <x v="0"/>
    <x v="2"/>
    <x v="10"/>
    <n v="6"/>
    <s v=""/>
    <d v="1899-12-30T18:14:24"/>
    <n v="67.31750000013038"/>
    <n v="36"/>
    <n v="31.31750000013038"/>
    <n v="0"/>
    <x v="0"/>
  </r>
  <r>
    <s v="E002"/>
    <s v="EO11"/>
    <x v="2394"/>
    <x v="0"/>
    <s v="E3"/>
    <n v="100040628"/>
    <s v="FIRMES ECOLOGICOS SOLTEC, S.A."/>
    <n v="22003035"/>
    <s v="A6 BARALLA"/>
    <n v="2853"/>
    <x v="11"/>
    <d v="2024-09-13T00:00:00"/>
    <d v="1899-12-30T10:57:45"/>
    <s v="16/09 10H 607803290"/>
    <d v="2024-09-16T00:00:00"/>
    <x v="11"/>
    <x v="0"/>
    <x v="2478"/>
    <d v="2024-09-16T00:00:00"/>
    <d v="1899-12-30T08:52:20"/>
    <n v="57"/>
    <s v="E00057"/>
    <s v="RUTA KMS.057"/>
    <x v="0"/>
    <x v="0"/>
    <x v="0"/>
    <x v="0"/>
    <x v="0"/>
    <d v="2024-09-13T10:57:45"/>
    <x v="281"/>
    <n v="71.037499999918509"/>
    <d v="2024-09-16T08:52:20"/>
    <d v="1899-12-30T00:45:36"/>
    <d v="2024-09-16T09:37:56"/>
    <n v="0.36777777766110376"/>
    <x v="0"/>
    <m/>
    <m/>
    <x v="0"/>
    <x v="13"/>
    <x v="0"/>
    <x v="3"/>
    <x v="0"/>
    <n v="2"/>
    <s v=""/>
    <d v="1899-12-30T18:14:24"/>
    <n v="69.277499999918504"/>
    <n v="36"/>
    <n v="33.277499999918504"/>
    <n v="0"/>
    <x v="0"/>
  </r>
  <r>
    <s v="E002"/>
    <s v="EO11"/>
    <x v="2395"/>
    <x v="0"/>
    <s v="E3"/>
    <n v="100040628"/>
    <s v="FIRMES ECOLOGICOS SOLTEC, S.A."/>
    <n v="22003035"/>
    <s v="A6 BARALLA"/>
    <n v="2853"/>
    <x v="11"/>
    <d v="2024-09-13T00:00:00"/>
    <d v="1899-12-30T11:00:37"/>
    <s v="16/09 11H 607803290"/>
    <d v="2024-09-16T00:00:00"/>
    <x v="12"/>
    <x v="0"/>
    <x v="2479"/>
    <d v="2024-09-16T00:00:00"/>
    <d v="1899-12-30T09:07:51"/>
    <n v="57"/>
    <s v="E00057"/>
    <s v="RUTA KMS.057"/>
    <x v="350"/>
    <x v="0"/>
    <x v="0"/>
    <x v="0"/>
    <x v="0"/>
    <d v="2024-09-13T11:00:37"/>
    <x v="282"/>
    <n v="71.98972222226439"/>
    <d v="2024-09-16T09:07:51"/>
    <d v="1899-12-30T00:45:36"/>
    <d v="2024-09-16T09:53:27"/>
    <n v="1.1091666666325182"/>
    <x v="0"/>
    <m/>
    <m/>
    <x v="0"/>
    <x v="13"/>
    <x v="0"/>
    <x v="3"/>
    <x v="1"/>
    <n v="2"/>
    <s v=""/>
    <d v="1899-12-30T18:14:24"/>
    <n v="70.229722222264385"/>
    <n v="36"/>
    <n v="34.229722222264385"/>
    <n v="0"/>
    <x v="0"/>
  </r>
  <r>
    <s v="E002"/>
    <s v="EO11"/>
    <x v="2396"/>
    <x v="0"/>
    <s v="E3"/>
    <n v="100040628"/>
    <s v="FIRMES ECOLOGICOS SOLTEC, S.A."/>
    <n v="22003035"/>
    <s v="A6 BARALLA"/>
    <n v="2853"/>
    <x v="11"/>
    <d v="2024-09-13T00:00:00"/>
    <d v="1899-12-30T11:01:15"/>
    <s v="16/09 13H"/>
    <d v="2024-09-16T00:00:00"/>
    <x v="0"/>
    <x v="0"/>
    <x v="2480"/>
    <d v="2024-09-16T00:00:00"/>
    <d v="1899-12-30T12:10:00"/>
    <n v="57"/>
    <s v="E00057"/>
    <s v="RUTA KMS.057"/>
    <x v="42"/>
    <x v="0"/>
    <x v="0"/>
    <x v="0"/>
    <x v="0"/>
    <d v="2024-09-13T11:01:15"/>
    <x v="283"/>
    <n v="73.979166666569654"/>
    <d v="2024-09-16T12:10:00"/>
    <d v="1899-12-30T00:45:36"/>
    <d v="2024-09-16T12:55:36"/>
    <n v="7.3333333188202232E-2"/>
    <x v="0"/>
    <m/>
    <m/>
    <x v="0"/>
    <x v="13"/>
    <x v="0"/>
    <x v="3"/>
    <x v="3"/>
    <n v="2"/>
    <s v=""/>
    <d v="1899-12-30T18:14:24"/>
    <n v="72.219166666569649"/>
    <n v="36"/>
    <n v="36.219166666569649"/>
    <n v="0"/>
    <x v="0"/>
  </r>
  <r>
    <s v="E002"/>
    <s v="EO11"/>
    <x v="2397"/>
    <x v="0"/>
    <s v="E3"/>
    <n v="100040628"/>
    <s v="FIRMES ECOLOGICOS SOLTEC, S.A."/>
    <n v="22003035"/>
    <s v="A6 BARALLA"/>
    <n v="2853"/>
    <x v="11"/>
    <d v="2024-09-13T00:00:00"/>
    <d v="1899-12-30T11:01:37"/>
    <s v="16/09 16H"/>
    <d v="2024-09-16T00:00:00"/>
    <x v="6"/>
    <x v="0"/>
    <x v="2481"/>
    <d v="2024-09-16T00:00:00"/>
    <d v="1899-12-30T12:38:10"/>
    <n v="57"/>
    <s v="E00057"/>
    <s v="RUTA KMS.057"/>
    <x v="33"/>
    <x v="0"/>
    <x v="0"/>
    <x v="0"/>
    <x v="0"/>
    <d v="2024-09-13T11:01:37"/>
    <x v="284"/>
    <n v="76.973055555426981"/>
    <d v="2024-09-16T12:38:10"/>
    <d v="1899-12-30T00:45:36"/>
    <d v="2024-09-16T13:23:46"/>
    <n v="2.6038888888433576"/>
    <x v="0"/>
    <m/>
    <m/>
    <x v="0"/>
    <x v="13"/>
    <x v="0"/>
    <x v="3"/>
    <x v="3"/>
    <n v="2"/>
    <s v=""/>
    <d v="1899-12-30T18:14:24"/>
    <n v="75.213055555426976"/>
    <n v="36"/>
    <n v="39.213055555426976"/>
    <n v="0"/>
    <x v="0"/>
  </r>
  <r>
    <s v="E002"/>
    <s v="EO11"/>
    <x v="2398"/>
    <x v="0"/>
    <s v="E3"/>
    <n v="100053492"/>
    <s v="HORMIGONES Y MINERALES S.L."/>
    <n v="22002720"/>
    <s v="DEHESAS"/>
    <n v="55"/>
    <x v="1"/>
    <d v="2024-09-13T00:00:00"/>
    <d v="1899-12-30T11:09:25"/>
    <s v="13/09 urgente"/>
    <d v="2024-09-13T00:00:00"/>
    <x v="16"/>
    <x v="0"/>
    <x v="2482"/>
    <d v="2024-09-13T00:00:00"/>
    <d v="1899-12-30T14:10:23"/>
    <n v="20"/>
    <s v="E00020"/>
    <s v="RUTA KMS.020"/>
    <x v="2"/>
    <x v="0"/>
    <x v="0"/>
    <x v="0"/>
    <x v="0"/>
    <d v="2024-09-13T11:09:25"/>
    <x v="277"/>
    <n v="4.34305555553874"/>
    <d v="2024-09-13T14:10:23"/>
    <d v="1899-12-30T00:16:00"/>
    <d v="2024-09-13T14:26:23"/>
    <n v="1.0602777778403834"/>
    <x v="0"/>
    <m/>
    <m/>
    <x v="0"/>
    <x v="12"/>
    <x v="0"/>
    <x v="2"/>
    <x v="5"/>
    <n v="6"/>
    <s v=""/>
    <d v="1899-12-30T06:24:00"/>
    <n v="3.0763888888720734"/>
    <n v="0"/>
    <n v="3.0763888888720734"/>
    <n v="0"/>
    <x v="0"/>
  </r>
  <r>
    <s v="E002"/>
    <s v="EO11"/>
    <x v="2399"/>
    <x v="0"/>
    <s v="E3"/>
    <n v="432000110"/>
    <s v="PREBETONG HORMIGONES, S.A."/>
    <n v="21000010"/>
    <s v="LA GRELA"/>
    <n v="55"/>
    <x v="1"/>
    <d v="2024-09-13T00:00:00"/>
    <d v="1899-12-30T11:51:06"/>
    <s v="13/09  17h"/>
    <d v="2024-09-13T00:00:00"/>
    <x v="1"/>
    <x v="3"/>
    <x v="2483"/>
    <d v="2024-09-13T00:00:00"/>
    <d v="1899-12-30T16:29:42"/>
    <n v="2"/>
    <s v="E00002"/>
    <s v="RUTA KMS.0002"/>
    <x v="30"/>
    <x v="0"/>
    <x v="0"/>
    <x v="1"/>
    <x v="0"/>
    <d v="2024-09-13T11:51:06"/>
    <x v="267"/>
    <n v="5.1483333333162591"/>
    <d v="2024-09-13T16:29:42"/>
    <d v="1899-12-30T00:01:36"/>
    <d v="2024-09-13T16:31:18"/>
    <n v="0.47833333339076489"/>
    <x v="0"/>
    <m/>
    <m/>
    <x v="0"/>
    <x v="12"/>
    <x v="0"/>
    <x v="2"/>
    <x v="8"/>
    <n v="6"/>
    <s v=""/>
    <d v="1899-12-30T00:38:24"/>
    <n v="4.1216666666495927"/>
    <n v="0"/>
    <n v="4.1216666666495927"/>
    <n v="0"/>
    <x v="0"/>
  </r>
  <r>
    <s v="E002"/>
    <s v="EO11"/>
    <x v="2400"/>
    <x v="0"/>
    <s v="E3"/>
    <n v="100053398"/>
    <s v="HORMIGONES ANPASA, S.L.U."/>
    <n v="22002666"/>
    <s v="OUTARIZ"/>
    <n v="3218"/>
    <x v="5"/>
    <d v="2024-09-13T00:00:00"/>
    <d v="1899-12-30T12:04:14"/>
    <s v="16/09 8h"/>
    <d v="2024-09-16T00:00:00"/>
    <x v="13"/>
    <x v="0"/>
    <x v="2484"/>
    <d v="2024-09-13T00:00:00"/>
    <d v="1899-12-30T17:40:04"/>
    <n v="145"/>
    <s v="E00145"/>
    <s v="RUTA KMS.145"/>
    <x v="43"/>
    <x v="0"/>
    <x v="0"/>
    <x v="0"/>
    <x v="0"/>
    <d v="2024-09-13T12:04:14"/>
    <x v="271"/>
    <n v="67.929444444424007"/>
    <d v="2024-09-13T17:40:04"/>
    <d v="1899-12-30T01:56:00"/>
    <d v="2024-09-13T19:36:04"/>
    <n v="60.398888888885267"/>
    <x v="0"/>
    <m/>
    <m/>
    <x v="0"/>
    <x v="12"/>
    <x v="0"/>
    <x v="2"/>
    <x v="9"/>
    <n v="6"/>
    <s v=""/>
    <d v="1899-12-31T22:24:00"/>
    <n v="64.99611111109067"/>
    <n v="36"/>
    <n v="28.99611111109067"/>
    <n v="0"/>
    <x v="0"/>
  </r>
  <r>
    <s v="E002"/>
    <s v="EO11"/>
    <x v="2401"/>
    <x v="0"/>
    <s v="E3"/>
    <n v="432000110"/>
    <s v="PREBETONG HORMIGONES, S.A."/>
    <n v="22002920"/>
    <s v="PLANTA MOVIL OURAL"/>
    <n v="3043"/>
    <x v="0"/>
    <d v="2024-09-13T00:00:00"/>
    <d v="1899-12-30T12:26:04"/>
    <s v="13/09 19h CARGAR EN"/>
    <d v="2024-09-13T00:00:00"/>
    <x v="25"/>
    <x v="0"/>
    <x v="2485"/>
    <d v="2024-09-13T00:00:00"/>
    <d v="1899-12-30T16:15:49"/>
    <n v="123"/>
    <s v="E00123"/>
    <s v="RUTA KMS.123"/>
    <x v="31"/>
    <x v="0"/>
    <x v="0"/>
    <x v="0"/>
    <x v="0"/>
    <d v="2024-09-13T12:26:04"/>
    <x v="285"/>
    <n v="6.5655555555713363"/>
    <d v="2024-09-13T16:15:49"/>
    <d v="1899-12-30T01:38:24"/>
    <d v="2024-09-13T17:54:13"/>
    <n v="1.0963888888363726"/>
    <x v="0"/>
    <m/>
    <m/>
    <x v="0"/>
    <x v="12"/>
    <x v="0"/>
    <x v="2"/>
    <x v="8"/>
    <n v="6"/>
    <s v=""/>
    <d v="1899-12-31T15:21:36"/>
    <n v="3.9255555555713366"/>
    <n v="0"/>
    <n v="3.9255555555713366"/>
    <n v="0"/>
    <x v="0"/>
  </r>
  <r>
    <s v="E002"/>
    <s v="EO11"/>
    <x v="2402"/>
    <x v="0"/>
    <s v="E3"/>
    <n v="100052179"/>
    <s v="RICO DIAZ JOSE LUIS"/>
    <n v="22002605"/>
    <s v="CASTROVERDE (GRANEL)"/>
    <n v="55"/>
    <x v="1"/>
    <d v="2024-09-13T00:00:00"/>
    <d v="1899-12-30T12:50:28"/>
    <s v="13/09 x el día 19h"/>
    <d v="2024-09-13T00:00:00"/>
    <x v="25"/>
    <x v="0"/>
    <x v="2486"/>
    <d v="2024-09-13T00:00:00"/>
    <d v="1899-12-30T16:31:52"/>
    <n v="115"/>
    <s v="E00115"/>
    <s v="RUTA KMS.115"/>
    <x v="6"/>
    <x v="0"/>
    <x v="0"/>
    <x v="0"/>
    <x v="0"/>
    <d v="2024-09-13T12:50:28"/>
    <x v="285"/>
    <n v="6.1588888888363726"/>
    <d v="2024-09-13T16:31:52"/>
    <d v="1899-12-30T01:32:00"/>
    <d v="2024-09-13T18:03:52"/>
    <n v="0.93555555562488735"/>
    <x v="0"/>
    <m/>
    <m/>
    <x v="0"/>
    <x v="12"/>
    <x v="0"/>
    <x v="2"/>
    <x v="8"/>
    <n v="6"/>
    <s v=""/>
    <d v="1899-12-31T12:48:00"/>
    <n v="3.6255555555030394"/>
    <n v="0"/>
    <n v="3.6255555555030394"/>
    <n v="0"/>
    <x v="0"/>
  </r>
  <r>
    <s v="E002"/>
    <s v="EO11"/>
    <x v="2403"/>
    <x v="0"/>
    <s v="E3"/>
    <n v="100000761"/>
    <s v="GRANITOS DE XALLAS S.L."/>
    <n v="22000263"/>
    <s v="SANTA COMBA"/>
    <n v="55"/>
    <x v="1"/>
    <d v="2024-09-13T00:00:00"/>
    <d v="1899-12-30T13:32:03"/>
    <s v="13/09 17:30H 434/202"/>
    <d v="2024-09-13T00:00:00"/>
    <x v="5"/>
    <x v="2"/>
    <x v="2487"/>
    <d v="2024-09-13T00:00:00"/>
    <d v="1899-12-30T15:01:10"/>
    <n v="45"/>
    <s v="E00045"/>
    <s v="RUTA KMS.045"/>
    <x v="214"/>
    <x v="0"/>
    <x v="0"/>
    <x v="1"/>
    <x v="0"/>
    <d v="2024-09-13T13:32:03"/>
    <x v="278"/>
    <n v="3.9658333333209157"/>
    <d v="2024-09-13T15:01:10"/>
    <d v="1899-12-30T00:36:00"/>
    <d v="2024-09-13T15:37:10"/>
    <n v="1.8805555554572493"/>
    <x v="0"/>
    <m/>
    <m/>
    <x v="0"/>
    <x v="12"/>
    <x v="0"/>
    <x v="2"/>
    <x v="4"/>
    <n v="6"/>
    <s v=""/>
    <d v="1899-12-30T14:24:00"/>
    <n v="2.3658333333209156"/>
    <n v="0"/>
    <n v="2.3658333333209156"/>
    <n v="0"/>
    <x v="0"/>
  </r>
  <r>
    <s v="E002"/>
    <s v="EO11"/>
    <x v="2404"/>
    <x v="0"/>
    <s v="E3"/>
    <n v="100000785"/>
    <s v="ARIDOS DO MENDO S.L."/>
    <n v="22000297"/>
    <s v="SALVATERRA"/>
    <n v="55"/>
    <x v="1"/>
    <d v="2024-09-13T00:00:00"/>
    <d v="1899-12-30T14:43:22"/>
    <s v="13/09 ANTES 18:30H"/>
    <d v="2024-09-13T00:00:00"/>
    <x v="20"/>
    <x v="4"/>
    <x v="2488"/>
    <d v="2024-09-13T00:00:00"/>
    <d v="1899-12-30T15:55:51"/>
    <n v="18"/>
    <s v="E00018"/>
    <s v="RUTA KMS.018"/>
    <x v="212"/>
    <x v="0"/>
    <x v="0"/>
    <x v="1"/>
    <x v="0"/>
    <d v="2024-09-13T14:43:22"/>
    <x v="259"/>
    <n v="3.777222222299315"/>
    <d v="2024-09-13T15:55:51"/>
    <d v="1899-12-30T00:14:24"/>
    <d v="2024-09-13T16:10:15"/>
    <n v="2.3291666666627862"/>
    <x v="0"/>
    <m/>
    <m/>
    <x v="0"/>
    <x v="12"/>
    <x v="0"/>
    <x v="2"/>
    <x v="4"/>
    <n v="6"/>
    <s v=""/>
    <d v="1899-12-30T05:45:36"/>
    <n v="2.5372222222993148"/>
    <n v="0"/>
    <n v="2.5372222222993148"/>
    <n v="0"/>
    <x v="0"/>
  </r>
  <r>
    <s v="E002"/>
    <s v="EO11"/>
    <x v="2405"/>
    <x v="0"/>
    <s v="E3"/>
    <n v="432000110"/>
    <s v="PREBETONG HORMIGONES, S.A."/>
    <n v="21000042"/>
    <s v="REIGOSA"/>
    <n v="55"/>
    <x v="1"/>
    <d v="2024-09-13T00:00:00"/>
    <d v="1899-12-30T14:49:46"/>
    <s v="13/09 URGE"/>
    <d v="2024-09-13T00:00:00"/>
    <x v="9"/>
    <x v="2"/>
    <x v="2489"/>
    <d v="2024-09-13T00:00:00"/>
    <d v="1899-12-30T14:54:04"/>
    <n v="65"/>
    <s v="E00065"/>
    <s v="RUTA KMS.065"/>
    <x v="217"/>
    <x v="0"/>
    <x v="0"/>
    <x v="1"/>
    <x v="0"/>
    <d v="2024-09-13T14:49:46"/>
    <x v="244"/>
    <n v="5.1705555556691252"/>
    <d v="2024-09-13T14:54:04"/>
    <d v="1899-12-30T00:52:00"/>
    <d v="2024-09-13T15:46:04"/>
    <n v="4.2322222223156132"/>
    <x v="0"/>
    <m/>
    <m/>
    <x v="0"/>
    <x v="12"/>
    <x v="0"/>
    <x v="2"/>
    <x v="5"/>
    <n v="6"/>
    <s v=""/>
    <d v="1899-12-30T20:48:00"/>
    <n v="3.303888889002458"/>
    <n v="0"/>
    <n v="3.303888889002458"/>
    <n v="0"/>
    <x v="0"/>
  </r>
  <r>
    <s v="E002"/>
    <s v="EO11"/>
    <x v="2406"/>
    <x v="0"/>
    <s v="E3"/>
    <n v="100000841"/>
    <s v="CNES. VOCES CHANTADA S.L."/>
    <n v="22000387"/>
    <s v="CHANTADA"/>
    <n v="55"/>
    <x v="1"/>
    <d v="2024-09-13T00:00:00"/>
    <d v="1899-12-30T14:51:17"/>
    <s v="16/09 9h"/>
    <d v="2024-09-16T00:00:00"/>
    <x v="18"/>
    <x v="0"/>
    <x v="2490"/>
    <d v="2024-09-16T00:00:00"/>
    <d v="1899-12-30T07:18:50"/>
    <n v="140"/>
    <s v="E00140"/>
    <s v="RUTA KMS.140"/>
    <x v="31"/>
    <x v="0"/>
    <x v="0"/>
    <x v="0"/>
    <x v="0"/>
    <d v="2024-09-13T14:51:17"/>
    <x v="268"/>
    <n v="66.145277777861338"/>
    <d v="2024-09-16T07:18:50"/>
    <d v="1899-12-30T01:52:00"/>
    <d v="2024-09-16T09:10:50"/>
    <n v="-0.18055555550381541"/>
    <x v="0"/>
    <m/>
    <m/>
    <x v="0"/>
    <x v="13"/>
    <x v="0"/>
    <x v="3"/>
    <x v="12"/>
    <n v="2"/>
    <s v=""/>
    <d v="1899-12-31T20:48:00"/>
    <n v="63.278611111194678"/>
    <n v="36"/>
    <n v="27.278611111194678"/>
    <n v="0"/>
    <x v="0"/>
  </r>
  <r>
    <s v="E002"/>
    <s v="EO11"/>
    <x v="2407"/>
    <x v="0"/>
    <s v="E3"/>
    <n v="100000841"/>
    <s v="CNES. VOCES CHANTADA S.L."/>
    <n v="22000387"/>
    <s v="CHANTADA"/>
    <n v="55"/>
    <x v="1"/>
    <d v="2024-09-13T00:00:00"/>
    <d v="1899-12-30T14:51:49"/>
    <s v="16/09 16h"/>
    <d v="2024-09-16T00:00:00"/>
    <x v="1"/>
    <x v="1"/>
    <x v="2491"/>
    <d v="2024-09-16T00:00:00"/>
    <d v="1899-12-30T13:05:04"/>
    <n v="38"/>
    <s v="E00038"/>
    <s v="RUTA KMS.038"/>
    <x v="43"/>
    <x v="0"/>
    <x v="0"/>
    <x v="1"/>
    <x v="0"/>
    <d v="2024-09-13T14:51:49"/>
    <x v="273"/>
    <n v="74.136388888873626"/>
    <d v="2024-09-16T13:05:04"/>
    <d v="1899-12-30T00:30:24"/>
    <d v="2024-09-16T13:35:28"/>
    <n v="3.408888888952788"/>
    <x v="0"/>
    <m/>
    <m/>
    <x v="0"/>
    <x v="13"/>
    <x v="0"/>
    <x v="3"/>
    <x v="2"/>
    <n v="2"/>
    <s v=""/>
    <d v="1899-12-30T12:09:36"/>
    <n v="72.629722222206965"/>
    <n v="42"/>
    <n v="30.629722222206965"/>
    <n v="0"/>
    <x v="0"/>
  </r>
  <r>
    <s v="E002"/>
    <s v="EO11"/>
    <x v="2408"/>
    <x v="0"/>
    <s v="E3"/>
    <n v="100010280"/>
    <s v="ANLLACO, S.A."/>
    <n v="22000631"/>
    <s v="CABAÑINAS"/>
    <n v="55"/>
    <x v="1"/>
    <d v="2024-09-13T00:00:00"/>
    <d v="1899-12-30T15:35:19"/>
    <s v="16/09 8:30h"/>
    <d v="2024-09-16T00:00:00"/>
    <x v="19"/>
    <x v="0"/>
    <x v="2492"/>
    <d v="2024-09-16T00:00:00"/>
    <d v="1899-12-30T09:51:49"/>
    <n v="32"/>
    <s v="E00032"/>
    <s v="RUTA KMS.032"/>
    <x v="26"/>
    <x v="0"/>
    <x v="0"/>
    <x v="0"/>
    <x v="0"/>
    <d v="2024-09-13T15:35:19"/>
    <x v="286"/>
    <n v="64.911388888838701"/>
    <d v="2024-09-16T09:51:49"/>
    <d v="1899-12-30T00:25:36"/>
    <d v="2024-09-16T10:17:25"/>
    <n v="-1.7902777778799646"/>
    <x v="1"/>
    <m/>
    <m/>
    <x v="0"/>
    <x v="13"/>
    <x v="3"/>
    <x v="3"/>
    <x v="1"/>
    <n v="2"/>
    <s v="HIBURSANFRE, S.L.U."/>
    <d v="1899-12-30T10:14:24"/>
    <n v="63.484722222172039"/>
    <n v="36"/>
    <n v="27.484722222172039"/>
    <n v="0"/>
    <x v="0"/>
  </r>
  <r>
    <s v="E002"/>
    <s v="EO11"/>
    <x v="2409"/>
    <x v="0"/>
    <s v="E4"/>
    <n v="100018296"/>
    <s v="LUIS DIAZ DIAZ S.L."/>
    <n v="20001747"/>
    <s v="RABADE"/>
    <n v="3320"/>
    <x v="9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0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09"/>
    <x v="0"/>
    <s v="E4"/>
    <n v="100018296"/>
    <s v="LUIS DIAZ DIAZ S.L."/>
    <n v="20001747"/>
    <s v="RABADE"/>
    <n v="2906"/>
    <x v="8"/>
    <d v="2024-09-13T00:00:00"/>
    <d v="1899-12-30T15:40:12"/>
    <s v="26/09 SOBRE PALET MA"/>
    <d v="2024-09-16T00:00:00"/>
    <x v="9"/>
    <x v="0"/>
    <x v="2493"/>
    <d v="2024-09-13T00:00:00"/>
    <d v="1899-12-30T16:35:50"/>
    <n v="115"/>
    <s v="E00115"/>
    <s v="RUTA KMS.115"/>
    <x v="27"/>
    <x v="0"/>
    <x v="1"/>
    <x v="0"/>
    <x v="1"/>
    <d v="2024-09-13T15:40:12"/>
    <x v="276"/>
    <n v="76.330000000074506"/>
    <d v="2024-09-13T16:35:50"/>
    <d v="1899-12-30T01:32:00"/>
    <d v="2024-09-13T18:07:50"/>
    <n v="73.869444444542751"/>
    <x v="0"/>
    <m/>
    <m/>
    <x v="0"/>
    <x v="12"/>
    <x v="0"/>
    <x v="2"/>
    <x v="8"/>
    <n v="6"/>
    <s v=""/>
    <d v="1899-12-31T12:48:00"/>
    <n v="73.796666666741174"/>
    <n v="36"/>
    <n v="37.796666666741174"/>
    <n v="0"/>
    <x v="0"/>
  </r>
  <r>
    <s v="E002"/>
    <s v="EO11"/>
    <x v="2410"/>
    <x v="0"/>
    <s v="E3"/>
    <n v="100028413"/>
    <s v="HORMIGONES CARRAL, S.L."/>
    <n v="22002990"/>
    <s v="PUERTO EXTERIOR DE FERROL"/>
    <n v="3042"/>
    <x v="4"/>
    <d v="2024-09-13T00:00:00"/>
    <d v="1899-12-30T16:03:30"/>
    <s v="16/09 09h SUPER"/>
    <d v="2024-09-16T00:00:00"/>
    <x v="18"/>
    <x v="3"/>
    <x v="2494"/>
    <d v="2024-09-13T00:00:00"/>
    <d v="1899-12-30T17:26:58"/>
    <n v="71"/>
    <s v="E00071"/>
    <s v="RUTA KMS.071"/>
    <x v="213"/>
    <x v="0"/>
    <x v="0"/>
    <x v="1"/>
    <x v="0"/>
    <d v="2024-09-13T16:03:30"/>
    <x v="268"/>
    <n v="64.941666666709352"/>
    <d v="2024-09-13T17:26:58"/>
    <d v="1899-12-30T00:56:48"/>
    <d v="2024-09-13T18:23:46"/>
    <n v="62.603888888843358"/>
    <x v="0"/>
    <m/>
    <m/>
    <x v="0"/>
    <x v="12"/>
    <x v="0"/>
    <x v="2"/>
    <x v="9"/>
    <n v="6"/>
    <s v=""/>
    <d v="1899-12-30T22:43:12"/>
    <n v="62.995000000042687"/>
    <n v="42"/>
    <n v="20.995000000042687"/>
    <n v="0"/>
    <x v="0"/>
  </r>
  <r>
    <s v="E002"/>
    <s v="EO11"/>
    <x v="2411"/>
    <x v="0"/>
    <s v="E3"/>
    <n v="100028413"/>
    <s v="HORMIGONES CARRAL, S.L."/>
    <n v="22002746"/>
    <s v="NARON"/>
    <n v="3042"/>
    <x v="4"/>
    <d v="2024-09-13T00:00:00"/>
    <d v="1899-12-30T16:03:58"/>
    <s v="16/09 09h SUPER"/>
    <d v="2024-09-16T00:00:00"/>
    <x v="18"/>
    <x v="3"/>
    <x v="2495"/>
    <d v="2024-09-13T00:00:00"/>
    <d v="1899-12-30T16:33:53"/>
    <n v="71"/>
    <s v="E00071"/>
    <s v="RUTA KMS.071"/>
    <x v="220"/>
    <x v="0"/>
    <x v="0"/>
    <x v="1"/>
    <x v="0"/>
    <d v="2024-09-13T16:03:58"/>
    <x v="268"/>
    <n v="64.933888888859656"/>
    <d v="2024-09-13T16:33:53"/>
    <d v="1899-12-30T00:56:48"/>
    <d v="2024-09-13T17:30:41"/>
    <n v="63.488611111126374"/>
    <x v="0"/>
    <m/>
    <m/>
    <x v="0"/>
    <x v="12"/>
    <x v="0"/>
    <x v="2"/>
    <x v="8"/>
    <n v="6"/>
    <s v=""/>
    <d v="1899-12-30T22:43:12"/>
    <n v="62.98722222219299"/>
    <n v="42"/>
    <n v="20.98722222219299"/>
    <n v="0"/>
    <x v="0"/>
  </r>
  <r>
    <s v="E002"/>
    <s v="EO11"/>
    <x v="2412"/>
    <x v="0"/>
    <s v="E3"/>
    <n v="432000181"/>
    <s v="PREBETONG LUGO HORMIGONES, S.A."/>
    <n v="22002590"/>
    <s v="MONFORTE"/>
    <n v="55"/>
    <x v="1"/>
    <d v="2024-09-13T00:00:00"/>
    <d v="1899-12-30T16:04:16"/>
    <s v="16/09 08H"/>
    <d v="2024-09-16T00:00:00"/>
    <x v="13"/>
    <x v="0"/>
    <x v="2496"/>
    <d v="2024-09-13T00:00:00"/>
    <d v="1899-12-30T19:14:25"/>
    <n v="102"/>
    <s v="E00102"/>
    <s v="RUTA KMS.102"/>
    <x v="4"/>
    <x v="0"/>
    <x v="0"/>
    <x v="0"/>
    <x v="0"/>
    <d v="2024-09-13T16:04:16"/>
    <x v="271"/>
    <n v="63.928888888971414"/>
    <d v="2024-09-13T19:14:25"/>
    <d v="1899-12-30T01:21:36"/>
    <d v="2024-09-13T20:36:01"/>
    <n v="59.399722222296987"/>
    <x v="0"/>
    <m/>
    <m/>
    <x v="0"/>
    <x v="12"/>
    <x v="0"/>
    <x v="2"/>
    <x v="11"/>
    <n v="6"/>
    <s v=""/>
    <d v="1899-12-31T08:38:24"/>
    <n v="61.568888888971415"/>
    <n v="36"/>
    <n v="25.568888888971415"/>
    <n v="0"/>
    <x v="0"/>
  </r>
  <r>
    <s v="E002"/>
    <s v="EO11"/>
    <x v="2413"/>
    <x v="0"/>
    <s v="E3"/>
    <n v="100028413"/>
    <s v="HORMIGONES CARRAL, S.L."/>
    <n v="22002990"/>
    <s v="PUERTO EXTERIOR DE FERROL"/>
    <n v="3042"/>
    <x v="4"/>
    <d v="2024-09-13T00:00:00"/>
    <d v="1899-12-30T16:04:23"/>
    <s v="16/09 11h SUPER"/>
    <d v="2024-09-16T00:00:00"/>
    <x v="12"/>
    <x v="3"/>
    <x v="2497"/>
    <d v="2024-09-16T00:00:00"/>
    <d v="1899-12-30T09:41:55"/>
    <n v="71"/>
    <s v="E00071"/>
    <s v="RUTA KMS.071"/>
    <x v="210"/>
    <x v="0"/>
    <x v="0"/>
    <x v="1"/>
    <x v="0"/>
    <d v="2024-09-13T16:04:23"/>
    <x v="282"/>
    <n v="66.926944444421679"/>
    <d v="2024-09-16T09:41:55"/>
    <d v="1899-12-30T00:56:48"/>
    <d v="2024-09-16T10:38:43"/>
    <n v="0.35472222219686955"/>
    <x v="0"/>
    <m/>
    <m/>
    <x v="0"/>
    <x v="13"/>
    <x v="0"/>
    <x v="3"/>
    <x v="1"/>
    <n v="2"/>
    <s v=""/>
    <d v="1899-12-30T22:43:12"/>
    <n v="64.980277777755006"/>
    <n v="42"/>
    <n v="22.980277777755006"/>
    <n v="0"/>
    <x v="0"/>
  </r>
  <r>
    <s v="E002"/>
    <s v="EO11"/>
    <x v="2414"/>
    <x v="0"/>
    <s v="E3"/>
    <n v="432000181"/>
    <s v="PREBETONG LUGO HORMIGONES, S.A."/>
    <n v="22002590"/>
    <s v="MONFORTE"/>
    <n v="55"/>
    <x v="1"/>
    <d v="2024-09-13T00:00:00"/>
    <d v="1899-12-30T16:04:49"/>
    <s v="16/09 11H"/>
    <d v="2024-09-16T00:00:00"/>
    <x v="12"/>
    <x v="0"/>
    <x v="2498"/>
    <d v="2024-09-16T00:00:00"/>
    <d v="1899-12-30T10:30:27"/>
    <n v="102"/>
    <s v="E00102"/>
    <s v="RUTA KMS.102"/>
    <x v="271"/>
    <x v="0"/>
    <x v="0"/>
    <x v="0"/>
    <x v="0"/>
    <d v="2024-09-13T16:04:49"/>
    <x v="282"/>
    <n v="66.919722222257406"/>
    <d v="2024-09-16T10:30:27"/>
    <d v="1899-12-30T01:21:36"/>
    <d v="2024-09-16T11:52:03"/>
    <n v="-0.86749999987659976"/>
    <x v="1"/>
    <m/>
    <m/>
    <x v="0"/>
    <x v="13"/>
    <x v="1"/>
    <x v="3"/>
    <x v="6"/>
    <n v="2"/>
    <s v=""/>
    <d v="1899-12-31T08:38:24"/>
    <n v="64.559722222257406"/>
    <n v="36"/>
    <n v="28.559722222257406"/>
    <n v="0"/>
    <x v="0"/>
  </r>
  <r>
    <s v="E002"/>
    <s v="EO11"/>
    <x v="2415"/>
    <x v="0"/>
    <s v="E3"/>
    <n v="100028413"/>
    <s v="HORMIGONES CARRAL, S.L."/>
    <n v="22002990"/>
    <s v="PUERTO EXTERIOR DE FERROL"/>
    <n v="3042"/>
    <x v="4"/>
    <d v="2024-09-13T00:00:00"/>
    <d v="1899-12-30T16:04:53"/>
    <s v="16/09 14h SUPER"/>
    <d v="2024-09-16T00:00:00"/>
    <x v="3"/>
    <x v="3"/>
    <x v="2499"/>
    <d v="2024-09-16T00:00:00"/>
    <d v="1899-12-30T11:53:23"/>
    <n v="71"/>
    <s v="E00071"/>
    <s v="RUTA KMS.071"/>
    <x v="213"/>
    <x v="0"/>
    <x v="0"/>
    <x v="1"/>
    <x v="0"/>
    <d v="2024-09-13T16:04:53"/>
    <x v="280"/>
    <n v="69.918611111235805"/>
    <d v="2024-09-16T11:53:23"/>
    <d v="1899-12-30T00:56:48"/>
    <d v="2024-09-16T12:50:11"/>
    <n v="1.1636111110565253"/>
    <x v="0"/>
    <m/>
    <m/>
    <x v="0"/>
    <x v="13"/>
    <x v="0"/>
    <x v="3"/>
    <x v="7"/>
    <n v="2"/>
    <s v=""/>
    <d v="1899-12-30T22:43:12"/>
    <n v="67.971944444569132"/>
    <n v="42"/>
    <n v="25.971944444569132"/>
    <n v="0"/>
    <x v="0"/>
  </r>
  <r>
    <s v="E002"/>
    <s v="EO11"/>
    <x v="2416"/>
    <x v="0"/>
    <s v="E3"/>
    <n v="432000110"/>
    <s v="PREBETONG HORMIGONES, S.A."/>
    <n v="21000010"/>
    <s v="LA GRELA"/>
    <n v="3043"/>
    <x v="0"/>
    <d v="2024-09-13T00:00:00"/>
    <d v="1899-12-30T16:05:28"/>
    <s v="16/09 urge ESPECIAL"/>
    <d v="2024-09-16T00:00:00"/>
    <x v="3"/>
    <x v="0"/>
    <x v="2500"/>
    <d v="2024-09-16T00:00:00"/>
    <d v="1899-12-30T12:01:04"/>
    <n v="211"/>
    <s v="E00211"/>
    <s v="RUTA KMS.211"/>
    <x v="8"/>
    <x v="0"/>
    <x v="0"/>
    <x v="0"/>
    <x v="0"/>
    <d v="2024-09-13T16:05:28"/>
    <x v="280"/>
    <n v="69.908888889010996"/>
    <d v="2024-09-16T12:01:04"/>
    <d v="1899-12-30T02:48:48"/>
    <d v="2024-09-16T14:49:52"/>
    <n v="-0.83111111103789881"/>
    <x v="1"/>
    <m/>
    <m/>
    <x v="0"/>
    <x v="13"/>
    <x v="1"/>
    <x v="3"/>
    <x v="3"/>
    <n v="2"/>
    <s v=""/>
    <d v="1900-01-01T19:31:12"/>
    <n v="66.095555555677663"/>
    <n v="36"/>
    <n v="30.095555555677663"/>
    <n v="0"/>
    <x v="0"/>
  </r>
  <r>
    <s v="E002"/>
    <s v="EO11"/>
    <x v="2417"/>
    <x v="0"/>
    <s v="E3"/>
    <n v="100028413"/>
    <s v="HORMIGONES CARRAL, S.L."/>
    <n v="22002990"/>
    <s v="PUERTO EXTERIOR DE FERROL"/>
    <n v="3042"/>
    <x v="4"/>
    <d v="2024-09-13T00:00:00"/>
    <d v="1899-12-30T16:05:39"/>
    <s v="16/09 16h SUPER"/>
    <d v="2024-09-16T00:00:00"/>
    <x v="6"/>
    <x v="3"/>
    <x v="2501"/>
    <d v="2024-09-16T00:00:00"/>
    <d v="1899-12-30T12:43:40"/>
    <n v="71"/>
    <s v="E00071"/>
    <s v="RUTA KMS.071"/>
    <x v="221"/>
    <x v="0"/>
    <x v="0"/>
    <x v="1"/>
    <x v="0"/>
    <d v="2024-09-13T16:05:39"/>
    <x v="284"/>
    <n v="71.905833333323244"/>
    <d v="2024-09-16T12:43:40"/>
    <d v="1899-12-30T00:56:48"/>
    <d v="2024-09-16T13:40:28"/>
    <n v="2.3255555554060265"/>
    <x v="0"/>
    <m/>
    <m/>
    <x v="0"/>
    <x v="13"/>
    <x v="0"/>
    <x v="3"/>
    <x v="3"/>
    <n v="2"/>
    <s v=""/>
    <d v="1899-12-30T22:43:12"/>
    <n v="69.959166666656571"/>
    <n v="42"/>
    <n v="27.959166666656571"/>
    <n v="0"/>
    <x v="0"/>
  </r>
  <r>
    <s v="E002"/>
    <s v="EO11"/>
    <x v="2418"/>
    <x v="0"/>
    <s v="E3"/>
    <n v="100055329"/>
    <s v="PRETENSADOS MONTALBAN, S.L."/>
    <n v="22002750"/>
    <s v="RAIRIZ DE VEIGA"/>
    <n v="55"/>
    <x v="1"/>
    <d v="2024-09-13T00:00:00"/>
    <d v="1899-12-30T16:06:12"/>
    <s v="16/09 08H A 10H MAX."/>
    <d v="2024-09-16T00:00:00"/>
    <x v="11"/>
    <x v="0"/>
    <x v="2502"/>
    <d v="2024-09-14T00:00:00"/>
    <d v="1899-12-30T14:52:29"/>
    <n v="170"/>
    <s v="E00170"/>
    <s v="RUTA KMS.170"/>
    <x v="38"/>
    <x v="0"/>
    <x v="0"/>
    <x v="0"/>
    <x v="0"/>
    <d v="2024-09-13T16:06:12"/>
    <x v="281"/>
    <n v="65.896666666609235"/>
    <d v="2024-09-14T14:52:29"/>
    <d v="1899-12-30T02:16:00"/>
    <d v="2024-09-14T17:08:29"/>
    <n v="40.858611110947095"/>
    <x v="0"/>
    <m/>
    <m/>
    <x v="0"/>
    <x v="14"/>
    <x v="0"/>
    <x v="2"/>
    <x v="5"/>
    <n v="7"/>
    <s v=""/>
    <d v="1900-01-01T06:24:00"/>
    <n v="62.629999999942569"/>
    <n v="36"/>
    <n v="26.629999999942569"/>
    <n v="0"/>
    <x v="0"/>
  </r>
  <r>
    <s v="E002"/>
    <s v="EO11"/>
    <x v="2419"/>
    <x v="0"/>
    <s v="E3"/>
    <n v="100053492"/>
    <s v="HORMIGONES Y MINERALES S.L."/>
    <n v="22002722"/>
    <s v="MONFORTE"/>
    <n v="55"/>
    <x v="1"/>
    <d v="2024-09-13T00:00:00"/>
    <d v="1899-12-30T16:10:12"/>
    <s v="Entregar primera hor"/>
    <d v="2024-09-16T00:00:00"/>
    <x v="13"/>
    <x v="0"/>
    <x v="2503"/>
    <d v="2024-09-14T00:00:00"/>
    <d v="1899-12-30T12:15:58"/>
    <n v="102"/>
    <s v="E00102"/>
    <s v="RUTA KMS.102"/>
    <x v="271"/>
    <x v="0"/>
    <x v="0"/>
    <x v="0"/>
    <x v="0"/>
    <d v="2024-09-13T16:10:12"/>
    <x v="271"/>
    <n v="63.830000000016298"/>
    <d v="2024-09-14T12:15:58"/>
    <d v="1899-12-30T01:21:36"/>
    <d v="2024-09-14T13:37:34"/>
    <n v="42.373888888978399"/>
    <x v="0"/>
    <m/>
    <m/>
    <x v="0"/>
    <x v="14"/>
    <x v="0"/>
    <x v="2"/>
    <x v="3"/>
    <n v="7"/>
    <s v=""/>
    <d v="1899-12-31T08:38:24"/>
    <n v="61.470000000016299"/>
    <n v="36"/>
    <n v="25.470000000016299"/>
    <n v="0"/>
    <x v="0"/>
  </r>
  <r>
    <s v="E002"/>
    <s v="EO11"/>
    <x v="2420"/>
    <x v="0"/>
    <s v="E3"/>
    <n v="100022674"/>
    <s v="COMERCIAL SILOS DE GALICIA, S.L."/>
    <n v="22002564"/>
    <s v="LOMBA"/>
    <n v="55"/>
    <x v="1"/>
    <d v="2024-09-13T00:00:00"/>
    <d v="1899-12-30T16:26:05"/>
    <s v="16/09 08h"/>
    <d v="2024-09-16T00:00:00"/>
    <x v="13"/>
    <x v="4"/>
    <x v="2504"/>
    <d v="2024-09-13T00:00:00"/>
    <d v="1899-12-30T17:54:53"/>
    <n v="15"/>
    <s v="E00015"/>
    <s v="RUTA KMS.015"/>
    <x v="212"/>
    <x v="0"/>
    <x v="0"/>
    <x v="1"/>
    <x v="0"/>
    <d v="2024-09-13T16:26:05"/>
    <x v="271"/>
    <n v="63.565277777903248"/>
    <d v="2024-09-13T17:54:53"/>
    <d v="1899-12-30T00:12:00"/>
    <d v="2024-09-13T18:06:53"/>
    <n v="61.885277777910233"/>
    <x v="0"/>
    <m/>
    <m/>
    <x v="0"/>
    <x v="12"/>
    <x v="0"/>
    <x v="2"/>
    <x v="9"/>
    <n v="6"/>
    <s v=""/>
    <d v="1899-12-30T04:48:00"/>
    <n v="62.365277777903245"/>
    <n v="42"/>
    <n v="20.365277777903245"/>
    <n v="0"/>
    <x v="0"/>
  </r>
  <r>
    <s v="E002"/>
    <s v="EO11"/>
    <x v="2421"/>
    <x v="0"/>
    <s v="E3"/>
    <n v="100048420"/>
    <s v="RODIÑAS PRETENSADOS, S. L."/>
    <n v="22002397"/>
    <s v="TEIXEIRO"/>
    <n v="3218"/>
    <x v="5"/>
    <d v="2024-09-13T00:00:00"/>
    <d v="1899-12-30T16:42:22"/>
    <s v="16/09 urge  TEIXEIRO"/>
    <d v="2024-09-16T00:00:00"/>
    <x v="17"/>
    <x v="0"/>
    <x v="2505"/>
    <d v="2024-09-16T00:00:00"/>
    <d v="1899-12-30T10:05:42"/>
    <n v="151"/>
    <s v="E00151"/>
    <s v="RUTA KMS.151"/>
    <x v="1"/>
    <x v="0"/>
    <x v="0"/>
    <x v="0"/>
    <x v="0"/>
    <d v="2024-09-13T16:42:22"/>
    <x v="275"/>
    <n v="67.293888888903894"/>
    <d v="2024-09-16T10:05:42"/>
    <d v="1899-12-30T02:00:48"/>
    <d v="2024-09-16T12:06:30"/>
    <n v="-0.10833333333721384"/>
    <x v="0"/>
    <m/>
    <m/>
    <x v="0"/>
    <x v="13"/>
    <x v="0"/>
    <x v="3"/>
    <x v="6"/>
    <n v="2"/>
    <s v=""/>
    <d v="1900-01-01T00:19:12"/>
    <n v="64.280555555570558"/>
    <n v="36"/>
    <n v="28.280555555570558"/>
    <n v="0"/>
    <x v="0"/>
  </r>
  <r>
    <s v="E002"/>
    <s v="EO11"/>
    <x v="2422"/>
    <x v="0"/>
    <s v="E3"/>
    <n v="100000865"/>
    <s v="HORMIGONES SINDO CASTRO S.L."/>
    <n v="22000428"/>
    <s v="VILLAMARTIN A."/>
    <n v="55"/>
    <x v="1"/>
    <d v="2024-09-13T00:00:00"/>
    <d v="1899-12-30T16:46:57"/>
    <s v="16/09 11h PUNTUAL"/>
    <d v="2024-09-16T00:00:00"/>
    <x v="12"/>
    <x v="0"/>
    <x v="2506"/>
    <d v="2024-09-16T00:00:00"/>
    <d v="1899-12-30T12:02:42"/>
    <n v="4"/>
    <s v="E00004"/>
    <s v="RUTA KMS.004"/>
    <x v="36"/>
    <x v="0"/>
    <x v="0"/>
    <x v="0"/>
    <x v="0"/>
    <d v="2024-09-13T16:46:57"/>
    <x v="282"/>
    <n v="66.21750000002794"/>
    <d v="2024-09-16T12:02:42"/>
    <d v="1899-12-30T00:03:12"/>
    <d v="2024-09-16T12:05:54"/>
    <n v="-1.0983333333861083"/>
    <x v="1"/>
    <m/>
    <m/>
    <x v="0"/>
    <x v="13"/>
    <x v="1"/>
    <x v="3"/>
    <x v="3"/>
    <n v="2"/>
    <s v=""/>
    <d v="1899-12-30T01:16:48"/>
    <n v="65.164166666694612"/>
    <n v="36"/>
    <n v="29.164166666694612"/>
    <n v="0"/>
    <x v="0"/>
  </r>
  <r>
    <s v="E002"/>
    <s v="EO11"/>
    <x v="2423"/>
    <x v="0"/>
    <s v="E3"/>
    <n v="100051530"/>
    <s v="MYHNOR MORTEROS Y HORMIGONES DEL"/>
    <n v="22002573"/>
    <s v="MONTESALGUEIRO"/>
    <n v="55"/>
    <x v="1"/>
    <d v="2024-09-13T00:00:00"/>
    <d v="1899-12-30T17:13:58"/>
    <s v="16/09 09:00h"/>
    <d v="2024-09-16T00:00:00"/>
    <x v="18"/>
    <x v="3"/>
    <x v="2507"/>
    <d v="2024-09-13T00:00:00"/>
    <d v="1899-12-30T18:06:14"/>
    <n v="45"/>
    <s v="E00045"/>
    <s v="RUTA KMS.045"/>
    <x v="210"/>
    <x v="0"/>
    <x v="0"/>
    <x v="1"/>
    <x v="0"/>
    <d v="2024-09-13T17:13:58"/>
    <x v="268"/>
    <n v="63.767222222231794"/>
    <d v="2024-09-13T18:06:14"/>
    <d v="1899-12-30T00:36:00"/>
    <d v="2024-09-13T18:42:14"/>
    <n v="62.29611111106351"/>
    <x v="0"/>
    <m/>
    <m/>
    <x v="0"/>
    <x v="12"/>
    <x v="0"/>
    <x v="2"/>
    <x v="10"/>
    <n v="6"/>
    <s v=""/>
    <d v="1899-12-30T14:24:00"/>
    <n v="62.167222222231793"/>
    <n v="42"/>
    <n v="20.167222222231793"/>
    <n v="0"/>
    <x v="0"/>
  </r>
  <r>
    <s v="E002"/>
    <s v="EO11"/>
    <x v="2424"/>
    <x v="0"/>
    <s v="E3"/>
    <n v="432000110"/>
    <s v="PREBETONG HORMIGONES, S.A."/>
    <n v="22002920"/>
    <s v="PLANTA MOVIL OURAL"/>
    <n v="3043"/>
    <x v="0"/>
    <d v="2024-09-13T00:00:00"/>
    <d v="1899-12-30T17:14:34"/>
    <s v="16/09 10h CARGAR SIL"/>
    <d v="2024-09-16T00:00:00"/>
    <x v="11"/>
    <x v="0"/>
    <x v="2508"/>
    <d v="2024-09-16T00:00:00"/>
    <d v="1899-12-30T09:41:01"/>
    <n v="123"/>
    <s v="E00123"/>
    <s v="RUTA KMS.123"/>
    <x v="224"/>
    <x v="0"/>
    <x v="0"/>
    <x v="0"/>
    <x v="0"/>
    <d v="2024-09-13T17:14:34"/>
    <x v="281"/>
    <n v="64.757222222106066"/>
    <d v="2024-09-16T09:41:01"/>
    <d v="1899-12-30T01:38:24"/>
    <d v="2024-09-16T11:19:25"/>
    <n v="-1.3236111112637445"/>
    <x v="1"/>
    <m/>
    <m/>
    <x v="0"/>
    <x v="13"/>
    <x v="1"/>
    <x v="3"/>
    <x v="1"/>
    <n v="2"/>
    <s v=""/>
    <d v="1899-12-31T15:21:36"/>
    <n v="62.117222222106065"/>
    <n v="36"/>
    <n v="26.117222222106065"/>
    <n v="0"/>
    <x v="0"/>
  </r>
  <r>
    <s v="E002"/>
    <s v="EO11"/>
    <x v="2425"/>
    <x v="0"/>
    <s v="E3"/>
    <n v="432000181"/>
    <s v="PREBETONG LUGO HORMIGONES, S.A."/>
    <n v="22002590"/>
    <s v="MONFORTE"/>
    <n v="55"/>
    <x v="1"/>
    <d v="2024-09-13T00:00:00"/>
    <d v="1899-12-30T17:15:08"/>
    <s v="16/09 09:30H"/>
    <d v="2024-09-16T00:00:00"/>
    <x v="23"/>
    <x v="0"/>
    <x v="2509"/>
    <d v="2024-09-14T00:00:00"/>
    <d v="1899-12-30T12:10:01"/>
    <n v="102"/>
    <s v="E00102"/>
    <s v="RUTA KMS.102"/>
    <x v="8"/>
    <x v="0"/>
    <x v="0"/>
    <x v="0"/>
    <x v="0"/>
    <d v="2024-09-13T17:15:08"/>
    <x v="287"/>
    <n v="64.247777777840383"/>
    <d v="2024-09-14T12:10:01"/>
    <d v="1899-12-30T01:21:36"/>
    <d v="2024-09-14T13:31:37"/>
    <n v="43.973055555601604"/>
    <x v="0"/>
    <m/>
    <m/>
    <x v="0"/>
    <x v="14"/>
    <x v="0"/>
    <x v="2"/>
    <x v="3"/>
    <n v="7"/>
    <s v=""/>
    <d v="1899-12-31T08:38:24"/>
    <n v="61.887777777840384"/>
    <n v="36"/>
    <n v="25.887777777840384"/>
    <n v="0"/>
    <x v="0"/>
  </r>
  <r>
    <s v="E002"/>
    <s v="EO11"/>
    <x v="2426"/>
    <x v="0"/>
    <s v="E3"/>
    <n v="100000764"/>
    <s v="HORMIGONES BERGANTIÑOS S.A."/>
    <n v="22000268"/>
    <s v="ESPIRITU SANTO"/>
    <n v="55"/>
    <x v="1"/>
    <d v="2024-09-13T00:00:00"/>
    <d v="1899-12-30T17:16:28"/>
    <s v="16/09 10h"/>
    <d v="2024-09-16T00:00:00"/>
    <x v="11"/>
    <x v="3"/>
    <x v="2510"/>
    <d v="2024-09-16T00:00:00"/>
    <d v="1899-12-30T08:39:02"/>
    <n v="15"/>
    <s v="E00015"/>
    <s v="RUTA KMS.015"/>
    <x v="30"/>
    <x v="0"/>
    <x v="0"/>
    <x v="1"/>
    <x v="0"/>
    <d v="2024-09-13T17:16:28"/>
    <x v="281"/>
    <n v="64.725555555545725"/>
    <d v="2024-09-16T08:39:02"/>
    <d v="1899-12-30T00:12:00"/>
    <d v="2024-09-16T08:51:02"/>
    <n v="1.1494444443960674"/>
    <x v="0"/>
    <m/>
    <m/>
    <x v="0"/>
    <x v="13"/>
    <x v="0"/>
    <x v="3"/>
    <x v="0"/>
    <n v="2"/>
    <s v=""/>
    <d v="1899-12-30T04:48:00"/>
    <n v="63.525555555545722"/>
    <n v="42"/>
    <n v="21.525555555545722"/>
    <n v="0"/>
    <x v="0"/>
  </r>
  <r>
    <s v="E002"/>
    <s v="EO11"/>
    <x v="2427"/>
    <x v="0"/>
    <s v="E3"/>
    <n v="100000764"/>
    <s v="HORMIGONES BERGANTIÑOS S.A."/>
    <n v="22000268"/>
    <s v="ESPIRITU SANTO"/>
    <n v="55"/>
    <x v="1"/>
    <d v="2024-09-13T00:00:00"/>
    <d v="1899-12-30T17:17:04"/>
    <s v="16/09 x la mañana"/>
    <d v="2024-09-16T00:00:00"/>
    <x v="0"/>
    <x v="3"/>
    <x v="2511"/>
    <d v="2024-09-16T00:00:00"/>
    <d v="1899-12-30T10:27:54"/>
    <n v="15"/>
    <s v="E00015"/>
    <s v="RUTA KMS.015"/>
    <x v="220"/>
    <x v="0"/>
    <x v="0"/>
    <x v="1"/>
    <x v="0"/>
    <d v="2024-09-13T17:17:04"/>
    <x v="283"/>
    <n v="67.715555555478204"/>
    <d v="2024-09-16T10:27:54"/>
    <d v="1899-12-30T00:12:00"/>
    <d v="2024-09-16T10:39:54"/>
    <n v="2.3349999999627471"/>
    <x v="0"/>
    <m/>
    <m/>
    <x v="0"/>
    <x v="13"/>
    <x v="0"/>
    <x v="3"/>
    <x v="6"/>
    <n v="2"/>
    <s v=""/>
    <d v="1899-12-30T04:48:00"/>
    <n v="66.515555555478201"/>
    <n v="42"/>
    <n v="24.515555555478201"/>
    <n v="0"/>
    <x v="0"/>
  </r>
  <r>
    <s v="E002"/>
    <s v="EO11"/>
    <x v="2428"/>
    <x v="0"/>
    <s v="E3"/>
    <n v="100055428"/>
    <s v="HORMIGONES DEZA, S.L.U."/>
    <n v="22002767"/>
    <s v="LALIN"/>
    <n v="55"/>
    <x v="1"/>
    <d v="2024-09-13T00:00:00"/>
    <d v="1899-12-30T17:50:58"/>
    <s v="16/09 10h"/>
    <d v="2024-09-16T00:00:00"/>
    <x v="12"/>
    <x v="0"/>
    <x v="2512"/>
    <d v="2024-09-14T00:00:00"/>
    <d v="1899-12-30T14:27:08"/>
    <n v="170"/>
    <s v="E00170"/>
    <s v="RUTA KMS.170"/>
    <x v="36"/>
    <x v="0"/>
    <x v="0"/>
    <x v="0"/>
    <x v="0"/>
    <d v="2024-09-13T17:50:58"/>
    <x v="282"/>
    <n v="65.150555555534083"/>
    <d v="2024-09-14T14:27:08"/>
    <d v="1899-12-30T02:16:00"/>
    <d v="2024-09-14T16:43:08"/>
    <n v="42.281111111165956"/>
    <x v="0"/>
    <m/>
    <m/>
    <x v="0"/>
    <x v="14"/>
    <x v="0"/>
    <x v="2"/>
    <x v="5"/>
    <n v="7"/>
    <s v=""/>
    <d v="1900-01-01T06:24:00"/>
    <n v="61.883888888867418"/>
    <n v="36"/>
    <n v="25.883888888867418"/>
    <n v="0"/>
    <x v="0"/>
  </r>
  <r>
    <s v="E002"/>
    <s v="EO11"/>
    <x v="2429"/>
    <x v="0"/>
    <s v="E3"/>
    <n v="100056816"/>
    <s v="EXPL. Y HORMIGONES LANCARA, S.L."/>
    <n v="22002860"/>
    <s v="PUEBLA DE SAN JULIAN (LANCARA)"/>
    <n v="55"/>
    <x v="1"/>
    <d v="2024-09-13T00:00:00"/>
    <d v="1899-12-30T17:56:08"/>
    <s v="16/09 1ª de la tarde"/>
    <d v="2024-09-16T00:00:00"/>
    <x v="6"/>
    <x v="0"/>
    <x v="2513"/>
    <d v="2024-09-16T00:00:00"/>
    <d v="1899-12-30T12:35:56"/>
    <n v="100"/>
    <s v="E00100"/>
    <s v="RUTA KMS.100"/>
    <x v="0"/>
    <x v="0"/>
    <x v="0"/>
    <x v="0"/>
    <x v="0"/>
    <d v="2024-09-13T17:56:08"/>
    <x v="284"/>
    <n v="70.06444444443332"/>
    <d v="2024-09-16T12:35:56"/>
    <d v="1899-12-30T01:20:00"/>
    <d v="2024-09-16T13:55:56"/>
    <n v="2.0677777777891606"/>
    <x v="0"/>
    <m/>
    <m/>
    <x v="0"/>
    <x v="13"/>
    <x v="0"/>
    <x v="3"/>
    <x v="3"/>
    <n v="2"/>
    <s v=""/>
    <d v="1899-12-31T08:00:00"/>
    <n v="67.731111111099992"/>
    <n v="36"/>
    <n v="31.731111111099992"/>
    <n v="0"/>
    <x v="0"/>
  </r>
  <r>
    <s v="E002"/>
    <s v="EO11"/>
    <x v="2430"/>
    <x v="0"/>
    <s v="E3"/>
    <n v="100010248"/>
    <s v="HORMIGONES MONTERROSO, S.L."/>
    <n v="22000630"/>
    <s v="MONTERROSO"/>
    <n v="55"/>
    <x v="1"/>
    <d v="2024-09-13T00:00:00"/>
    <d v="1899-12-30T17:56:12"/>
    <s v="16/09 10h"/>
    <d v="2024-09-16T00:00:00"/>
    <x v="11"/>
    <x v="0"/>
    <x v="2514"/>
    <d v="2024-09-14T00:00:00"/>
    <d v="1899-12-30T11:11:58"/>
    <n v="138"/>
    <s v="E00138"/>
    <s v="RUTA KMS.138"/>
    <x v="9"/>
    <x v="0"/>
    <x v="0"/>
    <x v="0"/>
    <x v="0"/>
    <d v="2024-09-13T17:56:12"/>
    <x v="281"/>
    <n v="64.063333333237097"/>
    <d v="2024-09-14T11:11:58"/>
    <d v="1899-12-30T01:50:24"/>
    <d v="2024-09-14T13:02:22"/>
    <n v="44.96055555541534"/>
    <x v="0"/>
    <m/>
    <m/>
    <x v="0"/>
    <x v="14"/>
    <x v="0"/>
    <x v="2"/>
    <x v="7"/>
    <n v="7"/>
    <s v=""/>
    <d v="1899-12-31T20:09:36"/>
    <n v="61.223333333237093"/>
    <n v="36"/>
    <n v="25.223333333237093"/>
    <n v="0"/>
    <x v="0"/>
  </r>
  <r>
    <s v="E002"/>
    <s v="EO11"/>
    <x v="2431"/>
    <x v="0"/>
    <s v="E3"/>
    <n v="100000761"/>
    <s v="GRANITOS DE XALLAS S.L."/>
    <n v="22000263"/>
    <s v="SANTA COMBA"/>
    <n v="55"/>
    <x v="1"/>
    <d v="2024-09-13T00:00:00"/>
    <d v="1899-12-30T18:51:27"/>
    <s v="16/09 16h 436/2024"/>
    <d v="2024-09-16T00:00:00"/>
    <x v="6"/>
    <x v="2"/>
    <x v="2515"/>
    <d v="2024-09-16T00:00:00"/>
    <d v="1899-12-30T12:53:14"/>
    <n v="45"/>
    <s v="E00045"/>
    <s v="RUTA KMS.045"/>
    <x v="217"/>
    <x v="0"/>
    <x v="0"/>
    <x v="1"/>
    <x v="0"/>
    <d v="2024-09-13T18:51:27"/>
    <x v="284"/>
    <n v="69.14249999995809"/>
    <d v="2024-09-16T12:53:14"/>
    <d v="1899-12-30T00:36:00"/>
    <d v="2024-09-16T13:29:14"/>
    <n v="2.5127777777379379"/>
    <x v="0"/>
    <m/>
    <m/>
    <x v="0"/>
    <x v="13"/>
    <x v="0"/>
    <x v="3"/>
    <x v="3"/>
    <n v="2"/>
    <s v=""/>
    <d v="1899-12-30T14:24:00"/>
    <n v="67.542499999958096"/>
    <n v="42"/>
    <n v="25.542499999958096"/>
    <n v="0"/>
    <x v="0"/>
  </r>
  <r>
    <s v="E002"/>
    <s v="EO11"/>
    <x v="2432"/>
    <x v="0"/>
    <s v="E3"/>
    <n v="100000761"/>
    <s v="GRANITOS DE XALLAS S.L."/>
    <n v="22000263"/>
    <s v="SANTA COMBA"/>
    <n v="55"/>
    <x v="1"/>
    <d v="2024-09-13T00:00:00"/>
    <d v="1899-12-30T18:52:14"/>
    <s v="16/09 11h 436/2024"/>
    <d v="2024-09-16T00:00:00"/>
    <x v="12"/>
    <x v="2"/>
    <x v="2516"/>
    <d v="2024-09-16T00:00:00"/>
    <d v="1899-12-30T08:51:34"/>
    <n v="45"/>
    <s v="E00045"/>
    <s v="RUTA KMS.045"/>
    <x v="214"/>
    <x v="0"/>
    <x v="0"/>
    <x v="1"/>
    <x v="0"/>
    <d v="2024-09-13T18:52:14"/>
    <x v="282"/>
    <n v="64.129444444435649"/>
    <d v="2024-09-16T08:51:34"/>
    <d v="1899-12-30T00:36:00"/>
    <d v="2024-09-16T09:27:34"/>
    <n v="1.5405555556062609"/>
    <x v="0"/>
    <m/>
    <m/>
    <x v="0"/>
    <x v="13"/>
    <x v="0"/>
    <x v="3"/>
    <x v="0"/>
    <n v="2"/>
    <s v=""/>
    <d v="1899-12-30T14:24:00"/>
    <n v="62.529444444435647"/>
    <n v="42"/>
    <n v="20.529444444435647"/>
    <n v="0"/>
    <x v="0"/>
  </r>
  <r>
    <s v="E002"/>
    <s v="EO11"/>
    <x v="2433"/>
    <x v="0"/>
    <s v="E3"/>
    <n v="100000761"/>
    <s v="GRANITOS DE XALLAS S.L."/>
    <n v="22000263"/>
    <s v="SANTA COMBA"/>
    <n v="55"/>
    <x v="1"/>
    <d v="2024-09-13T00:00:00"/>
    <d v="1899-12-30T18:53:07"/>
    <s v="16/09 9h 436/2024"/>
    <d v="2024-09-16T00:00:00"/>
    <x v="18"/>
    <x v="2"/>
    <x v="2517"/>
    <d v="2024-09-16T00:00:00"/>
    <d v="1899-12-30T08:25:42"/>
    <n v="45"/>
    <s v="E00045"/>
    <s v="RUTA KMS.045"/>
    <x v="217"/>
    <x v="0"/>
    <x v="0"/>
    <x v="1"/>
    <x v="0"/>
    <d v="2024-09-13T18:53:07"/>
    <x v="268"/>
    <n v="62.114722222206183"/>
    <d v="2024-09-16T08:25:42"/>
    <d v="1899-12-30T00:36:00"/>
    <d v="2024-09-16T09:01:42"/>
    <n v="-2.8333333320915699E-2"/>
    <x v="0"/>
    <m/>
    <m/>
    <x v="0"/>
    <x v="13"/>
    <x v="0"/>
    <x v="3"/>
    <x v="0"/>
    <n v="2"/>
    <s v=""/>
    <d v="1899-12-30T14:24:00"/>
    <n v="60.514722222206181"/>
    <n v="42"/>
    <n v="18.514722222206181"/>
    <n v="0"/>
    <x v="0"/>
  </r>
  <r>
    <s v="E002"/>
    <s v="EO11"/>
    <x v="2434"/>
    <x v="0"/>
    <s v="E3"/>
    <n v="432000181"/>
    <s v="PREBETONG LUGO HORMIGONES, S.A."/>
    <n v="22001450"/>
    <s v="LUGO"/>
    <n v="55"/>
    <x v="1"/>
    <d v="2024-09-13T00:00:00"/>
    <d v="1899-12-30T18:53:46"/>
    <s v="16/09 9h"/>
    <d v="2024-09-16T00:00:00"/>
    <x v="13"/>
    <x v="0"/>
    <x v="2518"/>
    <d v="2024-09-14T00:00:00"/>
    <d v="1899-12-30T12:38:18"/>
    <n v="108"/>
    <s v="E00108"/>
    <s v="RUTA KMS.108"/>
    <x v="42"/>
    <x v="0"/>
    <x v="0"/>
    <x v="0"/>
    <x v="0"/>
    <d v="2024-09-13T18:53:46"/>
    <x v="271"/>
    <n v="61.103888889017981"/>
    <d v="2024-09-14T12:38:18"/>
    <d v="1899-12-30T01:26:24"/>
    <d v="2024-09-14T14:04:42"/>
    <n v="41.921666666865349"/>
    <x v="0"/>
    <m/>
    <m/>
    <x v="0"/>
    <x v="14"/>
    <x v="0"/>
    <x v="2"/>
    <x v="3"/>
    <n v="7"/>
    <s v=""/>
    <d v="1899-12-31T10:33:36"/>
    <n v="58.663888889017983"/>
    <n v="36"/>
    <n v="22.663888889017983"/>
    <n v="0"/>
    <x v="0"/>
  </r>
  <r>
    <s v="E002"/>
    <s v="EO11"/>
    <x v="2435"/>
    <x v="0"/>
    <s v="E3"/>
    <n v="100059105"/>
    <s v="TUNEL DE RANTE UTE"/>
    <n v="22002985"/>
    <s v="SAN CIBRAO - UTE TUNEL DE RANTE"/>
    <n v="3042"/>
    <x v="4"/>
    <d v="2024-09-13T00:00:00"/>
    <d v="1899-12-30T19:13:43"/>
    <s v="16/09 10h"/>
    <d v="2024-09-16T00:00:00"/>
    <x v="11"/>
    <x v="0"/>
    <x v="2519"/>
    <d v="2024-09-14T00:00:00"/>
    <d v="1899-12-30T12:13:36"/>
    <n v="149"/>
    <s v="E00149"/>
    <s v="RUTA KMS.149"/>
    <x v="275"/>
    <x v="0"/>
    <x v="0"/>
    <x v="0"/>
    <x v="0"/>
    <d v="2024-09-13T19:13:43"/>
    <x v="281"/>
    <n v="62.771388888882939"/>
    <d v="2024-09-14T12:13:36"/>
    <d v="1899-12-30T01:59:12"/>
    <d v="2024-09-14T14:12:48"/>
    <n v="43.786666666448582"/>
    <x v="0"/>
    <m/>
    <m/>
    <x v="0"/>
    <x v="14"/>
    <x v="0"/>
    <x v="2"/>
    <x v="3"/>
    <n v="7"/>
    <s v=""/>
    <d v="1899-12-31T23:40:48"/>
    <n v="59.784722222216274"/>
    <n v="36"/>
    <n v="23.784722222216274"/>
    <n v="0"/>
    <x v="0"/>
  </r>
  <r>
    <s v="E002"/>
    <s v="EO11"/>
    <x v="2436"/>
    <x v="0"/>
    <s v="E3"/>
    <n v="100059105"/>
    <s v="TUNEL DE RANTE UTE"/>
    <n v="22002985"/>
    <s v="SAN CIBRAO - UTE TUNEL DE RANTE"/>
    <n v="3042"/>
    <x v="4"/>
    <d v="2024-09-13T00:00:00"/>
    <d v="1899-12-30T19:14:21"/>
    <s v="16/09 15h"/>
    <d v="2024-09-16T00:00:00"/>
    <x v="4"/>
    <x v="1"/>
    <x v="2520"/>
    <d v="2024-09-16T00:00:00"/>
    <d v="1899-12-30T12:50:11"/>
    <n v="12"/>
    <s v="E00012"/>
    <s v="RUTA KMS.012"/>
    <x v="38"/>
    <x v="0"/>
    <x v="0"/>
    <x v="1"/>
    <x v="0"/>
    <d v="2024-09-13T19:14:21"/>
    <x v="288"/>
    <n v="67.760833333362825"/>
    <d v="2024-09-16T12:50:11"/>
    <d v="1899-12-30T00:09:36"/>
    <d v="2024-09-16T12:59:47"/>
    <n v="2.0036111111403443"/>
    <x v="0"/>
    <m/>
    <m/>
    <x v="0"/>
    <x v="13"/>
    <x v="0"/>
    <x v="3"/>
    <x v="3"/>
    <n v="2"/>
    <s v=""/>
    <d v="1899-12-30T03:50:24"/>
    <n v="66.600833333362829"/>
    <n v="42"/>
    <n v="24.600833333362829"/>
    <n v="0"/>
    <x v="0"/>
  </r>
  <r>
    <s v="E002"/>
    <s v="EO11"/>
    <x v="2437"/>
    <x v="0"/>
    <s v="E3"/>
    <n v="432000110"/>
    <s v="PREBETONG HORMIGONES, S.A."/>
    <n v="22002920"/>
    <s v="PLANTA MOVIL OURAL"/>
    <n v="3043"/>
    <x v="0"/>
    <d v="2024-09-16T00:00:00"/>
    <d v="1899-12-30T07:45:39"/>
    <s v="16/09 11:00 CARGAR E"/>
    <d v="2024-09-16T00:00:00"/>
    <x v="12"/>
    <x v="0"/>
    <x v="2521"/>
    <d v="2024-09-16T00:00:00"/>
    <d v="1899-12-30T10:52:10"/>
    <n v="123"/>
    <s v="E00123"/>
    <s v="RUTA KMS.123"/>
    <x v="315"/>
    <x v="0"/>
    <x v="0"/>
    <x v="0"/>
    <x v="0"/>
    <d v="2024-09-16T07:45:39"/>
    <x v="282"/>
    <n v="3.2391666666953824"/>
    <d v="2024-09-16T10:52:10"/>
    <d v="1899-12-30T01:38:24"/>
    <d v="2024-09-16T12:30:34"/>
    <n v="-1.5094444443820976"/>
    <x v="1"/>
    <m/>
    <m/>
    <x v="0"/>
    <x v="13"/>
    <x v="3"/>
    <x v="3"/>
    <x v="6"/>
    <n v="2"/>
    <s v=""/>
    <d v="1899-12-31T15:21:36"/>
    <n v="0.59916666669538254"/>
    <n v="0"/>
    <n v="0.59916666669538254"/>
    <n v="1"/>
    <x v="0"/>
  </r>
  <r>
    <s v="E002"/>
    <s v="EO11"/>
    <x v="2438"/>
    <x v="0"/>
    <s v="E3"/>
    <n v="432000110"/>
    <s v="PREBETONG HORMIGONES, S.A."/>
    <n v="22002920"/>
    <s v="PLANTA MOVIL OURAL"/>
    <n v="3043"/>
    <x v="0"/>
    <d v="2024-09-16T00:00:00"/>
    <d v="1899-12-30T07:48:29"/>
    <s v="16/09 16:00 CARGAR E"/>
    <d v="2024-09-16T00:00:00"/>
    <x v="6"/>
    <x v="0"/>
    <x v="2522"/>
    <d v="2024-09-16T00:00:00"/>
    <d v="1899-12-30T12:34:22"/>
    <n v="123"/>
    <s v="E00123"/>
    <s v="RUTA KMS.123"/>
    <x v="7"/>
    <x v="0"/>
    <x v="0"/>
    <x v="0"/>
    <x v="0"/>
    <d v="2024-09-16T07:48:29"/>
    <x v="284"/>
    <n v="8.1919444443192333"/>
    <d v="2024-09-16T12:34:22"/>
    <d v="1899-12-30T01:38:24"/>
    <d v="2024-09-16T14:12:46"/>
    <n v="1.7872222221340053"/>
    <x v="0"/>
    <m/>
    <m/>
    <x v="0"/>
    <x v="13"/>
    <x v="0"/>
    <x v="3"/>
    <x v="3"/>
    <n v="2"/>
    <s v=""/>
    <d v="1899-12-31T15:21:36"/>
    <n v="5.5519444443192336"/>
    <n v="0"/>
    <n v="5.5519444443192336"/>
    <n v="0"/>
    <x v="0"/>
  </r>
  <r>
    <s v="E002"/>
    <s v="EO11"/>
    <x v="2439"/>
    <x v="0"/>
    <s v="E3"/>
    <n v="432000110"/>
    <s v="PREBETONG HORMIGONES, S.A."/>
    <n v="21000010"/>
    <s v="LA GRELA"/>
    <n v="3043"/>
    <x v="0"/>
    <d v="2024-09-16T00:00:00"/>
    <d v="1899-12-30T08:10:05"/>
    <s v="16/09 urge CEM ESPEC"/>
    <d v="2024-09-16T00:00:00"/>
    <x v="16"/>
    <x v="0"/>
    <x v="2523"/>
    <d v="2024-09-16T00:00:00"/>
    <d v="1899-12-30T12:48:36"/>
    <n v="211"/>
    <s v="E00211"/>
    <s v="RUTA KMS.211"/>
    <x v="26"/>
    <x v="0"/>
    <x v="0"/>
    <x v="0"/>
    <x v="0"/>
    <d v="2024-09-16T08:10:05"/>
    <x v="289"/>
    <n v="7.3319444444496185"/>
    <d v="2024-09-16T12:48:36"/>
    <d v="1899-12-30T02:48:48"/>
    <d v="2024-09-16T15:37:24"/>
    <n v="-0.12333333335118368"/>
    <x v="0"/>
    <m/>
    <m/>
    <x v="0"/>
    <x v="13"/>
    <x v="0"/>
    <x v="3"/>
    <x v="3"/>
    <n v="2"/>
    <s v="HIBURSANFRE, S.L.U."/>
    <d v="1900-01-01T19:31:12"/>
    <n v="3.518611111116285"/>
    <n v="0"/>
    <n v="3.518611111116285"/>
    <n v="0"/>
    <x v="0"/>
  </r>
  <r>
    <s v="E002"/>
    <s v="EO11"/>
    <x v="2440"/>
    <x v="0"/>
    <s v="E3"/>
    <n v="432000110"/>
    <s v="PREBETONG HORMIGONES, S.A."/>
    <n v="21000010"/>
    <s v="LA GRELA"/>
    <n v="3043"/>
    <x v="0"/>
    <d v="2024-09-16T00:00:00"/>
    <d v="1899-12-30T08:10:37"/>
    <s v="16/09 lo antes posib"/>
    <d v="2024-09-16T00:00:00"/>
    <x v="2"/>
    <x v="0"/>
    <x v="2524"/>
    <d v="2024-09-16T00:00:00"/>
    <d v="1899-12-30T11:28:23"/>
    <n v="211"/>
    <s v="E00211"/>
    <s v="RUTA KMS.211"/>
    <x v="20"/>
    <x v="0"/>
    <x v="0"/>
    <x v="0"/>
    <x v="0"/>
    <d v="2024-09-16T08:10:37"/>
    <x v="290"/>
    <n v="6.3230555554619059"/>
    <d v="2024-09-16T11:28:23"/>
    <d v="1899-12-30T02:48:48"/>
    <d v="2024-09-16T14:17:11"/>
    <n v="0.21361111110309139"/>
    <x v="0"/>
    <m/>
    <m/>
    <x v="0"/>
    <x v="13"/>
    <x v="0"/>
    <x v="3"/>
    <x v="7"/>
    <n v="2"/>
    <s v=""/>
    <d v="1900-01-01T19:31:12"/>
    <n v="2.5097222221285724"/>
    <n v="0"/>
    <n v="2.5097222221285724"/>
    <n v="0"/>
    <x v="0"/>
  </r>
  <r>
    <s v="E002"/>
    <s v="EO11"/>
    <x v="2441"/>
    <x v="0"/>
    <s v="E3"/>
    <n v="432000110"/>
    <s v="PREBETONG HORMIGONES, S.A."/>
    <n v="21000010"/>
    <s v="LA GRELA"/>
    <n v="3043"/>
    <x v="0"/>
    <d v="2024-09-16T00:00:00"/>
    <d v="1899-12-30T08:11:01"/>
    <s v="16/09 16h CEM ESPECI"/>
    <d v="2024-09-16T00:00:00"/>
    <x v="6"/>
    <x v="0"/>
    <x v="2525"/>
    <d v="2024-09-16T00:00:00"/>
    <d v="1899-12-30T13:42:22"/>
    <n v="211"/>
    <s v="E00211"/>
    <s v="RUTA KMS.211"/>
    <x v="351"/>
    <x v="0"/>
    <x v="0"/>
    <x v="0"/>
    <x v="0"/>
    <d v="2024-09-16T08:11:01"/>
    <x v="284"/>
    <n v="7.816388888808433"/>
    <d v="2024-09-16T13:42:22"/>
    <d v="1899-12-30T02:48:48"/>
    <d v="2024-09-16T16:31:10"/>
    <n v="-0.51944444450782612"/>
    <x v="0"/>
    <m/>
    <m/>
    <x v="0"/>
    <x v="13"/>
    <x v="0"/>
    <x v="3"/>
    <x v="2"/>
    <n v="2"/>
    <s v=""/>
    <d v="1900-01-01T19:31:12"/>
    <n v="4.0030555554750995"/>
    <n v="0"/>
    <n v="4.0030555554750995"/>
    <n v="0"/>
    <x v="0"/>
  </r>
  <r>
    <s v="E002"/>
    <s v="EO11"/>
    <x v="2442"/>
    <x v="0"/>
    <s v="E3"/>
    <n v="432000110"/>
    <s v="PREBETONG HORMIGONES, S.A."/>
    <n v="21000012"/>
    <s v="OURENSE"/>
    <n v="55"/>
    <x v="1"/>
    <d v="2024-09-16T00:00:00"/>
    <d v="1899-12-30T08:23:12"/>
    <s v="16/09 12h"/>
    <d v="2024-09-16T00:00:00"/>
    <x v="17"/>
    <x v="1"/>
    <x v="2526"/>
    <d v="2024-09-16T00:00:00"/>
    <d v="1899-12-30T08:55:16"/>
    <n v="14"/>
    <s v="E00014"/>
    <s v="RUTA KMS.014"/>
    <x v="43"/>
    <x v="0"/>
    <x v="0"/>
    <x v="1"/>
    <x v="0"/>
    <d v="2024-09-16T08:23:12"/>
    <x v="275"/>
    <n v="3.6133333333418705"/>
    <d v="2024-09-16T08:55:16"/>
    <d v="1899-12-30T00:11:12"/>
    <d v="2024-09-16T09:06:28"/>
    <n v="2.8922222221735865"/>
    <x v="0"/>
    <m/>
    <m/>
    <x v="0"/>
    <x v="13"/>
    <x v="0"/>
    <x v="3"/>
    <x v="0"/>
    <n v="2"/>
    <s v=""/>
    <d v="1899-12-30T04:28:48"/>
    <n v="2.4266666666752039"/>
    <n v="0"/>
    <n v="2.4266666666752039"/>
    <n v="0"/>
    <x v="0"/>
  </r>
  <r>
    <s v="E002"/>
    <s v="EO11"/>
    <x v="2443"/>
    <x v="0"/>
    <s v="E3"/>
    <n v="100051530"/>
    <s v="MYHNOR MORTEROS Y HORMIGONES DEL"/>
    <n v="22002573"/>
    <s v="MONTESALGUEIRO"/>
    <n v="55"/>
    <x v="1"/>
    <d v="2024-09-16T00:00:00"/>
    <d v="1899-12-30T08:31:21"/>
    <s v="16/09 15:30h"/>
    <d v="2024-09-16T00:00:00"/>
    <x v="16"/>
    <x v="0"/>
    <x v="2527"/>
    <d v="2024-09-16T00:00:00"/>
    <d v="1899-12-30T12:11:19"/>
    <n v="153"/>
    <s v="E00153"/>
    <s v="RUTA KMS.153"/>
    <x v="31"/>
    <x v="0"/>
    <x v="0"/>
    <x v="0"/>
    <x v="0"/>
    <d v="2024-09-16T08:31:21"/>
    <x v="289"/>
    <n v="6.9775000000954606"/>
    <d v="2024-09-16T12:11:19"/>
    <d v="1899-12-30T02:02:24"/>
    <d v="2024-09-16T14:13:43"/>
    <n v="1.2713888888829388"/>
    <x v="0"/>
    <m/>
    <m/>
    <x v="0"/>
    <x v="13"/>
    <x v="0"/>
    <x v="3"/>
    <x v="3"/>
    <n v="2"/>
    <s v=""/>
    <d v="1900-01-01T00:57:36"/>
    <n v="3.9375000000954605"/>
    <n v="0"/>
    <n v="3.9375000000954605"/>
    <n v="0"/>
    <x v="0"/>
  </r>
  <r>
    <s v="E002"/>
    <s v="EO11"/>
    <x v="2444"/>
    <x v="0"/>
    <s v="E3"/>
    <n v="100018925"/>
    <s v="TRAVIESAS DEL NORTE, S.A."/>
    <n v="22001250"/>
    <s v="VILLAFRANCA"/>
    <n v="1054"/>
    <x v="6"/>
    <d v="2024-09-16T00:00:00"/>
    <d v="1899-12-30T08:39:04"/>
    <s v="17/09 DE 13 -  17 HO"/>
    <d v="2024-09-17T00:00:00"/>
    <x v="1"/>
    <x v="5"/>
    <x v="2528"/>
    <d v="2024-09-17T00:00:00"/>
    <d v="1899-12-30T11:59:06"/>
    <n v="100"/>
    <s v="E00100"/>
    <s v="RUTA KMS.100"/>
    <x v="273"/>
    <x v="0"/>
    <x v="0"/>
    <x v="2"/>
    <x v="0"/>
    <d v="2024-09-16T08:39:04"/>
    <x v="291"/>
    <n v="32.348888888955116"/>
    <d v="2024-09-17T11:59:06"/>
    <d v="1899-12-30T01:20:00"/>
    <d v="2024-09-17T13:19:06"/>
    <n v="3.6816666667582467"/>
    <x v="0"/>
    <m/>
    <m/>
    <x v="0"/>
    <x v="15"/>
    <x v="0"/>
    <x v="3"/>
    <x v="7"/>
    <n v="3"/>
    <s v=""/>
    <d v="1899-12-31T08:00:00"/>
    <n v="30.015555555621784"/>
    <n v="12"/>
    <n v="18.015555555621784"/>
    <n v="0"/>
    <x v="0"/>
  </r>
  <r>
    <s v="E002"/>
    <s v="EO11"/>
    <x v="2445"/>
    <x v="0"/>
    <s v="E4"/>
    <n v="100057885"/>
    <s v="UTE AVE CASATEJADA TORIL"/>
    <n v="19001608"/>
    <s v="CASATEJADA-TORIL"/>
    <n v="3048"/>
    <x v="10"/>
    <d v="2024-09-16T00:00:00"/>
    <d v="1899-12-30T08:49:30"/>
    <s v="CTOR-95"/>
    <d v="2024-09-16T00:00:00"/>
    <x v="9"/>
    <x v="0"/>
    <x v="2529"/>
    <d v="2024-09-13T00:00:00"/>
    <d v="1899-12-30T09:36:02"/>
    <n v="0"/>
    <s v="E00000"/>
    <s v="RUTA KMS.0000"/>
    <x v="35"/>
    <x v="0"/>
    <x v="0"/>
    <x v="0"/>
    <x v="1"/>
    <d v="2024-09-16T08:49:30"/>
    <x v="276"/>
    <n v="11.175000000104774"/>
    <d v="2024-09-13T09:36:02"/>
    <d v="1899-12-30T00:00:00"/>
    <d v="2024-09-13T09:36:02"/>
    <n v="82.399444444512483"/>
    <x v="0"/>
    <m/>
    <m/>
    <x v="0"/>
    <x v="12"/>
    <x v="0"/>
    <x v="2"/>
    <x v="1"/>
    <n v="6"/>
    <s v=""/>
    <d v="1899-12-30T00:00:00"/>
    <n v="10.175000000104774"/>
    <n v="0"/>
    <n v="10.175000000104774"/>
    <n v="0"/>
    <x v="0"/>
  </r>
  <r>
    <s v="E002"/>
    <s v="EO11"/>
    <x v="2446"/>
    <x v="0"/>
    <s v="E3"/>
    <n v="100059291"/>
    <s v="REPORICELO S.L."/>
    <n v="22002996"/>
    <s v="O BARCO DE VALDEORRAS"/>
    <n v="55"/>
    <x v="1"/>
    <d v="2024-09-16T00:00:00"/>
    <d v="1899-12-30T08:51:02"/>
    <s v="17/09 de 08 a 13h"/>
    <d v="2024-09-17T00:00:00"/>
    <x v="0"/>
    <x v="0"/>
    <x v="2530"/>
    <d v="2024-09-16T00:00:00"/>
    <d v="1899-12-30T17:16:48"/>
    <n v="32"/>
    <s v="E00032"/>
    <s v="RUTA KMS.032"/>
    <x v="315"/>
    <x v="0"/>
    <x v="0"/>
    <x v="0"/>
    <x v="0"/>
    <d v="2024-09-16T08:51:02"/>
    <x v="292"/>
    <n v="28.149444444396067"/>
    <d v="2024-09-16T17:16:48"/>
    <d v="1899-12-30T00:25:36"/>
    <d v="2024-09-16T17:42:24"/>
    <n v="19.29333333321847"/>
    <x v="0"/>
    <m/>
    <m/>
    <x v="0"/>
    <x v="13"/>
    <x v="0"/>
    <x v="3"/>
    <x v="9"/>
    <n v="2"/>
    <s v=""/>
    <d v="1899-12-30T10:14:24"/>
    <n v="26.722777777729402"/>
    <n v="12"/>
    <n v="14.722777777729402"/>
    <n v="0"/>
    <x v="0"/>
  </r>
  <r>
    <s v="E002"/>
    <s v="EO11"/>
    <x v="2447"/>
    <x v="0"/>
    <s v="E3"/>
    <n v="100022674"/>
    <s v="COMERCIAL SILOS DE GALICIA, S.L."/>
    <n v="22002950"/>
    <s v="A MERCA"/>
    <n v="55"/>
    <x v="1"/>
    <d v="2024-09-16T00:00:00"/>
    <d v="1899-12-30T09:02:03"/>
    <s v="16/09 durante el día"/>
    <d v="2024-09-16T00:00:00"/>
    <x v="0"/>
    <x v="1"/>
    <x v="2531"/>
    <d v="2024-09-16T00:00:00"/>
    <d v="1899-12-30T11:00:06"/>
    <n v="18"/>
    <s v="E00018"/>
    <s v="RUTA KMS.018"/>
    <x v="43"/>
    <x v="0"/>
    <x v="0"/>
    <x v="1"/>
    <x v="0"/>
    <d v="2024-09-16T09:02:03"/>
    <x v="283"/>
    <n v="3.9658333333209157"/>
    <d v="2024-09-16T11:00:06"/>
    <d v="1899-12-30T00:14:24"/>
    <d v="2024-09-16T11:14:30"/>
    <n v="1.7583333333022892"/>
    <x v="0"/>
    <m/>
    <m/>
    <x v="0"/>
    <x v="13"/>
    <x v="0"/>
    <x v="3"/>
    <x v="7"/>
    <n v="2"/>
    <s v=""/>
    <d v="1899-12-30T05:45:36"/>
    <n v="2.7258333333209155"/>
    <n v="0"/>
    <n v="2.7258333333209155"/>
    <n v="0"/>
    <x v="0"/>
  </r>
  <r>
    <s v="E002"/>
    <s v="EO11"/>
    <x v="2448"/>
    <x v="0"/>
    <s v="E3"/>
    <n v="100000455"/>
    <s v="FORJADOS HERMANOS DURAN S.L."/>
    <n v="22000130"/>
    <s v="AS NEVES (GRANEL)"/>
    <n v="2853"/>
    <x v="11"/>
    <d v="2024-09-16T00:00:00"/>
    <d v="1899-12-30T09:11:15"/>
    <s v="17/09 entre 9 y  9:3"/>
    <d v="2024-09-17T00:00:00"/>
    <x v="23"/>
    <x v="0"/>
    <x v="2532"/>
    <d v="2024-09-16T00:00:00"/>
    <d v="1899-12-30T16:18:43"/>
    <n v="205"/>
    <s v="E00205"/>
    <s v="RUTA KMS.205"/>
    <x v="9"/>
    <x v="0"/>
    <x v="0"/>
    <x v="0"/>
    <x v="0"/>
    <d v="2024-09-16T09:11:15"/>
    <x v="293"/>
    <n v="24.312500000058208"/>
    <d v="2024-09-16T16:18:43"/>
    <d v="1899-12-30T02:44:00"/>
    <d v="2024-09-16T19:02:43"/>
    <n v="14.454722222231794"/>
    <x v="0"/>
    <m/>
    <m/>
    <x v="0"/>
    <x v="13"/>
    <x v="0"/>
    <x v="3"/>
    <x v="8"/>
    <n v="2"/>
    <s v=""/>
    <d v="1900-01-01T17:36:00"/>
    <n v="20.579166666724873"/>
    <n v="12"/>
    <n v="8.5791666667248734"/>
    <n v="0"/>
    <x v="0"/>
  </r>
  <r>
    <s v="E002"/>
    <s v="EO11"/>
    <x v="2449"/>
    <x v="0"/>
    <s v="E4"/>
    <n v="100046562"/>
    <s v="SUMINISTROS O CANDADO, S.L."/>
    <n v="19000726"/>
    <s v="LORENZANA"/>
    <n v="2906"/>
    <x v="8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0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49"/>
    <x v="0"/>
    <s v="E4"/>
    <n v="100046562"/>
    <s v="SUMINISTROS O CANDADO, S.L."/>
    <n v="19000726"/>
    <s v="LORENZANA"/>
    <n v="3320"/>
    <x v="9"/>
    <d v="2024-09-16T00:00:00"/>
    <d v="1899-12-30T09:31:31"/>
    <s v="17/09 CEM +  MORT"/>
    <d v="2024-09-17T00:00:00"/>
    <x v="9"/>
    <x v="0"/>
    <x v="2533"/>
    <d v="2024-09-16T00:00:00"/>
    <d v="1899-12-30T17:14:33"/>
    <n v="155"/>
    <s v="E00155"/>
    <s v="RUTA KMS.155"/>
    <x v="34"/>
    <x v="0"/>
    <x v="1"/>
    <x v="0"/>
    <x v="1"/>
    <d v="2024-09-16T09:31:31"/>
    <x v="294"/>
    <n v="34.474722222250421"/>
    <d v="2024-09-16T17:14:33"/>
    <d v="1899-12-30T02:04:00"/>
    <d v="2024-09-16T19:18:33"/>
    <n v="24.690833333472256"/>
    <x v="0"/>
    <m/>
    <m/>
    <x v="0"/>
    <x v="13"/>
    <x v="0"/>
    <x v="3"/>
    <x v="9"/>
    <n v="2"/>
    <s v=""/>
    <d v="1900-01-01T01:36:00"/>
    <n v="31.408055555583751"/>
    <n v="12"/>
    <n v="19.408055555583751"/>
    <n v="0"/>
    <x v="0"/>
  </r>
  <r>
    <s v="E002"/>
    <s v="EO11"/>
    <x v="2450"/>
    <x v="0"/>
    <s v="E3"/>
    <n v="100000764"/>
    <s v="HORMIGONES BERGANTIÑOS S.A."/>
    <n v="22000267"/>
    <s v="CARBALLO"/>
    <n v="55"/>
    <x v="1"/>
    <d v="2024-09-16T00:00:00"/>
    <d v="1899-12-30T09:34:25"/>
    <s v="17/09 x la mañana"/>
    <d v="2024-09-17T00:00:00"/>
    <x v="0"/>
    <x v="3"/>
    <x v="2534"/>
    <d v="2024-09-17T00:00:00"/>
    <d v="1899-12-30T09:07:53"/>
    <n v="33"/>
    <s v="E00033"/>
    <s v="RUTA KMS.033"/>
    <x v="210"/>
    <x v="0"/>
    <x v="0"/>
    <x v="1"/>
    <x v="0"/>
    <d v="2024-09-16T09:34:25"/>
    <x v="292"/>
    <n v="27.426388888852671"/>
    <d v="2024-09-17T09:07:53"/>
    <d v="1899-12-30T00:26:24"/>
    <d v="2024-09-17T09:34:17"/>
    <n v="3.4286111110704951"/>
    <x v="0"/>
    <m/>
    <m/>
    <x v="0"/>
    <x v="15"/>
    <x v="0"/>
    <x v="3"/>
    <x v="1"/>
    <n v="3"/>
    <s v=""/>
    <d v="1899-12-30T10:33:36"/>
    <n v="25.98638888885267"/>
    <n v="14"/>
    <n v="11.98638888885267"/>
    <n v="0"/>
    <x v="0"/>
  </r>
  <r>
    <s v="E002"/>
    <s v="EO11"/>
    <x v="2451"/>
    <x v="0"/>
    <s v="E3"/>
    <n v="100000764"/>
    <s v="HORMIGONES BERGANTIÑOS S.A."/>
    <n v="22000267"/>
    <s v="CARBALLO"/>
    <n v="55"/>
    <x v="1"/>
    <d v="2024-09-16T00:00:00"/>
    <d v="1899-12-30T09:34:48"/>
    <s v="17/09 x la tarde"/>
    <d v="2024-09-17T00:00:00"/>
    <x v="7"/>
    <x v="3"/>
    <x v="2535"/>
    <d v="2024-09-17T00:00:00"/>
    <d v="1899-12-30T13:09:04"/>
    <n v="33"/>
    <s v="E00033"/>
    <s v="RUTA KMS.033"/>
    <x v="30"/>
    <x v="0"/>
    <x v="0"/>
    <x v="1"/>
    <x v="0"/>
    <d v="2024-09-16T09:34:48"/>
    <x v="295"/>
    <n v="32.419999999925494"/>
    <d v="2024-09-17T13:09:04"/>
    <d v="1899-12-30T00:26:24"/>
    <d v="2024-09-17T13:35:28"/>
    <n v="4.4088888888945803"/>
    <x v="0"/>
    <m/>
    <m/>
    <x v="0"/>
    <x v="15"/>
    <x v="0"/>
    <x v="3"/>
    <x v="2"/>
    <n v="3"/>
    <s v=""/>
    <d v="1899-12-30T10:33:36"/>
    <n v="30.979999999925493"/>
    <n v="14"/>
    <n v="16.979999999925493"/>
    <n v="0"/>
    <x v="0"/>
  </r>
  <r>
    <s v="E002"/>
    <s v="EO11"/>
    <x v="2452"/>
    <x v="0"/>
    <s v="E3"/>
    <n v="100013649"/>
    <s v="HORMIGONES MARBE HISPANIA, S.L."/>
    <n v="22002481"/>
    <s v="PLANTA LALIN"/>
    <n v="55"/>
    <x v="1"/>
    <d v="2024-09-16T00:00:00"/>
    <d v="1899-12-30T10:40:50"/>
    <s v="16/09 16:30h"/>
    <d v="2024-09-16T00:00:00"/>
    <x v="15"/>
    <x v="2"/>
    <x v="2536"/>
    <d v="2024-09-16T00:00:00"/>
    <d v="1899-12-30T14:30:50"/>
    <n v="45"/>
    <s v="E00045"/>
    <s v="RUTA KMS.045"/>
    <x v="214"/>
    <x v="0"/>
    <x v="0"/>
    <x v="1"/>
    <x v="0"/>
    <d v="2024-09-16T10:40:50"/>
    <x v="296"/>
    <n v="5.8194444444961846"/>
    <d v="2024-09-16T14:30:50"/>
    <d v="1899-12-30T00:36:00"/>
    <d v="2024-09-16T15:06:50"/>
    <n v="1.3861111110309139"/>
    <x v="0"/>
    <m/>
    <m/>
    <x v="0"/>
    <x v="13"/>
    <x v="0"/>
    <x v="3"/>
    <x v="5"/>
    <n v="2"/>
    <s v=""/>
    <d v="1899-12-30T14:24:00"/>
    <n v="4.2194444444961849"/>
    <n v="0"/>
    <n v="4.2194444444961849"/>
    <n v="0"/>
    <x v="0"/>
  </r>
  <r>
    <s v="E002"/>
    <s v="EO11"/>
    <x v="2453"/>
    <x v="0"/>
    <s v="E3"/>
    <n v="100022370"/>
    <s v="PREFABRICADOS LUIS BARROS S.L."/>
    <n v="22002691"/>
    <s v="BUEU"/>
    <n v="55"/>
    <x v="1"/>
    <d v="2024-09-16T00:00:00"/>
    <d v="1899-12-30T10:50:15"/>
    <s v="16/09 15h Silo. 3"/>
    <d v="2024-09-16T00:00:00"/>
    <x v="4"/>
    <x v="4"/>
    <x v="2537"/>
    <d v="2024-09-16T00:00:00"/>
    <d v="1899-12-30T12:48:41"/>
    <n v="59"/>
    <s v="E00059"/>
    <s v="RUTA KMS.059"/>
    <x v="212"/>
    <x v="0"/>
    <x v="0"/>
    <x v="1"/>
    <x v="0"/>
    <d v="2024-09-16T10:50:15"/>
    <x v="288"/>
    <n v="4.1625000000349246"/>
    <d v="2024-09-16T12:48:41"/>
    <d v="1899-12-30T00:47:12"/>
    <d v="2024-09-16T13:35:53"/>
    <n v="1.4019444443983957"/>
    <x v="0"/>
    <m/>
    <m/>
    <x v="0"/>
    <x v="13"/>
    <x v="0"/>
    <x v="3"/>
    <x v="3"/>
    <n v="2"/>
    <s v=""/>
    <d v="1899-12-30T18:52:48"/>
    <n v="2.375833333368258"/>
    <n v="0"/>
    <n v="2.375833333368258"/>
    <n v="0"/>
    <x v="0"/>
  </r>
  <r>
    <s v="E002"/>
    <s v="EO11"/>
    <x v="2454"/>
    <x v="0"/>
    <s v="E3"/>
    <n v="100022370"/>
    <s v="PREFABRICADOS LUIS BARROS S.L."/>
    <n v="22002536"/>
    <s v="PUXEIROS"/>
    <n v="55"/>
    <x v="1"/>
    <d v="2024-09-16T00:00:00"/>
    <d v="1899-12-30T10:50:44"/>
    <s v="17/09 12h Silo. 1"/>
    <d v="2024-09-17T00:00:00"/>
    <x v="17"/>
    <x v="4"/>
    <x v="2538"/>
    <d v="2024-09-17T00:00:00"/>
    <d v="1899-12-30T11:24:36"/>
    <n v="15"/>
    <s v="E00015"/>
    <s v="RUTA KMS.015"/>
    <x v="212"/>
    <x v="0"/>
    <x v="0"/>
    <x v="1"/>
    <x v="0"/>
    <d v="2024-09-16T10:50:44"/>
    <x v="297"/>
    <n v="25.154444444517139"/>
    <d v="2024-09-17T11:24:36"/>
    <d v="1899-12-30T00:12:00"/>
    <d v="2024-09-17T11:36:36"/>
    <n v="0.39000000001396984"/>
    <x v="0"/>
    <m/>
    <m/>
    <x v="0"/>
    <x v="15"/>
    <x v="0"/>
    <x v="3"/>
    <x v="7"/>
    <n v="3"/>
    <s v=""/>
    <d v="1899-12-30T04:48:00"/>
    <n v="23.95444444451714"/>
    <n v="14"/>
    <n v="9.9544444445171401"/>
    <n v="0"/>
    <x v="0"/>
  </r>
  <r>
    <s v="E002"/>
    <s v="EO11"/>
    <x v="2455"/>
    <x v="0"/>
    <s v="E3"/>
    <n v="100022370"/>
    <s v="PREFABRICADOS LUIS BARROS S.L."/>
    <n v="22002536"/>
    <s v="PUXEIROS"/>
    <n v="55"/>
    <x v="1"/>
    <d v="2024-09-16T00:00:00"/>
    <d v="1899-12-30T10:51:03"/>
    <s v="17/09 17h Silo. 1"/>
    <d v="2024-09-17T00:00:00"/>
    <x v="1"/>
    <x v="4"/>
    <x v="2539"/>
    <d v="2024-09-17T00:00:00"/>
    <d v="1899-12-30T16:20:21"/>
    <n v="15"/>
    <s v="E00015"/>
    <s v="RUTA KMS.015"/>
    <x v="211"/>
    <x v="0"/>
    <x v="0"/>
    <x v="1"/>
    <x v="0"/>
    <d v="2024-09-16T10:51:03"/>
    <x v="291"/>
    <n v="30.149166666786186"/>
    <d v="2024-09-17T16:20:21"/>
    <d v="1899-12-30T00:12:00"/>
    <d v="2024-09-17T16:32:21"/>
    <n v="0.46083333349088207"/>
    <x v="0"/>
    <m/>
    <m/>
    <x v="0"/>
    <x v="15"/>
    <x v="0"/>
    <x v="3"/>
    <x v="8"/>
    <n v="3"/>
    <s v=""/>
    <d v="1899-12-30T04:48:00"/>
    <n v="28.949166666786187"/>
    <n v="14"/>
    <n v="14.949166666786187"/>
    <n v="0"/>
    <x v="0"/>
  </r>
  <r>
    <s v="E002"/>
    <s v="EO11"/>
    <x v="2456"/>
    <x v="0"/>
    <s v="E3"/>
    <n v="432000110"/>
    <s v="PREBETONG HORMIGONES, S.A."/>
    <n v="21000010"/>
    <s v="LA GRELA"/>
    <n v="55"/>
    <x v="1"/>
    <d v="2024-09-16T00:00:00"/>
    <d v="1899-12-30T11:10:02"/>
    <s v="16/09 lo antes posib"/>
    <d v="2024-09-16T00:00:00"/>
    <x v="16"/>
    <x v="3"/>
    <x v="2540"/>
    <d v="2024-09-16T00:00:00"/>
    <d v="1899-12-30T11:37:06"/>
    <n v="2"/>
    <s v="E00002"/>
    <s v="RUTA KMS.0002"/>
    <x v="30"/>
    <x v="0"/>
    <x v="0"/>
    <x v="1"/>
    <x v="0"/>
    <d v="2024-09-16T11:10:02"/>
    <x v="289"/>
    <n v="4.3327777778031304"/>
    <d v="2024-09-16T11:37:06"/>
    <d v="1899-12-30T00:01:36"/>
    <d v="2024-09-16T11:38:42"/>
    <n v="3.8550000000977889"/>
    <x v="0"/>
    <m/>
    <m/>
    <x v="0"/>
    <x v="13"/>
    <x v="0"/>
    <x v="3"/>
    <x v="7"/>
    <n v="2"/>
    <s v=""/>
    <d v="1899-12-30T00:38:24"/>
    <n v="3.3061111111364641"/>
    <n v="0"/>
    <n v="3.3061111111364641"/>
    <n v="0"/>
    <x v="0"/>
  </r>
  <r>
    <s v="E002"/>
    <s v="EO11"/>
    <x v="2457"/>
    <x v="0"/>
    <s v="E3"/>
    <n v="100053398"/>
    <s v="HORMIGONES ANPASA, S.L.U."/>
    <n v="22002666"/>
    <s v="OUTARIZ"/>
    <n v="3218"/>
    <x v="5"/>
    <d v="2024-09-16T00:00:00"/>
    <d v="1899-12-30T11:17:15"/>
    <s v="16/09 x TARDE HORA F"/>
    <d v="2024-09-16T00:00:00"/>
    <x v="20"/>
    <x v="0"/>
    <x v="2541"/>
    <d v="2024-09-16T00:00:00"/>
    <d v="1899-12-30T12:45:58"/>
    <n v="145"/>
    <s v="E00145"/>
    <s v="RUTA KMS.145"/>
    <x v="275"/>
    <x v="0"/>
    <x v="0"/>
    <x v="0"/>
    <x v="0"/>
    <d v="2024-09-16T11:17:15"/>
    <x v="298"/>
    <n v="7.2125000000232831"/>
    <d v="2024-09-16T12:45:58"/>
    <d v="1899-12-30T01:56:00"/>
    <d v="2024-09-16T14:41:58"/>
    <n v="3.8005555556737818"/>
    <x v="0"/>
    <m/>
    <m/>
    <x v="0"/>
    <x v="13"/>
    <x v="0"/>
    <x v="3"/>
    <x v="3"/>
    <n v="2"/>
    <s v=""/>
    <d v="1899-12-31T22:24:00"/>
    <n v="4.2791666666899495"/>
    <n v="0"/>
    <n v="4.2791666666899495"/>
    <n v="0"/>
    <x v="0"/>
  </r>
  <r>
    <s v="E002"/>
    <s v="EO11"/>
    <x v="2458"/>
    <x v="0"/>
    <s v="E3"/>
    <n v="100000764"/>
    <s v="HORMIGONES BERGANTIÑOS S.A."/>
    <n v="22000268"/>
    <s v="ESPIRITU SANTO"/>
    <n v="55"/>
    <x v="1"/>
    <d v="2024-09-16T00:00:00"/>
    <d v="1899-12-30T11:41:01"/>
    <s v="16/09 1º de 14h a 18"/>
    <d v="2024-09-16T00:00:00"/>
    <x v="16"/>
    <x v="3"/>
    <x v="2542"/>
    <d v="2024-09-16T00:00:00"/>
    <d v="1899-12-30T12:44:37"/>
    <n v="15"/>
    <s v="E00015"/>
    <s v="RUTA KMS.015"/>
    <x v="220"/>
    <x v="0"/>
    <x v="0"/>
    <x v="1"/>
    <x v="0"/>
    <d v="2024-09-16T11:41:01"/>
    <x v="289"/>
    <n v="3.8163888888666406"/>
    <d v="2024-09-16T12:44:37"/>
    <d v="1899-12-30T00:12:00"/>
    <d v="2024-09-16T12:56:37"/>
    <n v="2.5563888889155351"/>
    <x v="0"/>
    <m/>
    <m/>
    <x v="0"/>
    <x v="13"/>
    <x v="0"/>
    <x v="3"/>
    <x v="3"/>
    <n v="2"/>
    <s v=""/>
    <d v="1899-12-30T04:48:00"/>
    <n v="2.6163888888666404"/>
    <n v="0"/>
    <n v="2.6163888888666404"/>
    <n v="0"/>
    <x v="0"/>
  </r>
  <r>
    <s v="E002"/>
    <s v="EO11"/>
    <x v="2459"/>
    <x v="0"/>
    <s v="E3"/>
    <n v="100000764"/>
    <s v="HORMIGONES BERGANTIÑOS S.A."/>
    <n v="22000268"/>
    <s v="ESPIRITU SANTO"/>
    <n v="55"/>
    <x v="1"/>
    <d v="2024-09-16T00:00:00"/>
    <d v="1899-12-30T11:41:21"/>
    <s v="16/09 2º de 14h a 18"/>
    <d v="2024-09-16T00:00:00"/>
    <x v="7"/>
    <x v="3"/>
    <x v="2543"/>
    <d v="2024-09-16T00:00:00"/>
    <d v="1899-12-30T15:26:58"/>
    <n v="15"/>
    <s v="E00015"/>
    <s v="RUTA KMS.015"/>
    <x v="210"/>
    <x v="0"/>
    <x v="0"/>
    <x v="1"/>
    <x v="0"/>
    <d v="2024-09-16T11:41:21"/>
    <x v="274"/>
    <n v="6.3108333333511837"/>
    <d v="2024-09-16T15:26:58"/>
    <d v="1899-12-30T00:12:00"/>
    <d v="2024-09-16T15:38:58"/>
    <n v="2.3505555556621403"/>
    <x v="0"/>
    <m/>
    <m/>
    <x v="0"/>
    <x v="13"/>
    <x v="0"/>
    <x v="3"/>
    <x v="4"/>
    <n v="2"/>
    <s v=""/>
    <d v="1899-12-30T04:48:00"/>
    <n v="5.1108333333511835"/>
    <n v="0"/>
    <n v="5.1108333333511835"/>
    <n v="0"/>
    <x v="0"/>
  </r>
  <r>
    <s v="E002"/>
    <s v="EO11"/>
    <x v="2460"/>
    <x v="0"/>
    <s v="E3"/>
    <n v="100058086"/>
    <s v="BETONVAL HORMIGONES, S.L."/>
    <n v="22002935"/>
    <s v="MANZANEDA"/>
    <n v="55"/>
    <x v="1"/>
    <d v="2024-09-16T00:00:00"/>
    <d v="1899-12-30T11:42:26"/>
    <s v="16/09 x la tarde max"/>
    <d v="2024-09-16T00:00:00"/>
    <x v="22"/>
    <x v="0"/>
    <x v="2544"/>
    <d v="2024-09-16T00:00:00"/>
    <d v="1899-12-30T16:08:49"/>
    <n v="70"/>
    <s v="E00070"/>
    <s v="RUTA KMS.070"/>
    <x v="1"/>
    <x v="0"/>
    <x v="0"/>
    <x v="0"/>
    <x v="0"/>
    <d v="2024-09-16T11:42:26"/>
    <x v="279"/>
    <n v="8.7927777777076699"/>
    <d v="2024-09-16T16:08:49"/>
    <d v="1899-12-30T00:56:00"/>
    <d v="2024-09-16T17:04:49"/>
    <n v="3.4197222220245749"/>
    <x v="0"/>
    <m/>
    <m/>
    <x v="0"/>
    <x v="13"/>
    <x v="0"/>
    <x v="3"/>
    <x v="8"/>
    <n v="2"/>
    <s v=""/>
    <d v="1899-12-30T22:24:00"/>
    <n v="6.8594444443743363"/>
    <n v="0"/>
    <n v="6.8594444443743363"/>
    <n v="0"/>
    <x v="0"/>
  </r>
  <r>
    <s v="E002"/>
    <s v="EO11"/>
    <x v="2461"/>
    <x v="0"/>
    <s v="E3"/>
    <n v="100046984"/>
    <s v="TRANSP. Y CEMENTOS HIDALGO, S.L."/>
    <n v="22002955"/>
    <s v="VILLARES DE LA REINA - ARIDOS ARELS"/>
    <n v="3218"/>
    <x v="5"/>
    <d v="2024-09-16T00:00:00"/>
    <d v="1899-12-30T11:51:00"/>
    <s v="17/09 08h ARELSA VIL"/>
    <d v="2024-09-17T00:00:00"/>
    <x v="13"/>
    <x v="0"/>
    <x v="2545"/>
    <d v="2024-09-16T00:00:00"/>
    <d v="1899-12-30T16:15:04"/>
    <n v="274"/>
    <s v="E00274"/>
    <s v="RUTA KMS.274"/>
    <x v="271"/>
    <x v="0"/>
    <x v="0"/>
    <x v="0"/>
    <x v="0"/>
    <d v="2024-09-16T11:51:00"/>
    <x v="299"/>
    <n v="20.150000000023283"/>
    <d v="2024-09-16T16:15:04"/>
    <d v="1899-12-30T03:39:12"/>
    <d v="2024-09-16T19:54:16"/>
    <n v="12.095555555715691"/>
    <x v="0"/>
    <m/>
    <m/>
    <x v="0"/>
    <x v="13"/>
    <x v="0"/>
    <x v="3"/>
    <x v="8"/>
    <n v="2"/>
    <s v=""/>
    <d v="1900-01-02T15:40:48"/>
    <n v="15.496666666689951"/>
    <n v="12"/>
    <n v="3.4966666666899506"/>
    <n v="0"/>
    <x v="0"/>
  </r>
  <r>
    <s v="E002"/>
    <s v="EO11"/>
    <x v="2462"/>
    <x v="0"/>
    <s v="E3"/>
    <n v="100056297"/>
    <s v="HORMIGONES HORPASA, S.L."/>
    <n v="22002815"/>
    <s v="BARRO (SEQUEIROS)"/>
    <n v="55"/>
    <x v="1"/>
    <d v="2024-09-16T00:00:00"/>
    <d v="1899-12-30T12:04:01"/>
    <s v="16/09 Urge"/>
    <d v="2024-09-16T00:00:00"/>
    <x v="15"/>
    <x v="4"/>
    <x v="2546"/>
    <d v="2024-09-16T00:00:00"/>
    <d v="1899-12-30T12:42:13"/>
    <n v="58"/>
    <s v="E00058"/>
    <s v="RUTA KMS.058"/>
    <x v="216"/>
    <x v="0"/>
    <x v="0"/>
    <x v="1"/>
    <x v="0"/>
    <d v="2024-09-16T12:04:01"/>
    <x v="296"/>
    <n v="4.433055555622559"/>
    <d v="2024-09-16T12:42:13"/>
    <d v="1899-12-30T00:46:24"/>
    <d v="2024-09-16T13:28:37"/>
    <n v="3.0230555555317551"/>
    <x v="0"/>
    <m/>
    <m/>
    <x v="0"/>
    <x v="13"/>
    <x v="0"/>
    <x v="3"/>
    <x v="3"/>
    <n v="2"/>
    <s v=""/>
    <d v="1899-12-30T18:33:36"/>
    <n v="2.6597222222892256"/>
    <n v="0"/>
    <n v="2.6597222222892256"/>
    <n v="0"/>
    <x v="0"/>
  </r>
  <r>
    <s v="E002"/>
    <s v="EO11"/>
    <x v="2463"/>
    <x v="0"/>
    <s v="E3"/>
    <n v="100022370"/>
    <s v="PREFABRICADOS LUIS BARROS S.L."/>
    <n v="22002704"/>
    <s v="TOMIÑO"/>
    <n v="55"/>
    <x v="1"/>
    <d v="2024-09-16T00:00:00"/>
    <d v="1899-12-30T12:18:27"/>
    <s v="16/09 antes 16h o ma"/>
    <d v="2024-09-16T00:00:00"/>
    <x v="6"/>
    <x v="4"/>
    <x v="2547"/>
    <d v="2024-09-16T00:00:00"/>
    <d v="1899-12-30T13:06:29"/>
    <n v="26"/>
    <s v="E00026"/>
    <s v="RUTA KMS.026"/>
    <x v="211"/>
    <x v="0"/>
    <x v="0"/>
    <x v="1"/>
    <x v="0"/>
    <d v="2024-09-16T12:18:27"/>
    <x v="284"/>
    <n v="3.6925000000046566"/>
    <d v="2024-09-16T13:06:29"/>
    <d v="1899-12-30T00:20:48"/>
    <d v="2024-09-16T13:27:17"/>
    <n v="2.5452777776517905"/>
    <x v="0"/>
    <m/>
    <m/>
    <x v="0"/>
    <x v="13"/>
    <x v="0"/>
    <x v="3"/>
    <x v="2"/>
    <n v="2"/>
    <s v=""/>
    <d v="1899-12-30T08:19:12"/>
    <n v="2.3458333333379899"/>
    <n v="0"/>
    <n v="2.3458333333379899"/>
    <n v="0"/>
    <x v="0"/>
  </r>
  <r>
    <s v="E002"/>
    <s v="EO11"/>
    <x v="2464"/>
    <x v="0"/>
    <s v="E3"/>
    <n v="100028413"/>
    <s v="HORMIGONES CARRAL, S.L."/>
    <n v="22003021"/>
    <s v="RANTE-TABOADELA"/>
    <n v="3042"/>
    <x v="4"/>
    <d v="2024-09-16T00:00:00"/>
    <d v="1899-12-30T12:34:17"/>
    <s v="17/09 urge"/>
    <d v="2024-09-17T00:00:00"/>
    <x v="12"/>
    <x v="1"/>
    <x v="2548"/>
    <d v="2024-09-17T00:00:00"/>
    <d v="1899-12-30T10:41:19"/>
    <n v="20"/>
    <s v="E00020"/>
    <s v="RUTA KMS.020"/>
    <x v="38"/>
    <x v="0"/>
    <x v="0"/>
    <x v="1"/>
    <x v="0"/>
    <d v="2024-09-16T12:34:17"/>
    <x v="300"/>
    <n v="22.42861111118691"/>
    <d v="2024-09-17T10:41:19"/>
    <d v="1899-12-30T00:16:00"/>
    <d v="2024-09-17T10:57:19"/>
    <n v="4.4722222199197859E-2"/>
    <x v="0"/>
    <m/>
    <m/>
    <x v="0"/>
    <x v="15"/>
    <x v="0"/>
    <x v="3"/>
    <x v="6"/>
    <n v="3"/>
    <s v=""/>
    <d v="1899-12-30T06:24:00"/>
    <n v="21.161944444520245"/>
    <n v="14"/>
    <n v="7.1619444445202447"/>
    <n v="0"/>
    <x v="0"/>
  </r>
  <r>
    <s v="E002"/>
    <s v="EO11"/>
    <x v="2465"/>
    <x v="0"/>
    <s v="E3"/>
    <n v="100028413"/>
    <s v="HORMIGONES CARRAL, S.L."/>
    <n v="22003021"/>
    <s v="RANTE-TABOADELA"/>
    <n v="3042"/>
    <x v="4"/>
    <d v="2024-09-16T00:00:00"/>
    <d v="1899-12-30T12:34:39"/>
    <s v="17/09 urge"/>
    <d v="2024-09-17T00:00:00"/>
    <x v="2"/>
    <x v="1"/>
    <x v="2549"/>
    <d v="2024-09-17T00:00:00"/>
    <d v="1899-12-30T11:39:11"/>
    <n v="20"/>
    <s v="E00020"/>
    <s v="RUTA KMS.020"/>
    <x v="43"/>
    <x v="0"/>
    <x v="0"/>
    <x v="1"/>
    <x v="0"/>
    <d v="2024-09-16T12:34:39"/>
    <x v="301"/>
    <n v="25.922499999927823"/>
    <d v="2024-09-17T11:39:11"/>
    <d v="1899-12-30T00:16:00"/>
    <d v="2024-09-17T11:55:11"/>
    <n v="2.5802777778008021"/>
    <x v="0"/>
    <m/>
    <m/>
    <x v="0"/>
    <x v="15"/>
    <x v="0"/>
    <x v="3"/>
    <x v="7"/>
    <n v="3"/>
    <s v=""/>
    <d v="1899-12-30T06:24:00"/>
    <n v="24.655833333261157"/>
    <n v="14"/>
    <n v="10.655833333261157"/>
    <n v="0"/>
    <x v="0"/>
  </r>
  <r>
    <s v="E002"/>
    <s v="EO11"/>
    <x v="2466"/>
    <x v="0"/>
    <s v="E4"/>
    <n v="100000136"/>
    <s v="CONSTRUDECO NORTE S.L."/>
    <n v="19001236"/>
    <s v="VIVEIRO"/>
    <n v="2906"/>
    <x v="8"/>
    <d v="2024-09-16T00:00:00"/>
    <d v="1899-12-30T12:37:02"/>
    <s v="17/09 solo fardos"/>
    <d v="2024-09-17T00:00:00"/>
    <x v="9"/>
    <x v="0"/>
    <x v="2550"/>
    <d v="2024-09-16T00:00:00"/>
    <d v="1899-12-30T16:19:10"/>
    <n v="196"/>
    <s v="E00196"/>
    <s v="RUTA KMS.196"/>
    <x v="227"/>
    <x v="0"/>
    <x v="0"/>
    <x v="0"/>
    <x v="1"/>
    <d v="2024-09-16T12:37:02"/>
    <x v="294"/>
    <n v="31.382777777791489"/>
    <d v="2024-09-16T16:19:10"/>
    <d v="1899-12-30T02:36:48"/>
    <d v="2024-09-16T18:55:58"/>
    <n v="25.067222222161945"/>
    <x v="0"/>
    <m/>
    <m/>
    <x v="0"/>
    <x v="13"/>
    <x v="0"/>
    <x v="3"/>
    <x v="8"/>
    <n v="2"/>
    <s v=""/>
    <d v="1900-01-01T14:43:12"/>
    <n v="27.769444444458156"/>
    <n v="12"/>
    <n v="15.769444444458156"/>
    <n v="0"/>
    <x v="0"/>
  </r>
  <r>
    <s v="E002"/>
    <s v="EO11"/>
    <x v="2467"/>
    <x v="0"/>
    <s v="E3"/>
    <n v="432000181"/>
    <s v="PREBETONG LUGO HORMIGONES, S.A."/>
    <n v="22002590"/>
    <s v="MONFORTE"/>
    <n v="55"/>
    <x v="1"/>
    <d v="2024-09-16T00:00:00"/>
    <d v="1899-12-30T12:43:29"/>
    <s v="16/09 X LA TARDE"/>
    <d v="2024-09-16T00:00:00"/>
    <x v="5"/>
    <x v="0"/>
    <x v="2551"/>
    <d v="2024-09-16T00:00:00"/>
    <d v="1899-12-30T13:35:05"/>
    <n v="102"/>
    <s v="E00102"/>
    <s v="RUTA KMS.102"/>
    <x v="36"/>
    <x v="0"/>
    <x v="0"/>
    <x v="0"/>
    <x v="0"/>
    <d v="2024-09-16T12:43:29"/>
    <x v="302"/>
    <n v="4.7752777776913717"/>
    <d v="2024-09-16T13:35:05"/>
    <d v="1899-12-30T01:21:36"/>
    <d v="2024-09-16T14:56:41"/>
    <n v="2.5552777777193114"/>
    <x v="0"/>
    <m/>
    <m/>
    <x v="0"/>
    <x v="13"/>
    <x v="0"/>
    <x v="3"/>
    <x v="2"/>
    <n v="2"/>
    <s v=""/>
    <d v="1899-12-31T08:38:24"/>
    <n v="2.4152777776913714"/>
    <n v="0"/>
    <n v="2.4152777776913714"/>
    <n v="0"/>
    <x v="0"/>
  </r>
  <r>
    <s v="E002"/>
    <s v="EO11"/>
    <x v="2468"/>
    <x v="0"/>
    <s v="E3"/>
    <n v="432000110"/>
    <s v="PREBETONG HORMIGONES, S.A."/>
    <n v="22002920"/>
    <s v="PLANTA MOVIL OURAL"/>
    <n v="3043"/>
    <x v="0"/>
    <d v="2024-09-16T00:00:00"/>
    <d v="1899-12-30T13:06:31"/>
    <s v="URGE 09:00 CARGAR SI"/>
    <d v="2024-09-17T00:00:00"/>
    <x v="11"/>
    <x v="0"/>
    <x v="2552"/>
    <d v="2024-09-17T00:00:00"/>
    <d v="1899-12-30T08:40:09"/>
    <n v="123"/>
    <s v="E00123"/>
    <s v="RUTA KMS.123"/>
    <x v="4"/>
    <x v="0"/>
    <x v="0"/>
    <x v="0"/>
    <x v="0"/>
    <d v="2024-09-16T13:06:31"/>
    <x v="303"/>
    <n v="20.891388888820074"/>
    <d v="2024-09-17T08:40:09"/>
    <d v="1899-12-30T01:38:24"/>
    <d v="2024-09-17T10:18:33"/>
    <n v="-0.30916666681878269"/>
    <x v="0"/>
    <m/>
    <m/>
    <x v="0"/>
    <x v="15"/>
    <x v="0"/>
    <x v="3"/>
    <x v="0"/>
    <n v="3"/>
    <s v=""/>
    <d v="1899-12-31T15:21:36"/>
    <n v="18.251388888820074"/>
    <n v="12"/>
    <n v="6.2513888888200739"/>
    <n v="0"/>
    <x v="0"/>
  </r>
  <r>
    <s v="E002"/>
    <s v="EO11"/>
    <x v="2469"/>
    <x v="0"/>
    <s v="E3"/>
    <n v="100000005"/>
    <s v="MAGAN HORCO S.L."/>
    <n v="22000143"/>
    <s v="SANTIAGO DE COMPOSTELA (GRANEL)"/>
    <n v="55"/>
    <x v="1"/>
    <d v="2024-09-16T00:00:00"/>
    <d v="1899-12-30T13:09:01"/>
    <s v="17/09 07 a 08h URGE"/>
    <d v="2024-09-17T00:00:00"/>
    <x v="28"/>
    <x v="2"/>
    <x v="2553"/>
    <d v="2024-09-16T00:00:00"/>
    <d v="1899-12-30T17:53:33"/>
    <n v="15"/>
    <s v="E00015"/>
    <s v="RUTA KMS.015"/>
    <x v="217"/>
    <x v="0"/>
    <x v="0"/>
    <x v="1"/>
    <x v="0"/>
    <d v="2024-09-16T13:09:01"/>
    <x v="304"/>
    <n v="18.349722222250421"/>
    <d v="2024-09-16T17:53:33"/>
    <d v="1899-12-30T00:12:00"/>
    <d v="2024-09-16T18:05:33"/>
    <n v="13.407500000030268"/>
    <x v="0"/>
    <m/>
    <m/>
    <x v="0"/>
    <x v="13"/>
    <x v="0"/>
    <x v="3"/>
    <x v="9"/>
    <n v="2"/>
    <s v=""/>
    <d v="1899-12-30T04:48:00"/>
    <n v="17.149722222250421"/>
    <n v="14"/>
    <n v="3.1497222222504213"/>
    <n v="0"/>
    <x v="0"/>
  </r>
  <r>
    <s v="E002"/>
    <s v="EO11"/>
    <x v="2470"/>
    <x v="0"/>
    <s v="E3"/>
    <n v="100053492"/>
    <s v="HORMIGONES Y MINERALES S.L."/>
    <n v="22002720"/>
    <s v="DEHESAS"/>
    <n v="55"/>
    <x v="1"/>
    <d v="2024-09-16T00:00:00"/>
    <d v="1899-12-30T13:12:21"/>
    <s v="17/09 08h"/>
    <d v="2024-09-17T00:00:00"/>
    <x v="10"/>
    <x v="0"/>
    <x v="2554"/>
    <d v="2024-09-16T00:00:00"/>
    <d v="1899-12-30T18:55:55"/>
    <n v="20"/>
    <s v="E00020"/>
    <s v="RUTA KMS.020"/>
    <x v="20"/>
    <x v="0"/>
    <x v="0"/>
    <x v="0"/>
    <x v="0"/>
    <d v="2024-09-16T13:12:21"/>
    <x v="305"/>
    <n v="24.29416666663019"/>
    <d v="2024-09-16T18:55:55"/>
    <d v="1899-12-30T00:16:00"/>
    <d v="2024-09-16T19:11:55"/>
    <n v="18.301388888969086"/>
    <x v="0"/>
    <m/>
    <m/>
    <x v="0"/>
    <x v="13"/>
    <x v="0"/>
    <x v="3"/>
    <x v="10"/>
    <n v="2"/>
    <s v=""/>
    <d v="1899-12-30T06:24:00"/>
    <n v="23.027499999963524"/>
    <n v="12"/>
    <n v="11.027499999963524"/>
    <n v="0"/>
    <x v="0"/>
  </r>
  <r>
    <s v="E002"/>
    <s v="EO11"/>
    <x v="2471"/>
    <x v="0"/>
    <s v="E4"/>
    <n v="100000136"/>
    <s v="CONSTRUDECO NORTE S.L."/>
    <n v="19000196"/>
    <s v="BURELA"/>
    <n v="2906"/>
    <x v="8"/>
    <d v="2024-09-16T00:00:00"/>
    <d v="1899-12-30T14:38:45"/>
    <s v="17/09 servir"/>
    <d v="2024-09-17T00:00:00"/>
    <x v="9"/>
    <x v="0"/>
    <x v="2555"/>
    <d v="2024-09-16T00:00:00"/>
    <d v="1899-12-30T19:27:10"/>
    <n v="214"/>
    <s v="E00214"/>
    <s v="RUTA KMS.214"/>
    <x v="226"/>
    <x v="0"/>
    <x v="0"/>
    <x v="0"/>
    <x v="1"/>
    <d v="2024-09-16T14:38:45"/>
    <x v="294"/>
    <n v="29.354166666744277"/>
    <d v="2024-09-16T19:27:10"/>
    <d v="1899-12-30T02:51:12"/>
    <d v="2024-09-16T22:18:22"/>
    <n v="21.693888889043592"/>
    <x v="0"/>
    <m/>
    <m/>
    <x v="0"/>
    <x v="13"/>
    <x v="0"/>
    <x v="3"/>
    <x v="11"/>
    <n v="2"/>
    <s v=""/>
    <d v="1900-01-01T20:28:48"/>
    <n v="25.500833333410945"/>
    <n v="12"/>
    <n v="13.500833333410945"/>
    <n v="0"/>
    <x v="0"/>
  </r>
  <r>
    <s v="E002"/>
    <s v="EO11"/>
    <x v="2472"/>
    <x v="0"/>
    <s v="E3"/>
    <n v="100048420"/>
    <s v="RODIÑAS PRETENSADOS, S. L."/>
    <n v="22002397"/>
    <s v="TEIXEIRO"/>
    <n v="3218"/>
    <x v="5"/>
    <d v="2024-09-16T00:00:00"/>
    <d v="1899-12-30T15:12:55"/>
    <s v="17/09 10:30h"/>
    <d v="2024-09-17T00:00:00"/>
    <x v="21"/>
    <x v="0"/>
    <x v="2556"/>
    <d v="2024-09-16T00:00:00"/>
    <d v="1899-12-30T18:50:54"/>
    <n v="151"/>
    <s v="E00151"/>
    <s v="RUTA KMS.151"/>
    <x v="2"/>
    <x v="0"/>
    <x v="0"/>
    <x v="0"/>
    <x v="0"/>
    <d v="2024-09-16T15:12:55"/>
    <x v="306"/>
    <n v="19.284722222189885"/>
    <d v="2024-09-16T18:50:54"/>
    <d v="1899-12-30T02:00:48"/>
    <d v="2024-09-16T20:51:42"/>
    <n v="13.638333333365154"/>
    <x v="0"/>
    <m/>
    <m/>
    <x v="0"/>
    <x v="13"/>
    <x v="0"/>
    <x v="3"/>
    <x v="10"/>
    <n v="2"/>
    <s v=""/>
    <d v="1900-01-01T00:19:12"/>
    <n v="16.271388888856553"/>
    <n v="12"/>
    <n v="4.2713888888565528"/>
    <n v="0"/>
    <x v="0"/>
  </r>
  <r>
    <s v="E002"/>
    <s v="EO11"/>
    <x v="2473"/>
    <x v="0"/>
    <s v="E3"/>
    <n v="100028413"/>
    <s v="HORMIGONES CARRAL, S.L."/>
    <n v="22002746"/>
    <s v="NARON"/>
    <n v="3042"/>
    <x v="4"/>
    <d v="2024-09-16T00:00:00"/>
    <d v="1899-12-30T15:13:29"/>
    <s v="17/09 08:30h"/>
    <d v="2024-09-17T00:00:00"/>
    <x v="19"/>
    <x v="3"/>
    <x v="2557"/>
    <d v="2024-09-16T00:00:00"/>
    <d v="1899-12-30T17:33:12"/>
    <n v="71"/>
    <s v="E00071"/>
    <s v="RUTA KMS.071"/>
    <x v="220"/>
    <x v="0"/>
    <x v="0"/>
    <x v="1"/>
    <x v="0"/>
    <d v="2024-09-16T15:13:29"/>
    <x v="307"/>
    <n v="17.275277777749579"/>
    <d v="2024-09-16T17:33:12"/>
    <d v="1899-12-30T00:56:48"/>
    <d v="2024-09-16T18:30:00"/>
    <n v="13.999999999883585"/>
    <x v="0"/>
    <m/>
    <m/>
    <x v="0"/>
    <x v="13"/>
    <x v="0"/>
    <x v="3"/>
    <x v="9"/>
    <n v="2"/>
    <s v=""/>
    <d v="1899-12-30T22:43:12"/>
    <n v="15.328611111082914"/>
    <n v="14"/>
    <n v="1.328611111082914"/>
    <n v="0"/>
    <x v="0"/>
  </r>
  <r>
    <s v="E002"/>
    <s v="EO11"/>
    <x v="2474"/>
    <x v="0"/>
    <s v="E3"/>
    <n v="100028413"/>
    <s v="HORMIGONES CARRAL, S.L."/>
    <n v="22002990"/>
    <s v="PUERTO EXTERIOR DE FERROL"/>
    <n v="3042"/>
    <x v="4"/>
    <d v="2024-09-16T00:00:00"/>
    <d v="1899-12-30T15:13:57"/>
    <s v="17/09 09:00h"/>
    <d v="2024-09-17T00:00:00"/>
    <x v="18"/>
    <x v="3"/>
    <x v="2558"/>
    <d v="2024-09-16T00:00:00"/>
    <d v="1899-12-30T17:52:50"/>
    <n v="71"/>
    <s v="E00071"/>
    <s v="RUTA KMS.071"/>
    <x v="30"/>
    <x v="0"/>
    <x v="0"/>
    <x v="1"/>
    <x v="0"/>
    <d v="2024-09-16T15:13:57"/>
    <x v="308"/>
    <n v="17.76749999995809"/>
    <d v="2024-09-16T17:52:50"/>
    <d v="1899-12-30T00:56:48"/>
    <d v="2024-09-16T18:49:38"/>
    <n v="14.172777777712326"/>
    <x v="0"/>
    <m/>
    <m/>
    <x v="0"/>
    <x v="13"/>
    <x v="0"/>
    <x v="3"/>
    <x v="9"/>
    <n v="2"/>
    <s v=""/>
    <d v="1899-12-30T22:43:12"/>
    <n v="15.820833333291425"/>
    <n v="14"/>
    <n v="1.820833333291425"/>
    <n v="0"/>
    <x v="0"/>
  </r>
  <r>
    <s v="E002"/>
    <s v="EO11"/>
    <x v="2475"/>
    <x v="0"/>
    <s v="E3"/>
    <n v="100028413"/>
    <s v="HORMIGONES CARRAL, S.L."/>
    <n v="22002746"/>
    <s v="NARON"/>
    <n v="3042"/>
    <x v="4"/>
    <d v="2024-09-16T00:00:00"/>
    <d v="1899-12-30T15:14:21"/>
    <s v="17/09 15:30h"/>
    <d v="2024-09-17T00:00:00"/>
    <x v="16"/>
    <x v="3"/>
    <x v="2559"/>
    <d v="2024-09-17T00:00:00"/>
    <d v="1899-12-30T10:46:56"/>
    <n v="71"/>
    <s v="E00071"/>
    <s v="RUTA KMS.071"/>
    <x v="221"/>
    <x v="0"/>
    <x v="0"/>
    <x v="1"/>
    <x v="0"/>
    <d v="2024-09-16T15:14:21"/>
    <x v="309"/>
    <n v="24.260833333362825"/>
    <d v="2024-09-17T10:46:56"/>
    <d v="1899-12-30T00:56:48"/>
    <d v="2024-09-17T11:43:44"/>
    <n v="3.7711111111566424"/>
    <x v="0"/>
    <m/>
    <m/>
    <x v="0"/>
    <x v="15"/>
    <x v="0"/>
    <x v="3"/>
    <x v="6"/>
    <n v="3"/>
    <s v=""/>
    <d v="1899-12-30T22:43:12"/>
    <n v="22.31416666669616"/>
    <n v="14"/>
    <n v="8.3141666666961598"/>
    <n v="0"/>
    <x v="0"/>
  </r>
  <r>
    <s v="E002"/>
    <s v="EO11"/>
    <x v="2476"/>
    <x v="0"/>
    <s v="E3"/>
    <n v="100022674"/>
    <s v="COMERCIAL SILOS DE GALICIA, S.L."/>
    <n v="22002564"/>
    <s v="LOMBA"/>
    <n v="55"/>
    <x v="1"/>
    <d v="2024-09-16T00:00:00"/>
    <d v="1899-12-30T15:25:37"/>
    <s v="17/09 09:00h"/>
    <d v="2024-09-17T00:00:00"/>
    <x v="18"/>
    <x v="4"/>
    <x v="2560"/>
    <d v="2024-09-16T00:00:00"/>
    <d v="1899-12-30T17:20:59"/>
    <n v="15"/>
    <s v="E00015"/>
    <s v="RUTA KMS.015"/>
    <x v="211"/>
    <x v="0"/>
    <x v="0"/>
    <x v="1"/>
    <x v="0"/>
    <d v="2024-09-16T15:25:37"/>
    <x v="308"/>
    <n v="17.573055555636529"/>
    <d v="2024-09-16T17:20:59"/>
    <d v="1899-12-30T00:12:00"/>
    <d v="2024-09-16T17:32:59"/>
    <n v="15.450277777737938"/>
    <x v="0"/>
    <m/>
    <m/>
    <x v="0"/>
    <x v="13"/>
    <x v="0"/>
    <x v="3"/>
    <x v="9"/>
    <n v="2"/>
    <s v=""/>
    <d v="1899-12-30T04:48:00"/>
    <n v="16.37305555563653"/>
    <n v="14"/>
    <n v="2.3730555556365296"/>
    <n v="0"/>
    <x v="0"/>
  </r>
  <r>
    <s v="E002"/>
    <s v="EO11"/>
    <x v="2477"/>
    <x v="0"/>
    <s v="E3"/>
    <n v="100027852"/>
    <s v="GONZALEZ MADARRO S.L."/>
    <n v="22002801"/>
    <s v="CEREIXAL"/>
    <n v="2853"/>
    <x v="11"/>
    <d v="2024-09-16T00:00:00"/>
    <d v="1899-12-30T15:43:39"/>
    <s v="17/09 MÁXIMO 09H"/>
    <d v="2024-09-17T00:00:00"/>
    <x v="18"/>
    <x v="0"/>
    <x v="2561"/>
    <d v="2024-09-16T00:00:00"/>
    <d v="1899-12-30T20:28:45"/>
    <n v="57"/>
    <s v="E00057"/>
    <s v="RUTA KMS.057"/>
    <x v="1"/>
    <x v="0"/>
    <x v="0"/>
    <x v="0"/>
    <x v="0"/>
    <d v="2024-09-16T15:43:39"/>
    <x v="308"/>
    <n v="17.272500000020955"/>
    <d v="2024-09-16T20:28:45"/>
    <d v="1899-12-30T00:45:36"/>
    <d v="2024-09-16T21:14:21"/>
    <n v="11.760833333304618"/>
    <x v="0"/>
    <m/>
    <m/>
    <x v="0"/>
    <x v="13"/>
    <x v="0"/>
    <x v="3"/>
    <x v="16"/>
    <n v="2"/>
    <s v=""/>
    <d v="1899-12-30T18:14:24"/>
    <n v="15.512500000020953"/>
    <n v="12"/>
    <n v="3.5125000000209532"/>
    <n v="0"/>
    <x v="0"/>
  </r>
  <r>
    <s v="E002"/>
    <s v="EO11"/>
    <x v="2478"/>
    <x v="0"/>
    <s v="E3"/>
    <n v="100051530"/>
    <s v="MYHNOR MORTEROS Y HORMIGONES DEL"/>
    <n v="22002574"/>
    <s v="A CORUÑA"/>
    <n v="55"/>
    <x v="1"/>
    <d v="2024-09-16T00:00:00"/>
    <d v="1899-12-30T15:52:42"/>
    <s v="17/09 11:00h"/>
    <d v="2024-09-17T00:00:00"/>
    <x v="12"/>
    <x v="3"/>
    <x v="2562"/>
    <d v="2024-09-17T00:00:00"/>
    <d v="1899-12-30T10:17:43"/>
    <n v="2"/>
    <s v="E00002"/>
    <s v="RUTA KMS.0002"/>
    <x v="213"/>
    <x v="0"/>
    <x v="0"/>
    <x v="1"/>
    <x v="0"/>
    <d v="2024-09-16T15:52:42"/>
    <x v="300"/>
    <n v="19.121666666760575"/>
    <d v="2024-09-17T10:17:43"/>
    <d v="1899-12-30T00:01:36"/>
    <d v="2024-09-17T10:19:19"/>
    <n v="0.67805555567611009"/>
    <x v="0"/>
    <m/>
    <m/>
    <x v="0"/>
    <x v="15"/>
    <x v="0"/>
    <x v="3"/>
    <x v="6"/>
    <n v="3"/>
    <s v=""/>
    <d v="1899-12-30T00:38:24"/>
    <n v="18.095000000093908"/>
    <n v="14"/>
    <n v="4.0950000000939077"/>
    <n v="0"/>
    <x v="0"/>
  </r>
  <r>
    <s v="E002"/>
    <s v="EO11"/>
    <x v="2479"/>
    <x v="0"/>
    <s v="E3"/>
    <n v="100000835"/>
    <s v="HORMIGONES DE OROSO S.A."/>
    <n v="22000370"/>
    <s v="OROSO"/>
    <n v="55"/>
    <x v="1"/>
    <d v="2024-09-16T00:00:00"/>
    <d v="1899-12-30T15:58:16"/>
    <s v="16/09 urgente"/>
    <d v="2024-09-16T00:00:00"/>
    <x v="7"/>
    <x v="2"/>
    <x v="2563"/>
    <d v="2024-09-16T00:00:00"/>
    <d v="1899-12-30T16:11:25"/>
    <n v="24"/>
    <s v="E00024"/>
    <s v="RUTA KMS.024"/>
    <x v="217"/>
    <x v="0"/>
    <x v="0"/>
    <x v="1"/>
    <x v="0"/>
    <d v="2024-09-16T15:58:16"/>
    <x v="274"/>
    <n v="2.0288888888899237"/>
    <d v="2024-09-16T16:11:25"/>
    <d v="1899-12-30T00:19:12"/>
    <d v="2024-09-16T16:30:37"/>
    <n v="1.4897222220897675"/>
    <x v="0"/>
    <m/>
    <m/>
    <x v="0"/>
    <x v="13"/>
    <x v="0"/>
    <x v="3"/>
    <x v="8"/>
    <n v="2"/>
    <s v=""/>
    <d v="1899-12-30T07:40:48"/>
    <n v="0.70888888888992363"/>
    <n v="0"/>
    <n v="0.70888888888992363"/>
    <n v="1"/>
    <x v="0"/>
  </r>
  <r>
    <s v="E002"/>
    <s v="EO11"/>
    <x v="2480"/>
    <x v="0"/>
    <s v="E3"/>
    <n v="100051530"/>
    <s v="MYHNOR MORTEROS Y HORMIGONES DEL"/>
    <n v="22002945"/>
    <s v="ESTACION INTERMODAL - A CORUÑA"/>
    <n v="55"/>
    <x v="1"/>
    <d v="2024-09-16T00:00:00"/>
    <d v="1899-12-30T15:58:57"/>
    <s v="17/09 x TARDE"/>
    <d v="2024-09-17T00:00:00"/>
    <x v="7"/>
    <x v="3"/>
    <x v="2564"/>
    <d v="2024-09-17T00:00:00"/>
    <d v="1899-12-30T16:10:37"/>
    <n v="7"/>
    <s v="E00007"/>
    <s v="RUTA KMS.007"/>
    <x v="220"/>
    <x v="0"/>
    <x v="0"/>
    <x v="1"/>
    <x v="0"/>
    <d v="2024-09-16T15:58:57"/>
    <x v="295"/>
    <n v="26.01749999995809"/>
    <d v="2024-09-17T16:10:37"/>
    <d v="1899-12-30T00:05:36"/>
    <d v="2024-09-17T16:16:13"/>
    <n v="1.7297222223132849"/>
    <x v="0"/>
    <m/>
    <m/>
    <x v="0"/>
    <x v="15"/>
    <x v="0"/>
    <x v="3"/>
    <x v="8"/>
    <n v="3"/>
    <s v=""/>
    <d v="1899-12-30T02:14:24"/>
    <n v="24.924166666624757"/>
    <n v="14"/>
    <n v="10.924166666624757"/>
    <n v="0"/>
    <x v="0"/>
  </r>
  <r>
    <s v="E002"/>
    <s v="EO11"/>
    <x v="2481"/>
    <x v="0"/>
    <s v="E3"/>
    <n v="100051530"/>
    <s v="MYHNOR MORTEROS Y HORMIGONES DEL"/>
    <n v="22002945"/>
    <s v="ESTACION INTERMODAL - A CORUÑA"/>
    <n v="55"/>
    <x v="1"/>
    <d v="2024-09-16T00:00:00"/>
    <d v="1899-12-30T15:59:23"/>
    <s v="17/09 x TARDE"/>
    <d v="2024-09-17T00:00:00"/>
    <x v="1"/>
    <x v="3"/>
    <x v="2565"/>
    <d v="2024-09-17T00:00:00"/>
    <d v="1899-12-30T13:33:11"/>
    <n v="7"/>
    <s v="E00007"/>
    <s v="RUTA KMS.007"/>
    <x v="220"/>
    <x v="0"/>
    <x v="0"/>
    <x v="1"/>
    <x v="0"/>
    <d v="2024-09-16T15:59:23"/>
    <x v="291"/>
    <n v="25.010277777852025"/>
    <d v="2024-09-17T13:33:11"/>
    <d v="1899-12-30T00:05:36"/>
    <d v="2024-09-17T13:38:47"/>
    <n v="3.3536111111752689"/>
    <x v="0"/>
    <m/>
    <m/>
    <x v="0"/>
    <x v="15"/>
    <x v="0"/>
    <x v="3"/>
    <x v="2"/>
    <n v="3"/>
    <s v=""/>
    <d v="1899-12-30T02:14:24"/>
    <n v="23.916944444518691"/>
    <n v="14"/>
    <n v="9.9169444445186912"/>
    <n v="0"/>
    <x v="0"/>
  </r>
  <r>
    <s v="E002"/>
    <s v="EO11"/>
    <x v="2482"/>
    <x v="0"/>
    <s v="E3"/>
    <n v="100000761"/>
    <s v="GRANITOS DE XALLAS S.L."/>
    <n v="22000263"/>
    <s v="SANTA COMBA"/>
    <n v="55"/>
    <x v="1"/>
    <d v="2024-09-16T00:00:00"/>
    <d v="1899-12-30T16:09:32"/>
    <s v="16/09 X LA TARDE"/>
    <d v="2024-09-16T00:00:00"/>
    <x v="20"/>
    <x v="2"/>
    <x v="2566"/>
    <d v="2024-09-16T00:00:00"/>
    <d v="1899-12-30T17:26:58"/>
    <n v="45"/>
    <s v="E00045"/>
    <s v="RUTA KMS.045"/>
    <x v="214"/>
    <x v="0"/>
    <x v="0"/>
    <x v="1"/>
    <x v="0"/>
    <d v="2024-09-16T16:09:32"/>
    <x v="298"/>
    <n v="2.3411111111054197"/>
    <d v="2024-09-16T17:26:58"/>
    <d v="1899-12-30T00:36:00"/>
    <d v="2024-09-16T18:02:58"/>
    <n v="0.45055555558064952"/>
    <x v="0"/>
    <m/>
    <m/>
    <x v="0"/>
    <x v="13"/>
    <x v="0"/>
    <x v="3"/>
    <x v="9"/>
    <n v="2"/>
    <s v=""/>
    <d v="1899-12-30T14:24:00"/>
    <n v="0.74111111110541961"/>
    <n v="0"/>
    <n v="0.74111111110541961"/>
    <n v="1"/>
    <x v="0"/>
  </r>
  <r>
    <s v="E002"/>
    <s v="EO11"/>
    <x v="2483"/>
    <x v="0"/>
    <s v="E3"/>
    <n v="100009172"/>
    <s v="BAÑEZANA DE HORMIGONES MIGUEL S.L."/>
    <n v="22002290"/>
    <s v="LA BAÑEZA"/>
    <n v="55"/>
    <x v="1"/>
    <d v="2024-09-16T00:00:00"/>
    <d v="1899-12-30T16:18:45"/>
    <s v="17/09 09:00h"/>
    <d v="2024-09-17T00:00:00"/>
    <x v="18"/>
    <x v="0"/>
    <x v="2567"/>
    <d v="2024-09-16T00:00:00"/>
    <d v="1899-12-30T18:21:23"/>
    <n v="105"/>
    <s v="E00105"/>
    <s v="RUTA KMS.105"/>
    <x v="32"/>
    <x v="0"/>
    <x v="0"/>
    <x v="0"/>
    <x v="0"/>
    <d v="2024-09-16T16:18:45"/>
    <x v="308"/>
    <n v="16.6875"/>
    <d v="2024-09-16T18:21:23"/>
    <d v="1899-12-30T01:24:00"/>
    <d v="2024-09-16T19:45:23"/>
    <n v="13.243611111072823"/>
    <x v="0"/>
    <m/>
    <m/>
    <x v="0"/>
    <x v="13"/>
    <x v="0"/>
    <x v="3"/>
    <x v="10"/>
    <n v="2"/>
    <s v=""/>
    <d v="1899-12-31T09:36:00"/>
    <n v="14.2875"/>
    <n v="12"/>
    <n v="2.2874999999999996"/>
    <n v="0"/>
    <x v="0"/>
  </r>
  <r>
    <s v="E002"/>
    <s v="EO11"/>
    <x v="2484"/>
    <x v="0"/>
    <s v="E3"/>
    <n v="432000110"/>
    <s v="PREBETONG HORMIGONES, S.A."/>
    <n v="21000023"/>
    <s v="TREMOEDO"/>
    <n v="55"/>
    <x v="1"/>
    <d v="2024-09-16T00:00:00"/>
    <d v="1899-12-30T16:43:19"/>
    <s v="17/09 16h Silo 2"/>
    <d v="2024-09-17T00:00:00"/>
    <x v="6"/>
    <x v="4"/>
    <x v="2568"/>
    <d v="2024-09-17T00:00:00"/>
    <d v="1899-12-30T13:06:15"/>
    <n v="72"/>
    <s v="E00072"/>
    <s v="RUTA KMS.072"/>
    <x v="216"/>
    <x v="0"/>
    <x v="0"/>
    <x v="1"/>
    <x v="0"/>
    <d v="2024-09-16T16:43:19"/>
    <x v="310"/>
    <n v="23.278055555478204"/>
    <d v="2024-09-17T13:06:15"/>
    <d v="1899-12-30T00:57:36"/>
    <d v="2024-09-17T14:03:51"/>
    <n v="1.9358333332347684"/>
    <x v="0"/>
    <m/>
    <m/>
    <x v="0"/>
    <x v="15"/>
    <x v="0"/>
    <x v="3"/>
    <x v="2"/>
    <n v="3"/>
    <s v=""/>
    <d v="1899-12-30T23:02:24"/>
    <n v="21.318055555478203"/>
    <n v="14"/>
    <n v="7.3180555554782032"/>
    <n v="0"/>
    <x v="0"/>
  </r>
  <r>
    <s v="E002"/>
    <s v="EO11"/>
    <x v="2485"/>
    <x v="0"/>
    <s v="E3"/>
    <n v="100000764"/>
    <s v="HORMIGONES BERGANTIÑOS S.A."/>
    <n v="22001477"/>
    <s v="CERCEDA"/>
    <n v="55"/>
    <x v="1"/>
    <d v="2024-09-16T00:00:00"/>
    <d v="1899-12-30T16:48:59"/>
    <s v="17/09 x el día"/>
    <d v="2024-09-17T00:00:00"/>
    <x v="15"/>
    <x v="3"/>
    <x v="2569"/>
    <d v="2024-09-16T00:00:00"/>
    <d v="1899-12-30T17:31:42"/>
    <n v="33"/>
    <s v="E00033"/>
    <s v="RUTA KMS.033"/>
    <x v="213"/>
    <x v="0"/>
    <x v="0"/>
    <x v="1"/>
    <x v="0"/>
    <d v="2024-09-16T16:48:59"/>
    <x v="311"/>
    <n v="23.683611111191567"/>
    <d v="2024-09-16T17:31:42"/>
    <d v="1899-12-30T00:26:24"/>
    <d v="2024-09-16T17:58:06"/>
    <n v="22.531666666734964"/>
    <x v="0"/>
    <m/>
    <m/>
    <x v="0"/>
    <x v="13"/>
    <x v="0"/>
    <x v="3"/>
    <x v="9"/>
    <n v="2"/>
    <s v=""/>
    <d v="1899-12-30T10:33:36"/>
    <n v="22.243611111191566"/>
    <n v="14"/>
    <n v="8.2436111111915658"/>
    <n v="0"/>
    <x v="0"/>
  </r>
  <r>
    <s v="E002"/>
    <s v="EO11"/>
    <x v="2486"/>
    <x v="0"/>
    <s v="E3"/>
    <n v="100043821"/>
    <s v="ALMACENES FORNEAS, S. L."/>
    <n v="22002633"/>
    <s v="SAMPAIO (GRANEL)"/>
    <n v="55"/>
    <x v="1"/>
    <d v="2024-09-16T00:00:00"/>
    <d v="1899-12-30T16:51:19"/>
    <s v="17/09 09h a 10h"/>
    <d v="2024-09-17T00:00:00"/>
    <x v="11"/>
    <x v="0"/>
    <x v="2570"/>
    <d v="2024-09-16T00:00:00"/>
    <d v="1899-12-30T20:14:20"/>
    <n v="140"/>
    <s v="E00140"/>
    <s v="RUTA KMS.140"/>
    <x v="350"/>
    <x v="0"/>
    <x v="0"/>
    <x v="0"/>
    <x v="0"/>
    <d v="2024-09-16T16:51:19"/>
    <x v="303"/>
    <n v="17.144722222234122"/>
    <d v="2024-09-16T20:14:20"/>
    <d v="1899-12-30T01:52:00"/>
    <d v="2024-09-16T22:06:20"/>
    <n v="11.894444444391411"/>
    <x v="0"/>
    <m/>
    <m/>
    <x v="0"/>
    <x v="13"/>
    <x v="0"/>
    <x v="3"/>
    <x v="16"/>
    <n v="2"/>
    <s v=""/>
    <d v="1899-12-31T20:48:00"/>
    <n v="14.278055555567455"/>
    <n v="12"/>
    <n v="2.2780555555674553"/>
    <n v="0"/>
    <x v="0"/>
  </r>
  <r>
    <s v="E002"/>
    <s v="EO11"/>
    <x v="2487"/>
    <x v="0"/>
    <s v="E3"/>
    <n v="432000181"/>
    <s v="PREBETONG LUGO HORMIGONES, S.A."/>
    <n v="22002590"/>
    <s v="MONFORTE"/>
    <n v="55"/>
    <x v="1"/>
    <d v="2024-09-16T00:00:00"/>
    <d v="1899-12-30T16:51:55"/>
    <s v="17/09 09:00h"/>
    <d v="2024-09-17T00:00:00"/>
    <x v="18"/>
    <x v="0"/>
    <x v="2571"/>
    <d v="2024-09-16T00:00:00"/>
    <d v="1899-12-30T18:35:35"/>
    <n v="102"/>
    <s v="E00102"/>
    <s v="RUTA KMS.102"/>
    <x v="33"/>
    <x v="0"/>
    <x v="0"/>
    <x v="0"/>
    <x v="0"/>
    <d v="2024-09-16T16:51:55"/>
    <x v="308"/>
    <n v="16.134722222224809"/>
    <d v="2024-09-16T18:35:35"/>
    <d v="1899-12-30T01:21:36"/>
    <d v="2024-09-16T19:57:11"/>
    <n v="13.046944444533437"/>
    <x v="0"/>
    <m/>
    <m/>
    <x v="0"/>
    <x v="13"/>
    <x v="0"/>
    <x v="3"/>
    <x v="10"/>
    <n v="2"/>
    <s v=""/>
    <d v="1899-12-31T08:38:24"/>
    <n v="13.77472222222481"/>
    <n v="12"/>
    <n v="1.7747222222248098"/>
    <n v="0"/>
    <x v="0"/>
  </r>
  <r>
    <s v="E002"/>
    <s v="EO11"/>
    <x v="2488"/>
    <x v="0"/>
    <s v="E3"/>
    <n v="100051530"/>
    <s v="MYHNOR MORTEROS Y HORMIGONES DEL"/>
    <n v="22002945"/>
    <s v="ESTACION INTERMODAL - A CORUÑA"/>
    <n v="55"/>
    <x v="1"/>
    <d v="2024-09-16T00:00:00"/>
    <d v="1899-12-30T16:52:16"/>
    <s v="17/09 09:30h"/>
    <d v="2024-09-17T00:00:00"/>
    <x v="23"/>
    <x v="3"/>
    <x v="2572"/>
    <d v="2024-09-17T00:00:00"/>
    <d v="1899-12-30T08:52:09"/>
    <n v="7"/>
    <s v="E00007"/>
    <s v="RUTA KMS.007"/>
    <x v="221"/>
    <x v="0"/>
    <x v="0"/>
    <x v="1"/>
    <x v="0"/>
    <d v="2024-09-16T16:52:16"/>
    <x v="293"/>
    <n v="16.628888888983056"/>
    <d v="2024-09-17T08:52:09"/>
    <d v="1899-12-30T00:05:36"/>
    <d v="2024-09-17T08:57:45"/>
    <n v="0.53750000009313226"/>
    <x v="0"/>
    <m/>
    <m/>
    <x v="0"/>
    <x v="15"/>
    <x v="0"/>
    <x v="3"/>
    <x v="0"/>
    <n v="3"/>
    <s v=""/>
    <d v="1899-12-30T02:14:24"/>
    <n v="15.535555555649722"/>
    <n v="14"/>
    <n v="1.5355555556497222"/>
    <n v="0"/>
    <x v="0"/>
  </r>
  <r>
    <s v="E002"/>
    <s v="EO11"/>
    <x v="2489"/>
    <x v="0"/>
    <s v="E3"/>
    <n v="432000181"/>
    <s v="PREBETONG LUGO HORMIGONES, S.A."/>
    <n v="22002590"/>
    <s v="MONFORTE"/>
    <n v="55"/>
    <x v="1"/>
    <d v="2024-09-16T00:00:00"/>
    <d v="1899-12-30T16:52:20"/>
    <s v="17/09 11:00h"/>
    <d v="2024-09-17T00:00:00"/>
    <x v="12"/>
    <x v="0"/>
    <x v="2573"/>
    <d v="2024-09-17T00:00:00"/>
    <d v="1899-12-30T08:37:30"/>
    <n v="102"/>
    <s v="E00102"/>
    <s v="RUTA KMS.102"/>
    <x v="224"/>
    <x v="0"/>
    <x v="0"/>
    <x v="0"/>
    <x v="0"/>
    <d v="2024-09-16T16:52:20"/>
    <x v="300"/>
    <n v="18.127777777786832"/>
    <d v="2024-09-17T08:37:30"/>
    <d v="1899-12-30T01:21:36"/>
    <d v="2024-09-17T09:59:06"/>
    <n v="1.0150000001303852"/>
    <x v="0"/>
    <m/>
    <m/>
    <x v="0"/>
    <x v="15"/>
    <x v="0"/>
    <x v="3"/>
    <x v="0"/>
    <n v="3"/>
    <s v=""/>
    <d v="1899-12-31T08:38:24"/>
    <n v="15.767777777786833"/>
    <n v="12"/>
    <n v="3.7677777777868329"/>
    <n v="0"/>
    <x v="0"/>
  </r>
  <r>
    <s v="E002"/>
    <s v="EO11"/>
    <x v="2490"/>
    <x v="0"/>
    <s v="E3"/>
    <n v="100000785"/>
    <s v="ARIDOS DO MENDO S.L."/>
    <n v="22000297"/>
    <s v="SALVATERRA"/>
    <n v="55"/>
    <x v="1"/>
    <d v="2024-09-16T00:00:00"/>
    <d v="1899-12-30T17:03:33"/>
    <s v="16/09 de tarde"/>
    <d v="2024-09-16T00:00:00"/>
    <x v="20"/>
    <x v="4"/>
    <x v="2574"/>
    <d v="2024-09-16T00:00:00"/>
    <d v="1899-12-30T17:17:36"/>
    <n v="18"/>
    <s v="E00018"/>
    <s v="RUTA KMS.018"/>
    <x v="216"/>
    <x v="0"/>
    <x v="0"/>
    <x v="1"/>
    <x v="0"/>
    <d v="2024-09-16T17:03:33"/>
    <x v="298"/>
    <n v="1.4408333334722556"/>
    <d v="2024-09-16T17:17:36"/>
    <d v="1899-12-30T00:14:24"/>
    <d v="2024-09-16T17:32:00"/>
    <n v="0.96666666667442769"/>
    <x v="0"/>
    <m/>
    <m/>
    <x v="0"/>
    <x v="13"/>
    <x v="0"/>
    <x v="3"/>
    <x v="9"/>
    <n v="2"/>
    <s v=""/>
    <d v="1899-12-30T05:45:36"/>
    <n v="0.20083333347225563"/>
    <n v="0"/>
    <n v="0.20083333347225563"/>
    <n v="1"/>
    <x v="0"/>
  </r>
  <r>
    <s v="E002"/>
    <s v="EO11"/>
    <x v="2491"/>
    <x v="0"/>
    <s v="E3"/>
    <n v="432000110"/>
    <s v="PREBETONG HORMIGONES, S.A."/>
    <n v="21000011"/>
    <s v="MEIXOEIRO"/>
    <n v="3044"/>
    <x v="2"/>
    <d v="2024-09-16T00:00:00"/>
    <d v="1899-12-30T17:13:44"/>
    <s v="17/09 12:00h"/>
    <d v="2024-09-17T00:00:00"/>
    <x v="17"/>
    <x v="0"/>
    <x v="2575"/>
    <d v="2024-09-17T00:00:00"/>
    <d v="1899-12-30T09:00:07"/>
    <n v="246"/>
    <s v="E00246"/>
    <s v="RUTA KMS.246"/>
    <x v="20"/>
    <x v="0"/>
    <x v="0"/>
    <x v="0"/>
    <x v="0"/>
    <d v="2024-09-16T17:13:44"/>
    <x v="297"/>
    <n v="18.771111111156642"/>
    <d v="2024-09-17T09:00:07"/>
    <d v="1899-12-30T03:16:48"/>
    <d v="2024-09-17T12:16:55"/>
    <n v="-0.28194444434484467"/>
    <x v="0"/>
    <m/>
    <m/>
    <x v="0"/>
    <x v="15"/>
    <x v="0"/>
    <x v="3"/>
    <x v="1"/>
    <n v="3"/>
    <s v=""/>
    <d v="1900-01-02T06:43:12"/>
    <n v="14.491111111156643"/>
    <n v="12"/>
    <n v="2.4911111111566431"/>
    <n v="0"/>
    <x v="0"/>
  </r>
  <r>
    <s v="E002"/>
    <s v="EO11"/>
    <x v="2492"/>
    <x v="0"/>
    <s v="E3"/>
    <n v="100040628"/>
    <s v="FIRMES ECOLOGICOS SOLTEC, S.A."/>
    <n v="22003035"/>
    <s v="A6 BARALLA"/>
    <n v="2853"/>
    <x v="11"/>
    <d v="2024-09-16T00:00:00"/>
    <d v="1899-12-30T17:14:25"/>
    <s v="17/09 07:45h 6078032"/>
    <d v="2024-09-17T00:00:00"/>
    <x v="32"/>
    <x v="0"/>
    <x v="2576"/>
    <d v="2024-09-16T00:00:00"/>
    <d v="1899-12-30T18:32:15"/>
    <n v="57"/>
    <s v="E00057"/>
    <s v="RUTA KMS.057"/>
    <x v="275"/>
    <x v="0"/>
    <x v="0"/>
    <x v="0"/>
    <x v="0"/>
    <d v="2024-09-16T17:14:25"/>
    <x v="312"/>
    <n v="14.509722222166602"/>
    <d v="2024-09-16T18:32:15"/>
    <d v="1899-12-30T00:45:36"/>
    <d v="2024-09-16T19:17:51"/>
    <n v="12.452499999955762"/>
    <x v="0"/>
    <m/>
    <m/>
    <x v="0"/>
    <x v="13"/>
    <x v="0"/>
    <x v="3"/>
    <x v="10"/>
    <n v="2"/>
    <s v=""/>
    <d v="1899-12-30T18:14:24"/>
    <n v="12.749722222166602"/>
    <n v="12"/>
    <n v="0.74972222216660178"/>
    <n v="1"/>
    <x v="0"/>
  </r>
  <r>
    <s v="E002"/>
    <s v="EO11"/>
    <x v="2493"/>
    <x v="0"/>
    <s v="E3"/>
    <n v="100040628"/>
    <s v="FIRMES ECOLOGICOS SOLTEC, S.A."/>
    <n v="22003035"/>
    <s v="A6 BARALLA"/>
    <n v="2853"/>
    <x v="11"/>
    <d v="2024-09-16T00:00:00"/>
    <d v="1899-12-30T17:15:03"/>
    <s v="17/09 09h 607803290"/>
    <d v="2024-09-17T00:00:00"/>
    <x v="18"/>
    <x v="0"/>
    <x v="2577"/>
    <d v="2024-09-16T00:00:00"/>
    <d v="1899-12-30T20:57:40"/>
    <n v="57"/>
    <s v="E00057"/>
    <s v="RUTA KMS.057"/>
    <x v="8"/>
    <x v="0"/>
    <x v="0"/>
    <x v="0"/>
    <x v="0"/>
    <d v="2024-09-16T17:15:03"/>
    <x v="308"/>
    <n v="15.749166666646488"/>
    <d v="2024-09-16T20:57:40"/>
    <d v="1899-12-30T00:45:36"/>
    <d v="2024-09-16T21:43:16"/>
    <n v="11.278888888831716"/>
    <x v="0"/>
    <m/>
    <m/>
    <x v="0"/>
    <x v="13"/>
    <x v="0"/>
    <x v="3"/>
    <x v="16"/>
    <n v="2"/>
    <s v=""/>
    <d v="1899-12-30T18:14:24"/>
    <n v="13.989166666646488"/>
    <n v="12"/>
    <n v="1.9891666666464882"/>
    <n v="0"/>
    <x v="0"/>
  </r>
  <r>
    <s v="E002"/>
    <s v="EO11"/>
    <x v="2494"/>
    <x v="0"/>
    <s v="E3"/>
    <n v="100040628"/>
    <s v="FIRMES ECOLOGICOS SOLTEC, S.A."/>
    <n v="22003035"/>
    <s v="A6 BARALLA"/>
    <n v="2853"/>
    <x v="11"/>
    <d v="2024-09-16T00:00:00"/>
    <d v="1899-12-30T17:15:33"/>
    <s v="17/09 10h 607803290"/>
    <d v="2024-09-17T00:00:00"/>
    <x v="11"/>
    <x v="0"/>
    <x v="2578"/>
    <d v="2024-09-17T00:00:00"/>
    <d v="1899-12-30T09:25:57"/>
    <n v="57"/>
    <s v="E00057"/>
    <s v="RUTA KMS.057"/>
    <x v="26"/>
    <x v="0"/>
    <x v="0"/>
    <x v="0"/>
    <x v="0"/>
    <d v="2024-09-16T17:15:33"/>
    <x v="303"/>
    <n v="16.740833333227783"/>
    <d v="2024-09-17T09:25:57"/>
    <d v="1899-12-30T00:45:36"/>
    <d v="2024-09-17T10:11:33"/>
    <n v="-0.19250000012107193"/>
    <x v="0"/>
    <m/>
    <m/>
    <x v="0"/>
    <x v="15"/>
    <x v="0"/>
    <x v="3"/>
    <x v="1"/>
    <n v="3"/>
    <s v="HIBURSANFRE, S.L.U."/>
    <d v="1899-12-30T18:14:24"/>
    <n v="14.980833333227784"/>
    <n v="12"/>
    <n v="2.9808333332277837"/>
    <n v="0"/>
    <x v="0"/>
  </r>
  <r>
    <s v="E002"/>
    <s v="EO11"/>
    <x v="2495"/>
    <x v="0"/>
    <s v="E3"/>
    <n v="432000110"/>
    <s v="PREBETONG HORMIGONES, S.A."/>
    <n v="21000011"/>
    <s v="MEIXOEIRO"/>
    <n v="55"/>
    <x v="1"/>
    <d v="2024-09-16T00:00:00"/>
    <d v="1899-12-30T17:15:43"/>
    <s v="17/09 urge"/>
    <d v="2024-09-17T00:00:00"/>
    <x v="17"/>
    <x v="4"/>
    <x v="2579"/>
    <d v="2024-09-17T00:00:00"/>
    <d v="1899-12-30T10:38:30"/>
    <n v="18"/>
    <s v="E00018"/>
    <s v="RUTA KMS.018"/>
    <x v="211"/>
    <x v="0"/>
    <x v="0"/>
    <x v="1"/>
    <x v="0"/>
    <d v="2024-09-16T17:15:43"/>
    <x v="297"/>
    <n v="18.738055555557366"/>
    <d v="2024-09-17T10:38:30"/>
    <d v="1899-12-30T00:14:24"/>
    <d v="2024-09-17T10:52:54"/>
    <n v="1.1183333333465271"/>
    <x v="0"/>
    <m/>
    <m/>
    <x v="0"/>
    <x v="15"/>
    <x v="0"/>
    <x v="3"/>
    <x v="6"/>
    <n v="3"/>
    <s v=""/>
    <d v="1899-12-30T05:45:36"/>
    <n v="17.498055555557368"/>
    <n v="14"/>
    <n v="3.498055555557368"/>
    <n v="0"/>
    <x v="0"/>
  </r>
  <r>
    <s v="E002"/>
    <s v="EO11"/>
    <x v="2496"/>
    <x v="0"/>
    <s v="E3"/>
    <n v="100040628"/>
    <s v="FIRMES ECOLOGICOS SOLTEC, S.A."/>
    <n v="22003035"/>
    <s v="A6 BARALLA"/>
    <n v="2853"/>
    <x v="11"/>
    <d v="2024-09-16T00:00:00"/>
    <d v="1899-12-30T17:16:03"/>
    <s v="17/09 11:45h 6078032"/>
    <d v="2024-09-17T00:00:00"/>
    <x v="33"/>
    <x v="0"/>
    <x v="2580"/>
    <d v="2024-09-17T00:00:00"/>
    <d v="1899-12-30T11:47:54"/>
    <n v="57"/>
    <s v="E00057"/>
    <s v="RUTA KMS.057"/>
    <x v="31"/>
    <x v="0"/>
    <x v="0"/>
    <x v="0"/>
    <x v="0"/>
    <d v="2024-09-16T17:16:03"/>
    <x v="313"/>
    <n v="18.482499999983702"/>
    <d v="2024-09-17T11:47:54"/>
    <d v="1899-12-30T00:45:36"/>
    <d v="2024-09-17T12:33:30"/>
    <n v="-0.80833333334885538"/>
    <x v="1"/>
    <m/>
    <m/>
    <x v="0"/>
    <x v="15"/>
    <x v="1"/>
    <x v="3"/>
    <x v="7"/>
    <n v="3"/>
    <s v=""/>
    <d v="1899-12-30T18:14:24"/>
    <n v="16.7224999999837"/>
    <n v="12"/>
    <n v="4.7224999999837003"/>
    <n v="0"/>
    <x v="0"/>
  </r>
  <r>
    <s v="E002"/>
    <s v="EO11"/>
    <x v="2497"/>
    <x v="0"/>
    <s v="E3"/>
    <n v="432000110"/>
    <s v="PREBETONG HORMIGONES, S.A."/>
    <n v="21000011"/>
    <s v="MEIXOEIRO"/>
    <n v="55"/>
    <x v="1"/>
    <d v="2024-09-16T00:00:00"/>
    <d v="1899-12-30T17:16:11"/>
    <s v="17/09 x MAÑANA"/>
    <d v="2024-09-17T00:00:00"/>
    <x v="0"/>
    <x v="4"/>
    <x v="2581"/>
    <d v="2024-09-17T00:00:00"/>
    <d v="1899-12-30T12:01:41"/>
    <n v="18"/>
    <s v="E00018"/>
    <s v="RUTA KMS.018"/>
    <x v="211"/>
    <x v="0"/>
    <x v="0"/>
    <x v="1"/>
    <x v="0"/>
    <d v="2024-09-16T17:16:11"/>
    <x v="292"/>
    <n v="19.730277777649462"/>
    <d v="2024-09-17T12:01:41"/>
    <d v="1899-12-30T00:14:24"/>
    <d v="2024-09-17T12:16:05"/>
    <n v="0.73194444441469386"/>
    <x v="0"/>
    <m/>
    <m/>
    <x v="0"/>
    <x v="15"/>
    <x v="0"/>
    <x v="3"/>
    <x v="3"/>
    <n v="3"/>
    <s v=""/>
    <d v="1899-12-30T05:45:36"/>
    <n v="18.490277777649464"/>
    <n v="14"/>
    <n v="4.4902777776494638"/>
    <n v="0"/>
    <x v="0"/>
  </r>
  <r>
    <s v="E002"/>
    <s v="EO11"/>
    <x v="2498"/>
    <x v="0"/>
    <s v="E3"/>
    <n v="100040628"/>
    <s v="FIRMES ECOLOGICOS SOLTEC, S.A."/>
    <n v="22003035"/>
    <s v="A6 BARALLA"/>
    <n v="2853"/>
    <x v="11"/>
    <d v="2024-09-16T00:00:00"/>
    <d v="1899-12-30T17:16:30"/>
    <s v="17/09 14:30h 6078032"/>
    <d v="2024-09-17T00:00:00"/>
    <x v="2"/>
    <x v="0"/>
    <x v="2582"/>
    <d v="2024-09-17T00:00:00"/>
    <d v="1899-12-30T12:30:16"/>
    <n v="57"/>
    <s v="E00057"/>
    <s v="RUTA KMS.057"/>
    <x v="1"/>
    <x v="0"/>
    <x v="0"/>
    <x v="0"/>
    <x v="0"/>
    <d v="2024-09-16T17:16:30"/>
    <x v="301"/>
    <n v="21.224999999860302"/>
    <d v="2024-09-17T12:30:16"/>
    <d v="1899-12-30T00:45:36"/>
    <d v="2024-09-17T13:15:52"/>
    <n v="1.2355555553804152"/>
    <x v="0"/>
    <m/>
    <m/>
    <x v="0"/>
    <x v="15"/>
    <x v="0"/>
    <x v="3"/>
    <x v="3"/>
    <n v="3"/>
    <s v=""/>
    <d v="1899-12-30T18:14:24"/>
    <n v="19.4649999998603"/>
    <n v="12"/>
    <n v="7.4649999998603001"/>
    <n v="0"/>
    <x v="0"/>
  </r>
  <r>
    <s v="E002"/>
    <s v="EO11"/>
    <x v="2499"/>
    <x v="0"/>
    <s v="E3"/>
    <n v="100040628"/>
    <s v="FIRMES ECOLOGICOS SOLTEC, S.A."/>
    <n v="22003035"/>
    <s v="A6 BARALLA"/>
    <n v="2853"/>
    <x v="11"/>
    <d v="2024-09-16T00:00:00"/>
    <d v="1899-12-30T17:16:56"/>
    <s v="17/09 16h 607803290"/>
    <d v="2024-09-17T00:00:00"/>
    <x v="6"/>
    <x v="0"/>
    <x v="2583"/>
    <d v="2024-09-17T00:00:00"/>
    <d v="1899-12-30T12:53:42"/>
    <n v="57"/>
    <s v="E00057"/>
    <s v="RUTA KMS.057"/>
    <x v="2"/>
    <x v="0"/>
    <x v="0"/>
    <x v="0"/>
    <x v="0"/>
    <d v="2024-09-16T17:16:56"/>
    <x v="310"/>
    <n v="22.717777777696028"/>
    <d v="2024-09-17T12:53:42"/>
    <d v="1899-12-30T00:45:36"/>
    <d v="2024-09-17T13:39:18"/>
    <n v="2.344999999855645"/>
    <x v="0"/>
    <m/>
    <m/>
    <x v="0"/>
    <x v="15"/>
    <x v="0"/>
    <x v="3"/>
    <x v="3"/>
    <n v="3"/>
    <s v=""/>
    <d v="1899-12-30T18:14:24"/>
    <n v="20.957777777696027"/>
    <n v="12"/>
    <n v="8.9577777776960268"/>
    <n v="0"/>
    <x v="0"/>
  </r>
  <r>
    <s v="E002"/>
    <s v="EO11"/>
    <x v="2500"/>
    <x v="0"/>
    <s v="E3"/>
    <n v="100010280"/>
    <s v="ANLLACO, S.A."/>
    <n v="22000631"/>
    <s v="CABAÑINAS"/>
    <n v="55"/>
    <x v="1"/>
    <d v="2024-09-16T00:00:00"/>
    <d v="1899-12-30T17:36:16"/>
    <s v="17/09 14:30h"/>
    <d v="2024-09-17T00:00:00"/>
    <x v="2"/>
    <x v="0"/>
    <x v="2584"/>
    <d v="2024-09-17T00:00:00"/>
    <d v="1899-12-30T13:05:52"/>
    <n v="32"/>
    <s v="E00032"/>
    <s v="RUTA KMS.032"/>
    <x v="271"/>
    <x v="0"/>
    <x v="0"/>
    <x v="0"/>
    <x v="0"/>
    <d v="2024-09-16T17:36:16"/>
    <x v="301"/>
    <n v="20.895555555413011"/>
    <d v="2024-09-17T13:05:52"/>
    <d v="1899-12-30T00:25:36"/>
    <d v="2024-09-17T13:31:28"/>
    <n v="0.97555555554572493"/>
    <x v="0"/>
    <m/>
    <m/>
    <x v="0"/>
    <x v="15"/>
    <x v="0"/>
    <x v="3"/>
    <x v="2"/>
    <n v="3"/>
    <s v=""/>
    <d v="1899-12-30T10:14:24"/>
    <n v="19.468888888746346"/>
    <n v="12"/>
    <n v="7.4688888887463456"/>
    <n v="0"/>
    <x v="0"/>
  </r>
  <r>
    <s v="E002"/>
    <s v="EO11"/>
    <x v="2501"/>
    <x v="0"/>
    <s v="E3"/>
    <n v="100027852"/>
    <s v="GONZALEZ MADARRO S.L."/>
    <n v="22002801"/>
    <s v="CEREIXAL"/>
    <n v="55"/>
    <x v="1"/>
    <d v="2024-09-16T00:00:00"/>
    <d v="1899-12-30T18:07:59"/>
    <s v="17/09 15:30h"/>
    <d v="2024-09-17T00:00:00"/>
    <x v="16"/>
    <x v="0"/>
    <x v="2585"/>
    <d v="2024-09-17T00:00:00"/>
    <d v="1899-12-30T12:14:35"/>
    <n v="57"/>
    <s v="E00057"/>
    <s v="RUTA KMS.057"/>
    <x v="32"/>
    <x v="0"/>
    <x v="0"/>
    <x v="0"/>
    <x v="0"/>
    <d v="2024-09-16T18:07:59"/>
    <x v="309"/>
    <n v="21.366944444482215"/>
    <d v="2024-09-17T12:14:35"/>
    <d v="1899-12-30T00:45:36"/>
    <d v="2024-09-17T13:00:11"/>
    <n v="2.496944444370456"/>
    <x v="0"/>
    <m/>
    <m/>
    <x v="0"/>
    <x v="15"/>
    <x v="0"/>
    <x v="3"/>
    <x v="3"/>
    <n v="3"/>
    <s v=""/>
    <d v="1899-12-30T18:14:24"/>
    <n v="19.606944444482213"/>
    <n v="12"/>
    <n v="7.6069444444822132"/>
    <n v="0"/>
    <x v="0"/>
  </r>
  <r>
    <s v="E002"/>
    <s v="EO11"/>
    <x v="2502"/>
    <x v="0"/>
    <s v="E3"/>
    <n v="100000761"/>
    <s v="GRANITOS DE XALLAS S.L."/>
    <n v="22000263"/>
    <s v="SANTA COMBA"/>
    <n v="55"/>
    <x v="1"/>
    <d v="2024-09-16T00:00:00"/>
    <d v="1899-12-30T18:28:58"/>
    <s v="17/09 12h 438/2024"/>
    <d v="2024-09-17T00:00:00"/>
    <x v="17"/>
    <x v="2"/>
    <x v="2586"/>
    <d v="2024-09-17T00:00:00"/>
    <d v="1899-12-30T11:56:31"/>
    <n v="45"/>
    <s v="E00045"/>
    <s v="RUTA KMS.045"/>
    <x v="217"/>
    <x v="0"/>
    <x v="0"/>
    <x v="1"/>
    <x v="0"/>
    <d v="2024-09-16T18:28:58"/>
    <x v="297"/>
    <n v="17.517222222173586"/>
    <d v="2024-09-17T11:56:31"/>
    <d v="1899-12-30T00:36:00"/>
    <d v="2024-09-17T12:32:31"/>
    <n v="-0.54194444452878088"/>
    <x v="0"/>
    <m/>
    <m/>
    <x v="0"/>
    <x v="15"/>
    <x v="0"/>
    <x v="3"/>
    <x v="7"/>
    <n v="3"/>
    <s v=""/>
    <d v="1899-12-30T14:24:00"/>
    <n v="15.917222222173585"/>
    <n v="14"/>
    <n v="1.9172222221735851"/>
    <n v="0"/>
    <x v="0"/>
  </r>
  <r>
    <s v="E002"/>
    <s v="EO11"/>
    <x v="2503"/>
    <x v="0"/>
    <s v="E3"/>
    <n v="100000761"/>
    <s v="GRANITOS DE XALLAS S.L."/>
    <n v="22000263"/>
    <s v="SANTA COMBA"/>
    <n v="55"/>
    <x v="1"/>
    <d v="2024-09-16T00:00:00"/>
    <d v="1899-12-30T18:29:34"/>
    <s v="17/09 10:30h 438/202"/>
    <d v="2024-09-17T00:00:00"/>
    <x v="21"/>
    <x v="2"/>
    <x v="2587"/>
    <d v="2024-09-17T00:00:00"/>
    <d v="1899-12-30T09:01:12"/>
    <n v="45"/>
    <s v="E00045"/>
    <s v="RUTA KMS.045"/>
    <x v="217"/>
    <x v="0"/>
    <x v="0"/>
    <x v="1"/>
    <x v="0"/>
    <d v="2024-09-16T18:29:34"/>
    <x v="306"/>
    <n v="16.007222222280689"/>
    <d v="2024-09-17T09:01:12"/>
    <d v="1899-12-30T00:36:00"/>
    <d v="2024-09-17T09:37:12"/>
    <n v="0.88000000000465661"/>
    <x v="0"/>
    <m/>
    <m/>
    <x v="0"/>
    <x v="15"/>
    <x v="0"/>
    <x v="3"/>
    <x v="1"/>
    <n v="3"/>
    <s v=""/>
    <d v="1899-12-30T14:24:00"/>
    <n v="14.407222222280689"/>
    <n v="14"/>
    <n v="0.40722222228068894"/>
    <n v="1"/>
    <x v="0"/>
  </r>
  <r>
    <s v="E002"/>
    <s v="EO11"/>
    <x v="2504"/>
    <x v="0"/>
    <s v="E3"/>
    <n v="432000110"/>
    <s v="PREBETONG HORMIGONES, S.A."/>
    <n v="22002920"/>
    <s v="PLANTA MOVIL OURAL"/>
    <n v="3043"/>
    <x v="0"/>
    <d v="2024-09-16T00:00:00"/>
    <d v="1899-12-30T18:50:46"/>
    <s v="17/09 17h CARGAR SIL"/>
    <d v="2024-09-17T00:00:00"/>
    <x v="1"/>
    <x v="0"/>
    <x v="2588"/>
    <d v="2024-09-17T00:00:00"/>
    <d v="1899-12-30T15:52:41"/>
    <n v="123"/>
    <s v="E00123"/>
    <s v="RUTA KMS.123"/>
    <x v="4"/>
    <x v="0"/>
    <x v="0"/>
    <x v="0"/>
    <x v="0"/>
    <d v="2024-09-16T18:50:46"/>
    <x v="291"/>
    <n v="22.153888889006339"/>
    <d v="2024-09-17T15:52:41"/>
    <d v="1899-12-30T01:38:24"/>
    <d v="2024-09-17T17:31:05"/>
    <n v="-0.5180555556435138"/>
    <x v="0"/>
    <m/>
    <m/>
    <x v="0"/>
    <x v="15"/>
    <x v="0"/>
    <x v="3"/>
    <x v="4"/>
    <n v="3"/>
    <s v=""/>
    <d v="1899-12-31T15:21:36"/>
    <n v="19.513888889006338"/>
    <n v="12"/>
    <n v="7.5138888890063384"/>
    <n v="0"/>
    <x v="0"/>
  </r>
  <r>
    <s v="E002"/>
    <s v="EO11"/>
    <x v="2505"/>
    <x v="0"/>
    <s v="E3"/>
    <n v="432000110"/>
    <s v="PREBETONG HORMIGONES, S.A."/>
    <n v="21000010"/>
    <s v="LA GRELA"/>
    <n v="55"/>
    <x v="1"/>
    <d v="2024-09-16T00:00:00"/>
    <d v="1899-12-30T18:52:03"/>
    <s v="17/09 11:00h"/>
    <d v="2024-09-17T00:00:00"/>
    <x v="12"/>
    <x v="3"/>
    <x v="2589"/>
    <d v="2024-09-17T00:00:00"/>
    <d v="1899-12-30T10:29:35"/>
    <n v="2"/>
    <s v="E00002"/>
    <s v="RUTA KMS.0002"/>
    <x v="220"/>
    <x v="0"/>
    <x v="0"/>
    <x v="1"/>
    <x v="0"/>
    <d v="2024-09-16T18:52:03"/>
    <x v="300"/>
    <n v="16.132500000006985"/>
    <d v="2024-09-17T10:29:35"/>
    <d v="1899-12-30T00:01:36"/>
    <d v="2024-09-17T10:31:11"/>
    <n v="0.48027777794050053"/>
    <x v="0"/>
    <m/>
    <m/>
    <x v="0"/>
    <x v="15"/>
    <x v="0"/>
    <x v="3"/>
    <x v="6"/>
    <n v="3"/>
    <s v=""/>
    <d v="1899-12-30T00:38:24"/>
    <n v="15.105833333340318"/>
    <n v="14"/>
    <n v="1.1058333333403176"/>
    <n v="0"/>
    <x v="0"/>
  </r>
  <r>
    <s v="E002"/>
    <s v="EO11"/>
    <x v="2506"/>
    <x v="0"/>
    <s v="E3"/>
    <n v="100000835"/>
    <s v="HORMIGONES DE OROSO S.A."/>
    <n v="22000370"/>
    <s v="OROSO"/>
    <n v="55"/>
    <x v="1"/>
    <d v="2024-09-16T00:00:00"/>
    <d v="1899-12-30T18:53:37"/>
    <s v="17/09 11h"/>
    <d v="2024-09-17T00:00:00"/>
    <x v="12"/>
    <x v="2"/>
    <x v="2590"/>
    <d v="2024-09-17T00:00:00"/>
    <d v="1899-12-30T10:46:37"/>
    <n v="24"/>
    <s v="E00024"/>
    <s v="RUTA KMS.024"/>
    <x v="214"/>
    <x v="0"/>
    <x v="0"/>
    <x v="1"/>
    <x v="0"/>
    <d v="2024-09-16T18:53:37"/>
    <x v="300"/>
    <n v="16.106388888903894"/>
    <d v="2024-09-17T10:46:37"/>
    <d v="1899-12-30T00:19:12"/>
    <d v="2024-09-17T11:05:49"/>
    <n v="-9.6944444405380636E-2"/>
    <x v="0"/>
    <m/>
    <m/>
    <x v="0"/>
    <x v="15"/>
    <x v="0"/>
    <x v="3"/>
    <x v="6"/>
    <n v="3"/>
    <s v=""/>
    <d v="1899-12-30T07:40:48"/>
    <n v="14.786388888903893"/>
    <n v="14"/>
    <n v="0.78638888890389325"/>
    <n v="1"/>
    <x v="0"/>
  </r>
  <r>
    <s v="E002"/>
    <s v="EO11"/>
    <x v="2507"/>
    <x v="0"/>
    <s v="E3"/>
    <n v="100000835"/>
    <s v="HORMIGONES DE OROSO S.A."/>
    <n v="22000370"/>
    <s v="OROSO"/>
    <n v="55"/>
    <x v="1"/>
    <d v="2024-09-16T00:00:00"/>
    <d v="1899-12-30T18:54:02"/>
    <s v="17/09 urge  Gas"/>
    <d v="2024-09-17T00:00:00"/>
    <x v="4"/>
    <x v="2"/>
    <x v="2591"/>
    <d v="2024-09-17T00:00:00"/>
    <d v="1899-12-30T08:23:36"/>
    <n v="24"/>
    <s v="E00024"/>
    <s v="RUTA KMS.024"/>
    <x v="214"/>
    <x v="0"/>
    <x v="0"/>
    <x v="1"/>
    <x v="0"/>
    <d v="2024-09-16T18:54:02"/>
    <x v="314"/>
    <n v="20.099444444524124"/>
    <d v="2024-09-17T08:23:36"/>
    <d v="1899-12-30T00:19:12"/>
    <d v="2024-09-17T08:42:48"/>
    <n v="6.2866666666232049"/>
    <x v="0"/>
    <m/>
    <m/>
    <x v="0"/>
    <x v="15"/>
    <x v="0"/>
    <x v="3"/>
    <x v="0"/>
    <n v="3"/>
    <s v=""/>
    <d v="1899-12-30T07:40:48"/>
    <n v="18.779444444524124"/>
    <n v="14"/>
    <n v="4.779444444524124"/>
    <n v="0"/>
    <x v="0"/>
  </r>
  <r>
    <s v="E002"/>
    <s v="EO11"/>
    <x v="2508"/>
    <x v="0"/>
    <s v="E3"/>
    <n v="432000110"/>
    <s v="PREBETONG HORMIGONES, S.A."/>
    <n v="21000042"/>
    <s v="REIGOSA"/>
    <n v="3044"/>
    <x v="2"/>
    <d v="2024-09-16T00:00:00"/>
    <d v="1899-12-30T19:13:20"/>
    <s v="17/09 15:00h"/>
    <d v="2024-09-17T00:00:00"/>
    <x v="4"/>
    <x v="0"/>
    <x v="2592"/>
    <d v="2024-09-17T00:00:00"/>
    <d v="1899-12-30T11:04:41"/>
    <n v="262"/>
    <s v="E00262"/>
    <s v="RUTA KMS.262"/>
    <x v="275"/>
    <x v="0"/>
    <x v="0"/>
    <x v="0"/>
    <x v="0"/>
    <d v="2024-09-16T19:13:20"/>
    <x v="314"/>
    <n v="19.777777777751908"/>
    <d v="2024-09-17T11:04:41"/>
    <d v="1899-12-30T03:29:36"/>
    <d v="2024-09-17T14:34:17"/>
    <n v="0.4286111110704951"/>
    <x v="0"/>
    <m/>
    <m/>
    <x v="0"/>
    <x v="15"/>
    <x v="0"/>
    <x v="3"/>
    <x v="7"/>
    <n v="3"/>
    <s v=""/>
    <d v="1900-01-02T11:50:24"/>
    <n v="15.284444444418575"/>
    <n v="12"/>
    <n v="3.2844444444185754"/>
    <n v="0"/>
    <x v="0"/>
  </r>
  <r>
    <s v="E002"/>
    <s v="EO11"/>
    <x v="2509"/>
    <x v="0"/>
    <s v="E3"/>
    <n v="100059105"/>
    <s v="TUNEL DE RANTE UTE"/>
    <n v="22002985"/>
    <s v="SAN CIBRAO - UTE TUNEL DE RANTE"/>
    <n v="3042"/>
    <x v="4"/>
    <d v="2024-09-16T00:00:00"/>
    <d v="1899-12-30T20:13:42"/>
    <s v="17/09 12h"/>
    <d v="2024-09-17T00:00:00"/>
    <x v="17"/>
    <x v="1"/>
    <x v="2593"/>
    <d v="2024-09-17T00:00:00"/>
    <d v="1899-12-30T10:00:45"/>
    <n v="12"/>
    <s v="E00012"/>
    <s v="RUTA KMS.012"/>
    <x v="43"/>
    <x v="0"/>
    <x v="0"/>
    <x v="1"/>
    <x v="0"/>
    <d v="2024-09-16T20:13:42"/>
    <x v="297"/>
    <n v="15.771666666667443"/>
    <d v="2024-09-17T10:00:45"/>
    <d v="1899-12-30T00:09:36"/>
    <d v="2024-09-17T10:10:21"/>
    <n v="1.8274999998975545"/>
    <x v="0"/>
    <m/>
    <m/>
    <x v="0"/>
    <x v="15"/>
    <x v="0"/>
    <x v="3"/>
    <x v="6"/>
    <n v="3"/>
    <s v=""/>
    <d v="1899-12-30T03:50:24"/>
    <n v="14.611666666667443"/>
    <n v="14"/>
    <n v="0.61166666666744263"/>
    <n v="1"/>
    <x v="0"/>
  </r>
  <r>
    <s v="E002"/>
    <s v="EO11"/>
    <x v="2510"/>
    <x v="0"/>
    <s v="E3"/>
    <n v="432000165"/>
    <s v="MORTEROS DE GALICIA S.L."/>
    <n v="22001550"/>
    <s v="SUSANA"/>
    <n v="55"/>
    <x v="1"/>
    <d v="2024-09-16T00:00:00"/>
    <d v="1899-12-30T20:14:05"/>
    <s v="Por la Mañana"/>
    <d v="2024-09-17T00:00:00"/>
    <x v="17"/>
    <x v="2"/>
    <x v="2594"/>
    <d v="2024-09-17T00:00:00"/>
    <d v="1899-12-30T08:41:28"/>
    <n v="1"/>
    <s v="E00001"/>
    <s v="RUTA KMS.0001"/>
    <x v="222"/>
    <x v="0"/>
    <x v="0"/>
    <x v="1"/>
    <x v="0"/>
    <d v="2024-09-16T20:14:05"/>
    <x v="297"/>
    <n v="15.765277777856681"/>
    <d v="2024-09-17T08:41:28"/>
    <d v="1899-12-30T00:00:48"/>
    <d v="2024-09-17T08:42:16"/>
    <n v="3.2955555556691252"/>
    <x v="0"/>
    <m/>
    <m/>
    <x v="0"/>
    <x v="15"/>
    <x v="0"/>
    <x v="3"/>
    <x v="0"/>
    <n v="3"/>
    <s v=""/>
    <d v="1899-12-30T00:19:12"/>
    <n v="14.751944444523348"/>
    <n v="14"/>
    <n v="0.75194444452334785"/>
    <n v="1"/>
    <x v="0"/>
  </r>
  <r>
    <s v="E002"/>
    <s v="EO11"/>
    <x v="2511"/>
    <x v="0"/>
    <s v="E3"/>
    <n v="432000165"/>
    <s v="MORTEROS DE GALICIA S.L."/>
    <n v="22001550"/>
    <s v="SUSANA"/>
    <n v="55"/>
    <x v="1"/>
    <d v="2024-09-16T00:00:00"/>
    <d v="1899-12-30T20:14:29"/>
    <s v="Por la Mañana"/>
    <d v="2024-09-17T00:00:00"/>
    <x v="17"/>
    <x v="2"/>
    <x v="2595"/>
    <d v="2024-09-17T00:00:00"/>
    <d v="1899-12-30T10:14:04"/>
    <n v="1"/>
    <s v="E00001"/>
    <s v="RUTA KMS.0001"/>
    <x v="222"/>
    <x v="0"/>
    <x v="0"/>
    <x v="1"/>
    <x v="0"/>
    <d v="2024-09-16T20:14:29"/>
    <x v="297"/>
    <n v="15.758611111028586"/>
    <d v="2024-09-17T10:14:04"/>
    <d v="1899-12-30T00:00:48"/>
    <d v="2024-09-17T10:14:52"/>
    <n v="1.7522222223342396"/>
    <x v="0"/>
    <m/>
    <m/>
    <x v="0"/>
    <x v="15"/>
    <x v="0"/>
    <x v="3"/>
    <x v="6"/>
    <n v="3"/>
    <s v=""/>
    <d v="1899-12-30T00:19:12"/>
    <n v="14.745277777695252"/>
    <n v="14"/>
    <n v="0.74527777769525194"/>
    <n v="1"/>
    <x v="0"/>
  </r>
  <r>
    <s v="E002"/>
    <s v="EO11"/>
    <x v="2512"/>
    <x v="0"/>
    <s v="E3"/>
    <n v="100059105"/>
    <s v="TUNEL DE RANTE UTE"/>
    <n v="22002985"/>
    <s v="SAN CIBRAO - UTE TUNEL DE RANTE"/>
    <n v="3042"/>
    <x v="4"/>
    <d v="2024-09-16T00:00:00"/>
    <d v="1899-12-30T20:14:57"/>
    <s v="17/09 16h"/>
    <d v="2024-09-17T00:00:00"/>
    <x v="6"/>
    <x v="1"/>
    <x v="2596"/>
    <d v="2024-09-17T00:00:00"/>
    <d v="1899-12-30T15:38:45"/>
    <n v="12"/>
    <s v="E00012"/>
    <s v="RUTA KMS.012"/>
    <x v="43"/>
    <x v="0"/>
    <x v="0"/>
    <x v="1"/>
    <x v="0"/>
    <d v="2024-09-16T20:14:57"/>
    <x v="310"/>
    <n v="19.750833333295304"/>
    <d v="2024-09-17T15:38:45"/>
    <d v="1899-12-30T00:09:36"/>
    <d v="2024-09-17T15:48:21"/>
    <n v="0.19416666665347293"/>
    <x v="0"/>
    <m/>
    <m/>
    <x v="0"/>
    <x v="15"/>
    <x v="0"/>
    <x v="3"/>
    <x v="4"/>
    <n v="3"/>
    <s v=""/>
    <d v="1899-12-30T03:50:24"/>
    <n v="18.590833333295304"/>
    <n v="14"/>
    <n v="4.5908333332953042"/>
    <n v="0"/>
    <x v="0"/>
  </r>
  <r>
    <s v="E002"/>
    <s v="EO11"/>
    <x v="2513"/>
    <x v="0"/>
    <s v="E4"/>
    <n v="100046853"/>
    <s v="OTERO ESPIÑEIRA, MANUEL"/>
    <n v="19001252"/>
    <s v="CURTIS"/>
    <n v="2906"/>
    <x v="8"/>
    <d v="2024-09-17T00:00:00"/>
    <d v="1899-12-30T07:31:18"/>
    <s v="18/09 _RECOGER PALET"/>
    <d v="2024-09-18T00:00:00"/>
    <x v="22"/>
    <x v="0"/>
    <x v="2597"/>
    <d v="2024-09-17T00:00:00"/>
    <d v="1899-12-30T17:05:06"/>
    <n v="151"/>
    <s v="E00151"/>
    <s v="RUTA KMS.151"/>
    <x v="226"/>
    <x v="0"/>
    <x v="0"/>
    <x v="0"/>
    <x v="1"/>
    <d v="2024-09-17T07:31:18"/>
    <x v="315"/>
    <n v="36.97833333327435"/>
    <d v="2024-09-17T17:05:06"/>
    <d v="1899-12-30T02:00:48"/>
    <d v="2024-09-17T19:05:54"/>
    <n v="25.401666666555684"/>
    <x v="0"/>
    <m/>
    <m/>
    <x v="0"/>
    <x v="15"/>
    <x v="0"/>
    <x v="3"/>
    <x v="9"/>
    <n v="3"/>
    <s v=""/>
    <d v="1900-01-01T00:19:12"/>
    <n v="33.964999999941014"/>
    <n v="12"/>
    <n v="21.964999999941014"/>
    <n v="0"/>
    <x v="0"/>
  </r>
  <r>
    <s v="E002"/>
    <s v="EO11"/>
    <x v="2514"/>
    <x v="0"/>
    <s v="E3"/>
    <n v="100022370"/>
    <s v="PREFABRICADOS LUIS BARROS S.L."/>
    <n v="22002532"/>
    <s v="NIGRAN"/>
    <n v="55"/>
    <x v="1"/>
    <d v="2024-09-17T00:00:00"/>
    <d v="1899-12-30T08:02:47"/>
    <s v="17/09 urge Bloques"/>
    <d v="2024-09-17T00:00:00"/>
    <x v="16"/>
    <x v="4"/>
    <x v="2598"/>
    <d v="2024-09-17T00:00:00"/>
    <d v="1899-12-30T08:56:05"/>
    <n v="25"/>
    <s v="E00025"/>
    <s v="RUTA KMS.025"/>
    <x v="212"/>
    <x v="0"/>
    <x v="0"/>
    <x v="1"/>
    <x v="0"/>
    <d v="2024-09-17T08:02:47"/>
    <x v="309"/>
    <n v="7.4536111110937782"/>
    <d v="2024-09-17T08:56:05"/>
    <d v="1899-12-30T00:20:00"/>
    <d v="2024-09-17T09:16:05"/>
    <n v="6.2319444445311092"/>
    <x v="0"/>
    <m/>
    <m/>
    <x v="0"/>
    <x v="15"/>
    <x v="0"/>
    <x v="3"/>
    <x v="0"/>
    <n v="3"/>
    <s v=""/>
    <d v="1899-12-30T08:00:00"/>
    <n v="6.1202777777604451"/>
    <n v="0"/>
    <n v="6.1202777777604451"/>
    <n v="0"/>
    <x v="0"/>
  </r>
  <r>
    <s v="E002"/>
    <s v="EO11"/>
    <x v="2515"/>
    <x v="0"/>
    <s v="E3"/>
    <n v="100058086"/>
    <s v="BETONVAL HORMIGONES, S.L."/>
    <n v="22002936"/>
    <s v="BARCO DE VALDEORRAS"/>
    <n v="55"/>
    <x v="1"/>
    <d v="2024-09-17T00:00:00"/>
    <d v="1899-12-30T08:19:46"/>
    <s v="17/09 x el día antes"/>
    <d v="2024-09-17T00:00:00"/>
    <x v="25"/>
    <x v="0"/>
    <x v="2599"/>
    <d v="2024-09-17T00:00:00"/>
    <d v="1899-12-30T15:21:30"/>
    <n v="31"/>
    <s v="E00031"/>
    <s v="RUTA KMS.031"/>
    <x v="9"/>
    <x v="0"/>
    <x v="0"/>
    <x v="0"/>
    <x v="0"/>
    <d v="2024-09-17T08:19:46"/>
    <x v="316"/>
    <n v="10.670555555436295"/>
    <d v="2024-09-17T15:21:30"/>
    <d v="1899-12-30T00:24:48"/>
    <d v="2024-09-17T15:46:18"/>
    <n v="3.2283333332743496"/>
    <x v="0"/>
    <m/>
    <m/>
    <x v="0"/>
    <x v="15"/>
    <x v="0"/>
    <x v="3"/>
    <x v="4"/>
    <n v="3"/>
    <s v=""/>
    <d v="1899-12-30T09:55:12"/>
    <n v="9.2572222221029605"/>
    <n v="0"/>
    <n v="9.2572222221029605"/>
    <n v="0"/>
    <x v="0"/>
  </r>
  <r>
    <s v="E002"/>
    <s v="EO11"/>
    <x v="2516"/>
    <x v="0"/>
    <s v="E3"/>
    <n v="432000181"/>
    <s v="PREBETONG LUGO HORMIGONES, S.A."/>
    <n v="22001450"/>
    <s v="LUGO"/>
    <n v="55"/>
    <x v="1"/>
    <d v="2024-09-17T00:00:00"/>
    <d v="1899-12-30T08:25:03"/>
    <s v="17/09 14:30h"/>
    <d v="2024-09-17T00:00:00"/>
    <x v="2"/>
    <x v="0"/>
    <x v="2600"/>
    <d v="2024-09-17T00:00:00"/>
    <d v="1899-12-30T11:26:30"/>
    <n v="108"/>
    <s v="E00108"/>
    <s v="RUTA KMS.108"/>
    <x v="8"/>
    <x v="0"/>
    <x v="0"/>
    <x v="0"/>
    <x v="0"/>
    <d v="2024-09-17T08:25:03"/>
    <x v="301"/>
    <n v="6.0824999999022111"/>
    <d v="2024-09-17T11:26:30"/>
    <d v="1899-12-30T01:26:24"/>
    <d v="2024-09-17T12:52:54"/>
    <n v="1.6183333334047347"/>
    <x v="0"/>
    <m/>
    <m/>
    <x v="0"/>
    <x v="15"/>
    <x v="0"/>
    <x v="3"/>
    <x v="7"/>
    <n v="3"/>
    <s v=""/>
    <d v="1899-12-31T10:33:36"/>
    <n v="3.6424999999022116"/>
    <n v="0"/>
    <n v="3.6424999999022116"/>
    <n v="0"/>
    <x v="0"/>
  </r>
  <r>
    <s v="E002"/>
    <s v="EO11"/>
    <x v="2517"/>
    <x v="0"/>
    <s v="E3"/>
    <n v="432000110"/>
    <s v="PREBETONG HORMIGONES, S.A."/>
    <n v="21000010"/>
    <s v="LA GRELA"/>
    <n v="3043"/>
    <x v="0"/>
    <d v="2024-09-17T00:00:00"/>
    <d v="1899-12-30T09:12:51"/>
    <s v="17/09 15:30h CEM ESP"/>
    <d v="2024-09-17T00:00:00"/>
    <x v="16"/>
    <x v="0"/>
    <x v="2601"/>
    <d v="2024-09-17T00:00:00"/>
    <d v="1899-12-30T11:06:58"/>
    <n v="211"/>
    <s v="E00211"/>
    <s v="RUTA KMS.211"/>
    <x v="351"/>
    <x v="0"/>
    <x v="0"/>
    <x v="0"/>
    <x v="0"/>
    <d v="2024-09-17T09:12:51"/>
    <x v="309"/>
    <n v="6.2858333334443159"/>
    <d v="2024-09-17T11:06:58"/>
    <d v="1899-12-30T02:48:48"/>
    <d v="2024-09-17T13:55:46"/>
    <n v="1.5705555556342006"/>
    <x v="0"/>
    <m/>
    <m/>
    <x v="0"/>
    <x v="15"/>
    <x v="0"/>
    <x v="3"/>
    <x v="7"/>
    <n v="3"/>
    <s v=""/>
    <d v="1900-01-01T19:31:12"/>
    <n v="2.4725000001109825"/>
    <n v="0"/>
    <n v="2.4725000001109825"/>
    <n v="0"/>
    <x v="0"/>
  </r>
  <r>
    <s v="E002"/>
    <s v="EO11"/>
    <x v="2518"/>
    <x v="0"/>
    <s v="E3"/>
    <n v="100028413"/>
    <s v="HORMIGONES CARRAL, S.L."/>
    <n v="22003021"/>
    <s v="RANTE-TABOADELA"/>
    <n v="3042"/>
    <x v="4"/>
    <d v="2024-09-17T00:00:00"/>
    <d v="1899-12-30T09:15:40"/>
    <s v="SUST ALB 1324081893"/>
    <d v="2024-09-17T00:00:00"/>
    <x v="19"/>
    <x v="1"/>
    <x v="2602"/>
    <d v="2024-09-16T00:00:00"/>
    <d v="1899-12-30T09:26:06"/>
    <n v="20"/>
    <s v="E00020"/>
    <s v="RUTA KMS.020"/>
    <x v="38"/>
    <x v="0"/>
    <x v="0"/>
    <x v="1"/>
    <x v="0"/>
    <d v="2024-09-17T09:15:40"/>
    <x v="307"/>
    <n v="-0.76111111108912155"/>
    <d v="2024-09-16T09:26:06"/>
    <d v="1899-12-30T00:16:00"/>
    <d v="2024-09-16T09:42:06"/>
    <n v="22.798333333223127"/>
    <x v="0"/>
    <m/>
    <m/>
    <x v="0"/>
    <x v="13"/>
    <x v="0"/>
    <x v="3"/>
    <x v="1"/>
    <n v="2"/>
    <s v=""/>
    <d v="1899-12-30T06:24:00"/>
    <n v="-2.0277777777557882"/>
    <n v="0"/>
    <n v="-2.0277777777557882"/>
    <n v="1"/>
    <x v="0"/>
  </r>
  <r>
    <s v="E002"/>
    <s v="EO11"/>
    <x v="2519"/>
    <x v="0"/>
    <s v="E3"/>
    <n v="432000110"/>
    <s v="PREBETONG HORMIGONES, S.A."/>
    <n v="22001522"/>
    <s v="SAN COSME DE BARREIRO"/>
    <n v="3044"/>
    <x v="2"/>
    <d v="2024-09-17T00:00:00"/>
    <d v="1899-12-30T09:32:24"/>
    <s v="18/09 08:00h"/>
    <d v="2024-09-18T00:00:00"/>
    <x v="13"/>
    <x v="0"/>
    <x v="2603"/>
    <d v="2024-09-17T00:00:00"/>
    <d v="1899-12-30T16:45:20"/>
    <n v="205"/>
    <s v="E00205"/>
    <s v="RUTA KMS.205"/>
    <x v="31"/>
    <x v="0"/>
    <x v="0"/>
    <x v="0"/>
    <x v="0"/>
    <d v="2024-09-17T09:32:24"/>
    <x v="317"/>
    <n v="22.460000000079162"/>
    <d v="2024-09-17T16:45:20"/>
    <d v="1899-12-30T02:44:00"/>
    <d v="2024-09-17T19:29:20"/>
    <n v="12.511111111147329"/>
    <x v="0"/>
    <m/>
    <m/>
    <x v="0"/>
    <x v="15"/>
    <x v="0"/>
    <x v="3"/>
    <x v="8"/>
    <n v="3"/>
    <s v=""/>
    <d v="1900-01-01T17:36:00"/>
    <n v="18.726666666745828"/>
    <n v="12"/>
    <n v="6.7266666667458281"/>
    <n v="0"/>
    <x v="0"/>
  </r>
  <r>
    <s v="E002"/>
    <s v="EO11"/>
    <x v="2520"/>
    <x v="0"/>
    <s v="E4"/>
    <n v="100015697"/>
    <s v="ALVAREZ OCAMPO JOSE"/>
    <n v="19001455"/>
    <s v="LUINTRA"/>
    <n v="2906"/>
    <x v="8"/>
    <d v="2024-09-17T00:00:00"/>
    <d v="1899-12-30T10:04:13"/>
    <s v="18/09 LLAMAR 6074127"/>
    <d v="2024-09-18T00:00:00"/>
    <x v="9"/>
    <x v="0"/>
    <x v="2604"/>
    <d v="2024-09-17T00:00:00"/>
    <d v="1899-12-30T16:07:10"/>
    <n v="134"/>
    <s v="E00134"/>
    <s v="RUTA KMS.134"/>
    <x v="34"/>
    <x v="0"/>
    <x v="0"/>
    <x v="0"/>
    <x v="1"/>
    <d v="2024-09-17T10:04:13"/>
    <x v="318"/>
    <n v="33.929722222324926"/>
    <d v="2024-09-17T16:07:10"/>
    <d v="1899-12-30T01:47:12"/>
    <d v="2024-09-17T17:54:22"/>
    <n v="26.093888889066875"/>
    <x v="0"/>
    <m/>
    <m/>
    <x v="0"/>
    <x v="15"/>
    <x v="0"/>
    <x v="3"/>
    <x v="8"/>
    <n v="3"/>
    <s v=""/>
    <d v="1899-12-31T18:52:48"/>
    <n v="31.143055555658258"/>
    <n v="12"/>
    <n v="19.143055555658258"/>
    <n v="0"/>
    <x v="0"/>
  </r>
  <r>
    <s v="E002"/>
    <s v="EO11"/>
    <x v="2521"/>
    <x v="0"/>
    <s v="E3"/>
    <n v="432000110"/>
    <s v="PREBETONG HORMIGONES, S.A."/>
    <n v="21000012"/>
    <s v="OURENSE"/>
    <n v="55"/>
    <x v="1"/>
    <d v="2024-09-17T00:00:00"/>
    <d v="1899-12-30T10:13:35"/>
    <s v="17/09 urge"/>
    <d v="2024-09-17T00:00:00"/>
    <x v="25"/>
    <x v="1"/>
    <x v="2605"/>
    <d v="2024-09-17T00:00:00"/>
    <d v="1899-12-30T17:18:20"/>
    <n v="14"/>
    <s v="E00014"/>
    <s v="RUTA KMS.014"/>
    <x v="38"/>
    <x v="0"/>
    <x v="0"/>
    <x v="1"/>
    <x v="0"/>
    <d v="2024-09-17T10:13:35"/>
    <x v="316"/>
    <n v="8.7736111111007631"/>
    <d v="2024-09-17T17:18:20"/>
    <d v="1899-12-30T00:11:12"/>
    <d v="2024-09-17T17:29:32"/>
    <n v="1.5077777776750736"/>
    <x v="0"/>
    <m/>
    <m/>
    <x v="0"/>
    <x v="15"/>
    <x v="0"/>
    <x v="3"/>
    <x v="9"/>
    <n v="3"/>
    <s v=""/>
    <d v="1899-12-30T04:28:48"/>
    <n v="7.5869444444340957"/>
    <n v="0"/>
    <n v="7.5869444444340957"/>
    <n v="0"/>
    <x v="0"/>
  </r>
  <r>
    <s v="E002"/>
    <s v="EO11"/>
    <x v="2522"/>
    <x v="0"/>
    <s v="E3"/>
    <n v="100046984"/>
    <s v="TRANSP. Y CEMENTOS HIDALGO, S.L."/>
    <n v="22002955"/>
    <s v="VILLARES DE LA REINA - ARIDOS ARELS"/>
    <n v="3218"/>
    <x v="5"/>
    <d v="2024-09-17T00:00:00"/>
    <d v="1899-12-30T10:20:00"/>
    <s v="18/09 08h ARELSA VIL"/>
    <d v="2024-09-18T00:00:00"/>
    <x v="13"/>
    <x v="0"/>
    <x v="2606"/>
    <d v="2024-09-17T00:00:00"/>
    <d v="1899-12-30T17:23:55"/>
    <n v="274"/>
    <s v="E00274"/>
    <s v="RUTA KMS.274"/>
    <x v="7"/>
    <x v="0"/>
    <x v="0"/>
    <x v="0"/>
    <x v="0"/>
    <d v="2024-09-17T10:20:00"/>
    <x v="317"/>
    <n v="21.666666666744277"/>
    <d v="2024-09-17T17:23:55"/>
    <d v="1899-12-30T03:39:12"/>
    <d v="2024-09-17T21:03:07"/>
    <n v="10.948055555694737"/>
    <x v="0"/>
    <m/>
    <m/>
    <x v="0"/>
    <x v="15"/>
    <x v="0"/>
    <x v="3"/>
    <x v="9"/>
    <n v="3"/>
    <s v=""/>
    <d v="1900-01-02T15:40:48"/>
    <n v="17.013333333410944"/>
    <n v="12"/>
    <n v="5.0133333334109444"/>
    <n v="0"/>
    <x v="0"/>
  </r>
  <r>
    <s v="E002"/>
    <s v="EO11"/>
    <x v="2523"/>
    <x v="0"/>
    <s v="E3"/>
    <n v="432000110"/>
    <s v="PREBETONG HORMIGONES, S.A."/>
    <n v="21000042"/>
    <s v="REIGOSA"/>
    <n v="55"/>
    <x v="1"/>
    <d v="2024-09-17T00:00:00"/>
    <d v="1899-12-30T11:11:45"/>
    <s v="17/09 16:00h"/>
    <d v="2024-09-17T00:00:00"/>
    <x v="6"/>
    <x v="4"/>
    <x v="2607"/>
    <d v="2024-09-17T00:00:00"/>
    <d v="1899-12-30T13:27:04"/>
    <n v="52"/>
    <s v="E00052"/>
    <s v="RUTA KMS.052"/>
    <x v="211"/>
    <x v="0"/>
    <x v="0"/>
    <x v="1"/>
    <x v="0"/>
    <d v="2024-09-17T11:11:45"/>
    <x v="310"/>
    <n v="4.8041666665230878"/>
    <d v="2024-09-17T13:27:04"/>
    <d v="1899-12-30T00:41:36"/>
    <d v="2024-09-17T14:08:40"/>
    <n v="1.8555555555503815"/>
    <x v="0"/>
    <m/>
    <m/>
    <x v="0"/>
    <x v="15"/>
    <x v="0"/>
    <x v="3"/>
    <x v="2"/>
    <n v="3"/>
    <s v=""/>
    <d v="1899-12-30T16:38:24"/>
    <n v="3.1108333331897544"/>
    <n v="0"/>
    <n v="3.1108333331897544"/>
    <n v="0"/>
    <x v="0"/>
  </r>
  <r>
    <s v="E002"/>
    <s v="EO11"/>
    <x v="2524"/>
    <x v="0"/>
    <s v="E3"/>
    <n v="432000110"/>
    <s v="PREBETONG HORMIGONES, S.A."/>
    <n v="21000010"/>
    <s v="LA GRELA"/>
    <n v="55"/>
    <x v="1"/>
    <d v="2024-09-17T00:00:00"/>
    <d v="1899-12-30T11:13:50"/>
    <s v="17/09 16:00h CEM ESP"/>
    <d v="2024-09-17T00:00:00"/>
    <x v="6"/>
    <x v="0"/>
    <x v="2608"/>
    <d v="2024-09-17T00:00:00"/>
    <d v="1899-12-30T12:25:41"/>
    <n v="211"/>
    <s v="E00211"/>
    <s v="RUTA KMS.211"/>
    <x v="350"/>
    <x v="0"/>
    <x v="0"/>
    <x v="0"/>
    <x v="0"/>
    <d v="2024-09-17T11:13:50"/>
    <x v="310"/>
    <n v="4.7694444443914108"/>
    <d v="2024-09-17T12:25:41"/>
    <d v="1899-12-30T02:48:48"/>
    <d v="2024-09-17T15:14:29"/>
    <n v="0.75861111102858558"/>
    <x v="0"/>
    <m/>
    <m/>
    <x v="0"/>
    <x v="15"/>
    <x v="0"/>
    <x v="3"/>
    <x v="3"/>
    <n v="3"/>
    <s v=""/>
    <d v="1900-01-01T19:31:12"/>
    <n v="0.95611111105807733"/>
    <n v="0"/>
    <n v="0.95611111105807733"/>
    <n v="1"/>
    <x v="0"/>
  </r>
  <r>
    <s v="E002"/>
    <s v="EO11"/>
    <x v="2525"/>
    <x v="0"/>
    <s v="E3"/>
    <n v="100004325"/>
    <s v="HIJOS DE JOSE LOSADA CANCELO S.A."/>
    <n v="22002181"/>
    <s v="NEDA"/>
    <n v="55"/>
    <x v="1"/>
    <d v="2024-09-17T00:00:00"/>
    <d v="1899-12-30T11:39:48"/>
    <s v="17/09 x TARDE"/>
    <d v="2024-09-17T00:00:00"/>
    <x v="7"/>
    <x v="3"/>
    <x v="2609"/>
    <d v="2024-09-17T00:00:00"/>
    <d v="1899-12-30T13:21:04"/>
    <n v="59"/>
    <s v="E00059"/>
    <s v="RUTA KMS.059"/>
    <x v="210"/>
    <x v="0"/>
    <x v="0"/>
    <x v="1"/>
    <x v="0"/>
    <d v="2024-09-17T11:39:48"/>
    <x v="295"/>
    <n v="6.3366666666115634"/>
    <d v="2024-09-17T13:21:04"/>
    <d v="1899-12-30T00:47:12"/>
    <d v="2024-09-17T14:08:16"/>
    <n v="3.8622222222620621"/>
    <x v="0"/>
    <m/>
    <m/>
    <x v="0"/>
    <x v="15"/>
    <x v="0"/>
    <x v="3"/>
    <x v="2"/>
    <n v="3"/>
    <s v=""/>
    <d v="1899-12-30T18:52:48"/>
    <n v="4.5499999999448963"/>
    <n v="0"/>
    <n v="4.5499999999448963"/>
    <n v="0"/>
    <x v="0"/>
  </r>
  <r>
    <s v="E002"/>
    <s v="EO11"/>
    <x v="2526"/>
    <x v="0"/>
    <s v="E3"/>
    <n v="100018657"/>
    <s v="POSTES XEIXALVO, S.L. UNIPERSONAL"/>
    <n v="22002665"/>
    <s v="XEIXALVO"/>
    <n v="3042"/>
    <x v="4"/>
    <d v="2024-09-17T00:00:00"/>
    <d v="1899-12-30T11:41:08"/>
    <s v="17/09 12:30"/>
    <d v="2024-09-17T00:00:00"/>
    <x v="9"/>
    <x v="1"/>
    <x v="2610"/>
    <d v="2024-09-17T00:00:00"/>
    <d v="1899-12-30T11:41:55"/>
    <n v="13"/>
    <s v="E00013"/>
    <s v="RUTA KMS.013"/>
    <x v="352"/>
    <x v="0"/>
    <x v="0"/>
    <x v="1"/>
    <x v="0"/>
    <d v="2024-09-17T11:41:08"/>
    <x v="294"/>
    <n v="8.314444444491528"/>
    <d v="2024-09-17T11:41:55"/>
    <d v="1899-12-30T00:10:24"/>
    <d v="2024-09-17T11:52:19"/>
    <n v="8.1280555556877516"/>
    <x v="0"/>
    <m/>
    <m/>
    <x v="0"/>
    <x v="15"/>
    <x v="0"/>
    <x v="3"/>
    <x v="7"/>
    <n v="3"/>
    <s v=""/>
    <d v="1899-12-30T04:09:36"/>
    <n v="7.1411111111581942"/>
    <n v="0"/>
    <n v="7.1411111111581942"/>
    <n v="0"/>
    <x v="0"/>
  </r>
  <r>
    <s v="E002"/>
    <s v="EO11"/>
    <x v="2527"/>
    <x v="0"/>
    <s v="E3"/>
    <n v="100051530"/>
    <s v="MYHNOR MORTEROS Y HORMIGONES DEL"/>
    <n v="22002572"/>
    <s v="MELIDE"/>
    <n v="55"/>
    <x v="1"/>
    <d v="2024-09-17T00:00:00"/>
    <d v="1899-12-30T11:41:43"/>
    <s v="17/09 de tarde"/>
    <d v="2024-09-17T00:00:00"/>
    <x v="7"/>
    <x v="0"/>
    <x v="2611"/>
    <d v="2024-09-17T00:00:00"/>
    <d v="1899-12-30T13:24:34"/>
    <n v="160"/>
    <s v="E00160"/>
    <s v="RUTA KMS.160"/>
    <x v="0"/>
    <x v="0"/>
    <x v="0"/>
    <x v="0"/>
    <x v="0"/>
    <d v="2024-09-17T11:41:43"/>
    <x v="295"/>
    <n v="6.3047222222085111"/>
    <d v="2024-09-17T13:24:34"/>
    <d v="1899-12-30T02:08:00"/>
    <d v="2024-09-17T15:32:34"/>
    <n v="2.4572222222923301"/>
    <x v="0"/>
    <m/>
    <m/>
    <x v="0"/>
    <x v="15"/>
    <x v="0"/>
    <x v="3"/>
    <x v="2"/>
    <n v="3"/>
    <s v=""/>
    <d v="1900-01-01T03:12:00"/>
    <n v="3.1713888888751782"/>
    <n v="0"/>
    <n v="3.1713888888751782"/>
    <n v="0"/>
    <x v="0"/>
  </r>
  <r>
    <s v="E002"/>
    <s v="EO11"/>
    <x v="2528"/>
    <x v="0"/>
    <s v="E3"/>
    <n v="100051530"/>
    <s v="MYHNOR MORTEROS Y HORMIGONES DEL"/>
    <n v="22002572"/>
    <s v="MELIDE"/>
    <n v="55"/>
    <x v="1"/>
    <d v="2024-09-17T00:00:00"/>
    <d v="1899-12-30T11:42:01"/>
    <s v="18/09 de mañana"/>
    <d v="2024-09-18T00:00:00"/>
    <x v="3"/>
    <x v="0"/>
    <x v="2612"/>
    <d v="2024-09-17T00:00:00"/>
    <d v="1899-12-30T16:40:47"/>
    <n v="160"/>
    <s v="E00160"/>
    <s v="RUTA KMS.160"/>
    <x v="1"/>
    <x v="0"/>
    <x v="0"/>
    <x v="0"/>
    <x v="0"/>
    <d v="2024-09-17T11:42:01"/>
    <x v="319"/>
    <n v="26.29972222232027"/>
    <d v="2024-09-17T16:40:47"/>
    <d v="1899-12-30T02:08:00"/>
    <d v="2024-09-17T18:48:47"/>
    <n v="19.186944444605615"/>
    <x v="0"/>
    <m/>
    <m/>
    <x v="0"/>
    <x v="15"/>
    <x v="0"/>
    <x v="3"/>
    <x v="8"/>
    <n v="3"/>
    <s v=""/>
    <d v="1900-01-01T03:12:00"/>
    <n v="23.166388888986937"/>
    <n v="12"/>
    <n v="11.166388888986937"/>
    <n v="0"/>
    <x v="0"/>
  </r>
  <r>
    <s v="E002"/>
    <s v="EO11"/>
    <x v="2529"/>
    <x v="0"/>
    <s v="E4"/>
    <n v="100059880"/>
    <s v="PROLIM ORBALLO, S.L"/>
    <n v="19001611"/>
    <s v="OS ANXELES-BRION (ENSACADO)"/>
    <n v="2906"/>
    <x v="8"/>
    <d v="2024-09-17T00:00:00"/>
    <d v="1899-12-30T11:40:22"/>
    <s v="17/09 +mortero"/>
    <m/>
    <x v="30"/>
    <x v="2"/>
    <x v="2613"/>
    <d v="2024-09-17T00:00:00"/>
    <d v="1899-12-30T11:51:19"/>
    <n v="22"/>
    <s v="E00022"/>
    <s v="RUTA KMS.022"/>
    <x v="225"/>
    <x v="0"/>
    <x v="0"/>
    <x v="1"/>
    <x v="1"/>
    <d v="2024-09-17T11:40:22"/>
    <x v="93"/>
    <n v="-1093259.6727777778"/>
    <d v="2024-09-17T11:51:19"/>
    <d v="1899-12-30T00:17:36"/>
    <d v="2024-09-17T12:08:55"/>
    <n v="-1093260.1486111111"/>
    <x v="1"/>
    <m/>
    <m/>
    <x v="0"/>
    <x v="15"/>
    <x v="2"/>
    <x v="3"/>
    <x v="7"/>
    <n v="3"/>
    <s v=""/>
    <d v="1899-12-30T07:02:24"/>
    <n v="-1093260.966111111"/>
    <n v="0"/>
    <n v="-1093260.966111111"/>
    <n v="1"/>
    <x v="0"/>
  </r>
  <r>
    <s v="E002"/>
    <s v="EO11"/>
    <x v="2530"/>
    <x v="0"/>
    <s v="E3"/>
    <n v="100000691"/>
    <s v="FERROCAR S.L."/>
    <n v="22000112"/>
    <s v="SANTA COMBA"/>
    <n v="3042"/>
    <x v="4"/>
    <d v="2024-09-17T00:00:00"/>
    <d v="1899-12-30T11:44:41"/>
    <s v="17/09 16:30 438/2024"/>
    <d v="2024-09-17T00:00:00"/>
    <x v="15"/>
    <x v="2"/>
    <x v="2614"/>
    <d v="2024-09-17T00:00:00"/>
    <d v="1899-12-30T15:04:31"/>
    <n v="45"/>
    <s v="E00045"/>
    <s v="RUTA KMS.045"/>
    <x v="217"/>
    <x v="0"/>
    <x v="0"/>
    <x v="1"/>
    <x v="0"/>
    <d v="2024-09-17T11:44:41"/>
    <x v="311"/>
    <n v="4.7552777777309529"/>
    <d v="2024-09-17T15:04:31"/>
    <d v="1899-12-30T00:36:00"/>
    <d v="2024-09-17T15:40:31"/>
    <n v="0.82472222222713754"/>
    <x v="0"/>
    <m/>
    <m/>
    <x v="0"/>
    <x v="15"/>
    <x v="0"/>
    <x v="3"/>
    <x v="4"/>
    <n v="3"/>
    <s v=""/>
    <d v="1899-12-30T14:24:00"/>
    <n v="3.1552777777309533"/>
    <n v="0"/>
    <n v="3.1552777777309533"/>
    <n v="0"/>
    <x v="0"/>
  </r>
  <r>
    <s v="E002"/>
    <s v="EO11"/>
    <x v="2531"/>
    <x v="0"/>
    <s v="E3"/>
    <n v="100000691"/>
    <s v="FERROCAR S.L."/>
    <n v="22000112"/>
    <s v="SANTA COMBA"/>
    <n v="3042"/>
    <x v="4"/>
    <d v="2024-09-17T00:00:00"/>
    <d v="1899-12-30T11:45:13"/>
    <s v="17/09 16h 438/2024"/>
    <d v="2024-09-17T00:00:00"/>
    <x v="6"/>
    <x v="2"/>
    <x v="2615"/>
    <d v="2024-09-17T00:00:00"/>
    <d v="1899-12-30T13:07:43"/>
    <n v="45"/>
    <s v="E00045"/>
    <s v="RUTA KMS.045"/>
    <x v="214"/>
    <x v="0"/>
    <x v="0"/>
    <x v="1"/>
    <x v="0"/>
    <d v="2024-09-17T11:45:13"/>
    <x v="310"/>
    <n v="4.246388888801448"/>
    <d v="2024-09-17T13:07:43"/>
    <d v="1899-12-30T00:36:00"/>
    <d v="2024-09-17T13:43:43"/>
    <n v="2.2713888888247311"/>
    <x v="0"/>
    <m/>
    <m/>
    <x v="0"/>
    <x v="15"/>
    <x v="0"/>
    <x v="3"/>
    <x v="2"/>
    <n v="3"/>
    <s v=""/>
    <d v="1899-12-30T14:24:00"/>
    <n v="2.646388888801448"/>
    <n v="0"/>
    <n v="2.646388888801448"/>
    <n v="0"/>
    <x v="0"/>
  </r>
  <r>
    <s v="E002"/>
    <s v="EO11"/>
    <x v="2532"/>
    <x v="0"/>
    <s v="E3"/>
    <n v="100055428"/>
    <s v="HORMIGONES DEZA, S.L.U."/>
    <n v="22002767"/>
    <s v="LALIN"/>
    <n v="55"/>
    <x v="1"/>
    <d v="2024-09-17T00:00:00"/>
    <d v="1899-12-30T11:45:40"/>
    <s v="17/09 16h"/>
    <d v="2024-09-17T00:00:00"/>
    <x v="6"/>
    <x v="1"/>
    <x v="2616"/>
    <d v="2024-09-17T00:00:00"/>
    <d v="1899-12-30T12:30:56"/>
    <n v="58"/>
    <s v="E00058"/>
    <s v="RUTA KMS.058"/>
    <x v="38"/>
    <x v="0"/>
    <x v="0"/>
    <x v="1"/>
    <x v="0"/>
    <d v="2024-09-17T11:45:40"/>
    <x v="310"/>
    <n v="4.2388888887944631"/>
    <d v="2024-09-17T12:30:56"/>
    <d v="1899-12-30T00:46:24"/>
    <d v="2024-09-17T13:17:20"/>
    <n v="2.7111111109843478"/>
    <x v="0"/>
    <m/>
    <m/>
    <x v="0"/>
    <x v="15"/>
    <x v="0"/>
    <x v="3"/>
    <x v="3"/>
    <n v="3"/>
    <s v=""/>
    <d v="1899-12-30T18:33:36"/>
    <n v="2.4655555554611297"/>
    <n v="0"/>
    <n v="2.4655555554611297"/>
    <n v="0"/>
    <x v="0"/>
  </r>
  <r>
    <s v="E002"/>
    <s v="EO11"/>
    <x v="2533"/>
    <x v="0"/>
    <s v="E3"/>
    <n v="100010248"/>
    <s v="HORMIGONES MONTERROSO, S.L."/>
    <n v="22000630"/>
    <s v="MONTERROSO"/>
    <n v="55"/>
    <x v="1"/>
    <d v="2024-09-17T00:00:00"/>
    <d v="1899-12-30T11:46:35"/>
    <s v="17/09 16h"/>
    <d v="2024-09-17T00:00:00"/>
    <x v="6"/>
    <x v="0"/>
    <x v="2617"/>
    <d v="2024-09-17T00:00:00"/>
    <d v="1899-12-30T12:47:16"/>
    <n v="138"/>
    <s v="E00138"/>
    <s v="RUTA KMS.138"/>
    <x v="33"/>
    <x v="0"/>
    <x v="0"/>
    <x v="0"/>
    <x v="0"/>
    <d v="2024-09-17T11:46:35"/>
    <x v="310"/>
    <n v="4.2236111111124046"/>
    <d v="2024-09-17T12:47:16"/>
    <d v="1899-12-30T01:50:24"/>
    <d v="2024-09-17T14:37:40"/>
    <n v="1.3722222222131677"/>
    <x v="0"/>
    <m/>
    <m/>
    <x v="0"/>
    <x v="15"/>
    <x v="0"/>
    <x v="3"/>
    <x v="3"/>
    <n v="3"/>
    <s v=""/>
    <d v="1899-12-31T20:09:36"/>
    <n v="1.3836111111124043"/>
    <n v="0"/>
    <n v="1.3836111111124043"/>
    <n v="0"/>
    <x v="0"/>
  </r>
  <r>
    <s v="E002"/>
    <s v="EO11"/>
    <x v="2534"/>
    <x v="0"/>
    <s v="E4"/>
    <n v="100000511"/>
    <s v="FERRETERIA Y CNES. SAR S.L"/>
    <n v="19001265"/>
    <s v="ARES"/>
    <n v="2906"/>
    <x v="8"/>
    <d v="2024-09-17T00:00:00"/>
    <d v="1899-12-30T11:55:20"/>
    <s v="18/09 servir"/>
    <d v="2024-09-18T00:00:00"/>
    <x v="9"/>
    <x v="0"/>
    <x v="2618"/>
    <d v="2024-09-17T00:00:00"/>
    <d v="1899-12-30T16:23:13"/>
    <n v="199"/>
    <s v="E00199"/>
    <s v="RUTA KMS.199"/>
    <x v="353"/>
    <x v="0"/>
    <x v="0"/>
    <x v="0"/>
    <x v="1"/>
    <d v="2024-09-17T11:55:20"/>
    <x v="318"/>
    <n v="32.077777777856681"/>
    <d v="2024-09-17T16:23:13"/>
    <d v="1899-12-30T02:39:12"/>
    <d v="2024-09-17T19:02:25"/>
    <n v="24.959722222352866"/>
    <x v="0"/>
    <m/>
    <m/>
    <x v="0"/>
    <x v="15"/>
    <x v="0"/>
    <x v="3"/>
    <x v="8"/>
    <n v="3"/>
    <s v=""/>
    <d v="1900-01-01T15:40:48"/>
    <n v="28.424444444523349"/>
    <n v="12"/>
    <n v="16.424444444523349"/>
    <n v="0"/>
    <x v="0"/>
  </r>
  <r>
    <s v="E002"/>
    <s v="EO11"/>
    <x v="2535"/>
    <x v="0"/>
    <s v="E3"/>
    <n v="432000181"/>
    <s v="PREBETONG LUGO HORMIGONES, S.A."/>
    <n v="22002590"/>
    <s v="MONFORTE"/>
    <n v="55"/>
    <x v="1"/>
    <d v="2024-09-17T00:00:00"/>
    <d v="1899-12-30T13:48:15"/>
    <s v="17/09 x tarde"/>
    <d v="2024-09-17T00:00:00"/>
    <x v="7"/>
    <x v="0"/>
    <x v="2619"/>
    <d v="2024-09-17T00:00:00"/>
    <d v="1899-12-30T16:20:13"/>
    <n v="102"/>
    <s v="E00102"/>
    <s v="RUTA KMS.102"/>
    <x v="42"/>
    <x v="0"/>
    <x v="0"/>
    <x v="0"/>
    <x v="0"/>
    <d v="2024-09-17T13:48:15"/>
    <x v="295"/>
    <n v="4.1958333333022892"/>
    <d v="2024-09-17T16:20:13"/>
    <d v="1899-12-30T01:21:36"/>
    <d v="2024-09-17T17:41:49"/>
    <n v="0.30305555567611009"/>
    <x v="0"/>
    <m/>
    <m/>
    <x v="0"/>
    <x v="15"/>
    <x v="0"/>
    <x v="3"/>
    <x v="8"/>
    <n v="3"/>
    <s v=""/>
    <d v="1899-12-31T08:38:24"/>
    <n v="1.8358333333022889"/>
    <n v="0"/>
    <n v="1.8358333333022889"/>
    <n v="0"/>
    <x v="0"/>
  </r>
  <r>
    <s v="E002"/>
    <s v="EO11"/>
    <x v="2536"/>
    <x v="0"/>
    <s v="E4"/>
    <n v="100000022"/>
    <s v="AL.MAT.CONST.Y FERRETERIA BAHIA S.L"/>
    <n v="19000030"/>
    <s v="F O Z"/>
    <n v="2906"/>
    <x v="8"/>
    <d v="2024-09-17T00:00:00"/>
    <d v="1899-12-30T13:50:00"/>
    <s v="Recoger 14 pallets"/>
    <d v="2024-09-18T00:00:00"/>
    <x v="3"/>
    <x v="0"/>
    <x v="2620"/>
    <d v="2024-09-17T00:00:00"/>
    <d v="1899-12-30T15:35:23"/>
    <n v="155"/>
    <s v="E00155"/>
    <s v="RUTA KMS.155"/>
    <x v="227"/>
    <x v="0"/>
    <x v="0"/>
    <x v="0"/>
    <x v="1"/>
    <d v="2024-09-17T13:50:00"/>
    <x v="319"/>
    <n v="24.166666666686069"/>
    <d v="2024-09-17T15:35:23"/>
    <d v="1899-12-30T02:04:00"/>
    <d v="2024-09-17T17:39:23"/>
    <n v="20.343611111165956"/>
    <x v="0"/>
    <m/>
    <m/>
    <x v="0"/>
    <x v="15"/>
    <x v="0"/>
    <x v="3"/>
    <x v="4"/>
    <n v="3"/>
    <s v=""/>
    <d v="1900-01-01T01:36:00"/>
    <n v="21.100000000019403"/>
    <n v="12"/>
    <n v="9.1000000000194028"/>
    <n v="0"/>
    <x v="0"/>
  </r>
  <r>
    <s v="E002"/>
    <s v="EO11"/>
    <x v="2537"/>
    <x v="0"/>
    <s v="E4"/>
    <n v="100058602"/>
    <s v="PRIMO LALIN, S.L."/>
    <n v="19001491"/>
    <s v="LALIN"/>
    <n v="3320"/>
    <x v="9"/>
    <d v="2024-09-17T00:00:00"/>
    <d v="1899-12-30T14:35:50"/>
    <s v="17/09 15P MORT + 2f"/>
    <d v="2024-09-17T00:00:00"/>
    <x v="9"/>
    <x v="2"/>
    <x v="2621"/>
    <d v="2024-09-17T00:00:00"/>
    <d v="1899-12-30T15:21:15"/>
    <n v="45"/>
    <s v="E00045"/>
    <s v="RUTA KMS.045"/>
    <x v="225"/>
    <x v="0"/>
    <x v="0"/>
    <x v="1"/>
    <x v="1"/>
    <d v="2024-09-17T14:35:50"/>
    <x v="294"/>
    <n v="5.402777777868323"/>
    <d v="2024-09-17T15:21:15"/>
    <d v="1899-12-30T00:36:00"/>
    <d v="2024-09-17T15:57:15"/>
    <n v="4.0458333333372138"/>
    <x v="0"/>
    <m/>
    <m/>
    <x v="0"/>
    <x v="15"/>
    <x v="0"/>
    <x v="3"/>
    <x v="4"/>
    <n v="3"/>
    <s v=""/>
    <d v="1899-12-30T14:24:00"/>
    <n v="3.8027777778683234"/>
    <n v="0"/>
    <n v="3.8027777778683234"/>
    <n v="0"/>
    <x v="0"/>
  </r>
  <r>
    <s v="E002"/>
    <s v="EO11"/>
    <x v="2538"/>
    <x v="0"/>
    <s v="E3"/>
    <n v="432000165"/>
    <s v="MORTEROS DE GALICIA S.L."/>
    <n v="22001550"/>
    <s v="SUSANA"/>
    <n v="55"/>
    <x v="1"/>
    <d v="2024-09-17T00:00:00"/>
    <d v="1899-12-30T14:38:26"/>
    <s v="17/09 Por la tarde"/>
    <d v="2024-09-17T00:00:00"/>
    <x v="25"/>
    <x v="2"/>
    <x v="2622"/>
    <d v="2024-09-17T00:00:00"/>
    <d v="1899-12-30T15:05:12"/>
    <n v="1"/>
    <s v="E00001"/>
    <s v="RUTA KMS.0001"/>
    <x v="222"/>
    <x v="0"/>
    <x v="0"/>
    <x v="1"/>
    <x v="0"/>
    <d v="2024-09-17T14:38:26"/>
    <x v="316"/>
    <n v="4.3594444444170222"/>
    <d v="2024-09-17T15:05:12"/>
    <d v="1899-12-30T00:00:48"/>
    <d v="2024-09-17T15:06:00"/>
    <n v="3.8999999999650754"/>
    <x v="0"/>
    <m/>
    <m/>
    <x v="0"/>
    <x v="15"/>
    <x v="0"/>
    <x v="3"/>
    <x v="4"/>
    <n v="3"/>
    <s v=""/>
    <d v="1899-12-30T00:19:12"/>
    <n v="3.3461111110836885"/>
    <n v="0"/>
    <n v="3.3461111110836885"/>
    <n v="0"/>
    <x v="0"/>
  </r>
  <r>
    <s v="E002"/>
    <s v="EO11"/>
    <x v="2539"/>
    <x v="0"/>
    <s v="E3"/>
    <n v="100000764"/>
    <s v="HORMIGONES BERGANTIÑOS S.A."/>
    <n v="22000268"/>
    <s v="ESPIRITU SANTO"/>
    <n v="55"/>
    <x v="1"/>
    <d v="2024-09-17T00:00:00"/>
    <d v="1899-12-30T15:11:46"/>
    <s v="17/09 de tarde"/>
    <d v="2024-09-17T00:00:00"/>
    <x v="7"/>
    <x v="3"/>
    <x v="2623"/>
    <d v="2024-09-17T00:00:00"/>
    <d v="1899-12-30T15:52:05"/>
    <n v="15"/>
    <s v="E00015"/>
    <s v="RUTA KMS.015"/>
    <x v="221"/>
    <x v="0"/>
    <x v="0"/>
    <x v="1"/>
    <x v="0"/>
    <d v="2024-09-17T15:11:46"/>
    <x v="295"/>
    <n v="2.8038888889714144"/>
    <d v="2024-09-17T15:52:05"/>
    <d v="1899-12-30T00:12:00"/>
    <d v="2024-09-17T16:04:05"/>
    <n v="1.9319444444845431"/>
    <x v="0"/>
    <m/>
    <m/>
    <x v="0"/>
    <x v="15"/>
    <x v="0"/>
    <x v="3"/>
    <x v="4"/>
    <n v="3"/>
    <s v=""/>
    <d v="1899-12-30T04:48:00"/>
    <n v="1.6038888889714142"/>
    <n v="0"/>
    <n v="1.6038888889714142"/>
    <n v="0"/>
    <x v="0"/>
  </r>
  <r>
    <s v="E002"/>
    <s v="EO11"/>
    <x v="2540"/>
    <x v="0"/>
    <s v="E3"/>
    <n v="100022370"/>
    <s v="PREFABRICADOS LUIS BARROS S.L."/>
    <n v="22002691"/>
    <s v="BUEU"/>
    <n v="55"/>
    <x v="1"/>
    <d v="2024-09-17T00:00:00"/>
    <d v="1899-12-30T15:18:26"/>
    <s v="18/09 09:00h Pregunt"/>
    <d v="2024-09-18T00:00:00"/>
    <x v="18"/>
    <x v="4"/>
    <x v="2624"/>
    <d v="2024-09-17T00:00:00"/>
    <d v="1899-12-30T17:10:51"/>
    <n v="59"/>
    <s v="E00059"/>
    <s v="RUTA KMS.059"/>
    <x v="212"/>
    <x v="0"/>
    <x v="0"/>
    <x v="1"/>
    <x v="0"/>
    <d v="2024-09-17T15:18:26"/>
    <x v="320"/>
    <n v="17.692777777730953"/>
    <d v="2024-09-17T17:10:51"/>
    <d v="1899-12-30T00:47:12"/>
    <d v="2024-09-17T17:58:03"/>
    <n v="15.032499999913853"/>
    <x v="0"/>
    <m/>
    <m/>
    <x v="0"/>
    <x v="15"/>
    <x v="0"/>
    <x v="3"/>
    <x v="9"/>
    <n v="3"/>
    <s v=""/>
    <d v="1899-12-30T18:52:48"/>
    <n v="15.906111111064288"/>
    <n v="14"/>
    <n v="1.9061111110642877"/>
    <n v="0"/>
    <x v="0"/>
  </r>
  <r>
    <s v="E002"/>
    <s v="EO21"/>
    <x v="2541"/>
    <x v="0"/>
    <s v="E3"/>
    <n v="100050338"/>
    <s v="PRISMOTEPI, LDA."/>
    <n v="22002522"/>
    <s v="FAMALIÇÃO"/>
    <n v="55"/>
    <x v="1"/>
    <d v="2024-09-13T00:00:00"/>
    <d v="1899-12-30T11:41:00"/>
    <s v="13/09 16h"/>
    <d v="2024-09-13T00:00:00"/>
    <x v="6"/>
    <x v="4"/>
    <x v="2625"/>
    <d v="2024-09-13T00:00:00"/>
    <d v="1899-12-30T14:09:11"/>
    <n v="103"/>
    <s v="E00103"/>
    <s v="RUTA KMS.103"/>
    <x v="216"/>
    <x v="0"/>
    <x v="0"/>
    <x v="1"/>
    <x v="0"/>
    <d v="2024-09-13T11:41:00"/>
    <x v="248"/>
    <n v="4.316666666592937"/>
    <d v="2024-09-13T14:09:11"/>
    <d v="1899-12-30T01:22:24"/>
    <d v="2024-09-13T15:31:35"/>
    <n v="0.47361111093778163"/>
    <x v="0"/>
    <m/>
    <m/>
    <x v="0"/>
    <x v="12"/>
    <x v="0"/>
    <x v="2"/>
    <x v="5"/>
    <n v="6"/>
    <s v=""/>
    <d v="1899-12-31T08:57:36"/>
    <n v="1.9433333332596039"/>
    <n v="0"/>
    <n v="1.9433333332596039"/>
    <n v="0"/>
    <x v="0"/>
  </r>
  <r>
    <s v="E002"/>
    <s v="EO21"/>
    <x v="2542"/>
    <x v="0"/>
    <s v="E3"/>
    <n v="100050338"/>
    <s v="PRISMOTEPI, LDA."/>
    <n v="22002522"/>
    <s v="FAMALIÇÃO"/>
    <n v="55"/>
    <x v="1"/>
    <d v="2024-09-13T00:00:00"/>
    <d v="1899-12-30T13:02:01"/>
    <s v="16/09 08h"/>
    <d v="2024-09-16T00:00:00"/>
    <x v="13"/>
    <x v="4"/>
    <x v="2626"/>
    <d v="2024-09-13T00:00:00"/>
    <d v="1899-12-30T17:56:15"/>
    <n v="103"/>
    <s v="E00103"/>
    <s v="RUTA KMS.103"/>
    <x v="216"/>
    <x v="0"/>
    <x v="0"/>
    <x v="1"/>
    <x v="0"/>
    <d v="2024-09-13T13:02:01"/>
    <x v="271"/>
    <n v="66.966388889006339"/>
    <d v="2024-09-13T17:56:15"/>
    <d v="1899-12-30T01:22:24"/>
    <d v="2024-09-13T19:18:39"/>
    <n v="60.689166666590609"/>
    <x v="0"/>
    <m/>
    <m/>
    <x v="0"/>
    <x v="12"/>
    <x v="0"/>
    <x v="2"/>
    <x v="9"/>
    <n v="6"/>
    <s v=""/>
    <d v="1899-12-31T08:57:36"/>
    <n v="64.593055555673004"/>
    <n v="42"/>
    <n v="22.593055555673004"/>
    <n v="0"/>
    <x v="0"/>
  </r>
  <r>
    <s v="E002"/>
    <s v="EO21"/>
    <x v="2543"/>
    <x v="0"/>
    <s v="E3"/>
    <n v="100050338"/>
    <s v="PRISMOTEPI, LDA."/>
    <n v="22002522"/>
    <s v="FAMALIÇÃO"/>
    <n v="55"/>
    <x v="1"/>
    <d v="2024-09-13T00:00:00"/>
    <d v="1899-12-30T16:24:44"/>
    <s v="16/09 11h"/>
    <d v="2024-09-16T00:00:00"/>
    <x v="12"/>
    <x v="4"/>
    <x v="2627"/>
    <d v="2024-09-16T00:00:00"/>
    <d v="1899-12-30T08:58:52"/>
    <n v="103"/>
    <s v="E00103"/>
    <s v="RUTA KMS.103"/>
    <x v="211"/>
    <x v="0"/>
    <x v="0"/>
    <x v="1"/>
    <x v="0"/>
    <d v="2024-09-13T16:24:44"/>
    <x v="282"/>
    <n v="66.587777777749579"/>
    <d v="2024-09-16T08:58:52"/>
    <d v="1899-12-30T01:22:24"/>
    <d v="2024-09-16T10:21:16"/>
    <n v="0.64555555558763444"/>
    <x v="0"/>
    <m/>
    <m/>
    <x v="0"/>
    <x v="13"/>
    <x v="0"/>
    <x v="3"/>
    <x v="0"/>
    <n v="2"/>
    <s v=""/>
    <d v="1899-12-31T08:57:36"/>
    <n v="64.214444444416245"/>
    <n v="42"/>
    <n v="22.214444444416245"/>
    <n v="0"/>
    <x v="0"/>
  </r>
  <r>
    <s v="E002"/>
    <s v="EO21"/>
    <x v="2544"/>
    <x v="0"/>
    <s v="E3"/>
    <n v="100053327"/>
    <s v="ABTF BETAO, LDA."/>
    <n v="22002997"/>
    <s v="MACEDO DE CAVALEIROS"/>
    <n v="55"/>
    <x v="1"/>
    <d v="2024-09-16T00:00:00"/>
    <d v="1899-12-30T11:15:54"/>
    <s v="17/09 10:00h"/>
    <d v="2024-09-17T00:00:00"/>
    <x v="11"/>
    <x v="0"/>
    <x v="2628"/>
    <d v="2024-09-16T00:00:00"/>
    <d v="1899-12-30T19:15:33"/>
    <n v="223"/>
    <s v="E00223"/>
    <s v="RUTA KMS.223"/>
    <x v="7"/>
    <x v="0"/>
    <x v="0"/>
    <x v="0"/>
    <x v="0"/>
    <d v="2024-09-16T11:15:54"/>
    <x v="303"/>
    <n v="22.734999999927823"/>
    <d v="2024-09-16T19:15:33"/>
    <d v="1899-12-30T02:58:24"/>
    <d v="2024-09-16T22:13:57"/>
    <n v="11.76749999995809"/>
    <x v="0"/>
    <m/>
    <m/>
    <x v="0"/>
    <x v="13"/>
    <x v="0"/>
    <x v="3"/>
    <x v="11"/>
    <n v="2"/>
    <s v=""/>
    <d v="1900-01-01T23:21:36"/>
    <n v="18.76166666659449"/>
    <n v="12"/>
    <n v="6.7616666665944898"/>
    <n v="0"/>
    <x v="0"/>
  </r>
  <r>
    <s v="E002"/>
    <s v="EO21"/>
    <x v="2545"/>
    <x v="0"/>
    <s v="E3"/>
    <n v="100050338"/>
    <s v="PRISMOTEPI, LDA."/>
    <n v="22002522"/>
    <s v="FAMALIÇÃO"/>
    <n v="55"/>
    <x v="1"/>
    <d v="2024-09-16T00:00:00"/>
    <d v="1899-12-30T11:49:56"/>
    <s v="16/09 18:00h"/>
    <d v="2024-09-16T00:00:00"/>
    <x v="7"/>
    <x v="4"/>
    <x v="2629"/>
    <d v="2024-09-16T00:00:00"/>
    <d v="1899-12-30T15:23:47"/>
    <n v="103"/>
    <s v="E00103"/>
    <s v="RUTA KMS.103"/>
    <x v="212"/>
    <x v="0"/>
    <x v="0"/>
    <x v="1"/>
    <x v="0"/>
    <d v="2024-09-16T11:49:56"/>
    <x v="274"/>
    <n v="6.1677777777076699"/>
    <d v="2024-09-16T15:23:47"/>
    <d v="1899-12-30T01:22:24"/>
    <d v="2024-09-16T16:46:11"/>
    <n v="1.2302777777658775"/>
    <x v="0"/>
    <m/>
    <m/>
    <x v="0"/>
    <x v="13"/>
    <x v="0"/>
    <x v="3"/>
    <x v="4"/>
    <n v="2"/>
    <s v=""/>
    <d v="1899-12-31T08:57:36"/>
    <n v="3.7944444443743368"/>
    <n v="0"/>
    <n v="3.7944444443743368"/>
    <n v="0"/>
    <x v="0"/>
  </r>
  <r>
    <s v="E002"/>
    <s v="EO21"/>
    <x v="2546"/>
    <x v="0"/>
    <s v="E3"/>
    <n v="100050338"/>
    <s v="PRISMOTEPI, LDA."/>
    <n v="22002522"/>
    <s v="FAMALIÇÃO"/>
    <n v="55"/>
    <x v="1"/>
    <d v="2024-09-16T00:00:00"/>
    <d v="1899-12-30T11:50:30"/>
    <s v="17/09 09h"/>
    <d v="2024-09-17T00:00:00"/>
    <x v="18"/>
    <x v="4"/>
    <x v="2630"/>
    <d v="2024-09-17T00:00:00"/>
    <d v="1899-12-30T09:16:18"/>
    <n v="103"/>
    <s v="E00103"/>
    <s v="RUTA KMS.103"/>
    <x v="216"/>
    <x v="0"/>
    <x v="0"/>
    <x v="1"/>
    <x v="0"/>
    <d v="2024-09-16T11:50:30"/>
    <x v="308"/>
    <n v="21.158333333325572"/>
    <d v="2024-09-17T09:16:18"/>
    <d v="1899-12-30T01:22:24"/>
    <d v="2024-09-17T10:38:42"/>
    <n v="-1.6450000000186265"/>
    <x v="1"/>
    <m/>
    <m/>
    <x v="0"/>
    <x v="15"/>
    <x v="3"/>
    <x v="3"/>
    <x v="1"/>
    <n v="3"/>
    <s v=""/>
    <d v="1899-12-31T08:57:36"/>
    <n v="18.784999999992237"/>
    <n v="14"/>
    <n v="4.7849999999922375"/>
    <n v="0"/>
    <x v="0"/>
  </r>
  <r>
    <s v="E002"/>
    <s v="EO21"/>
    <x v="2547"/>
    <x v="0"/>
    <s v="E3"/>
    <n v="100050338"/>
    <s v="PRISMOTEPI, LDA."/>
    <n v="22002522"/>
    <s v="FAMALIÇÃO"/>
    <n v="55"/>
    <x v="1"/>
    <d v="2024-09-17T00:00:00"/>
    <d v="1899-12-30T11:46:07"/>
    <s v="18/09 8h"/>
    <d v="2024-09-18T00:00:00"/>
    <x v="13"/>
    <x v="4"/>
    <x v="2631"/>
    <d v="2024-09-17T00:00:00"/>
    <d v="1899-12-30T16:57:34"/>
    <n v="103"/>
    <s v="E00103"/>
    <s v="RUTA KMS.103"/>
    <x v="216"/>
    <x v="0"/>
    <x v="0"/>
    <x v="1"/>
    <x v="0"/>
    <d v="2024-09-17T11:46:07"/>
    <x v="317"/>
    <n v="20.231388888903894"/>
    <d v="2024-09-17T16:57:34"/>
    <d v="1899-12-30T01:22:24"/>
    <d v="2024-09-17T18:19:58"/>
    <n v="13.66722222219687"/>
    <x v="0"/>
    <m/>
    <m/>
    <x v="0"/>
    <x v="15"/>
    <x v="0"/>
    <x v="3"/>
    <x v="8"/>
    <n v="3"/>
    <s v=""/>
    <d v="1899-12-31T08:57:36"/>
    <n v="17.858055555570559"/>
    <n v="14"/>
    <n v="3.8580555555705587"/>
    <n v="0"/>
    <x v="0"/>
  </r>
  <r>
    <s v="E002"/>
    <s v="EO21"/>
    <x v="2548"/>
    <x v="0"/>
    <s v="E3"/>
    <n v="100050338"/>
    <s v="PRISMOTEPI, LDA."/>
    <n v="22002522"/>
    <s v="FAMALIÇÃO"/>
    <n v="55"/>
    <x v="1"/>
    <d v="2024-09-17T00:00:00"/>
    <d v="1899-12-30T11:47:21"/>
    <s v="17/09 16h"/>
    <d v="2024-09-17T00:00:00"/>
    <x v="6"/>
    <x v="4"/>
    <x v="2632"/>
    <d v="2024-09-17T00:00:00"/>
    <d v="1899-12-30T12:58:39"/>
    <n v="103"/>
    <s v="E00103"/>
    <s v="RUTA KMS.103"/>
    <x v="212"/>
    <x v="0"/>
    <x v="0"/>
    <x v="1"/>
    <x v="0"/>
    <d v="2024-09-17T11:47:21"/>
    <x v="310"/>
    <n v="4.2108333333162591"/>
    <d v="2024-09-17T12:58:39"/>
    <d v="1899-12-30T01:22:24"/>
    <d v="2024-09-17T14:21:03"/>
    <n v="1.6491666666115634"/>
    <x v="0"/>
    <m/>
    <m/>
    <x v="0"/>
    <x v="15"/>
    <x v="0"/>
    <x v="3"/>
    <x v="3"/>
    <n v="3"/>
    <s v=""/>
    <d v="1899-12-31T08:57:36"/>
    <n v="1.837499999982926"/>
    <n v="0"/>
    <n v="1.837499999982926"/>
    <n v="0"/>
    <x v="0"/>
  </r>
  <r>
    <s v="E026"/>
    <s v="EO79"/>
    <x v="2549"/>
    <x v="0"/>
    <s v="E4"/>
    <n v="433000279"/>
    <s v="CEMENTOS DE GRANADILLA, S.L."/>
    <n v="68001793"/>
    <s v="POLIGONO"/>
    <n v="3145"/>
    <x v="65"/>
    <d v="2024-09-13T00:00:00"/>
    <d v="1899-12-30T16:45:14"/>
    <s v="PEDIDO 17/09 ENSACAD"/>
    <d v="2024-09-17T00:00:00"/>
    <x v="9"/>
    <x v="6"/>
    <x v="2633"/>
    <d v="2024-09-16T00:00:00"/>
    <d v="1899-12-30T12:01:57"/>
    <n v="2"/>
    <s v="E0053G"/>
    <s v="Entorno Fábrica"/>
    <x v="149"/>
    <x v="0"/>
    <x v="0"/>
    <x v="3"/>
    <x v="1"/>
    <d v="2024-09-13T16:45:14"/>
    <x v="294"/>
    <n v="99.246111111191567"/>
    <d v="2024-09-16T12:01:57"/>
    <d v="1899-12-30T00:01:36"/>
    <d v="2024-09-16T12:03:33"/>
    <n v="31.940833333530463"/>
    <x v="0"/>
    <m/>
    <m/>
    <x v="0"/>
    <x v="13"/>
    <x v="0"/>
    <x v="3"/>
    <x v="3"/>
    <n v="2"/>
    <s v=""/>
    <d v="1899-12-30T00:38:24"/>
    <n v="98.219444444524896"/>
    <n v="48"/>
    <n v="50.219444444524896"/>
    <n v="0"/>
    <x v="1"/>
  </r>
  <r>
    <s v="E026"/>
    <s v="EO79"/>
    <x v="2550"/>
    <x v="0"/>
    <s v="E4"/>
    <n v="433000279"/>
    <s v="CEMENTOS DE GRANADILLA, S.L."/>
    <n v="68001793"/>
    <s v="POLIGONO"/>
    <n v="3145"/>
    <x v="65"/>
    <d v="2024-09-13T00:00:00"/>
    <d v="1899-12-30T16:45:33"/>
    <s v="PEDIDO 17/09 ENSACAD"/>
    <d v="2024-09-17T00:00:00"/>
    <x v="9"/>
    <x v="6"/>
    <x v="2634"/>
    <d v="2024-09-16T00:00:00"/>
    <d v="1899-12-30T13:16:02"/>
    <n v="2"/>
    <s v="E0053G"/>
    <s v="Entorno Fábrica"/>
    <x v="149"/>
    <x v="0"/>
    <x v="0"/>
    <x v="3"/>
    <x v="1"/>
    <d v="2024-09-13T16:45:33"/>
    <x v="294"/>
    <n v="99.240833333402406"/>
    <d v="2024-09-16T13:16:02"/>
    <d v="1899-12-30T00:01:36"/>
    <d v="2024-09-16T13:17:38"/>
    <n v="30.706111111154314"/>
    <x v="0"/>
    <m/>
    <m/>
    <x v="0"/>
    <x v="13"/>
    <x v="0"/>
    <x v="3"/>
    <x v="2"/>
    <n v="2"/>
    <s v=""/>
    <d v="1899-12-30T00:38:24"/>
    <n v="98.214166666735736"/>
    <n v="48"/>
    <n v="50.214166666735736"/>
    <n v="0"/>
    <x v="1"/>
  </r>
  <r>
    <s v="E016"/>
    <s v="EM11"/>
    <x v="2551"/>
    <x v="0"/>
    <s v="E2"/>
    <n v="100000136"/>
    <s v="CONSTRUDECO NORTE S.L."/>
    <n v="17007722"/>
    <s v="R.F. AMANUENSE Y NOSTRAMO(A GRAÑA)"/>
    <n v="8000671"/>
    <x v="110"/>
    <d v="2024-08-19T00:00:00"/>
    <d v="1899-12-30T10:43:49"/>
    <s v="AMANUENSE AA/2851"/>
    <d v="2024-09-09T00:00:00"/>
    <x v="9"/>
    <x v="7"/>
    <x v="2635"/>
    <d v="2024-09-16T00:00:00"/>
    <d v="1899-12-30T08:38:10"/>
    <n v="107"/>
    <s v="E00107"/>
    <s v="RUTA KMS.107"/>
    <x v="219"/>
    <x v="0"/>
    <x v="0"/>
    <x v="4"/>
    <x v="0"/>
    <d v="2024-08-19T10:43:49"/>
    <x v="126"/>
    <n v="513.26972222223412"/>
    <d v="2024-09-16T08:38:10"/>
    <d v="1899-12-30T01:25:36"/>
    <d v="2024-09-16T10:03:46"/>
    <n v="-158.06277777766809"/>
    <x v="1"/>
    <m/>
    <m/>
    <x v="0"/>
    <x v="13"/>
    <x v="2"/>
    <x v="3"/>
    <x v="0"/>
    <n v="2"/>
    <s v=""/>
    <d v="1899-12-31T10:14:24"/>
    <n v="510.84305555556745"/>
    <e v="#N/A"/>
    <n v="510.84305555556745"/>
    <n v="0"/>
    <x v="2"/>
  </r>
  <r>
    <s v="E016"/>
    <s v="EM11"/>
    <x v="2552"/>
    <x v="0"/>
    <s v="E2"/>
    <n v="100000136"/>
    <s v="CONSTRUDECO NORTE S.L."/>
    <n v="17007722"/>
    <s v="R.F. AMANUENSE Y NOSTRAMO(A GRAÑA)"/>
    <n v="8000671"/>
    <x v="110"/>
    <d v="2024-09-06T00:00:00"/>
    <d v="1899-12-30T16:02:35"/>
    <s v="NOSTRAMU AA/3907"/>
    <d v="2024-09-15T00:00:00"/>
    <x v="9"/>
    <x v="7"/>
    <x v="2636"/>
    <d v="2024-09-16T00:00:00"/>
    <d v="1899-12-30T16:54:28"/>
    <n v="107"/>
    <s v="E00107"/>
    <s v="RUTA KMS.107"/>
    <x v="219"/>
    <x v="0"/>
    <x v="0"/>
    <x v="4"/>
    <x v="0"/>
    <d v="2024-09-06T16:02:35"/>
    <x v="321"/>
    <n v="219.95694444444962"/>
    <d v="2024-09-16T16:54:28"/>
    <d v="1899-12-30T01:25:36"/>
    <d v="2024-09-16T18:20:04"/>
    <n v="-22.334444444335531"/>
    <x v="1"/>
    <m/>
    <m/>
    <x v="0"/>
    <x v="13"/>
    <x v="2"/>
    <x v="3"/>
    <x v="8"/>
    <n v="2"/>
    <s v=""/>
    <d v="1899-12-31T10:14:24"/>
    <n v="217.53027777778294"/>
    <e v="#N/A"/>
    <n v="217.53027777778294"/>
    <n v="0"/>
    <x v="2"/>
  </r>
  <r>
    <s v="E016"/>
    <s v="EM11"/>
    <x v="2553"/>
    <x v="0"/>
    <s v="E2"/>
    <n v="100000136"/>
    <s v="CONSTRUDECO NORTE S.L."/>
    <n v="17007722"/>
    <s v="R.F. AMANUENSE Y NOSTRAMO(A GRAÑA)"/>
    <n v="8000671"/>
    <x v="110"/>
    <d v="2024-09-06T00:00:00"/>
    <d v="1899-12-30T16:05:58"/>
    <s v="AMANUENSE AA/3907"/>
    <d v="2024-09-15T00:00:00"/>
    <x v="9"/>
    <x v="7"/>
    <x v="2637"/>
    <d v="2024-09-16T00:00:00"/>
    <d v="1899-12-30T16:58:02"/>
    <n v="107"/>
    <s v="E00107"/>
    <s v="RUTA KMS.107"/>
    <x v="219"/>
    <x v="0"/>
    <x v="0"/>
    <x v="4"/>
    <x v="0"/>
    <d v="2024-09-06T16:05:58"/>
    <x v="321"/>
    <n v="219.9005555556505"/>
    <d v="2024-09-16T16:58:02"/>
    <d v="1899-12-30T01:25:36"/>
    <d v="2024-09-16T18:23:38"/>
    <n v="-22.39388888888061"/>
    <x v="1"/>
    <m/>
    <m/>
    <x v="0"/>
    <x v="13"/>
    <x v="2"/>
    <x v="3"/>
    <x v="8"/>
    <n v="2"/>
    <s v=""/>
    <d v="1899-12-31T10:14:24"/>
    <n v="217.47388888898382"/>
    <e v="#N/A"/>
    <n v="217.47388888898382"/>
    <n v="0"/>
    <x v="2"/>
  </r>
  <r>
    <s v="E016"/>
    <s v="EM11"/>
    <x v="2554"/>
    <x v="0"/>
    <s v="E2"/>
    <n v="100056547"/>
    <s v="ALMACENES DEL EUME, S.L."/>
    <n v="17007256"/>
    <s v="AS PONTES DE GARCIA RODRIGUEZ"/>
    <n v="191212"/>
    <x v="15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0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4"/>
    <x v="0"/>
    <s v="E2"/>
    <n v="100056547"/>
    <s v="ALMACENES DEL EUME, S.L."/>
    <n v="17007256"/>
    <s v="AS PONTES DE GARCIA RODRIGUEZ"/>
    <n v="190017"/>
    <x v="32"/>
    <d v="2024-09-09T00:00:00"/>
    <d v="1899-12-30T10:26:37"/>
    <s v="10/09 8PALS + RET PA"/>
    <d v="2024-09-10T00:00:00"/>
    <x v="9"/>
    <x v="7"/>
    <x v="2638"/>
    <d v="2024-09-13T00:00:00"/>
    <d v="1899-12-30T17:25:23"/>
    <n v="117"/>
    <s v="E00117"/>
    <s v="RUTA KMS.117"/>
    <x v="354"/>
    <x v="0"/>
    <x v="1"/>
    <x v="4"/>
    <x v="0"/>
    <d v="2024-09-09T10:26:37"/>
    <x v="158"/>
    <n v="33.55638888903195"/>
    <d v="2024-09-13T17:25:23"/>
    <d v="1899-12-30T01:33:36"/>
    <d v="2024-09-13T18:58:59"/>
    <n v="-70.983055555494502"/>
    <x v="1"/>
    <m/>
    <m/>
    <x v="0"/>
    <x v="12"/>
    <x v="2"/>
    <x v="2"/>
    <x v="9"/>
    <n v="6"/>
    <s v=""/>
    <d v="1899-12-31T13:26:24"/>
    <n v="30.996388889031952"/>
    <e v="#N/A"/>
    <n v="30.996388889031952"/>
    <n v="0"/>
    <x v="2"/>
  </r>
  <r>
    <s v="E016"/>
    <s v="EM11"/>
    <x v="2555"/>
    <x v="0"/>
    <s v="E2"/>
    <n v="100000136"/>
    <s v="CONSTRUDECO NORTE S.L."/>
    <n v="17007722"/>
    <s v="R.F. AMANUENSE Y NOSTRAMO(A GRAÑA)"/>
    <n v="8000943"/>
    <x v="111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0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5"/>
    <x v="0"/>
    <s v="E2"/>
    <n v="100000136"/>
    <s v="CONSTRUDECO NORTE S.L."/>
    <n v="17007722"/>
    <s v="R.F. AMANUENSE Y NOSTRAMO(A GRAÑA)"/>
    <n v="8000694"/>
    <x v="112"/>
    <d v="2024-09-09T00:00:00"/>
    <d v="1899-12-30T16:30:49"/>
    <s v="10/09 Nostramo"/>
    <d v="2024-09-10T00:00:00"/>
    <x v="9"/>
    <x v="7"/>
    <x v="2639"/>
    <d v="2024-09-13T00:00:00"/>
    <d v="1899-12-30T09:02:21"/>
    <n v="107"/>
    <s v="E00107"/>
    <s v="RUTA KMS.107"/>
    <x v="229"/>
    <x v="0"/>
    <x v="1"/>
    <x v="4"/>
    <x v="0"/>
    <d v="2024-09-09T16:30:49"/>
    <x v="158"/>
    <n v="27.48638888890855"/>
    <d v="2024-09-13T09:02:21"/>
    <d v="1899-12-30T01:25:36"/>
    <d v="2024-09-13T10:27:57"/>
    <n v="-62.465833333320916"/>
    <x v="1"/>
    <m/>
    <m/>
    <x v="0"/>
    <x v="12"/>
    <x v="2"/>
    <x v="2"/>
    <x v="1"/>
    <n v="6"/>
    <s v=""/>
    <d v="1899-12-31T10:14:24"/>
    <n v="25.059722222241884"/>
    <e v="#N/A"/>
    <n v="25.059722222241884"/>
    <n v="0"/>
    <x v="2"/>
  </r>
  <r>
    <s v="E016"/>
    <s v="EM11"/>
    <x v="2556"/>
    <x v="0"/>
    <s v="E2"/>
    <n v="100000136"/>
    <s v="CONSTRUDECO NORTE S.L."/>
    <n v="17007722"/>
    <s v="R.F. AMANUENSE Y NOSTRAMO(A GRAÑA)"/>
    <n v="8000845"/>
    <x v="113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0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94"/>
    <x v="112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1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680"/>
    <x v="114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2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6"/>
    <x v="0"/>
    <s v="E2"/>
    <n v="100000136"/>
    <s v="CONSTRUDECO NORTE S.L."/>
    <n v="17007722"/>
    <s v="R.F. AMANUENSE Y NOSTRAMO(A GRAÑA)"/>
    <n v="8000943"/>
    <x v="111"/>
    <d v="2024-09-09T00:00:00"/>
    <d v="1899-12-30T16:31:20"/>
    <s v="10/09 Amanuense"/>
    <d v="2024-09-10T00:00:00"/>
    <x v="9"/>
    <x v="7"/>
    <x v="2640"/>
    <d v="2024-09-13T00:00:00"/>
    <d v="1899-12-30T16:35:21"/>
    <n v="107"/>
    <s v="E00107"/>
    <s v="RUTA KMS.107"/>
    <x v="229"/>
    <x v="0"/>
    <x v="3"/>
    <x v="4"/>
    <x v="0"/>
    <d v="2024-09-09T16:31:20"/>
    <x v="158"/>
    <n v="27.477777777879965"/>
    <d v="2024-09-13T16:35:21"/>
    <d v="1899-12-30T01:25:36"/>
    <d v="2024-09-13T18:00:57"/>
    <n v="-70.015833333309274"/>
    <x v="1"/>
    <m/>
    <m/>
    <x v="0"/>
    <x v="12"/>
    <x v="2"/>
    <x v="2"/>
    <x v="8"/>
    <n v="6"/>
    <s v=""/>
    <d v="1899-12-31T10:14:24"/>
    <n v="25.051111111213299"/>
    <e v="#N/A"/>
    <n v="25.051111111213299"/>
    <n v="0"/>
    <x v="2"/>
  </r>
  <r>
    <s v="E016"/>
    <s v="EM11"/>
    <x v="2557"/>
    <x v="0"/>
    <s v="E2"/>
    <n v="100000603"/>
    <s v="SUMINISTROS VILABOA S.L."/>
    <n v="20000510"/>
    <s v="ESPERANTE"/>
    <n v="190191"/>
    <x v="13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0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212"/>
    <x v="15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1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140"/>
    <x v="20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2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0870"/>
    <x v="21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3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7"/>
    <x v="0"/>
    <s v="E2"/>
    <n v="100000603"/>
    <s v="SUMINISTROS VILABOA S.L."/>
    <n v="20000510"/>
    <s v="ESPERANTE"/>
    <n v="191610"/>
    <x v="24"/>
    <d v="2024-09-09T00:00:00"/>
    <d v="1899-12-30T18:17:59"/>
    <s v="5 palets"/>
    <d v="2024-09-13T00:00:00"/>
    <x v="9"/>
    <x v="7"/>
    <x v="2641"/>
    <d v="2024-09-13T00:00:00"/>
    <d v="1899-12-30T15:42:10"/>
    <n v="115"/>
    <s v="E00115"/>
    <s v="RUTA KMS.115"/>
    <x v="277"/>
    <x v="0"/>
    <x v="4"/>
    <x v="4"/>
    <x v="0"/>
    <d v="2024-09-09T18:17:59"/>
    <x v="244"/>
    <n v="97.700277777796146"/>
    <d v="2024-09-13T15:42:10"/>
    <d v="1899-12-30T01:32:00"/>
    <d v="2024-09-13T17:14:10"/>
    <n v="2.7638888890505768"/>
    <x v="0"/>
    <m/>
    <m/>
    <x v="0"/>
    <x v="12"/>
    <x v="0"/>
    <x v="2"/>
    <x v="4"/>
    <n v="6"/>
    <s v=""/>
    <d v="1899-12-31T12:48:00"/>
    <n v="95.166944444462814"/>
    <e v="#N/A"/>
    <n v="95.166944444462814"/>
    <n v="0"/>
    <x v="2"/>
  </r>
  <r>
    <s v="E016"/>
    <s v="EM11"/>
    <x v="2558"/>
    <x v="0"/>
    <s v="E2"/>
    <n v="100004369"/>
    <s v="PREFABRICADOS EIROS S.L."/>
    <n v="20001260"/>
    <s v="MEIRA"/>
    <n v="190018"/>
    <x v="25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0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8"/>
    <x v="0"/>
    <s v="E2"/>
    <n v="100004369"/>
    <s v="PREFABRICADOS EIROS S.L."/>
    <n v="20001260"/>
    <s v="MEIRA"/>
    <n v="190161"/>
    <x v="26"/>
    <d v="2024-09-10T00:00:00"/>
    <d v="1899-12-30T16:43:47"/>
    <s v="12/09 7pal nº 0-0004"/>
    <d v="2024-09-12T00:00:00"/>
    <x v="9"/>
    <x v="7"/>
    <x v="2642"/>
    <d v="2024-09-13T00:00:00"/>
    <d v="1899-12-30T15:47:35"/>
    <n v="140"/>
    <s v="E00140"/>
    <s v="RUTA KMS.140"/>
    <x v="277"/>
    <x v="0"/>
    <x v="1"/>
    <x v="4"/>
    <x v="0"/>
    <d v="2024-09-10T16:43:47"/>
    <x v="196"/>
    <n v="51.270277777919546"/>
    <d v="2024-09-13T15:47:35"/>
    <d v="1899-12-30T01:52:00"/>
    <d v="2024-09-13T17:39:35"/>
    <n v="-21.659722222073469"/>
    <x v="1"/>
    <m/>
    <m/>
    <x v="0"/>
    <x v="12"/>
    <x v="2"/>
    <x v="2"/>
    <x v="4"/>
    <n v="6"/>
    <s v=""/>
    <d v="1899-12-31T20:48:00"/>
    <n v="48.403611111252879"/>
    <e v="#N/A"/>
    <n v="48.403611111252879"/>
    <n v="0"/>
    <x v="2"/>
  </r>
  <r>
    <s v="E016"/>
    <s v="EM11"/>
    <x v="2559"/>
    <x v="0"/>
    <s v="E2"/>
    <n v="100000136"/>
    <s v="CONSTRUDECO NORTE S.L."/>
    <n v="17005567"/>
    <s v="NARON"/>
    <n v="191070"/>
    <x v="8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0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5"/>
    <x v="3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1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210550"/>
    <x v="30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2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0870"/>
    <x v="21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3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59"/>
    <x v="0"/>
    <s v="E2"/>
    <n v="100000136"/>
    <s v="CONSTRUDECO NORTE S.L."/>
    <n v="17005567"/>
    <s v="NARON"/>
    <n v="191212"/>
    <x v="15"/>
    <d v="2024-09-12T00:00:00"/>
    <d v="1899-12-30T12:08:06"/>
    <s v="13/09 NºPC24-11953"/>
    <d v="2024-09-13T00:00:00"/>
    <x v="9"/>
    <x v="7"/>
    <x v="2643"/>
    <d v="2024-09-13T00:00:00"/>
    <d v="1899-12-30T16:37:20"/>
    <n v="102"/>
    <s v="E00102"/>
    <s v="RUTA KMS.102"/>
    <x v="229"/>
    <x v="0"/>
    <x v="4"/>
    <x v="4"/>
    <x v="0"/>
    <d v="2024-09-12T12:08:06"/>
    <x v="244"/>
    <n v="31.865000000107102"/>
    <d v="2024-09-13T16:37:20"/>
    <d v="1899-12-30T01:21:36"/>
    <d v="2024-09-13T17:58:56"/>
    <n v="2.0177777779754251"/>
    <x v="0"/>
    <m/>
    <m/>
    <x v="0"/>
    <x v="12"/>
    <x v="0"/>
    <x v="2"/>
    <x v="8"/>
    <n v="6"/>
    <s v=""/>
    <d v="1899-12-31T08:38:24"/>
    <n v="29.505000000107103"/>
    <e v="#N/A"/>
    <n v="29.505000000107103"/>
    <n v="0"/>
    <x v="2"/>
  </r>
  <r>
    <s v="E016"/>
    <s v="EM11"/>
    <x v="2560"/>
    <x v="0"/>
    <s v="E2"/>
    <n v="100018966"/>
    <s v="RIBEGAR INTERIORES, S.L."/>
    <n v="20002436"/>
    <s v="CAMPONARAYA"/>
    <n v="191071"/>
    <x v="1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0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62"/>
    <x v="28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1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140"/>
    <x v="20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2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870"/>
    <x v="21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3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570"/>
    <x v="36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4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0017"/>
    <x v="32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5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0"/>
    <x v="0"/>
    <s v="E2"/>
    <n v="100018966"/>
    <s v="RIBEGAR INTERIORES, S.L."/>
    <n v="20002436"/>
    <s v="CAMPONARAYA"/>
    <n v="191212"/>
    <x v="15"/>
    <d v="2024-09-12T00:00:00"/>
    <d v="1899-12-30T12:08:47"/>
    <s v="13/09 8 pal urgente"/>
    <d v="2024-09-13T00:00:00"/>
    <x v="9"/>
    <x v="7"/>
    <x v="2644"/>
    <d v="2024-09-13T00:00:00"/>
    <d v="1899-12-30T15:57:27"/>
    <n v="226"/>
    <s v="E00226"/>
    <s v="RUTA KMS.226"/>
    <x v="50"/>
    <x v="0"/>
    <x v="6"/>
    <x v="4"/>
    <x v="0"/>
    <d v="2024-09-12T12:08:47"/>
    <x v="244"/>
    <n v="31.853611111175269"/>
    <d v="2024-09-13T15:57:27"/>
    <d v="1899-12-30T03:00:48"/>
    <d v="2024-09-13T18:58:15"/>
    <n v="1.029166666790843"/>
    <x v="0"/>
    <m/>
    <m/>
    <x v="0"/>
    <x v="12"/>
    <x v="0"/>
    <x v="2"/>
    <x v="4"/>
    <n v="6"/>
    <s v=""/>
    <d v="1900-01-02T00:19:12"/>
    <n v="27.840277777841933"/>
    <e v="#N/A"/>
    <n v="27.840277777841933"/>
    <n v="0"/>
    <x v="2"/>
  </r>
  <r>
    <s v="E016"/>
    <s v="EM11"/>
    <x v="2561"/>
    <x v="0"/>
    <s v="E2"/>
    <n v="100030725"/>
    <s v="ALMACENES OTERO, S. L."/>
    <n v="20002407"/>
    <s v="MONDOÑEDO"/>
    <n v="3080"/>
    <x v="35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0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071"/>
    <x v="79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1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190140"/>
    <x v="20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2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1"/>
    <x v="0"/>
    <s v="E2"/>
    <n v="100030725"/>
    <s v="ALMACENES OTERO, S. L."/>
    <n v="20002407"/>
    <s v="MONDOÑEDO"/>
    <n v="3089"/>
    <x v="116"/>
    <d v="2024-09-12T00:00:00"/>
    <d v="1899-12-30T17:03:43"/>
    <s v="13/09 4PALS"/>
    <d v="2024-09-13T00:00:00"/>
    <x v="9"/>
    <x v="7"/>
    <x v="2645"/>
    <d v="2024-09-13T00:00:00"/>
    <d v="1899-12-30T15:50:10"/>
    <n v="141"/>
    <s v="E00141"/>
    <s v="RUTA KMS.141"/>
    <x v="277"/>
    <x v="0"/>
    <x v="3"/>
    <x v="4"/>
    <x v="0"/>
    <d v="2024-09-12T17:03:43"/>
    <x v="244"/>
    <n v="26.938055555569008"/>
    <d v="2024-09-13T15:50:10"/>
    <d v="1899-12-30T01:52:48"/>
    <d v="2024-09-13T17:42:58"/>
    <n v="2.283888888952788"/>
    <x v="0"/>
    <m/>
    <m/>
    <x v="0"/>
    <x v="12"/>
    <x v="0"/>
    <x v="2"/>
    <x v="4"/>
    <n v="6"/>
    <s v=""/>
    <d v="1899-12-31T21:07:12"/>
    <n v="24.058055555569009"/>
    <e v="#N/A"/>
    <n v="24.058055555569009"/>
    <n v="0"/>
    <x v="2"/>
  </r>
  <r>
    <s v="E016"/>
    <s v="EM11"/>
    <x v="2562"/>
    <x v="0"/>
    <s v="E2"/>
    <n v="100037460"/>
    <s v="CASA ARSENIO Y 9 MAS, S. L."/>
    <n v="20002765"/>
    <s v="CRUCEIRO"/>
    <n v="190140"/>
    <x v="20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0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0010"/>
    <x v="27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1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12"/>
    <x v="15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2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2"/>
    <x v="0"/>
    <s v="E2"/>
    <n v="100037460"/>
    <s v="CASA ARSENIO Y 9 MAS, S. L."/>
    <n v="20002765"/>
    <s v="CRUCEIRO"/>
    <n v="191282"/>
    <x v="84"/>
    <d v="2024-09-12T00:00:00"/>
    <d v="1899-12-30T17:32:20"/>
    <s v="13/09 9 pal combinad"/>
    <d v="2024-09-13T00:00:00"/>
    <x v="9"/>
    <x v="7"/>
    <x v="2646"/>
    <d v="2024-09-16T00:00:00"/>
    <d v="1899-12-30T17:24:38"/>
    <n v="94"/>
    <s v="E00094"/>
    <s v="RUTA KMS.094"/>
    <x v="37"/>
    <x v="0"/>
    <x v="3"/>
    <x v="4"/>
    <x v="0"/>
    <d v="2024-09-12T17:32:20"/>
    <x v="244"/>
    <n v="26.461111111217178"/>
    <d v="2024-09-16T17:24:38"/>
    <d v="1899-12-30T01:15:12"/>
    <d v="2024-09-16T18:39:50"/>
    <n v="-70.663888888782822"/>
    <x v="1"/>
    <m/>
    <m/>
    <x v="0"/>
    <x v="13"/>
    <x v="2"/>
    <x v="3"/>
    <x v="9"/>
    <n v="2"/>
    <s v=""/>
    <d v="1899-12-31T06:04:48"/>
    <n v="24.207777777883845"/>
    <e v="#N/A"/>
    <n v="24.207777777883845"/>
    <n v="0"/>
    <x v="2"/>
  </r>
  <r>
    <s v="E016"/>
    <s v="EM11"/>
    <x v="2563"/>
    <x v="0"/>
    <s v="E2"/>
    <n v="100000057"/>
    <s v="J. ESTURAO GARCIA S.L."/>
    <n v="20000216"/>
    <s v="TOURO"/>
    <n v="190140"/>
    <x v="20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0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870"/>
    <x v="21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1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1"/>
    <x v="94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2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580"/>
    <x v="9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3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0191"/>
    <x v="13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4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3"/>
    <x v="0"/>
    <s v="E2"/>
    <n v="100000057"/>
    <s v="J. ESTURAO GARCIA S.L."/>
    <n v="20000216"/>
    <s v="TOURO"/>
    <n v="191061"/>
    <x v="109"/>
    <d v="2024-09-13T00:00:00"/>
    <d v="1899-12-30T08:41:23"/>
    <s v="16/09 cem+mort 18p"/>
    <d v="2024-09-16T00:00:00"/>
    <x v="9"/>
    <x v="7"/>
    <x v="2647"/>
    <d v="2024-09-16T00:00:00"/>
    <d v="1899-12-30T10:50:58"/>
    <n v="21"/>
    <s v="E00021"/>
    <s v="RUTA KMS.021"/>
    <x v="225"/>
    <x v="0"/>
    <x v="5"/>
    <x v="4"/>
    <x v="0"/>
    <d v="2024-09-13T08:41:23"/>
    <x v="276"/>
    <n v="83.310277777898591"/>
    <d v="2024-09-16T10:50:58"/>
    <d v="1899-12-30T00:16:48"/>
    <d v="2024-09-16T11:07:46"/>
    <n v="8.8705555556807667"/>
    <x v="0"/>
    <m/>
    <m/>
    <x v="0"/>
    <x v="13"/>
    <x v="0"/>
    <x v="3"/>
    <x v="6"/>
    <n v="2"/>
    <s v=""/>
    <d v="1899-12-30T06:43:12"/>
    <n v="82.03027777789859"/>
    <e v="#N/A"/>
    <n v="82.03027777789859"/>
    <n v="0"/>
    <x v="2"/>
  </r>
  <r>
    <s v="E016"/>
    <s v="EM11"/>
    <x v="2564"/>
    <x v="0"/>
    <s v="E2"/>
    <n v="100049233"/>
    <s v="POMBO ARTEIXO, S. L."/>
    <n v="17007804"/>
    <s v="UTE EDIFICIO NAVANTIA_FERROL"/>
    <n v="191212"/>
    <x v="15"/>
    <d v="2024-09-13T00:00:00"/>
    <d v="1899-12-30T11:28:50"/>
    <s v="16/09 Suso 600468327"/>
    <d v="2024-09-16T00:00:00"/>
    <x v="9"/>
    <x v="7"/>
    <x v="2648"/>
    <d v="2024-09-16T00:00:00"/>
    <d v="1899-12-30T12:36:46"/>
    <n v="104"/>
    <s v="E00104"/>
    <s v="RUTA KMS.104"/>
    <x v="229"/>
    <x v="0"/>
    <x v="0"/>
    <x v="4"/>
    <x v="0"/>
    <d v="2024-09-13T11:28:50"/>
    <x v="276"/>
    <n v="80.519444444566034"/>
    <d v="2024-09-16T12:36:46"/>
    <d v="1899-12-30T01:23:12"/>
    <d v="2024-09-16T13:59:58"/>
    <n v="6.0005555555108003"/>
    <x v="0"/>
    <m/>
    <m/>
    <x v="0"/>
    <x v="13"/>
    <x v="0"/>
    <x v="3"/>
    <x v="3"/>
    <n v="2"/>
    <s v=""/>
    <d v="1899-12-31T09:16:48"/>
    <n v="78.132777777899364"/>
    <e v="#N/A"/>
    <n v="78.132777777899364"/>
    <n v="0"/>
    <x v="2"/>
  </r>
  <r>
    <s v="E016"/>
    <s v="EM11"/>
    <x v="2565"/>
    <x v="0"/>
    <s v="E2"/>
    <n v="100000088"/>
    <s v="ALMACENES MENDEZ S.L."/>
    <n v="20000306"/>
    <s v="MEIRA"/>
    <n v="190100"/>
    <x v="17"/>
    <d v="2024-09-13T00:00:00"/>
    <d v="1899-12-30T15:37:22"/>
    <s v="16/09"/>
    <d v="2024-09-16T00:00:00"/>
    <x v="9"/>
    <x v="7"/>
    <x v="2649"/>
    <d v="2024-09-13T00:00:00"/>
    <d v="1899-12-30T15:52:17"/>
    <n v="137"/>
    <s v="E00137"/>
    <s v="RUTA KMS.137"/>
    <x v="277"/>
    <x v="0"/>
    <x v="0"/>
    <x v="4"/>
    <x v="0"/>
    <d v="2024-09-13T15:37:22"/>
    <x v="276"/>
    <n v="76.37722222233424"/>
    <d v="2024-09-13T15:52:17"/>
    <d v="1899-12-30T01:49:36"/>
    <d v="2024-09-13T17:41:53"/>
    <n v="74.301944444363471"/>
    <x v="0"/>
    <m/>
    <m/>
    <x v="0"/>
    <x v="12"/>
    <x v="0"/>
    <x v="2"/>
    <x v="4"/>
    <n v="6"/>
    <s v=""/>
    <d v="1899-12-31T19:50:24"/>
    <n v="73.550555555667572"/>
    <e v="#N/A"/>
    <n v="73.550555555667572"/>
    <n v="0"/>
    <x v="2"/>
  </r>
  <r>
    <s v="E016"/>
    <s v="EM11"/>
    <x v="2566"/>
    <x v="0"/>
    <s v="E2"/>
    <n v="100014166"/>
    <s v="C. GOBERNA, S.L."/>
    <n v="20001213"/>
    <s v="CORUXO"/>
    <n v="191212"/>
    <x v="15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0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10"/>
    <x v="27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1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91"/>
    <x v="13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2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140"/>
    <x v="20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3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1610"/>
    <x v="24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4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6"/>
    <x v="0"/>
    <s v="E2"/>
    <n v="100014166"/>
    <s v="C. GOBERNA, S.L."/>
    <n v="20001213"/>
    <s v="CORUXO"/>
    <n v="190062"/>
    <x v="28"/>
    <d v="2024-09-13T00:00:00"/>
    <d v="1899-12-30T16:34:08"/>
    <s v="17/09 nº 24/2502"/>
    <d v="2024-09-17T00:00:00"/>
    <x v="9"/>
    <x v="7"/>
    <x v="2650"/>
    <d v="2024-09-16T00:00:00"/>
    <d v="1899-12-30T08:17:48"/>
    <n v="110"/>
    <s v="E00110"/>
    <s v="RUTA KMS.110"/>
    <x v="228"/>
    <x v="0"/>
    <x v="5"/>
    <x v="4"/>
    <x v="0"/>
    <d v="2024-09-13T16:34:08"/>
    <x v="294"/>
    <n v="99.431111111131031"/>
    <d v="2024-09-16T08:17:48"/>
    <d v="1899-12-30T01:28:00"/>
    <d v="2024-09-16T09:45:48"/>
    <n v="34.236666666576639"/>
    <x v="0"/>
    <m/>
    <m/>
    <x v="0"/>
    <x v="13"/>
    <x v="0"/>
    <x v="3"/>
    <x v="0"/>
    <n v="2"/>
    <s v=""/>
    <d v="1899-12-31T11:12:00"/>
    <n v="96.964444444464363"/>
    <e v="#N/A"/>
    <n v="96.964444444464363"/>
    <n v="0"/>
    <x v="2"/>
  </r>
  <r>
    <s v="E016"/>
    <s v="EM11"/>
    <x v="2567"/>
    <x v="0"/>
    <s v="E2"/>
    <n v="100000088"/>
    <s v="ALMACENES MENDEZ S.L."/>
    <n v="20000306"/>
    <s v="MEIRA"/>
    <n v="190100"/>
    <x v="17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0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7"/>
    <x v="0"/>
    <s v="E2"/>
    <n v="100000088"/>
    <s v="ALMACENES MENDEZ S.L."/>
    <n v="20000306"/>
    <s v="MEIRA"/>
    <n v="190191"/>
    <x v="13"/>
    <d v="2024-09-13T00:00:00"/>
    <d v="1899-12-30T17:04:10"/>
    <s v="16/09 8PALS"/>
    <d v="2024-09-16T00:00:00"/>
    <x v="9"/>
    <x v="7"/>
    <x v="2651"/>
    <d v="2024-09-17T00:00:00"/>
    <d v="1899-12-30T15:33:17"/>
    <n v="137"/>
    <s v="E00137"/>
    <s v="RUTA KMS.137"/>
    <x v="277"/>
    <x v="0"/>
    <x v="1"/>
    <x v="4"/>
    <x v="0"/>
    <d v="2024-09-13T17:04:10"/>
    <x v="276"/>
    <n v="74.930555555562023"/>
    <d v="2024-09-17T15:33:17"/>
    <d v="1899-12-30T01:49:36"/>
    <d v="2024-09-17T17:22:53"/>
    <n v="-21.381388888810761"/>
    <x v="1"/>
    <m/>
    <m/>
    <x v="0"/>
    <x v="15"/>
    <x v="2"/>
    <x v="3"/>
    <x v="4"/>
    <n v="3"/>
    <s v=""/>
    <d v="1899-12-31T19:50:24"/>
    <n v="72.103888888895355"/>
    <e v="#N/A"/>
    <n v="72.103888888895355"/>
    <n v="0"/>
    <x v="2"/>
  </r>
  <r>
    <s v="E016"/>
    <s v="EM11"/>
    <x v="2568"/>
    <x v="0"/>
    <s v="E2"/>
    <n v="100000511"/>
    <s v="FERRETERIA Y CNES. SAR S.L"/>
    <n v="20000416"/>
    <s v="ARES"/>
    <n v="190062"/>
    <x v="28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0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870"/>
    <x v="21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1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010"/>
    <x v="27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2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0570"/>
    <x v="36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3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8"/>
    <x v="0"/>
    <s v="E2"/>
    <n v="100000511"/>
    <s v="FERRETERIA Y CNES. SAR S.L"/>
    <n v="20000416"/>
    <s v="ARES"/>
    <n v="191212"/>
    <x v="15"/>
    <d v="2024-09-13T00:00:00"/>
    <d v="1899-12-30T17:12:30"/>
    <s v="16/09 18pals"/>
    <d v="2024-09-16T00:00:00"/>
    <x v="9"/>
    <x v="7"/>
    <x v="2652"/>
    <d v="2024-09-16T00:00:00"/>
    <d v="1899-12-30T10:56:59"/>
    <n v="97"/>
    <s v="E00097"/>
    <s v="RUTA KMS.097"/>
    <x v="227"/>
    <x v="0"/>
    <x v="4"/>
    <x v="4"/>
    <x v="0"/>
    <d v="2024-09-13T17:12:30"/>
    <x v="276"/>
    <n v="74.791666666686069"/>
    <d v="2024-09-16T10:56:59"/>
    <d v="1899-12-30T01:17:36"/>
    <d v="2024-09-16T12:14:35"/>
    <n v="7.7569444444379769"/>
    <x v="0"/>
    <m/>
    <m/>
    <x v="0"/>
    <x v="13"/>
    <x v="0"/>
    <x v="3"/>
    <x v="6"/>
    <n v="2"/>
    <s v=""/>
    <d v="1899-12-31T07:02:24"/>
    <n v="72.498333333352733"/>
    <e v="#N/A"/>
    <n v="72.498333333352733"/>
    <n v="0"/>
    <x v="2"/>
  </r>
  <r>
    <s v="E016"/>
    <s v="EM11"/>
    <x v="2569"/>
    <x v="0"/>
    <s v="E2"/>
    <n v="100057190"/>
    <s v="BARALLOBRE Y MOSQUERA, S.L."/>
    <n v="17007362"/>
    <s v="OS CASTROS ANDRADE"/>
    <n v="190191"/>
    <x v="13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0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212"/>
    <x v="15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1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0870"/>
    <x v="21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2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69"/>
    <x v="0"/>
    <s v="E2"/>
    <n v="100057190"/>
    <s v="BARALLOBRE Y MOSQUERA, S.L."/>
    <n v="17007362"/>
    <s v="OS CASTROS ANDRADE"/>
    <n v="191610"/>
    <x v="24"/>
    <d v="2024-09-13T00:00:00"/>
    <d v="1899-12-30T18:03:15"/>
    <s v="16/09 7PALS"/>
    <d v="2024-09-16T00:00:00"/>
    <x v="9"/>
    <x v="7"/>
    <x v="2653"/>
    <d v="2024-09-16T00:00:00"/>
    <d v="1899-12-30T17:36:14"/>
    <n v="93"/>
    <s v="E00093"/>
    <s v="RUTA KMS.093"/>
    <x v="225"/>
    <x v="0"/>
    <x v="3"/>
    <x v="4"/>
    <x v="0"/>
    <d v="2024-09-13T18:03:15"/>
    <x v="276"/>
    <n v="73.945833333476912"/>
    <d v="2024-09-16T17:36:14"/>
    <d v="1899-12-30T01:14:24"/>
    <d v="2024-09-16T18:50:38"/>
    <n v="1.1561111112241633"/>
    <x v="0"/>
    <m/>
    <m/>
    <x v="0"/>
    <x v="13"/>
    <x v="0"/>
    <x v="3"/>
    <x v="9"/>
    <n v="2"/>
    <s v=""/>
    <d v="1899-12-31T05:45:36"/>
    <n v="71.705833333476917"/>
    <e v="#N/A"/>
    <n v="71.705833333476917"/>
    <n v="0"/>
    <x v="2"/>
  </r>
  <r>
    <s v="E016"/>
    <s v="EM11"/>
    <x v="2570"/>
    <x v="0"/>
    <s v="E2"/>
    <n v="100038418"/>
    <s v="YAÑEZ FERRETERÍA Y MAT. DE CONST.SL"/>
    <n v="17005735"/>
    <s v="A CASTELLANA"/>
    <n v="190870"/>
    <x v="21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0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0"/>
    <x v="0"/>
    <s v="E2"/>
    <n v="100038418"/>
    <s v="YAÑEZ FERRETERÍA Y MAT. DE CONST.SL"/>
    <n v="17005735"/>
    <s v="A CASTELLANA"/>
    <n v="191912"/>
    <x v="22"/>
    <d v="2024-09-13T00:00:00"/>
    <d v="1899-12-30T18:38:37"/>
    <s v="2 PAL"/>
    <d v="2024-09-17T00:00:00"/>
    <x v="9"/>
    <x v="7"/>
    <x v="2654"/>
    <d v="2024-09-17T00:00:00"/>
    <d v="1899-12-30T08:50:26"/>
    <n v="93"/>
    <s v="E00093"/>
    <s v="RUTA KMS.093"/>
    <x v="27"/>
    <x v="0"/>
    <x v="1"/>
    <x v="4"/>
    <x v="0"/>
    <d v="2024-09-13T18:38:37"/>
    <x v="294"/>
    <n v="97.356388889020309"/>
    <d v="2024-09-17T08:50:26"/>
    <d v="1899-12-30T01:14:24"/>
    <d v="2024-09-17T10:04:50"/>
    <n v="9.9194444445893168"/>
    <x v="0"/>
    <m/>
    <m/>
    <x v="0"/>
    <x v="15"/>
    <x v="0"/>
    <x v="3"/>
    <x v="0"/>
    <n v="3"/>
    <s v=""/>
    <d v="1899-12-31T05:45:36"/>
    <n v="95.116388889020314"/>
    <e v="#N/A"/>
    <n v="95.116388889020314"/>
    <n v="0"/>
    <x v="2"/>
  </r>
  <r>
    <s v="E016"/>
    <s v="EM11"/>
    <x v="2571"/>
    <x v="0"/>
    <s v="E2"/>
    <n v="100029597"/>
    <s v="RECAREY MAT. CONSTRUCCIÓN S.L."/>
    <n v="17007818"/>
    <s v="CARICLES LUCKIA_MEICENDE"/>
    <n v="191212"/>
    <x v="15"/>
    <d v="2024-09-16T00:00:00"/>
    <d v="1899-12-30T08:43:16"/>
    <s v="17/09 URGE"/>
    <d v="2024-09-17T00:00:00"/>
    <x v="9"/>
    <x v="7"/>
    <x v="2655"/>
    <d v="2024-09-17T00:00:00"/>
    <d v="1899-12-30T08:24:36"/>
    <n v="92"/>
    <s v="E00092"/>
    <s v="RUTA KMS.092"/>
    <x v="229"/>
    <x v="0"/>
    <x v="0"/>
    <x v="4"/>
    <x v="0"/>
    <d v="2024-09-16T08:43:16"/>
    <x v="294"/>
    <n v="35.278888889006339"/>
    <d v="2024-09-17T08:24:36"/>
    <d v="1899-12-30T01:13:36"/>
    <d v="2024-09-17T09:38:12"/>
    <n v="10.36333333334187"/>
    <x v="0"/>
    <m/>
    <m/>
    <x v="0"/>
    <x v="15"/>
    <x v="0"/>
    <x v="3"/>
    <x v="0"/>
    <n v="3"/>
    <s v=""/>
    <d v="1899-12-31T05:26:24"/>
    <n v="33.052222222339672"/>
    <e v="#N/A"/>
    <n v="33.052222222339672"/>
    <n v="0"/>
    <x v="2"/>
  </r>
  <r>
    <s v="E016"/>
    <s v="EM11"/>
    <x v="2572"/>
    <x v="0"/>
    <s v="E2"/>
    <n v="100046562"/>
    <s v="SUMINISTROS O CANDADO, S.L."/>
    <n v="17005893"/>
    <s v="LORENZANA EN DESTINO"/>
    <n v="191212"/>
    <x v="15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0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2"/>
    <x v="0"/>
    <s v="E2"/>
    <n v="100046562"/>
    <s v="SUMINISTROS O CANDADO, S.L."/>
    <n v="17005893"/>
    <s v="LORENZANA EN DESTINO"/>
    <n v="190140"/>
    <x v="20"/>
    <d v="2024-09-16T00:00:00"/>
    <d v="1899-12-30T09:31:41"/>
    <s v="17/09 CEM +  MORT"/>
    <d v="2024-09-17T00:00:00"/>
    <x v="9"/>
    <x v="8"/>
    <x v="2656"/>
    <d v="2024-09-16T00:00:00"/>
    <d v="1899-12-30T16:57:52"/>
    <n v="170"/>
    <s v="E00170"/>
    <s v="RUTA KMS.170"/>
    <x v="34"/>
    <x v="0"/>
    <x v="1"/>
    <x v="4"/>
    <x v="0"/>
    <d v="2024-09-16T09:31:41"/>
    <x v="294"/>
    <n v="34.471944444521796"/>
    <d v="2024-09-16T16:57:52"/>
    <d v="1899-12-30T02:16:00"/>
    <d v="2024-09-16T19:13:52"/>
    <n v="24.768888888938818"/>
    <x v="0"/>
    <m/>
    <m/>
    <x v="0"/>
    <x v="13"/>
    <x v="0"/>
    <x v="3"/>
    <x v="8"/>
    <n v="2"/>
    <s v=""/>
    <d v="1900-01-01T06:24:00"/>
    <n v="31.20527777785513"/>
    <e v="#N/A"/>
    <n v="31.20527777785513"/>
    <n v="0"/>
    <x v="2"/>
  </r>
  <r>
    <s v="E016"/>
    <s v="EM11"/>
    <x v="2573"/>
    <x v="0"/>
    <s v="E2"/>
    <n v="100059880"/>
    <s v="PROLIM ORBALLO, S.L"/>
    <n v="17007846"/>
    <s v="LOS ANGELES"/>
    <n v="190870"/>
    <x v="21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0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7"/>
    <x v="32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1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0010"/>
    <x v="2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2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16"/>
    <x v="117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3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191921"/>
    <x v="11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4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71"/>
    <x v="119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5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80"/>
    <x v="78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6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562"/>
    <x v="75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8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05"/>
    <x v="74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9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3"/>
    <x v="0"/>
    <s v="E2"/>
    <n v="100059880"/>
    <s v="PROLIM ORBALLO, S.L"/>
    <n v="17007846"/>
    <s v="LOS ANGELES"/>
    <n v="210611"/>
    <x v="120"/>
    <d v="2024-09-16T00:00:00"/>
    <d v="1899-12-30T10:49:46"/>
    <s v="17/09 CEM + MORT"/>
    <d v="2024-09-16T00:00:00"/>
    <x v="9"/>
    <x v="7"/>
    <x v="2657"/>
    <d v="2024-09-17T00:00:00"/>
    <d v="1899-12-30T11:41:54"/>
    <n v="0"/>
    <s v="E00000"/>
    <s v="RUTA KMS.0000"/>
    <x v="225"/>
    <x v="0"/>
    <x v="7"/>
    <x v="4"/>
    <x v="0"/>
    <d v="2024-09-16T10:49:46"/>
    <x v="276"/>
    <n v="9.1705555556109175"/>
    <d v="2024-09-17T11:41:54"/>
    <d v="1899-12-30T00:00:00"/>
    <d v="2024-09-17T11:41:54"/>
    <n v="-15.698333333304618"/>
    <x v="1"/>
    <m/>
    <m/>
    <x v="0"/>
    <x v="15"/>
    <x v="2"/>
    <x v="3"/>
    <x v="7"/>
    <n v="3"/>
    <s v=""/>
    <d v="1899-12-30T00:00:00"/>
    <n v="8.1705555556109175"/>
    <e v="#N/A"/>
    <n v="8.1705555556109175"/>
    <n v="0"/>
    <x v="2"/>
  </r>
  <r>
    <s v="E016"/>
    <s v="EM11"/>
    <x v="2574"/>
    <x v="0"/>
    <s v="E2"/>
    <n v="100011159"/>
    <s v="CETECO SA(CENTRO TECNICO DE CNES)"/>
    <n v="17007733"/>
    <s v="CETECO-RESIDENCIA FERROL"/>
    <n v="190023"/>
    <x v="33"/>
    <d v="2024-09-16T00:00:00"/>
    <d v="1899-12-30T14:02:52"/>
    <s v="17/09 8167FXL 20tn"/>
    <d v="2024-09-17T00:00:00"/>
    <x v="9"/>
    <x v="7"/>
    <x v="2658"/>
    <d v="2024-09-17T00:00:00"/>
    <d v="1899-12-30T09:31:17"/>
    <n v="107"/>
    <s v="E00107"/>
    <s v="RUTA KMS.107"/>
    <x v="48"/>
    <x v="0"/>
    <x v="0"/>
    <x v="4"/>
    <x v="0"/>
    <d v="2024-09-16T14:02:52"/>
    <x v="294"/>
    <n v="29.952222222229466"/>
    <d v="2024-09-17T09:31:17"/>
    <d v="1899-12-30T01:25:36"/>
    <d v="2024-09-17T10:56:53"/>
    <n v="9.0519444445380941"/>
    <x v="0"/>
    <m/>
    <m/>
    <x v="0"/>
    <x v="15"/>
    <x v="0"/>
    <x v="3"/>
    <x v="1"/>
    <n v="3"/>
    <s v=""/>
    <d v="1899-12-31T10:14:24"/>
    <n v="27.5255555555628"/>
    <e v="#N/A"/>
    <n v="27.5255555555628"/>
    <n v="0"/>
    <x v="2"/>
  </r>
  <r>
    <s v="E016"/>
    <s v="EM11"/>
    <x v="2575"/>
    <x v="0"/>
    <s v="E2"/>
    <n v="100000208"/>
    <s v="PREFABRICADOS DENA S.L."/>
    <n v="20000085"/>
    <s v="DENA - MEAÑO"/>
    <n v="190191"/>
    <x v="13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0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0"/>
    <x v="1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1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017"/>
    <x v="32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2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870"/>
    <x v="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3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610"/>
    <x v="24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4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0194"/>
    <x v="19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5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191212"/>
    <x v="15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6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5"/>
    <x v="0"/>
    <s v="E2"/>
    <n v="100000208"/>
    <s v="PREFABRICADOS DENA S.L."/>
    <n v="20000085"/>
    <s v="DENA - MEAÑO"/>
    <n v="210216"/>
    <x v="121"/>
    <d v="2024-09-16T00:00:00"/>
    <d v="1899-12-30T16:37:33"/>
    <s v="17/09 pedido nº 5949"/>
    <d v="2024-09-17T00:00:00"/>
    <x v="9"/>
    <x v="7"/>
    <x v="2659"/>
    <d v="2024-09-17T00:00:00"/>
    <d v="1899-12-30T08:05:34"/>
    <n v="78"/>
    <s v="E00078"/>
    <s v="RUTA KMS.078"/>
    <x v="228"/>
    <x v="0"/>
    <x v="8"/>
    <x v="4"/>
    <x v="0"/>
    <d v="2024-09-16T16:37:33"/>
    <x v="294"/>
    <n v="27.374166666646488"/>
    <d v="2024-09-17T08:05:34"/>
    <d v="1899-12-30T01:02:24"/>
    <d v="2024-09-17T09:07:58"/>
    <n v="10.867222222324926"/>
    <x v="0"/>
    <m/>
    <m/>
    <x v="0"/>
    <x v="15"/>
    <x v="0"/>
    <x v="3"/>
    <x v="0"/>
    <n v="3"/>
    <s v=""/>
    <d v="1899-12-31T00:57:36"/>
    <n v="25.334166666646489"/>
    <e v="#N/A"/>
    <n v="25.334166666646489"/>
    <n v="0"/>
    <x v="2"/>
  </r>
  <r>
    <s v="E016"/>
    <s v="EM11"/>
    <x v="2576"/>
    <x v="0"/>
    <s v="E2"/>
    <n v="100044865"/>
    <s v="DESARROLLA OBRAS Y SERVICIOS, S.L."/>
    <n v="17007643"/>
    <s v="ESG.19.101-C/ROSALÍA DE CASTRO-VIGO"/>
    <n v="190023"/>
    <x v="33"/>
    <d v="2024-09-16T00:00:00"/>
    <d v="1899-12-30T17:43:45"/>
    <s v="18/09 5966DNB"/>
    <d v="2024-09-18T00:00:00"/>
    <x v="17"/>
    <x v="7"/>
    <x v="2660"/>
    <d v="2024-09-17T00:00:00"/>
    <d v="1899-12-30T17:24:01"/>
    <n v="97"/>
    <s v="E00097"/>
    <s v="RUTA KMS.097"/>
    <x v="17"/>
    <x v="0"/>
    <x v="0"/>
    <x v="4"/>
    <x v="0"/>
    <d v="2024-09-16T17:43:45"/>
    <x v="322"/>
    <n v="42.270833333255723"/>
    <d v="2024-09-17T17:24:01"/>
    <d v="1899-12-30T01:17:36"/>
    <d v="2024-09-17T18:41:37"/>
    <n v="17.30638888879912"/>
    <x v="0"/>
    <m/>
    <m/>
    <x v="0"/>
    <x v="15"/>
    <x v="0"/>
    <x v="3"/>
    <x v="9"/>
    <n v="3"/>
    <s v=""/>
    <d v="1899-12-31T07:02:24"/>
    <n v="39.977499999922387"/>
    <e v="#N/A"/>
    <n v="39.977499999922387"/>
    <n v="0"/>
    <x v="2"/>
  </r>
  <r>
    <s v="E016"/>
    <s v="EM11"/>
    <x v="2577"/>
    <x v="0"/>
    <s v="E2"/>
    <n v="100000017"/>
    <s v="C. VAZQUEZ E HIJOS S.L."/>
    <n v="20000301"/>
    <s v="CABREIROS"/>
    <n v="190191"/>
    <x v="13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0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017"/>
    <x v="32"/>
    <d v="2024-09-16T00:00:00"/>
    <d v="1899-12-30T19:34:10"/>
    <s v="17/09 servir 9p"/>
    <d v="2024-09-17T00:00:00"/>
    <x v="9"/>
    <x v="7"/>
    <x v="2661"/>
    <d v="2024-09-17T00:00:00"/>
    <d v="1899-12-30T15:54:16"/>
    <n v="110"/>
    <s v="E00110"/>
    <s v="RUTA KMS.110"/>
    <x v="277"/>
    <x v="0"/>
    <x v="1"/>
    <x v="4"/>
    <x v="0"/>
    <d v="2024-09-16T19:34:10"/>
    <x v="294"/>
    <n v="24.430555555620231"/>
    <d v="2024-09-17T15:54:16"/>
    <d v="1899-12-30T01:28:00"/>
    <d v="2024-09-17T17:22:16"/>
    <n v="2.6288888889248483"/>
    <x v="0"/>
    <m/>
    <m/>
    <x v="0"/>
    <x v="15"/>
    <x v="0"/>
    <x v="3"/>
    <x v="4"/>
    <n v="3"/>
    <s v=""/>
    <d v="1899-12-31T11:12:00"/>
    <n v="21.963888888953566"/>
    <e v="#N/A"/>
    <n v="21.963888888953566"/>
    <n v="0"/>
    <x v="2"/>
  </r>
  <r>
    <s v="E016"/>
    <s v="EM11"/>
    <x v="2578"/>
    <x v="0"/>
    <s v="E2"/>
    <n v="100054210"/>
    <s v="REPRESENTACIONES JULIO RODRIGUEZ SL"/>
    <n v="17006742"/>
    <s v="P.I. O CEAO"/>
    <n v="190194"/>
    <x v="19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0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2113"/>
    <x v="18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1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069"/>
    <x v="66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2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870"/>
    <x v="21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3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8"/>
    <x v="0"/>
    <s v="E2"/>
    <n v="100054210"/>
    <s v="REPRESENTACIONES JULIO RODRIGUEZ SL"/>
    <n v="17006742"/>
    <s v="P.I. O CEAO"/>
    <n v="190140"/>
    <x v="20"/>
    <d v="2024-09-17T00:00:00"/>
    <d v="1899-12-30T08:33:07"/>
    <s v="17/09 11pals"/>
    <d v="2024-09-17T00:00:00"/>
    <x v="9"/>
    <x v="7"/>
    <x v="2662"/>
    <d v="2024-09-17T00:00:00"/>
    <d v="1899-12-30T08:55:08"/>
    <n v="116"/>
    <s v="E00116"/>
    <s v="RUTA KMS.116"/>
    <x v="27"/>
    <x v="0"/>
    <x v="4"/>
    <x v="4"/>
    <x v="0"/>
    <d v="2024-09-17T08:33:07"/>
    <x v="294"/>
    <n v="11.448055555578321"/>
    <d v="2024-09-17T08:55:08"/>
    <d v="1899-12-30T01:32:48"/>
    <d v="2024-09-17T10:27:56"/>
    <n v="9.534444444347173"/>
    <x v="0"/>
    <m/>
    <m/>
    <x v="0"/>
    <x v="15"/>
    <x v="0"/>
    <x v="3"/>
    <x v="0"/>
    <n v="3"/>
    <s v=""/>
    <d v="1899-12-31T13:07:12"/>
    <n v="8.9013888889116544"/>
    <e v="#N/A"/>
    <n v="8.9013888889116544"/>
    <n v="0"/>
    <x v="2"/>
  </r>
  <r>
    <s v="E016"/>
    <s v="EM11"/>
    <x v="2579"/>
    <x v="0"/>
    <s v="E2"/>
    <n v="100028559"/>
    <s v="EDIFICACIONES ALDEOLA, S.L."/>
    <n v="17007726"/>
    <s v="AV. NOVO MESOIRO, 17 A CORUÑA"/>
    <n v="190030"/>
    <x v="23"/>
    <d v="2024-09-17T00:00:00"/>
    <d v="1899-12-30T09:31:55"/>
    <s v="18/09 8167FXL"/>
    <d v="2024-09-18T00:00:00"/>
    <x v="9"/>
    <x v="7"/>
    <x v="2663"/>
    <d v="2024-09-17T00:00:00"/>
    <d v="1899-12-30T13:08:05"/>
    <n v="87"/>
    <s v="E00087"/>
    <s v="RUTA KMS.087"/>
    <x v="48"/>
    <x v="0"/>
    <x v="0"/>
    <x v="4"/>
    <x v="0"/>
    <d v="2024-09-17T09:31:55"/>
    <x v="318"/>
    <n v="34.468055555596948"/>
    <d v="2024-09-17T13:08:05"/>
    <d v="1899-12-30T01:09:36"/>
    <d v="2024-09-17T14:17:41"/>
    <n v="29.70527777785901"/>
    <x v="0"/>
    <m/>
    <m/>
    <x v="0"/>
    <x v="15"/>
    <x v="0"/>
    <x v="3"/>
    <x v="2"/>
    <n v="3"/>
    <s v=""/>
    <d v="1899-12-31T03:50:24"/>
    <n v="32.308055555596951"/>
    <e v="#N/A"/>
    <n v="32.308055555596951"/>
    <n v="0"/>
    <x v="2"/>
  </r>
  <r>
    <s v="E016"/>
    <s v="EM11"/>
    <x v="2580"/>
    <x v="0"/>
    <s v="E2"/>
    <n v="100051132"/>
    <s v="CNES. CASTRO FIGUEIRO , S. L."/>
    <n v="17007827"/>
    <s v="PUEBLA DE BROLLON"/>
    <n v="190030"/>
    <x v="23"/>
    <d v="2024-09-17T00:00:00"/>
    <d v="1899-12-30T10:05:57"/>
    <s v="17/09 8167FXL"/>
    <d v="2024-09-17T00:00:00"/>
    <x v="9"/>
    <x v="7"/>
    <x v="2664"/>
    <d v="2024-09-17T00:00:00"/>
    <d v="1899-12-30T16:08:16"/>
    <n v="141"/>
    <s v="E00141"/>
    <s v="RUTA KMS.141"/>
    <x v="48"/>
    <x v="0"/>
    <x v="0"/>
    <x v="4"/>
    <x v="0"/>
    <d v="2024-09-17T10:05:57"/>
    <x v="294"/>
    <n v="9.9008333333185874"/>
    <d v="2024-09-17T16:08:16"/>
    <d v="1899-12-30T01:52:48"/>
    <d v="2024-09-17T18:01:04"/>
    <n v="1.9822222223156132"/>
    <x v="0"/>
    <m/>
    <m/>
    <x v="0"/>
    <x v="15"/>
    <x v="0"/>
    <x v="3"/>
    <x v="8"/>
    <n v="3"/>
    <s v=""/>
    <d v="1899-12-31T21:07:12"/>
    <n v="7.0208333333185884"/>
    <e v="#N/A"/>
    <n v="7.0208333333185884"/>
    <n v="0"/>
    <x v="2"/>
  </r>
  <r>
    <s v="E016"/>
    <s v="EM11"/>
    <x v="2581"/>
    <x v="0"/>
    <s v="E2"/>
    <n v="100000141"/>
    <s v="BLOQUES CANDO S.L."/>
    <n v="17007847"/>
    <s v="SATE COL. SAN VICENTE DE PENA (BEGO"/>
    <n v="8000670"/>
    <x v="122"/>
    <d v="2024-09-17T00:00:00"/>
    <d v="1899-12-30T14:23:10"/>
    <s v="AA/2950"/>
    <d v="2024-09-17T00:00:00"/>
    <x v="9"/>
    <x v="7"/>
    <x v="2665"/>
    <d v="2024-09-17T00:00:00"/>
    <d v="1899-12-30T14:42:45"/>
    <n v="0"/>
    <s v="E00000"/>
    <s v="RUTA KMS.0000"/>
    <x v="219"/>
    <x v="0"/>
    <x v="0"/>
    <x v="4"/>
    <x v="0"/>
    <d v="2024-09-17T14:23:10"/>
    <x v="294"/>
    <n v="5.6138888889108784"/>
    <d v="2024-09-17T14:42:45"/>
    <d v="1899-12-30T00:00:00"/>
    <d v="2024-09-17T14:42:45"/>
    <n v="5.2875000000349246"/>
    <x v="0"/>
    <m/>
    <m/>
    <x v="0"/>
    <x v="15"/>
    <x v="0"/>
    <x v="3"/>
    <x v="5"/>
    <n v="3"/>
    <s v=""/>
    <d v="1899-12-30T00:00:00"/>
    <n v="4.6138888889108784"/>
    <e v="#N/A"/>
    <n v="4.6138888889108784"/>
    <n v="0"/>
    <x v="2"/>
  </r>
  <r>
    <s v="E016"/>
    <s v="EM11"/>
    <x v="2582"/>
    <x v="0"/>
    <s v="E2"/>
    <n v="100058602"/>
    <s v="PRIMO LALIN, S.L."/>
    <n v="17007582"/>
    <s v="LALIN"/>
    <n v="191212"/>
    <x v="15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0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010"/>
    <x v="27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1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190191"/>
    <x v="13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2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2"/>
    <x v="0"/>
    <s v="E2"/>
    <n v="100058602"/>
    <s v="PRIMO LALIN, S.L."/>
    <n v="17007582"/>
    <s v="LALIN"/>
    <n v="210550"/>
    <x v="30"/>
    <d v="2024-09-17T00:00:00"/>
    <d v="1899-12-30T14:36:16"/>
    <s v="17/09 15P MORT + 2f"/>
    <d v="2024-09-17T00:00:00"/>
    <x v="9"/>
    <x v="7"/>
    <x v="2666"/>
    <d v="2024-09-17T00:00:00"/>
    <d v="1899-12-30T15:18:41"/>
    <n v="51"/>
    <s v="E00051"/>
    <s v="RUTA KMS.051"/>
    <x v="225"/>
    <x v="0"/>
    <x v="3"/>
    <x v="4"/>
    <x v="0"/>
    <d v="2024-09-17T14:36:16"/>
    <x v="294"/>
    <n v="5.3955555555294268"/>
    <d v="2024-09-17T15:18:41"/>
    <d v="1899-12-30T00:40:48"/>
    <d v="2024-09-17T15:59:29"/>
    <n v="4.0086111111450009"/>
    <x v="0"/>
    <m/>
    <m/>
    <x v="0"/>
    <x v="15"/>
    <x v="0"/>
    <x v="3"/>
    <x v="4"/>
    <n v="3"/>
    <s v=""/>
    <d v="1899-12-30T16:19:12"/>
    <n v="3.7155555555294271"/>
    <e v="#N/A"/>
    <n v="3.7155555555294271"/>
    <n v="0"/>
    <x v="2"/>
  </r>
  <r>
    <s v="E016"/>
    <s v="EM11"/>
    <x v="2583"/>
    <x v="0"/>
    <s v="E2"/>
    <n v="100058602"/>
    <s v="PRIMO LALIN, S.L."/>
    <n v="17007582"/>
    <s v="LALIN"/>
    <n v="191073"/>
    <x v="123"/>
    <d v="2024-09-17T00:00:00"/>
    <d v="1899-12-30T16:09:30"/>
    <s v="17/09 4sac"/>
    <d v="2024-09-17T00:00:00"/>
    <x v="9"/>
    <x v="7"/>
    <x v="2667"/>
    <d v="2024-09-17T00:00:00"/>
    <d v="1899-12-30T16:55:01"/>
    <n v="51"/>
    <s v="E00051"/>
    <s v="RUTA KMS.051"/>
    <x v="225"/>
    <x v="0"/>
    <x v="0"/>
    <x v="4"/>
    <x v="0"/>
    <d v="2024-09-17T16:09:30"/>
    <x v="294"/>
    <n v="3.841666666790843"/>
    <d v="2024-09-17T16:55:01"/>
    <d v="1899-12-30T00:40:48"/>
    <d v="2024-09-17T17:35:49"/>
    <n v="2.4030555555364117"/>
    <x v="0"/>
    <m/>
    <m/>
    <x v="0"/>
    <x v="15"/>
    <x v="0"/>
    <x v="3"/>
    <x v="8"/>
    <n v="3"/>
    <s v=""/>
    <d v="1899-12-30T16:19:12"/>
    <n v="2.1616666667908429"/>
    <e v="#N/A"/>
    <n v="2.1616666667908429"/>
    <n v="0"/>
    <x v="2"/>
  </r>
  <r>
    <s v="E002"/>
    <s v="EO55"/>
    <x v="2584"/>
    <x v="0"/>
    <s v="E4"/>
    <n v="100059427"/>
    <s v="ISMAEL NATIVIDAD ALPUENTE, S.L."/>
    <n v="46005779"/>
    <s v="MASSAMAGREL- ISMAEL NATIVIDAD ALPUE"/>
    <n v="3283"/>
    <x v="40"/>
    <d v="2024-09-06T00:00:00"/>
    <d v="1899-12-30T17:46:24"/>
    <s v="18/09 08:00h"/>
    <d v="2024-09-18T00:00:00"/>
    <x v="13"/>
    <x v="9"/>
    <x v="2668"/>
    <d v="2024-09-17T00:00:00"/>
    <d v="1899-12-30T13:23:42"/>
    <n v="644"/>
    <s v="E00644"/>
    <s v="RUTA KMS.644"/>
    <x v="285"/>
    <x v="0"/>
    <x v="0"/>
    <x v="5"/>
    <x v="1"/>
    <d v="2024-09-06T17:46:24"/>
    <x v="317"/>
    <n v="278.22666666680016"/>
    <d v="2024-09-17T13:23:42"/>
    <d v="1899-12-30T08:35:12"/>
    <d v="2024-09-17T21:58:54"/>
    <n v="10.01833333336981"/>
    <x v="0"/>
    <m/>
    <m/>
    <x v="0"/>
    <x v="15"/>
    <x v="0"/>
    <x v="3"/>
    <x v="2"/>
    <n v="3"/>
    <s v=""/>
    <d v="1900-01-07T14:04:48"/>
    <n v="268.64000000013351"/>
    <n v="60"/>
    <n v="208.64000000013351"/>
    <n v="0"/>
    <x v="3"/>
  </r>
  <r>
    <s v="E002"/>
    <s v="EO55"/>
    <x v="2585"/>
    <x v="0"/>
    <s v="E4"/>
    <n v="100058375"/>
    <s v="GRUPO PUYA 68, S.L."/>
    <n v="46005331"/>
    <s v="ALMACEN-S.PEDRO ALCANTARA"/>
    <n v="3282"/>
    <x v="39"/>
    <d v="2024-09-10T00:00:00"/>
    <d v="1899-12-30T08:50:28"/>
    <s v="Pedido diario"/>
    <d v="2024-09-16T00:00:00"/>
    <x v="9"/>
    <x v="9"/>
    <x v="2669"/>
    <d v="2024-09-16T00:00:00"/>
    <d v="1899-12-30T11:48:40"/>
    <n v="84"/>
    <s v="E00084"/>
    <s v="RUTA KMS.084"/>
    <x v="59"/>
    <x v="0"/>
    <x v="0"/>
    <x v="5"/>
    <x v="1"/>
    <d v="2024-09-10T08:50:28"/>
    <x v="276"/>
    <n v="155.15888888889458"/>
    <d v="2024-09-16T11:48:40"/>
    <d v="1899-12-30T01:07:12"/>
    <d v="2024-09-16T12:55:52"/>
    <n v="7.0688888888689689"/>
    <x v="0"/>
    <m/>
    <m/>
    <x v="0"/>
    <x v="13"/>
    <x v="0"/>
    <x v="3"/>
    <x v="7"/>
    <n v="2"/>
    <s v=""/>
    <d v="1899-12-31T02:52:48"/>
    <n v="153.03888888889458"/>
    <n v="60"/>
    <n v="93.038888888894576"/>
    <n v="0"/>
    <x v="3"/>
  </r>
  <r>
    <s v="E002"/>
    <s v="EO55"/>
    <x v="2586"/>
    <x v="0"/>
    <s v="E3"/>
    <n v="100034261"/>
    <s v="JIMENEZ Y CARMONA, S.A."/>
    <n v="46005928"/>
    <s v="ALGALLARIN"/>
    <n v="3271"/>
    <x v="87"/>
    <d v="2024-09-11T00:00:00"/>
    <d v="1899-12-30T10:44:10"/>
    <s v="16/09 08:00h"/>
    <d v="2024-09-16T00:00:00"/>
    <x v="13"/>
    <x v="9"/>
    <x v="2670"/>
    <d v="2024-09-13T00:00:00"/>
    <d v="1899-12-30T14:01:28"/>
    <n v="202"/>
    <s v="E00202"/>
    <s v="RUTA KMS.202"/>
    <x v="65"/>
    <x v="0"/>
    <x v="0"/>
    <x v="5"/>
    <x v="0"/>
    <d v="2024-09-11T10:44:10"/>
    <x v="271"/>
    <n v="117.26388888893416"/>
    <d v="2024-09-13T14:01:28"/>
    <d v="1899-12-30T02:41:36"/>
    <d v="2024-09-13T16:43:04"/>
    <n v="63.282222222187556"/>
    <x v="0"/>
    <m/>
    <m/>
    <x v="0"/>
    <x v="12"/>
    <x v="0"/>
    <x v="2"/>
    <x v="5"/>
    <n v="6"/>
    <s v="TRANSPORTES FRANCISCO CASTILLA E HI"/>
    <d v="1900-01-01T16:38:24"/>
    <n v="113.57055555560083"/>
    <n v="60"/>
    <n v="53.570555555600833"/>
    <n v="0"/>
    <x v="3"/>
  </r>
  <r>
    <s v="E002"/>
    <s v="EO55"/>
    <x v="2587"/>
    <x v="0"/>
    <s v="E3"/>
    <n v="100034261"/>
    <s v="JIMENEZ Y CARMONA, S.A."/>
    <n v="46005928"/>
    <s v="ALGALLARIN"/>
    <n v="3271"/>
    <x v="87"/>
    <d v="2024-09-11T00:00:00"/>
    <d v="1899-12-30T10:44:21"/>
    <s v="16/09 12:00h"/>
    <d v="2024-09-16T00:00:00"/>
    <x v="17"/>
    <x v="9"/>
    <x v="2671"/>
    <d v="2024-09-13T00:00:00"/>
    <d v="1899-12-30T16:05:59"/>
    <n v="202"/>
    <s v="E00202"/>
    <s v="RUTA KMS.202"/>
    <x v="58"/>
    <x v="0"/>
    <x v="0"/>
    <x v="5"/>
    <x v="0"/>
    <d v="2024-09-11T10:44:21"/>
    <x v="275"/>
    <n v="121.26083333330462"/>
    <d v="2024-09-13T16:05:59"/>
    <d v="1899-12-30T02:41:36"/>
    <d v="2024-09-13T18:47:35"/>
    <n v="65.206944444333203"/>
    <x v="0"/>
    <m/>
    <m/>
    <x v="0"/>
    <x v="12"/>
    <x v="0"/>
    <x v="2"/>
    <x v="8"/>
    <n v="6"/>
    <s v="TRANSPORTES FRANCISCO CASTILLA E HI"/>
    <d v="1900-01-01T16:38:24"/>
    <n v="117.56749999997129"/>
    <n v="60"/>
    <n v="57.56749999997129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2"/>
    <d v="2024-09-13T00:00:00"/>
    <d v="1899-12-30T15:46:53"/>
    <n v="29"/>
    <s v="E00029"/>
    <s v="RUTA KMS.029"/>
    <x v="316"/>
    <x v="0"/>
    <x v="0"/>
    <x v="5"/>
    <x v="0"/>
    <d v="2024-09-11T11:54:45"/>
    <x v="196"/>
    <n v="32.087500000081491"/>
    <d v="2024-09-13T15:46:53"/>
    <d v="1899-12-30T00:23:12"/>
    <d v="2024-09-13T16:10:05"/>
    <n v="-20.168055555433966"/>
    <x v="1"/>
    <m/>
    <m/>
    <x v="0"/>
    <x v="12"/>
    <x v="2"/>
    <x v="2"/>
    <x v="4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3"/>
    <d v="2024-09-13T00:00:00"/>
    <d v="1899-12-30T16:22:52"/>
    <n v="29"/>
    <s v="E00029"/>
    <s v="RUTA KMS.029"/>
    <x v="53"/>
    <x v="0"/>
    <x v="0"/>
    <x v="5"/>
    <x v="0"/>
    <d v="2024-09-11T11:54:45"/>
    <x v="196"/>
    <n v="32.087500000081491"/>
    <d v="2024-09-13T16:22:52"/>
    <d v="1899-12-30T00:23:12"/>
    <d v="2024-09-13T16:46:04"/>
    <n v="-20.767777777626179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4"/>
    <d v="2024-09-13T00:00:00"/>
    <d v="1899-12-30T16:46:48"/>
    <n v="29"/>
    <s v="E00029"/>
    <s v="RUTA KMS.029"/>
    <x v="316"/>
    <x v="0"/>
    <x v="0"/>
    <x v="5"/>
    <x v="0"/>
    <d v="2024-09-11T11:54:45"/>
    <x v="196"/>
    <n v="32.087500000081491"/>
    <d v="2024-09-13T16:46:48"/>
    <d v="1899-12-30T00:23:12"/>
    <d v="2024-09-13T17:10:00"/>
    <n v="-21.166666666511446"/>
    <x v="1"/>
    <m/>
    <m/>
    <x v="0"/>
    <x v="12"/>
    <x v="2"/>
    <x v="2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5"/>
    <d v="2024-09-16T00:00:00"/>
    <d v="1899-12-30T06:42:26"/>
    <n v="29"/>
    <s v="E00029"/>
    <s v="RUTA KMS.029"/>
    <x v="53"/>
    <x v="0"/>
    <x v="0"/>
    <x v="5"/>
    <x v="0"/>
    <d v="2024-09-11T11:54:45"/>
    <x v="196"/>
    <n v="32.087500000081491"/>
    <d v="2024-09-16T06:42:26"/>
    <d v="1899-12-30T00:23:12"/>
    <d v="2024-09-16T07:05:38"/>
    <n v="-83.093888888717629"/>
    <x v="1"/>
    <m/>
    <m/>
    <x v="0"/>
    <x v="13"/>
    <x v="2"/>
    <x v="3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6"/>
    <d v="2024-09-16T00:00:00"/>
    <d v="1899-12-30T08:17:56"/>
    <n v="29"/>
    <s v="E00029"/>
    <s v="RUTA KMS.029"/>
    <x v="53"/>
    <x v="0"/>
    <x v="0"/>
    <x v="5"/>
    <x v="0"/>
    <d v="2024-09-11T11:54:45"/>
    <x v="196"/>
    <n v="32.087500000081491"/>
    <d v="2024-09-16T08:17:56"/>
    <d v="1899-12-30T00:23:12"/>
    <d v="2024-09-16T08:41:08"/>
    <n v="-84.685555555508472"/>
    <x v="1"/>
    <m/>
    <m/>
    <x v="0"/>
    <x v="13"/>
    <x v="2"/>
    <x v="3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7"/>
    <d v="2024-09-16T00:00:00"/>
    <d v="1899-12-30T09:58:37"/>
    <n v="29"/>
    <s v="E00029"/>
    <s v="RUTA KMS.029"/>
    <x v="53"/>
    <x v="0"/>
    <x v="0"/>
    <x v="5"/>
    <x v="0"/>
    <d v="2024-09-11T11:54:45"/>
    <x v="196"/>
    <n v="32.087500000081491"/>
    <d v="2024-09-16T09:58:37"/>
    <d v="1899-12-30T00:23:12"/>
    <d v="2024-09-16T10:21:49"/>
    <n v="-86.363611110951751"/>
    <x v="1"/>
    <m/>
    <m/>
    <x v="0"/>
    <x v="13"/>
    <x v="2"/>
    <x v="3"/>
    <x v="1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8"/>
    <d v="2024-09-16T00:00:00"/>
    <d v="1899-12-30T11:25:23"/>
    <n v="29"/>
    <s v="E00029"/>
    <s v="RUTA KMS.029"/>
    <x v="53"/>
    <x v="0"/>
    <x v="0"/>
    <x v="5"/>
    <x v="0"/>
    <d v="2024-09-11T11:54:45"/>
    <x v="196"/>
    <n v="32.087500000081491"/>
    <d v="2024-09-16T11:25:23"/>
    <d v="1899-12-30T00:23:12"/>
    <d v="2024-09-16T11:48:35"/>
    <n v="-87.809722222038545"/>
    <x v="1"/>
    <m/>
    <m/>
    <x v="0"/>
    <x v="13"/>
    <x v="2"/>
    <x v="3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79"/>
    <d v="2024-09-16T00:00:00"/>
    <d v="1899-12-30T12:54:11"/>
    <n v="29"/>
    <s v="E00029"/>
    <s v="RUTA KMS.029"/>
    <x v="53"/>
    <x v="0"/>
    <x v="0"/>
    <x v="5"/>
    <x v="0"/>
    <d v="2024-09-11T11:54:45"/>
    <x v="196"/>
    <n v="32.087500000081491"/>
    <d v="2024-09-16T12:54:11"/>
    <d v="1899-12-30T00:23:12"/>
    <d v="2024-09-16T13:17:23"/>
    <n v="-89.289722222078126"/>
    <x v="1"/>
    <m/>
    <m/>
    <x v="0"/>
    <x v="13"/>
    <x v="2"/>
    <x v="3"/>
    <x v="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0"/>
    <d v="2024-09-16T00:00:00"/>
    <d v="1899-12-30T13:35:40"/>
    <n v="29"/>
    <s v="E00029"/>
    <s v="RUTA KMS.029"/>
    <x v="54"/>
    <x v="0"/>
    <x v="0"/>
    <x v="5"/>
    <x v="0"/>
    <d v="2024-09-11T11:54:45"/>
    <x v="196"/>
    <n v="32.087500000081491"/>
    <d v="2024-09-16T13:35:40"/>
    <d v="1899-12-30T00:23:12"/>
    <d v="2024-09-16T13:58:52"/>
    <n v="-89.981111111061182"/>
    <x v="1"/>
    <m/>
    <m/>
    <x v="0"/>
    <x v="13"/>
    <x v="2"/>
    <x v="3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1"/>
    <d v="2024-09-16T00:00:00"/>
    <d v="1899-12-30T15:40:10"/>
    <n v="29"/>
    <s v="E00029"/>
    <s v="RUTA KMS.029"/>
    <x v="53"/>
    <x v="0"/>
    <x v="0"/>
    <x v="5"/>
    <x v="0"/>
    <d v="2024-09-11T11:54:45"/>
    <x v="196"/>
    <n v="32.087500000081491"/>
    <d v="2024-09-16T15:40:10"/>
    <d v="1899-12-30T00:23:12"/>
    <d v="2024-09-16T16:03:22"/>
    <n v="-92.056111111014616"/>
    <x v="1"/>
    <m/>
    <m/>
    <x v="0"/>
    <x v="13"/>
    <x v="2"/>
    <x v="3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2"/>
    <d v="2024-09-16T00:00:00"/>
    <d v="1899-12-30T17:06:34"/>
    <n v="29"/>
    <s v="E00029"/>
    <s v="RUTA KMS.029"/>
    <x v="53"/>
    <x v="0"/>
    <x v="0"/>
    <x v="5"/>
    <x v="0"/>
    <d v="2024-09-11T11:54:45"/>
    <x v="196"/>
    <n v="32.087500000081491"/>
    <d v="2024-09-16T17:06:34"/>
    <d v="1899-12-30T00:23:12"/>
    <d v="2024-09-16T17:29:46"/>
    <n v="-93.496111110958736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3"/>
    <d v="2024-09-16T00:00:00"/>
    <d v="1899-12-30T17:17:31"/>
    <n v="29"/>
    <s v="E00029"/>
    <s v="RUTA KMS.029"/>
    <x v="56"/>
    <x v="0"/>
    <x v="0"/>
    <x v="5"/>
    <x v="0"/>
    <d v="2024-09-11T11:54:45"/>
    <x v="196"/>
    <n v="32.087500000081491"/>
    <d v="2024-09-16T17:17:31"/>
    <d v="1899-12-30T00:23:12"/>
    <d v="2024-09-16T17:40:43"/>
    <n v="-93.678611111012287"/>
    <x v="1"/>
    <m/>
    <m/>
    <x v="0"/>
    <x v="13"/>
    <x v="2"/>
    <x v="3"/>
    <x v="9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4"/>
    <d v="2024-09-17T00:00:00"/>
    <d v="1899-12-30T11:00:33"/>
    <n v="29"/>
    <s v="E00029"/>
    <s v="RUTA KMS.029"/>
    <x v="54"/>
    <x v="0"/>
    <x v="0"/>
    <x v="5"/>
    <x v="0"/>
    <d v="2024-09-11T11:54:45"/>
    <x v="196"/>
    <n v="32.087500000081491"/>
    <d v="2024-09-17T11:00:33"/>
    <d v="1899-12-30T00:23:12"/>
    <d v="2024-09-17T11:23:45"/>
    <n v="-111.39583333313931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5"/>
    <d v="2024-09-17T00:00:00"/>
    <d v="1899-12-30T11:34:59"/>
    <n v="29"/>
    <s v="E00029"/>
    <s v="RUTA KMS.029"/>
    <x v="56"/>
    <x v="0"/>
    <x v="0"/>
    <x v="5"/>
    <x v="0"/>
    <d v="2024-09-11T11:54:45"/>
    <x v="196"/>
    <n v="32.087500000081491"/>
    <d v="2024-09-17T11:34:59"/>
    <d v="1899-12-30T00:23:12"/>
    <d v="2024-09-17T11:58:11"/>
    <n v="-111.96972222207114"/>
    <x v="1"/>
    <m/>
    <m/>
    <x v="0"/>
    <x v="15"/>
    <x v="2"/>
    <x v="3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6"/>
    <d v="2024-09-17T00:00:00"/>
    <d v="1899-12-30T12:44:03"/>
    <n v="29"/>
    <s v="E00029"/>
    <s v="RUTA KMS.029"/>
    <x v="56"/>
    <x v="0"/>
    <x v="0"/>
    <x v="5"/>
    <x v="0"/>
    <d v="2024-09-11T11:54:45"/>
    <x v="196"/>
    <n v="32.087500000081491"/>
    <d v="2024-09-17T12:44:03"/>
    <d v="1899-12-30T00:23:12"/>
    <d v="2024-09-17T13:07:15"/>
    <n v="-113.12083333317423"/>
    <x v="1"/>
    <m/>
    <m/>
    <x v="0"/>
    <x v="15"/>
    <x v="2"/>
    <x v="3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7"/>
    <d v="2024-09-17T00:00:00"/>
    <d v="1899-12-30T13:52:45"/>
    <n v="29"/>
    <s v="E00029"/>
    <s v="RUTA KMS.029"/>
    <x v="56"/>
    <x v="0"/>
    <x v="0"/>
    <x v="5"/>
    <x v="0"/>
    <d v="2024-09-11T11:54:45"/>
    <x v="196"/>
    <n v="32.087500000081491"/>
    <d v="2024-09-17T13:52:45"/>
    <d v="1899-12-30T00:23:12"/>
    <d v="2024-09-17T14:15:57"/>
    <n v="-114.26583333313465"/>
    <x v="1"/>
    <m/>
    <m/>
    <x v="0"/>
    <x v="15"/>
    <x v="2"/>
    <x v="3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8"/>
    <d v="2024-09-17T00:00:00"/>
    <d v="1899-12-30T15:30:25"/>
    <n v="29"/>
    <s v="E00029"/>
    <s v="RUTA KMS.029"/>
    <x v="56"/>
    <x v="0"/>
    <x v="0"/>
    <x v="5"/>
    <x v="0"/>
    <d v="2024-09-11T11:54:45"/>
    <x v="196"/>
    <n v="32.087500000081491"/>
    <d v="2024-09-17T15:30:25"/>
    <d v="1899-12-30T00:23:12"/>
    <d v="2024-09-17T15:53:37"/>
    <n v="-115.89361111092148"/>
    <x v="1"/>
    <m/>
    <m/>
    <x v="0"/>
    <x v="15"/>
    <x v="2"/>
    <x v="3"/>
    <x v="4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89"/>
    <d v="2024-09-17T00:00:00"/>
    <d v="1899-12-30T16:35:08"/>
    <n v="29"/>
    <s v="E00029"/>
    <s v="RUTA KMS.029"/>
    <x v="53"/>
    <x v="0"/>
    <x v="0"/>
    <x v="5"/>
    <x v="0"/>
    <d v="2024-09-11T11:54:45"/>
    <x v="196"/>
    <n v="32.087500000081491"/>
    <d v="2024-09-17T16:35:08"/>
    <d v="1899-12-30T00:23:12"/>
    <d v="2024-09-17T16:58:20"/>
    <n v="-116.97222222201526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2690"/>
    <d v="2024-09-17T00:00:00"/>
    <d v="1899-12-30T16:51:31"/>
    <n v="29"/>
    <s v="E00029"/>
    <s v="RUTA KMS.029"/>
    <x v="56"/>
    <x v="0"/>
    <x v="0"/>
    <x v="5"/>
    <x v="0"/>
    <d v="2024-09-11T11:54:45"/>
    <x v="196"/>
    <n v="32.087500000081491"/>
    <d v="2024-09-17T16:51:31"/>
    <d v="1899-12-30T00:23:12"/>
    <d v="2024-09-17T17:14:43"/>
    <n v="-117.24527777766343"/>
    <x v="1"/>
    <m/>
    <m/>
    <x v="0"/>
    <x v="15"/>
    <x v="2"/>
    <x v="3"/>
    <x v="8"/>
    <n v="3"/>
    <s v=""/>
    <d v="1899-12-30T09:16:48"/>
    <n v="30.700833333414824"/>
    <n v="12"/>
    <n v="18.700833333414824"/>
    <n v="0"/>
    <x v="3"/>
  </r>
  <r>
    <s v="E002"/>
    <s v="EO55"/>
    <x v="2588"/>
    <x v="0"/>
    <s v="E3"/>
    <n v="100041604"/>
    <s v="MOVELANA, S.L."/>
    <n v="46004838"/>
    <s v="GUILLENA"/>
    <n v="837"/>
    <x v="42"/>
    <d v="2024-09-12T00:00:00"/>
    <d v="1899-12-30T09:54:45"/>
    <s v=".16/09 10:00"/>
    <d v="2024-09-16T00:00:00"/>
    <x v="11"/>
    <x v="10"/>
    <x v="2691"/>
    <d v="2024-09-13T00:00:00"/>
    <d v="1899-12-30T17:00:49"/>
    <n v="83"/>
    <s v="E00083"/>
    <s v="RUTA KMS.083"/>
    <x v="289"/>
    <x v="0"/>
    <x v="0"/>
    <x v="6"/>
    <x v="0"/>
    <d v="2024-09-12T09:54:45"/>
    <x v="281"/>
    <n v="96.087500000023283"/>
    <d v="2024-09-13T17:00:49"/>
    <d v="1899-12-30T01:06:24"/>
    <d v="2024-09-13T18:07:13"/>
    <n v="63.879722222161945"/>
    <x v="0"/>
    <m/>
    <m/>
    <x v="0"/>
    <x v="12"/>
    <x v="0"/>
    <x v="2"/>
    <x v="9"/>
    <n v="6"/>
    <s v=""/>
    <d v="1899-12-31T02:33:36"/>
    <n v="93.980833333356614"/>
    <n v="48"/>
    <n v="45.980833333356614"/>
    <n v="0"/>
    <x v="3"/>
  </r>
  <r>
    <s v="E002"/>
    <s v="EO55"/>
    <x v="2589"/>
    <x v="0"/>
    <s v="E3"/>
    <n v="100041604"/>
    <s v="MOVELANA, S.L."/>
    <n v="46004838"/>
    <s v="GUILLENA"/>
    <n v="837"/>
    <x v="42"/>
    <d v="2024-09-12T00:00:00"/>
    <d v="1899-12-30T09:55:22"/>
    <s v=".16/09 08:00"/>
    <d v="2024-09-16T00:00:00"/>
    <x v="13"/>
    <x v="10"/>
    <x v="2692"/>
    <d v="2024-09-13T00:00:00"/>
    <d v="1899-12-30T16:20:20"/>
    <n v="83"/>
    <s v="E00083"/>
    <s v="RUTA KMS.083"/>
    <x v="90"/>
    <x v="0"/>
    <x v="0"/>
    <x v="6"/>
    <x v="0"/>
    <d v="2024-09-12T09:55:22"/>
    <x v="271"/>
    <n v="94.077222222229466"/>
    <d v="2024-09-13T16:20:20"/>
    <d v="1899-12-30T01:06:24"/>
    <d v="2024-09-13T17:26:44"/>
    <n v="62.554444444365799"/>
    <x v="0"/>
    <m/>
    <m/>
    <x v="0"/>
    <x v="12"/>
    <x v="0"/>
    <x v="2"/>
    <x v="8"/>
    <n v="6"/>
    <s v=""/>
    <d v="1899-12-31T02:33:36"/>
    <n v="91.970555555562797"/>
    <n v="48"/>
    <n v="43.970555555562797"/>
    <n v="0"/>
    <x v="3"/>
  </r>
  <r>
    <s v="E002"/>
    <s v="EO55"/>
    <x v="2590"/>
    <x v="0"/>
    <s v="E4"/>
    <n v="100058304"/>
    <s v="ARENAS DE LA JANDA, S.L."/>
    <n v="46005249"/>
    <s v="ALMACEN MAGIMETRANS-TARIFA (CADIZ)"/>
    <n v="3283"/>
    <x v="40"/>
    <d v="2024-09-12T00:00:00"/>
    <d v="1899-12-30T12:15:29"/>
    <s v="17/09 08:00"/>
    <d v="2024-09-17T00:00:00"/>
    <x v="13"/>
    <x v="9"/>
    <x v="2693"/>
    <d v="2024-09-16T00:00:00"/>
    <d v="1899-12-30T15:44:29"/>
    <n v="183"/>
    <s v="E00183"/>
    <s v="RUTA KMS.183"/>
    <x v="59"/>
    <x v="0"/>
    <x v="0"/>
    <x v="5"/>
    <x v="1"/>
    <d v="2024-09-12T12:15:29"/>
    <x v="299"/>
    <n v="115.74194444442401"/>
    <d v="2024-09-16T15:44:29"/>
    <d v="1899-12-30T02:26:24"/>
    <d v="2024-09-16T18:10:53"/>
    <n v="13.818611111026257"/>
    <x v="0"/>
    <m/>
    <m/>
    <x v="0"/>
    <x v="13"/>
    <x v="0"/>
    <x v="3"/>
    <x v="4"/>
    <n v="2"/>
    <s v=""/>
    <d v="1900-01-01T10:33:36"/>
    <n v="112.30194444442401"/>
    <n v="60"/>
    <n v="52.301944444424009"/>
    <n v="0"/>
    <x v="3"/>
  </r>
  <r>
    <s v="E002"/>
    <s v="EO55"/>
    <x v="2591"/>
    <x v="0"/>
    <s v="E3"/>
    <n v="100057966"/>
    <s v="HORPRESOL, SRL"/>
    <n v="46005107"/>
    <s v="PLANTA RIO GUI-TORROX COSTA"/>
    <n v="3269"/>
    <x v="45"/>
    <d v="2024-09-12T00:00:00"/>
    <d v="1899-12-30T13:33:12"/>
    <s v="GESTRANS"/>
    <d v="2024-09-13T00:00:00"/>
    <x v="26"/>
    <x v="9"/>
    <x v="2694"/>
    <d v="2024-09-13T00:00:00"/>
    <d v="1899-12-30T15:14:51"/>
    <n v="40"/>
    <s v="E00040"/>
    <s v="RUTA KMS.040"/>
    <x v="83"/>
    <x v="0"/>
    <x v="0"/>
    <x v="5"/>
    <x v="0"/>
    <d v="2024-09-12T13:33:12"/>
    <x v="269"/>
    <n v="29.946666666597594"/>
    <d v="2024-09-13T15:14:51"/>
    <d v="1899-12-30T00:32:00"/>
    <d v="2024-09-13T15:46:51"/>
    <n v="3.7191666666185483"/>
    <x v="0"/>
    <m/>
    <m/>
    <x v="0"/>
    <x v="12"/>
    <x v="0"/>
    <x v="2"/>
    <x v="4"/>
    <n v="6"/>
    <s v=""/>
    <d v="1899-12-30T12:48:00"/>
    <n v="28.413333333264259"/>
    <n v="12"/>
    <n v="16.413333333264259"/>
    <n v="0"/>
    <x v="3"/>
  </r>
  <r>
    <s v="E002"/>
    <s v="EO55"/>
    <x v="2592"/>
    <x v="0"/>
    <s v="E3"/>
    <n v="100041604"/>
    <s v="MOVELANA, S.L."/>
    <n v="46004838"/>
    <s v="GUILLENA"/>
    <n v="837"/>
    <x v="42"/>
    <d v="2024-09-12T00:00:00"/>
    <d v="1899-12-30T13:53:15"/>
    <s v="16/09 12:00h"/>
    <d v="2024-09-16T00:00:00"/>
    <x v="17"/>
    <x v="10"/>
    <x v="2695"/>
    <d v="2024-09-16T00:00:00"/>
    <d v="1899-12-30T09:24:25"/>
    <n v="83"/>
    <s v="E00083"/>
    <s v="RUTA KMS.083"/>
    <x v="119"/>
    <x v="0"/>
    <x v="0"/>
    <x v="6"/>
    <x v="0"/>
    <d v="2024-09-12T13:53:15"/>
    <x v="275"/>
    <n v="94.112500000046566"/>
    <d v="2024-09-16T09:24:25"/>
    <d v="1899-12-30T01:06:24"/>
    <d v="2024-09-16T10:30:49"/>
    <n v="1.4863888888503425"/>
    <x v="0"/>
    <m/>
    <m/>
    <x v="0"/>
    <x v="13"/>
    <x v="0"/>
    <x v="3"/>
    <x v="1"/>
    <n v="2"/>
    <s v=""/>
    <d v="1899-12-31T02:33:36"/>
    <n v="92.005833333379897"/>
    <n v="48"/>
    <n v="44.005833333379897"/>
    <n v="0"/>
    <x v="3"/>
  </r>
  <r>
    <s v="E002"/>
    <s v="EO55"/>
    <x v="2593"/>
    <x v="0"/>
    <s v="E3"/>
    <n v="100021485"/>
    <s v="HORMIGONES DE BAENA, S.L."/>
    <n v="46001510"/>
    <s v="BAENA"/>
    <n v="3269"/>
    <x v="45"/>
    <d v="2024-09-12T00:00:00"/>
    <d v="1899-12-30T14:22:09"/>
    <s v="16/09 16:00h"/>
    <d v="2024-09-16T00:00:00"/>
    <x v="6"/>
    <x v="9"/>
    <x v="2696"/>
    <d v="2024-09-16T00:00:00"/>
    <d v="1899-12-30T12:16:52"/>
    <n v="138"/>
    <s v="E00138"/>
    <s v="RUTA KMS.138"/>
    <x v="76"/>
    <x v="0"/>
    <x v="0"/>
    <x v="5"/>
    <x v="0"/>
    <d v="2024-09-12T14:22:09"/>
    <x v="284"/>
    <n v="97.630833333358169"/>
    <d v="2024-09-16T12:16:52"/>
    <d v="1899-12-30T01:50:24"/>
    <d v="2024-09-16T14:07:16"/>
    <n v="1.8788888887502253"/>
    <x v="0"/>
    <m/>
    <m/>
    <x v="0"/>
    <x v="13"/>
    <x v="0"/>
    <x v="3"/>
    <x v="3"/>
    <n v="2"/>
    <s v=""/>
    <d v="1899-12-31T20:09:36"/>
    <n v="94.790833333358165"/>
    <n v="48"/>
    <n v="46.790833333358165"/>
    <n v="0"/>
    <x v="3"/>
  </r>
  <r>
    <s v="E002"/>
    <s v="EO55"/>
    <x v="2594"/>
    <x v="0"/>
    <s v="E3"/>
    <n v="100018311"/>
    <s v="ANDALUZA DE MORTEROS, SA (ANDEMOSA)"/>
    <n v="46005100"/>
    <s v="PLANTA VILLA ROSA (CON TTE) MALAGA"/>
    <n v="3264"/>
    <x v="43"/>
    <d v="2024-09-12T00:00:00"/>
    <d v="1899-12-30T15:25:15"/>
    <s v="13/09 13:00h"/>
    <d v="2024-09-13T00:00:00"/>
    <x v="0"/>
    <x v="9"/>
    <x v="2697"/>
    <d v="2024-09-13T00:00:00"/>
    <d v="1899-12-30T13:33:38"/>
    <n v="24"/>
    <s v="E00024"/>
    <s v="RUTA KMS.024"/>
    <x v="129"/>
    <x v="0"/>
    <x v="0"/>
    <x v="5"/>
    <x v="0"/>
    <d v="2024-09-12T15:25:15"/>
    <x v="254"/>
    <n v="21.579166666546371"/>
    <d v="2024-09-13T13:33:38"/>
    <d v="1899-12-30T00:19:12"/>
    <d v="2024-09-13T13:52:50"/>
    <n v="-0.88055555569007993"/>
    <x v="1"/>
    <m/>
    <m/>
    <x v="0"/>
    <x v="12"/>
    <x v="1"/>
    <x v="2"/>
    <x v="2"/>
    <n v="6"/>
    <s v=""/>
    <d v="1899-12-30T07:40:48"/>
    <n v="20.259166666546371"/>
    <n v="12"/>
    <n v="8.2591666665463705"/>
    <n v="0"/>
    <x v="3"/>
  </r>
  <r>
    <s v="E002"/>
    <s v="EO55"/>
    <x v="2595"/>
    <x v="0"/>
    <s v="E3"/>
    <n v="100022266"/>
    <s v="HORMIGONES PEREZ ESCUDERO, S.L."/>
    <n v="46001666"/>
    <s v="SANTA BARBARA CASA"/>
    <n v="837"/>
    <x v="42"/>
    <d v="2024-09-12T00:00:00"/>
    <d v="1899-12-30T16:26:59"/>
    <s v="16/09 8h silo 1"/>
    <d v="2024-09-16T00:00:00"/>
    <x v="13"/>
    <x v="10"/>
    <x v="2698"/>
    <d v="2024-09-16T00:00:00"/>
    <d v="1899-12-30T06:55:14"/>
    <n v="81"/>
    <s v="E00081"/>
    <s v="RUTA KMS.081"/>
    <x v="240"/>
    <x v="0"/>
    <x v="0"/>
    <x v="6"/>
    <x v="0"/>
    <d v="2024-09-12T16:26:59"/>
    <x v="271"/>
    <n v="87.550277777889278"/>
    <d v="2024-09-16T06:55:14"/>
    <d v="1899-12-30T01:04:48"/>
    <d v="2024-09-16T08:00:02"/>
    <n v="-5.5555551080033183E-4"/>
    <x v="0"/>
    <m/>
    <m/>
    <x v="0"/>
    <x v="13"/>
    <x v="0"/>
    <x v="3"/>
    <x v="13"/>
    <n v="2"/>
    <s v=""/>
    <d v="1899-12-31T01:55:12"/>
    <n v="85.470277777889279"/>
    <n v="48"/>
    <n v="37.470277777889279"/>
    <n v="0"/>
    <x v="3"/>
  </r>
  <r>
    <s v="E002"/>
    <s v="EO55"/>
    <x v="2596"/>
    <x v="0"/>
    <s v="E3"/>
    <n v="100037768"/>
    <s v="MINAS DE AGUAS TEÑIDAS, S.A.U. (MAT"/>
    <n v="46004267"/>
    <s v="ZREP4500031988_2 MAGDALENA PASTA"/>
    <n v="1782"/>
    <x v="46"/>
    <d v="2024-09-12T00:00:00"/>
    <d v="1899-12-30T17:10:57"/>
    <s v="13/09 13h"/>
    <d v="2024-09-13T00:00:00"/>
    <x v="9"/>
    <x v="10"/>
    <x v="2699"/>
    <d v="2024-09-13T00:00:00"/>
    <d v="1899-12-30T16:39:06"/>
    <n v="85"/>
    <s v="E00085"/>
    <s v="RUTA KMS.085"/>
    <x v="284"/>
    <x v="0"/>
    <x v="0"/>
    <x v="6"/>
    <x v="0"/>
    <d v="2024-09-12T17:10:57"/>
    <x v="244"/>
    <n v="26.817500000121072"/>
    <d v="2024-09-13T16:39:06"/>
    <d v="1899-12-30T01:08:00"/>
    <d v="2024-09-13T17:47:06"/>
    <n v="2.2150000000256114"/>
    <x v="0"/>
    <m/>
    <m/>
    <x v="0"/>
    <x v="12"/>
    <x v="0"/>
    <x v="2"/>
    <x v="8"/>
    <n v="6"/>
    <s v=""/>
    <d v="1899-12-31T03:12:00"/>
    <n v="24.684166666787739"/>
    <n v="12"/>
    <n v="12.684166666787739"/>
    <n v="0"/>
    <x v="3"/>
  </r>
  <r>
    <s v="E002"/>
    <s v="EO55"/>
    <x v="2597"/>
    <x v="0"/>
    <s v="E3"/>
    <n v="100037768"/>
    <s v="MINAS DE AGUAS TEÑIDAS, S.A.U. (MAT"/>
    <n v="46004267"/>
    <s v="ZREP4500031988_2 MAGDALENA PASTA"/>
    <n v="1782"/>
    <x v="46"/>
    <d v="2024-09-12T00:00:00"/>
    <d v="1899-12-30T17:11:04"/>
    <s v="13/09 14h"/>
    <d v="2024-09-13T00:00:00"/>
    <x v="9"/>
    <x v="10"/>
    <x v="2700"/>
    <d v="2024-09-13T00:00:00"/>
    <d v="1899-12-30T13:47:38"/>
    <n v="85"/>
    <s v="E00085"/>
    <s v="RUTA KMS.085"/>
    <x v="70"/>
    <x v="0"/>
    <x v="0"/>
    <x v="6"/>
    <x v="0"/>
    <d v="2024-09-12T17:11:04"/>
    <x v="244"/>
    <n v="26.815555555571336"/>
    <d v="2024-09-13T13:47:38"/>
    <d v="1899-12-30T01:08:00"/>
    <d v="2024-09-13T14:55:38"/>
    <n v="5.0727777777356096"/>
    <x v="0"/>
    <m/>
    <m/>
    <x v="0"/>
    <x v="12"/>
    <x v="0"/>
    <x v="2"/>
    <x v="2"/>
    <n v="6"/>
    <s v=""/>
    <d v="1899-12-31T03:12:00"/>
    <n v="24.682222222238003"/>
    <n v="12"/>
    <n v="12.682222222238003"/>
    <n v="0"/>
    <x v="3"/>
  </r>
  <r>
    <s v="E002"/>
    <s v="EO55"/>
    <x v="2598"/>
    <x v="0"/>
    <s v="E3"/>
    <n v="100037768"/>
    <s v="MINAS DE AGUAS TEÑIDAS, S.A.U. (MAT"/>
    <n v="46004267"/>
    <s v="ZREP4500031988_2 MAGDALENA PASTA"/>
    <n v="1782"/>
    <x v="46"/>
    <d v="2024-09-12T00:00:00"/>
    <d v="1899-12-30T17:11:18"/>
    <s v="13/09 16h"/>
    <d v="2024-09-13T00:00:00"/>
    <x v="9"/>
    <x v="10"/>
    <x v="2701"/>
    <d v="2024-09-13T00:00:00"/>
    <d v="1899-12-30T14:32:30"/>
    <n v="85"/>
    <s v="E00085"/>
    <s v="RUTA KMS.085"/>
    <x v="101"/>
    <x v="0"/>
    <x v="0"/>
    <x v="6"/>
    <x v="0"/>
    <d v="2024-09-12T17:11:18"/>
    <x v="244"/>
    <n v="26.811666666646488"/>
    <d v="2024-09-13T14:32:30"/>
    <d v="1899-12-30T01:08:00"/>
    <d v="2024-09-13T15:40:30"/>
    <n v="4.3249999999534339"/>
    <x v="0"/>
    <m/>
    <m/>
    <x v="0"/>
    <x v="12"/>
    <x v="0"/>
    <x v="2"/>
    <x v="5"/>
    <n v="6"/>
    <s v=""/>
    <d v="1899-12-31T03:12:00"/>
    <n v="24.678333333313155"/>
    <n v="12"/>
    <n v="12.678333333313155"/>
    <n v="0"/>
    <x v="3"/>
  </r>
  <r>
    <s v="E002"/>
    <s v="EO55"/>
    <x v="2599"/>
    <x v="0"/>
    <s v="E3"/>
    <n v="100037768"/>
    <s v="MINAS DE AGUAS TEÑIDAS, S.A.U. (MAT"/>
    <n v="46003118"/>
    <s v="ZREP4500031988_1 VALDELAMUSA PASTA"/>
    <n v="1782"/>
    <x v="46"/>
    <d v="2024-09-12T00:00:00"/>
    <d v="1899-12-30T17:13:24"/>
    <s v="13/09 11h"/>
    <d v="2024-09-13T00:00:00"/>
    <x v="9"/>
    <x v="10"/>
    <x v="2702"/>
    <d v="2024-09-13T00:00:00"/>
    <d v="1899-12-30T15:54:27"/>
    <n v="85"/>
    <s v="E00085"/>
    <s v="RUTA KMS.085"/>
    <x v="63"/>
    <x v="0"/>
    <x v="0"/>
    <x v="6"/>
    <x v="0"/>
    <d v="2024-09-12T17:13:24"/>
    <x v="244"/>
    <n v="26.776666666672099"/>
    <d v="2024-09-13T15:54:27"/>
    <d v="1899-12-30T01:08:00"/>
    <d v="2024-09-13T17:02:27"/>
    <n v="2.9591666667256504"/>
    <x v="0"/>
    <m/>
    <m/>
    <x v="0"/>
    <x v="12"/>
    <x v="0"/>
    <x v="2"/>
    <x v="4"/>
    <n v="6"/>
    <s v=""/>
    <d v="1899-12-31T03:12:00"/>
    <n v="24.643333333338767"/>
    <n v="12"/>
    <n v="12.643333333338767"/>
    <n v="0"/>
    <x v="3"/>
  </r>
  <r>
    <s v="E002"/>
    <s v="EO55"/>
    <x v="2600"/>
    <x v="0"/>
    <s v="E4"/>
    <n v="100030200"/>
    <s v="LEROY MERLIN ESPAÑA,S.L.U."/>
    <n v="46005557"/>
    <s v="JEREZ DE LA FRONTERA (15)"/>
    <n v="3295"/>
    <x v="86"/>
    <d v="2024-09-12T00:00:00"/>
    <d v="1899-12-30T17:36:35"/>
    <s v="81504147 16/09 7h a"/>
    <d v="2024-09-16T00:00:00"/>
    <x v="12"/>
    <x v="9"/>
    <x v="2703"/>
    <d v="2024-09-13T00:00:00"/>
    <d v="1899-12-30T16:03:02"/>
    <n v="244"/>
    <s v="E00244"/>
    <s v="RUTA KMS.244"/>
    <x v="59"/>
    <x v="0"/>
    <x v="0"/>
    <x v="5"/>
    <x v="1"/>
    <d v="2024-09-12T17:36:35"/>
    <x v="282"/>
    <n v="89.390277777914889"/>
    <d v="2024-09-13T16:03:02"/>
    <d v="1899-12-30T03:15:12"/>
    <d v="2024-09-13T19:18:14"/>
    <n v="63.696111111086793"/>
    <x v="0"/>
    <m/>
    <m/>
    <x v="0"/>
    <x v="12"/>
    <x v="0"/>
    <x v="2"/>
    <x v="8"/>
    <n v="6"/>
    <s v=""/>
    <d v="1900-01-02T06:04:48"/>
    <n v="85.136944444581559"/>
    <n v="48"/>
    <n v="37.136944444581559"/>
    <n v="0"/>
    <x v="3"/>
  </r>
  <r>
    <s v="E002"/>
    <s v="EO55"/>
    <x v="2601"/>
    <x v="0"/>
    <s v="E3"/>
    <n v="100058355"/>
    <s v="TRITURADOS MACAEL, S.L."/>
    <n v="46005103"/>
    <s v="PLANTA DE ALBANCHEZ-ALMERIA"/>
    <n v="3268"/>
    <x v="2"/>
    <d v="2024-09-12T00:00:00"/>
    <d v="1899-12-30T17:54:41"/>
    <s v="16/09 S6 Ir 8h a 14h"/>
    <d v="2024-09-16T00:00:00"/>
    <x v="3"/>
    <x v="9"/>
    <x v="2704"/>
    <d v="2024-09-13T00:00:00"/>
    <d v="1899-12-30T15:32:04"/>
    <n v="270"/>
    <s v="E00270"/>
    <s v="RUTA KMS.270"/>
    <x v="287"/>
    <x v="0"/>
    <x v="0"/>
    <x v="5"/>
    <x v="0"/>
    <d v="2024-09-12T17:54:41"/>
    <x v="280"/>
    <n v="92.088611111103091"/>
    <d v="2024-09-13T15:32:04"/>
    <d v="1899-12-30T03:36:00"/>
    <d v="2024-09-13T19:08:04"/>
    <n v="66.865555555501487"/>
    <x v="0"/>
    <m/>
    <m/>
    <x v="0"/>
    <x v="12"/>
    <x v="0"/>
    <x v="2"/>
    <x v="4"/>
    <n v="6"/>
    <s v=""/>
    <d v="1900-01-02T14:24:00"/>
    <n v="87.488611111103097"/>
    <n v="48"/>
    <n v="39.488611111103097"/>
    <n v="0"/>
    <x v="3"/>
  </r>
  <r>
    <s v="E002"/>
    <s v="EO55"/>
    <x v="2602"/>
    <x v="0"/>
    <s v="E3"/>
    <n v="100031076"/>
    <s v="HORMIGONES DE LOS PUERTOS, S.L."/>
    <n v="46005113"/>
    <s v="PLANTA PUERTO SANTA MARIA"/>
    <n v="3268"/>
    <x v="2"/>
    <d v="2024-09-12T00:00:00"/>
    <d v="1899-12-30T18:33:46"/>
    <s v="16/09 08:00h"/>
    <d v="2024-09-16T00:00:00"/>
    <x v="13"/>
    <x v="9"/>
    <x v="2705"/>
    <d v="2024-09-13T00:00:00"/>
    <d v="1899-12-30T13:43:16"/>
    <n v="254"/>
    <s v="E00254"/>
    <s v="RUTA KMS.254"/>
    <x v="355"/>
    <x v="0"/>
    <x v="0"/>
    <x v="5"/>
    <x v="0"/>
    <d v="2024-09-12T18:33:46"/>
    <x v="271"/>
    <n v="85.437222222215496"/>
    <d v="2024-09-13T13:43:16"/>
    <d v="1899-12-30T03:23:12"/>
    <d v="2024-09-13T17:06:28"/>
    <n v="62.892222222348209"/>
    <x v="0"/>
    <m/>
    <m/>
    <x v="0"/>
    <x v="12"/>
    <x v="0"/>
    <x v="2"/>
    <x v="2"/>
    <n v="6"/>
    <s v=""/>
    <d v="1900-01-02T09:16:48"/>
    <n v="81.050555555548826"/>
    <n v="48"/>
    <n v="33.050555555548826"/>
    <n v="0"/>
    <x v="3"/>
  </r>
  <r>
    <s v="E002"/>
    <s v="EO55"/>
    <x v="2603"/>
    <x v="0"/>
    <s v="E3"/>
    <n v="100052034"/>
    <s v="GRUPO PUMA ESPAÑA S.L."/>
    <n v="46005382"/>
    <s v="FABRICA - MURCIA"/>
    <n v="3264"/>
    <x v="43"/>
    <d v="2024-09-13T00:00:00"/>
    <d v="1899-12-30T08:07:46"/>
    <s v="-00111878-2  17/09 8"/>
    <d v="2024-09-17T00:00:00"/>
    <x v="13"/>
    <x v="9"/>
    <x v="2706"/>
    <d v="2024-09-16T00:00:00"/>
    <d v="1899-12-30T14:18:44"/>
    <n v="421"/>
    <s v="E00421"/>
    <s v="RUTA KMS.421"/>
    <x v="331"/>
    <x v="0"/>
    <x v="0"/>
    <x v="5"/>
    <x v="0"/>
    <d v="2024-09-13T08:07:46"/>
    <x v="299"/>
    <n v="95.870555555680767"/>
    <d v="2024-09-16T14:18:44"/>
    <d v="1899-12-30T05:36:48"/>
    <d v="2024-09-16T19:55:32"/>
    <n v="12.074444444384426"/>
    <x v="0"/>
    <m/>
    <m/>
    <x v="0"/>
    <x v="13"/>
    <x v="0"/>
    <x v="3"/>
    <x v="5"/>
    <n v="2"/>
    <s v=""/>
    <d v="1900-01-04T14:43:12"/>
    <n v="89.257222222347437"/>
    <n v="48"/>
    <n v="41.257222222347437"/>
    <n v="0"/>
    <x v="3"/>
  </r>
  <r>
    <s v="E002"/>
    <s v="EO55"/>
    <x v="2604"/>
    <x v="0"/>
    <s v="E3"/>
    <n v="100018443"/>
    <s v="HORMIGONES EL PEÑON, S.L."/>
    <n v="46000351"/>
    <s v="PRIEGO DE CÓRDOBA"/>
    <n v="3269"/>
    <x v="45"/>
    <d v="2024-09-13T00:00:00"/>
    <d v="1899-12-30T08:08:08"/>
    <s v="16/09 08:00h"/>
    <d v="2024-09-16T00:00:00"/>
    <x v="13"/>
    <x v="9"/>
    <x v="2707"/>
    <d v="2024-09-16T00:00:00"/>
    <d v="1899-12-30T06:36:26"/>
    <n v="137"/>
    <s v="E00137"/>
    <s v="RUTA KMS.137"/>
    <x v="92"/>
    <x v="0"/>
    <x v="0"/>
    <x v="5"/>
    <x v="0"/>
    <d v="2024-09-13T08:08:08"/>
    <x v="271"/>
    <n v="71.864444444538094"/>
    <d v="2024-09-16T06:36:26"/>
    <d v="1899-12-30T01:49:36"/>
    <d v="2024-09-16T08:26:02"/>
    <n v="-0.43388888885965571"/>
    <x v="0"/>
    <m/>
    <m/>
    <x v="0"/>
    <x v="13"/>
    <x v="0"/>
    <x v="3"/>
    <x v="13"/>
    <n v="2"/>
    <s v=""/>
    <d v="1899-12-31T19:50:24"/>
    <n v="69.037777777871426"/>
    <n v="36"/>
    <n v="33.037777777871426"/>
    <n v="0"/>
    <x v="3"/>
  </r>
  <r>
    <s v="E002"/>
    <s v="EO55"/>
    <x v="2605"/>
    <x v="0"/>
    <s v="E4"/>
    <n v="100030200"/>
    <s v="LEROY MERLIN ESPAÑA,S.L.U."/>
    <n v="46005558"/>
    <s v="LOS BARRIOS_2 (115)"/>
    <n v="3295"/>
    <x v="86"/>
    <d v="2024-09-13T00:00:00"/>
    <d v="1899-12-30T08:52:24"/>
    <s v="81550438 16/09 en la"/>
    <d v="2024-09-16T00:00:00"/>
    <x v="3"/>
    <x v="9"/>
    <x v="2708"/>
    <d v="2024-09-16T00:00:00"/>
    <d v="1899-12-30T06:27:23"/>
    <n v="150"/>
    <s v="E00150"/>
    <s v="RUTA KMS.150"/>
    <x v="236"/>
    <x v="0"/>
    <x v="0"/>
    <x v="5"/>
    <x v="1"/>
    <d v="2024-09-13T08:52:24"/>
    <x v="280"/>
    <n v="77.126666666648816"/>
    <d v="2024-09-16T06:27:23"/>
    <d v="1899-12-30T02:00:00"/>
    <d v="2024-09-16T08:27:23"/>
    <n v="5.5436111111193895"/>
    <x v="0"/>
    <m/>
    <m/>
    <x v="0"/>
    <x v="13"/>
    <x v="0"/>
    <x v="3"/>
    <x v="13"/>
    <n v="2"/>
    <s v=""/>
    <d v="1900-01-01T00:00:00"/>
    <n v="74.126666666648816"/>
    <n v="36"/>
    <n v="38.126666666648816"/>
    <n v="0"/>
    <x v="3"/>
  </r>
  <r>
    <s v="E002"/>
    <s v="EO55"/>
    <x v="2606"/>
    <x v="0"/>
    <s v="E3"/>
    <n v="100018624"/>
    <s v="VIPRELUC, S.L."/>
    <n v="46000748"/>
    <s v="PUENTE GENIL"/>
    <n v="3264"/>
    <x v="43"/>
    <d v="2024-09-13T00:00:00"/>
    <d v="1899-12-30T08:56:28"/>
    <s v="16/09 08:00h"/>
    <d v="2024-09-16T00:00:00"/>
    <x v="13"/>
    <x v="9"/>
    <x v="2709"/>
    <d v="2024-09-16T00:00:00"/>
    <d v="1899-12-30T06:51:08"/>
    <n v="127"/>
    <s v="E00127"/>
    <s v="RUTA KMS.127"/>
    <x v="107"/>
    <x v="0"/>
    <x v="0"/>
    <x v="5"/>
    <x v="0"/>
    <d v="2024-09-13T08:56:28"/>
    <x v="271"/>
    <n v="71.058888888917863"/>
    <d v="2024-09-16T06:51:08"/>
    <d v="1899-12-30T01:41:36"/>
    <d v="2024-09-16T08:32:44"/>
    <n v="-0.54555555543629453"/>
    <x v="0"/>
    <m/>
    <m/>
    <x v="0"/>
    <x v="13"/>
    <x v="0"/>
    <x v="3"/>
    <x v="13"/>
    <n v="2"/>
    <s v=""/>
    <d v="1899-12-31T16:38:24"/>
    <n v="68.365555555584535"/>
    <n v="36"/>
    <n v="32.365555555584535"/>
    <n v="0"/>
    <x v="3"/>
  </r>
  <r>
    <s v="E002"/>
    <s v="EO55"/>
    <x v="2607"/>
    <x v="0"/>
    <s v="E3"/>
    <n v="100018624"/>
    <s v="VIPRELUC, S.L."/>
    <n v="46000748"/>
    <s v="PUENTE GENIL"/>
    <n v="3264"/>
    <x v="43"/>
    <d v="2024-09-13T00:00:00"/>
    <d v="1899-12-30T08:56:36"/>
    <s v="17/09 08:00h"/>
    <d v="2024-09-17T00:00:00"/>
    <x v="13"/>
    <x v="9"/>
    <x v="2710"/>
    <d v="2024-09-17T00:00:00"/>
    <d v="1899-12-30T07:03:04"/>
    <n v="127"/>
    <s v="E00127"/>
    <s v="RUTA KMS.127"/>
    <x v="186"/>
    <x v="0"/>
    <x v="0"/>
    <x v="5"/>
    <x v="0"/>
    <d v="2024-09-13T08:56:36"/>
    <x v="299"/>
    <n v="95.056666666700039"/>
    <d v="2024-09-17T07:03:04"/>
    <d v="1899-12-30T01:41:36"/>
    <d v="2024-09-17T08:44:40"/>
    <n v="-0.74444444436812773"/>
    <x v="0"/>
    <m/>
    <m/>
    <x v="0"/>
    <x v="15"/>
    <x v="0"/>
    <x v="3"/>
    <x v="12"/>
    <n v="3"/>
    <s v=""/>
    <d v="1899-12-31T16:38:24"/>
    <n v="92.363333333366711"/>
    <n v="48"/>
    <n v="44.363333333366711"/>
    <n v="0"/>
    <x v="3"/>
  </r>
  <r>
    <s v="E002"/>
    <s v="EO55"/>
    <x v="2608"/>
    <x v="0"/>
    <s v="E3"/>
    <n v="432000110"/>
    <s v="PREBETONG HORMIGONES, S.A."/>
    <n v="46001417"/>
    <s v="CORIA DEL RIO"/>
    <n v="2032"/>
    <x v="51"/>
    <d v="2024-09-13T00:00:00"/>
    <d v="1899-12-30T09:40:18"/>
    <s v="16/09 8h Silo 3"/>
    <d v="2024-09-16T00:00:00"/>
    <x v="13"/>
    <x v="10"/>
    <x v="2711"/>
    <d v="2024-09-14T00:00:00"/>
    <d v="1899-12-30T14:16:40"/>
    <n v="85"/>
    <s v="E00085"/>
    <s v="RUTA KMS.085"/>
    <x v="63"/>
    <x v="0"/>
    <x v="0"/>
    <x v="6"/>
    <x v="0"/>
    <d v="2024-09-13T09:40:18"/>
    <x v="271"/>
    <n v="70.328333333367482"/>
    <d v="2024-09-14T14:16:40"/>
    <d v="1899-12-30T01:08:00"/>
    <d v="2024-09-14T15:24:40"/>
    <n v="40.588888888887595"/>
    <x v="0"/>
    <m/>
    <m/>
    <x v="0"/>
    <x v="14"/>
    <x v="0"/>
    <x v="2"/>
    <x v="5"/>
    <n v="7"/>
    <s v=""/>
    <d v="1899-12-31T03:12:00"/>
    <n v="68.195000000034142"/>
    <n v="36"/>
    <n v="32.195000000034142"/>
    <n v="0"/>
    <x v="3"/>
  </r>
  <r>
    <s v="E002"/>
    <s v="EO55"/>
    <x v="2609"/>
    <x v="0"/>
    <s v="E3"/>
    <n v="100018390"/>
    <s v="FORJADOS TOR S.L."/>
    <n v="46005202"/>
    <s v="VILLANUEVA DEL TRABUCO"/>
    <n v="3262"/>
    <x v="38"/>
    <d v="2024-09-13T00:00:00"/>
    <d v="1899-12-30T09:43:42"/>
    <s v="TOR 16/09 11:00"/>
    <d v="2024-09-16T00:00:00"/>
    <x v="12"/>
    <x v="9"/>
    <x v="2712"/>
    <d v="2024-09-16T00:00:00"/>
    <d v="1899-12-30T10:34:43"/>
    <n v="62"/>
    <s v="E00062"/>
    <s v="RUTA KMS.062"/>
    <x v="100"/>
    <x v="0"/>
    <x v="0"/>
    <x v="5"/>
    <x v="0"/>
    <d v="2024-09-13T09:43:42"/>
    <x v="282"/>
    <n v="73.27166666672565"/>
    <d v="2024-09-16T10:34:43"/>
    <d v="1899-12-30T00:49:36"/>
    <d v="2024-09-16T11:24:19"/>
    <n v="-0.40527777769602835"/>
    <x v="0"/>
    <m/>
    <m/>
    <x v="0"/>
    <x v="13"/>
    <x v="0"/>
    <x v="3"/>
    <x v="6"/>
    <n v="2"/>
    <s v=""/>
    <d v="1899-12-30T19:50:24"/>
    <n v="71.445000000058982"/>
    <n v="36"/>
    <n v="35.445000000058982"/>
    <n v="0"/>
    <x v="3"/>
  </r>
  <r>
    <s v="E002"/>
    <s v="EO55"/>
    <x v="2610"/>
    <x v="0"/>
    <s v="E3"/>
    <n v="100018390"/>
    <s v="FORJADOS TOR S.L."/>
    <n v="46005202"/>
    <s v="VILLANUEVA DEL TRABUCO"/>
    <n v="3262"/>
    <x v="38"/>
    <d v="2024-09-13T00:00:00"/>
    <d v="1899-12-30T09:44:53"/>
    <s v="TOR 16/09 08:00"/>
    <d v="2024-09-16T00:00:00"/>
    <x v="13"/>
    <x v="9"/>
    <x v="2713"/>
    <d v="2024-09-13T00:00:00"/>
    <d v="1899-12-30T15:28:01"/>
    <n v="62"/>
    <s v="E00062"/>
    <s v="RUTA KMS.062"/>
    <x v="100"/>
    <x v="0"/>
    <x v="0"/>
    <x v="5"/>
    <x v="0"/>
    <d v="2024-09-13T09:44:53"/>
    <x v="271"/>
    <n v="70.25194444443332"/>
    <d v="2024-09-13T15:28:01"/>
    <d v="1899-12-30T00:49:36"/>
    <d v="2024-09-13T16:17:37"/>
    <n v="63.706388888997026"/>
    <x v="0"/>
    <m/>
    <m/>
    <x v="0"/>
    <x v="12"/>
    <x v="0"/>
    <x v="2"/>
    <x v="4"/>
    <n v="6"/>
    <s v=""/>
    <d v="1899-12-30T19:50:24"/>
    <n v="68.425277777766652"/>
    <n v="36"/>
    <n v="32.425277777766652"/>
    <n v="0"/>
    <x v="3"/>
  </r>
  <r>
    <s v="E002"/>
    <s v="EO55"/>
    <x v="2611"/>
    <x v="0"/>
    <s v="E3"/>
    <n v="100018390"/>
    <s v="FORJADOS TOR S.L."/>
    <n v="46005202"/>
    <s v="VILLANUEVA DEL TRABUCO"/>
    <n v="3262"/>
    <x v="38"/>
    <d v="2024-09-13T00:00:00"/>
    <d v="1899-12-30T09:45:26"/>
    <s v="TOR 16/09 12:00"/>
    <d v="2024-09-16T00:00:00"/>
    <x v="17"/>
    <x v="9"/>
    <x v="2714"/>
    <d v="2024-09-16T00:00:00"/>
    <d v="1899-12-30T10:47:39"/>
    <n v="62"/>
    <s v="E00062"/>
    <s v="RUTA KMS.062"/>
    <x v="72"/>
    <x v="0"/>
    <x v="0"/>
    <x v="5"/>
    <x v="0"/>
    <d v="2024-09-13T09:45:26"/>
    <x v="275"/>
    <n v="74.242777777835727"/>
    <d v="2024-09-16T10:47:39"/>
    <d v="1899-12-30T00:49:36"/>
    <d v="2024-09-16T11:37:15"/>
    <n v="0.37916666676755995"/>
    <x v="0"/>
    <m/>
    <m/>
    <x v="0"/>
    <x v="13"/>
    <x v="0"/>
    <x v="3"/>
    <x v="6"/>
    <n v="2"/>
    <s v=""/>
    <d v="1899-12-30T19:50:24"/>
    <n v="72.416111111169059"/>
    <n v="36"/>
    <n v="36.416111111169059"/>
    <n v="0"/>
    <x v="3"/>
  </r>
  <r>
    <s v="E002"/>
    <s v="EO55"/>
    <x v="2612"/>
    <x v="0"/>
    <s v="E3"/>
    <n v="100018456"/>
    <s v="HORMIGONES PREBESUR S.A."/>
    <n v="46000871"/>
    <s v="CÓRDOBA"/>
    <n v="3269"/>
    <x v="45"/>
    <d v="2024-09-13T00:00:00"/>
    <d v="1899-12-30T10:15:26"/>
    <s v="16/09 08:00h"/>
    <d v="2024-09-16T00:00:00"/>
    <x v="13"/>
    <x v="9"/>
    <x v="2715"/>
    <d v="2024-09-16T00:00:00"/>
    <d v="1899-12-30T07:19:37"/>
    <n v="170"/>
    <s v="E00170"/>
    <s v="RUTA KMS.170"/>
    <x v="106"/>
    <x v="0"/>
    <x v="0"/>
    <x v="5"/>
    <x v="0"/>
    <d v="2024-09-13T10:15:26"/>
    <x v="271"/>
    <n v="69.742777777835727"/>
    <d v="2024-09-16T07:19:37"/>
    <d v="1899-12-30T02:16:00"/>
    <d v="2024-09-16T09:35:37"/>
    <n v="-1.5936111111659557"/>
    <x v="1"/>
    <m/>
    <m/>
    <x v="0"/>
    <x v="13"/>
    <x v="3"/>
    <x v="3"/>
    <x v="12"/>
    <n v="2"/>
    <s v=""/>
    <d v="1900-01-01T06:24:00"/>
    <n v="66.476111111169061"/>
    <n v="36"/>
    <n v="30.476111111169061"/>
    <n v="0"/>
    <x v="3"/>
  </r>
  <r>
    <s v="E002"/>
    <s v="EO55"/>
    <x v="2613"/>
    <x v="0"/>
    <s v="E3"/>
    <n v="100055205"/>
    <s v="NOVACEM MATERIALES, S.L."/>
    <n v="46005939"/>
    <s v="CASTILLO DE LAS GUARDAS"/>
    <n v="2032"/>
    <x v="51"/>
    <d v="2024-09-13T00:00:00"/>
    <d v="1899-12-30T10:15:36"/>
    <s v="16/09_12.00h"/>
    <d v="2024-09-16T00:00:00"/>
    <x v="17"/>
    <x v="10"/>
    <x v="2716"/>
    <d v="2024-09-16T00:00:00"/>
    <d v="1899-12-30T11:29:55"/>
    <n v="0"/>
    <s v="E00000"/>
    <s v="RUTA KMS.0000"/>
    <x v="89"/>
    <x v="0"/>
    <x v="0"/>
    <x v="6"/>
    <x v="0"/>
    <d v="2024-09-13T10:15:36"/>
    <x v="275"/>
    <n v="73.740000000048894"/>
    <d v="2024-09-16T11:29:55"/>
    <d v="1899-12-30T00:00:00"/>
    <d v="2024-09-16T11:29:55"/>
    <n v="0.50138888892251998"/>
    <x v="0"/>
    <m/>
    <m/>
    <x v="0"/>
    <x v="13"/>
    <x v="0"/>
    <x v="3"/>
    <x v="7"/>
    <n v="2"/>
    <s v=""/>
    <d v="1899-12-30T00:00:00"/>
    <n v="72.740000000048894"/>
    <n v="36"/>
    <n v="36.740000000048894"/>
    <n v="0"/>
    <x v="3"/>
  </r>
  <r>
    <s v="E002"/>
    <s v="EO55"/>
    <x v="2614"/>
    <x v="0"/>
    <s v="E3"/>
    <n v="100018456"/>
    <s v="HORMIGONES PREBESUR S.A."/>
    <n v="46000871"/>
    <s v="CÓRDOBA"/>
    <n v="3269"/>
    <x v="45"/>
    <d v="2024-09-13T00:00:00"/>
    <d v="1899-12-30T10:16:04"/>
    <s v="16/09 10:00h"/>
    <d v="2024-09-16T00:00:00"/>
    <x v="11"/>
    <x v="9"/>
    <x v="2717"/>
    <d v="2024-09-16T00:00:00"/>
    <d v="1899-12-30T08:24:25"/>
    <n v="170"/>
    <s v="E00170"/>
    <s v="RUTA KMS.170"/>
    <x v="356"/>
    <x v="0"/>
    <x v="0"/>
    <x v="5"/>
    <x v="0"/>
    <d v="2024-09-13T10:16:04"/>
    <x v="281"/>
    <n v="71.73222222214099"/>
    <d v="2024-09-16T08:24:25"/>
    <d v="1899-12-30T02:16:00"/>
    <d v="2024-09-16T10:40:25"/>
    <n v="-0.67361111124046147"/>
    <x v="0"/>
    <m/>
    <m/>
    <x v="0"/>
    <x v="13"/>
    <x v="0"/>
    <x v="3"/>
    <x v="0"/>
    <n v="2"/>
    <s v=""/>
    <d v="1900-01-01T06:24:00"/>
    <n v="68.465555555474324"/>
    <n v="36"/>
    <n v="32.465555555474324"/>
    <n v="0"/>
    <x v="3"/>
  </r>
  <r>
    <s v="E002"/>
    <s v="EO55"/>
    <x v="2615"/>
    <x v="0"/>
    <s v="E3"/>
    <n v="100055205"/>
    <s v="NOVACEM MATERIALES, S.L."/>
    <n v="46005939"/>
    <s v="CASTILLO DE LAS GUARDAS"/>
    <n v="2032"/>
    <x v="51"/>
    <d v="2024-09-13T00:00:00"/>
    <d v="1899-12-30T10:16:03"/>
    <s v="16/09_9.00h"/>
    <d v="2024-09-16T00:00:00"/>
    <x v="18"/>
    <x v="10"/>
    <x v="2718"/>
    <d v="2024-09-16T00:00:00"/>
    <d v="1899-12-30T06:41:01"/>
    <n v="0"/>
    <s v="E00000"/>
    <s v="RUTA KMS.0000"/>
    <x v="64"/>
    <x v="0"/>
    <x v="0"/>
    <x v="6"/>
    <x v="0"/>
    <d v="2024-09-13T10:16:03"/>
    <x v="268"/>
    <n v="70.73250000004191"/>
    <d v="2024-09-16T06:41:01"/>
    <d v="1899-12-30T00:00:00"/>
    <d v="2024-09-16T06:41:01"/>
    <n v="2.3163888888666406"/>
    <x v="0"/>
    <m/>
    <m/>
    <x v="0"/>
    <x v="13"/>
    <x v="0"/>
    <x v="3"/>
    <x v="13"/>
    <n v="2"/>
    <s v=""/>
    <d v="1899-12-30T00:00:00"/>
    <n v="69.73250000004191"/>
    <n v="36"/>
    <n v="33.73250000004191"/>
    <n v="0"/>
    <x v="3"/>
  </r>
  <r>
    <s v="E002"/>
    <s v="EO55"/>
    <x v="2616"/>
    <x v="0"/>
    <s v="E3"/>
    <n v="100052945"/>
    <s v="HORMIGONES ROCIO S.L."/>
    <n v="46004387"/>
    <s v="ALMONTE"/>
    <n v="837"/>
    <x v="42"/>
    <d v="2024-09-13T00:00:00"/>
    <d v="1899-12-30T10:28:27"/>
    <s v="URGENTE 8:00 16/09"/>
    <d v="2024-09-16T00:00:00"/>
    <x v="13"/>
    <x v="10"/>
    <x v="2719"/>
    <d v="2024-09-16T00:00:00"/>
    <d v="1899-12-30T07:49:28"/>
    <n v="27"/>
    <s v="E00027"/>
    <s v="RUTA KMS.027"/>
    <x v="70"/>
    <x v="0"/>
    <x v="0"/>
    <x v="6"/>
    <x v="0"/>
    <d v="2024-09-13T10:28:27"/>
    <x v="271"/>
    <n v="69.525833333318587"/>
    <d v="2024-09-16T07:49:28"/>
    <d v="1899-12-30T00:21:36"/>
    <d v="2024-09-16T08:11:04"/>
    <n v="-0.1844444444286637"/>
    <x v="0"/>
    <m/>
    <m/>
    <x v="0"/>
    <x v="13"/>
    <x v="0"/>
    <x v="3"/>
    <x v="12"/>
    <n v="2"/>
    <s v=""/>
    <d v="1899-12-30T08:38:24"/>
    <n v="68.165833333318588"/>
    <n v="36"/>
    <n v="32.165833333318588"/>
    <n v="0"/>
    <x v="3"/>
  </r>
  <r>
    <s v="E002"/>
    <s v="EO55"/>
    <x v="2617"/>
    <x v="0"/>
    <s v="E3"/>
    <n v="100048069"/>
    <s v="HORMIGONES SAN PEDRO, S.A."/>
    <n v="46003989"/>
    <s v="SAN PEDRO ALCANTARA"/>
    <n v="3269"/>
    <x v="45"/>
    <d v="2024-09-13T00:00:00"/>
    <d v="1899-12-30T10:45:34"/>
    <s v=".16/09 8:30"/>
    <d v="2024-09-16T00:00:00"/>
    <x v="19"/>
    <x v="9"/>
    <x v="2720"/>
    <d v="2024-09-13T00:00:00"/>
    <d v="1899-12-30T14:58:53"/>
    <n v="84"/>
    <s v="E00084"/>
    <s v="RUTA KMS.084"/>
    <x v="72"/>
    <x v="0"/>
    <x v="0"/>
    <x v="5"/>
    <x v="0"/>
    <d v="2024-09-13T10:45:34"/>
    <x v="286"/>
    <n v="69.740555555443279"/>
    <d v="2024-09-13T14:58:53"/>
    <d v="1899-12-30T01:07:12"/>
    <d v="2024-09-13T16:06:05"/>
    <n v="64.398611110984348"/>
    <x v="0"/>
    <m/>
    <m/>
    <x v="0"/>
    <x v="12"/>
    <x v="0"/>
    <x v="2"/>
    <x v="5"/>
    <n v="6"/>
    <s v=""/>
    <d v="1899-12-31T02:52:48"/>
    <n v="67.620555555443275"/>
    <n v="36"/>
    <n v="31.620555555443275"/>
    <n v="0"/>
    <x v="3"/>
  </r>
  <r>
    <s v="E002"/>
    <s v="EO55"/>
    <x v="2618"/>
    <x v="0"/>
    <s v="E3"/>
    <n v="100045043"/>
    <s v="HORMIGONES GUADARRANQUE, S.L."/>
    <n v="46005161"/>
    <s v="PLANTA DE SAN ROQUE"/>
    <n v="3269"/>
    <x v="45"/>
    <d v="2024-09-13T00:00:00"/>
    <d v="1899-12-30T10:53:46"/>
    <s v="16/09 09:00h"/>
    <d v="2024-09-16T00:00:00"/>
    <x v="18"/>
    <x v="9"/>
    <x v="2721"/>
    <d v="2024-09-13T00:00:00"/>
    <d v="1899-12-30T14:44:17"/>
    <n v="144"/>
    <s v="E00144"/>
    <s v="RUTA KMS.144"/>
    <x v="85"/>
    <x v="0"/>
    <x v="0"/>
    <x v="5"/>
    <x v="0"/>
    <d v="2024-09-13T10:53:46"/>
    <x v="268"/>
    <n v="70.103888888843358"/>
    <d v="2024-09-13T14:44:17"/>
    <d v="1899-12-30T01:55:12"/>
    <d v="2024-09-13T16:39:29"/>
    <n v="64.341944444342516"/>
    <x v="0"/>
    <m/>
    <m/>
    <x v="0"/>
    <x v="12"/>
    <x v="0"/>
    <x v="2"/>
    <x v="5"/>
    <n v="6"/>
    <s v=""/>
    <d v="1899-12-31T22:04:48"/>
    <n v="67.183888888843356"/>
    <n v="36"/>
    <n v="31.183888888843356"/>
    <n v="0"/>
    <x v="3"/>
  </r>
  <r>
    <s v="E002"/>
    <s v="EO55"/>
    <x v="2619"/>
    <x v="0"/>
    <s v="E3"/>
    <n v="100045043"/>
    <s v="HORMIGONES GUADARRANQUE, S.L."/>
    <n v="46005161"/>
    <s v="PLANTA DE SAN ROQUE"/>
    <n v="3269"/>
    <x v="45"/>
    <d v="2024-09-13T00:00:00"/>
    <d v="1899-12-30T10:54:09"/>
    <s v="16/09 11:00h"/>
    <d v="2024-09-16T00:00:00"/>
    <x v="12"/>
    <x v="9"/>
    <x v="2722"/>
    <d v="2024-09-13T00:00:00"/>
    <d v="1899-12-30T14:55:09"/>
    <n v="144"/>
    <s v="E00144"/>
    <s v="RUTA KMS.144"/>
    <x v="67"/>
    <x v="0"/>
    <x v="0"/>
    <x v="5"/>
    <x v="0"/>
    <d v="2024-09-13T10:54:09"/>
    <x v="282"/>
    <n v="72.097500000090804"/>
    <d v="2024-09-13T14:55:09"/>
    <d v="1899-12-30T01:55:12"/>
    <d v="2024-09-13T16:50:21"/>
    <n v="66.160833333386108"/>
    <x v="0"/>
    <m/>
    <m/>
    <x v="0"/>
    <x v="12"/>
    <x v="0"/>
    <x v="2"/>
    <x v="5"/>
    <n v="6"/>
    <s v=""/>
    <d v="1899-12-31T22:04:48"/>
    <n v="69.177500000090802"/>
    <n v="36"/>
    <n v="33.177500000090802"/>
    <n v="0"/>
    <x v="3"/>
  </r>
  <r>
    <s v="E002"/>
    <s v="EO55"/>
    <x v="2620"/>
    <x v="0"/>
    <s v="E3"/>
    <n v="100045043"/>
    <s v="HORMIGONES GUADARRANQUE, S.L."/>
    <n v="46005161"/>
    <s v="PLANTA DE SAN ROQUE"/>
    <n v="3269"/>
    <x v="45"/>
    <d v="2024-09-13T00:00:00"/>
    <d v="1899-12-30T10:54:31"/>
    <s v="16/09 16:00h"/>
    <d v="2024-09-16T00:00:00"/>
    <x v="6"/>
    <x v="9"/>
    <x v="2723"/>
    <d v="2024-09-16T00:00:00"/>
    <d v="1899-12-30T13:31:56"/>
    <n v="144"/>
    <s v="E00144"/>
    <s v="RUTA KMS.144"/>
    <x v="127"/>
    <x v="0"/>
    <x v="0"/>
    <x v="5"/>
    <x v="0"/>
    <d v="2024-09-13T10:54:31"/>
    <x v="284"/>
    <n v="77.091388888831716"/>
    <d v="2024-09-16T13:31:56"/>
    <d v="1899-12-30T01:55:12"/>
    <d v="2024-09-16T15:27:08"/>
    <n v="0.54777777765411884"/>
    <x v="0"/>
    <m/>
    <m/>
    <x v="0"/>
    <x v="13"/>
    <x v="0"/>
    <x v="3"/>
    <x v="2"/>
    <n v="2"/>
    <s v=""/>
    <d v="1899-12-31T22:04:48"/>
    <n v="74.171388888831714"/>
    <n v="36"/>
    <n v="38.171388888831714"/>
    <n v="0"/>
    <x v="3"/>
  </r>
  <r>
    <s v="E002"/>
    <s v="EO55"/>
    <x v="2621"/>
    <x v="0"/>
    <s v="E3"/>
    <n v="100045043"/>
    <s v="HORMIGONES GUADARRANQUE, S.L."/>
    <n v="46005161"/>
    <s v="PLANTA DE SAN ROQUE"/>
    <n v="3269"/>
    <x v="45"/>
    <d v="2024-09-13T00:00:00"/>
    <d v="1899-12-30T10:54:53"/>
    <s v="16/09 13:00h"/>
    <d v="2024-09-16T00:00:00"/>
    <x v="0"/>
    <x v="9"/>
    <x v="2724"/>
    <d v="2024-09-16T00:00:00"/>
    <d v="1899-12-30T10:54:34"/>
    <n v="144"/>
    <s v="E00144"/>
    <s v="RUTA KMS.144"/>
    <x v="85"/>
    <x v="0"/>
    <x v="0"/>
    <x v="5"/>
    <x v="0"/>
    <d v="2024-09-13T10:54:53"/>
    <x v="283"/>
    <n v="74.085277777689043"/>
    <d v="2024-09-16T10:54:34"/>
    <d v="1899-12-30T01:55:12"/>
    <d v="2024-09-16T12:49:46"/>
    <n v="0.17055555543629453"/>
    <x v="0"/>
    <m/>
    <m/>
    <x v="0"/>
    <x v="13"/>
    <x v="0"/>
    <x v="3"/>
    <x v="6"/>
    <n v="2"/>
    <s v=""/>
    <d v="1899-12-31T22:04:48"/>
    <n v="71.165277777689042"/>
    <n v="36"/>
    <n v="35.165277777689042"/>
    <n v="0"/>
    <x v="3"/>
  </r>
  <r>
    <s v="E002"/>
    <s v="EO55"/>
    <x v="2622"/>
    <x v="0"/>
    <s v="E3"/>
    <n v="432000110"/>
    <s v="PREBETONG HORMIGONES, S.A."/>
    <n v="46001414"/>
    <s v="HUELVA (F.MONTENEGRO)"/>
    <n v="1782"/>
    <x v="46"/>
    <d v="2024-09-13T00:00:00"/>
    <d v="1899-12-30T10:55:25"/>
    <s v="16/09 12:00h"/>
    <d v="2024-09-16T00:00:00"/>
    <x v="3"/>
    <x v="10"/>
    <x v="2725"/>
    <d v="2024-09-16T00:00:00"/>
    <d v="1899-12-30T13:43:33"/>
    <n v="29"/>
    <s v="E00029"/>
    <s v="RUTA KMS.029"/>
    <x v="64"/>
    <x v="0"/>
    <x v="0"/>
    <x v="6"/>
    <x v="0"/>
    <d v="2024-09-13T10:55:25"/>
    <x v="280"/>
    <n v="75.076388888934162"/>
    <d v="2024-09-16T13:43:33"/>
    <d v="1899-12-30T00:23:12"/>
    <d v="2024-09-16T14:06:45"/>
    <n v="-0.11249999993015081"/>
    <x v="0"/>
    <m/>
    <m/>
    <x v="0"/>
    <x v="13"/>
    <x v="0"/>
    <x v="3"/>
    <x v="2"/>
    <n v="2"/>
    <s v=""/>
    <d v="1899-12-30T09:16:48"/>
    <n v="73.689722222267491"/>
    <n v="36"/>
    <n v="37.689722222267491"/>
    <n v="0"/>
    <x v="3"/>
  </r>
  <r>
    <s v="E002"/>
    <s v="EO55"/>
    <x v="2623"/>
    <x v="0"/>
    <s v="E3"/>
    <n v="100057968"/>
    <s v="LOZAC OBRAS Y SERVICIOS, S.L."/>
    <n v="46005115"/>
    <s v="PLANTA PUERTO SANTA MARIA"/>
    <n v="3264"/>
    <x v="43"/>
    <d v="2024-09-13T00:00:00"/>
    <d v="1899-12-30T11:19:48"/>
    <s v="16/09 08:00h"/>
    <d v="2024-09-16T00:00:00"/>
    <x v="13"/>
    <x v="9"/>
    <x v="2726"/>
    <d v="2024-09-13T00:00:00"/>
    <d v="1899-12-30T14:42:21"/>
    <n v="254"/>
    <s v="E00254"/>
    <s v="RUTA KMS.254"/>
    <x v="132"/>
    <x v="0"/>
    <x v="0"/>
    <x v="5"/>
    <x v="0"/>
    <d v="2024-09-13T11:19:48"/>
    <x v="271"/>
    <n v="68.67000000004191"/>
    <d v="2024-09-13T14:42:21"/>
    <d v="1899-12-30T03:23:12"/>
    <d v="2024-09-13T18:05:33"/>
    <n v="61.907500000088476"/>
    <x v="0"/>
    <m/>
    <m/>
    <x v="0"/>
    <x v="12"/>
    <x v="0"/>
    <x v="2"/>
    <x v="5"/>
    <n v="6"/>
    <s v=""/>
    <d v="1900-01-02T09:16:48"/>
    <n v="64.283333333375239"/>
    <n v="36"/>
    <n v="28.283333333375239"/>
    <n v="0"/>
    <x v="3"/>
  </r>
  <r>
    <s v="E002"/>
    <s v="EO55"/>
    <x v="2624"/>
    <x v="0"/>
    <s v="E3"/>
    <n v="100057968"/>
    <s v="LOZAC OBRAS Y SERVICIOS, S.L."/>
    <n v="46005115"/>
    <s v="PLANTA PUERTO SANTA MARIA"/>
    <n v="3264"/>
    <x v="43"/>
    <d v="2024-09-13T00:00:00"/>
    <d v="1899-12-30T11:20:09"/>
    <s v="16/09 11:00h"/>
    <d v="2024-09-16T00:00:00"/>
    <x v="12"/>
    <x v="9"/>
    <x v="2727"/>
    <d v="2024-09-13T00:00:00"/>
    <d v="1899-12-30T15:24:48"/>
    <n v="254"/>
    <s v="E00254"/>
    <s v="RUTA KMS.254"/>
    <x v="96"/>
    <x v="0"/>
    <x v="0"/>
    <x v="5"/>
    <x v="0"/>
    <d v="2024-09-13T11:20:09"/>
    <x v="282"/>
    <n v="71.664166666741949"/>
    <d v="2024-09-13T15:24:48"/>
    <d v="1899-12-30T03:23:12"/>
    <d v="2024-09-13T18:48:00"/>
    <n v="64.200000000069849"/>
    <x v="0"/>
    <m/>
    <m/>
    <x v="0"/>
    <x v="12"/>
    <x v="0"/>
    <x v="2"/>
    <x v="4"/>
    <n v="6"/>
    <s v=""/>
    <d v="1900-01-02T09:16:48"/>
    <n v="67.277500000075278"/>
    <n v="36"/>
    <n v="31.277500000075278"/>
    <n v="0"/>
    <x v="3"/>
  </r>
  <r>
    <s v="E002"/>
    <s v="EO55"/>
    <x v="2625"/>
    <x v="0"/>
    <s v="E3"/>
    <n v="100058119"/>
    <s v="HORMIGONES TARIFA, S.L."/>
    <n v="46005186"/>
    <s v="PLANTA DE TARIFA"/>
    <n v="3264"/>
    <x v="43"/>
    <d v="2024-09-13T00:00:00"/>
    <d v="1899-12-30T11:28:00"/>
    <s v="16/09 09:00h"/>
    <d v="2024-09-16T00:00:00"/>
    <x v="18"/>
    <x v="9"/>
    <x v="2728"/>
    <d v="2024-09-13T00:00:00"/>
    <d v="1899-12-30T13:48:13"/>
    <n v="183"/>
    <s v="E00183"/>
    <s v="RUTA KMS.183"/>
    <x v="246"/>
    <x v="0"/>
    <x v="0"/>
    <x v="5"/>
    <x v="0"/>
    <d v="2024-09-13T11:28:00"/>
    <x v="268"/>
    <n v="69.533333333325572"/>
    <d v="2024-09-13T13:48:13"/>
    <d v="1899-12-30T02:26:24"/>
    <d v="2024-09-13T16:14:37"/>
    <n v="64.756388888752554"/>
    <x v="0"/>
    <m/>
    <m/>
    <x v="0"/>
    <x v="12"/>
    <x v="0"/>
    <x v="2"/>
    <x v="2"/>
    <n v="6"/>
    <s v=""/>
    <d v="1900-01-01T10:33:36"/>
    <n v="66.093333333325575"/>
    <n v="36"/>
    <n v="30.093333333325575"/>
    <n v="0"/>
    <x v="3"/>
  </r>
  <r>
    <s v="E002"/>
    <s v="EO55"/>
    <x v="2626"/>
    <x v="0"/>
    <s v="E3"/>
    <n v="100058119"/>
    <s v="HORMIGONES TARIFA, S.L."/>
    <n v="46005186"/>
    <s v="PLANTA DE TARIFA"/>
    <n v="3264"/>
    <x v="43"/>
    <d v="2024-09-13T00:00:00"/>
    <d v="1899-12-30T11:28:09"/>
    <s v="16/09 12:00h"/>
    <d v="2024-09-16T00:00:00"/>
    <x v="17"/>
    <x v="9"/>
    <x v="2729"/>
    <d v="2024-09-13T00:00:00"/>
    <d v="1899-12-30T13:57:46"/>
    <n v="183"/>
    <s v="E00183"/>
    <s v="RUTA KMS.183"/>
    <x v="82"/>
    <x v="0"/>
    <x v="0"/>
    <x v="5"/>
    <x v="0"/>
    <d v="2024-09-13T11:28:09"/>
    <x v="275"/>
    <n v="72.530833333265036"/>
    <d v="2024-09-13T13:57:46"/>
    <d v="1899-12-30T02:26:24"/>
    <d v="2024-09-13T16:24:10"/>
    <n v="67.597222222248092"/>
    <x v="0"/>
    <m/>
    <m/>
    <x v="0"/>
    <x v="12"/>
    <x v="0"/>
    <x v="2"/>
    <x v="2"/>
    <n v="6"/>
    <s v=""/>
    <d v="1900-01-01T10:33:36"/>
    <n v="69.090833333265039"/>
    <n v="36"/>
    <n v="33.090833333265039"/>
    <n v="0"/>
    <x v="3"/>
  </r>
  <r>
    <s v="E002"/>
    <s v="EO55"/>
    <x v="2627"/>
    <x v="0"/>
    <s v="E4"/>
    <n v="100018407"/>
    <s v="GRUPO UNAMACOR, S.L."/>
    <n v="46005940"/>
    <s v="SEVILLA - FÁBRICA DE VIDRIO"/>
    <n v="3312"/>
    <x v="50"/>
    <d v="2024-09-13T00:00:00"/>
    <d v="1899-12-30T11:30:33"/>
    <s v="16/09 x la mañana"/>
    <d v="2024-09-16T00:00:00"/>
    <x v="3"/>
    <x v="10"/>
    <x v="2730"/>
    <d v="2024-09-16T00:00:00"/>
    <d v="1899-12-30T07:32:38"/>
    <n v="0"/>
    <s v="E00000"/>
    <s v="RUTA KMS.0000"/>
    <x v="94"/>
    <x v="0"/>
    <x v="0"/>
    <x v="6"/>
    <x v="1"/>
    <d v="2024-09-13T11:30:33"/>
    <x v="280"/>
    <n v="74.490833333402406"/>
    <d v="2024-09-16T07:32:38"/>
    <d v="1899-12-30T00:00:00"/>
    <d v="2024-09-16T07:32:38"/>
    <n v="6.4561111112125218"/>
    <x v="0"/>
    <m/>
    <m/>
    <x v="0"/>
    <x v="13"/>
    <x v="0"/>
    <x v="3"/>
    <x v="12"/>
    <n v="2"/>
    <s v=""/>
    <d v="1899-12-30T00:00:00"/>
    <n v="73.490833333402406"/>
    <n v="36"/>
    <n v="37.490833333402406"/>
    <n v="0"/>
    <x v="3"/>
  </r>
  <r>
    <s v="E002"/>
    <s v="EO55"/>
    <x v="2628"/>
    <x v="0"/>
    <s v="E3"/>
    <n v="100052034"/>
    <s v="GRUPO PUMA ESPAÑA S.L."/>
    <n v="46005388"/>
    <s v="FABRICA - GRANADA"/>
    <n v="3264"/>
    <x v="43"/>
    <d v="2024-09-13T00:00:00"/>
    <d v="1899-12-30T11:44:16"/>
    <s v="16/09 10:00h"/>
    <d v="2024-09-16T00:00:00"/>
    <x v="11"/>
    <x v="9"/>
    <x v="2731"/>
    <d v="2024-09-16T00:00:00"/>
    <d v="1899-12-30T09:01:19"/>
    <n v="132"/>
    <s v="E00132"/>
    <s v="RUTA KMS.132"/>
    <x v="81"/>
    <x v="0"/>
    <x v="0"/>
    <x v="5"/>
    <x v="0"/>
    <d v="2024-09-13T11:44:16"/>
    <x v="281"/>
    <n v="70.26222222216893"/>
    <d v="2024-09-16T09:01:19"/>
    <d v="1899-12-30T01:45:36"/>
    <d v="2024-09-16T10:46:55"/>
    <n v="-0.78194444457767531"/>
    <x v="1"/>
    <m/>
    <m/>
    <x v="0"/>
    <x v="13"/>
    <x v="1"/>
    <x v="3"/>
    <x v="1"/>
    <n v="2"/>
    <s v=""/>
    <d v="1899-12-31T18:14:24"/>
    <n v="67.502222222168925"/>
    <n v="36"/>
    <n v="31.502222222168925"/>
    <n v="0"/>
    <x v="3"/>
  </r>
  <r>
    <s v="E002"/>
    <s v="EO55"/>
    <x v="2629"/>
    <x v="0"/>
    <s v="E4"/>
    <n v="100057845"/>
    <s v="INVERSIONES SEGURA SARRIA, S.L."/>
    <n v="46005625"/>
    <s v="ARROYO MOLINOS-HNOS NADAL"/>
    <n v="3283"/>
    <x v="40"/>
    <d v="2024-09-13T00:00:00"/>
    <d v="1899-12-30T11:50:10"/>
    <s v="16/09 08:00"/>
    <d v="2024-09-16T00:00:00"/>
    <x v="13"/>
    <x v="9"/>
    <x v="2732"/>
    <d v="2024-09-13T00:00:00"/>
    <d v="1899-12-30T13:52:16"/>
    <n v="536"/>
    <s v="E00536"/>
    <s v="RUTA KMS.536"/>
    <x v="357"/>
    <x v="0"/>
    <x v="0"/>
    <x v="5"/>
    <x v="1"/>
    <d v="2024-09-13T11:50:10"/>
    <x v="271"/>
    <n v="68.163888889015652"/>
    <d v="2024-09-13T13:52:16"/>
    <d v="1899-12-30T07:08:48"/>
    <d v="2024-09-13T21:01:04"/>
    <n v="58.982222222315613"/>
    <x v="0"/>
    <m/>
    <m/>
    <x v="0"/>
    <x v="12"/>
    <x v="0"/>
    <x v="2"/>
    <x v="2"/>
    <n v="6"/>
    <s v=""/>
    <d v="1900-01-06T03:31:12"/>
    <n v="60.017222222348984"/>
    <n v="36"/>
    <n v="24.017222222348984"/>
    <n v="0"/>
    <x v="3"/>
  </r>
  <r>
    <s v="E002"/>
    <s v="EO55"/>
    <x v="2630"/>
    <x v="0"/>
    <s v="E4"/>
    <n v="100056817"/>
    <s v="ALMACENES MELENDO, S.L."/>
    <n v="46004796"/>
    <s v="CORDOBA (AVDA. CHINALES, Nº 27)"/>
    <n v="3283"/>
    <x v="40"/>
    <d v="2024-09-13T00:00:00"/>
    <d v="1899-12-30T11:56:38"/>
    <s v="16/09 08:00h"/>
    <d v="2024-09-16T00:00:00"/>
    <x v="17"/>
    <x v="9"/>
    <x v="2733"/>
    <d v="2024-09-16T00:00:00"/>
    <d v="1899-12-30T09:59:54"/>
    <n v="166"/>
    <s v="E00166"/>
    <s v="RUTA KMS.166"/>
    <x v="358"/>
    <x v="0"/>
    <x v="0"/>
    <x v="5"/>
    <x v="1"/>
    <d v="2024-09-13T11:56:38"/>
    <x v="275"/>
    <n v="72.056111111131031"/>
    <d v="2024-09-16T09:59:54"/>
    <d v="1899-12-30T02:12:48"/>
    <d v="2024-09-16T12:12:42"/>
    <n v="-0.21166666672797874"/>
    <x v="0"/>
    <m/>
    <m/>
    <x v="0"/>
    <x v="13"/>
    <x v="0"/>
    <x v="3"/>
    <x v="1"/>
    <n v="2"/>
    <s v=""/>
    <d v="1900-01-01T05:07:12"/>
    <n v="68.842777777797693"/>
    <n v="36"/>
    <n v="32.842777777797693"/>
    <n v="0"/>
    <x v="3"/>
  </r>
  <r>
    <s v="E002"/>
    <s v="EO55"/>
    <x v="2631"/>
    <x v="0"/>
    <s v="E3"/>
    <n v="432000110"/>
    <s v="PREBETONG HORMIGONES, S.A."/>
    <n v="46001417"/>
    <s v="CORIA DEL RIO"/>
    <n v="837"/>
    <x v="42"/>
    <d v="2024-09-13T00:00:00"/>
    <d v="1899-12-30T11:56:54"/>
    <s v="16/09 12h SILO 2"/>
    <d v="2024-09-16T00:00:00"/>
    <x v="3"/>
    <x v="10"/>
    <x v="2734"/>
    <d v="2024-09-16T00:00:00"/>
    <d v="1899-12-30T12:42:51"/>
    <n v="85"/>
    <s v="E00085"/>
    <s v="RUTA KMS.085"/>
    <x v="101"/>
    <x v="0"/>
    <x v="0"/>
    <x v="6"/>
    <x v="0"/>
    <d v="2024-09-13T11:56:54"/>
    <x v="280"/>
    <n v="74.05166666675359"/>
    <d v="2024-09-16T12:42:51"/>
    <d v="1899-12-30T01:08:00"/>
    <d v="2024-09-16T13:50:51"/>
    <n v="0.15250000002561137"/>
    <x v="0"/>
    <m/>
    <m/>
    <x v="0"/>
    <x v="13"/>
    <x v="0"/>
    <x v="3"/>
    <x v="3"/>
    <n v="2"/>
    <s v=""/>
    <d v="1899-12-31T03:12:00"/>
    <n v="71.91833333342025"/>
    <n v="36"/>
    <n v="35.91833333342025"/>
    <n v="0"/>
    <x v="3"/>
  </r>
  <r>
    <s v="E002"/>
    <s v="EO55"/>
    <x v="2632"/>
    <x v="0"/>
    <s v="E3"/>
    <n v="432000110"/>
    <s v="PREBETONG HORMIGONES, S.A."/>
    <n v="46001417"/>
    <s v="CORIA DEL RIO"/>
    <n v="837"/>
    <x v="42"/>
    <d v="2024-09-13T00:00:00"/>
    <d v="1899-12-30T11:57:13"/>
    <s v="16/09 10h SILO 2"/>
    <d v="2024-09-16T00:00:00"/>
    <x v="0"/>
    <x v="10"/>
    <x v="2735"/>
    <d v="2024-09-16T00:00:00"/>
    <d v="1899-12-30T10:23:51"/>
    <n v="85"/>
    <s v="E00085"/>
    <s v="RUTA KMS.085"/>
    <x v="120"/>
    <x v="0"/>
    <x v="0"/>
    <x v="6"/>
    <x v="0"/>
    <d v="2024-09-13T11:57:13"/>
    <x v="283"/>
    <n v="73.046388888848014"/>
    <d v="2024-09-16T10:23:51"/>
    <d v="1899-12-30T01:08:00"/>
    <d v="2024-09-16T11:31:51"/>
    <n v="1.4691666666185483"/>
    <x v="0"/>
    <m/>
    <m/>
    <x v="0"/>
    <x v="13"/>
    <x v="0"/>
    <x v="3"/>
    <x v="6"/>
    <n v="2"/>
    <s v=""/>
    <d v="1899-12-31T03:12:00"/>
    <n v="70.913055555514674"/>
    <n v="36"/>
    <n v="34.913055555514674"/>
    <n v="0"/>
    <x v="3"/>
  </r>
  <r>
    <s v="E002"/>
    <s v="EO55"/>
    <x v="2633"/>
    <x v="0"/>
    <s v="E3"/>
    <n v="100033645"/>
    <s v="HORMIALIA 2007 S.L."/>
    <n v="46005119"/>
    <s v="PLANTA MALAGA"/>
    <n v="3264"/>
    <x v="43"/>
    <d v="2024-09-13T00:00:00"/>
    <d v="1899-12-30T11:58:05"/>
    <s v="16/09 8h"/>
    <d v="2024-09-16T00:00:00"/>
    <x v="13"/>
    <x v="9"/>
    <x v="2736"/>
    <d v="2024-09-13T00:00:00"/>
    <d v="1899-12-30T13:29:21"/>
    <n v="24"/>
    <s v="E00024"/>
    <s v="RUTA KMS.024"/>
    <x v="84"/>
    <x v="0"/>
    <x v="0"/>
    <x v="5"/>
    <x v="0"/>
    <d v="2024-09-13T11:58:05"/>
    <x v="271"/>
    <n v="68.03194444446126"/>
    <d v="2024-09-13T13:29:21"/>
    <d v="1899-12-30T00:19:12"/>
    <d v="2024-09-13T13:48:33"/>
    <n v="66.190833333239425"/>
    <x v="0"/>
    <m/>
    <m/>
    <x v="0"/>
    <x v="12"/>
    <x v="0"/>
    <x v="2"/>
    <x v="2"/>
    <n v="6"/>
    <s v=""/>
    <d v="1899-12-30T07:40:48"/>
    <n v="66.711944444461267"/>
    <n v="36"/>
    <n v="30.711944444461267"/>
    <n v="0"/>
    <x v="3"/>
  </r>
  <r>
    <s v="E002"/>
    <s v="EO55"/>
    <x v="2634"/>
    <x v="0"/>
    <s v="E3"/>
    <n v="432000110"/>
    <s v="PREBETONG HORMIGONES, S.A."/>
    <n v="46001416"/>
    <s v="ALCALA DE GUADAIRA"/>
    <n v="837"/>
    <x v="42"/>
    <d v="2024-09-13T00:00:00"/>
    <d v="1899-12-30T11:58:29"/>
    <s v="16/09 8h"/>
    <d v="2024-09-16T00:00:00"/>
    <x v="13"/>
    <x v="10"/>
    <x v="2737"/>
    <d v="2024-09-13T00:00:00"/>
    <d v="1899-12-30T17:36:33"/>
    <n v="83"/>
    <s v="E00083"/>
    <s v="RUTA KMS.083"/>
    <x v="234"/>
    <x v="0"/>
    <x v="0"/>
    <x v="6"/>
    <x v="0"/>
    <d v="2024-09-13T11:58:29"/>
    <x v="271"/>
    <n v="68.025277777807787"/>
    <d v="2024-09-13T17:36:33"/>
    <d v="1899-12-30T01:06:24"/>
    <d v="2024-09-13T18:42:57"/>
    <n v="61.284166666679084"/>
    <x v="0"/>
    <m/>
    <m/>
    <x v="0"/>
    <x v="12"/>
    <x v="0"/>
    <x v="2"/>
    <x v="9"/>
    <n v="6"/>
    <s v=""/>
    <d v="1899-12-31T02:33:36"/>
    <n v="65.918611111141118"/>
    <n v="36"/>
    <n v="29.918611111141118"/>
    <n v="0"/>
    <x v="3"/>
  </r>
  <r>
    <s v="E002"/>
    <s v="EO55"/>
    <x v="2635"/>
    <x v="0"/>
    <s v="E3"/>
    <n v="100037768"/>
    <s v="MINAS DE AGUAS TEÑIDAS, S.A.U. (MAT"/>
    <n v="46004165"/>
    <s v="ZREP4500031988_5  HORMIGON VALDELAM"/>
    <n v="3236"/>
    <x v="41"/>
    <d v="2024-09-13T00:00:00"/>
    <d v="1899-12-30T12:04:28"/>
    <s v="16/09 10h"/>
    <d v="2024-09-16T00:00:00"/>
    <x v="9"/>
    <x v="10"/>
    <x v="2738"/>
    <d v="2024-09-16T00:00:00"/>
    <d v="1899-12-30T08:55:38"/>
    <n v="85"/>
    <s v="E00085"/>
    <s v="RUTA KMS.085"/>
    <x v="284"/>
    <x v="0"/>
    <x v="0"/>
    <x v="6"/>
    <x v="0"/>
    <d v="2024-09-13T12:04:28"/>
    <x v="276"/>
    <n v="79.925555555673782"/>
    <d v="2024-09-16T08:55:38"/>
    <d v="1899-12-30T01:08:00"/>
    <d v="2024-09-16T10:03:38"/>
    <n v="9.9394444445497356"/>
    <x v="0"/>
    <m/>
    <m/>
    <x v="0"/>
    <x v="13"/>
    <x v="0"/>
    <x v="3"/>
    <x v="0"/>
    <n v="2"/>
    <s v=""/>
    <d v="1899-12-31T03:12:00"/>
    <n v="77.792222222340442"/>
    <n v="36"/>
    <n v="41.792222222340442"/>
    <n v="0"/>
    <x v="3"/>
  </r>
  <r>
    <s v="E002"/>
    <s v="EO55"/>
    <x v="2636"/>
    <x v="0"/>
    <s v="E3"/>
    <n v="100037768"/>
    <s v="MINAS DE AGUAS TEÑIDAS, S.A.U. (MAT"/>
    <n v="46004165"/>
    <s v="ZREP4500031988_5  HORMIGON VALDELAM"/>
    <n v="3236"/>
    <x v="41"/>
    <d v="2024-09-13T00:00:00"/>
    <d v="1899-12-30T12:04:37"/>
    <s v="16/09 17h"/>
    <d v="2024-09-16T00:00:00"/>
    <x v="9"/>
    <x v="10"/>
    <x v="2739"/>
    <d v="2024-09-16T00:00:00"/>
    <d v="1899-12-30T13:57:47"/>
    <n v="85"/>
    <s v="E00085"/>
    <s v="RUTA KMS.085"/>
    <x v="284"/>
    <x v="0"/>
    <x v="0"/>
    <x v="6"/>
    <x v="0"/>
    <d v="2024-09-13T12:04:37"/>
    <x v="276"/>
    <n v="79.923055555613246"/>
    <d v="2024-09-16T13:57:47"/>
    <d v="1899-12-30T01:08:00"/>
    <d v="2024-09-16T15:05:47"/>
    <n v="4.9036111111636274"/>
    <x v="0"/>
    <m/>
    <m/>
    <x v="0"/>
    <x v="13"/>
    <x v="0"/>
    <x v="3"/>
    <x v="2"/>
    <n v="2"/>
    <s v=""/>
    <d v="1899-12-31T03:12:00"/>
    <n v="77.789722222279906"/>
    <n v="36"/>
    <n v="41.789722222279906"/>
    <n v="0"/>
    <x v="3"/>
  </r>
  <r>
    <s v="E002"/>
    <s v="EO55"/>
    <x v="2637"/>
    <x v="0"/>
    <s v="E3"/>
    <n v="100037768"/>
    <s v="MINAS DE AGUAS TEÑIDAS, S.A.U. (MAT"/>
    <n v="46004428"/>
    <s v="ZREP4500031988_6 @ HORMIGON VALDELA"/>
    <n v="3236"/>
    <x v="41"/>
    <d v="2024-09-13T00:00:00"/>
    <d v="1899-12-30T12:05:59"/>
    <s v="14/09 10h"/>
    <d v="2024-09-14T00:00:00"/>
    <x v="9"/>
    <x v="10"/>
    <x v="2740"/>
    <d v="2024-09-14T00:00:00"/>
    <d v="1899-12-30T09:11:07"/>
    <n v="85"/>
    <s v="E00085"/>
    <s v="RUTA KMS.085"/>
    <x v="121"/>
    <x v="0"/>
    <x v="0"/>
    <x v="6"/>
    <x v="0"/>
    <d v="2024-09-13T12:05:59"/>
    <x v="323"/>
    <n v="31.900277777749579"/>
    <d v="2024-09-14T09:11:07"/>
    <d v="1899-12-30T01:08:00"/>
    <d v="2024-09-14T10:19:07"/>
    <n v="9.6813888889155351"/>
    <x v="0"/>
    <m/>
    <m/>
    <x v="0"/>
    <x v="14"/>
    <x v="0"/>
    <x v="2"/>
    <x v="1"/>
    <n v="7"/>
    <s v=""/>
    <d v="1899-12-31T03:12:00"/>
    <n v="29.766944444416247"/>
    <n v="12"/>
    <n v="17.766944444416247"/>
    <n v="0"/>
    <x v="3"/>
  </r>
  <r>
    <s v="E002"/>
    <s v="EO55"/>
    <x v="2638"/>
    <x v="0"/>
    <s v="E3"/>
    <n v="100037768"/>
    <s v="MINAS DE AGUAS TEÑIDAS, S.A.U. (MAT"/>
    <n v="46004428"/>
    <s v="ZREP4500031988_6 @ HORMIGON VALDELA"/>
    <n v="3236"/>
    <x v="41"/>
    <d v="2024-09-13T00:00:00"/>
    <d v="1899-12-30T12:06:08"/>
    <s v="14/09 17h"/>
    <d v="2024-09-14T00:00:00"/>
    <x v="9"/>
    <x v="10"/>
    <x v="2741"/>
    <d v="2024-09-14T00:00:00"/>
    <d v="1899-12-30T14:32:09"/>
    <n v="85"/>
    <s v="E00085"/>
    <s v="RUTA KMS.085"/>
    <x v="62"/>
    <x v="0"/>
    <x v="0"/>
    <x v="6"/>
    <x v="0"/>
    <d v="2024-09-13T12:06:08"/>
    <x v="323"/>
    <n v="31.897777777863666"/>
    <d v="2024-09-14T14:32:09"/>
    <d v="1899-12-30T01:08:00"/>
    <d v="2024-09-14T15:40:09"/>
    <n v="4.3308333334280178"/>
    <x v="0"/>
    <m/>
    <m/>
    <x v="0"/>
    <x v="14"/>
    <x v="0"/>
    <x v="2"/>
    <x v="5"/>
    <n v="7"/>
    <s v=""/>
    <d v="1899-12-31T03:12:00"/>
    <n v="29.764444444530334"/>
    <n v="12"/>
    <n v="17.764444444530334"/>
    <n v="0"/>
    <x v="3"/>
  </r>
  <r>
    <s v="E002"/>
    <s v="EO55"/>
    <x v="2639"/>
    <x v="0"/>
    <s v="E3"/>
    <n v="100037768"/>
    <s v="MINAS DE AGUAS TEÑIDAS, S.A.U. (MAT"/>
    <n v="46004428"/>
    <s v="ZREP4500031988_6 @ HORMIGON VALDELA"/>
    <n v="3236"/>
    <x v="41"/>
    <d v="2024-09-13T00:00:00"/>
    <d v="1899-12-30T12:06:18"/>
    <s v="ALBAN MAN CSNB-128"/>
    <d v="2024-09-15T00:00:00"/>
    <x v="9"/>
    <x v="10"/>
    <x v="2742"/>
    <d v="2024-09-15T00:00:00"/>
    <d v="1899-12-30T09:31:50"/>
    <n v="85"/>
    <s v="E00085"/>
    <s v="RUTA KMS.085"/>
    <x v="119"/>
    <x v="0"/>
    <x v="0"/>
    <x v="6"/>
    <x v="0"/>
    <d v="2024-09-13T12:06:18"/>
    <x v="321"/>
    <n v="55.895000000135042"/>
    <d v="2024-09-15T09:31:50"/>
    <d v="1899-12-30T01:08:00"/>
    <d v="2024-09-15T10:39:50"/>
    <n v="9.3361111111007631"/>
    <x v="0"/>
    <m/>
    <m/>
    <x v="0"/>
    <x v="16"/>
    <x v="0"/>
    <x v="2"/>
    <x v="1"/>
    <n v="1"/>
    <s v=""/>
    <d v="1899-12-31T03:12:00"/>
    <n v="53.761666666801709"/>
    <n v="24"/>
    <n v="29.761666666801709"/>
    <n v="0"/>
    <x v="3"/>
  </r>
  <r>
    <s v="E002"/>
    <s v="EO55"/>
    <x v="2640"/>
    <x v="0"/>
    <s v="E3"/>
    <n v="100037768"/>
    <s v="MINAS DE AGUAS TEÑIDAS, S.A.U. (MAT"/>
    <n v="46004428"/>
    <s v="ZREP4500031988_6 @ HORMIGON VALDELA"/>
    <n v="3236"/>
    <x v="41"/>
    <d v="2024-09-13T00:00:00"/>
    <d v="1899-12-30T12:06:27"/>
    <s v="15/09 17h"/>
    <d v="2024-09-15T00:00:00"/>
    <x v="9"/>
    <x v="10"/>
    <x v="2743"/>
    <d v="2024-09-15T00:00:00"/>
    <d v="1899-12-30T13:43:54"/>
    <n v="85"/>
    <s v="E00085"/>
    <s v="RUTA KMS.085"/>
    <x v="119"/>
    <x v="0"/>
    <x v="0"/>
    <x v="6"/>
    <x v="0"/>
    <d v="2024-09-13T12:06:27"/>
    <x v="321"/>
    <n v="55.892500000074506"/>
    <d v="2024-09-15T13:43:54"/>
    <d v="1899-12-30T01:08:00"/>
    <d v="2024-09-15T14:51:54"/>
    <n v="5.1350000000093132"/>
    <x v="0"/>
    <m/>
    <m/>
    <x v="0"/>
    <x v="16"/>
    <x v="0"/>
    <x v="2"/>
    <x v="2"/>
    <n v="1"/>
    <s v=""/>
    <d v="1899-12-31T03:12:00"/>
    <n v="53.759166666741173"/>
    <n v="24"/>
    <n v="29.759166666741173"/>
    <n v="0"/>
    <x v="3"/>
  </r>
  <r>
    <s v="E002"/>
    <s v="EO55"/>
    <x v="2641"/>
    <x v="0"/>
    <s v="E3"/>
    <n v="100057968"/>
    <s v="LOZAC OBRAS Y SERVICIOS, S.L."/>
    <n v="46005114"/>
    <s v="PLANTA DE PUERTO REAL"/>
    <n v="3264"/>
    <x v="43"/>
    <d v="2024-09-13T00:00:00"/>
    <d v="1899-12-30T12:22:39"/>
    <s v="16/09 09:00h"/>
    <d v="2024-09-16T00:00:00"/>
    <x v="18"/>
    <x v="9"/>
    <x v="2744"/>
    <d v="2024-09-13T00:00:00"/>
    <d v="1899-12-30T15:02:13"/>
    <n v="232"/>
    <s v="E00232"/>
    <s v="RUTA KMS.232"/>
    <x v="123"/>
    <x v="0"/>
    <x v="0"/>
    <x v="5"/>
    <x v="0"/>
    <d v="2024-09-13T12:22:39"/>
    <x v="268"/>
    <n v="68.622499999939464"/>
    <d v="2024-09-13T15:02:13"/>
    <d v="1899-12-30T03:05:36"/>
    <d v="2024-09-13T18:07:49"/>
    <n v="62.869722222152632"/>
    <x v="0"/>
    <m/>
    <m/>
    <x v="0"/>
    <x v="12"/>
    <x v="0"/>
    <x v="2"/>
    <x v="4"/>
    <n v="6"/>
    <s v=""/>
    <d v="1900-01-02T02:14:24"/>
    <n v="64.52916666660613"/>
    <n v="36"/>
    <n v="28.52916666660613"/>
    <n v="0"/>
    <x v="3"/>
  </r>
  <r>
    <s v="E002"/>
    <s v="EO55"/>
    <x v="2642"/>
    <x v="0"/>
    <s v="E3"/>
    <n v="100057968"/>
    <s v="LOZAC OBRAS Y SERVICIOS, S.L."/>
    <n v="46005114"/>
    <s v="PLANTA DE PUERTO REAL"/>
    <n v="3264"/>
    <x v="43"/>
    <d v="2024-09-13T00:00:00"/>
    <d v="1899-12-30T12:22:57"/>
    <s v="16/09 12:00h"/>
    <d v="2024-09-16T00:00:00"/>
    <x v="17"/>
    <x v="9"/>
    <x v="2745"/>
    <d v="2024-09-13T00:00:00"/>
    <d v="1899-12-30T15:05:00"/>
    <n v="232"/>
    <s v="E00232"/>
    <s v="RUTA KMS.232"/>
    <x v="247"/>
    <x v="0"/>
    <x v="0"/>
    <x v="5"/>
    <x v="0"/>
    <d v="2024-09-13T12:22:57"/>
    <x v="275"/>
    <n v="71.617499999993015"/>
    <d v="2024-09-13T15:05:00"/>
    <d v="1899-12-30T03:05:36"/>
    <d v="2024-09-13T18:10:36"/>
    <n v="65.823333333421033"/>
    <x v="0"/>
    <m/>
    <m/>
    <x v="0"/>
    <x v="12"/>
    <x v="0"/>
    <x v="2"/>
    <x v="4"/>
    <n v="6"/>
    <s v=""/>
    <d v="1900-01-02T02:14:24"/>
    <n v="67.524166666659681"/>
    <n v="36"/>
    <n v="31.524166666659681"/>
    <n v="0"/>
    <x v="3"/>
  </r>
  <r>
    <s v="E002"/>
    <s v="EO55"/>
    <x v="2643"/>
    <x v="0"/>
    <s v="E3"/>
    <n v="100043691"/>
    <s v="PAVESUR DERIVADOS, S.A."/>
    <n v="46005102"/>
    <s v="PLANTA OJEN"/>
    <n v="3269"/>
    <x v="45"/>
    <d v="2024-09-13T00:00:00"/>
    <d v="1899-12-30T12:24:55"/>
    <s v="9:00 16/09"/>
    <d v="2024-09-16T00:00:00"/>
    <x v="18"/>
    <x v="9"/>
    <x v="2746"/>
    <d v="2024-09-13T00:00:00"/>
    <d v="1899-12-30T14:38:24"/>
    <n v="68"/>
    <s v="E00068"/>
    <s v="RUTA KMS.068"/>
    <x v="122"/>
    <x v="0"/>
    <x v="0"/>
    <x v="5"/>
    <x v="0"/>
    <d v="2024-09-13T12:24:55"/>
    <x v="268"/>
    <n v="68.584722222236451"/>
    <d v="2024-09-13T14:38:24"/>
    <d v="1899-12-30T00:54:24"/>
    <d v="2024-09-13T15:32:48"/>
    <n v="65.453333333367482"/>
    <x v="0"/>
    <m/>
    <m/>
    <x v="0"/>
    <x v="12"/>
    <x v="0"/>
    <x v="2"/>
    <x v="5"/>
    <n v="6"/>
    <s v=""/>
    <d v="1899-12-30T21:45:36"/>
    <n v="66.678055555569784"/>
    <n v="36"/>
    <n v="30.678055555569784"/>
    <n v="0"/>
    <x v="3"/>
  </r>
  <r>
    <s v="E002"/>
    <s v="EO55"/>
    <x v="2644"/>
    <x v="0"/>
    <s v="E3"/>
    <n v="100043691"/>
    <s v="PAVESUR DERIVADOS, S.A."/>
    <n v="46005102"/>
    <s v="PLANTA OJEN"/>
    <n v="3269"/>
    <x v="45"/>
    <d v="2024-09-13T00:00:00"/>
    <d v="1899-12-30T12:25:22"/>
    <s v="12:00 16/09"/>
    <d v="2024-09-16T00:00:00"/>
    <x v="17"/>
    <x v="9"/>
    <x v="2747"/>
    <d v="2024-09-16T00:00:00"/>
    <d v="1899-12-30T09:25:52"/>
    <n v="68"/>
    <s v="E00068"/>
    <s v="RUTA KMS.068"/>
    <x v="84"/>
    <x v="0"/>
    <x v="0"/>
    <x v="5"/>
    <x v="0"/>
    <d v="2024-09-13T12:25:22"/>
    <x v="275"/>
    <n v="71.577222222229466"/>
    <d v="2024-09-16T09:25:52"/>
    <d v="1899-12-30T00:54:24"/>
    <d v="2024-09-16T10:20:16"/>
    <n v="1.6622222222504206"/>
    <x v="0"/>
    <m/>
    <m/>
    <x v="0"/>
    <x v="13"/>
    <x v="0"/>
    <x v="3"/>
    <x v="1"/>
    <n v="2"/>
    <s v=""/>
    <d v="1899-12-30T21:45:36"/>
    <n v="69.6705555555628"/>
    <n v="36"/>
    <n v="33.6705555555628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8"/>
    <d v="2024-09-14T00:00:00"/>
    <d v="1899-12-30T12:44:07"/>
    <n v="85"/>
    <s v="E00085"/>
    <s v="RUTA KMS.085"/>
    <x v="86"/>
    <x v="0"/>
    <x v="0"/>
    <x v="6"/>
    <x v="0"/>
    <d v="2024-09-13T12:29:56"/>
    <x v="324"/>
    <n v="57.501111111079808"/>
    <d v="2024-09-14T12:44:07"/>
    <d v="1899-12-30T01:08:00"/>
    <d v="2024-09-14T13:52:07"/>
    <n v="32.131388888752554"/>
    <x v="0"/>
    <m/>
    <m/>
    <x v="0"/>
    <x v="14"/>
    <x v="0"/>
    <x v="2"/>
    <x v="3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49"/>
    <d v="2024-09-14T00:00:00"/>
    <d v="1899-12-30T16:00:42"/>
    <n v="85"/>
    <s v="E00085"/>
    <s v="RUTA KMS.085"/>
    <x v="102"/>
    <x v="0"/>
    <x v="0"/>
    <x v="6"/>
    <x v="0"/>
    <d v="2024-09-13T12:29:56"/>
    <x v="324"/>
    <n v="57.501111111079808"/>
    <d v="2024-09-14T16:00:42"/>
    <d v="1899-12-30T01:08:00"/>
    <d v="2024-09-14T17:08:42"/>
    <n v="28.854999999864958"/>
    <x v="0"/>
    <m/>
    <m/>
    <x v="0"/>
    <x v="14"/>
    <x v="0"/>
    <x v="2"/>
    <x v="8"/>
    <n v="7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0"/>
    <d v="2024-09-15T00:00:00"/>
    <d v="1899-12-30T14:03:06"/>
    <n v="85"/>
    <s v="E00085"/>
    <s v="RUTA KMS.085"/>
    <x v="88"/>
    <x v="0"/>
    <x v="0"/>
    <x v="6"/>
    <x v="0"/>
    <d v="2024-09-13T12:29:56"/>
    <x v="324"/>
    <n v="57.501111111079808"/>
    <d v="2024-09-15T14:03:06"/>
    <d v="1899-12-30T01:08:00"/>
    <d v="2024-09-15T15:11:06"/>
    <n v="6.8149999998277053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1"/>
    <d v="2024-09-15T00:00:00"/>
    <d v="1899-12-30T14:26:32"/>
    <n v="85"/>
    <s v="E00085"/>
    <s v="RUTA KMS.085"/>
    <x v="70"/>
    <x v="0"/>
    <x v="0"/>
    <x v="6"/>
    <x v="0"/>
    <d v="2024-09-13T12:29:56"/>
    <x v="324"/>
    <n v="57.501111111079808"/>
    <d v="2024-09-15T14:26:32"/>
    <d v="1899-12-30T01:08:00"/>
    <d v="2024-09-15T15:34:32"/>
    <n v="6.4244444443029352"/>
    <x v="0"/>
    <m/>
    <m/>
    <x v="0"/>
    <x v="16"/>
    <x v="0"/>
    <x v="2"/>
    <x v="5"/>
    <n v="1"/>
    <s v=""/>
    <d v="1899-12-31T03:12:00"/>
    <n v="55.367777777746475"/>
    <n v="24"/>
    <n v="31.367777777746475"/>
    <n v="0"/>
    <x v="3"/>
  </r>
  <r>
    <s v="E002"/>
    <s v="EO55"/>
    <x v="2645"/>
    <x v="0"/>
    <s v="E3"/>
    <n v="100037768"/>
    <s v="MINAS DE AGUAS TEÑIDAS, S.A.U. (MAT"/>
    <n v="46004426"/>
    <s v="ZREP4500031988_3 @ VALDELAMUSA PAST"/>
    <n v="1782"/>
    <x v="46"/>
    <d v="2024-09-13T00:00:00"/>
    <d v="1899-12-30T12:29:56"/>
    <s v="RESERVA anulado"/>
    <d v="2024-09-15T00:00:00"/>
    <x v="24"/>
    <x v="10"/>
    <x v="2752"/>
    <d v="2024-09-15T00:00:00"/>
    <d v="1899-12-30T16:24:16"/>
    <n v="85"/>
    <s v="E00085"/>
    <s v="RUTA KMS.085"/>
    <x v="64"/>
    <x v="0"/>
    <x v="0"/>
    <x v="6"/>
    <x v="0"/>
    <d v="2024-09-13T12:29:56"/>
    <x v="324"/>
    <n v="57.501111111079808"/>
    <d v="2024-09-15T16:24:16"/>
    <d v="1899-12-30T01:08:00"/>
    <d v="2024-09-15T17:32:16"/>
    <n v="4.4622222221223637"/>
    <x v="0"/>
    <m/>
    <m/>
    <x v="0"/>
    <x v="16"/>
    <x v="0"/>
    <x v="2"/>
    <x v="8"/>
    <n v="1"/>
    <s v=""/>
    <d v="1899-12-31T03:12:00"/>
    <n v="55.367777777746475"/>
    <n v="24"/>
    <n v="31.367777777746475"/>
    <n v="0"/>
    <x v="3"/>
  </r>
  <r>
    <s v="E002"/>
    <s v="EO55"/>
    <x v="2646"/>
    <x v="0"/>
    <s v="E4"/>
    <n v="100018483"/>
    <s v="LAUREANO VAZQUEZ RAMIREZ,S.L."/>
    <n v="46002801"/>
    <s v="CALAÑAS"/>
    <n v="2882"/>
    <x v="49"/>
    <d v="2024-09-13T00:00:00"/>
    <d v="1899-12-30T12:43:37"/>
    <s v="16/09 x la mañana"/>
    <d v="2024-09-16T00:00:00"/>
    <x v="3"/>
    <x v="10"/>
    <x v="2753"/>
    <d v="2024-09-16T00:00:00"/>
    <d v="1899-12-30T12:38:03"/>
    <n v="46"/>
    <s v="E00046"/>
    <s v="RUTA KMS.046"/>
    <x v="94"/>
    <x v="0"/>
    <x v="0"/>
    <x v="6"/>
    <x v="1"/>
    <d v="2024-09-13T12:43:37"/>
    <x v="280"/>
    <n v="73.273055555589963"/>
    <d v="2024-09-16T12:38:03"/>
    <d v="1899-12-30T00:36:48"/>
    <d v="2024-09-16T13:14:51"/>
    <n v="0.75250000006053597"/>
    <x v="0"/>
    <m/>
    <m/>
    <x v="0"/>
    <x v="13"/>
    <x v="0"/>
    <x v="3"/>
    <x v="3"/>
    <n v="2"/>
    <s v=""/>
    <d v="1899-12-30T14:43:12"/>
    <n v="71.659722222256633"/>
    <n v="36"/>
    <n v="35.659722222256633"/>
    <n v="0"/>
    <x v="3"/>
  </r>
  <r>
    <s v="E002"/>
    <s v="EO55"/>
    <x v="2647"/>
    <x v="0"/>
    <s v="E3"/>
    <n v="432000110"/>
    <s v="PREBETONG HORMIGONES, S.A."/>
    <n v="46001414"/>
    <s v="HUELVA (F.MONTENEGRO)"/>
    <n v="837"/>
    <x v="42"/>
    <d v="2024-09-13T00:00:00"/>
    <d v="1899-12-30T12:49:17"/>
    <s v="devol albar 70011762"/>
    <d v="2024-09-13T00:00:00"/>
    <x v="9"/>
    <x v="10"/>
    <x v="2754"/>
    <d v="2024-09-13T00:00:00"/>
    <d v="1899-12-30T14:56:31"/>
    <n v="29"/>
    <s v="E00029"/>
    <s v="RUTA KMS.029"/>
    <x v="120"/>
    <x v="1"/>
    <x v="0"/>
    <x v="6"/>
    <x v="0"/>
    <d v="2024-09-13T12:49:17"/>
    <x v="244"/>
    <n v="7.1786111112451181"/>
    <d v="2024-09-13T14:56:31"/>
    <d v="1899-12-30T00:23:12"/>
    <d v="2024-09-13T15:19:43"/>
    <n v="4.6713888889644295"/>
    <x v="0"/>
    <m/>
    <m/>
    <x v="0"/>
    <x v="12"/>
    <x v="0"/>
    <x v="2"/>
    <x v="5"/>
    <n v="6"/>
    <s v=""/>
    <d v="1899-12-30T09:16:48"/>
    <n v="5.7919444445784514"/>
    <n v="0"/>
    <n v="5.7919444445784514"/>
    <n v="0"/>
    <x v="3"/>
  </r>
  <r>
    <s v="E002"/>
    <s v="EO55"/>
    <x v="2648"/>
    <x v="0"/>
    <s v="E3"/>
    <n v="100018445"/>
    <s v="HORMIGONES ESTEPA, S.A."/>
    <n v="46000354"/>
    <s v="ESTEPA"/>
    <n v="3269"/>
    <x v="45"/>
    <d v="2024-09-13T00:00:00"/>
    <d v="1899-12-30T12:53:35"/>
    <s v="16/09 08:00h"/>
    <d v="2024-09-16T00:00:00"/>
    <x v="13"/>
    <x v="9"/>
    <x v="2755"/>
    <d v="2024-09-16T00:00:00"/>
    <d v="1899-12-30T06:37:51"/>
    <n v="104"/>
    <s v="E00104"/>
    <s v="RUTA KMS.104"/>
    <x v="111"/>
    <x v="0"/>
    <x v="0"/>
    <x v="5"/>
    <x v="0"/>
    <d v="2024-09-13T12:53:35"/>
    <x v="271"/>
    <n v="67.106944444589317"/>
    <d v="2024-09-16T06:37:51"/>
    <d v="1899-12-30T01:23:12"/>
    <d v="2024-09-16T08:01:03"/>
    <n v="-1.7500000074505806E-2"/>
    <x v="0"/>
    <m/>
    <m/>
    <x v="0"/>
    <x v="13"/>
    <x v="0"/>
    <x v="3"/>
    <x v="13"/>
    <n v="2"/>
    <s v=""/>
    <d v="1899-12-31T09:16:48"/>
    <n v="64.720277777922647"/>
    <n v="36"/>
    <n v="28.720277777922647"/>
    <n v="0"/>
    <x v="3"/>
  </r>
  <r>
    <s v="E002"/>
    <s v="EO55"/>
    <x v="2649"/>
    <x v="0"/>
    <s v="E3"/>
    <n v="432000110"/>
    <s v="PREBETONG HORMIGONES, S.A."/>
    <n v="46004248"/>
    <s v="CORDOBA (LAS QUEMADILLAS)"/>
    <n v="3269"/>
    <x v="45"/>
    <d v="2024-09-13T00:00:00"/>
    <d v="1899-12-30T13:02:59"/>
    <s v="16/09 08:00h"/>
    <d v="2024-09-16T00:00:00"/>
    <x v="13"/>
    <x v="9"/>
    <x v="2756"/>
    <d v="2024-09-16T00:00:00"/>
    <d v="1899-12-30T07:38:22"/>
    <n v="170"/>
    <s v="E00170"/>
    <s v="RUTA KMS.170"/>
    <x v="104"/>
    <x v="0"/>
    <x v="0"/>
    <x v="5"/>
    <x v="0"/>
    <d v="2024-09-13T13:02:59"/>
    <x v="271"/>
    <n v="66.950277777796146"/>
    <d v="2024-09-16T07:38:22"/>
    <d v="1899-12-30T02:16:00"/>
    <d v="2024-09-16T09:54:22"/>
    <n v="-1.9061111110495403"/>
    <x v="1"/>
    <m/>
    <m/>
    <x v="0"/>
    <x v="13"/>
    <x v="3"/>
    <x v="3"/>
    <x v="12"/>
    <n v="2"/>
    <s v=""/>
    <d v="1900-01-01T06:24:00"/>
    <n v="63.68361111112948"/>
    <n v="36"/>
    <n v="27.68361111112948"/>
    <n v="0"/>
    <x v="3"/>
  </r>
  <r>
    <s v="E002"/>
    <s v="EO55"/>
    <x v="2650"/>
    <x v="0"/>
    <s v="E4"/>
    <n v="100052407"/>
    <s v="MATERIALES DE CONSTR. RAFAEL VIDAL,"/>
    <n v="46005504"/>
    <s v="ALMACEN CASTELLON"/>
    <n v="3283"/>
    <x v="40"/>
    <d v="2024-09-13T00:00:00"/>
    <d v="1899-12-30T13:09:46"/>
    <s v="16/09 en el día"/>
    <d v="2024-09-16T00:00:00"/>
    <x v="9"/>
    <x v="9"/>
    <x v="2757"/>
    <d v="2024-09-13T00:00:00"/>
    <d v="1899-12-30T19:44:06"/>
    <n v="706"/>
    <s v="E00706"/>
    <s v="RUTA KMS.706"/>
    <x v="235"/>
    <x v="0"/>
    <x v="0"/>
    <x v="5"/>
    <x v="1"/>
    <d v="2024-09-13T13:09:46"/>
    <x v="276"/>
    <n v="78.837222222355194"/>
    <d v="2024-09-13T19:44:06"/>
    <d v="1899-12-30T09:24:48"/>
    <d v="2024-09-14T05:08:54"/>
    <n v="62.851666666741949"/>
    <x v="0"/>
    <m/>
    <m/>
    <x v="0"/>
    <x v="12"/>
    <x v="0"/>
    <x v="2"/>
    <x v="11"/>
    <n v="6"/>
    <s v=""/>
    <d v="1900-01-08T09:55:12"/>
    <n v="68.423888889021867"/>
    <n v="36"/>
    <n v="32.423888889021867"/>
    <n v="0"/>
    <x v="3"/>
  </r>
  <r>
    <s v="E002"/>
    <s v="EO55"/>
    <x v="2651"/>
    <x v="0"/>
    <s v="E3"/>
    <n v="100057966"/>
    <s v="HORPRESOL, SRL"/>
    <n v="46005112"/>
    <s v="PLANTA ALMERIA"/>
    <n v="3269"/>
    <x v="45"/>
    <d v="2024-09-13T00:00:00"/>
    <d v="1899-12-30T13:12:03"/>
    <s v="votorantim 8h"/>
    <d v="2024-09-16T00:00:00"/>
    <x v="13"/>
    <x v="9"/>
    <x v="2758"/>
    <d v="2024-09-13T00:00:00"/>
    <d v="1899-12-30T15:11:40"/>
    <n v="195"/>
    <s v="E00195"/>
    <s v="RUTA KMS.195"/>
    <x v="112"/>
    <x v="0"/>
    <x v="0"/>
    <x v="5"/>
    <x v="0"/>
    <d v="2024-09-13T13:12:03"/>
    <x v="271"/>
    <n v="66.799166666809469"/>
    <d v="2024-09-13T15:11:40"/>
    <d v="1899-12-30T02:36:00"/>
    <d v="2024-09-13T17:47:40"/>
    <n v="62.205555555643514"/>
    <x v="0"/>
    <m/>
    <m/>
    <x v="0"/>
    <x v="12"/>
    <x v="0"/>
    <x v="2"/>
    <x v="4"/>
    <n v="6"/>
    <s v=""/>
    <d v="1900-01-01T14:24:00"/>
    <n v="63.199166666809475"/>
    <n v="36"/>
    <n v="27.199166666809475"/>
    <n v="0"/>
    <x v="3"/>
  </r>
  <r>
    <s v="E002"/>
    <s v="EO55"/>
    <x v="2652"/>
    <x v="0"/>
    <s v="E3"/>
    <n v="100057966"/>
    <s v="HORPRESOL, SRL"/>
    <n v="46005112"/>
    <s v="PLANTA ALMERIA"/>
    <n v="3269"/>
    <x v="45"/>
    <d v="2024-09-13T00:00:00"/>
    <d v="1899-12-30T13:12:16"/>
    <s v="votorantim 14h"/>
    <d v="2024-09-16T00:00:00"/>
    <x v="3"/>
    <x v="9"/>
    <x v="2759"/>
    <d v="2024-09-16T00:00:00"/>
    <d v="1899-12-30T10:50:36"/>
    <n v="195"/>
    <s v="E00195"/>
    <s v="RUTA KMS.195"/>
    <x v="79"/>
    <x v="0"/>
    <x v="0"/>
    <x v="5"/>
    <x v="0"/>
    <d v="2024-09-13T13:12:16"/>
    <x v="280"/>
    <n v="72.79555555555271"/>
    <d v="2024-09-16T10:50:36"/>
    <d v="1899-12-30T02:36:00"/>
    <d v="2024-09-16T13:26:36"/>
    <n v="0.55666666687466204"/>
    <x v="0"/>
    <m/>
    <m/>
    <x v="0"/>
    <x v="13"/>
    <x v="0"/>
    <x v="3"/>
    <x v="6"/>
    <n v="2"/>
    <s v=""/>
    <d v="1900-01-01T14:24:00"/>
    <n v="69.195555555552716"/>
    <n v="36"/>
    <n v="33.195555555552716"/>
    <n v="0"/>
    <x v="3"/>
  </r>
  <r>
    <s v="E002"/>
    <s v="EO55"/>
    <x v="2653"/>
    <x v="0"/>
    <s v="E3"/>
    <n v="100057966"/>
    <s v="HORPRESOL, SRL"/>
    <n v="46005112"/>
    <s v="PLANTA ALMERIA"/>
    <n v="3269"/>
    <x v="45"/>
    <d v="2024-09-13T00:00:00"/>
    <d v="1899-12-30T13:12:30"/>
    <s v="votorantim 10h"/>
    <d v="2024-09-16T00:00:00"/>
    <x v="11"/>
    <x v="9"/>
    <x v="2760"/>
    <d v="2024-09-16T00:00:00"/>
    <d v="1899-12-30T07:28:17"/>
    <n v="195"/>
    <s v="E00195"/>
    <s v="RUTA KMS.195"/>
    <x v="138"/>
    <x v="0"/>
    <x v="0"/>
    <x v="5"/>
    <x v="0"/>
    <d v="2024-09-13T13:12:30"/>
    <x v="281"/>
    <n v="68.791666666686069"/>
    <d v="2024-09-16T07:28:17"/>
    <d v="1899-12-30T02:36:00"/>
    <d v="2024-09-16T10:04:17"/>
    <n v="-7.1388888813089579E-2"/>
    <x v="0"/>
    <m/>
    <m/>
    <x v="0"/>
    <x v="13"/>
    <x v="0"/>
    <x v="3"/>
    <x v="12"/>
    <n v="2"/>
    <s v=""/>
    <d v="1900-01-01T14:24:00"/>
    <n v="65.191666666686075"/>
    <n v="36"/>
    <n v="29.191666666686075"/>
    <n v="0"/>
    <x v="3"/>
  </r>
  <r>
    <s v="E002"/>
    <s v="EO55"/>
    <x v="2654"/>
    <x v="0"/>
    <s v="E3"/>
    <n v="432000110"/>
    <s v="PREBETONG HORMIGONES, S.A."/>
    <n v="46005597"/>
    <s v="PLANTA MORTERO SECO MANILVA"/>
    <n v="3269"/>
    <x v="45"/>
    <d v="2024-09-13T00:00:00"/>
    <d v="1899-12-30T13:30:03"/>
    <s v="A LAS SIETE DE LA MA"/>
    <d v="2024-09-16T00:00:00"/>
    <x v="13"/>
    <x v="9"/>
    <x v="2761"/>
    <d v="2024-09-13T00:00:00"/>
    <d v="1899-12-30T17:25:52"/>
    <n v="118"/>
    <s v="E00118"/>
    <s v="RUTA KMS.118"/>
    <x v="124"/>
    <x v="0"/>
    <x v="0"/>
    <x v="5"/>
    <x v="0"/>
    <d v="2024-09-13T13:30:03"/>
    <x v="271"/>
    <n v="66.499166666704696"/>
    <d v="2024-09-13T17:25:52"/>
    <d v="1899-12-30T01:34:24"/>
    <d v="2024-09-13T19:00:16"/>
    <n v="60.995555555506144"/>
    <x v="0"/>
    <m/>
    <m/>
    <x v="0"/>
    <x v="12"/>
    <x v="0"/>
    <x v="2"/>
    <x v="9"/>
    <n v="6"/>
    <s v=""/>
    <d v="1899-12-31T13:45:36"/>
    <n v="63.925833333371358"/>
    <n v="36"/>
    <n v="27.925833333371358"/>
    <n v="0"/>
    <x v="3"/>
  </r>
  <r>
    <s v="E002"/>
    <s v="EO55"/>
    <x v="2655"/>
    <x v="0"/>
    <s v="E3"/>
    <n v="100057966"/>
    <s v="HORPRESOL, SRL"/>
    <n v="46005108"/>
    <s v="PLANTA VICAR"/>
    <n v="3269"/>
    <x v="45"/>
    <d v="2024-09-13T00:00:00"/>
    <d v="1899-12-30T13:30:28"/>
    <s v="votorantim 08:00"/>
    <d v="2024-09-16T00:00:00"/>
    <x v="13"/>
    <x v="9"/>
    <x v="2762"/>
    <d v="2024-09-13T00:00:00"/>
    <d v="1899-12-30T14:48:18"/>
    <n v="187"/>
    <s v="E00187"/>
    <s v="RUTA KMS.187"/>
    <x v="133"/>
    <x v="0"/>
    <x v="0"/>
    <x v="5"/>
    <x v="0"/>
    <d v="2024-09-13T13:30:28"/>
    <x v="271"/>
    <n v="66.492222222208511"/>
    <d v="2024-09-13T14:48:18"/>
    <d v="1899-12-30T02:29:36"/>
    <d v="2024-09-13T17:17:54"/>
    <n v="62.701666666776873"/>
    <x v="0"/>
    <m/>
    <m/>
    <x v="0"/>
    <x v="12"/>
    <x v="0"/>
    <x v="2"/>
    <x v="5"/>
    <n v="6"/>
    <s v=""/>
    <d v="1900-01-01T11:50:24"/>
    <n v="62.998888888875179"/>
    <n v="36"/>
    <n v="26.998888888875179"/>
    <n v="0"/>
    <x v="3"/>
  </r>
  <r>
    <s v="E002"/>
    <s v="EO55"/>
    <x v="2656"/>
    <x v="0"/>
    <s v="E3"/>
    <n v="100057966"/>
    <s v="HORPRESOL, SRL"/>
    <n v="46005108"/>
    <s v="PLANTA VICAR"/>
    <n v="3269"/>
    <x v="45"/>
    <d v="2024-09-13T00:00:00"/>
    <d v="1899-12-30T13:30:47"/>
    <s v="votorantim 12:00"/>
    <d v="2024-09-16T00:00:00"/>
    <x v="17"/>
    <x v="9"/>
    <x v="2763"/>
    <d v="2024-09-16T00:00:00"/>
    <d v="1899-12-30T11:06:16"/>
    <n v="187"/>
    <s v="E00187"/>
    <s v="RUTA KMS.187"/>
    <x v="238"/>
    <x v="0"/>
    <x v="0"/>
    <x v="5"/>
    <x v="0"/>
    <d v="2024-09-13T13:30:47"/>
    <x v="275"/>
    <n v="70.486944444361143"/>
    <d v="2024-09-16T11:06:16"/>
    <d v="1899-12-30T02:29:36"/>
    <d v="2024-09-16T13:35:52"/>
    <n v="-1.5977777777588926"/>
    <x v="1"/>
    <m/>
    <m/>
    <x v="0"/>
    <x v="13"/>
    <x v="3"/>
    <x v="3"/>
    <x v="7"/>
    <n v="2"/>
    <s v=""/>
    <d v="1900-01-01T11:50:24"/>
    <n v="66.993611111027803"/>
    <n v="36"/>
    <n v="30.993611111027803"/>
    <n v="0"/>
    <x v="3"/>
  </r>
  <r>
    <s v="E002"/>
    <s v="EO55"/>
    <x v="2657"/>
    <x v="0"/>
    <s v="E4"/>
    <n v="100052034"/>
    <s v="GRUPO PUMA ESPAÑA S.L."/>
    <n v="46005381"/>
    <s v="FABRICA - MALAGA"/>
    <n v="3283"/>
    <x v="40"/>
    <d v="2024-09-13T00:00:00"/>
    <d v="1899-12-30T13:36:46"/>
    <s v="00125793-1 en la tar"/>
    <d v="2024-09-16T00:00:00"/>
    <x v="1"/>
    <x v="9"/>
    <x v="2764"/>
    <d v="2024-09-16T00:00:00"/>
    <d v="1899-12-30T15:30:38"/>
    <n v="27"/>
    <s v="E00027"/>
    <s v="RUTA KMS.027"/>
    <x v="236"/>
    <x v="0"/>
    <x v="0"/>
    <x v="5"/>
    <x v="1"/>
    <d v="2024-09-13T13:36:46"/>
    <x v="273"/>
    <n v="75.387222222285345"/>
    <d v="2024-09-16T15:30:38"/>
    <d v="1899-12-30T00:21:36"/>
    <d v="2024-09-16T15:52:14"/>
    <n v="1.1294444444356486"/>
    <x v="0"/>
    <m/>
    <m/>
    <x v="0"/>
    <x v="13"/>
    <x v="0"/>
    <x v="3"/>
    <x v="4"/>
    <n v="2"/>
    <s v=""/>
    <d v="1899-12-30T08:38:24"/>
    <n v="74.027222222285346"/>
    <n v="36"/>
    <n v="38.027222222285346"/>
    <n v="0"/>
    <x v="3"/>
  </r>
  <r>
    <s v="E002"/>
    <s v="EO55"/>
    <x v="2658"/>
    <x v="0"/>
    <s v="E3"/>
    <n v="100057966"/>
    <s v="HORPRESOL, SRL"/>
    <n v="46005111"/>
    <s v="PLANTA FUENGIROLA"/>
    <n v="3269"/>
    <x v="45"/>
    <d v="2024-09-13T00:00:00"/>
    <d v="1899-12-30T13:39:57"/>
    <s v="votorantim 12:00"/>
    <d v="2024-09-16T00:00:00"/>
    <x v="17"/>
    <x v="9"/>
    <x v="2765"/>
    <d v="2024-09-16T00:00:00"/>
    <d v="1899-12-30T11:41:48"/>
    <n v="57"/>
    <s v="E00057"/>
    <s v="RUTA KMS.057"/>
    <x v="116"/>
    <x v="0"/>
    <x v="0"/>
    <x v="5"/>
    <x v="0"/>
    <d v="2024-09-13T13:39:57"/>
    <x v="275"/>
    <n v="70.334166666667443"/>
    <d v="2024-09-16T11:41:48"/>
    <d v="1899-12-30T00:45:36"/>
    <d v="2024-09-16T12:27:24"/>
    <n v="-0.45666666672332212"/>
    <x v="0"/>
    <m/>
    <m/>
    <x v="0"/>
    <x v="13"/>
    <x v="0"/>
    <x v="3"/>
    <x v="7"/>
    <n v="2"/>
    <s v=""/>
    <d v="1899-12-30T18:14:24"/>
    <n v="68.574166666667438"/>
    <n v="36"/>
    <n v="32.574166666667438"/>
    <n v="0"/>
    <x v="3"/>
  </r>
  <r>
    <s v="E002"/>
    <s v="EO55"/>
    <x v="2659"/>
    <x v="0"/>
    <s v="E3"/>
    <n v="100057966"/>
    <s v="HORPRESOL, SRL"/>
    <n v="46005111"/>
    <s v="PLANTA FUENGIROLA"/>
    <n v="3269"/>
    <x v="45"/>
    <d v="2024-09-13T00:00:00"/>
    <d v="1899-12-30T13:40:18"/>
    <s v="votorantim 15:00"/>
    <d v="2024-09-16T00:00:00"/>
    <x v="4"/>
    <x v="9"/>
    <x v="2766"/>
    <d v="2024-09-16T00:00:00"/>
    <d v="1899-12-30T14:52:55"/>
    <n v="57"/>
    <s v="E00057"/>
    <s v="RUTA KMS.057"/>
    <x v="116"/>
    <x v="0"/>
    <x v="0"/>
    <x v="5"/>
    <x v="0"/>
    <d v="2024-09-13T13:40:18"/>
    <x v="288"/>
    <n v="73.328333333367482"/>
    <d v="2024-09-16T14:52:55"/>
    <d v="1899-12-30T00:45:36"/>
    <d v="2024-09-16T15:38:31"/>
    <n v="-0.64194444450549781"/>
    <x v="0"/>
    <m/>
    <m/>
    <x v="0"/>
    <x v="13"/>
    <x v="0"/>
    <x v="3"/>
    <x v="5"/>
    <n v="2"/>
    <s v=""/>
    <d v="1899-12-30T18:14:24"/>
    <n v="71.568333333367477"/>
    <n v="36"/>
    <n v="35.568333333367477"/>
    <n v="0"/>
    <x v="3"/>
  </r>
  <r>
    <s v="E002"/>
    <s v="EO55"/>
    <x v="2660"/>
    <x v="0"/>
    <s v="E3"/>
    <n v="100057966"/>
    <s v="HORPRESOL, SRL"/>
    <n v="46005111"/>
    <s v="PLANTA FUENGIROLA"/>
    <n v="3269"/>
    <x v="45"/>
    <d v="2024-09-13T00:00:00"/>
    <d v="1899-12-30T13:40:36"/>
    <s v="votorantim 10:00"/>
    <d v="2024-09-16T00:00:00"/>
    <x v="11"/>
    <x v="9"/>
    <x v="2767"/>
    <d v="2024-09-13T00:00:00"/>
    <d v="1899-12-30T14:31:40"/>
    <n v="57"/>
    <s v="E00057"/>
    <s v="RUTA KMS.057"/>
    <x v="116"/>
    <x v="0"/>
    <x v="0"/>
    <x v="5"/>
    <x v="0"/>
    <d v="2024-09-13T13:40:36"/>
    <x v="281"/>
    <n v="68.323333333188202"/>
    <d v="2024-09-13T14:31:40"/>
    <d v="1899-12-30T00:45:36"/>
    <d v="2024-09-13T15:17:16"/>
    <n v="66.712222222122364"/>
    <x v="0"/>
    <m/>
    <m/>
    <x v="0"/>
    <x v="12"/>
    <x v="0"/>
    <x v="2"/>
    <x v="5"/>
    <n v="6"/>
    <s v=""/>
    <d v="1899-12-30T18:14:24"/>
    <n v="66.563333333188197"/>
    <n v="36"/>
    <n v="30.563333333188197"/>
    <n v="0"/>
    <x v="3"/>
  </r>
  <r>
    <s v="E002"/>
    <s v="EO55"/>
    <x v="2661"/>
    <x v="0"/>
    <s v="E3"/>
    <n v="100057966"/>
    <s v="HORPRESOL, SRL"/>
    <n v="46005112"/>
    <s v="PLANTA ALMERIA"/>
    <n v="3269"/>
    <x v="45"/>
    <d v="2024-09-13T00:00:00"/>
    <d v="1899-12-30T13:40:50"/>
    <s v="GESTRANS"/>
    <d v="2024-09-16T00:00:00"/>
    <x v="26"/>
    <x v="9"/>
    <x v="2768"/>
    <d v="2024-09-16T00:00:00"/>
    <d v="1899-12-30T09:11:19"/>
    <n v="195"/>
    <s v="E00195"/>
    <s v="RUTA KMS.195"/>
    <x v="113"/>
    <x v="0"/>
    <x v="0"/>
    <x v="5"/>
    <x v="0"/>
    <d v="2024-09-13T13:40:50"/>
    <x v="325"/>
    <n v="77.819444444496185"/>
    <d v="2024-09-16T09:11:19"/>
    <d v="1899-12-30T02:36:00"/>
    <d v="2024-09-16T11:47:19"/>
    <n v="7.7113888888852671"/>
    <x v="0"/>
    <m/>
    <m/>
    <x v="0"/>
    <x v="13"/>
    <x v="0"/>
    <x v="3"/>
    <x v="1"/>
    <n v="2"/>
    <s v=""/>
    <d v="1900-01-01T14:24:00"/>
    <n v="74.21944444449619"/>
    <n v="36"/>
    <n v="38.21944444449619"/>
    <n v="0"/>
    <x v="3"/>
  </r>
  <r>
    <s v="E002"/>
    <s v="EO55"/>
    <x v="2662"/>
    <x v="0"/>
    <s v="E3"/>
    <n v="100018606"/>
    <s v="TRENAS ASOCIADOS, S.L."/>
    <n v="46005221"/>
    <s v="ESPEJO (CARRETERA CARTEYA)"/>
    <n v="3264"/>
    <x v="43"/>
    <d v="2024-09-13T00:00:00"/>
    <d v="1899-12-30T13:44:28"/>
    <s v="16/09 08:00h"/>
    <d v="2024-09-16T00:00:00"/>
    <x v="13"/>
    <x v="9"/>
    <x v="2769"/>
    <d v="2024-09-16T00:00:00"/>
    <d v="1899-12-30T07:16:41"/>
    <n v="138"/>
    <s v="E00138"/>
    <s v="RUTA KMS.138"/>
    <x v="159"/>
    <x v="0"/>
    <x v="0"/>
    <x v="5"/>
    <x v="0"/>
    <d v="2024-09-13T13:44:28"/>
    <x v="271"/>
    <n v="66.258888888987713"/>
    <d v="2024-09-16T07:16:41"/>
    <d v="1899-12-30T01:50:24"/>
    <d v="2024-09-16T09:07:05"/>
    <n v="-1.1180555555038154"/>
    <x v="1"/>
    <m/>
    <m/>
    <x v="0"/>
    <x v="13"/>
    <x v="1"/>
    <x v="3"/>
    <x v="12"/>
    <n v="2"/>
    <s v=""/>
    <d v="1899-12-31T20:09:36"/>
    <n v="63.418888888987709"/>
    <n v="36"/>
    <n v="27.418888888987709"/>
    <n v="0"/>
    <x v="3"/>
  </r>
  <r>
    <s v="E002"/>
    <s v="EO55"/>
    <x v="2663"/>
    <x v="0"/>
    <s v="E3"/>
    <n v="100057966"/>
    <s v="HORPRESOL, SRL"/>
    <n v="46005107"/>
    <s v="PLANTA RIO GUI-TORROX COSTA"/>
    <n v="3269"/>
    <x v="45"/>
    <d v="2024-09-13T00:00:00"/>
    <d v="1899-12-30T13:44:45"/>
    <s v="GESTRANS"/>
    <d v="2024-09-16T00:00:00"/>
    <x v="26"/>
    <x v="9"/>
    <x v="2770"/>
    <d v="2024-09-16T00:00:00"/>
    <d v="1899-12-30T12:47:06"/>
    <n v="40"/>
    <s v="E00040"/>
    <s v="RUTA KMS.040"/>
    <x v="83"/>
    <x v="0"/>
    <x v="0"/>
    <x v="5"/>
    <x v="0"/>
    <d v="2024-09-13T13:44:45"/>
    <x v="325"/>
    <n v="77.754166666651145"/>
    <d v="2024-09-16T12:47:06"/>
    <d v="1899-12-30T00:32:00"/>
    <d v="2024-09-16T13:19:06"/>
    <n v="6.1816666667000391"/>
    <x v="0"/>
    <m/>
    <m/>
    <x v="0"/>
    <x v="13"/>
    <x v="0"/>
    <x v="3"/>
    <x v="3"/>
    <n v="2"/>
    <s v=""/>
    <d v="1899-12-30T12:48:00"/>
    <n v="76.220833333317813"/>
    <n v="36"/>
    <n v="40.220833333317813"/>
    <n v="0"/>
    <x v="3"/>
  </r>
  <r>
    <s v="E002"/>
    <s v="EO55"/>
    <x v="2664"/>
    <x v="0"/>
    <s v="E3"/>
    <n v="100057966"/>
    <s v="HORPRESOL, SRL"/>
    <n v="46005107"/>
    <s v="PLANTA RIO GUI-TORROX COSTA"/>
    <n v="3269"/>
    <x v="45"/>
    <d v="2024-09-13T00:00:00"/>
    <d v="1899-12-30T13:45:02"/>
    <s v="GESTRANS"/>
    <d v="2024-09-16T00:00:00"/>
    <x v="26"/>
    <x v="9"/>
    <x v="2771"/>
    <d v="2024-09-16T00:00:00"/>
    <d v="1899-12-30T15:45:16"/>
    <n v="40"/>
    <s v="E00040"/>
    <s v="RUTA KMS.040"/>
    <x v="83"/>
    <x v="0"/>
    <x v="0"/>
    <x v="5"/>
    <x v="0"/>
    <d v="2024-09-13T13:45:02"/>
    <x v="325"/>
    <n v="77.749444444372784"/>
    <d v="2024-09-16T15:45:16"/>
    <d v="1899-12-30T00:32:00"/>
    <d v="2024-09-16T16:17:16"/>
    <n v="3.2122222222387791"/>
    <x v="0"/>
    <m/>
    <m/>
    <x v="0"/>
    <x v="13"/>
    <x v="0"/>
    <x v="3"/>
    <x v="4"/>
    <n v="2"/>
    <s v=""/>
    <d v="1899-12-30T12:48:00"/>
    <n v="76.216111111039453"/>
    <n v="36"/>
    <n v="40.216111111039453"/>
    <n v="0"/>
    <x v="3"/>
  </r>
  <r>
    <s v="E002"/>
    <s v="EO55"/>
    <x v="2665"/>
    <x v="0"/>
    <s v="E3"/>
    <n v="100058036"/>
    <s v="HORMI CONTADO, S.L."/>
    <n v="46005771"/>
    <s v="PLANTA DE MARBELLA"/>
    <n v="3269"/>
    <x v="45"/>
    <d v="2024-09-13T00:00:00"/>
    <d v="1899-12-30T13:51:02"/>
    <s v="16/09 11h"/>
    <d v="2024-09-16T00:00:00"/>
    <x v="12"/>
    <x v="9"/>
    <x v="2772"/>
    <d v="2024-09-16T00:00:00"/>
    <d v="1899-12-30T10:52:52"/>
    <n v="79"/>
    <s v="E00079"/>
    <s v="RUTA KMS.079"/>
    <x v="105"/>
    <x v="0"/>
    <x v="0"/>
    <x v="5"/>
    <x v="0"/>
    <d v="2024-09-13T13:51:02"/>
    <x v="282"/>
    <n v="69.149444444454275"/>
    <d v="2024-09-16T10:52:52"/>
    <d v="1899-12-30T01:03:12"/>
    <d v="2024-09-16T11:56:04"/>
    <n v="-0.9344444444286637"/>
    <x v="1"/>
    <m/>
    <m/>
    <x v="0"/>
    <x v="13"/>
    <x v="1"/>
    <x v="3"/>
    <x v="6"/>
    <n v="2"/>
    <s v=""/>
    <d v="1899-12-31T01:16:48"/>
    <n v="67.096111111120948"/>
    <n v="36"/>
    <n v="31.096111111120948"/>
    <n v="0"/>
    <x v="3"/>
  </r>
  <r>
    <s v="E002"/>
    <s v="EO55"/>
    <x v="2666"/>
    <x v="0"/>
    <s v="E3"/>
    <n v="100058036"/>
    <s v="HORMI CONTADO, S.L."/>
    <n v="46005771"/>
    <s v="PLANTA DE MARBELLA"/>
    <n v="3269"/>
    <x v="45"/>
    <d v="2024-09-13T00:00:00"/>
    <d v="1899-12-30T13:51:21"/>
    <s v="16/09 8h"/>
    <d v="2024-09-16T00:00:00"/>
    <x v="13"/>
    <x v="9"/>
    <x v="2773"/>
    <d v="2024-09-16T00:00:00"/>
    <d v="1899-12-30T06:51:53"/>
    <n v="79"/>
    <s v="E00079"/>
    <s v="RUTA KMS.079"/>
    <x v="105"/>
    <x v="0"/>
    <x v="0"/>
    <x v="5"/>
    <x v="0"/>
    <d v="2024-09-13T13:51:21"/>
    <x v="271"/>
    <n v="66.144166666665114"/>
    <d v="2024-09-16T06:51:53"/>
    <d v="1899-12-30T01:03:12"/>
    <d v="2024-09-16T07:55:05"/>
    <n v="8.1944444566033781E-2"/>
    <x v="0"/>
    <m/>
    <m/>
    <x v="0"/>
    <x v="13"/>
    <x v="0"/>
    <x v="3"/>
    <x v="13"/>
    <n v="2"/>
    <s v=""/>
    <d v="1899-12-31T01:16:48"/>
    <n v="64.090833333331787"/>
    <n v="36"/>
    <n v="28.090833333331787"/>
    <n v="0"/>
    <x v="3"/>
  </r>
  <r>
    <s v="E002"/>
    <s v="EO55"/>
    <x v="2667"/>
    <x v="0"/>
    <s v="E3"/>
    <n v="100057966"/>
    <s v="HORPRESOL, SRL"/>
    <n v="46005111"/>
    <s v="PLANTA FUENGIROLA"/>
    <n v="3269"/>
    <x v="45"/>
    <d v="2024-09-13T00:00:00"/>
    <d v="1899-12-30T13:51:35"/>
    <s v="GESTRANS"/>
    <d v="2024-09-16T00:00:00"/>
    <x v="26"/>
    <x v="9"/>
    <x v="2774"/>
    <d v="2024-09-16T00:00:00"/>
    <d v="1899-12-30T06:55:13"/>
    <n v="57"/>
    <s v="E00057"/>
    <s v="RUTA KMS.057"/>
    <x v="83"/>
    <x v="0"/>
    <x v="0"/>
    <x v="5"/>
    <x v="0"/>
    <d v="2024-09-13T13:51:35"/>
    <x v="325"/>
    <n v="77.640277777856681"/>
    <d v="2024-09-16T06:55:13"/>
    <d v="1899-12-30T00:45:36"/>
    <d v="2024-09-16T07:40:49"/>
    <n v="11.819722222164273"/>
    <x v="0"/>
    <m/>
    <m/>
    <x v="0"/>
    <x v="13"/>
    <x v="0"/>
    <x v="3"/>
    <x v="13"/>
    <n v="2"/>
    <s v=""/>
    <d v="1899-12-30T18:14:24"/>
    <n v="75.880277777856676"/>
    <n v="36"/>
    <n v="39.880277777856676"/>
    <n v="0"/>
    <x v="3"/>
  </r>
  <r>
    <s v="E002"/>
    <s v="EO55"/>
    <x v="2668"/>
    <x v="0"/>
    <s v="E3"/>
    <n v="100057966"/>
    <s v="HORPRESOL, SRL"/>
    <n v="46005106"/>
    <s v="PLANTA EL EJIDO-PREFABRICADO"/>
    <n v="3260"/>
    <x v="52"/>
    <d v="2024-09-13T00:00:00"/>
    <d v="1899-12-30T13:51:48"/>
    <s v="votorantim 8h"/>
    <d v="2024-09-16T00:00:00"/>
    <x v="13"/>
    <x v="9"/>
    <x v="2775"/>
    <d v="2024-09-13T00:00:00"/>
    <d v="1899-12-30T16:12:52"/>
    <n v="163"/>
    <s v="E00163"/>
    <s v="RUTA KMS.163"/>
    <x v="137"/>
    <x v="0"/>
    <x v="0"/>
    <x v="5"/>
    <x v="0"/>
    <d v="2024-09-13T13:51:48"/>
    <x v="271"/>
    <n v="66.13666666665813"/>
    <d v="2024-09-13T16:12:52"/>
    <d v="1899-12-30T02:10:24"/>
    <d v="2024-09-13T18:23:16"/>
    <n v="61.612222222262062"/>
    <x v="0"/>
    <m/>
    <m/>
    <x v="0"/>
    <x v="12"/>
    <x v="0"/>
    <x v="2"/>
    <x v="8"/>
    <n v="6"/>
    <s v=""/>
    <d v="1900-01-01T04:09:36"/>
    <n v="62.963333333324798"/>
    <n v="36"/>
    <n v="26.963333333324798"/>
    <n v="0"/>
    <x v="3"/>
  </r>
  <r>
    <s v="E002"/>
    <s v="EO55"/>
    <x v="2669"/>
    <x v="0"/>
    <s v="E3"/>
    <n v="100057966"/>
    <s v="HORPRESOL, SRL"/>
    <n v="46005105"/>
    <s v="PLANTA MALAGA"/>
    <n v="3269"/>
    <x v="45"/>
    <d v="2024-09-13T00:00:00"/>
    <d v="1899-12-30T13:52:00"/>
    <s v="GESTRANS"/>
    <d v="2024-09-16T00:00:00"/>
    <x v="26"/>
    <x v="9"/>
    <x v="2776"/>
    <d v="2024-09-16T00:00:00"/>
    <d v="1899-12-30T10:05:06"/>
    <n v="24"/>
    <s v="E00024"/>
    <s v="RUTA KMS.024"/>
    <x v="83"/>
    <x v="0"/>
    <x v="0"/>
    <x v="5"/>
    <x v="0"/>
    <d v="2024-09-13T13:52:00"/>
    <x v="325"/>
    <n v="77.633333333360497"/>
    <d v="2024-09-16T10:05:06"/>
    <d v="1899-12-30T00:19:12"/>
    <d v="2024-09-16T10:24:18"/>
    <n v="9.094999999855645"/>
    <x v="0"/>
    <m/>
    <m/>
    <x v="0"/>
    <x v="13"/>
    <x v="0"/>
    <x v="3"/>
    <x v="6"/>
    <n v="2"/>
    <s v=""/>
    <d v="1899-12-30T07:40:48"/>
    <n v="76.313333333360504"/>
    <n v="36"/>
    <n v="40.313333333360504"/>
    <n v="0"/>
    <x v="3"/>
  </r>
  <r>
    <s v="E002"/>
    <s v="EO55"/>
    <x v="2670"/>
    <x v="0"/>
    <s v="E3"/>
    <n v="100050987"/>
    <s v="XIMOR MORTEROS, S.L."/>
    <n v="46004229"/>
    <s v="FUENTES DE ANDALUCIA"/>
    <n v="3264"/>
    <x v="43"/>
    <d v="2024-09-13T00:00:00"/>
    <d v="1899-12-30T13:52:37"/>
    <s v="16/09 12:00h"/>
    <d v="2024-09-16T00:00:00"/>
    <x v="17"/>
    <x v="9"/>
    <x v="2777"/>
    <d v="2024-09-16T00:00:00"/>
    <d v="1899-12-30T07:44:31"/>
    <n v="165"/>
    <s v="E00165"/>
    <s v="RUTA KMS.165"/>
    <x v="110"/>
    <x v="0"/>
    <x v="0"/>
    <x v="5"/>
    <x v="0"/>
    <d v="2024-09-13T13:52:37"/>
    <x v="275"/>
    <n v="70.123055555624887"/>
    <d v="2024-09-16T07:44:31"/>
    <d v="1899-12-30T02:12:00"/>
    <d v="2024-09-16T09:56:31"/>
    <n v="2.0580555555643514"/>
    <x v="0"/>
    <m/>
    <m/>
    <x v="0"/>
    <x v="13"/>
    <x v="0"/>
    <x v="3"/>
    <x v="12"/>
    <n v="2"/>
    <s v="TRANSPORTES FRANCISCO CASTILLA E HI"/>
    <d v="1900-01-01T04:48:00"/>
    <n v="66.923055555624885"/>
    <n v="36"/>
    <n v="30.923055555624885"/>
    <n v="0"/>
    <x v="3"/>
  </r>
  <r>
    <s v="E002"/>
    <s v="EO55"/>
    <x v="2671"/>
    <x v="0"/>
    <s v="E3"/>
    <n v="100018311"/>
    <s v="ANDALUZA DE MORTEROS, SA (ANDEMOSA)"/>
    <n v="46005100"/>
    <s v="PLANTA VILLA ROSA (CON TTE) MALAGA"/>
    <n v="3264"/>
    <x v="43"/>
    <d v="2024-09-13T00:00:00"/>
    <d v="1899-12-30T13:55:13"/>
    <s v="16/09 07:00h"/>
    <d v="2024-09-16T00:00:00"/>
    <x v="27"/>
    <x v="9"/>
    <x v="2778"/>
    <d v="2024-09-16T00:00:00"/>
    <d v="1899-12-30T06:30:56"/>
    <n v="24"/>
    <s v="E00024"/>
    <s v="RUTA KMS.024"/>
    <x v="129"/>
    <x v="0"/>
    <x v="0"/>
    <x v="5"/>
    <x v="0"/>
    <d v="2024-09-13T13:55:13"/>
    <x v="265"/>
    <n v="65.079722222231794"/>
    <d v="2024-09-16T06:30:56"/>
    <d v="1899-12-30T00:19:12"/>
    <d v="2024-09-16T06:50:08"/>
    <n v="0.16444444429362193"/>
    <x v="0"/>
    <m/>
    <m/>
    <x v="0"/>
    <x v="13"/>
    <x v="0"/>
    <x v="3"/>
    <x v="13"/>
    <n v="2"/>
    <s v=""/>
    <d v="1899-12-30T07:40:48"/>
    <n v="63.759722222231801"/>
    <n v="36"/>
    <n v="27.759722222231801"/>
    <n v="0"/>
    <x v="3"/>
  </r>
  <r>
    <s v="E002"/>
    <s v="EO55"/>
    <x v="2672"/>
    <x v="0"/>
    <s v="E3"/>
    <n v="100018311"/>
    <s v="ANDALUZA DE MORTEROS, SA (ANDEMOSA)"/>
    <n v="46005100"/>
    <s v="PLANTA VILLA ROSA (CON TTE) MALAGA"/>
    <n v="3264"/>
    <x v="43"/>
    <d v="2024-09-13T00:00:00"/>
    <d v="1899-12-30T13:55:24"/>
    <s v="16/09 09:30h"/>
    <d v="2024-09-16T00:00:00"/>
    <x v="23"/>
    <x v="9"/>
    <x v="2779"/>
    <d v="2024-09-16T00:00:00"/>
    <d v="1899-12-30T08:39:16"/>
    <n v="24"/>
    <s v="E00024"/>
    <s v="RUTA KMS.024"/>
    <x v="129"/>
    <x v="0"/>
    <x v="0"/>
    <x v="5"/>
    <x v="0"/>
    <d v="2024-09-13T13:55:24"/>
    <x v="287"/>
    <n v="67.576666666776873"/>
    <d v="2024-09-16T08:39:16"/>
    <d v="1899-12-30T00:19:12"/>
    <d v="2024-09-16T08:58:28"/>
    <n v="0.52555555547587574"/>
    <x v="0"/>
    <m/>
    <m/>
    <x v="0"/>
    <x v="13"/>
    <x v="0"/>
    <x v="3"/>
    <x v="0"/>
    <n v="2"/>
    <s v=""/>
    <d v="1899-12-30T07:40:48"/>
    <n v="66.25666666677688"/>
    <n v="36"/>
    <n v="30.25666666677688"/>
    <n v="0"/>
    <x v="3"/>
  </r>
  <r>
    <s v="E002"/>
    <s v="EO55"/>
    <x v="2673"/>
    <x v="0"/>
    <s v="E3"/>
    <n v="100018311"/>
    <s v="ANDALUZA DE MORTEROS, SA (ANDEMOSA)"/>
    <n v="46005100"/>
    <s v="PLANTA VILLA ROSA (CON TTE) MALAGA"/>
    <n v="3264"/>
    <x v="43"/>
    <d v="2024-09-13T00:00:00"/>
    <d v="1899-12-30T13:55:32"/>
    <s v="16/09 11:00h"/>
    <d v="2024-09-16T00:00:00"/>
    <x v="12"/>
    <x v="9"/>
    <x v="2780"/>
    <d v="2024-09-16T00:00:00"/>
    <d v="1899-12-30T11:29:14"/>
    <n v="24"/>
    <s v="E00024"/>
    <s v="RUTA KMS.024"/>
    <x v="129"/>
    <x v="0"/>
    <x v="0"/>
    <x v="5"/>
    <x v="0"/>
    <d v="2024-09-13T13:55:32"/>
    <x v="282"/>
    <n v="69.074444444559049"/>
    <d v="2024-09-16T11:29:14"/>
    <d v="1899-12-30T00:19:12"/>
    <d v="2024-09-16T11:48:26"/>
    <n v="-0.80722222215263173"/>
    <x v="1"/>
    <m/>
    <m/>
    <x v="0"/>
    <x v="13"/>
    <x v="1"/>
    <x v="3"/>
    <x v="7"/>
    <n v="2"/>
    <s v=""/>
    <d v="1899-12-30T07:40:48"/>
    <n v="67.754444444559056"/>
    <n v="36"/>
    <n v="31.754444444559056"/>
    <n v="0"/>
    <x v="3"/>
  </r>
  <r>
    <s v="E002"/>
    <s v="EO55"/>
    <x v="2674"/>
    <x v="0"/>
    <s v="E3"/>
    <n v="100018311"/>
    <s v="ANDALUZA DE MORTEROS, SA (ANDEMOSA)"/>
    <n v="46005100"/>
    <s v="PLANTA VILLA ROSA (CON TTE) MALAGA"/>
    <n v="3264"/>
    <x v="43"/>
    <d v="2024-09-13T00:00:00"/>
    <d v="1899-12-30T13:55:41"/>
    <s v="16/09 13:00h"/>
    <d v="2024-09-16T00:00:00"/>
    <x v="0"/>
    <x v="9"/>
    <x v="2781"/>
    <d v="2024-09-16T00:00:00"/>
    <d v="1899-12-30T13:43:10"/>
    <n v="24"/>
    <s v="E00024"/>
    <s v="RUTA KMS.024"/>
    <x v="129"/>
    <x v="0"/>
    <x v="0"/>
    <x v="5"/>
    <x v="0"/>
    <d v="2024-09-13T13:55:41"/>
    <x v="283"/>
    <n v="71.071944444382098"/>
    <d v="2024-09-16T13:43:10"/>
    <d v="1899-12-30T00:19:12"/>
    <d v="2024-09-16T14:02:22"/>
    <n v="-1.0394444445264526"/>
    <x v="1"/>
    <m/>
    <m/>
    <x v="0"/>
    <x v="13"/>
    <x v="1"/>
    <x v="3"/>
    <x v="2"/>
    <n v="2"/>
    <s v=""/>
    <d v="1899-12-30T07:40:48"/>
    <n v="69.751944444382104"/>
    <n v="36"/>
    <n v="33.751944444382104"/>
    <n v="0"/>
    <x v="3"/>
  </r>
  <r>
    <s v="E002"/>
    <s v="EO55"/>
    <x v="2675"/>
    <x v="0"/>
    <s v="E3"/>
    <n v="100057843"/>
    <s v="ANDOSER OBRAS Y SERVICIOS S.L."/>
    <n v="46005203"/>
    <s v="RUTE"/>
    <n v="3269"/>
    <x v="45"/>
    <d v="2024-09-13T00:00:00"/>
    <d v="1899-12-30T13:58:37"/>
    <s v="16/09 10 a 12h"/>
    <d v="2024-09-16T00:00:00"/>
    <x v="17"/>
    <x v="9"/>
    <x v="2782"/>
    <d v="2024-09-16T00:00:00"/>
    <d v="1899-12-30T11:15:50"/>
    <n v="101"/>
    <s v="E00101"/>
    <s v="RUTA KMS.101"/>
    <x v="111"/>
    <x v="0"/>
    <x v="0"/>
    <x v="5"/>
    <x v="0"/>
    <d v="2024-09-13T13:58:37"/>
    <x v="275"/>
    <n v="70.023055555473547"/>
    <d v="2024-09-16T11:15:50"/>
    <d v="1899-12-30T01:20:48"/>
    <d v="2024-09-16T12:36:38"/>
    <n v="-0.61055555543862283"/>
    <x v="0"/>
    <m/>
    <m/>
    <x v="0"/>
    <x v="13"/>
    <x v="0"/>
    <x v="3"/>
    <x v="7"/>
    <n v="2"/>
    <s v=""/>
    <d v="1899-12-31T08:19:12"/>
    <n v="67.676388888806883"/>
    <n v="36"/>
    <n v="31.676388888806883"/>
    <n v="0"/>
    <x v="3"/>
  </r>
  <r>
    <s v="E002"/>
    <s v="EO55"/>
    <x v="2676"/>
    <x v="0"/>
    <s v="E3"/>
    <n v="100058399"/>
    <s v="HORMIGONES ESTEBBUNA, S.L."/>
    <n v="46005172"/>
    <s v="PLANTA ESTEPONA"/>
    <n v="3264"/>
    <x v="43"/>
    <d v="2024-09-13T00:00:00"/>
    <d v="1899-12-30T14:54:00"/>
    <s v="16/09 08:00h"/>
    <d v="2024-09-16T00:00:00"/>
    <x v="13"/>
    <x v="9"/>
    <x v="2783"/>
    <d v="2024-09-16T00:00:00"/>
    <d v="1899-12-30T06:24:09"/>
    <n v="110"/>
    <s v="E00110"/>
    <s v="RUTA KMS.110"/>
    <x v="359"/>
    <x v="0"/>
    <x v="0"/>
    <x v="5"/>
    <x v="0"/>
    <d v="2024-09-13T14:54:00"/>
    <x v="271"/>
    <n v="65.100000000034925"/>
    <d v="2024-09-16T06:24:09"/>
    <d v="1899-12-30T01:28:00"/>
    <d v="2024-09-16T07:52:09"/>
    <n v="0.1308333333581686"/>
    <x v="0"/>
    <m/>
    <m/>
    <x v="0"/>
    <x v="13"/>
    <x v="0"/>
    <x v="3"/>
    <x v="13"/>
    <n v="2"/>
    <s v=""/>
    <d v="1899-12-31T11:12:00"/>
    <n v="62.633333333368256"/>
    <n v="36"/>
    <n v="26.633333333368256"/>
    <n v="0"/>
    <x v="3"/>
  </r>
  <r>
    <s v="E002"/>
    <s v="EO55"/>
    <x v="2677"/>
    <x v="0"/>
    <s v="E3"/>
    <n v="100058399"/>
    <s v="HORMIGONES ESTEBBUNA, S.L."/>
    <n v="46005172"/>
    <s v="PLANTA ESTEPONA"/>
    <n v="3264"/>
    <x v="43"/>
    <d v="2024-09-13T00:00:00"/>
    <d v="1899-12-30T14:54:22"/>
    <s v="16/09 09:00h"/>
    <d v="2024-09-16T00:00:00"/>
    <x v="18"/>
    <x v="9"/>
    <x v="2784"/>
    <d v="2024-09-16T00:00:00"/>
    <d v="1899-12-30T06:55:59"/>
    <n v="110"/>
    <s v="E00110"/>
    <s v="RUTA KMS.110"/>
    <x v="141"/>
    <x v="0"/>
    <x v="0"/>
    <x v="5"/>
    <x v="0"/>
    <d v="2024-09-13T14:54:22"/>
    <x v="268"/>
    <n v="66.093888888834044"/>
    <d v="2024-09-16T06:55:59"/>
    <d v="1899-12-30T01:28:00"/>
    <d v="2024-09-16T08:23:59"/>
    <n v="0.60027777770301327"/>
    <x v="0"/>
    <m/>
    <m/>
    <x v="0"/>
    <x v="13"/>
    <x v="0"/>
    <x v="3"/>
    <x v="13"/>
    <n v="2"/>
    <s v=""/>
    <d v="1899-12-31T11:12:00"/>
    <n v="63.627222222167376"/>
    <n v="36"/>
    <n v="27.627222222167376"/>
    <n v="0"/>
    <x v="3"/>
  </r>
  <r>
    <s v="E002"/>
    <s v="EO55"/>
    <x v="2678"/>
    <x v="0"/>
    <s v="E3"/>
    <n v="100058036"/>
    <s v="HORMI CONTADO, S.L."/>
    <n v="46005174"/>
    <s v="PLANTA DE MANILVA E/O 56"/>
    <n v="3269"/>
    <x v="45"/>
    <d v="2024-09-13T00:00:00"/>
    <d v="1899-12-30T14:56:04"/>
    <s v="16/09 9h"/>
    <d v="2024-09-16T00:00:00"/>
    <x v="18"/>
    <x v="9"/>
    <x v="2785"/>
    <d v="2024-09-16T00:00:00"/>
    <d v="1899-12-30T07:12:08"/>
    <n v="118"/>
    <s v="E00118"/>
    <s v="RUTA KMS.118"/>
    <x v="117"/>
    <x v="0"/>
    <x v="0"/>
    <x v="5"/>
    <x v="0"/>
    <d v="2024-09-13T14:56:04"/>
    <x v="268"/>
    <n v="66.065555555513129"/>
    <d v="2024-09-16T07:12:08"/>
    <d v="1899-12-30T01:34:24"/>
    <d v="2024-09-16T08:46:32"/>
    <n v="0.22444444434950128"/>
    <x v="0"/>
    <m/>
    <m/>
    <x v="0"/>
    <x v="13"/>
    <x v="0"/>
    <x v="3"/>
    <x v="12"/>
    <n v="2"/>
    <s v=""/>
    <d v="1899-12-31T13:45:36"/>
    <n v="63.492222222179791"/>
    <n v="36"/>
    <n v="27.492222222179791"/>
    <n v="0"/>
    <x v="3"/>
  </r>
  <r>
    <s v="E002"/>
    <s v="EO55"/>
    <x v="2679"/>
    <x v="0"/>
    <s v="E3"/>
    <n v="100058036"/>
    <s v="HORMI CONTADO, S.L."/>
    <n v="46005174"/>
    <s v="PLANTA DE MANILVA E/O 56"/>
    <n v="3269"/>
    <x v="45"/>
    <d v="2024-09-13T00:00:00"/>
    <d v="1899-12-30T14:56:26"/>
    <s v="16/09 09:300h"/>
    <d v="2024-09-16T00:00:00"/>
    <x v="23"/>
    <x v="9"/>
    <x v="2786"/>
    <d v="2024-09-16T00:00:00"/>
    <d v="1899-12-30T07:45:32"/>
    <n v="118"/>
    <s v="E00118"/>
    <s v="RUTA KMS.118"/>
    <x v="115"/>
    <x v="0"/>
    <x v="0"/>
    <x v="5"/>
    <x v="0"/>
    <d v="2024-09-13T14:56:26"/>
    <x v="287"/>
    <n v="66.559444444428664"/>
    <d v="2024-09-16T07:45:32"/>
    <d v="1899-12-30T01:34:24"/>
    <d v="2024-09-16T09:19:56"/>
    <n v="0.16777777788229287"/>
    <x v="0"/>
    <m/>
    <m/>
    <x v="0"/>
    <x v="13"/>
    <x v="0"/>
    <x v="3"/>
    <x v="12"/>
    <n v="2"/>
    <s v="TRANSPORTES FRANCISCO CASTILLA E HI"/>
    <d v="1899-12-31T13:45:36"/>
    <n v="63.986111111095326"/>
    <n v="36"/>
    <n v="27.986111111095326"/>
    <n v="0"/>
    <x v="3"/>
  </r>
  <r>
    <s v="E002"/>
    <s v="EO55"/>
    <x v="2680"/>
    <x v="0"/>
    <s v="E3"/>
    <n v="100053365"/>
    <s v="WORKBETON, S.L."/>
    <n v="46004416"/>
    <s v="SALTERAS"/>
    <n v="837"/>
    <x v="42"/>
    <d v="2024-09-13T00:00:00"/>
    <d v="1899-12-30T14:58:31"/>
    <s v="16/09_7:00h"/>
    <d v="2024-09-16T00:00:00"/>
    <x v="27"/>
    <x v="10"/>
    <x v="2787"/>
    <d v="2024-09-13T00:00:00"/>
    <d v="1899-12-30T18:37:07"/>
    <n v="56"/>
    <s v="E00056"/>
    <s v="RUTA KMS.056"/>
    <x v="140"/>
    <x v="0"/>
    <x v="0"/>
    <x v="6"/>
    <x v="0"/>
    <d v="2024-09-13T14:58:31"/>
    <x v="265"/>
    <n v="64.024722222180571"/>
    <d v="2024-09-13T18:37:07"/>
    <d v="1899-12-30T00:44:48"/>
    <d v="2024-09-13T19:21:55"/>
    <n v="59.634722222224809"/>
    <x v="0"/>
    <m/>
    <m/>
    <x v="0"/>
    <x v="12"/>
    <x v="0"/>
    <x v="2"/>
    <x v="10"/>
    <n v="6"/>
    <s v="LOGISTICA GALVEZ MARIN, S.L."/>
    <d v="1899-12-30T17:55:12"/>
    <n v="62.278055555513902"/>
    <n v="36"/>
    <n v="26.278055555513902"/>
    <n v="0"/>
    <x v="3"/>
  </r>
  <r>
    <s v="E002"/>
    <s v="EO55"/>
    <x v="2681"/>
    <x v="0"/>
    <s v="E3"/>
    <n v="100048069"/>
    <s v="HORMIGONES SAN PEDRO, S.A."/>
    <n v="46003989"/>
    <s v="SAN PEDRO ALCANTARA"/>
    <n v="3269"/>
    <x v="45"/>
    <d v="2024-09-13T00:00:00"/>
    <d v="1899-12-30T15:01:18"/>
    <s v="16/09 12h"/>
    <d v="2024-09-16T00:00:00"/>
    <x v="17"/>
    <x v="9"/>
    <x v="2788"/>
    <d v="2024-09-16T00:00:00"/>
    <d v="1899-12-30T10:24:44"/>
    <n v="84"/>
    <s v="E00084"/>
    <s v="RUTA KMS.084"/>
    <x v="359"/>
    <x v="0"/>
    <x v="0"/>
    <x v="5"/>
    <x v="0"/>
    <d v="2024-09-13T15:01:18"/>
    <x v="275"/>
    <n v="68.978333333332557"/>
    <d v="2024-09-16T10:24:44"/>
    <d v="1899-12-30T01:07:12"/>
    <d v="2024-09-16T11:31:56"/>
    <n v="0.46777777763782069"/>
    <x v="0"/>
    <m/>
    <m/>
    <x v="0"/>
    <x v="13"/>
    <x v="0"/>
    <x v="3"/>
    <x v="6"/>
    <n v="2"/>
    <s v=""/>
    <d v="1899-12-31T02:52:48"/>
    <n v="66.858333333332553"/>
    <n v="36"/>
    <n v="30.858333333332553"/>
    <n v="0"/>
    <x v="3"/>
  </r>
  <r>
    <s v="E002"/>
    <s v="EO55"/>
    <x v="2682"/>
    <x v="0"/>
    <s v="E3"/>
    <n v="432000110"/>
    <s v="PREBETONG HORMIGONES, S.A."/>
    <n v="46001416"/>
    <s v="ALCALA DE GUADAIRA"/>
    <n v="837"/>
    <x v="42"/>
    <d v="2024-09-13T00:00:00"/>
    <d v="1899-12-30T15:25:59"/>
    <s v="16/09 10h"/>
    <d v="2024-09-16T00:00:00"/>
    <x v="0"/>
    <x v="10"/>
    <x v="2789"/>
    <d v="2024-09-16T00:00:00"/>
    <d v="1899-12-30T10:36:33"/>
    <n v="83"/>
    <s v="E00083"/>
    <s v="RUTA KMS.083"/>
    <x v="61"/>
    <x v="0"/>
    <x v="0"/>
    <x v="6"/>
    <x v="0"/>
    <d v="2024-09-13T15:25:59"/>
    <x v="283"/>
    <n v="69.566944444435649"/>
    <d v="2024-09-16T10:36:33"/>
    <d v="1899-12-30T01:06:24"/>
    <d v="2024-09-16T11:42:57"/>
    <n v="1.2841666665044613"/>
    <x v="0"/>
    <m/>
    <m/>
    <x v="0"/>
    <x v="13"/>
    <x v="0"/>
    <x v="3"/>
    <x v="6"/>
    <n v="2"/>
    <s v=""/>
    <d v="1899-12-31T02:33:36"/>
    <n v="67.460277777768979"/>
    <n v="36"/>
    <n v="31.460277777768979"/>
    <n v="0"/>
    <x v="3"/>
  </r>
  <r>
    <s v="E002"/>
    <s v="EO55"/>
    <x v="2683"/>
    <x v="0"/>
    <s v="E3"/>
    <n v="432000110"/>
    <s v="PREBETONG HORMIGONES, S.A."/>
    <n v="46001416"/>
    <s v="ALCALA DE GUADAIRA"/>
    <n v="2032"/>
    <x v="51"/>
    <d v="2024-09-13T00:00:00"/>
    <d v="1899-12-30T15:26:30"/>
    <s v="16/09 11:30h silo nº"/>
    <d v="2024-09-16T00:00:00"/>
    <x v="14"/>
    <x v="10"/>
    <x v="2790"/>
    <d v="2024-09-16T00:00:00"/>
    <d v="1899-12-30T10:18:38"/>
    <n v="83"/>
    <s v="E00083"/>
    <s v="RUTA KMS.083"/>
    <x v="295"/>
    <x v="0"/>
    <x v="0"/>
    <x v="6"/>
    <x v="0"/>
    <d v="2024-09-13T15:26:30"/>
    <x v="326"/>
    <n v="68.05833333323244"/>
    <d v="2024-09-16T10:18:38"/>
    <d v="1899-12-30T01:06:24"/>
    <d v="2024-09-16T11:25:02"/>
    <n v="8.2777777570299804E-2"/>
    <x v="0"/>
    <m/>
    <m/>
    <x v="0"/>
    <x v="13"/>
    <x v="0"/>
    <x v="3"/>
    <x v="6"/>
    <n v="2"/>
    <s v=""/>
    <d v="1899-12-31T02:33:36"/>
    <n v="65.951666666565771"/>
    <n v="36"/>
    <n v="29.951666666565771"/>
    <n v="0"/>
    <x v="3"/>
  </r>
  <r>
    <s v="E002"/>
    <s v="EO55"/>
    <x v="2684"/>
    <x v="0"/>
    <s v="E3"/>
    <n v="100018600"/>
    <s v="TEFESA, S.A."/>
    <n v="46001118"/>
    <s v="PALMA CONDADO (PAVIMENTOS)"/>
    <n v="837"/>
    <x v="42"/>
    <d v="2024-09-13T00:00:00"/>
    <d v="1899-12-30T15:27:36"/>
    <s v="16/09 10h"/>
    <d v="2024-09-16T00:00:00"/>
    <x v="11"/>
    <x v="10"/>
    <x v="2791"/>
    <d v="2024-09-16T00:00:00"/>
    <d v="1899-12-30T09:58:02"/>
    <n v="12"/>
    <s v="E00012"/>
    <s v="RUTA KMS.012"/>
    <x v="101"/>
    <x v="0"/>
    <x v="0"/>
    <x v="6"/>
    <x v="0"/>
    <d v="2024-09-13T15:27:36"/>
    <x v="281"/>
    <n v="66.539999999979045"/>
    <d v="2024-09-16T09:58:02"/>
    <d v="1899-12-30T00:09:36"/>
    <d v="2024-09-16T10:07:38"/>
    <n v="-0.12722222227603197"/>
    <x v="0"/>
    <m/>
    <m/>
    <x v="0"/>
    <x v="13"/>
    <x v="0"/>
    <x v="3"/>
    <x v="1"/>
    <n v="2"/>
    <s v=""/>
    <d v="1899-12-30T03:50:24"/>
    <n v="65.379999999979049"/>
    <n v="36"/>
    <n v="29.379999999979049"/>
    <n v="0"/>
    <x v="3"/>
  </r>
  <r>
    <s v="E002"/>
    <s v="EO55"/>
    <x v="2685"/>
    <x v="0"/>
    <s v="E3"/>
    <n v="100037768"/>
    <s v="MINAS DE AGUAS TEÑIDAS, S.A.U. (MAT"/>
    <n v="46004426"/>
    <s v="ZREP4500031988_3 @ VALDELAMUSA PAST"/>
    <n v="1782"/>
    <x v="46"/>
    <d v="2024-09-13T00:00:00"/>
    <d v="1899-12-30T15:49:00"/>
    <s v="14/09 6h"/>
    <d v="2024-09-14T00:00:00"/>
    <x v="9"/>
    <x v="10"/>
    <x v="2792"/>
    <d v="2024-09-13T00:00:00"/>
    <d v="1899-12-30T18:54:07"/>
    <n v="85"/>
    <s v="E00085"/>
    <s v="RUTA KMS.085"/>
    <x v="64"/>
    <x v="0"/>
    <x v="0"/>
    <x v="6"/>
    <x v="0"/>
    <d v="2024-09-13T15:49:00"/>
    <x v="323"/>
    <n v="28.183333333348855"/>
    <d v="2024-09-13T18:54:07"/>
    <d v="1899-12-30T01:08:00"/>
    <d v="2024-09-13T20:02:07"/>
    <n v="23.9647222221829"/>
    <x v="0"/>
    <m/>
    <m/>
    <x v="0"/>
    <x v="12"/>
    <x v="0"/>
    <x v="2"/>
    <x v="10"/>
    <n v="6"/>
    <s v=""/>
    <d v="1899-12-31T03:12:00"/>
    <n v="26.050000000015523"/>
    <n v="12"/>
    <n v="14.050000000015523"/>
    <n v="0"/>
    <x v="3"/>
  </r>
  <r>
    <s v="E002"/>
    <s v="EO55"/>
    <x v="2686"/>
    <x v="0"/>
    <s v="E3"/>
    <n v="100037768"/>
    <s v="MINAS DE AGUAS TEÑIDAS, S.A.U. (MAT"/>
    <n v="46004426"/>
    <s v="ZREP4500031988_3 @ VALDELAMUSA PAST"/>
    <n v="1782"/>
    <x v="46"/>
    <d v="2024-09-13T00:00:00"/>
    <d v="1899-12-30T15:49:30"/>
    <s v="14/09 7h"/>
    <d v="2024-09-14T00:00:00"/>
    <x v="9"/>
    <x v="10"/>
    <x v="2793"/>
    <d v="2024-09-13T00:00:00"/>
    <d v="1899-12-30T19:50:22"/>
    <n v="85"/>
    <s v="E00085"/>
    <s v="RUTA KMS.085"/>
    <x v="63"/>
    <x v="0"/>
    <x v="0"/>
    <x v="6"/>
    <x v="0"/>
    <d v="2024-09-13T15:49:30"/>
    <x v="323"/>
    <n v="28.174999999988358"/>
    <d v="2024-09-13T19:50:22"/>
    <d v="1899-12-30T01:08:00"/>
    <d v="2024-09-13T20:58:22"/>
    <n v="23.0272222221829"/>
    <x v="0"/>
    <m/>
    <m/>
    <x v="0"/>
    <x v="12"/>
    <x v="0"/>
    <x v="2"/>
    <x v="11"/>
    <n v="6"/>
    <s v=""/>
    <d v="1899-12-31T03:12:00"/>
    <n v="26.041666666655026"/>
    <n v="12"/>
    <n v="14.041666666655026"/>
    <n v="0"/>
    <x v="3"/>
  </r>
  <r>
    <s v="E002"/>
    <s v="EO55"/>
    <x v="2687"/>
    <x v="0"/>
    <s v="E3"/>
    <n v="100037768"/>
    <s v="MINAS DE AGUAS TEÑIDAS, S.A.U. (MAT"/>
    <n v="46004426"/>
    <s v="ZREP4500031988_3 @ VALDELAMUSA PAST"/>
    <n v="1782"/>
    <x v="46"/>
    <d v="2024-09-13T00:00:00"/>
    <d v="1899-12-30T15:50:00"/>
    <s v="14/09 8h"/>
    <d v="2024-09-14T00:00:00"/>
    <x v="9"/>
    <x v="10"/>
    <x v="2794"/>
    <d v="2024-09-13T00:00:00"/>
    <d v="1899-12-30T18:43:20"/>
    <n v="85"/>
    <s v="E00085"/>
    <s v="RUTA KMS.085"/>
    <x v="69"/>
    <x v="0"/>
    <x v="0"/>
    <x v="6"/>
    <x v="0"/>
    <d v="2024-09-13T15:50:00"/>
    <x v="323"/>
    <n v="28.166666666802485"/>
    <d v="2024-09-13T18:43:20"/>
    <d v="1899-12-30T01:08:00"/>
    <d v="2024-09-13T19:51:20"/>
    <n v="24.144444444507826"/>
    <x v="0"/>
    <m/>
    <m/>
    <x v="0"/>
    <x v="12"/>
    <x v="0"/>
    <x v="2"/>
    <x v="10"/>
    <n v="6"/>
    <s v=""/>
    <d v="1899-12-31T03:12:00"/>
    <n v="26.033333333469152"/>
    <n v="12"/>
    <n v="14.033333333469152"/>
    <n v="0"/>
    <x v="3"/>
  </r>
  <r>
    <s v="E002"/>
    <s v="EO55"/>
    <x v="2688"/>
    <x v="0"/>
    <s v="E3"/>
    <n v="100037768"/>
    <s v="MINAS DE AGUAS TEÑIDAS, S.A.U. (MAT"/>
    <n v="46004426"/>
    <s v="ZREP4500031988_3 @ VALDELAMUSA PAST"/>
    <n v="1782"/>
    <x v="46"/>
    <d v="2024-09-13T00:00:00"/>
    <d v="1899-12-30T15:50:25"/>
    <s v="14/09 9h"/>
    <d v="2024-09-14T00:00:00"/>
    <x v="9"/>
    <x v="10"/>
    <x v="2795"/>
    <d v="2024-09-13T00:00:00"/>
    <d v="1899-12-30T17:25:29"/>
    <n v="85"/>
    <s v="E00085"/>
    <s v="RUTA KMS.085"/>
    <x v="87"/>
    <x v="0"/>
    <x v="0"/>
    <x v="6"/>
    <x v="0"/>
    <d v="2024-09-13T15:50:25"/>
    <x v="323"/>
    <n v="28.1597222223063"/>
    <d v="2024-09-13T17:25:29"/>
    <d v="1899-12-30T01:08:00"/>
    <d v="2024-09-13T18:33:29"/>
    <n v="25.441944444493856"/>
    <x v="0"/>
    <m/>
    <m/>
    <x v="0"/>
    <x v="12"/>
    <x v="0"/>
    <x v="2"/>
    <x v="9"/>
    <n v="6"/>
    <s v=""/>
    <d v="1899-12-31T03:12:00"/>
    <n v="26.026388888972967"/>
    <n v="12"/>
    <n v="14.026388888972967"/>
    <n v="0"/>
    <x v="3"/>
  </r>
  <r>
    <s v="E002"/>
    <s v="EO55"/>
    <x v="2689"/>
    <x v="0"/>
    <s v="E3"/>
    <n v="100037768"/>
    <s v="MINAS DE AGUAS TEÑIDAS, S.A.U. (MAT"/>
    <n v="46004426"/>
    <s v="ZREP4500031988_3 @ VALDELAMUSA PAST"/>
    <n v="1782"/>
    <x v="46"/>
    <d v="2024-09-13T00:00:00"/>
    <d v="1899-12-30T15:50:51"/>
    <s v="14/09 10h"/>
    <d v="2024-09-14T00:00:00"/>
    <x v="9"/>
    <x v="10"/>
    <x v="2796"/>
    <d v="2024-09-14T00:00:00"/>
    <d v="1899-12-30T10:33:59"/>
    <n v="85"/>
    <s v="E00085"/>
    <s v="RUTA KMS.085"/>
    <x v="62"/>
    <x v="0"/>
    <x v="0"/>
    <x v="6"/>
    <x v="0"/>
    <d v="2024-09-13T15:50:51"/>
    <x v="323"/>
    <n v="28.152500000142027"/>
    <d v="2024-09-14T10:33:59"/>
    <d v="1899-12-30T01:08:00"/>
    <d v="2024-09-14T11:41:59"/>
    <n v="8.3002777778310701"/>
    <x v="0"/>
    <m/>
    <m/>
    <x v="0"/>
    <x v="14"/>
    <x v="0"/>
    <x v="2"/>
    <x v="6"/>
    <n v="7"/>
    <s v=""/>
    <d v="1899-12-31T03:12:00"/>
    <n v="26.019166666808694"/>
    <n v="12"/>
    <n v="14.019166666808694"/>
    <n v="0"/>
    <x v="3"/>
  </r>
  <r>
    <s v="E002"/>
    <s v="EO55"/>
    <x v="2690"/>
    <x v="0"/>
    <s v="E3"/>
    <n v="100037768"/>
    <s v="MINAS DE AGUAS TEÑIDAS, S.A.U. (MAT"/>
    <n v="46004426"/>
    <s v="ZREP4500031988_3 @ VALDELAMUSA PAST"/>
    <n v="1782"/>
    <x v="46"/>
    <d v="2024-09-13T00:00:00"/>
    <d v="1899-12-30T15:51:13"/>
    <s v="14/09 11h"/>
    <d v="2024-09-14T00:00:00"/>
    <x v="9"/>
    <x v="10"/>
    <x v="2797"/>
    <d v="2024-09-14T00:00:00"/>
    <d v="1899-12-30T11:21:46"/>
    <n v="85"/>
    <s v="E00085"/>
    <s v="RUTA KMS.085"/>
    <x v="87"/>
    <x v="0"/>
    <x v="0"/>
    <x v="6"/>
    <x v="0"/>
    <d v="2024-09-13T15:51:13"/>
    <x v="323"/>
    <n v="28.146388888999354"/>
    <d v="2024-09-14T11:21:46"/>
    <d v="1899-12-30T01:08:00"/>
    <d v="2024-09-14T12:29:46"/>
    <n v="7.5038888889248483"/>
    <x v="0"/>
    <m/>
    <m/>
    <x v="0"/>
    <x v="14"/>
    <x v="0"/>
    <x v="2"/>
    <x v="7"/>
    <n v="7"/>
    <s v=""/>
    <d v="1899-12-31T03:12:00"/>
    <n v="26.013055555666021"/>
    <n v="12"/>
    <n v="14.013055555666021"/>
    <n v="0"/>
    <x v="3"/>
  </r>
  <r>
    <s v="E002"/>
    <s v="EO55"/>
    <x v="2691"/>
    <x v="0"/>
    <s v="E3"/>
    <n v="100037768"/>
    <s v="MINAS DE AGUAS TEÑIDAS, S.A.U. (MAT"/>
    <n v="46004426"/>
    <s v="ZREP4500031988_3 @ VALDELAMUSA PAST"/>
    <n v="1782"/>
    <x v="46"/>
    <d v="2024-09-13T00:00:00"/>
    <d v="1899-12-30T15:51:38"/>
    <s v="14/09 12h"/>
    <d v="2024-09-14T00:00:00"/>
    <x v="9"/>
    <x v="10"/>
    <x v="2798"/>
    <d v="2024-09-14T00:00:00"/>
    <d v="1899-12-30T08:52:32"/>
    <n v="85"/>
    <s v="E00085"/>
    <s v="RUTA KMS.085"/>
    <x v="86"/>
    <x v="0"/>
    <x v="0"/>
    <x v="6"/>
    <x v="0"/>
    <d v="2024-09-13T15:51:38"/>
    <x v="323"/>
    <n v="28.13944444450317"/>
    <d v="2024-09-14T08:52:32"/>
    <d v="1899-12-30T01:08:00"/>
    <d v="2024-09-14T10:00:32"/>
    <n v="9.9911111110704951"/>
    <x v="0"/>
    <m/>
    <m/>
    <x v="0"/>
    <x v="14"/>
    <x v="0"/>
    <x v="2"/>
    <x v="0"/>
    <n v="7"/>
    <s v=""/>
    <d v="1899-12-31T03:12:00"/>
    <n v="26.006111111169837"/>
    <n v="12"/>
    <n v="14.006111111169837"/>
    <n v="0"/>
    <x v="3"/>
  </r>
  <r>
    <s v="E002"/>
    <s v="EO55"/>
    <x v="2692"/>
    <x v="0"/>
    <s v="E3"/>
    <n v="100037768"/>
    <s v="MINAS DE AGUAS TEÑIDAS, S.A.U. (MAT"/>
    <n v="46004427"/>
    <s v="ZREP4500031988_4 @ MAGDALENA PASTA"/>
    <n v="1782"/>
    <x v="46"/>
    <d v="2024-09-13T00:00:00"/>
    <d v="1899-12-30T15:52:49"/>
    <s v="14/09 6h"/>
    <d v="2024-09-14T00:00:00"/>
    <x v="9"/>
    <x v="10"/>
    <x v="2799"/>
    <d v="2024-09-13T00:00:00"/>
    <d v="1899-12-30T17:06:21"/>
    <n v="85"/>
    <s v="E00085"/>
    <s v="RUTA KMS.085"/>
    <x v="86"/>
    <x v="0"/>
    <x v="0"/>
    <x v="6"/>
    <x v="0"/>
    <d v="2024-09-13T15:52:49"/>
    <x v="323"/>
    <n v="28.119722222210839"/>
    <d v="2024-09-13T17:06:21"/>
    <d v="1899-12-30T01:08:00"/>
    <d v="2024-09-13T18:14:21"/>
    <n v="25.760833333362825"/>
    <x v="0"/>
    <m/>
    <m/>
    <x v="0"/>
    <x v="12"/>
    <x v="0"/>
    <x v="2"/>
    <x v="9"/>
    <n v="6"/>
    <s v=""/>
    <d v="1899-12-31T03:12:00"/>
    <n v="25.986388888877507"/>
    <n v="12"/>
    <n v="13.986388888877507"/>
    <n v="0"/>
    <x v="3"/>
  </r>
  <r>
    <s v="E002"/>
    <s v="EO55"/>
    <x v="2693"/>
    <x v="0"/>
    <s v="E3"/>
    <n v="100037768"/>
    <s v="MINAS DE AGUAS TEÑIDAS, S.A.U. (MAT"/>
    <n v="46004427"/>
    <s v="ZREP4500031988_4 @ MAGDALENA PASTA"/>
    <n v="1782"/>
    <x v="46"/>
    <d v="2024-09-13T00:00:00"/>
    <d v="1899-12-30T15:53:26"/>
    <s v="14/09 7h"/>
    <d v="2024-09-14T00:00:00"/>
    <x v="9"/>
    <x v="10"/>
    <x v="2800"/>
    <d v="2024-09-13T00:00:00"/>
    <d v="1899-12-30T18:13:13"/>
    <n v="85"/>
    <s v="E00085"/>
    <s v="RUTA KMS.085"/>
    <x v="121"/>
    <x v="0"/>
    <x v="0"/>
    <x v="6"/>
    <x v="0"/>
    <d v="2024-09-13T15:53:26"/>
    <x v="323"/>
    <n v="28.10944444447523"/>
    <d v="2024-09-13T18:13:13"/>
    <d v="1899-12-30T01:08:00"/>
    <d v="2024-09-13T19:21:13"/>
    <n v="24.646388888941146"/>
    <x v="0"/>
    <m/>
    <m/>
    <x v="0"/>
    <x v="12"/>
    <x v="0"/>
    <x v="2"/>
    <x v="10"/>
    <n v="6"/>
    <s v=""/>
    <d v="1899-12-31T03:12:00"/>
    <n v="25.976111111141897"/>
    <n v="12"/>
    <n v="13.976111111141897"/>
    <n v="0"/>
    <x v="3"/>
  </r>
  <r>
    <s v="E002"/>
    <s v="EO55"/>
    <x v="2694"/>
    <x v="0"/>
    <s v="E3"/>
    <n v="100037768"/>
    <s v="MINAS DE AGUAS TEÑIDAS, S.A.U. (MAT"/>
    <n v="46004427"/>
    <s v="ZREP4500031988_4 @ MAGDALENA PASTA"/>
    <n v="1782"/>
    <x v="46"/>
    <d v="2024-09-13T00:00:00"/>
    <d v="1899-12-30T15:54:57"/>
    <s v="14/09 8h"/>
    <d v="2024-09-14T00:00:00"/>
    <x v="9"/>
    <x v="10"/>
    <x v="2801"/>
    <d v="2024-09-13T00:00:00"/>
    <d v="1899-12-30T17:58:58"/>
    <n v="85"/>
    <s v="E00085"/>
    <s v="RUTA KMS.085"/>
    <x v="62"/>
    <x v="0"/>
    <x v="0"/>
    <x v="6"/>
    <x v="0"/>
    <d v="2024-09-13T15:54:57"/>
    <x v="323"/>
    <n v="28.08416666672565"/>
    <d v="2024-09-13T17:58:58"/>
    <d v="1899-12-30T01:08:00"/>
    <d v="2024-09-13T19:06:58"/>
    <n v="24.883888888929505"/>
    <x v="0"/>
    <m/>
    <m/>
    <x v="0"/>
    <x v="12"/>
    <x v="0"/>
    <x v="2"/>
    <x v="9"/>
    <n v="6"/>
    <s v=""/>
    <d v="1899-12-31T03:12:00"/>
    <n v="25.950833333392318"/>
    <n v="12"/>
    <n v="13.950833333392318"/>
    <n v="0"/>
    <x v="3"/>
  </r>
  <r>
    <s v="E002"/>
    <s v="EO55"/>
    <x v="2695"/>
    <x v="0"/>
    <s v="E3"/>
    <n v="100037768"/>
    <s v="MINAS DE AGUAS TEÑIDAS, S.A.U. (MAT"/>
    <n v="46004427"/>
    <s v="ZREP4500031988_4 @ MAGDALENA PASTA"/>
    <n v="1782"/>
    <x v="46"/>
    <d v="2024-09-13T00:00:00"/>
    <d v="1899-12-30T15:55:25"/>
    <s v="14/09 9h"/>
    <d v="2024-09-14T00:00:00"/>
    <x v="9"/>
    <x v="10"/>
    <x v="2802"/>
    <d v="2024-09-13T00:00:00"/>
    <d v="1899-12-30T19:46:46"/>
    <n v="85"/>
    <s v="E00085"/>
    <s v="RUTA KMS.085"/>
    <x v="102"/>
    <x v="0"/>
    <x v="0"/>
    <x v="6"/>
    <x v="0"/>
    <d v="2024-09-13T15:55:25"/>
    <x v="323"/>
    <n v="28.076388888875954"/>
    <d v="2024-09-13T19:46:46"/>
    <d v="1899-12-30T01:08:00"/>
    <d v="2024-09-13T20:54:46"/>
    <n v="23.087222222238779"/>
    <x v="0"/>
    <m/>
    <m/>
    <x v="0"/>
    <x v="12"/>
    <x v="0"/>
    <x v="2"/>
    <x v="11"/>
    <n v="6"/>
    <s v=""/>
    <d v="1899-12-31T03:12:00"/>
    <n v="25.943055555542621"/>
    <n v="12"/>
    <n v="13.943055555542621"/>
    <n v="0"/>
    <x v="3"/>
  </r>
  <r>
    <s v="E002"/>
    <s v="EO55"/>
    <x v="2696"/>
    <x v="0"/>
    <s v="E3"/>
    <n v="100037768"/>
    <s v="MINAS DE AGUAS TEÑIDAS, S.A.U. (MAT"/>
    <n v="46004427"/>
    <s v="ZREP4500031988_4 @ MAGDALENA PASTA"/>
    <n v="1782"/>
    <x v="46"/>
    <d v="2024-09-13T00:00:00"/>
    <d v="1899-12-30T15:55:49"/>
    <s v="14/09 10h"/>
    <d v="2024-09-14T00:00:00"/>
    <x v="9"/>
    <x v="10"/>
    <x v="2803"/>
    <d v="2024-09-14T00:00:00"/>
    <d v="1899-12-30T08:49:24"/>
    <n v="85"/>
    <s v="E00085"/>
    <s v="RUTA KMS.085"/>
    <x v="64"/>
    <x v="0"/>
    <x v="0"/>
    <x v="6"/>
    <x v="0"/>
    <d v="2024-09-13T15:55:49"/>
    <x v="323"/>
    <n v="28.069722222222481"/>
    <d v="2024-09-14T08:49:24"/>
    <d v="1899-12-30T01:08:00"/>
    <d v="2024-09-14T09:57:24"/>
    <n v="10.043333333451301"/>
    <x v="0"/>
    <m/>
    <m/>
    <x v="0"/>
    <x v="14"/>
    <x v="0"/>
    <x v="2"/>
    <x v="0"/>
    <n v="7"/>
    <s v=""/>
    <d v="1899-12-31T03:12:00"/>
    <n v="25.936388888889148"/>
    <n v="12"/>
    <n v="13.936388888889148"/>
    <n v="0"/>
    <x v="3"/>
  </r>
  <r>
    <s v="E002"/>
    <s v="EO55"/>
    <x v="2697"/>
    <x v="0"/>
    <s v="E3"/>
    <n v="100037768"/>
    <s v="MINAS DE AGUAS TEÑIDAS, S.A.U. (MAT"/>
    <n v="46004427"/>
    <s v="ZREP4500031988_4 @ MAGDALENA PASTA"/>
    <n v="1782"/>
    <x v="46"/>
    <d v="2024-09-13T00:00:00"/>
    <d v="1899-12-30T15:56:13"/>
    <s v="14/09 11h"/>
    <d v="2024-09-14T00:00:00"/>
    <x v="9"/>
    <x v="10"/>
    <x v="2804"/>
    <d v="2024-09-14T00:00:00"/>
    <d v="1899-12-30T09:43:08"/>
    <n v="85"/>
    <s v="E00085"/>
    <s v="RUTA KMS.085"/>
    <x v="63"/>
    <x v="0"/>
    <x v="0"/>
    <x v="6"/>
    <x v="0"/>
    <d v="2024-09-13T15:56:13"/>
    <x v="323"/>
    <n v="28.063055555569008"/>
    <d v="2024-09-14T09:43:08"/>
    <d v="1899-12-30T01:08:00"/>
    <d v="2024-09-14T10:51:08"/>
    <n v="9.1477777777472511"/>
    <x v="0"/>
    <m/>
    <m/>
    <x v="0"/>
    <x v="14"/>
    <x v="0"/>
    <x v="2"/>
    <x v="1"/>
    <n v="7"/>
    <s v=""/>
    <d v="1899-12-31T03:12:00"/>
    <n v="25.929722222235675"/>
    <n v="12"/>
    <n v="13.929722222235675"/>
    <n v="0"/>
    <x v="3"/>
  </r>
  <r>
    <s v="E002"/>
    <s v="EO55"/>
    <x v="2698"/>
    <x v="0"/>
    <s v="E3"/>
    <n v="100037768"/>
    <s v="MINAS DE AGUAS TEÑIDAS, S.A.U. (MAT"/>
    <n v="46004427"/>
    <s v="ZREP4500031988_4 @ MAGDALENA PASTA"/>
    <n v="1782"/>
    <x v="46"/>
    <d v="2024-09-13T00:00:00"/>
    <d v="1899-12-30T15:56:41"/>
    <s v="14/09 12h"/>
    <d v="2024-09-14T00:00:00"/>
    <x v="9"/>
    <x v="10"/>
    <x v="2805"/>
    <d v="2024-09-14T00:00:00"/>
    <d v="1899-12-30T10:19:58"/>
    <n v="85"/>
    <s v="E00085"/>
    <s v="RUTA KMS.085"/>
    <x v="69"/>
    <x v="0"/>
    <x v="0"/>
    <x v="6"/>
    <x v="0"/>
    <d v="2024-09-13T15:56:41"/>
    <x v="323"/>
    <n v="28.055277777893934"/>
    <d v="2024-09-14T10:19:58"/>
    <d v="1899-12-30T01:08:00"/>
    <d v="2024-09-14T11:27:58"/>
    <n v="8.5338888888945803"/>
    <x v="0"/>
    <m/>
    <m/>
    <x v="0"/>
    <x v="14"/>
    <x v="0"/>
    <x v="2"/>
    <x v="6"/>
    <n v="7"/>
    <s v=""/>
    <d v="1899-12-31T03:12:00"/>
    <n v="25.921944444560602"/>
    <n v="12"/>
    <n v="13.921944444560602"/>
    <n v="0"/>
    <x v="3"/>
  </r>
  <r>
    <s v="E002"/>
    <s v="EO55"/>
    <x v="2699"/>
    <x v="0"/>
    <s v="E3"/>
    <n v="100037768"/>
    <s v="MINAS DE AGUAS TEÑIDAS, S.A.U. (MAT"/>
    <n v="46004427"/>
    <s v="ZREP4500031988_4 @ MAGDALENA PASTA"/>
    <n v="1782"/>
    <x v="46"/>
    <d v="2024-09-13T00:00:00"/>
    <d v="1899-12-30T15:57:34"/>
    <s v="14/09 14h"/>
    <d v="2024-09-14T00:00:00"/>
    <x v="9"/>
    <x v="10"/>
    <x v="2806"/>
    <d v="2024-09-14T00:00:00"/>
    <d v="1899-12-30T11:51:32"/>
    <n v="85"/>
    <s v="E00085"/>
    <s v="RUTA KMS.085"/>
    <x v="102"/>
    <x v="0"/>
    <x v="0"/>
    <x v="6"/>
    <x v="0"/>
    <d v="2024-09-13T15:57:34"/>
    <x v="323"/>
    <n v="28.040555555548053"/>
    <d v="2024-09-14T11:51:32"/>
    <d v="1899-12-30T01:08:00"/>
    <d v="2024-09-14T12:59:32"/>
    <n v="7.0077777777914889"/>
    <x v="0"/>
    <m/>
    <m/>
    <x v="0"/>
    <x v="14"/>
    <x v="0"/>
    <x v="2"/>
    <x v="7"/>
    <n v="7"/>
    <s v=""/>
    <d v="1899-12-31T03:12:00"/>
    <n v="25.90722222221472"/>
    <n v="12"/>
    <n v="13.90722222221472"/>
    <n v="0"/>
    <x v="3"/>
  </r>
  <r>
    <s v="E002"/>
    <s v="EO55"/>
    <x v="2700"/>
    <x v="0"/>
    <s v="E3"/>
    <n v="100037768"/>
    <s v="MINAS DE AGUAS TEÑIDAS, S.A.U. (MAT"/>
    <n v="46004426"/>
    <s v="ZREP4500031988_3 @ VALDELAMUSA PAST"/>
    <n v="1782"/>
    <x v="46"/>
    <d v="2024-09-13T00:00:00"/>
    <d v="1899-12-30T15:59:30"/>
    <s v="15/09 6h"/>
    <d v="2024-09-15T00:00:00"/>
    <x v="9"/>
    <x v="10"/>
    <x v="2807"/>
    <d v="2024-09-13T00:00:00"/>
    <d v="1899-12-30T19:34:35"/>
    <n v="85"/>
    <s v="E00085"/>
    <s v="RUTA KMS.085"/>
    <x v="119"/>
    <x v="0"/>
    <x v="0"/>
    <x v="6"/>
    <x v="0"/>
    <d v="2024-09-13T15:59:30"/>
    <x v="321"/>
    <n v="52.008333333476912"/>
    <d v="2024-09-13T19:34:35"/>
    <d v="1899-12-30T01:08:00"/>
    <d v="2024-09-13T20:42:35"/>
    <n v="47.290277777763549"/>
    <x v="0"/>
    <m/>
    <m/>
    <x v="0"/>
    <x v="12"/>
    <x v="0"/>
    <x v="2"/>
    <x v="11"/>
    <n v="6"/>
    <s v=""/>
    <d v="1899-12-31T03:12:00"/>
    <n v="49.875000000143579"/>
    <n v="24"/>
    <n v="25.875000000143579"/>
    <n v="0"/>
    <x v="3"/>
  </r>
  <r>
    <s v="E002"/>
    <s v="EO55"/>
    <x v="2701"/>
    <x v="0"/>
    <s v="E3"/>
    <n v="100037768"/>
    <s v="MINAS DE AGUAS TEÑIDAS, S.A.U. (MAT"/>
    <n v="46004426"/>
    <s v="ZREP4500031988_3 @ VALDELAMUSA PAST"/>
    <n v="1782"/>
    <x v="46"/>
    <d v="2024-09-13T00:00:00"/>
    <d v="1899-12-30T15:59:57"/>
    <s v="15/09 7h"/>
    <d v="2024-09-15T00:00:00"/>
    <x v="9"/>
    <x v="10"/>
    <x v="2808"/>
    <d v="2024-09-13T00:00:00"/>
    <d v="1899-12-30T20:02:57"/>
    <n v="85"/>
    <s v="E00085"/>
    <s v="RUTA KMS.085"/>
    <x v="70"/>
    <x v="0"/>
    <x v="0"/>
    <x v="6"/>
    <x v="0"/>
    <d v="2024-09-13T15:59:57"/>
    <x v="321"/>
    <n v="52.000833333469927"/>
    <d v="2024-09-13T20:02:57"/>
    <d v="1899-12-30T01:08:00"/>
    <d v="2024-09-13T21:10:57"/>
    <n v="46.817500000004657"/>
    <x v="0"/>
    <m/>
    <m/>
    <x v="0"/>
    <x v="12"/>
    <x v="0"/>
    <x v="2"/>
    <x v="16"/>
    <n v="6"/>
    <s v=""/>
    <d v="1899-12-31T03:12:00"/>
    <n v="49.867500000136594"/>
    <n v="24"/>
    <n v="25.867500000136594"/>
    <n v="0"/>
    <x v="3"/>
  </r>
  <r>
    <s v="E002"/>
    <s v="EO55"/>
    <x v="2702"/>
    <x v="0"/>
    <s v="E3"/>
    <n v="100037768"/>
    <s v="MINAS DE AGUAS TEÑIDAS, S.A.U. (MAT"/>
    <n v="46004426"/>
    <s v="ZREP4500031988_3 @ VALDELAMUSA PAST"/>
    <n v="1782"/>
    <x v="46"/>
    <d v="2024-09-13T00:00:00"/>
    <d v="1899-12-30T16:01:30"/>
    <s v="15/09 8h"/>
    <d v="2024-09-15T00:00:00"/>
    <x v="9"/>
    <x v="10"/>
    <x v="2809"/>
    <d v="2024-09-14T00:00:00"/>
    <d v="1899-12-30T16:43:30"/>
    <n v="85"/>
    <s v="E00085"/>
    <s v="RUTA KMS.085"/>
    <x v="86"/>
    <x v="0"/>
    <x v="0"/>
    <x v="6"/>
    <x v="0"/>
    <d v="2024-09-13T16:01:30"/>
    <x v="321"/>
    <n v="51.975000000034925"/>
    <d v="2024-09-14T16:43:30"/>
    <d v="1899-12-30T01:08:00"/>
    <d v="2024-09-14T17:51:30"/>
    <n v="26.141666666662786"/>
    <x v="0"/>
    <m/>
    <m/>
    <x v="0"/>
    <x v="14"/>
    <x v="0"/>
    <x v="2"/>
    <x v="8"/>
    <n v="7"/>
    <s v=""/>
    <d v="1899-12-31T03:12:00"/>
    <n v="49.841666666701592"/>
    <n v="24"/>
    <n v="25.841666666701592"/>
    <n v="0"/>
    <x v="3"/>
  </r>
  <r>
    <s v="E002"/>
    <s v="EO55"/>
    <x v="2703"/>
    <x v="0"/>
    <s v="E3"/>
    <n v="100048069"/>
    <s v="HORMIGONES SAN PEDRO, S.A."/>
    <n v="46003989"/>
    <s v="SAN PEDRO ALCANTARA"/>
    <n v="3269"/>
    <x v="45"/>
    <d v="2024-09-13T00:00:00"/>
    <d v="1899-12-30T16:01:55"/>
    <s v="16/09 15:00h"/>
    <d v="2024-09-16T00:00:00"/>
    <x v="4"/>
    <x v="9"/>
    <x v="2810"/>
    <d v="2024-09-16T00:00:00"/>
    <d v="1899-12-30T12:17:31"/>
    <n v="84"/>
    <s v="E00084"/>
    <s v="RUTA KMS.084"/>
    <x v="249"/>
    <x v="0"/>
    <x v="0"/>
    <x v="5"/>
    <x v="0"/>
    <d v="2024-09-13T16:01:55"/>
    <x v="288"/>
    <n v="70.968055555480532"/>
    <d v="2024-09-16T12:17:31"/>
    <d v="1899-12-30T01:07:12"/>
    <d v="2024-09-16T13:24:43"/>
    <n v="1.5880555555340834"/>
    <x v="0"/>
    <m/>
    <m/>
    <x v="0"/>
    <x v="13"/>
    <x v="0"/>
    <x v="3"/>
    <x v="3"/>
    <n v="2"/>
    <s v=""/>
    <d v="1899-12-31T02:52:48"/>
    <n v="68.848055555480528"/>
    <n v="36"/>
    <n v="32.848055555480528"/>
    <n v="0"/>
    <x v="3"/>
  </r>
  <r>
    <s v="E002"/>
    <s v="EO55"/>
    <x v="2704"/>
    <x v="0"/>
    <s v="E3"/>
    <n v="100037768"/>
    <s v="MINAS DE AGUAS TEÑIDAS, S.A.U. (MAT"/>
    <n v="46004426"/>
    <s v="ZREP4500031988_3 @ VALDELAMUSA PAST"/>
    <n v="1782"/>
    <x v="46"/>
    <d v="2024-09-13T00:00:00"/>
    <d v="1899-12-30T16:01:57"/>
    <s v="15/09 9h"/>
    <d v="2024-09-15T00:00:00"/>
    <x v="9"/>
    <x v="10"/>
    <x v="2811"/>
    <d v="2024-09-14T00:00:00"/>
    <d v="1899-12-30T13:33:34"/>
    <n v="85"/>
    <s v="E00085"/>
    <s v="RUTA KMS.085"/>
    <x v="64"/>
    <x v="0"/>
    <x v="0"/>
    <x v="6"/>
    <x v="0"/>
    <d v="2024-09-13T16:01:57"/>
    <x v="321"/>
    <n v="51.96750000002794"/>
    <d v="2024-09-14T13:33:34"/>
    <d v="1899-12-30T01:08:00"/>
    <d v="2024-09-14T14:41:34"/>
    <n v="29.307222222327255"/>
    <x v="0"/>
    <m/>
    <m/>
    <x v="0"/>
    <x v="14"/>
    <x v="0"/>
    <x v="2"/>
    <x v="2"/>
    <n v="7"/>
    <s v=""/>
    <d v="1899-12-31T03:12:00"/>
    <n v="49.834166666694607"/>
    <n v="24"/>
    <n v="25.834166666694607"/>
    <n v="0"/>
    <x v="3"/>
  </r>
  <r>
    <s v="E002"/>
    <s v="EO55"/>
    <x v="2705"/>
    <x v="0"/>
    <s v="E3"/>
    <n v="100037768"/>
    <s v="MINAS DE AGUAS TEÑIDAS, S.A.U. (MAT"/>
    <n v="46004426"/>
    <s v="ZREP4500031988_3 @ VALDELAMUSA PAST"/>
    <n v="1782"/>
    <x v="46"/>
    <d v="2024-09-13T00:00:00"/>
    <d v="1899-12-30T16:02:29"/>
    <s v="ALBAN MAN CSNB-126"/>
    <d v="2024-09-15T00:00:00"/>
    <x v="9"/>
    <x v="10"/>
    <x v="2812"/>
    <d v="2024-09-15T00:00:00"/>
    <d v="1899-12-30T08:32:29"/>
    <n v="85"/>
    <s v="E00085"/>
    <s v="RUTA KMS.085"/>
    <x v="240"/>
    <x v="0"/>
    <x v="0"/>
    <x v="6"/>
    <x v="0"/>
    <d v="2024-09-13T16:02:29"/>
    <x v="321"/>
    <n v="51.958611111156642"/>
    <d v="2024-09-15T08:32:29"/>
    <d v="1899-12-30T01:08:00"/>
    <d v="2024-09-15T09:40:29"/>
    <n v="10.325277777796146"/>
    <x v="0"/>
    <m/>
    <m/>
    <x v="0"/>
    <x v="16"/>
    <x v="0"/>
    <x v="2"/>
    <x v="0"/>
    <n v="1"/>
    <s v=""/>
    <d v="1899-12-31T03:12:00"/>
    <n v="49.82527777782331"/>
    <n v="24"/>
    <n v="25.82527777782331"/>
    <n v="0"/>
    <x v="3"/>
  </r>
  <r>
    <s v="E002"/>
    <s v="EO55"/>
    <x v="2706"/>
    <x v="0"/>
    <s v="E3"/>
    <n v="100037768"/>
    <s v="MINAS DE AGUAS TEÑIDAS, S.A.U. (MAT"/>
    <n v="46004426"/>
    <s v="ZREP4500031988_3 @ VALDELAMUSA PAST"/>
    <n v="1782"/>
    <x v="46"/>
    <d v="2024-09-13T00:00:00"/>
    <d v="1899-12-30T16:02:58"/>
    <s v="ALBAN MAN CSNB-127"/>
    <d v="2024-09-15T00:00:00"/>
    <x v="9"/>
    <x v="10"/>
    <x v="2813"/>
    <d v="2024-09-15T00:00:00"/>
    <d v="1899-12-30T08:35:55"/>
    <n v="85"/>
    <s v="E00085"/>
    <s v="RUTA KMS.085"/>
    <x v="88"/>
    <x v="0"/>
    <x v="0"/>
    <x v="6"/>
    <x v="0"/>
    <d v="2024-09-13T16:02:58"/>
    <x v="321"/>
    <n v="51.950555555638857"/>
    <d v="2024-09-15T08:35:55"/>
    <d v="1899-12-30T01:08:00"/>
    <d v="2024-09-15T09:43:55"/>
    <n v="10.268055555643514"/>
    <x v="0"/>
    <m/>
    <m/>
    <x v="0"/>
    <x v="16"/>
    <x v="0"/>
    <x v="2"/>
    <x v="0"/>
    <n v="1"/>
    <s v=""/>
    <d v="1899-12-31T03:12:00"/>
    <n v="49.817222222305524"/>
    <n v="24"/>
    <n v="25.817222222305524"/>
    <n v="0"/>
    <x v="3"/>
  </r>
  <r>
    <s v="E002"/>
    <s v="EO55"/>
    <x v="2707"/>
    <x v="0"/>
    <s v="E3"/>
    <n v="100037768"/>
    <s v="MINAS DE AGUAS TEÑIDAS, S.A.U. (MAT"/>
    <n v="46004426"/>
    <s v="ZREP4500031988_3 @ VALDELAMUSA PAST"/>
    <n v="1782"/>
    <x v="46"/>
    <d v="2024-09-13T00:00:00"/>
    <d v="1899-12-30T16:03:27"/>
    <s v="ALBAN MAN CSNB-130"/>
    <d v="2024-09-15T00:00:00"/>
    <x v="9"/>
    <x v="10"/>
    <x v="2814"/>
    <d v="2024-09-15T00:00:00"/>
    <d v="1899-12-30T09:12:22"/>
    <n v="85"/>
    <s v="E00085"/>
    <s v="RUTA KMS.085"/>
    <x v="86"/>
    <x v="0"/>
    <x v="0"/>
    <x v="6"/>
    <x v="0"/>
    <d v="2024-09-13T16:03:27"/>
    <x v="321"/>
    <n v="51.942500000121072"/>
    <d v="2024-09-15T09:12:22"/>
    <d v="1899-12-30T01:08:00"/>
    <d v="2024-09-15T10:20:22"/>
    <n v="9.6605555556016043"/>
    <x v="0"/>
    <m/>
    <m/>
    <x v="0"/>
    <x v="16"/>
    <x v="0"/>
    <x v="2"/>
    <x v="1"/>
    <n v="1"/>
    <s v=""/>
    <d v="1899-12-31T03:12:00"/>
    <n v="49.809166666787739"/>
    <n v="24"/>
    <n v="25.809166666787739"/>
    <n v="0"/>
    <x v="3"/>
  </r>
  <r>
    <s v="E002"/>
    <s v="EO55"/>
    <x v="2708"/>
    <x v="0"/>
    <s v="E3"/>
    <n v="100037768"/>
    <s v="MINAS DE AGUAS TEÑIDAS, S.A.U. (MAT"/>
    <n v="46004426"/>
    <s v="ZREP4500031988_3 @ VALDELAMUSA PAST"/>
    <n v="1782"/>
    <x v="46"/>
    <d v="2024-09-13T00:00:00"/>
    <d v="1899-12-30T16:03:56"/>
    <s v="ALBAN MAN CSNB-132"/>
    <d v="2024-09-15T00:00:00"/>
    <x v="9"/>
    <x v="10"/>
    <x v="2815"/>
    <d v="2024-09-15T00:00:00"/>
    <d v="1899-12-30T09:24:36"/>
    <n v="85"/>
    <s v="E00085"/>
    <s v="RUTA KMS.085"/>
    <x v="295"/>
    <x v="0"/>
    <x v="0"/>
    <x v="6"/>
    <x v="0"/>
    <d v="2024-09-13T16:03:56"/>
    <x v="321"/>
    <n v="51.934444444428664"/>
    <d v="2024-09-15T09:24:36"/>
    <d v="1899-12-30T01:08:00"/>
    <d v="2024-09-15T10:32:36"/>
    <n v="9.4566666667233221"/>
    <x v="0"/>
    <m/>
    <m/>
    <x v="0"/>
    <x v="16"/>
    <x v="0"/>
    <x v="2"/>
    <x v="1"/>
    <n v="1"/>
    <s v=""/>
    <d v="1899-12-31T03:12:00"/>
    <n v="49.801111111095331"/>
    <n v="24"/>
    <n v="25.801111111095331"/>
    <n v="0"/>
    <x v="3"/>
  </r>
  <r>
    <s v="E002"/>
    <s v="EO55"/>
    <x v="2709"/>
    <x v="0"/>
    <s v="E3"/>
    <n v="100037768"/>
    <s v="MINAS DE AGUAS TEÑIDAS, S.A.U. (MAT"/>
    <n v="46004426"/>
    <s v="ZREP4500031988_3 @ VALDELAMUSA PAST"/>
    <n v="1782"/>
    <x v="46"/>
    <d v="2024-09-13T00:00:00"/>
    <d v="1899-12-30T16:04:42"/>
    <s v="ALBAN MAN CSNB-133"/>
    <d v="2024-09-15T00:00:00"/>
    <x v="9"/>
    <x v="10"/>
    <x v="2816"/>
    <d v="2024-09-15T00:00:00"/>
    <d v="1899-12-30T09:28:35"/>
    <n v="85"/>
    <s v="E00085"/>
    <s v="RUTA KMS.085"/>
    <x v="240"/>
    <x v="0"/>
    <x v="0"/>
    <x v="6"/>
    <x v="0"/>
    <d v="2024-09-13T16:04:42"/>
    <x v="321"/>
    <n v="51.921666666807141"/>
    <d v="2024-09-15T09:28:35"/>
    <d v="1899-12-30T01:08:00"/>
    <d v="2024-09-15T10:36:35"/>
    <n v="9.3902777778566815"/>
    <x v="0"/>
    <m/>
    <m/>
    <x v="0"/>
    <x v="16"/>
    <x v="0"/>
    <x v="2"/>
    <x v="1"/>
    <n v="1"/>
    <s v=""/>
    <d v="1899-12-31T03:12:00"/>
    <n v="49.788333333473808"/>
    <n v="24"/>
    <n v="25.788333333473808"/>
    <n v="0"/>
    <x v="3"/>
  </r>
  <r>
    <s v="E002"/>
    <s v="EO55"/>
    <x v="2710"/>
    <x v="0"/>
    <s v="E3"/>
    <n v="100037768"/>
    <s v="MINAS DE AGUAS TEÑIDAS, S.A.U. (MAT"/>
    <n v="46004427"/>
    <s v="ZREP4500031988_4 @ MAGDALENA PASTA"/>
    <n v="1782"/>
    <x v="46"/>
    <d v="2024-09-13T00:00:00"/>
    <d v="1899-12-30T16:05:48"/>
    <s v="15/09 6h"/>
    <d v="2024-09-15T00:00:00"/>
    <x v="9"/>
    <x v="10"/>
    <x v="2817"/>
    <d v="2024-09-13T00:00:00"/>
    <d v="1899-12-30T17:42:59"/>
    <n v="85"/>
    <s v="E00085"/>
    <s v="RUTA KMS.085"/>
    <x v="240"/>
    <x v="0"/>
    <x v="0"/>
    <x v="6"/>
    <x v="0"/>
    <d v="2024-09-13T16:05:48"/>
    <x v="321"/>
    <n v="51.903333333379123"/>
    <d v="2024-09-13T17:42:59"/>
    <d v="1899-12-30T01:08:00"/>
    <d v="2024-09-13T18:50:59"/>
    <n v="49.150277777749579"/>
    <x v="0"/>
    <m/>
    <m/>
    <x v="0"/>
    <x v="12"/>
    <x v="0"/>
    <x v="2"/>
    <x v="9"/>
    <n v="6"/>
    <s v=""/>
    <d v="1899-12-31T03:12:00"/>
    <n v="49.770000000045791"/>
    <n v="24"/>
    <n v="25.770000000045791"/>
    <n v="0"/>
    <x v="3"/>
  </r>
  <r>
    <s v="E002"/>
    <s v="EO55"/>
    <x v="2711"/>
    <x v="0"/>
    <s v="E3"/>
    <n v="100037768"/>
    <s v="MINAS DE AGUAS TEÑIDAS, S.A.U. (MAT"/>
    <n v="46004427"/>
    <s v="ZREP4500031988_4 @ MAGDALENA PASTA"/>
    <n v="1782"/>
    <x v="46"/>
    <d v="2024-09-13T00:00:00"/>
    <d v="1899-12-30T16:06:14"/>
    <s v="15/09 7h"/>
    <d v="2024-09-15T00:00:00"/>
    <x v="9"/>
    <x v="10"/>
    <x v="2818"/>
    <d v="2024-09-13T00:00:00"/>
    <d v="1899-12-30T19:16:57"/>
    <n v="85"/>
    <s v="E00085"/>
    <s v="RUTA KMS.085"/>
    <x v="88"/>
    <x v="0"/>
    <x v="0"/>
    <x v="6"/>
    <x v="0"/>
    <d v="2024-09-13T16:06:14"/>
    <x v="321"/>
    <n v="51.89611111121485"/>
    <d v="2024-09-13T19:16:57"/>
    <d v="1899-12-30T01:08:00"/>
    <d v="2024-09-13T20:24:57"/>
    <n v="47.58416666672565"/>
    <x v="0"/>
    <m/>
    <m/>
    <x v="0"/>
    <x v="12"/>
    <x v="0"/>
    <x v="2"/>
    <x v="11"/>
    <n v="6"/>
    <s v=""/>
    <d v="1899-12-31T03:12:00"/>
    <n v="49.762777777881517"/>
    <n v="24"/>
    <n v="25.762777777881517"/>
    <n v="0"/>
    <x v="3"/>
  </r>
  <r>
    <s v="E002"/>
    <s v="EO55"/>
    <x v="2712"/>
    <x v="0"/>
    <s v="E3"/>
    <n v="100037768"/>
    <s v="MINAS DE AGUAS TEÑIDAS, S.A.U. (MAT"/>
    <n v="46004427"/>
    <s v="ZREP4500031988_4 @ MAGDALENA PASTA"/>
    <n v="1782"/>
    <x v="46"/>
    <d v="2024-09-13T00:00:00"/>
    <d v="1899-12-30T16:08:09"/>
    <s v="15/09 9h"/>
    <d v="2024-09-15T00:00:00"/>
    <x v="9"/>
    <x v="10"/>
    <x v="2819"/>
    <d v="2024-09-13T00:00:00"/>
    <d v="1899-12-30T19:04:25"/>
    <n v="85"/>
    <s v="E00085"/>
    <s v="RUTA KMS.085"/>
    <x v="295"/>
    <x v="0"/>
    <x v="0"/>
    <x v="6"/>
    <x v="0"/>
    <d v="2024-09-13T16:08:09"/>
    <x v="321"/>
    <n v="51.864166666811798"/>
    <d v="2024-09-13T19:04:25"/>
    <d v="1899-12-30T01:08:00"/>
    <d v="2024-09-13T20:12:25"/>
    <n v="47.793055555550382"/>
    <x v="0"/>
    <m/>
    <m/>
    <x v="0"/>
    <x v="12"/>
    <x v="0"/>
    <x v="2"/>
    <x v="11"/>
    <n v="6"/>
    <s v=""/>
    <d v="1899-12-31T03:12:00"/>
    <n v="49.730833333478465"/>
    <n v="24"/>
    <n v="25.730833333478465"/>
    <n v="0"/>
    <x v="3"/>
  </r>
  <r>
    <s v="E002"/>
    <s v="EO55"/>
    <x v="2713"/>
    <x v="0"/>
    <s v="E3"/>
    <n v="100037768"/>
    <s v="MINAS DE AGUAS TEÑIDAS, S.A.U. (MAT"/>
    <n v="46004427"/>
    <s v="ZREP4500031988_4 @ MAGDALENA PASTA"/>
    <n v="1782"/>
    <x v="46"/>
    <d v="2024-09-13T00:00:00"/>
    <d v="1899-12-30T16:08:39"/>
    <s v="ALBAN MAN CSNB-129"/>
    <d v="2024-09-15T00:00:00"/>
    <x v="9"/>
    <x v="10"/>
    <x v="2820"/>
    <d v="2024-09-15T00:00:00"/>
    <d v="1899-12-30T09:08:53"/>
    <n v="85"/>
    <s v="E00085"/>
    <s v="RUTA KMS.085"/>
    <x v="70"/>
    <x v="0"/>
    <x v="0"/>
    <x v="6"/>
    <x v="0"/>
    <d v="2024-09-13T16:08:39"/>
    <x v="321"/>
    <n v="51.855833333451301"/>
    <d v="2024-09-15T09:08:53"/>
    <d v="1899-12-30T01:08:00"/>
    <d v="2024-09-15T10:16:53"/>
    <n v="9.718611111107748"/>
    <x v="0"/>
    <m/>
    <m/>
    <x v="0"/>
    <x v="16"/>
    <x v="0"/>
    <x v="2"/>
    <x v="1"/>
    <n v="1"/>
    <s v=""/>
    <d v="1899-12-31T03:12:00"/>
    <n v="49.722500000117968"/>
    <n v="24"/>
    <n v="25.722500000117968"/>
    <n v="0"/>
    <x v="3"/>
  </r>
  <r>
    <s v="E002"/>
    <s v="EO55"/>
    <x v="2714"/>
    <x v="0"/>
    <s v="E3"/>
    <n v="100037768"/>
    <s v="MINAS DE AGUAS TEÑIDAS, S.A.U. (MAT"/>
    <n v="46004427"/>
    <s v="ZREP4500031988_4 @ MAGDALENA PASTA"/>
    <n v="1782"/>
    <x v="46"/>
    <d v="2024-09-13T00:00:00"/>
    <d v="1899-12-30T16:09:37"/>
    <s v="ALBAN MAN CSNB-131"/>
    <d v="2024-09-15T00:00:00"/>
    <x v="9"/>
    <x v="10"/>
    <x v="2821"/>
    <d v="2024-09-15T00:00:00"/>
    <d v="1899-12-30T09:17:13"/>
    <n v="85"/>
    <s v="E00085"/>
    <s v="RUTA KMS.085"/>
    <x v="64"/>
    <x v="0"/>
    <x v="0"/>
    <x v="6"/>
    <x v="0"/>
    <d v="2024-09-13T16:09:37"/>
    <x v="321"/>
    <n v="51.839722222241107"/>
    <d v="2024-09-15T09:17:13"/>
    <d v="1899-12-30T01:08:00"/>
    <d v="2024-09-15T10:25:13"/>
    <n v="9.5797222222317941"/>
    <x v="0"/>
    <m/>
    <m/>
    <x v="0"/>
    <x v="16"/>
    <x v="0"/>
    <x v="2"/>
    <x v="1"/>
    <n v="1"/>
    <s v=""/>
    <d v="1899-12-31T03:12:00"/>
    <n v="49.706388888907775"/>
    <n v="24"/>
    <n v="25.706388888907775"/>
    <n v="0"/>
    <x v="3"/>
  </r>
  <r>
    <s v="E002"/>
    <s v="EO55"/>
    <x v="2715"/>
    <x v="0"/>
    <s v="E3"/>
    <n v="100037768"/>
    <s v="MINAS DE AGUAS TEÑIDAS, S.A.U. (MAT"/>
    <n v="46004427"/>
    <s v="ZREP4500031988_4 @ MAGDALENA PASTA"/>
    <n v="1782"/>
    <x v="46"/>
    <d v="2024-09-13T00:00:00"/>
    <d v="1899-12-30T16:10:25"/>
    <s v="15/09 12h"/>
    <d v="2024-09-15T00:00:00"/>
    <x v="9"/>
    <x v="10"/>
    <x v="2822"/>
    <d v="2024-09-15T00:00:00"/>
    <d v="1899-12-30T14:10:26"/>
    <n v="85"/>
    <s v="E00085"/>
    <s v="RUTA KMS.085"/>
    <x v="120"/>
    <x v="0"/>
    <x v="0"/>
    <x v="6"/>
    <x v="0"/>
    <d v="2024-09-13T16:10:25"/>
    <x v="321"/>
    <n v="51.826388888934162"/>
    <d v="2024-09-15T14:10:26"/>
    <d v="1899-12-30T01:08:00"/>
    <d v="2024-09-15T15:18:26"/>
    <n v="4.6927777777891606"/>
    <x v="0"/>
    <m/>
    <m/>
    <x v="0"/>
    <x v="16"/>
    <x v="0"/>
    <x v="2"/>
    <x v="5"/>
    <n v="1"/>
    <s v=""/>
    <d v="1899-12-31T03:12:00"/>
    <n v="49.693055555600829"/>
    <n v="24"/>
    <n v="25.693055555600829"/>
    <n v="0"/>
    <x v="3"/>
  </r>
  <r>
    <s v="E002"/>
    <s v="EO55"/>
    <x v="2716"/>
    <x v="0"/>
    <s v="E3"/>
    <n v="100037768"/>
    <s v="MINAS DE AGUAS TEÑIDAS, S.A.U. (MAT"/>
    <n v="46004427"/>
    <s v="ZREP4500031988_4 @ MAGDALENA PASTA"/>
    <n v="1782"/>
    <x v="46"/>
    <d v="2024-09-13T00:00:00"/>
    <d v="1899-12-30T16:10:58"/>
    <s v="15/09 13h"/>
    <d v="2024-09-15T00:00:00"/>
    <x v="9"/>
    <x v="10"/>
    <x v="2823"/>
    <d v="2024-09-15T00:00:00"/>
    <d v="1899-12-30T15:13:54"/>
    <n v="85"/>
    <s v="E00085"/>
    <s v="RUTA KMS.085"/>
    <x v="86"/>
    <x v="0"/>
    <x v="0"/>
    <x v="6"/>
    <x v="0"/>
    <d v="2024-09-13T16:10:58"/>
    <x v="321"/>
    <n v="51.817222222220153"/>
    <d v="2024-09-15T15:13:54"/>
    <d v="1899-12-30T01:08:00"/>
    <d v="2024-09-15T16:21:54"/>
    <n v="3.6350000000093132"/>
    <x v="0"/>
    <m/>
    <m/>
    <x v="0"/>
    <x v="16"/>
    <x v="0"/>
    <x v="2"/>
    <x v="4"/>
    <n v="1"/>
    <s v=""/>
    <d v="1899-12-31T03:12:00"/>
    <n v="49.68388888888682"/>
    <n v="24"/>
    <n v="25.68388888888682"/>
    <n v="0"/>
    <x v="3"/>
  </r>
  <r>
    <s v="E002"/>
    <s v="EO55"/>
    <x v="2717"/>
    <x v="0"/>
    <s v="E3"/>
    <n v="100058036"/>
    <s v="HORMI CONTADO, S.L."/>
    <n v="46005175"/>
    <s v="PLANTA DE LA LINEA"/>
    <n v="3269"/>
    <x v="45"/>
    <d v="2024-09-13T00:00:00"/>
    <d v="1899-12-30T16:13:48"/>
    <s v="16/09 10:00h"/>
    <d v="2024-09-16T00:00:00"/>
    <x v="11"/>
    <x v="9"/>
    <x v="2824"/>
    <d v="2024-09-16T00:00:00"/>
    <d v="1899-12-30T07:30:36"/>
    <n v="143"/>
    <s v="E00143"/>
    <s v="RUTA KMS.143"/>
    <x v="281"/>
    <x v="0"/>
    <x v="0"/>
    <x v="5"/>
    <x v="0"/>
    <d v="2024-09-13T16:13:48"/>
    <x v="281"/>
    <n v="65.770000000018626"/>
    <d v="2024-09-16T07:30:36"/>
    <d v="1899-12-30T01:54:24"/>
    <d v="2024-09-16T09:25:00"/>
    <n v="0.5833333331393078"/>
    <x v="0"/>
    <m/>
    <m/>
    <x v="0"/>
    <x v="13"/>
    <x v="0"/>
    <x v="3"/>
    <x v="12"/>
    <n v="2"/>
    <s v=""/>
    <d v="1899-12-31T21:45:36"/>
    <n v="62.86333333335196"/>
    <n v="36"/>
    <n v="26.86333333335196"/>
    <n v="0"/>
    <x v="3"/>
  </r>
  <r>
    <s v="E002"/>
    <s v="EO55"/>
    <x v="2718"/>
    <x v="0"/>
    <s v="E3"/>
    <n v="100037768"/>
    <s v="MINAS DE AGUAS TEÑIDAS, S.A.U. (MAT"/>
    <n v="46003118"/>
    <s v="ZREP4500031988_1 VALDELAMUSA PASTA"/>
    <n v="1782"/>
    <x v="46"/>
    <d v="2024-09-13T00:00:00"/>
    <d v="1899-12-30T16:16:02"/>
    <s v="16/09 6h"/>
    <d v="2024-09-16T00:00:00"/>
    <x v="9"/>
    <x v="10"/>
    <x v="2825"/>
    <d v="2024-09-14T00:00:00"/>
    <d v="1899-12-30T15:03:49"/>
    <n v="85"/>
    <s v="E00085"/>
    <s v="RUTA KMS.085"/>
    <x v="87"/>
    <x v="0"/>
    <x v="0"/>
    <x v="6"/>
    <x v="0"/>
    <d v="2024-09-13T16:16:02"/>
    <x v="276"/>
    <n v="75.732777777768206"/>
    <d v="2024-09-14T15:03:49"/>
    <d v="1899-12-30T01:08:00"/>
    <d v="2024-09-14T16:11:49"/>
    <n v="51.803055555559695"/>
    <x v="0"/>
    <m/>
    <m/>
    <x v="0"/>
    <x v="14"/>
    <x v="0"/>
    <x v="2"/>
    <x v="4"/>
    <n v="7"/>
    <s v=""/>
    <d v="1899-12-31T03:12:00"/>
    <n v="73.599444444434866"/>
    <n v="36"/>
    <n v="37.599444444434866"/>
    <n v="0"/>
    <x v="3"/>
  </r>
  <r>
    <s v="E002"/>
    <s v="EO55"/>
    <x v="2719"/>
    <x v="0"/>
    <s v="E3"/>
    <n v="100037768"/>
    <s v="MINAS DE AGUAS TEÑIDAS, S.A.U. (MAT"/>
    <n v="46003118"/>
    <s v="ZREP4500031988_1 VALDELAMUSA PASTA"/>
    <n v="1782"/>
    <x v="46"/>
    <d v="2024-09-13T00:00:00"/>
    <d v="1899-12-30T16:16:31"/>
    <s v="16/09 7h"/>
    <d v="2024-09-16T00:00:00"/>
    <x v="9"/>
    <x v="10"/>
    <x v="2826"/>
    <d v="2024-09-16T00:00:00"/>
    <d v="1899-12-30T09:33:03"/>
    <n v="85"/>
    <s v="E00085"/>
    <s v="RUTA KMS.085"/>
    <x v="87"/>
    <x v="0"/>
    <x v="0"/>
    <x v="6"/>
    <x v="0"/>
    <d v="2024-09-13T16:16:31"/>
    <x v="276"/>
    <n v="75.724722222250421"/>
    <d v="2024-09-16T09:33:03"/>
    <d v="1899-12-30T01:08:00"/>
    <d v="2024-09-16T10:41:03"/>
    <n v="9.3158333332976326"/>
    <x v="0"/>
    <m/>
    <m/>
    <x v="0"/>
    <x v="13"/>
    <x v="0"/>
    <x v="3"/>
    <x v="1"/>
    <n v="2"/>
    <s v=""/>
    <d v="1899-12-31T03:12:00"/>
    <n v="73.591388888917081"/>
    <n v="36"/>
    <n v="37.591388888917081"/>
    <n v="0"/>
    <x v="3"/>
  </r>
  <r>
    <s v="E002"/>
    <s v="EO55"/>
    <x v="2720"/>
    <x v="0"/>
    <s v="E3"/>
    <n v="100037768"/>
    <s v="MINAS DE AGUAS TEÑIDAS, S.A.U. (MAT"/>
    <n v="46003118"/>
    <s v="ZREP4500031988_1 VALDELAMUSA PASTA"/>
    <n v="1782"/>
    <x v="46"/>
    <d v="2024-09-13T00:00:00"/>
    <d v="1899-12-30T16:17:07"/>
    <s v="16/09 8h"/>
    <d v="2024-09-16T00:00:00"/>
    <x v="9"/>
    <x v="10"/>
    <x v="2827"/>
    <d v="2024-09-16T00:00:00"/>
    <d v="1899-12-30T07:44:57"/>
    <n v="85"/>
    <s v="E00085"/>
    <s v="RUTA KMS.085"/>
    <x v="102"/>
    <x v="0"/>
    <x v="0"/>
    <x v="6"/>
    <x v="0"/>
    <d v="2024-09-13T16:17:07"/>
    <x v="276"/>
    <n v="75.714722222357523"/>
    <d v="2024-09-16T07:44:57"/>
    <d v="1899-12-30T01:08:00"/>
    <d v="2024-09-16T08:52:57"/>
    <n v="11.11750000010943"/>
    <x v="0"/>
    <m/>
    <m/>
    <x v="0"/>
    <x v="13"/>
    <x v="0"/>
    <x v="3"/>
    <x v="12"/>
    <n v="2"/>
    <s v=""/>
    <d v="1899-12-31T03:12:00"/>
    <n v="73.581388889024183"/>
    <n v="36"/>
    <n v="37.581388889024183"/>
    <n v="0"/>
    <x v="3"/>
  </r>
  <r>
    <s v="E002"/>
    <s v="EO55"/>
    <x v="2721"/>
    <x v="0"/>
    <s v="E3"/>
    <n v="100037768"/>
    <s v="MINAS DE AGUAS TEÑIDAS, S.A.U. (MAT"/>
    <n v="46003118"/>
    <s v="ZREP4500031988_1 VALDELAMUSA PASTA"/>
    <n v="1782"/>
    <x v="46"/>
    <d v="2024-09-13T00:00:00"/>
    <d v="1899-12-30T16:17:41"/>
    <s v="16/09 9h"/>
    <d v="2024-09-16T00:00:00"/>
    <x v="9"/>
    <x v="10"/>
    <x v="2828"/>
    <d v="2024-09-16T00:00:00"/>
    <d v="1899-12-30T10:47:12"/>
    <n v="85"/>
    <s v="E00085"/>
    <s v="RUTA KMS.085"/>
    <x v="63"/>
    <x v="0"/>
    <x v="0"/>
    <x v="6"/>
    <x v="0"/>
    <d v="2024-09-13T16:17:41"/>
    <x v="276"/>
    <n v="75.705277777800802"/>
    <d v="2024-09-16T10:47:12"/>
    <d v="1899-12-30T01:08:00"/>
    <d v="2024-09-16T11:55:12"/>
    <n v="8.0800000000745058"/>
    <x v="0"/>
    <m/>
    <m/>
    <x v="0"/>
    <x v="13"/>
    <x v="0"/>
    <x v="3"/>
    <x v="6"/>
    <n v="2"/>
    <s v=""/>
    <d v="1899-12-31T03:12:00"/>
    <n v="73.571944444467462"/>
    <n v="36"/>
    <n v="37.571944444467462"/>
    <n v="0"/>
    <x v="3"/>
  </r>
  <r>
    <s v="E002"/>
    <s v="EO55"/>
    <x v="2722"/>
    <x v="0"/>
    <s v="E3"/>
    <n v="100037768"/>
    <s v="MINAS DE AGUAS TEÑIDAS, S.A.U. (MAT"/>
    <n v="46003118"/>
    <s v="ZREP4500031988_1 VALDELAMUSA PASTA"/>
    <n v="1782"/>
    <x v="46"/>
    <d v="2024-09-13T00:00:00"/>
    <d v="1899-12-30T16:18:07"/>
    <s v="16/09 10h"/>
    <d v="2024-09-16T00:00:00"/>
    <x v="9"/>
    <x v="10"/>
    <x v="2829"/>
    <d v="2024-09-16T00:00:00"/>
    <d v="1899-12-30T10:31:28"/>
    <n v="85"/>
    <s v="E00085"/>
    <s v="RUTA KMS.085"/>
    <x v="70"/>
    <x v="0"/>
    <x v="0"/>
    <x v="6"/>
    <x v="0"/>
    <d v="2024-09-13T16:18:07"/>
    <x v="276"/>
    <n v="75.698055555636529"/>
    <d v="2024-09-16T10:31:28"/>
    <d v="1899-12-30T01:08:00"/>
    <d v="2024-09-16T11:39:28"/>
    <n v="8.3422222223016433"/>
    <x v="0"/>
    <m/>
    <m/>
    <x v="0"/>
    <x v="13"/>
    <x v="0"/>
    <x v="3"/>
    <x v="6"/>
    <n v="2"/>
    <s v=""/>
    <d v="1899-12-31T03:12:00"/>
    <n v="73.564722222303189"/>
    <n v="36"/>
    <n v="37.564722222303189"/>
    <n v="0"/>
    <x v="3"/>
  </r>
  <r>
    <s v="E002"/>
    <s v="EO55"/>
    <x v="2723"/>
    <x v="0"/>
    <s v="E3"/>
    <n v="100037768"/>
    <s v="MINAS DE AGUAS TEÑIDAS, S.A.U. (MAT"/>
    <n v="46003118"/>
    <s v="ZREP4500031988_1 VALDELAMUSA PASTA"/>
    <n v="1782"/>
    <x v="46"/>
    <d v="2024-09-13T00:00:00"/>
    <d v="1899-12-30T16:18:32"/>
    <s v="16/09 11h"/>
    <d v="2024-09-16T00:00:00"/>
    <x v="9"/>
    <x v="10"/>
    <x v="2830"/>
    <d v="2024-09-16T00:00:00"/>
    <d v="1899-12-30T13:39:26"/>
    <n v="85"/>
    <s v="E00085"/>
    <s v="RUTA KMS.085"/>
    <x v="87"/>
    <x v="0"/>
    <x v="0"/>
    <x v="6"/>
    <x v="0"/>
    <d v="2024-09-13T16:18:32"/>
    <x v="276"/>
    <n v="75.691111111140344"/>
    <d v="2024-09-16T13:39:26"/>
    <d v="1899-12-30T01:08:00"/>
    <d v="2024-09-16T14:47:26"/>
    <n v="5.2094444443937391"/>
    <x v="0"/>
    <m/>
    <m/>
    <x v="0"/>
    <x v="13"/>
    <x v="0"/>
    <x v="3"/>
    <x v="2"/>
    <n v="2"/>
    <s v=""/>
    <d v="1899-12-31T03:12:00"/>
    <n v="73.557777777807004"/>
    <n v="36"/>
    <n v="37.557777777807004"/>
    <n v="0"/>
    <x v="3"/>
  </r>
  <r>
    <s v="E002"/>
    <s v="EO55"/>
    <x v="2724"/>
    <x v="0"/>
    <s v="E3"/>
    <n v="100037768"/>
    <s v="MINAS DE AGUAS TEÑIDAS, S.A.U. (MAT"/>
    <n v="46003118"/>
    <s v="ZREP4500031988_1 VALDELAMUSA PASTA"/>
    <n v="1782"/>
    <x v="46"/>
    <d v="2024-09-13T00:00:00"/>
    <d v="1899-12-30T16:19:01"/>
    <s v="16/09 12h"/>
    <d v="2024-09-16T00:00:00"/>
    <x v="9"/>
    <x v="10"/>
    <x v="2831"/>
    <d v="2024-09-16T00:00:00"/>
    <d v="1899-12-30T15:49:50"/>
    <n v="85"/>
    <s v="E00085"/>
    <s v="RUTA KMS.085"/>
    <x v="63"/>
    <x v="0"/>
    <x v="0"/>
    <x v="6"/>
    <x v="0"/>
    <d v="2024-09-13T16:19:01"/>
    <x v="276"/>
    <n v="75.683055555622559"/>
    <d v="2024-09-16T15:49:50"/>
    <d v="1899-12-30T01:08:00"/>
    <d v="2024-09-16T16:57:50"/>
    <n v="3.0361111111706123"/>
    <x v="0"/>
    <m/>
    <m/>
    <x v="0"/>
    <x v="13"/>
    <x v="0"/>
    <x v="3"/>
    <x v="4"/>
    <n v="2"/>
    <s v=""/>
    <d v="1899-12-31T03:12:00"/>
    <n v="73.549722222289219"/>
    <n v="36"/>
    <n v="37.549722222289219"/>
    <n v="0"/>
    <x v="3"/>
  </r>
  <r>
    <s v="E002"/>
    <s v="EO55"/>
    <x v="2725"/>
    <x v="0"/>
    <s v="E3"/>
    <n v="100037768"/>
    <s v="MINAS DE AGUAS TEÑIDAS, S.A.U. (MAT"/>
    <n v="46003118"/>
    <s v="ZREP4500031988_1 VALDELAMUSA PASTA"/>
    <n v="1782"/>
    <x v="46"/>
    <d v="2024-09-13T00:00:00"/>
    <d v="1899-12-30T16:19:29"/>
    <s v="16/09 13h"/>
    <d v="2024-09-16T00:00:00"/>
    <x v="9"/>
    <x v="10"/>
    <x v="2832"/>
    <d v="2024-09-16T00:00:00"/>
    <d v="1899-12-30T14:58:33"/>
    <n v="85"/>
    <s v="E00085"/>
    <s v="RUTA KMS.085"/>
    <x v="70"/>
    <x v="0"/>
    <x v="0"/>
    <x v="6"/>
    <x v="0"/>
    <d v="2024-09-13T16:19:29"/>
    <x v="276"/>
    <n v="75.675277777772862"/>
    <d v="2024-09-16T14:58:33"/>
    <d v="1899-12-30T01:08:00"/>
    <d v="2024-09-16T16:06:33"/>
    <n v="3.8908333334256895"/>
    <x v="0"/>
    <m/>
    <m/>
    <x v="0"/>
    <x v="13"/>
    <x v="0"/>
    <x v="3"/>
    <x v="5"/>
    <n v="2"/>
    <s v=""/>
    <d v="1899-12-31T03:12:00"/>
    <n v="73.541944444439522"/>
    <n v="36"/>
    <n v="37.541944444439522"/>
    <n v="0"/>
    <x v="3"/>
  </r>
  <r>
    <s v="E002"/>
    <s v="EO55"/>
    <x v="2726"/>
    <x v="0"/>
    <s v="E3"/>
    <n v="100037768"/>
    <s v="MINAS DE AGUAS TEÑIDAS, S.A.U. (MAT"/>
    <n v="46004267"/>
    <s v="ZREP4500031988_2 MAGDALENA PASTA"/>
    <n v="1782"/>
    <x v="46"/>
    <d v="2024-09-13T00:00:00"/>
    <d v="1899-12-30T16:22:00"/>
    <s v="16/09 6h"/>
    <d v="2024-09-16T00:00:00"/>
    <x v="9"/>
    <x v="10"/>
    <x v="2833"/>
    <d v="2024-09-16T00:00:00"/>
    <d v="1899-12-30T11:09:01"/>
    <n v="85"/>
    <s v="E00085"/>
    <s v="RUTA KMS.085"/>
    <x v="121"/>
    <x v="0"/>
    <x v="0"/>
    <x v="6"/>
    <x v="0"/>
    <d v="2024-09-13T16:22:00"/>
    <x v="276"/>
    <n v="75.633333333476912"/>
    <d v="2024-09-16T11:09:01"/>
    <d v="1899-12-30T01:08:00"/>
    <d v="2024-09-16T12:17:01"/>
    <n v="7.716388889006339"/>
    <x v="0"/>
    <m/>
    <m/>
    <x v="0"/>
    <x v="13"/>
    <x v="0"/>
    <x v="3"/>
    <x v="7"/>
    <n v="2"/>
    <s v=""/>
    <d v="1899-12-31T03:12:00"/>
    <n v="73.500000000143572"/>
    <n v="36"/>
    <n v="37.500000000143572"/>
    <n v="0"/>
    <x v="3"/>
  </r>
  <r>
    <s v="E002"/>
    <s v="EO55"/>
    <x v="2727"/>
    <x v="0"/>
    <s v="E3"/>
    <n v="100037768"/>
    <s v="MINAS DE AGUAS TEÑIDAS, S.A.U. (MAT"/>
    <n v="46004267"/>
    <s v="ZREP4500031988_2 MAGDALENA PASTA"/>
    <n v="1782"/>
    <x v="46"/>
    <d v="2024-09-13T00:00:00"/>
    <d v="1899-12-30T16:22:25"/>
    <s v="16/09 7h"/>
    <d v="2024-09-16T00:00:00"/>
    <x v="9"/>
    <x v="10"/>
    <x v="2834"/>
    <d v="2024-09-16T00:00:00"/>
    <d v="1899-12-30T06:51:13"/>
    <n v="85"/>
    <s v="E00085"/>
    <s v="RUTA KMS.085"/>
    <x v="89"/>
    <x v="0"/>
    <x v="0"/>
    <x v="6"/>
    <x v="0"/>
    <d v="2024-09-13T16:22:25"/>
    <x v="276"/>
    <n v="75.626388888980728"/>
    <d v="2024-09-16T06:51:13"/>
    <d v="1899-12-30T01:08:00"/>
    <d v="2024-09-16T07:59:13"/>
    <n v="12.013055555638857"/>
    <x v="0"/>
    <m/>
    <m/>
    <x v="0"/>
    <x v="13"/>
    <x v="0"/>
    <x v="3"/>
    <x v="13"/>
    <n v="2"/>
    <s v=""/>
    <d v="1899-12-31T03:12:00"/>
    <n v="73.493055555647388"/>
    <n v="36"/>
    <n v="37.493055555647388"/>
    <n v="0"/>
    <x v="3"/>
  </r>
  <r>
    <s v="E002"/>
    <s v="EO55"/>
    <x v="2728"/>
    <x v="0"/>
    <s v="E3"/>
    <n v="100037768"/>
    <s v="MINAS DE AGUAS TEÑIDAS, S.A.U. (MAT"/>
    <n v="46004267"/>
    <s v="ZREP4500031988_2 MAGDALENA PASTA"/>
    <n v="1782"/>
    <x v="46"/>
    <d v="2024-09-13T00:00:00"/>
    <d v="1899-12-30T16:22:49"/>
    <s v="16/09 8h"/>
    <d v="2024-09-16T00:00:00"/>
    <x v="9"/>
    <x v="10"/>
    <x v="2835"/>
    <d v="2024-09-16T00:00:00"/>
    <d v="1899-12-30T09:46:11"/>
    <n v="85"/>
    <s v="E00085"/>
    <s v="RUTA KMS.085"/>
    <x v="140"/>
    <x v="0"/>
    <x v="0"/>
    <x v="6"/>
    <x v="0"/>
    <d v="2024-09-13T16:22:49"/>
    <x v="276"/>
    <n v="75.619722222327255"/>
    <d v="2024-09-16T09:46:11"/>
    <d v="1899-12-30T01:08:00"/>
    <d v="2024-09-16T10:54:11"/>
    <n v="9.0969444444053806"/>
    <x v="0"/>
    <m/>
    <m/>
    <x v="0"/>
    <x v="13"/>
    <x v="0"/>
    <x v="3"/>
    <x v="1"/>
    <n v="2"/>
    <s v="LOGISTICA GALVEZ MARIN, S.L."/>
    <d v="1899-12-31T03:12:00"/>
    <n v="73.486388888993915"/>
    <n v="36"/>
    <n v="37.486388888993915"/>
    <n v="0"/>
    <x v="3"/>
  </r>
  <r>
    <s v="E002"/>
    <s v="EO55"/>
    <x v="2729"/>
    <x v="0"/>
    <s v="E3"/>
    <n v="100037768"/>
    <s v="MINAS DE AGUAS TEÑIDAS, S.A.U. (MAT"/>
    <n v="46004267"/>
    <s v="ZREP4500031988_2 MAGDALENA PASTA"/>
    <n v="1782"/>
    <x v="46"/>
    <d v="2024-09-13T00:00:00"/>
    <d v="1899-12-30T16:23:14"/>
    <s v="16/09 9h"/>
    <d v="2024-09-16T00:00:00"/>
    <x v="9"/>
    <x v="10"/>
    <x v="2836"/>
    <d v="2024-09-16T00:00:00"/>
    <d v="1899-12-30T12:33:30"/>
    <n v="85"/>
    <s v="E00085"/>
    <s v="RUTA KMS.085"/>
    <x v="86"/>
    <x v="0"/>
    <x v="0"/>
    <x v="6"/>
    <x v="0"/>
    <d v="2024-09-13T16:23:14"/>
    <x v="276"/>
    <n v="75.61277777783107"/>
    <d v="2024-09-16T12:33:30"/>
    <d v="1899-12-30T01:08:00"/>
    <d v="2024-09-16T13:41:30"/>
    <n v="6.3083333332906477"/>
    <x v="0"/>
    <m/>
    <m/>
    <x v="0"/>
    <x v="13"/>
    <x v="0"/>
    <x v="3"/>
    <x v="3"/>
    <n v="2"/>
    <s v=""/>
    <d v="1899-12-31T03:12:00"/>
    <n v="73.47944444449773"/>
    <n v="36"/>
    <n v="37.47944444449773"/>
    <n v="0"/>
    <x v="3"/>
  </r>
  <r>
    <s v="E002"/>
    <s v="EO55"/>
    <x v="2730"/>
    <x v="0"/>
    <s v="E3"/>
    <n v="100037768"/>
    <s v="MINAS DE AGUAS TEÑIDAS, S.A.U. (MAT"/>
    <n v="46004267"/>
    <s v="ZREP4500031988_2 MAGDALENA PASTA"/>
    <n v="1782"/>
    <x v="46"/>
    <d v="2024-09-13T00:00:00"/>
    <d v="1899-12-30T16:23:39"/>
    <s v="16/09 10h"/>
    <d v="2024-09-16T00:00:00"/>
    <x v="9"/>
    <x v="10"/>
    <x v="2837"/>
    <d v="2024-09-14T00:00:00"/>
    <d v="1899-12-30T18:14:39"/>
    <n v="85"/>
    <s v="E00085"/>
    <s v="RUTA KMS.085"/>
    <x v="62"/>
    <x v="0"/>
    <x v="0"/>
    <x v="6"/>
    <x v="0"/>
    <d v="2024-09-13T16:23:39"/>
    <x v="276"/>
    <n v="75.605833333334886"/>
    <d v="2024-09-14T18:14:39"/>
    <d v="1899-12-30T01:08:00"/>
    <d v="2024-09-14T19:22:39"/>
    <n v="48.622500000055879"/>
    <x v="0"/>
    <m/>
    <m/>
    <x v="0"/>
    <x v="14"/>
    <x v="0"/>
    <x v="2"/>
    <x v="10"/>
    <n v="7"/>
    <s v=""/>
    <d v="1899-12-31T03:12:00"/>
    <n v="73.472500000001546"/>
    <n v="36"/>
    <n v="37.472500000001546"/>
    <n v="0"/>
    <x v="3"/>
  </r>
  <r>
    <s v="E002"/>
    <s v="EO55"/>
    <x v="2731"/>
    <x v="0"/>
    <s v="E3"/>
    <n v="100037768"/>
    <s v="MINAS DE AGUAS TEÑIDAS, S.A.U. (MAT"/>
    <n v="46004267"/>
    <s v="ZREP4500031988_2 MAGDALENA PASTA"/>
    <n v="1782"/>
    <x v="46"/>
    <d v="2024-09-13T00:00:00"/>
    <d v="1899-12-30T16:24:05"/>
    <s v="16/09 11h"/>
    <d v="2024-09-16T00:00:00"/>
    <x v="9"/>
    <x v="10"/>
    <x v="2838"/>
    <d v="2024-09-16T00:00:00"/>
    <d v="1899-12-30T07:38:22"/>
    <n v="85"/>
    <s v="E00085"/>
    <s v="RUTA KMS.085"/>
    <x v="86"/>
    <x v="0"/>
    <x v="0"/>
    <x v="6"/>
    <x v="0"/>
    <d v="2024-09-13T16:24:05"/>
    <x v="276"/>
    <n v="75.598611111170612"/>
    <d v="2024-09-16T07:38:22"/>
    <d v="1899-12-30T01:08:00"/>
    <d v="2024-09-16T08:46:22"/>
    <n v="11.227222222310957"/>
    <x v="0"/>
    <m/>
    <m/>
    <x v="0"/>
    <x v="13"/>
    <x v="0"/>
    <x v="3"/>
    <x v="12"/>
    <n v="2"/>
    <s v=""/>
    <d v="1899-12-31T03:12:00"/>
    <n v="73.465277777837272"/>
    <n v="36"/>
    <n v="37.465277777837272"/>
    <n v="0"/>
    <x v="3"/>
  </r>
  <r>
    <s v="E002"/>
    <s v="EO55"/>
    <x v="2732"/>
    <x v="0"/>
    <s v="E3"/>
    <n v="100037768"/>
    <s v="MINAS DE AGUAS TEÑIDAS, S.A.U. (MAT"/>
    <n v="46004267"/>
    <s v="ZREP4500031988_2 MAGDALENA PASTA"/>
    <n v="1782"/>
    <x v="46"/>
    <d v="2024-09-13T00:00:00"/>
    <d v="1899-12-30T16:24:31"/>
    <s v="16/09 12h"/>
    <d v="2024-09-16T00:00:00"/>
    <x v="9"/>
    <x v="10"/>
    <x v="2839"/>
    <d v="2024-09-16T00:00:00"/>
    <d v="1899-12-30T17:39:52"/>
    <n v="85"/>
    <s v="E00085"/>
    <s v="RUTA KMS.085"/>
    <x v="284"/>
    <x v="0"/>
    <x v="0"/>
    <x v="6"/>
    <x v="0"/>
    <d v="2024-09-13T16:24:31"/>
    <x v="276"/>
    <n v="75.591388889006339"/>
    <d v="2024-09-16T17:39:52"/>
    <d v="1899-12-30T01:08:00"/>
    <d v="2024-09-16T18:47:52"/>
    <n v="1.2022222222876735"/>
    <x v="0"/>
    <m/>
    <m/>
    <x v="0"/>
    <x v="13"/>
    <x v="0"/>
    <x v="3"/>
    <x v="9"/>
    <n v="2"/>
    <s v=""/>
    <d v="1899-12-31T03:12:00"/>
    <n v="73.458055555672999"/>
    <n v="36"/>
    <n v="37.458055555672999"/>
    <n v="0"/>
    <x v="3"/>
  </r>
  <r>
    <s v="E002"/>
    <s v="EO55"/>
    <x v="2733"/>
    <x v="0"/>
    <s v="E3"/>
    <n v="100037768"/>
    <s v="MINAS DE AGUAS TEÑIDAS, S.A.U. (MAT"/>
    <n v="46004267"/>
    <s v="ZREP4500031988_2 MAGDALENA PASTA"/>
    <n v="1782"/>
    <x v="46"/>
    <d v="2024-09-13T00:00:00"/>
    <d v="1899-12-30T16:24:59"/>
    <s v="16/09 13h"/>
    <d v="2024-09-16T00:00:00"/>
    <x v="9"/>
    <x v="10"/>
    <x v="2840"/>
    <d v="2024-09-16T00:00:00"/>
    <d v="1899-12-30T10:56:28"/>
    <n v="85"/>
    <s v="E00085"/>
    <s v="RUTA KMS.085"/>
    <x v="75"/>
    <x v="0"/>
    <x v="0"/>
    <x v="6"/>
    <x v="0"/>
    <d v="2024-09-13T16:24:59"/>
    <x v="276"/>
    <n v="75.583611111156642"/>
    <d v="2024-09-16T10:56:28"/>
    <d v="1899-12-30T01:08:00"/>
    <d v="2024-09-16T12:04:28"/>
    <n v="7.9255555556737818"/>
    <x v="0"/>
    <m/>
    <m/>
    <x v="0"/>
    <x v="13"/>
    <x v="0"/>
    <x v="3"/>
    <x v="6"/>
    <n v="2"/>
    <s v="HIBURSANFRE, S.L.U."/>
    <d v="1899-12-31T03:12:00"/>
    <n v="73.450277777823302"/>
    <n v="36"/>
    <n v="37.450277777823302"/>
    <n v="0"/>
    <x v="3"/>
  </r>
  <r>
    <s v="E002"/>
    <s v="EO55"/>
    <x v="2734"/>
    <x v="0"/>
    <s v="E3"/>
    <n v="100037768"/>
    <s v="MINAS DE AGUAS TEÑIDAS, S.A.U. (MAT"/>
    <n v="46004267"/>
    <s v="ZREP4500031988_2 MAGDALENA PASTA"/>
    <n v="1782"/>
    <x v="46"/>
    <d v="2024-09-13T00:00:00"/>
    <d v="1899-12-30T16:25:33"/>
    <s v="16/09 14h"/>
    <d v="2024-09-16T00:00:00"/>
    <x v="9"/>
    <x v="10"/>
    <x v="2841"/>
    <d v="2024-09-16T00:00:00"/>
    <d v="1899-12-30T14:16:25"/>
    <n v="85"/>
    <s v="E00085"/>
    <s v="RUTA KMS.085"/>
    <x v="62"/>
    <x v="0"/>
    <x v="0"/>
    <x v="6"/>
    <x v="0"/>
    <d v="2024-09-13T16:25:33"/>
    <x v="276"/>
    <n v="75.574166666774545"/>
    <d v="2024-09-16T14:16:25"/>
    <d v="1899-12-30T01:08:00"/>
    <d v="2024-09-16T15:24:25"/>
    <n v="4.5930555556551553"/>
    <x v="0"/>
    <m/>
    <m/>
    <x v="0"/>
    <x v="13"/>
    <x v="0"/>
    <x v="3"/>
    <x v="5"/>
    <n v="2"/>
    <s v=""/>
    <d v="1899-12-31T03:12:00"/>
    <n v="73.440833333441205"/>
    <n v="36"/>
    <n v="37.440833333441205"/>
    <n v="0"/>
    <x v="3"/>
  </r>
  <r>
    <s v="E002"/>
    <s v="EO55"/>
    <x v="2735"/>
    <x v="0"/>
    <s v="E3"/>
    <n v="100037768"/>
    <s v="MINAS DE AGUAS TEÑIDAS, S.A.U. (MAT"/>
    <n v="46004267"/>
    <s v="ZREP4500031988_2 MAGDALENA PASTA"/>
    <n v="1782"/>
    <x v="46"/>
    <d v="2024-09-13T00:00:00"/>
    <d v="1899-12-30T16:26:03"/>
    <s v="16/09 15h"/>
    <d v="2024-09-16T00:00:00"/>
    <x v="9"/>
    <x v="10"/>
    <x v="2842"/>
    <d v="2024-09-16T00:00:00"/>
    <d v="1899-12-30T13:02:42"/>
    <n v="85"/>
    <s v="E00085"/>
    <s v="RUTA KMS.085"/>
    <x v="102"/>
    <x v="0"/>
    <x v="0"/>
    <x v="6"/>
    <x v="0"/>
    <d v="2024-09-13T16:26:03"/>
    <x v="276"/>
    <n v="75.565833333414048"/>
    <d v="2024-09-16T13:02:42"/>
    <d v="1899-12-30T01:08:00"/>
    <d v="2024-09-16T14:10:42"/>
    <n v="5.8216666667140089"/>
    <x v="0"/>
    <m/>
    <m/>
    <x v="0"/>
    <x v="13"/>
    <x v="0"/>
    <x v="3"/>
    <x v="2"/>
    <n v="2"/>
    <s v=""/>
    <d v="1899-12-31T03:12:00"/>
    <n v="73.432500000080708"/>
    <n v="36"/>
    <n v="37.432500000080708"/>
    <n v="0"/>
    <x v="3"/>
  </r>
  <r>
    <s v="E002"/>
    <s v="EO55"/>
    <x v="2736"/>
    <x v="0"/>
    <s v="E3"/>
    <n v="100018431"/>
    <s v="HORMIGONES AXARQUIA, S.L."/>
    <n v="46005158"/>
    <s v="PLANTA CAMPANILLAS"/>
    <n v="3264"/>
    <x v="43"/>
    <d v="2024-09-13T00:00:00"/>
    <d v="1899-12-30T16:55:23"/>
    <s v="16/09 08:00h"/>
    <d v="2024-09-16T00:00:00"/>
    <x v="13"/>
    <x v="9"/>
    <x v="2843"/>
    <d v="2024-09-16T00:00:00"/>
    <d v="1899-12-30T07:06:21"/>
    <n v="27"/>
    <s v="E00027"/>
    <s v="RUTA KMS.027"/>
    <x v="109"/>
    <x v="0"/>
    <x v="0"/>
    <x v="5"/>
    <x v="0"/>
    <d v="2024-09-13T16:55:23"/>
    <x v="271"/>
    <n v="63.076944444444962"/>
    <d v="2024-09-16T07:06:21"/>
    <d v="1899-12-30T00:21:36"/>
    <d v="2024-09-16T07:27:57"/>
    <n v="0.5341666666790843"/>
    <x v="0"/>
    <m/>
    <m/>
    <x v="0"/>
    <x v="13"/>
    <x v="0"/>
    <x v="3"/>
    <x v="12"/>
    <n v="2"/>
    <s v=""/>
    <d v="1899-12-30T08:38:24"/>
    <n v="61.716944444444962"/>
    <n v="36"/>
    <n v="25.716944444444962"/>
    <n v="0"/>
    <x v="3"/>
  </r>
  <r>
    <s v="E002"/>
    <s v="EO55"/>
    <x v="2737"/>
    <x v="0"/>
    <s v="E3"/>
    <n v="100018431"/>
    <s v="HORMIGONES AXARQUIA, S.L."/>
    <n v="46005151"/>
    <s v="PLANTA BENAMOCARRA"/>
    <n v="3264"/>
    <x v="43"/>
    <d v="2024-09-13T00:00:00"/>
    <d v="1899-12-30T16:55:38"/>
    <s v="16/09 08:00h"/>
    <d v="2024-09-16T00:00:00"/>
    <x v="13"/>
    <x v="9"/>
    <x v="2844"/>
    <d v="2024-09-16T00:00:00"/>
    <d v="1899-12-30T07:09:57"/>
    <n v="31"/>
    <s v="E00031"/>
    <s v="RUTA KMS.031"/>
    <x v="249"/>
    <x v="0"/>
    <x v="0"/>
    <x v="5"/>
    <x v="0"/>
    <d v="2024-09-13T16:55:38"/>
    <x v="271"/>
    <n v="63.072777777852025"/>
    <d v="2024-09-16T07:09:57"/>
    <d v="1899-12-30T00:24:48"/>
    <d v="2024-09-16T07:34:45"/>
    <n v="0.4208333333954215"/>
    <x v="0"/>
    <m/>
    <m/>
    <x v="0"/>
    <x v="13"/>
    <x v="0"/>
    <x v="3"/>
    <x v="12"/>
    <n v="2"/>
    <s v=""/>
    <d v="1899-12-30T09:55:12"/>
    <n v="61.659444444518691"/>
    <n v="36"/>
    <n v="25.659444444518691"/>
    <n v="0"/>
    <x v="3"/>
  </r>
  <r>
    <s v="E002"/>
    <s v="EO55"/>
    <x v="2738"/>
    <x v="0"/>
    <s v="E4"/>
    <n v="100058986"/>
    <s v="COMERCIAL GETAFE NORTE S.L."/>
    <n v="46005661"/>
    <s v="LA PUEBLA DE VALLBONA (VALENCIA)-PA"/>
    <n v="3283"/>
    <x v="40"/>
    <d v="2024-09-13T00:00:00"/>
    <d v="1899-12-30T17:01:47"/>
    <s v="17/09"/>
    <d v="2024-09-17T00:00:00"/>
    <x v="9"/>
    <x v="9"/>
    <x v="2845"/>
    <d v="2024-09-16T00:00:00"/>
    <d v="1899-12-30T11:34:16"/>
    <n v="650"/>
    <s v="E00650"/>
    <s v="RUTA KMS.650"/>
    <x v="242"/>
    <x v="0"/>
    <x v="0"/>
    <x v="5"/>
    <x v="1"/>
    <d v="2024-09-13T17:01:47"/>
    <x v="294"/>
    <n v="98.970277777814772"/>
    <d v="2024-09-16T11:34:16"/>
    <d v="1899-12-30T08:40:00"/>
    <d v="2024-09-16T20:14:16"/>
    <n v="23.762222222343553"/>
    <x v="0"/>
    <m/>
    <m/>
    <x v="0"/>
    <x v="13"/>
    <x v="0"/>
    <x v="3"/>
    <x v="7"/>
    <n v="2"/>
    <s v=""/>
    <d v="1900-01-07T16:00:00"/>
    <n v="89.303611111148101"/>
    <n v="48"/>
    <n v="41.303611111148101"/>
    <n v="0"/>
    <x v="3"/>
  </r>
  <r>
    <s v="E002"/>
    <s v="EO55"/>
    <x v="2739"/>
    <x v="0"/>
    <s v="E3"/>
    <n v="100037768"/>
    <s v="MINAS DE AGUAS TEÑIDAS, S.A.U. (MAT"/>
    <n v="46004267"/>
    <s v="ZREP4500031988_2 MAGDALENA PASTA"/>
    <n v="1782"/>
    <x v="46"/>
    <d v="2024-09-16T00:00:00"/>
    <d v="1899-12-30T08:10:55"/>
    <s v="SUST. ALB 7001176461"/>
    <d v="2024-08-14T00:00:00"/>
    <x v="9"/>
    <x v="10"/>
    <x v="2846"/>
    <d v="2024-09-16T00:00:00"/>
    <d v="1899-12-30T08:20:56"/>
    <n v="85"/>
    <s v="E00085"/>
    <s v="RUTA KMS.085"/>
    <x v="69"/>
    <x v="0"/>
    <x v="0"/>
    <x v="6"/>
    <x v="0"/>
    <d v="2024-09-16T08:10:55"/>
    <x v="327"/>
    <n v="-780.18194444436813"/>
    <d v="2024-09-16T08:20:56"/>
    <d v="1899-12-30T01:08:00"/>
    <d v="2024-09-16T09:28:56"/>
    <n v="-781.48222222225741"/>
    <x v="1"/>
    <m/>
    <m/>
    <x v="0"/>
    <x v="13"/>
    <x v="2"/>
    <x v="3"/>
    <x v="0"/>
    <n v="2"/>
    <s v=""/>
    <d v="1899-12-31T03:12:00"/>
    <n v="-782.31527777770145"/>
    <n v="0"/>
    <n v="-782.31527777770145"/>
    <n v="1"/>
    <x v="3"/>
  </r>
  <r>
    <s v="E002"/>
    <s v="EO55"/>
    <x v="2740"/>
    <x v="0"/>
    <s v="E3"/>
    <n v="100018311"/>
    <s v="ANDALUZA DE MORTEROS, SA (ANDEMOSA)"/>
    <n v="46005100"/>
    <s v="PLANTA VILLA ROSA (CON TTE) MALAGA"/>
    <n v="3264"/>
    <x v="43"/>
    <d v="2024-09-16T00:00:00"/>
    <d v="1899-12-30T08:18:15"/>
    <s v="16/09 14:00h"/>
    <d v="2024-09-16T00:00:00"/>
    <x v="3"/>
    <x v="9"/>
    <x v="2847"/>
    <d v="2024-09-16T00:00:00"/>
    <d v="1899-12-30T10:04:11"/>
    <n v="24"/>
    <s v="E00024"/>
    <s v="RUTA KMS.024"/>
    <x v="109"/>
    <x v="0"/>
    <x v="0"/>
    <x v="5"/>
    <x v="0"/>
    <d v="2024-09-16T08:18:15"/>
    <x v="280"/>
    <n v="5.6958333334769122"/>
    <d v="2024-09-16T10:04:11"/>
    <d v="1899-12-30T00:19:12"/>
    <d v="2024-09-16T10:23:23"/>
    <n v="3.6102777777705342"/>
    <x v="0"/>
    <m/>
    <m/>
    <x v="0"/>
    <x v="13"/>
    <x v="0"/>
    <x v="3"/>
    <x v="6"/>
    <n v="2"/>
    <s v=""/>
    <d v="1899-12-30T07:40:48"/>
    <n v="4.3758333334769119"/>
    <n v="0"/>
    <n v="4.3758333334769119"/>
    <n v="0"/>
    <x v="3"/>
  </r>
  <r>
    <s v="E002"/>
    <s v="EO55"/>
    <x v="2741"/>
    <x v="0"/>
    <s v="E3"/>
    <n v="100051174"/>
    <s v="HORMIGONES CONO, SL"/>
    <n v="46005927"/>
    <s v="POZOBLANCO-DEPURADORA"/>
    <n v="3269"/>
    <x v="45"/>
    <d v="2024-09-16T00:00:00"/>
    <d v="1899-12-30T08:19:48"/>
    <s v="17/09 08:00h"/>
    <d v="2024-09-17T00:00:00"/>
    <x v="13"/>
    <x v="9"/>
    <x v="2848"/>
    <d v="2024-09-16T00:00:00"/>
    <d v="1899-12-30T15:38:12"/>
    <n v="259"/>
    <s v="E00259"/>
    <s v="RUTA KMS.259"/>
    <x v="77"/>
    <x v="0"/>
    <x v="0"/>
    <x v="5"/>
    <x v="0"/>
    <d v="2024-09-16T08:19:48"/>
    <x v="299"/>
    <n v="23.67000000004191"/>
    <d v="2024-09-16T15:38:12"/>
    <d v="1899-12-30T03:27:12"/>
    <d v="2024-09-16T19:05:24"/>
    <n v="12.910000000032596"/>
    <x v="0"/>
    <m/>
    <m/>
    <x v="0"/>
    <x v="13"/>
    <x v="0"/>
    <x v="3"/>
    <x v="4"/>
    <n v="2"/>
    <s v=""/>
    <d v="1900-01-02T10:52:48"/>
    <n v="19.216666666708576"/>
    <n v="12"/>
    <n v="7.2166666667085764"/>
    <n v="0"/>
    <x v="3"/>
  </r>
  <r>
    <s v="E002"/>
    <s v="EO55"/>
    <x v="2742"/>
    <x v="0"/>
    <s v="E3"/>
    <n v="100037768"/>
    <s v="MINAS DE AGUAS TEÑIDAS, S.A.U. (MAT"/>
    <n v="46004427"/>
    <s v="ZREP4500031988_4 @ MAGDALENA PASTA"/>
    <n v="1782"/>
    <x v="46"/>
    <d v="2024-09-16T00:00:00"/>
    <d v="1899-12-30T08:32:55"/>
    <s v="devol albar 70011764"/>
    <d v="2024-09-16T00:00:00"/>
    <x v="9"/>
    <x v="10"/>
    <x v="2849"/>
    <d v="2024-09-16T00:00:00"/>
    <d v="1899-12-30T09:18:54"/>
    <n v="85"/>
    <s v="E00085"/>
    <s v="RUTA KMS.085"/>
    <x v="120"/>
    <x v="1"/>
    <x v="0"/>
    <x v="6"/>
    <x v="0"/>
    <d v="2024-09-16T08:32:55"/>
    <x v="276"/>
    <n v="11.451388888992369"/>
    <d v="2024-09-16T09:18:54"/>
    <d v="1899-12-30T01:08:00"/>
    <d v="2024-09-16T10:26:54"/>
    <n v="9.5516666667535901"/>
    <x v="0"/>
    <m/>
    <m/>
    <x v="0"/>
    <x v="13"/>
    <x v="0"/>
    <x v="3"/>
    <x v="1"/>
    <n v="2"/>
    <s v=""/>
    <d v="1899-12-31T03:12:00"/>
    <n v="9.3180555556590363"/>
    <n v="0"/>
    <n v="9.3180555556590363"/>
    <n v="0"/>
    <x v="3"/>
  </r>
  <r>
    <s v="E002"/>
    <s v="EO55"/>
    <x v="2743"/>
    <x v="0"/>
    <s v="E3"/>
    <n v="100018600"/>
    <s v="TEFESA, S.A."/>
    <n v="46000717"/>
    <s v="PALMA CONDADO (PREFABRICADOS)"/>
    <n v="837"/>
    <x v="42"/>
    <d v="2024-09-16T00:00:00"/>
    <d v="1899-12-30T08:39:37"/>
    <s v="17/09 8h"/>
    <d v="2024-09-17T00:00:00"/>
    <x v="13"/>
    <x v="10"/>
    <x v="2850"/>
    <d v="2024-09-16T00:00:00"/>
    <d v="1899-12-30T17:50:20"/>
    <n v="12"/>
    <s v="E00012"/>
    <s v="RUTA KMS.012"/>
    <x v="87"/>
    <x v="0"/>
    <x v="0"/>
    <x v="6"/>
    <x v="0"/>
    <d v="2024-09-16T08:39:37"/>
    <x v="299"/>
    <n v="23.339722222241107"/>
    <d v="2024-09-16T17:50:20"/>
    <d v="1899-12-30T00:09:36"/>
    <d v="2024-09-16T17:59:56"/>
    <n v="14.001111111079808"/>
    <x v="0"/>
    <m/>
    <m/>
    <x v="0"/>
    <x v="13"/>
    <x v="0"/>
    <x v="3"/>
    <x v="9"/>
    <n v="2"/>
    <s v=""/>
    <d v="1899-12-30T03:50:24"/>
    <n v="22.179722222241107"/>
    <n v="12"/>
    <n v="10.179722222241107"/>
    <n v="0"/>
    <x v="3"/>
  </r>
  <r>
    <s v="E002"/>
    <s v="EO55"/>
    <x v="2744"/>
    <x v="0"/>
    <s v="E3"/>
    <n v="100043691"/>
    <s v="PAVESUR DERIVADOS, S.A."/>
    <n v="46005102"/>
    <s v="PLANTA OJEN"/>
    <n v="3269"/>
    <x v="45"/>
    <d v="2024-09-16T00:00:00"/>
    <d v="1899-12-30T09:05:28"/>
    <d v="1899-12-30T15:00:00"/>
    <d v="2024-09-16T00:00:00"/>
    <x v="4"/>
    <x v="9"/>
    <x v="2851"/>
    <d v="2024-09-16T00:00:00"/>
    <d v="1899-12-30T13:04:02"/>
    <n v="68"/>
    <s v="E00068"/>
    <s v="RUTA KMS.068"/>
    <x v="84"/>
    <x v="0"/>
    <x v="0"/>
    <x v="5"/>
    <x v="0"/>
    <d v="2024-09-16T09:05:28"/>
    <x v="288"/>
    <n v="5.9088888888945803"/>
    <d v="2024-09-16T13:04:02"/>
    <d v="1899-12-30T00:54:24"/>
    <d v="2024-09-16T13:58:26"/>
    <n v="1.0261111112195067"/>
    <x v="0"/>
    <m/>
    <m/>
    <x v="0"/>
    <x v="13"/>
    <x v="0"/>
    <x v="3"/>
    <x v="2"/>
    <n v="2"/>
    <s v=""/>
    <d v="1899-12-30T21:45:36"/>
    <n v="4.002222222227914"/>
    <n v="0"/>
    <n v="4.002222222227914"/>
    <n v="0"/>
    <x v="3"/>
  </r>
  <r>
    <s v="E002"/>
    <s v="EO55"/>
    <x v="2745"/>
    <x v="0"/>
    <s v="E3"/>
    <n v="100048777"/>
    <s v="HORMIGONES Y ARIDOS SAN ROQUE, S.L."/>
    <n v="46005919"/>
    <s v="PEÑARROYA PUEBLONUEVO"/>
    <n v="3264"/>
    <x v="43"/>
    <d v="2024-09-16T00:00:00"/>
    <d v="1899-12-30T09:24:03"/>
    <s v="17/09 08:00h"/>
    <d v="2024-09-17T00:00:00"/>
    <x v="13"/>
    <x v="9"/>
    <x v="2852"/>
    <d v="2024-09-16T00:00:00"/>
    <d v="1899-12-30T14:25:22"/>
    <n v="238"/>
    <s v="E00238"/>
    <s v="RUTA KMS.238"/>
    <x v="356"/>
    <x v="0"/>
    <x v="0"/>
    <x v="5"/>
    <x v="0"/>
    <d v="2024-09-16T09:24:03"/>
    <x v="299"/>
    <n v="22.599166666797828"/>
    <d v="2024-09-16T14:25:22"/>
    <d v="1899-12-30T03:10:24"/>
    <d v="2024-09-16T17:35:46"/>
    <n v="14.403888888889924"/>
    <x v="0"/>
    <m/>
    <m/>
    <x v="0"/>
    <x v="13"/>
    <x v="0"/>
    <x v="3"/>
    <x v="5"/>
    <n v="2"/>
    <s v=""/>
    <d v="1900-01-02T04:09:36"/>
    <n v="18.425833333464496"/>
    <n v="12"/>
    <n v="6.4258333334644959"/>
    <n v="0"/>
    <x v="3"/>
  </r>
  <r>
    <s v="E002"/>
    <s v="EO55"/>
    <x v="2746"/>
    <x v="0"/>
    <s v="E3"/>
    <n v="100022266"/>
    <s v="HORMIGONES PEREZ ESCUDERO, S.L."/>
    <n v="46001666"/>
    <s v="SANTA BARBARA CASA"/>
    <n v="837"/>
    <x v="42"/>
    <d v="2024-09-16T00:00:00"/>
    <d v="1899-12-30T09:42:26"/>
    <s v="17/09 8h silo 1"/>
    <d v="2024-09-17T00:00:00"/>
    <x v="13"/>
    <x v="10"/>
    <x v="2853"/>
    <d v="2024-09-16T00:00:00"/>
    <d v="1899-12-30T18:35:29"/>
    <n v="81"/>
    <s v="E00081"/>
    <s v="RUTA KMS.081"/>
    <x v="62"/>
    <x v="0"/>
    <x v="0"/>
    <x v="6"/>
    <x v="0"/>
    <d v="2024-09-16T09:42:26"/>
    <x v="299"/>
    <n v="22.292777777882293"/>
    <d v="2024-09-16T18:35:29"/>
    <d v="1899-12-30T01:04:48"/>
    <d v="2024-09-16T19:40:17"/>
    <n v="12.328611111268401"/>
    <x v="0"/>
    <m/>
    <m/>
    <x v="0"/>
    <x v="13"/>
    <x v="0"/>
    <x v="3"/>
    <x v="10"/>
    <n v="2"/>
    <s v=""/>
    <d v="1899-12-31T01:55:12"/>
    <n v="20.212777777882295"/>
    <n v="12"/>
    <n v="8.2127777778822946"/>
    <n v="0"/>
    <x v="3"/>
  </r>
  <r>
    <s v="E002"/>
    <s v="EO55"/>
    <x v="2747"/>
    <x v="0"/>
    <s v="E4"/>
    <n v="100056817"/>
    <s v="ALMACENES MELENDO, S.L."/>
    <n v="46005503"/>
    <s v="ALMACEN CORDOBA"/>
    <n v="3283"/>
    <x v="40"/>
    <d v="2024-09-16T00:00:00"/>
    <d v="1899-12-30T09:49:10"/>
    <s v="18/09 servir"/>
    <d v="2024-09-17T00:00:00"/>
    <x v="9"/>
    <x v="9"/>
    <x v="2854"/>
    <d v="2024-09-16T00:00:00"/>
    <d v="1899-12-30T13:33:16"/>
    <n v="170"/>
    <s v="E00170"/>
    <s v="RUTA KMS.170"/>
    <x v="360"/>
    <x v="0"/>
    <x v="0"/>
    <x v="5"/>
    <x v="1"/>
    <d v="2024-09-16T09:49:10"/>
    <x v="294"/>
    <n v="34.180555555620231"/>
    <d v="2024-09-16T13:33:16"/>
    <d v="1899-12-30T02:16:00"/>
    <d v="2024-09-16T15:49:16"/>
    <n v="28.178888888913207"/>
    <x v="0"/>
    <m/>
    <m/>
    <x v="0"/>
    <x v="13"/>
    <x v="0"/>
    <x v="3"/>
    <x v="2"/>
    <n v="2"/>
    <s v=""/>
    <d v="1900-01-01T06:24:00"/>
    <n v="30.913888888953565"/>
    <n v="12"/>
    <n v="18.913888888953565"/>
    <n v="0"/>
    <x v="3"/>
  </r>
  <r>
    <s v="E002"/>
    <s v="EO55"/>
    <x v="2748"/>
    <x v="0"/>
    <s v="E4"/>
    <n v="100018593"/>
    <s v="SUCESORES DE MANUEL DIAZ MARQUEZ SL"/>
    <n v="46000678"/>
    <s v="ALMONASTER LA REAL"/>
    <n v="3312"/>
    <x v="50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0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8"/>
    <x v="0"/>
    <s v="E4"/>
    <n v="100018593"/>
    <s v="SUCESORES DE MANUEL DIAZ MARQUEZ SL"/>
    <n v="46000678"/>
    <s v="ALMONASTER LA REAL"/>
    <n v="2882"/>
    <x v="49"/>
    <d v="2024-09-16T00:00:00"/>
    <d v="1899-12-30T10:07:14"/>
    <s v="17/09 6pal32s+64s"/>
    <d v="2024-09-17T00:00:00"/>
    <x v="9"/>
    <x v="10"/>
    <x v="2855"/>
    <d v="2024-09-17T00:00:00"/>
    <d v="1899-12-30T07:35:03"/>
    <n v="108"/>
    <s v="E00108"/>
    <s v="RUTA KMS.108"/>
    <x v="94"/>
    <x v="0"/>
    <x v="1"/>
    <x v="6"/>
    <x v="1"/>
    <d v="2024-09-16T10:07:14"/>
    <x v="294"/>
    <n v="33.879444444493856"/>
    <d v="2024-09-17T07:35:03"/>
    <d v="1899-12-30T01:26:24"/>
    <d v="2024-09-17T09:01:27"/>
    <n v="10.975833333504852"/>
    <x v="0"/>
    <m/>
    <m/>
    <x v="0"/>
    <x v="15"/>
    <x v="0"/>
    <x v="3"/>
    <x v="12"/>
    <n v="3"/>
    <s v=""/>
    <d v="1899-12-31T10:33:36"/>
    <n v="31.439444444493859"/>
    <n v="12"/>
    <n v="19.439444444493859"/>
    <n v="0"/>
    <x v="3"/>
  </r>
  <r>
    <s v="E002"/>
    <s v="EO55"/>
    <x v="2749"/>
    <x v="0"/>
    <s v="E3"/>
    <n v="432000110"/>
    <s v="PREBETONG HORMIGONES, S.A."/>
    <n v="46001418"/>
    <s v="SEVILLA (SAN JERONIMO)"/>
    <n v="837"/>
    <x v="42"/>
    <d v="2024-09-16T00:00:00"/>
    <d v="1899-12-30T10:09:42"/>
    <s v="17/09 07:00 urgente"/>
    <d v="2024-09-17T00:00:00"/>
    <x v="27"/>
    <x v="10"/>
    <x v="2856"/>
    <d v="2024-09-16T00:00:00"/>
    <d v="1899-12-30T18:14:40"/>
    <n v="80"/>
    <s v="E00080"/>
    <s v="RUTA KMS.080"/>
    <x v="102"/>
    <x v="0"/>
    <x v="0"/>
    <x v="6"/>
    <x v="0"/>
    <d v="2024-09-16T10:09:42"/>
    <x v="328"/>
    <n v="20.83833333326038"/>
    <d v="2024-09-16T18:14:40"/>
    <d v="1899-12-30T01:04:00"/>
    <d v="2024-09-16T19:18:40"/>
    <n v="11.688888888806105"/>
    <x v="0"/>
    <m/>
    <m/>
    <x v="0"/>
    <x v="13"/>
    <x v="0"/>
    <x v="3"/>
    <x v="10"/>
    <n v="2"/>
    <s v=""/>
    <d v="1899-12-31T01:36:00"/>
    <n v="18.771666666593713"/>
    <n v="12"/>
    <n v="6.7716666665937133"/>
    <n v="0"/>
    <x v="3"/>
  </r>
  <r>
    <s v="E002"/>
    <s v="EO55"/>
    <x v="2750"/>
    <x v="0"/>
    <s v="E3"/>
    <n v="100045291"/>
    <s v="INDUSTRIAS ALHAURINAS DEL"/>
    <n v="46005099"/>
    <s v="PLANTA - ALHAURIN EL GRANDE"/>
    <n v="3264"/>
    <x v="43"/>
    <d v="2024-09-16T00:00:00"/>
    <d v="1899-12-30T10:10:01"/>
    <s v="1 17/09 08:00"/>
    <d v="2024-09-17T00:00:00"/>
    <x v="13"/>
    <x v="9"/>
    <x v="2857"/>
    <d v="2024-09-16T00:00:00"/>
    <d v="1899-12-30T15:06:07"/>
    <n v="47"/>
    <s v="E00047"/>
    <s v="RUTA KMS.047"/>
    <x v="72"/>
    <x v="0"/>
    <x v="0"/>
    <x v="5"/>
    <x v="0"/>
    <d v="2024-09-16T10:10:01"/>
    <x v="299"/>
    <n v="21.833055555587634"/>
    <d v="2024-09-16T15:06:07"/>
    <d v="1899-12-30T00:37:36"/>
    <d v="2024-09-16T15:43:43"/>
    <n v="16.271388888882939"/>
    <x v="0"/>
    <m/>
    <m/>
    <x v="0"/>
    <x v="13"/>
    <x v="0"/>
    <x v="3"/>
    <x v="4"/>
    <n v="2"/>
    <s v=""/>
    <d v="1899-12-30T15:02:24"/>
    <n v="20.206388888920969"/>
    <n v="12"/>
    <n v="8.2063888889209693"/>
    <n v="0"/>
    <x v="3"/>
  </r>
  <r>
    <s v="E002"/>
    <s v="EO55"/>
    <x v="2751"/>
    <x v="0"/>
    <s v="E3"/>
    <n v="100052034"/>
    <s v="GRUPO PUMA ESPAÑA S.L."/>
    <n v="46005386"/>
    <s v="FCA - LA LINEA DE LA CONCEPCION"/>
    <n v="3264"/>
    <x v="43"/>
    <d v="2024-09-16T00:00:00"/>
    <d v="1899-12-30T10:20:35"/>
    <s v="17/09 primera hora"/>
    <d v="2024-09-17T00:00:00"/>
    <x v="13"/>
    <x v="9"/>
    <x v="2858"/>
    <d v="2024-09-16T00:00:00"/>
    <d v="1899-12-30T16:36:50"/>
    <n v="143"/>
    <s v="E00143"/>
    <s v="RUTA KMS.143"/>
    <x v="355"/>
    <x v="0"/>
    <x v="0"/>
    <x v="5"/>
    <x v="0"/>
    <d v="2024-09-16T10:20:35"/>
    <x v="299"/>
    <n v="21.656944444519468"/>
    <d v="2024-09-16T16:36:50"/>
    <d v="1899-12-30T01:54:24"/>
    <d v="2024-09-16T18:31:14"/>
    <n v="13.479444444354158"/>
    <x v="0"/>
    <m/>
    <m/>
    <x v="0"/>
    <x v="13"/>
    <x v="0"/>
    <x v="3"/>
    <x v="8"/>
    <n v="2"/>
    <s v=""/>
    <d v="1899-12-31T21:45:36"/>
    <n v="18.750277777852801"/>
    <n v="12"/>
    <n v="6.7502777778528014"/>
    <n v="0"/>
    <x v="3"/>
  </r>
  <r>
    <s v="E002"/>
    <s v="EO55"/>
    <x v="2752"/>
    <x v="0"/>
    <s v="E3"/>
    <n v="100055849"/>
    <s v="HORMECO S.L."/>
    <n v="46005163"/>
    <s v="SUMIN CEMENTO SILO FYM - MELILLA"/>
    <n v="3264"/>
    <x v="43"/>
    <d v="2024-09-16T00:00:00"/>
    <d v="1899-12-30T10:48:15"/>
    <s v="16/09 1 viaje"/>
    <d v="2024-09-16T00:00:00"/>
    <x v="24"/>
    <x v="9"/>
    <x v="2859"/>
    <d v="2024-09-16T00:00:00"/>
    <d v="1899-12-30T12:04:59"/>
    <n v="264"/>
    <s v="E00264"/>
    <s v="RUTA KMS.264"/>
    <x v="361"/>
    <x v="0"/>
    <x v="0"/>
    <x v="5"/>
    <x v="0"/>
    <d v="2024-09-16T10:48:15"/>
    <x v="329"/>
    <n v="11.195833333244082"/>
    <d v="2024-09-16T12:04:59"/>
    <d v="1899-12-30T03:31:12"/>
    <d v="2024-09-16T15:36:11"/>
    <n v="6.3969444443355314"/>
    <x v="0"/>
    <m/>
    <m/>
    <x v="0"/>
    <x v="13"/>
    <x v="0"/>
    <x v="3"/>
    <x v="3"/>
    <n v="2"/>
    <s v=""/>
    <d v="1900-01-02T12:28:48"/>
    <n v="6.675833333244082"/>
    <n v="0"/>
    <n v="6.675833333244082"/>
    <n v="0"/>
    <x v="3"/>
  </r>
  <r>
    <s v="E002"/>
    <s v="EO55"/>
    <x v="2753"/>
    <x v="0"/>
    <s v="E3"/>
    <n v="100048069"/>
    <s v="HORMIGONES SAN PEDRO, S.A."/>
    <n v="46003989"/>
    <s v="SAN PEDRO ALCANTARA"/>
    <n v="3269"/>
    <x v="45"/>
    <d v="2024-09-16T00:00:00"/>
    <d v="1899-12-30T10:51:46"/>
    <s v="17/09 08:00h"/>
    <d v="2024-09-17T00:00:00"/>
    <x v="13"/>
    <x v="9"/>
    <x v="2860"/>
    <d v="2024-09-16T00:00:00"/>
    <d v="1899-12-30T15:53:38"/>
    <n v="84"/>
    <s v="E00084"/>
    <s v="RUTA KMS.084"/>
    <x v="246"/>
    <x v="0"/>
    <x v="0"/>
    <x v="5"/>
    <x v="0"/>
    <d v="2024-09-16T10:51:46"/>
    <x v="299"/>
    <n v="21.137222222343553"/>
    <d v="2024-09-16T15:53:38"/>
    <d v="1899-12-30T01:07:12"/>
    <d v="2024-09-16T17:00:50"/>
    <n v="14.986111111182254"/>
    <x v="0"/>
    <m/>
    <m/>
    <x v="0"/>
    <x v="13"/>
    <x v="0"/>
    <x v="3"/>
    <x v="4"/>
    <n v="2"/>
    <s v=""/>
    <d v="1899-12-31T02:52:48"/>
    <n v="19.017222222343552"/>
    <n v="12"/>
    <n v="7.0172222223435519"/>
    <n v="0"/>
    <x v="3"/>
  </r>
  <r>
    <s v="E002"/>
    <s v="EO55"/>
    <x v="2754"/>
    <x v="0"/>
    <s v="E3"/>
    <n v="100048069"/>
    <s v="HORMIGONES SAN PEDRO, S.A."/>
    <n v="46003989"/>
    <s v="SAN PEDRO ALCANTARA"/>
    <n v="3269"/>
    <x v="45"/>
    <d v="2024-09-16T00:00:00"/>
    <d v="1899-12-30T10:52:10"/>
    <s v="17/09 09:00h"/>
    <d v="2024-09-17T00:00:00"/>
    <x v="18"/>
    <x v="9"/>
    <x v="2861"/>
    <d v="2024-09-16T00:00:00"/>
    <d v="1899-12-30T16:12:02"/>
    <n v="84"/>
    <s v="E00084"/>
    <s v="RUTA KMS.084"/>
    <x v="82"/>
    <x v="0"/>
    <x v="0"/>
    <x v="5"/>
    <x v="0"/>
    <d v="2024-09-16T10:52:10"/>
    <x v="308"/>
    <n v="22.130555555631872"/>
    <d v="2024-09-16T16:12:02"/>
    <d v="1899-12-30T01:07:12"/>
    <d v="2024-09-16T17:19:14"/>
    <n v="15.679444444365799"/>
    <x v="0"/>
    <m/>
    <m/>
    <x v="0"/>
    <x v="13"/>
    <x v="0"/>
    <x v="3"/>
    <x v="8"/>
    <n v="2"/>
    <s v=""/>
    <d v="1899-12-31T02:52:48"/>
    <n v="20.010555555631871"/>
    <n v="12"/>
    <n v="8.0105555556318713"/>
    <n v="0"/>
    <x v="3"/>
  </r>
  <r>
    <s v="E002"/>
    <s v="EO55"/>
    <x v="2755"/>
    <x v="0"/>
    <s v="E4"/>
    <n v="100058378"/>
    <s v="HERMANOS JIMENA, S.L."/>
    <n v="46005336"/>
    <s v="ALMACEN NERJA"/>
    <n v="3283"/>
    <x v="40"/>
    <d v="2024-09-16T00:00:00"/>
    <d v="1899-12-30T10:53:48"/>
    <s v="16/09 en la mañana"/>
    <d v="2024-09-16T00:00:00"/>
    <x v="3"/>
    <x v="9"/>
    <x v="2862"/>
    <d v="2024-09-16T00:00:00"/>
    <d v="1899-12-30T12:20:20"/>
    <n v="56"/>
    <s v="E00056"/>
    <s v="RUTA KMS.056"/>
    <x v="236"/>
    <x v="0"/>
    <x v="0"/>
    <x v="5"/>
    <x v="1"/>
    <d v="2024-09-16T10:53:48"/>
    <x v="280"/>
    <n v="3.1033333333907649"/>
    <d v="2024-09-16T12:20:20"/>
    <d v="1899-12-30T00:44:48"/>
    <d v="2024-09-16T13:05:08"/>
    <n v="0.91444444464286789"/>
    <x v="0"/>
    <m/>
    <m/>
    <x v="0"/>
    <x v="13"/>
    <x v="0"/>
    <x v="3"/>
    <x v="3"/>
    <n v="2"/>
    <s v=""/>
    <d v="1899-12-30T17:55:12"/>
    <n v="1.3566666667240983"/>
    <n v="0"/>
    <n v="1.3566666667240983"/>
    <n v="0"/>
    <x v="3"/>
  </r>
  <r>
    <s v="E002"/>
    <s v="EO55"/>
    <x v="2756"/>
    <x v="0"/>
    <s v="E4"/>
    <n v="100056718"/>
    <s v="SITESUR CIMENTACIONES, S.L."/>
    <n v="46005708"/>
    <s v="S0915-MARBELLA ELVIRIA"/>
    <n v="3282"/>
    <x v="39"/>
    <d v="2024-09-16T00:00:00"/>
    <d v="1899-12-30T11:03:22"/>
    <s v="17/09 en la mañana"/>
    <d v="2024-09-17T00:00:00"/>
    <x v="4"/>
    <x v="9"/>
    <x v="2863"/>
    <d v="2024-09-17T00:00:00"/>
    <d v="1899-12-30T09:21:57"/>
    <n v="65"/>
    <s v="E00065"/>
    <s v="RUTA KMS.065"/>
    <x v="237"/>
    <x v="0"/>
    <x v="0"/>
    <x v="5"/>
    <x v="1"/>
    <d v="2024-09-16T11:03:22"/>
    <x v="314"/>
    <n v="27.943888888810761"/>
    <d v="2024-09-17T09:21:57"/>
    <d v="1899-12-30T00:52:00"/>
    <d v="2024-09-17T10:13:57"/>
    <n v="4.7675000000162981"/>
    <x v="0"/>
    <m/>
    <m/>
    <x v="0"/>
    <x v="15"/>
    <x v="0"/>
    <x v="3"/>
    <x v="1"/>
    <n v="3"/>
    <s v=""/>
    <d v="1899-12-30T20:48:00"/>
    <n v="26.077222222144094"/>
    <n v="12"/>
    <n v="14.077222222144094"/>
    <n v="0"/>
    <x v="3"/>
  </r>
  <r>
    <s v="E002"/>
    <s v="EO55"/>
    <x v="2757"/>
    <x v="0"/>
    <s v="E3"/>
    <n v="100033645"/>
    <s v="HORMIALIA 2007 S.L."/>
    <n v="46005122"/>
    <s v="PLANTA SAN ROQUE"/>
    <n v="3262"/>
    <x v="38"/>
    <d v="2024-09-16T00:00:00"/>
    <d v="1899-12-30T12:06:49"/>
    <s v="17/09 8h SAN ROQUE E"/>
    <d v="2024-09-17T00:00:00"/>
    <x v="13"/>
    <x v="9"/>
    <x v="2864"/>
    <d v="2024-09-16T00:00:00"/>
    <d v="1899-12-30T14:35:40"/>
    <n v="144"/>
    <s v="E00144"/>
    <s v="RUTA KMS.144"/>
    <x v="67"/>
    <x v="0"/>
    <x v="0"/>
    <x v="5"/>
    <x v="0"/>
    <d v="2024-09-16T12:06:49"/>
    <x v="299"/>
    <n v="19.886388888931833"/>
    <d v="2024-09-16T14:35:40"/>
    <d v="1899-12-30T01:55:12"/>
    <d v="2024-09-16T16:30:52"/>
    <n v="15.485555555555038"/>
    <x v="0"/>
    <m/>
    <m/>
    <x v="0"/>
    <x v="13"/>
    <x v="0"/>
    <x v="3"/>
    <x v="5"/>
    <n v="2"/>
    <s v=""/>
    <d v="1899-12-31T22:04:48"/>
    <n v="16.966388888931832"/>
    <n v="12"/>
    <n v="4.9663888889318315"/>
    <n v="0"/>
    <x v="3"/>
  </r>
  <r>
    <s v="E002"/>
    <s v="EO55"/>
    <x v="2758"/>
    <x v="0"/>
    <s v="E3"/>
    <n v="100033645"/>
    <s v="HORMIALIA 2007 S.L."/>
    <n v="46005121"/>
    <s v="PLANTA FUENGIROLA"/>
    <n v="3264"/>
    <x v="43"/>
    <d v="2024-09-16T00:00:00"/>
    <d v="1899-12-30T12:11:04"/>
    <s v="17/09 12h FUENGIROLA"/>
    <d v="2024-09-17T00:00:00"/>
    <x v="17"/>
    <x v="9"/>
    <x v="2865"/>
    <d v="2024-09-17T00:00:00"/>
    <d v="1899-12-30T13:30:57"/>
    <n v="54"/>
    <s v="E00054"/>
    <s v="RUTA KMS.054"/>
    <x v="117"/>
    <x v="0"/>
    <x v="0"/>
    <x v="5"/>
    <x v="0"/>
    <d v="2024-09-16T12:11:04"/>
    <x v="297"/>
    <n v="23.815555555571336"/>
    <d v="2024-09-17T13:30:57"/>
    <d v="1899-12-30T00:43:12"/>
    <d v="2024-09-17T14:14:09"/>
    <n v="-2.2358333333395422"/>
    <x v="1"/>
    <m/>
    <m/>
    <x v="0"/>
    <x v="15"/>
    <x v="3"/>
    <x v="3"/>
    <x v="2"/>
    <n v="3"/>
    <s v=""/>
    <d v="1899-12-30T17:16:48"/>
    <n v="22.095555555571337"/>
    <n v="12"/>
    <n v="10.095555555571337"/>
    <n v="0"/>
    <x v="3"/>
  </r>
  <r>
    <s v="E002"/>
    <s v="EO55"/>
    <x v="2759"/>
    <x v="0"/>
    <s v="E3"/>
    <n v="100033645"/>
    <s v="HORMIALIA 2007 S.L."/>
    <n v="46005121"/>
    <s v="PLANTA FUENGIROLA"/>
    <n v="3264"/>
    <x v="43"/>
    <d v="2024-09-16T00:00:00"/>
    <d v="1899-12-30T12:11:18"/>
    <s v="17/09 10h FUENGIROLA"/>
    <d v="2024-09-17T00:00:00"/>
    <x v="11"/>
    <x v="9"/>
    <x v="2866"/>
    <d v="2024-09-17T00:00:00"/>
    <d v="1899-12-30T10:23:50"/>
    <n v="54"/>
    <s v="E00054"/>
    <s v="RUTA KMS.054"/>
    <x v="117"/>
    <x v="0"/>
    <x v="0"/>
    <x v="5"/>
    <x v="0"/>
    <d v="2024-09-16T12:11:18"/>
    <x v="303"/>
    <n v="21.81166666658828"/>
    <d v="2024-09-17T10:23:50"/>
    <d v="1899-12-30T00:43:12"/>
    <d v="2024-09-17T11:07:02"/>
    <n v="-1.1172222223249264"/>
    <x v="1"/>
    <m/>
    <m/>
    <x v="0"/>
    <x v="15"/>
    <x v="1"/>
    <x v="3"/>
    <x v="6"/>
    <n v="3"/>
    <s v=""/>
    <d v="1899-12-30T17:16:48"/>
    <n v="20.091666666588281"/>
    <n v="12"/>
    <n v="8.0916666665882815"/>
    <n v="0"/>
    <x v="3"/>
  </r>
  <r>
    <s v="E002"/>
    <s v="EO55"/>
    <x v="2760"/>
    <x v="0"/>
    <s v="E3"/>
    <n v="100033645"/>
    <s v="HORMIALIA 2007 S.L."/>
    <n v="46005121"/>
    <s v="PLANTA FUENGIROLA"/>
    <n v="3264"/>
    <x v="43"/>
    <d v="2024-09-16T00:00:00"/>
    <d v="1899-12-30T12:11:37"/>
    <s v="17/09 8h FUENGIROLA"/>
    <d v="2024-09-17T00:00:00"/>
    <x v="13"/>
    <x v="9"/>
    <x v="2867"/>
    <d v="2024-09-16T00:00:00"/>
    <d v="1899-12-30T14:57:49"/>
    <n v="54"/>
    <s v="E00054"/>
    <s v="RUTA KMS.054"/>
    <x v="117"/>
    <x v="0"/>
    <x v="0"/>
    <x v="5"/>
    <x v="0"/>
    <d v="2024-09-16T12:11:37"/>
    <x v="299"/>
    <n v="19.806388888915535"/>
    <d v="2024-09-16T14:57:49"/>
    <d v="1899-12-30T00:43:12"/>
    <d v="2024-09-16T15:41:01"/>
    <n v="16.316388888924848"/>
    <x v="0"/>
    <m/>
    <m/>
    <x v="0"/>
    <x v="13"/>
    <x v="0"/>
    <x v="3"/>
    <x v="5"/>
    <n v="2"/>
    <s v=""/>
    <d v="1899-12-30T17:16:48"/>
    <n v="18.086388888915536"/>
    <n v="12"/>
    <n v="6.0863888889155362"/>
    <n v="0"/>
    <x v="3"/>
  </r>
  <r>
    <s v="E002"/>
    <s v="EO55"/>
    <x v="2761"/>
    <x v="0"/>
    <s v="E3"/>
    <n v="100058384"/>
    <s v="ADOQUINES Y MARCOS, S.L."/>
    <n v="46005169"/>
    <s v="PLANTA LA RODA DE ANDALUCIA"/>
    <n v="3263"/>
    <x v="47"/>
    <d v="2024-09-16T00:00:00"/>
    <d v="1899-12-30T12:24:20"/>
    <s v=".17/09 11:30"/>
    <d v="2024-09-17T00:00:00"/>
    <x v="14"/>
    <x v="9"/>
    <x v="2868"/>
    <d v="2024-09-17T00:00:00"/>
    <d v="1899-12-30T11:40:04"/>
    <n v="90"/>
    <s v="E00090"/>
    <s v="RUTA KMS.090"/>
    <x v="58"/>
    <x v="0"/>
    <x v="0"/>
    <x v="5"/>
    <x v="0"/>
    <d v="2024-09-16T12:24:20"/>
    <x v="330"/>
    <n v="23.094444444403052"/>
    <d v="2024-09-17T11:40:04"/>
    <d v="1899-12-30T01:12:00"/>
    <d v="2024-09-17T12:52:04"/>
    <n v="-1.3677777779521421"/>
    <x v="1"/>
    <m/>
    <m/>
    <x v="0"/>
    <x v="15"/>
    <x v="1"/>
    <x v="3"/>
    <x v="7"/>
    <n v="3"/>
    <s v="TRANSPORTES FRANCISCO CASTILLA E HI"/>
    <d v="1899-12-31T04:48:00"/>
    <n v="20.894444444403053"/>
    <n v="12"/>
    <n v="8.894444444403053"/>
    <n v="0"/>
    <x v="3"/>
  </r>
  <r>
    <s v="E002"/>
    <s v="EO55"/>
    <x v="2762"/>
    <x v="0"/>
    <s v="E3"/>
    <n v="100058384"/>
    <s v="ADOQUINES Y MARCOS, S.L."/>
    <n v="46005169"/>
    <s v="PLANTA LA RODA DE ANDALUCIA"/>
    <n v="3263"/>
    <x v="47"/>
    <d v="2024-09-16T00:00:00"/>
    <d v="1899-12-30T12:24:40"/>
    <s v=".17/09 09:00"/>
    <d v="2024-09-17T00:00:00"/>
    <x v="18"/>
    <x v="9"/>
    <x v="2869"/>
    <d v="2024-09-16T00:00:00"/>
    <d v="1899-12-30T16:52:10"/>
    <n v="90"/>
    <s v="E00090"/>
    <s v="RUTA KMS.090"/>
    <x v="84"/>
    <x v="0"/>
    <x v="0"/>
    <x v="5"/>
    <x v="0"/>
    <d v="2024-09-16T12:24:40"/>
    <x v="308"/>
    <n v="20.588888888829388"/>
    <d v="2024-09-16T16:52:10"/>
    <d v="1899-12-30T01:12:00"/>
    <d v="2024-09-16T18:04:10"/>
    <n v="14.930555555562023"/>
    <x v="0"/>
    <m/>
    <m/>
    <x v="0"/>
    <x v="13"/>
    <x v="0"/>
    <x v="3"/>
    <x v="8"/>
    <n v="2"/>
    <s v=""/>
    <d v="1899-12-31T04:48:00"/>
    <n v="18.388888888829388"/>
    <n v="12"/>
    <n v="6.3888888888293884"/>
    <n v="0"/>
    <x v="3"/>
  </r>
  <r>
    <s v="E002"/>
    <s v="EO55"/>
    <x v="2763"/>
    <x v="0"/>
    <s v="E4"/>
    <n v="100052407"/>
    <s v="MATERIALES DE CONSTR. RAFAEL VIDAL,"/>
    <n v="46005504"/>
    <s v="ALMACEN CASTELLON"/>
    <n v="3283"/>
    <x v="40"/>
    <d v="2024-09-16T00:00:00"/>
    <d v="1899-12-30T12:24:50"/>
    <s v="18/09 servir"/>
    <d v="2024-09-18T00:00:00"/>
    <x v="9"/>
    <x v="9"/>
    <x v="2870"/>
    <d v="2024-09-16T00:00:00"/>
    <d v="1899-12-30T15:22:07"/>
    <n v="706"/>
    <s v="E00706"/>
    <s v="RUTA KMS.706"/>
    <x v="362"/>
    <x v="0"/>
    <x v="0"/>
    <x v="5"/>
    <x v="1"/>
    <d v="2024-09-16T12:24:50"/>
    <x v="318"/>
    <n v="55.586111111158971"/>
    <d v="2024-09-16T15:22:07"/>
    <d v="1899-12-30T09:24:48"/>
    <d v="2024-09-17T00:46:55"/>
    <n v="43.218055555480532"/>
    <x v="0"/>
    <m/>
    <m/>
    <x v="0"/>
    <x v="13"/>
    <x v="0"/>
    <x v="3"/>
    <x v="4"/>
    <n v="2"/>
    <s v=""/>
    <d v="1900-01-08T09:55:12"/>
    <n v="45.172777777825637"/>
    <n v="24"/>
    <n v="21.172777777825637"/>
    <n v="0"/>
    <x v="3"/>
  </r>
  <r>
    <s v="E002"/>
    <s v="EO55"/>
    <x v="2764"/>
    <x v="0"/>
    <s v="E4"/>
    <n v="100052407"/>
    <s v="MATERIALES DE CONSTR. RAFAEL VIDAL,"/>
    <n v="46005504"/>
    <s v="ALMACEN CASTELLON"/>
    <n v="3283"/>
    <x v="40"/>
    <d v="2024-09-16T00:00:00"/>
    <d v="1899-12-30T12:25:09"/>
    <s v="19/09 servir"/>
    <d v="2024-09-19T00:00:00"/>
    <x v="9"/>
    <x v="9"/>
    <x v="2871"/>
    <d v="2024-09-17T00:00:00"/>
    <d v="1899-12-30T16:40:56"/>
    <n v="706"/>
    <s v="E00706"/>
    <s v="RUTA KMS.706"/>
    <x v="235"/>
    <x v="0"/>
    <x v="0"/>
    <x v="5"/>
    <x v="1"/>
    <d v="2024-09-16T12:25:09"/>
    <x v="331"/>
    <n v="79.58083333336981"/>
    <d v="2024-09-17T16:40:56"/>
    <d v="1899-12-30T09:24:48"/>
    <d v="2024-09-18T02:05:44"/>
    <n v="41.904444444458932"/>
    <x v="0"/>
    <m/>
    <m/>
    <x v="0"/>
    <x v="15"/>
    <x v="0"/>
    <x v="3"/>
    <x v="8"/>
    <n v="3"/>
    <s v=""/>
    <d v="1900-01-08T09:55:12"/>
    <n v="69.167500000036483"/>
    <n v="36"/>
    <n v="33.167500000036483"/>
    <n v="0"/>
    <x v="3"/>
  </r>
  <r>
    <s v="E002"/>
    <s v="EO55"/>
    <x v="2765"/>
    <x v="0"/>
    <s v="E3"/>
    <n v="432000110"/>
    <s v="PREBETONG HORMIGONES, S.A."/>
    <n v="46001417"/>
    <s v="CORIA DEL RIO"/>
    <n v="837"/>
    <x v="42"/>
    <d v="2024-09-16T00:00:00"/>
    <d v="1899-12-30T12:38:56"/>
    <s v="SILO 2 17/09 08:00"/>
    <d v="2024-09-17T00:00:00"/>
    <x v="13"/>
    <x v="10"/>
    <x v="2872"/>
    <d v="2024-09-16T00:00:00"/>
    <d v="1899-12-30T19:06:37"/>
    <n v="85"/>
    <s v="E00085"/>
    <s v="RUTA KMS.085"/>
    <x v="70"/>
    <x v="0"/>
    <x v="0"/>
    <x v="6"/>
    <x v="0"/>
    <d v="2024-09-16T12:38:56"/>
    <x v="299"/>
    <n v="19.351111111231148"/>
    <d v="2024-09-16T19:06:37"/>
    <d v="1899-12-30T01:08:00"/>
    <d v="2024-09-16T20:14:37"/>
    <n v="11.756388888868969"/>
    <x v="0"/>
    <m/>
    <m/>
    <x v="0"/>
    <x v="13"/>
    <x v="0"/>
    <x v="3"/>
    <x v="11"/>
    <n v="2"/>
    <s v=""/>
    <d v="1899-12-31T03:12:00"/>
    <n v="17.217777777897815"/>
    <n v="12"/>
    <n v="5.2177777778978154"/>
    <n v="0"/>
    <x v="3"/>
  </r>
  <r>
    <s v="E002"/>
    <s v="EO55"/>
    <x v="2766"/>
    <x v="0"/>
    <s v="E3"/>
    <n v="100021981"/>
    <s v="CEMENTOS CAPA, S.L."/>
    <n v="46005184"/>
    <s v="FABRICA SALINAS-ARCHIDONA (MALAGA)"/>
    <n v="3264"/>
    <x v="43"/>
    <d v="2024-09-16T00:00:00"/>
    <d v="1899-12-30T12:39:30"/>
    <s v="durante la mañana 17"/>
    <d v="2024-09-17T00:00:00"/>
    <x v="17"/>
    <x v="9"/>
    <x v="2873"/>
    <d v="2024-09-16T00:00:00"/>
    <d v="1899-12-30T15:02:43"/>
    <n v="69"/>
    <s v="E00069"/>
    <s v="RUTA KMS.069"/>
    <x v="100"/>
    <x v="0"/>
    <x v="0"/>
    <x v="5"/>
    <x v="0"/>
    <d v="2024-09-16T12:39:30"/>
    <x v="297"/>
    <n v="23.34166666661622"/>
    <d v="2024-09-16T15:02:43"/>
    <d v="1899-12-30T00:55:12"/>
    <d v="2024-09-16T15:57:55"/>
    <n v="20.034722222364508"/>
    <x v="0"/>
    <m/>
    <m/>
    <x v="0"/>
    <x v="13"/>
    <x v="0"/>
    <x v="3"/>
    <x v="4"/>
    <n v="2"/>
    <s v=""/>
    <d v="1899-12-30T22:04:48"/>
    <n v="21.421666666616218"/>
    <n v="12"/>
    <n v="9.4216666666162183"/>
    <n v="0"/>
    <x v="3"/>
  </r>
  <r>
    <s v="E002"/>
    <s v="EO55"/>
    <x v="2767"/>
    <x v="0"/>
    <s v="E3"/>
    <n v="100021981"/>
    <s v="CEMENTOS CAPA, S.L."/>
    <n v="46005184"/>
    <s v="FABRICA SALINAS-ARCHIDONA (MALAGA)"/>
    <n v="3264"/>
    <x v="43"/>
    <d v="2024-09-16T00:00:00"/>
    <d v="1899-12-30T12:39:55"/>
    <s v="durante la mañana 17"/>
    <d v="2024-09-17T00:00:00"/>
    <x v="34"/>
    <x v="9"/>
    <x v="2874"/>
    <d v="2024-09-17T00:00:00"/>
    <d v="1899-12-30T07:55:01"/>
    <n v="69"/>
    <s v="E00069"/>
    <s v="RUTA KMS.069"/>
    <x v="58"/>
    <x v="0"/>
    <x v="0"/>
    <x v="5"/>
    <x v="0"/>
    <d v="2024-09-16T12:39:55"/>
    <x v="332"/>
    <n v="23.584722222236451"/>
    <d v="2024-09-17T07:55:01"/>
    <d v="1899-12-30T00:55:12"/>
    <d v="2024-09-17T08:50:13"/>
    <n v="3.4130555555457249"/>
    <x v="0"/>
    <m/>
    <m/>
    <x v="0"/>
    <x v="15"/>
    <x v="0"/>
    <x v="3"/>
    <x v="12"/>
    <n v="3"/>
    <s v="TRANSPORTES FRANCISCO CASTILLA E HI"/>
    <d v="1899-12-30T22:04:48"/>
    <n v="21.664722222236449"/>
    <n v="12"/>
    <n v="9.6647222222364491"/>
    <n v="0"/>
    <x v="3"/>
  </r>
  <r>
    <s v="E002"/>
    <s v="EO55"/>
    <x v="2768"/>
    <x v="0"/>
    <s v="E3"/>
    <n v="100021981"/>
    <s v="CEMENTOS CAPA, S.L."/>
    <n v="46005184"/>
    <s v="FABRICA SALINAS-ARCHIDONA (MALAGA)"/>
    <n v="3264"/>
    <x v="43"/>
    <d v="2024-09-16T00:00:00"/>
    <d v="1899-12-30T12:40:15"/>
    <s v="durante la mañana 17"/>
    <d v="2024-09-17T00:00:00"/>
    <x v="8"/>
    <x v="9"/>
    <x v="2875"/>
    <d v="2024-09-17T00:00:00"/>
    <d v="1899-12-30T10:17:22"/>
    <n v="69"/>
    <s v="E00069"/>
    <s v="RUTA KMS.069"/>
    <x v="100"/>
    <x v="0"/>
    <x v="0"/>
    <x v="5"/>
    <x v="0"/>
    <d v="2024-09-16T12:40:15"/>
    <x v="333"/>
    <n v="23.829166666720994"/>
    <d v="2024-09-17T10:17:22"/>
    <d v="1899-12-30T00:55:12"/>
    <d v="2024-09-17T11:12:34"/>
    <n v="1.2905555556644686"/>
    <x v="0"/>
    <m/>
    <m/>
    <x v="0"/>
    <x v="15"/>
    <x v="0"/>
    <x v="3"/>
    <x v="6"/>
    <n v="3"/>
    <s v=""/>
    <d v="1899-12-30T22:04:48"/>
    <n v="21.909166666720992"/>
    <n v="12"/>
    <n v="9.9091666667209921"/>
    <n v="0"/>
    <x v="3"/>
  </r>
  <r>
    <s v="E002"/>
    <s v="EO55"/>
    <x v="2769"/>
    <x v="0"/>
    <s v="E4"/>
    <n v="100058351"/>
    <s v="PALACIOS GUERRERO, VANESA"/>
    <n v="46005231"/>
    <s v="ALMACEN SAYALONGA"/>
    <n v="3283"/>
    <x v="40"/>
    <d v="2024-09-16T00:00:00"/>
    <d v="1899-12-30T12:41:59"/>
    <s v="17/09 de mañana"/>
    <d v="2024-09-17T00:00:00"/>
    <x v="13"/>
    <x v="9"/>
    <x v="2876"/>
    <d v="2024-09-17T00:00:00"/>
    <d v="1899-12-30T06:57:43"/>
    <n v="40"/>
    <s v="E00040"/>
    <s v="RUTA KMS.040"/>
    <x v="143"/>
    <x v="0"/>
    <x v="0"/>
    <x v="5"/>
    <x v="1"/>
    <d v="2024-09-16T12:41:59"/>
    <x v="299"/>
    <n v="19.300277777889278"/>
    <d v="2024-09-17T06:57:43"/>
    <d v="1899-12-30T00:32:00"/>
    <d v="2024-09-17T07:29:43"/>
    <n v="0.50472222233656794"/>
    <x v="0"/>
    <m/>
    <m/>
    <x v="0"/>
    <x v="15"/>
    <x v="0"/>
    <x v="3"/>
    <x v="13"/>
    <n v="3"/>
    <s v=""/>
    <d v="1899-12-30T12:48:00"/>
    <n v="17.766944444555943"/>
    <n v="12"/>
    <n v="5.7669444445559428"/>
    <n v="0"/>
    <x v="3"/>
  </r>
  <r>
    <s v="E002"/>
    <s v="EO55"/>
    <x v="2770"/>
    <x v="0"/>
    <s v="E3"/>
    <n v="100041604"/>
    <s v="MOVELANA, S.L."/>
    <n v="46004838"/>
    <s v="GUILLENA"/>
    <n v="837"/>
    <x v="42"/>
    <d v="2024-09-16T00:00:00"/>
    <d v="1899-12-30T12:50:44"/>
    <s v="17/09 08:00h"/>
    <d v="2024-09-17T00:00:00"/>
    <x v="13"/>
    <x v="10"/>
    <x v="2877"/>
    <d v="2024-09-16T00:00:00"/>
    <d v="1899-12-30T18:40:26"/>
    <n v="83"/>
    <s v="E00083"/>
    <s v="RUTA KMS.083"/>
    <x v="140"/>
    <x v="0"/>
    <x v="0"/>
    <x v="6"/>
    <x v="0"/>
    <d v="2024-09-16T12:50:44"/>
    <x v="299"/>
    <n v="19.154444444517139"/>
    <d v="2024-09-16T18:40:26"/>
    <d v="1899-12-30T01:06:24"/>
    <d v="2024-09-16T19:46:50"/>
    <n v="12.219444444403052"/>
    <x v="0"/>
    <m/>
    <m/>
    <x v="0"/>
    <x v="13"/>
    <x v="0"/>
    <x v="3"/>
    <x v="10"/>
    <n v="2"/>
    <s v="LOGISTICA GALVEZ MARIN, S.L."/>
    <d v="1899-12-31T02:33:36"/>
    <n v="17.047777777850474"/>
    <n v="12"/>
    <n v="5.0477777778504738"/>
    <n v="0"/>
    <x v="3"/>
  </r>
  <r>
    <s v="E002"/>
    <s v="EO55"/>
    <x v="2771"/>
    <x v="0"/>
    <s v="E3"/>
    <n v="100057966"/>
    <s v="HORPRESOL, SRL"/>
    <n v="46005108"/>
    <s v="PLANTA VICAR"/>
    <n v="3269"/>
    <x v="45"/>
    <d v="2024-09-16T00:00:00"/>
    <d v="1899-12-30T12:54:57"/>
    <s v="GESTRANS"/>
    <d v="2024-09-17T00:00:00"/>
    <x v="26"/>
    <x v="9"/>
    <x v="2878"/>
    <d v="2024-09-16T00:00:00"/>
    <d v="1899-12-30T15:34:49"/>
    <n v="187"/>
    <s v="E00187"/>
    <s v="RUTA KMS.187"/>
    <x v="113"/>
    <x v="0"/>
    <x v="0"/>
    <x v="5"/>
    <x v="0"/>
    <d v="2024-09-16T12:54:57"/>
    <x v="334"/>
    <n v="30.584166666667443"/>
    <d v="2024-09-16T15:34:49"/>
    <d v="1899-12-30T02:29:36"/>
    <d v="2024-09-16T18:04:25"/>
    <n v="25.426388888969086"/>
    <x v="0"/>
    <m/>
    <m/>
    <x v="0"/>
    <x v="13"/>
    <x v="0"/>
    <x v="3"/>
    <x v="4"/>
    <n v="2"/>
    <s v=""/>
    <d v="1900-01-01T11:50:24"/>
    <n v="27.09083333333411"/>
    <n v="12"/>
    <n v="15.09083333333411"/>
    <n v="0"/>
    <x v="3"/>
  </r>
  <r>
    <s v="E002"/>
    <s v="EO55"/>
    <x v="2772"/>
    <x v="0"/>
    <s v="E3"/>
    <n v="100037768"/>
    <s v="MINAS DE AGUAS TEÑIDAS, S.A.U. (MAT"/>
    <n v="46004165"/>
    <s v="ZREP4500031988_5  HORMIGON VALDELAM"/>
    <n v="3236"/>
    <x v="41"/>
    <d v="2024-09-16T00:00:00"/>
    <d v="1899-12-30T12:57:49"/>
    <s v="17/09 15:00h"/>
    <d v="2024-09-17T00:00:00"/>
    <x v="4"/>
    <x v="10"/>
    <x v="2879"/>
    <d v="2024-09-17T00:00:00"/>
    <d v="1899-12-30T12:12:11"/>
    <n v="85"/>
    <s v="E00085"/>
    <s v="RUTA KMS.085"/>
    <x v="63"/>
    <x v="0"/>
    <x v="0"/>
    <x v="6"/>
    <x v="0"/>
    <d v="2024-09-16T12:57:49"/>
    <x v="314"/>
    <n v="26.036388888896909"/>
    <d v="2024-09-17T12:12:11"/>
    <d v="1899-12-30T01:08:00"/>
    <d v="2024-09-17T13:20:11"/>
    <n v="1.6636111111147329"/>
    <x v="0"/>
    <m/>
    <m/>
    <x v="0"/>
    <x v="15"/>
    <x v="0"/>
    <x v="3"/>
    <x v="3"/>
    <n v="3"/>
    <s v=""/>
    <d v="1899-12-31T03:12:00"/>
    <n v="23.903055555563576"/>
    <n v="12"/>
    <n v="11.903055555563576"/>
    <n v="0"/>
    <x v="3"/>
  </r>
  <r>
    <s v="E002"/>
    <s v="EO55"/>
    <x v="2773"/>
    <x v="0"/>
    <s v="E4"/>
    <n v="100030200"/>
    <s v="LEROY MERLIN ESPAÑA,S.L.U."/>
    <n v="46005555"/>
    <s v="HUELVA 2 (54)"/>
    <n v="3295"/>
    <x v="86"/>
    <d v="2024-09-16T00:00:00"/>
    <d v="1899-12-30T13:19:38"/>
    <s v="85404551 17/09 09:00"/>
    <d v="2024-09-17T00:00:00"/>
    <x v="9"/>
    <x v="9"/>
    <x v="2880"/>
    <d v="2024-09-17T00:00:00"/>
    <d v="1899-12-30T09:56:00"/>
    <n v="309"/>
    <s v="E00309"/>
    <s v="RUTA KMS.309"/>
    <x v="330"/>
    <x v="0"/>
    <x v="0"/>
    <x v="5"/>
    <x v="1"/>
    <d v="2024-09-16T13:19:38"/>
    <x v="294"/>
    <n v="30.672777777886949"/>
    <d v="2024-09-17T09:56:00"/>
    <d v="1899-12-30T04:07:12"/>
    <d v="2024-09-17T14:03:12"/>
    <n v="5.9466666665975936"/>
    <x v="0"/>
    <m/>
    <m/>
    <x v="0"/>
    <x v="15"/>
    <x v="0"/>
    <x v="3"/>
    <x v="1"/>
    <n v="3"/>
    <s v=""/>
    <d v="1900-01-03T02:52:48"/>
    <n v="25.552777777886948"/>
    <n v="12"/>
    <n v="13.552777777886948"/>
    <n v="0"/>
    <x v="3"/>
  </r>
  <r>
    <s v="E002"/>
    <s v="EO55"/>
    <x v="2774"/>
    <x v="0"/>
    <s v="E3"/>
    <n v="100029323"/>
    <s v="HORMIGONES COSTASUR, S.L."/>
    <n v="46005677"/>
    <s v="ADIF_TRAMO GIBRALEON (ZALAMEA)"/>
    <n v="837"/>
    <x v="42"/>
    <d v="2024-09-16T00:00:00"/>
    <d v="1899-12-30T13:23:29"/>
    <s v="17/09 08:00h"/>
    <d v="2024-09-17T00:00:00"/>
    <x v="13"/>
    <x v="10"/>
    <x v="2881"/>
    <d v="2024-09-16T00:00:00"/>
    <d v="1899-12-30T17:33:44"/>
    <n v="47"/>
    <s v="E00047"/>
    <s v="RUTA KMS.047"/>
    <x v="86"/>
    <x v="0"/>
    <x v="0"/>
    <x v="6"/>
    <x v="0"/>
    <d v="2024-09-16T13:23:29"/>
    <x v="299"/>
    <n v="18.608611111238133"/>
    <d v="2024-09-16T17:33:44"/>
    <d v="1899-12-30T00:37:36"/>
    <d v="2024-09-16T18:11:20"/>
    <n v="13.811111111193895"/>
    <x v="0"/>
    <m/>
    <m/>
    <x v="0"/>
    <x v="13"/>
    <x v="0"/>
    <x v="3"/>
    <x v="9"/>
    <n v="2"/>
    <s v=""/>
    <d v="1899-12-30T15:02:24"/>
    <n v="16.981944444571468"/>
    <n v="12"/>
    <n v="4.981944444571468"/>
    <n v="0"/>
    <x v="3"/>
  </r>
  <r>
    <s v="E002"/>
    <s v="EO55"/>
    <x v="2775"/>
    <x v="0"/>
    <s v="E3"/>
    <n v="100057966"/>
    <s v="HORPRESOL, SRL"/>
    <n v="46005111"/>
    <s v="PLANTA FUENGIROLA"/>
    <n v="3269"/>
    <x v="45"/>
    <d v="2024-09-16T00:00:00"/>
    <d v="1899-12-30T13:41:48"/>
    <s v="votorantim 15:00"/>
    <d v="2024-09-17T00:00:00"/>
    <x v="4"/>
    <x v="9"/>
    <x v="2882"/>
    <d v="2024-09-17T00:00:00"/>
    <d v="1899-12-30T12:48:45"/>
    <n v="57"/>
    <s v="E00057"/>
    <s v="RUTA KMS.057"/>
    <x v="281"/>
    <x v="0"/>
    <x v="0"/>
    <x v="5"/>
    <x v="0"/>
    <d v="2024-09-16T13:41:48"/>
    <x v="314"/>
    <n v="25.303333333285991"/>
    <d v="2024-09-17T12:48:45"/>
    <d v="1899-12-30T00:45:36"/>
    <d v="2024-09-17T13:34:21"/>
    <n v="1.4274999999906868"/>
    <x v="0"/>
    <m/>
    <m/>
    <x v="0"/>
    <x v="15"/>
    <x v="0"/>
    <x v="3"/>
    <x v="3"/>
    <n v="3"/>
    <s v=""/>
    <d v="1899-12-30T18:14:24"/>
    <n v="23.54333333328599"/>
    <n v="12"/>
    <n v="11.54333333328599"/>
    <n v="0"/>
    <x v="3"/>
  </r>
  <r>
    <s v="E002"/>
    <s v="EO55"/>
    <x v="2776"/>
    <x v="0"/>
    <s v="E3"/>
    <n v="100057966"/>
    <s v="HORPRESOL, SRL"/>
    <n v="46005111"/>
    <s v="PLANTA FUENGIROLA"/>
    <n v="3269"/>
    <x v="45"/>
    <d v="2024-09-16T00:00:00"/>
    <d v="1899-12-30T13:42:06"/>
    <s v="votorantim 10:00"/>
    <d v="2024-09-17T00:00:00"/>
    <x v="11"/>
    <x v="9"/>
    <x v="2883"/>
    <d v="2024-09-16T00:00:00"/>
    <d v="1899-12-30T15:12:22"/>
    <n v="57"/>
    <s v="E00057"/>
    <s v="RUTA KMS.057"/>
    <x v="141"/>
    <x v="0"/>
    <x v="0"/>
    <x v="5"/>
    <x v="0"/>
    <d v="2024-09-16T13:42:06"/>
    <x v="303"/>
    <n v="20.298333333281334"/>
    <d v="2024-09-16T15:12:22"/>
    <d v="1899-12-30T00:45:36"/>
    <d v="2024-09-16T15:57:58"/>
    <n v="18.033888888778165"/>
    <x v="0"/>
    <m/>
    <m/>
    <x v="0"/>
    <x v="13"/>
    <x v="0"/>
    <x v="3"/>
    <x v="4"/>
    <n v="2"/>
    <s v=""/>
    <d v="1899-12-30T18:14:24"/>
    <n v="18.538333333281333"/>
    <n v="12"/>
    <n v="6.5383333332813329"/>
    <n v="0"/>
    <x v="3"/>
  </r>
  <r>
    <s v="E002"/>
    <s v="EO55"/>
    <x v="2777"/>
    <x v="0"/>
    <s v="E3"/>
    <n v="100057966"/>
    <s v="HORPRESOL, SRL"/>
    <n v="46005105"/>
    <s v="PLANTA MALAGA"/>
    <n v="3269"/>
    <x v="45"/>
    <d v="2024-09-16T00:00:00"/>
    <d v="1899-12-30T13:44:04"/>
    <s v="GESTRANS"/>
    <d v="2024-09-17T00:00:00"/>
    <x v="26"/>
    <x v="9"/>
    <x v="2884"/>
    <d v="2024-09-17T00:00:00"/>
    <d v="1899-12-30T06:51:58"/>
    <n v="24"/>
    <s v="E00024"/>
    <s v="RUTA KMS.024"/>
    <x v="83"/>
    <x v="0"/>
    <x v="0"/>
    <x v="5"/>
    <x v="0"/>
    <d v="2024-09-16T13:44:04"/>
    <x v="334"/>
    <n v="29.765555555582978"/>
    <d v="2024-09-17T06:51:58"/>
    <d v="1899-12-30T00:19:12"/>
    <d v="2024-09-17T07:11:10"/>
    <n v="12.313888888747897"/>
    <x v="0"/>
    <m/>
    <m/>
    <x v="0"/>
    <x v="15"/>
    <x v="0"/>
    <x v="3"/>
    <x v="13"/>
    <n v="3"/>
    <s v=""/>
    <d v="1899-12-30T07:40:48"/>
    <n v="28.445555555582978"/>
    <n v="12"/>
    <n v="16.445555555582978"/>
    <n v="0"/>
    <x v="3"/>
  </r>
  <r>
    <s v="E002"/>
    <s v="EO55"/>
    <x v="2778"/>
    <x v="0"/>
    <s v="E3"/>
    <n v="100057966"/>
    <s v="HORPRESOL, SRL"/>
    <n v="46005105"/>
    <s v="PLANTA MALAGA"/>
    <n v="3269"/>
    <x v="45"/>
    <d v="2024-09-16T00:00:00"/>
    <d v="1899-12-30T13:44:18"/>
    <s v="GESTRANS"/>
    <d v="2024-09-17T00:00:00"/>
    <x v="26"/>
    <x v="9"/>
    <x v="2885"/>
    <d v="2024-09-17T00:00:00"/>
    <d v="1899-12-30T09:35:17"/>
    <n v="24"/>
    <s v="E00024"/>
    <s v="RUTA KMS.024"/>
    <x v="83"/>
    <x v="0"/>
    <x v="0"/>
    <x v="5"/>
    <x v="0"/>
    <d v="2024-09-16T13:44:18"/>
    <x v="334"/>
    <n v="29.76166666665813"/>
    <d v="2024-09-17T09:35:17"/>
    <d v="1899-12-30T00:19:12"/>
    <d v="2024-09-17T09:54:29"/>
    <n v="9.5919444443425164"/>
    <x v="0"/>
    <m/>
    <m/>
    <x v="0"/>
    <x v="15"/>
    <x v="0"/>
    <x v="3"/>
    <x v="1"/>
    <n v="3"/>
    <s v=""/>
    <d v="1899-12-30T07:40:48"/>
    <n v="28.441666666658129"/>
    <n v="12"/>
    <n v="16.441666666658129"/>
    <n v="0"/>
    <x v="3"/>
  </r>
  <r>
    <s v="E002"/>
    <s v="EO55"/>
    <x v="2779"/>
    <x v="0"/>
    <s v="E3"/>
    <n v="100057966"/>
    <s v="HORPRESOL, SRL"/>
    <n v="46005105"/>
    <s v="PLANTA MALAGA"/>
    <n v="3269"/>
    <x v="45"/>
    <d v="2024-09-16T00:00:00"/>
    <d v="1899-12-30T13:46:44"/>
    <s v="GESTRANS"/>
    <d v="2024-09-17T00:00:00"/>
    <x v="26"/>
    <x v="9"/>
    <x v="2886"/>
    <d v="2024-09-17T00:00:00"/>
    <d v="1899-12-30T12:22:37"/>
    <n v="24"/>
    <s v="E00024"/>
    <s v="RUTA KMS.024"/>
    <x v="83"/>
    <x v="0"/>
    <x v="0"/>
    <x v="5"/>
    <x v="0"/>
    <d v="2024-09-16T13:46:44"/>
    <x v="334"/>
    <n v="29.721111111051869"/>
    <d v="2024-09-17T12:22:37"/>
    <d v="1899-12-30T00:19:12"/>
    <d v="2024-09-17T12:41:49"/>
    <n v="6.8030555555596948"/>
    <x v="0"/>
    <m/>
    <m/>
    <x v="0"/>
    <x v="15"/>
    <x v="0"/>
    <x v="3"/>
    <x v="3"/>
    <n v="3"/>
    <s v=""/>
    <d v="1899-12-30T07:40:48"/>
    <n v="28.401111111051868"/>
    <n v="12"/>
    <n v="16.401111111051868"/>
    <n v="0"/>
    <x v="3"/>
  </r>
  <r>
    <s v="E002"/>
    <s v="EO55"/>
    <x v="2780"/>
    <x v="0"/>
    <s v="E3"/>
    <n v="100057966"/>
    <s v="HORPRESOL, SRL"/>
    <n v="46005112"/>
    <s v="PLANTA ALMERIA"/>
    <n v="3269"/>
    <x v="45"/>
    <d v="2024-09-16T00:00:00"/>
    <d v="1899-12-30T13:46:58"/>
    <s v="GESTRANS"/>
    <d v="2024-09-17T00:00:00"/>
    <x v="26"/>
    <x v="9"/>
    <x v="2887"/>
    <d v="2024-09-17T00:00:00"/>
    <d v="1899-12-30T08:49:53"/>
    <n v="195"/>
    <s v="E00195"/>
    <s v="RUTA KMS.195"/>
    <x v="363"/>
    <x v="0"/>
    <x v="0"/>
    <x v="5"/>
    <x v="0"/>
    <d v="2024-09-16T13:46:58"/>
    <x v="334"/>
    <n v="29.717222222301643"/>
    <d v="2024-09-17T08:49:53"/>
    <d v="1899-12-30T02:36:00"/>
    <d v="2024-09-17T11:25:53"/>
    <n v="8.0686111111426726"/>
    <x v="0"/>
    <m/>
    <m/>
    <x v="0"/>
    <x v="15"/>
    <x v="0"/>
    <x v="3"/>
    <x v="0"/>
    <n v="3"/>
    <s v=""/>
    <d v="1900-01-01T14:24:00"/>
    <n v="26.117222222301642"/>
    <n v="12"/>
    <n v="14.117222222301642"/>
    <n v="0"/>
    <x v="3"/>
  </r>
  <r>
    <s v="E002"/>
    <s v="EO55"/>
    <x v="2781"/>
    <x v="0"/>
    <s v="E3"/>
    <n v="100057966"/>
    <s v="HORPRESOL, SRL"/>
    <n v="46005112"/>
    <s v="PLANTA ALMERIA"/>
    <n v="3269"/>
    <x v="45"/>
    <d v="2024-09-16T00:00:00"/>
    <d v="1899-12-30T13:48:46"/>
    <s v="GESTRANS"/>
    <d v="2024-09-17T00:00:00"/>
    <x v="26"/>
    <x v="9"/>
    <x v="2888"/>
    <d v="2024-09-17T00:00:00"/>
    <d v="1899-12-30T15:56:37"/>
    <n v="195"/>
    <s v="E00195"/>
    <s v="RUTA KMS.195"/>
    <x v="363"/>
    <x v="0"/>
    <x v="0"/>
    <x v="5"/>
    <x v="0"/>
    <d v="2024-09-16T13:48:46"/>
    <x v="334"/>
    <n v="29.687222222273704"/>
    <d v="2024-09-17T15:56:37"/>
    <d v="1899-12-30T02:36:00"/>
    <d v="2024-09-17T18:32:37"/>
    <n v="0.95638888893881813"/>
    <x v="0"/>
    <m/>
    <m/>
    <x v="0"/>
    <x v="15"/>
    <x v="0"/>
    <x v="3"/>
    <x v="4"/>
    <n v="3"/>
    <s v=""/>
    <d v="1900-01-01T14:24:00"/>
    <n v="26.087222222273702"/>
    <n v="12"/>
    <n v="14.087222222273702"/>
    <n v="0"/>
    <x v="3"/>
  </r>
  <r>
    <s v="E002"/>
    <s v="EO55"/>
    <x v="2782"/>
    <x v="0"/>
    <s v="E3"/>
    <n v="100057966"/>
    <s v="HORPRESOL, SRL"/>
    <n v="46005107"/>
    <s v="PLANTA RIO GUI-TORROX COSTA"/>
    <n v="3269"/>
    <x v="45"/>
    <d v="2024-09-16T00:00:00"/>
    <d v="1899-12-30T13:49:05"/>
    <s v="GESTRANS"/>
    <d v="2024-09-17T00:00:00"/>
    <x v="26"/>
    <x v="9"/>
    <x v="2889"/>
    <d v="2024-09-17T00:00:00"/>
    <d v="1899-12-30T15:24:59"/>
    <n v="40"/>
    <s v="E00040"/>
    <s v="RUTA KMS.040"/>
    <x v="83"/>
    <x v="0"/>
    <x v="0"/>
    <x v="5"/>
    <x v="0"/>
    <d v="2024-09-16T13:49:05"/>
    <x v="334"/>
    <n v="29.681944444484543"/>
    <d v="2024-09-17T15:24:59"/>
    <d v="1899-12-30T00:32:00"/>
    <d v="2024-09-17T15:56:59"/>
    <n v="3.5502777777146548"/>
    <x v="0"/>
    <m/>
    <m/>
    <x v="0"/>
    <x v="15"/>
    <x v="0"/>
    <x v="3"/>
    <x v="4"/>
    <n v="3"/>
    <s v=""/>
    <d v="1899-12-30T12:48:00"/>
    <n v="28.148611111151208"/>
    <n v="12"/>
    <n v="16.148611111151208"/>
    <n v="0"/>
    <x v="3"/>
  </r>
  <r>
    <s v="E002"/>
    <s v="EO55"/>
    <x v="2783"/>
    <x v="0"/>
    <s v="E3"/>
    <n v="100057966"/>
    <s v="HORPRESOL, SRL"/>
    <n v="46005112"/>
    <s v="PLANTA ALMERIA"/>
    <n v="3269"/>
    <x v="45"/>
    <d v="2024-09-16T00:00:00"/>
    <d v="1899-12-30T13:49:22"/>
    <s v="votorantim 10:00"/>
    <d v="2024-09-17T00:00:00"/>
    <x v="11"/>
    <x v="9"/>
    <x v="2890"/>
    <d v="2024-09-16T00:00:00"/>
    <d v="1899-12-30T19:07:40"/>
    <n v="195"/>
    <s v="E00195"/>
    <s v="RUTA KMS.195"/>
    <x v="112"/>
    <x v="0"/>
    <x v="0"/>
    <x v="5"/>
    <x v="0"/>
    <d v="2024-09-16T13:49:22"/>
    <x v="303"/>
    <n v="20.177222222147975"/>
    <d v="2024-09-16T19:07:40"/>
    <d v="1899-12-30T02:36:00"/>
    <d v="2024-09-16T21:43:40"/>
    <n v="12.272222222294658"/>
    <x v="0"/>
    <m/>
    <m/>
    <x v="0"/>
    <x v="13"/>
    <x v="0"/>
    <x v="3"/>
    <x v="11"/>
    <n v="2"/>
    <s v=""/>
    <d v="1900-01-01T14:24:00"/>
    <n v="16.577222222147974"/>
    <n v="12"/>
    <n v="4.5772222221479737"/>
    <n v="0"/>
    <x v="3"/>
  </r>
  <r>
    <s v="E002"/>
    <s v="EO55"/>
    <x v="2784"/>
    <x v="0"/>
    <s v="E3"/>
    <n v="100055205"/>
    <s v="NOVACEM MATERIALES, S.L."/>
    <n v="46005939"/>
    <s v="CASTILLO DE LAS GUARDAS"/>
    <n v="2032"/>
    <x v="51"/>
    <d v="2024-09-16T00:00:00"/>
    <d v="1899-12-30T13:49:46"/>
    <s v="17/09_9.00h"/>
    <d v="2024-09-17T00:00:00"/>
    <x v="18"/>
    <x v="10"/>
    <x v="2891"/>
    <d v="2024-09-16T00:00:00"/>
    <d v="1899-12-30T19:12:04"/>
    <n v="0"/>
    <s v="E00000"/>
    <s v="RUTA KMS.0000"/>
    <x v="120"/>
    <x v="0"/>
    <x v="0"/>
    <x v="6"/>
    <x v="0"/>
    <d v="2024-09-16T13:49:46"/>
    <x v="308"/>
    <n v="19.17055555555271"/>
    <d v="2024-09-16T19:12:04"/>
    <d v="1899-12-30T00:00:00"/>
    <d v="2024-09-16T19:12:04"/>
    <n v="13.79888888890855"/>
    <x v="0"/>
    <m/>
    <m/>
    <x v="0"/>
    <x v="13"/>
    <x v="0"/>
    <x v="3"/>
    <x v="11"/>
    <n v="2"/>
    <s v=""/>
    <d v="1899-12-30T00:00:00"/>
    <n v="18.17055555555271"/>
    <n v="12"/>
    <n v="6.1705555555527098"/>
    <n v="0"/>
    <x v="3"/>
  </r>
  <r>
    <s v="E002"/>
    <s v="EO55"/>
    <x v="2785"/>
    <x v="0"/>
    <s v="E3"/>
    <n v="432000110"/>
    <s v="PREBETONG HORMIGONES, S.A."/>
    <n v="46005597"/>
    <s v="PLANTA MORTERO SECO MANILVA"/>
    <n v="3269"/>
    <x v="45"/>
    <d v="2024-09-16T00:00:00"/>
    <d v="1899-12-30T13:50:42"/>
    <s v="A LAS SIETE DE LA MA"/>
    <d v="2024-09-17T00:00:00"/>
    <x v="3"/>
    <x v="9"/>
    <x v="2892"/>
    <d v="2024-09-16T00:00:00"/>
    <d v="1899-12-30T17:13:40"/>
    <n v="118"/>
    <s v="E00118"/>
    <s v="RUTA KMS.118"/>
    <x v="124"/>
    <x v="0"/>
    <x v="0"/>
    <x v="5"/>
    <x v="0"/>
    <d v="2024-09-16T13:50:42"/>
    <x v="335"/>
    <n v="24.155000000086147"/>
    <d v="2024-09-16T17:13:40"/>
    <d v="1899-12-30T01:34:24"/>
    <d v="2024-09-16T18:48:04"/>
    <n v="19.198888888873626"/>
    <x v="0"/>
    <m/>
    <m/>
    <x v="0"/>
    <x v="13"/>
    <x v="0"/>
    <x v="3"/>
    <x v="9"/>
    <n v="2"/>
    <s v=""/>
    <d v="1899-12-31T13:45:36"/>
    <n v="21.581666666752813"/>
    <n v="12"/>
    <n v="9.5816666667528132"/>
    <n v="0"/>
    <x v="3"/>
  </r>
  <r>
    <s v="E002"/>
    <s v="EO55"/>
    <x v="2786"/>
    <x v="0"/>
    <s v="E3"/>
    <n v="100052945"/>
    <s v="HORMIGONES ROCIO S.L."/>
    <n v="46004387"/>
    <s v="ALMONTE"/>
    <n v="837"/>
    <x v="42"/>
    <d v="2024-09-16T00:00:00"/>
    <d v="1899-12-30T14:13:44"/>
    <s v="17/09  8:00h"/>
    <d v="2024-09-17T00:00:00"/>
    <x v="2"/>
    <x v="10"/>
    <x v="2893"/>
    <d v="2024-09-16T00:00:00"/>
    <d v="1899-12-30T20:15:57"/>
    <n v="27"/>
    <s v="E00027"/>
    <s v="RUTA KMS.027"/>
    <x v="64"/>
    <x v="0"/>
    <x v="0"/>
    <x v="6"/>
    <x v="0"/>
    <d v="2024-09-16T14:13:44"/>
    <x v="301"/>
    <n v="24.271111111098435"/>
    <d v="2024-09-16T20:15:57"/>
    <d v="1899-12-30T00:21:36"/>
    <d v="2024-09-16T20:37:33"/>
    <n v="17.87416666658828"/>
    <x v="0"/>
    <m/>
    <m/>
    <x v="0"/>
    <x v="13"/>
    <x v="0"/>
    <x v="3"/>
    <x v="16"/>
    <n v="2"/>
    <s v=""/>
    <d v="1899-12-30T08:38:24"/>
    <n v="22.911111111098435"/>
    <n v="12"/>
    <n v="10.911111111098435"/>
    <n v="0"/>
    <x v="3"/>
  </r>
  <r>
    <s v="E002"/>
    <s v="EO55"/>
    <x v="2787"/>
    <x v="0"/>
    <s v="E3"/>
    <n v="432000110"/>
    <s v="PREBETONG HORMIGONES, S.A."/>
    <n v="46001414"/>
    <s v="HUELVA (F.MONTENEGRO)"/>
    <n v="1782"/>
    <x v="46"/>
    <d v="2024-09-16T00:00:00"/>
    <d v="1899-12-30T14:21:56"/>
    <s v="17/09 08:00h"/>
    <d v="2024-09-17T00:00:00"/>
    <x v="13"/>
    <x v="10"/>
    <x v="2894"/>
    <d v="2024-09-16T00:00:00"/>
    <d v="1899-12-30T19:56:17"/>
    <n v="29"/>
    <s v="E00029"/>
    <s v="RUTA KMS.029"/>
    <x v="63"/>
    <x v="0"/>
    <x v="0"/>
    <x v="6"/>
    <x v="0"/>
    <d v="2024-09-16T14:21:56"/>
    <x v="299"/>
    <n v="17.634444444556721"/>
    <d v="2024-09-16T19:56:17"/>
    <d v="1899-12-30T00:23:12"/>
    <d v="2024-09-16T20:19:29"/>
    <n v="11.67527777783107"/>
    <x v="0"/>
    <m/>
    <m/>
    <x v="0"/>
    <x v="13"/>
    <x v="0"/>
    <x v="3"/>
    <x v="11"/>
    <n v="2"/>
    <s v=""/>
    <d v="1899-12-30T09:16:48"/>
    <n v="16.247777777890054"/>
    <n v="12"/>
    <n v="4.2477777778900538"/>
    <n v="0"/>
    <x v="3"/>
  </r>
  <r>
    <s v="E002"/>
    <s v="EO55"/>
    <x v="2788"/>
    <x v="0"/>
    <s v="E3"/>
    <n v="100058036"/>
    <s v="HORMI CONTADO, S.L."/>
    <n v="46005771"/>
    <s v="PLANTA DE MARBELLA"/>
    <n v="3269"/>
    <x v="45"/>
    <d v="2024-09-16T00:00:00"/>
    <d v="1899-12-30T14:29:47"/>
    <s v="17/09 10:00h"/>
    <d v="2024-09-17T00:00:00"/>
    <x v="11"/>
    <x v="9"/>
    <x v="2895"/>
    <d v="2024-09-17T00:00:00"/>
    <d v="1899-12-30T06:48:12"/>
    <n v="79"/>
    <s v="E00079"/>
    <s v="RUTA KMS.079"/>
    <x v="359"/>
    <x v="0"/>
    <x v="0"/>
    <x v="5"/>
    <x v="0"/>
    <d v="2024-09-16T14:29:47"/>
    <x v="303"/>
    <n v="19.503611111082137"/>
    <d v="2024-09-17T06:48:12"/>
    <d v="1899-12-30T01:03:12"/>
    <d v="2024-09-17T07:51:24"/>
    <n v="2.1433333331951872"/>
    <x v="0"/>
    <m/>
    <m/>
    <x v="0"/>
    <x v="15"/>
    <x v="0"/>
    <x v="3"/>
    <x v="13"/>
    <n v="3"/>
    <s v=""/>
    <d v="1899-12-31T01:16:48"/>
    <n v="17.450277777748802"/>
    <n v="12"/>
    <n v="5.4502777777488021"/>
    <n v="0"/>
    <x v="3"/>
  </r>
  <r>
    <s v="E002"/>
    <s v="EO55"/>
    <x v="2789"/>
    <x v="0"/>
    <s v="E3"/>
    <n v="100058036"/>
    <s v="HORMI CONTADO, S.L."/>
    <n v="46005771"/>
    <s v="PLANTA DE MARBELLA"/>
    <n v="3269"/>
    <x v="45"/>
    <d v="2024-09-16T00:00:00"/>
    <d v="1899-12-30T14:30:11"/>
    <s v="17/09 13:00h"/>
    <d v="2024-09-17T00:00:00"/>
    <x v="0"/>
    <x v="9"/>
    <x v="2896"/>
    <d v="2024-09-17T00:00:00"/>
    <d v="1899-12-30T11:06:04"/>
    <n v="79"/>
    <s v="E00079"/>
    <s v="RUTA KMS.079"/>
    <x v="359"/>
    <x v="0"/>
    <x v="0"/>
    <x v="5"/>
    <x v="0"/>
    <d v="2024-09-16T14:30:11"/>
    <x v="292"/>
    <n v="22.496944444428664"/>
    <d v="2024-09-17T11:06:04"/>
    <d v="1899-12-30T01:03:12"/>
    <d v="2024-09-17T12:09:16"/>
    <n v="0.84555555554106832"/>
    <x v="0"/>
    <m/>
    <m/>
    <x v="0"/>
    <x v="15"/>
    <x v="0"/>
    <x v="3"/>
    <x v="7"/>
    <n v="3"/>
    <s v=""/>
    <d v="1899-12-31T01:16:48"/>
    <n v="20.443611111095329"/>
    <n v="12"/>
    <n v="8.4436111110953291"/>
    <n v="0"/>
    <x v="3"/>
  </r>
  <r>
    <s v="E002"/>
    <s v="EO55"/>
    <x v="2790"/>
    <x v="0"/>
    <s v="E3"/>
    <n v="432000110"/>
    <s v="PREBETONG HORMIGONES, S.A."/>
    <n v="46001416"/>
    <s v="ALCALA DE GUADAIRA"/>
    <n v="837"/>
    <x v="42"/>
    <d v="2024-09-16T00:00:00"/>
    <d v="1899-12-30T14:43:56"/>
    <s v="17/09 8h"/>
    <d v="2024-09-17T00:00:00"/>
    <x v="13"/>
    <x v="10"/>
    <x v="2897"/>
    <d v="2024-09-16T00:00:00"/>
    <d v="1899-12-30T21:34:48"/>
    <n v="83"/>
    <s v="E00083"/>
    <s v="RUTA KMS.083"/>
    <x v="284"/>
    <x v="0"/>
    <x v="0"/>
    <x v="6"/>
    <x v="0"/>
    <d v="2024-09-16T14:43:56"/>
    <x v="299"/>
    <n v="17.267777777917217"/>
    <d v="2024-09-16T21:34:48"/>
    <d v="1899-12-30T01:06:24"/>
    <d v="2024-09-16T22:41:12"/>
    <n v="9.3133333332370967"/>
    <x v="0"/>
    <m/>
    <m/>
    <x v="0"/>
    <x v="13"/>
    <x v="0"/>
    <x v="3"/>
    <x v="15"/>
    <n v="2"/>
    <s v=""/>
    <d v="1899-12-31T02:33:36"/>
    <n v="15.161111111250552"/>
    <n v="12"/>
    <n v="3.1611111112505519"/>
    <n v="0"/>
    <x v="3"/>
  </r>
  <r>
    <s v="E002"/>
    <s v="EO55"/>
    <x v="2791"/>
    <x v="0"/>
    <s v="E3"/>
    <n v="432000110"/>
    <s v="PREBETONG HORMIGONES, S.A."/>
    <n v="46001416"/>
    <s v="ALCALA DE GUADAIRA"/>
    <n v="837"/>
    <x v="42"/>
    <d v="2024-09-16T00:00:00"/>
    <d v="1899-12-30T14:44:17"/>
    <s v="17/09 10h"/>
    <d v="2024-09-17T00:00:00"/>
    <x v="11"/>
    <x v="10"/>
    <x v="2898"/>
    <d v="2024-09-16T00:00:00"/>
    <d v="1899-12-30T16:53:10"/>
    <n v="83"/>
    <s v="E00083"/>
    <s v="RUTA KMS.083"/>
    <x v="234"/>
    <x v="0"/>
    <x v="0"/>
    <x v="6"/>
    <x v="0"/>
    <d v="2024-09-16T14:44:17"/>
    <x v="303"/>
    <n v="19.261944444326218"/>
    <d v="2024-09-16T16:53:10"/>
    <d v="1899-12-30T01:06:24"/>
    <d v="2024-09-16T17:59:34"/>
    <n v="16.007222222106066"/>
    <x v="0"/>
    <m/>
    <m/>
    <x v="0"/>
    <x v="13"/>
    <x v="0"/>
    <x v="3"/>
    <x v="8"/>
    <n v="2"/>
    <s v=""/>
    <d v="1899-12-31T02:33:36"/>
    <n v="17.155277777659553"/>
    <n v="12"/>
    <n v="5.1552777776595526"/>
    <n v="0"/>
    <x v="3"/>
  </r>
  <r>
    <s v="E002"/>
    <s v="EO55"/>
    <x v="2792"/>
    <x v="0"/>
    <s v="E3"/>
    <n v="432000110"/>
    <s v="PREBETONG HORMIGONES, S.A."/>
    <n v="46001416"/>
    <s v="ALCALA DE GUADAIRA"/>
    <n v="837"/>
    <x v="42"/>
    <d v="2024-09-16T00:00:00"/>
    <d v="1899-12-30T14:44:34"/>
    <s v="17/09 12h"/>
    <d v="2024-09-17T00:00:00"/>
    <x v="17"/>
    <x v="10"/>
    <x v="2899"/>
    <d v="2024-09-17T00:00:00"/>
    <d v="1899-12-30T10:00:01"/>
    <n v="83"/>
    <s v="E00083"/>
    <s v="RUTA KMS.083"/>
    <x v="64"/>
    <x v="0"/>
    <x v="0"/>
    <x v="6"/>
    <x v="0"/>
    <d v="2024-09-16T14:44:34"/>
    <x v="297"/>
    <n v="21.257222222280689"/>
    <d v="2024-09-17T10:00:01"/>
    <d v="1899-12-30T01:06:24"/>
    <d v="2024-09-17T11:06:25"/>
    <n v="0.89305555546889082"/>
    <x v="0"/>
    <m/>
    <m/>
    <x v="0"/>
    <x v="15"/>
    <x v="0"/>
    <x v="3"/>
    <x v="6"/>
    <n v="3"/>
    <s v=""/>
    <d v="1899-12-31T02:33:36"/>
    <n v="19.150555555614023"/>
    <n v="12"/>
    <n v="7.150555555614023"/>
    <n v="0"/>
    <x v="3"/>
  </r>
  <r>
    <s v="E002"/>
    <s v="EO55"/>
    <x v="2793"/>
    <x v="0"/>
    <s v="E3"/>
    <n v="100058036"/>
    <s v="HORMI CONTADO, S.L."/>
    <n v="46005174"/>
    <s v="PLANTA DE MANILVA E/O 56"/>
    <n v="3269"/>
    <x v="45"/>
    <d v="2024-09-16T00:00:00"/>
    <d v="1899-12-30T14:45:05"/>
    <s v="17/09  8:30h"/>
    <d v="2024-09-17T00:00:00"/>
    <x v="19"/>
    <x v="9"/>
    <x v="2900"/>
    <d v="2024-09-16T00:00:00"/>
    <d v="1899-12-30T16:34:31"/>
    <n v="118"/>
    <s v="E00118"/>
    <s v="RUTA KMS.118"/>
    <x v="105"/>
    <x v="0"/>
    <x v="0"/>
    <x v="5"/>
    <x v="0"/>
    <d v="2024-09-16T14:45:05"/>
    <x v="307"/>
    <n v="17.748611111019272"/>
    <d v="2024-09-16T16:34:31"/>
    <d v="1899-12-30T01:34:24"/>
    <d v="2024-09-16T18:08:55"/>
    <n v="14.351388888841029"/>
    <x v="0"/>
    <m/>
    <m/>
    <x v="0"/>
    <x v="13"/>
    <x v="0"/>
    <x v="3"/>
    <x v="8"/>
    <n v="2"/>
    <s v=""/>
    <d v="1899-12-31T13:45:36"/>
    <n v="15.175277777685938"/>
    <n v="12"/>
    <n v="3.1752777776859382"/>
    <n v="0"/>
    <x v="3"/>
  </r>
  <r>
    <s v="E002"/>
    <s v="EO55"/>
    <x v="2794"/>
    <x v="0"/>
    <s v="E3"/>
    <n v="100058036"/>
    <s v="HORMI CONTADO, S.L."/>
    <n v="46005174"/>
    <s v="PLANTA DE MANILVA E/O 56"/>
    <n v="3269"/>
    <x v="45"/>
    <d v="2024-09-16T00:00:00"/>
    <d v="1899-12-30T14:45:28"/>
    <s v="17/09 9h"/>
    <d v="2024-09-17T00:00:00"/>
    <x v="18"/>
    <x v="9"/>
    <x v="2901"/>
    <d v="2024-09-16T00:00:00"/>
    <d v="1899-12-30T16:51:35"/>
    <n v="118"/>
    <s v="E00118"/>
    <s v="RUTA KMS.118"/>
    <x v="109"/>
    <x v="0"/>
    <x v="0"/>
    <x v="5"/>
    <x v="0"/>
    <d v="2024-09-16T14:45:28"/>
    <x v="308"/>
    <n v="18.242222222266719"/>
    <d v="2024-09-16T16:51:35"/>
    <d v="1899-12-30T01:34:24"/>
    <d v="2024-09-16T18:25:59"/>
    <n v="14.566944444493856"/>
    <x v="0"/>
    <m/>
    <m/>
    <x v="0"/>
    <x v="13"/>
    <x v="0"/>
    <x v="3"/>
    <x v="8"/>
    <n v="2"/>
    <s v=""/>
    <d v="1899-12-31T13:45:36"/>
    <n v="15.668888888933385"/>
    <n v="12"/>
    <n v="3.6688888889333846"/>
    <n v="0"/>
    <x v="3"/>
  </r>
  <r>
    <s v="E002"/>
    <s v="EO55"/>
    <x v="2795"/>
    <x v="0"/>
    <s v="E3"/>
    <n v="100058036"/>
    <s v="HORMI CONTADO, S.L."/>
    <n v="46005174"/>
    <s v="PLANTA DE MANILVA E/O 56"/>
    <n v="3269"/>
    <x v="45"/>
    <d v="2024-09-16T00:00:00"/>
    <d v="1899-12-30T14:45:45"/>
    <s v="17/09 11h"/>
    <d v="2024-09-17T00:00:00"/>
    <x v="12"/>
    <x v="9"/>
    <x v="2902"/>
    <d v="2024-09-17T00:00:00"/>
    <d v="1899-12-30T07:12:39"/>
    <n v="118"/>
    <s v="E00118"/>
    <s v="RUTA KMS.118"/>
    <x v="96"/>
    <x v="0"/>
    <x v="0"/>
    <x v="5"/>
    <x v="0"/>
    <d v="2024-09-16T14:45:45"/>
    <x v="300"/>
    <n v="20.237500000046566"/>
    <d v="2024-09-17T07:12:39"/>
    <d v="1899-12-30T01:34:24"/>
    <d v="2024-09-17T08:47:03"/>
    <n v="2.2158333333791234"/>
    <x v="0"/>
    <m/>
    <m/>
    <x v="0"/>
    <x v="15"/>
    <x v="0"/>
    <x v="3"/>
    <x v="12"/>
    <n v="3"/>
    <s v=""/>
    <d v="1899-12-31T13:45:36"/>
    <n v="17.664166666713232"/>
    <n v="12"/>
    <n v="5.664166666713232"/>
    <n v="0"/>
    <x v="3"/>
  </r>
  <r>
    <s v="E002"/>
    <s v="EO55"/>
    <x v="2796"/>
    <x v="0"/>
    <s v="E3"/>
    <n v="100045043"/>
    <s v="HORMIGONES GUADARRANQUE, S.L."/>
    <n v="46005161"/>
    <s v="PLANTA DE SAN ROQUE"/>
    <n v="3269"/>
    <x v="45"/>
    <d v="2024-09-16T00:00:00"/>
    <d v="1899-12-30T14:45:56"/>
    <s v="17/09 09:00h"/>
    <d v="2024-09-17T00:00:00"/>
    <x v="18"/>
    <x v="9"/>
    <x v="2903"/>
    <d v="2024-09-17T00:00:00"/>
    <d v="1899-12-30T06:29:46"/>
    <n v="144"/>
    <s v="E00144"/>
    <s v="RUTA KMS.144"/>
    <x v="85"/>
    <x v="0"/>
    <x v="0"/>
    <x v="5"/>
    <x v="0"/>
    <d v="2024-09-16T14:45:56"/>
    <x v="308"/>
    <n v="18.234444444417022"/>
    <d v="2024-09-17T06:29:46"/>
    <d v="1899-12-30T01:55:12"/>
    <d v="2024-09-17T08:24:58"/>
    <n v="0.58388888882473111"/>
    <x v="0"/>
    <m/>
    <m/>
    <x v="0"/>
    <x v="15"/>
    <x v="0"/>
    <x v="3"/>
    <x v="13"/>
    <n v="3"/>
    <s v=""/>
    <d v="1899-12-31T22:04:48"/>
    <n v="15.31444444441702"/>
    <n v="12"/>
    <n v="3.3144444444170205"/>
    <n v="0"/>
    <x v="3"/>
  </r>
  <r>
    <s v="E002"/>
    <s v="EO55"/>
    <x v="2797"/>
    <x v="0"/>
    <s v="E3"/>
    <n v="100045043"/>
    <s v="HORMIGONES GUADARRANQUE, S.L."/>
    <n v="46005161"/>
    <s v="PLANTA DE SAN ROQUE"/>
    <n v="3269"/>
    <x v="45"/>
    <d v="2024-09-16T00:00:00"/>
    <d v="1899-12-30T14:46:16"/>
    <s v="17/09 11:00h"/>
    <d v="2024-09-17T00:00:00"/>
    <x v="12"/>
    <x v="9"/>
    <x v="2904"/>
    <d v="2024-09-17T00:00:00"/>
    <d v="1899-12-30T09:27:09"/>
    <n v="144"/>
    <s v="E00144"/>
    <s v="RUTA KMS.144"/>
    <x v="72"/>
    <x v="0"/>
    <x v="0"/>
    <x v="5"/>
    <x v="0"/>
    <d v="2024-09-16T14:46:16"/>
    <x v="300"/>
    <n v="20.228888889017981"/>
    <d v="2024-09-17T09:27:09"/>
    <d v="1899-12-30T01:55:12"/>
    <d v="2024-09-17T11:22:21"/>
    <n v="-0.37249999993946403"/>
    <x v="0"/>
    <m/>
    <m/>
    <x v="0"/>
    <x v="15"/>
    <x v="0"/>
    <x v="3"/>
    <x v="1"/>
    <n v="3"/>
    <s v=""/>
    <d v="1899-12-31T22:04:48"/>
    <n v="17.308888889017979"/>
    <n v="12"/>
    <n v="5.3088888890179788"/>
    <n v="0"/>
    <x v="3"/>
  </r>
  <r>
    <s v="E002"/>
    <s v="EO55"/>
    <x v="2798"/>
    <x v="0"/>
    <s v="E3"/>
    <n v="100018390"/>
    <s v="FORJADOS TOR S.L."/>
    <n v="46005202"/>
    <s v="VILLANUEVA DEL TRABUCO"/>
    <n v="3262"/>
    <x v="38"/>
    <d v="2024-09-16T00:00:00"/>
    <d v="1899-12-30T15:32:02"/>
    <s v="17/09 12:00h"/>
    <d v="2024-09-17T00:00:00"/>
    <x v="17"/>
    <x v="9"/>
    <x v="2905"/>
    <d v="2024-09-17T00:00:00"/>
    <d v="1899-12-30T11:07:55"/>
    <n v="62"/>
    <s v="E00062"/>
    <s v="RUTA KMS.062"/>
    <x v="105"/>
    <x v="0"/>
    <x v="0"/>
    <x v="5"/>
    <x v="0"/>
    <d v="2024-09-16T15:32:02"/>
    <x v="297"/>
    <n v="20.466111111163627"/>
    <d v="2024-09-17T11:07:55"/>
    <d v="1899-12-30T00:49:36"/>
    <d v="2024-09-17T11:57:31"/>
    <n v="4.1388888959772885E-2"/>
    <x v="0"/>
    <m/>
    <m/>
    <x v="0"/>
    <x v="15"/>
    <x v="0"/>
    <x v="3"/>
    <x v="7"/>
    <n v="3"/>
    <s v=""/>
    <d v="1899-12-30T19:50:24"/>
    <n v="18.639444444496959"/>
    <n v="12"/>
    <n v="6.6394444444969594"/>
    <n v="0"/>
    <x v="3"/>
  </r>
  <r>
    <s v="E002"/>
    <s v="EO55"/>
    <x v="2799"/>
    <x v="0"/>
    <s v="E3"/>
    <n v="100058036"/>
    <s v="HORMI CONTADO, S.L."/>
    <n v="46005175"/>
    <s v="PLANTA DE LA LINEA"/>
    <n v="3268"/>
    <x v="2"/>
    <d v="2024-09-16T00:00:00"/>
    <d v="1899-12-30T15:41:14"/>
    <s v="17/09 10:00h"/>
    <d v="2024-09-17T00:00:00"/>
    <x v="11"/>
    <x v="9"/>
    <x v="2906"/>
    <d v="2024-09-16T00:00:00"/>
    <d v="1899-12-30T17:00:26"/>
    <n v="143"/>
    <s v="E00143"/>
    <s v="RUTA KMS.143"/>
    <x v="281"/>
    <x v="0"/>
    <x v="0"/>
    <x v="5"/>
    <x v="0"/>
    <d v="2024-09-16T15:41:14"/>
    <x v="303"/>
    <n v="18.312777777726296"/>
    <d v="2024-09-16T17:00:26"/>
    <d v="1899-12-30T01:54:24"/>
    <d v="2024-09-16T18:54:50"/>
    <n v="15.086111110984348"/>
    <x v="0"/>
    <m/>
    <m/>
    <x v="0"/>
    <x v="13"/>
    <x v="0"/>
    <x v="3"/>
    <x v="9"/>
    <n v="2"/>
    <s v=""/>
    <d v="1899-12-31T21:45:36"/>
    <n v="15.40611111105963"/>
    <n v="12"/>
    <n v="3.40611111105963"/>
    <n v="0"/>
    <x v="3"/>
  </r>
  <r>
    <s v="E002"/>
    <s v="EO55"/>
    <x v="2800"/>
    <x v="0"/>
    <s v="E3"/>
    <n v="100058399"/>
    <s v="HORMIGONES ESTEBBUNA, S.L."/>
    <n v="46005172"/>
    <s v="PLANTA ESTEPONA"/>
    <n v="3264"/>
    <x v="43"/>
    <d v="2024-09-16T00:00:00"/>
    <d v="1899-12-30T16:04:10"/>
    <s v="17/09 11:00h"/>
    <d v="2024-09-17T00:00:00"/>
    <x v="12"/>
    <x v="9"/>
    <x v="2907"/>
    <d v="2024-09-17T00:00:00"/>
    <d v="1899-12-30T08:44:48"/>
    <n v="110"/>
    <s v="E00110"/>
    <s v="RUTA KMS.110"/>
    <x v="116"/>
    <x v="0"/>
    <x v="0"/>
    <x v="5"/>
    <x v="0"/>
    <d v="2024-09-16T16:04:10"/>
    <x v="300"/>
    <n v="18.930555555678438"/>
    <d v="2024-09-17T08:44:48"/>
    <d v="1899-12-30T01:28:00"/>
    <d v="2024-09-17T10:12:48"/>
    <n v="0.78666666668141261"/>
    <x v="0"/>
    <m/>
    <m/>
    <x v="0"/>
    <x v="15"/>
    <x v="0"/>
    <x v="3"/>
    <x v="0"/>
    <n v="3"/>
    <s v=""/>
    <d v="1899-12-31T11:12:00"/>
    <n v="16.463888889011773"/>
    <n v="12"/>
    <n v="4.4638888890117734"/>
    <n v="0"/>
    <x v="3"/>
  </r>
  <r>
    <s v="E002"/>
    <s v="EO55"/>
    <x v="2801"/>
    <x v="0"/>
    <s v="E3"/>
    <n v="100058399"/>
    <s v="HORMIGONES ESTEBBUNA, S.L."/>
    <n v="46005172"/>
    <s v="PLANTA ESTEPONA"/>
    <n v="3264"/>
    <x v="43"/>
    <d v="2024-09-16T00:00:00"/>
    <d v="1899-12-30T16:04:34"/>
    <s v="17/09 13:00h"/>
    <d v="2024-09-17T00:00:00"/>
    <x v="0"/>
    <x v="9"/>
    <x v="2908"/>
    <d v="2024-09-17T00:00:00"/>
    <d v="1899-12-30T11:24:22"/>
    <n v="110"/>
    <s v="E00110"/>
    <s v="RUTA KMS.110"/>
    <x v="122"/>
    <x v="0"/>
    <x v="0"/>
    <x v="5"/>
    <x v="0"/>
    <d v="2024-09-16T16:04:34"/>
    <x v="292"/>
    <n v="20.92388888890855"/>
    <d v="2024-09-17T11:24:22"/>
    <d v="1899-12-30T01:28:00"/>
    <d v="2024-09-17T12:52:22"/>
    <n v="0.12722222210140899"/>
    <x v="0"/>
    <m/>
    <m/>
    <x v="0"/>
    <x v="15"/>
    <x v="0"/>
    <x v="3"/>
    <x v="7"/>
    <n v="3"/>
    <s v=""/>
    <d v="1899-12-31T11:12:00"/>
    <n v="18.457222222241885"/>
    <n v="12"/>
    <n v="6.4572222222418851"/>
    <n v="0"/>
    <x v="3"/>
  </r>
  <r>
    <s v="E002"/>
    <s v="EO55"/>
    <x v="2802"/>
    <x v="0"/>
    <s v="E3"/>
    <n v="100058399"/>
    <s v="HORMIGONES ESTEBBUNA, S.L."/>
    <n v="46005172"/>
    <s v="PLANTA ESTEPONA"/>
    <n v="3268"/>
    <x v="2"/>
    <d v="2024-09-16T00:00:00"/>
    <d v="1899-12-30T16:04:51"/>
    <s v="17/09 09:00h"/>
    <d v="2024-09-17T00:00:00"/>
    <x v="18"/>
    <x v="9"/>
    <x v="2909"/>
    <d v="2024-09-16T00:00:00"/>
    <d v="1899-12-30T17:11:25"/>
    <n v="110"/>
    <s v="E00110"/>
    <s v="RUTA KMS.110"/>
    <x v="122"/>
    <x v="0"/>
    <x v="0"/>
    <x v="5"/>
    <x v="0"/>
    <d v="2024-09-16T16:04:51"/>
    <x v="308"/>
    <n v="16.919166666688398"/>
    <d v="2024-09-16T17:11:25"/>
    <d v="1899-12-30T01:28:00"/>
    <d v="2024-09-16T18:39:25"/>
    <n v="14.343055555480532"/>
    <x v="0"/>
    <m/>
    <m/>
    <x v="0"/>
    <x v="13"/>
    <x v="0"/>
    <x v="3"/>
    <x v="9"/>
    <n v="2"/>
    <s v=""/>
    <d v="1899-12-31T11:12:00"/>
    <n v="14.452500000021731"/>
    <n v="12"/>
    <n v="2.4525000000217307"/>
    <n v="0"/>
    <x v="3"/>
  </r>
  <r>
    <s v="E002"/>
    <s v="EO55"/>
    <x v="2803"/>
    <x v="0"/>
    <s v="E3"/>
    <n v="100048069"/>
    <s v="HORMIGONES SAN PEDRO, S.A."/>
    <n v="46003989"/>
    <s v="SAN PEDRO ALCANTARA"/>
    <n v="3269"/>
    <x v="45"/>
    <d v="2024-09-16T00:00:00"/>
    <d v="1899-12-30T16:05:12"/>
    <s v="17/09 14:30h"/>
    <d v="2024-09-17T00:00:00"/>
    <x v="2"/>
    <x v="9"/>
    <x v="2910"/>
    <d v="2024-09-17T00:00:00"/>
    <d v="1899-12-30T10:56:30"/>
    <n v="84"/>
    <s v="E00084"/>
    <s v="RUTA KMS.084"/>
    <x v="141"/>
    <x v="0"/>
    <x v="0"/>
    <x v="5"/>
    <x v="0"/>
    <d v="2024-09-16T16:05:12"/>
    <x v="301"/>
    <n v="22.413333333330229"/>
    <d v="2024-09-17T10:56:30"/>
    <d v="1899-12-30T01:07:12"/>
    <d v="2024-09-17T12:03:42"/>
    <n v="2.438333333178889"/>
    <x v="0"/>
    <m/>
    <m/>
    <x v="0"/>
    <x v="15"/>
    <x v="0"/>
    <x v="3"/>
    <x v="6"/>
    <n v="3"/>
    <s v=""/>
    <d v="1899-12-31T02:52:48"/>
    <n v="20.293333333330228"/>
    <n v="12"/>
    <n v="8.2933333333302279"/>
    <n v="0"/>
    <x v="3"/>
  </r>
  <r>
    <s v="E002"/>
    <s v="EO55"/>
    <x v="2804"/>
    <x v="0"/>
    <s v="E3"/>
    <n v="100037768"/>
    <s v="MINAS DE AGUAS TEÑIDAS, S.A.U. (MAT"/>
    <n v="46003118"/>
    <s v="ZREP4500031988_1 VALDELAMUSA PASTA"/>
    <n v="1782"/>
    <x v="46"/>
    <d v="2024-09-16T00:00:00"/>
    <d v="1899-12-30T16:05:27"/>
    <s v="17/09 06:00"/>
    <d v="2024-09-17T00:00:00"/>
    <x v="9"/>
    <x v="10"/>
    <x v="2911"/>
    <d v="2024-09-17T00:00:00"/>
    <d v="1899-12-30T06:43:07"/>
    <n v="85"/>
    <s v="E00085"/>
    <s v="RUTA KMS.085"/>
    <x v="121"/>
    <x v="0"/>
    <x v="0"/>
    <x v="6"/>
    <x v="0"/>
    <d v="2024-09-16T16:05:27"/>
    <x v="294"/>
    <n v="27.909166666679084"/>
    <d v="2024-09-17T06:43:07"/>
    <d v="1899-12-30T01:08:00"/>
    <d v="2024-09-17T07:51:07"/>
    <n v="12.148055555589963"/>
    <x v="0"/>
    <m/>
    <m/>
    <x v="0"/>
    <x v="15"/>
    <x v="0"/>
    <x v="3"/>
    <x v="13"/>
    <n v="3"/>
    <s v=""/>
    <d v="1899-12-31T03:12:00"/>
    <n v="25.775833333345751"/>
    <n v="12"/>
    <n v="13.775833333345751"/>
    <n v="0"/>
    <x v="3"/>
  </r>
  <r>
    <s v="E002"/>
    <s v="EO55"/>
    <x v="2805"/>
    <x v="0"/>
    <s v="E3"/>
    <n v="100037768"/>
    <s v="MINAS DE AGUAS TEÑIDAS, S.A.U. (MAT"/>
    <n v="46003118"/>
    <s v="ZREP4500031988_1 VALDELAMUSA PASTA"/>
    <n v="1782"/>
    <x v="46"/>
    <d v="2024-09-16T00:00:00"/>
    <d v="1899-12-30T16:06:16"/>
    <s v="16/09 07:00"/>
    <d v="2024-09-17T00:00:00"/>
    <x v="9"/>
    <x v="10"/>
    <x v="2912"/>
    <d v="2024-09-17T00:00:00"/>
    <d v="1899-12-30T11:16:44"/>
    <n v="85"/>
    <s v="E00085"/>
    <s v="RUTA KMS.085"/>
    <x v="88"/>
    <x v="0"/>
    <x v="0"/>
    <x v="6"/>
    <x v="0"/>
    <d v="2024-09-16T16:06:16"/>
    <x v="294"/>
    <n v="27.895555555529427"/>
    <d v="2024-09-17T11:16:44"/>
    <d v="1899-12-30T01:08:00"/>
    <d v="2024-09-17T12:24:44"/>
    <n v="7.5877777778659947"/>
    <x v="0"/>
    <m/>
    <m/>
    <x v="0"/>
    <x v="15"/>
    <x v="0"/>
    <x v="3"/>
    <x v="7"/>
    <n v="3"/>
    <s v=""/>
    <d v="1899-12-31T03:12:00"/>
    <n v="25.762222222196094"/>
    <n v="12"/>
    <n v="13.762222222196094"/>
    <n v="0"/>
    <x v="3"/>
  </r>
  <r>
    <s v="E002"/>
    <s v="EO55"/>
    <x v="2806"/>
    <x v="0"/>
    <s v="E3"/>
    <n v="100037768"/>
    <s v="MINAS DE AGUAS TEÑIDAS, S.A.U. (MAT"/>
    <n v="46003118"/>
    <s v="ZREP4500031988_1 VALDELAMUSA PASTA"/>
    <n v="1782"/>
    <x v="46"/>
    <d v="2024-09-16T00:00:00"/>
    <d v="1899-12-30T16:06:53"/>
    <s v="17/09 08:00"/>
    <d v="2024-09-17T00:00:00"/>
    <x v="9"/>
    <x v="10"/>
    <x v="2913"/>
    <d v="2024-09-16T00:00:00"/>
    <d v="1899-12-30T18:01:06"/>
    <n v="85"/>
    <s v="E00085"/>
    <s v="RUTA KMS.085"/>
    <x v="75"/>
    <x v="0"/>
    <x v="0"/>
    <x v="6"/>
    <x v="0"/>
    <d v="2024-09-16T16:06:53"/>
    <x v="294"/>
    <n v="27.885277777793817"/>
    <d v="2024-09-16T18:01:06"/>
    <d v="1899-12-30T01:08:00"/>
    <d v="2024-09-16T19:09:06"/>
    <n v="24.848333333444316"/>
    <x v="0"/>
    <m/>
    <m/>
    <x v="0"/>
    <x v="13"/>
    <x v="0"/>
    <x v="3"/>
    <x v="10"/>
    <n v="2"/>
    <s v="HIBURSANFRE, S.L.U."/>
    <d v="1899-12-31T03:12:00"/>
    <n v="25.751944444460484"/>
    <n v="12"/>
    <n v="13.751944444460484"/>
    <n v="0"/>
    <x v="3"/>
  </r>
  <r>
    <s v="E002"/>
    <s v="EO55"/>
    <x v="2807"/>
    <x v="0"/>
    <s v="E3"/>
    <n v="100037768"/>
    <s v="MINAS DE AGUAS TEÑIDAS, S.A.U. (MAT"/>
    <n v="46003118"/>
    <s v="ZREP4500031988_1 VALDELAMUSA PASTA"/>
    <n v="1782"/>
    <x v="46"/>
    <d v="2024-09-16T00:00:00"/>
    <d v="1899-12-30T16:08:19"/>
    <s v="17/09 09:00"/>
    <d v="2024-09-17T00:00:00"/>
    <x v="9"/>
    <x v="10"/>
    <x v="2914"/>
    <d v="2024-09-17T00:00:00"/>
    <d v="1899-12-30T08:04:12"/>
    <n v="85"/>
    <s v="E00085"/>
    <s v="RUTA KMS.085"/>
    <x v="119"/>
    <x v="0"/>
    <x v="0"/>
    <x v="6"/>
    <x v="0"/>
    <d v="2024-09-16T16:08:19"/>
    <x v="294"/>
    <n v="27.86138888890855"/>
    <d v="2024-09-17T08:04:12"/>
    <d v="1899-12-30T01:08:00"/>
    <d v="2024-09-17T09:12:12"/>
    <n v="10.796666666690726"/>
    <x v="0"/>
    <m/>
    <m/>
    <x v="0"/>
    <x v="15"/>
    <x v="0"/>
    <x v="3"/>
    <x v="0"/>
    <n v="3"/>
    <s v=""/>
    <d v="1899-12-31T03:12:00"/>
    <n v="25.728055555575217"/>
    <n v="12"/>
    <n v="13.728055555575217"/>
    <n v="0"/>
    <x v="3"/>
  </r>
  <r>
    <s v="E002"/>
    <s v="EO55"/>
    <x v="2808"/>
    <x v="0"/>
    <s v="E3"/>
    <n v="100037768"/>
    <s v="MINAS DE AGUAS TEÑIDAS, S.A.U. (MAT"/>
    <n v="46003118"/>
    <s v="ZREP4500031988_1 VALDELAMUSA PASTA"/>
    <n v="1782"/>
    <x v="46"/>
    <d v="2024-09-16T00:00:00"/>
    <d v="1899-12-30T16:08:52"/>
    <s v="17/09 10:00"/>
    <d v="2024-09-17T00:00:00"/>
    <x v="9"/>
    <x v="10"/>
    <x v="2915"/>
    <d v="2024-09-17T00:00:00"/>
    <d v="1899-12-30T14:30:50"/>
    <n v="85"/>
    <s v="E00085"/>
    <s v="RUTA KMS.085"/>
    <x v="64"/>
    <x v="0"/>
    <x v="0"/>
    <x v="6"/>
    <x v="0"/>
    <d v="2024-09-16T16:08:52"/>
    <x v="294"/>
    <n v="27.852222222194541"/>
    <d v="2024-09-17T14:30:50"/>
    <d v="1899-12-30T01:08:00"/>
    <d v="2024-09-17T15:38:50"/>
    <n v="4.3527777777635492"/>
    <x v="0"/>
    <m/>
    <m/>
    <x v="0"/>
    <x v="15"/>
    <x v="0"/>
    <x v="3"/>
    <x v="5"/>
    <n v="3"/>
    <s v=""/>
    <d v="1899-12-31T03:12:00"/>
    <n v="25.718888888861208"/>
    <n v="12"/>
    <n v="13.718888888861208"/>
    <n v="0"/>
    <x v="3"/>
  </r>
  <r>
    <s v="E002"/>
    <s v="EO55"/>
    <x v="2809"/>
    <x v="0"/>
    <s v="E3"/>
    <n v="100037768"/>
    <s v="MINAS DE AGUAS TEÑIDAS, S.A.U. (MAT"/>
    <n v="46003118"/>
    <s v="ZREP4500031988_1 VALDELAMUSA PASTA"/>
    <n v="1782"/>
    <x v="46"/>
    <d v="2024-09-16T00:00:00"/>
    <d v="1899-12-30T16:09:23"/>
    <s v="17/09 11:00"/>
    <d v="2024-09-17T00:00:00"/>
    <x v="9"/>
    <x v="10"/>
    <x v="2916"/>
    <d v="2024-09-17T00:00:00"/>
    <d v="1899-12-30T11:45:53"/>
    <n v="85"/>
    <s v="E00085"/>
    <s v="RUTA KMS.085"/>
    <x v="284"/>
    <x v="0"/>
    <x v="0"/>
    <x v="6"/>
    <x v="0"/>
    <d v="2024-09-16T16:09:23"/>
    <x v="294"/>
    <n v="27.843611111165956"/>
    <d v="2024-09-17T11:45:53"/>
    <d v="1899-12-30T01:08:00"/>
    <d v="2024-09-17T12:53:53"/>
    <n v="7.1019444444682449"/>
    <x v="0"/>
    <m/>
    <m/>
    <x v="0"/>
    <x v="15"/>
    <x v="0"/>
    <x v="3"/>
    <x v="7"/>
    <n v="3"/>
    <s v=""/>
    <d v="1899-12-31T03:12:00"/>
    <n v="25.710277777832623"/>
    <n v="12"/>
    <n v="13.710277777832623"/>
    <n v="0"/>
    <x v="3"/>
  </r>
  <r>
    <s v="E002"/>
    <s v="EO55"/>
    <x v="2810"/>
    <x v="0"/>
    <s v="E3"/>
    <n v="100037768"/>
    <s v="MINAS DE AGUAS TEÑIDAS, S.A.U. (MAT"/>
    <n v="46004267"/>
    <s v="ZREP4500031988_2 MAGDALENA PASTA"/>
    <n v="1782"/>
    <x v="46"/>
    <d v="2024-09-16T00:00:00"/>
    <d v="1899-12-30T16:10:57"/>
    <s v="17/09 06:00"/>
    <d v="2024-09-17T00:00:00"/>
    <x v="9"/>
    <x v="10"/>
    <x v="2917"/>
    <d v="2024-09-16T00:00:00"/>
    <d v="1899-12-30T18:17:29"/>
    <n v="85"/>
    <s v="E00085"/>
    <s v="RUTA KMS.085"/>
    <x v="89"/>
    <x v="0"/>
    <x v="0"/>
    <x v="6"/>
    <x v="0"/>
    <d v="2024-09-16T16:10:57"/>
    <x v="294"/>
    <n v="27.817500000062864"/>
    <d v="2024-09-16T18:17:29"/>
    <d v="1899-12-30T01:08:00"/>
    <d v="2024-09-16T19:25:29"/>
    <n v="24.575277777796146"/>
    <x v="0"/>
    <m/>
    <m/>
    <x v="0"/>
    <x v="13"/>
    <x v="0"/>
    <x v="3"/>
    <x v="10"/>
    <n v="2"/>
    <s v=""/>
    <d v="1899-12-31T03:12:00"/>
    <n v="25.684166666729531"/>
    <n v="12"/>
    <n v="13.684166666729531"/>
    <n v="0"/>
    <x v="3"/>
  </r>
  <r>
    <s v="E002"/>
    <s v="EO55"/>
    <x v="2811"/>
    <x v="0"/>
    <s v="E3"/>
    <n v="100037768"/>
    <s v="MINAS DE AGUAS TEÑIDAS, S.A.U. (MAT"/>
    <n v="46004267"/>
    <s v="ZREP4500031988_2 MAGDALENA PASTA"/>
    <n v="1782"/>
    <x v="46"/>
    <d v="2024-09-16T00:00:00"/>
    <d v="1899-12-30T16:11:32"/>
    <s v="17/09 07:00"/>
    <d v="2024-09-17T00:00:00"/>
    <x v="9"/>
    <x v="10"/>
    <x v="2918"/>
    <d v="2024-09-17T00:00:00"/>
    <d v="1899-12-30T10:45:34"/>
    <n v="85"/>
    <s v="E00085"/>
    <s v="RUTA KMS.085"/>
    <x v="86"/>
    <x v="0"/>
    <x v="0"/>
    <x v="6"/>
    <x v="0"/>
    <d v="2024-09-16T16:11:32"/>
    <x v="294"/>
    <n v="27.807777777838055"/>
    <d v="2024-09-17T10:45:34"/>
    <d v="1899-12-30T01:08:00"/>
    <d v="2024-09-17T11:53:34"/>
    <n v="8.1072222221991979"/>
    <x v="0"/>
    <m/>
    <m/>
    <x v="0"/>
    <x v="15"/>
    <x v="0"/>
    <x v="3"/>
    <x v="6"/>
    <n v="3"/>
    <s v=""/>
    <d v="1899-12-31T03:12:00"/>
    <n v="25.674444444504722"/>
    <n v="12"/>
    <n v="13.674444444504722"/>
    <n v="0"/>
    <x v="3"/>
  </r>
  <r>
    <s v="E002"/>
    <s v="EO55"/>
    <x v="2812"/>
    <x v="0"/>
    <s v="E3"/>
    <n v="100037768"/>
    <s v="MINAS DE AGUAS TEÑIDAS, S.A.U. (MAT"/>
    <n v="46004267"/>
    <s v="ZREP4500031988_2 MAGDALENA PASTA"/>
    <n v="1782"/>
    <x v="46"/>
    <d v="2024-09-16T00:00:00"/>
    <d v="1899-12-30T16:12:00"/>
    <s v="17/09 08:00"/>
    <d v="2024-09-17T00:00:00"/>
    <x v="9"/>
    <x v="10"/>
    <x v="2919"/>
    <d v="2024-09-17T00:00:00"/>
    <d v="1899-12-30T09:13:33"/>
    <n v="85"/>
    <s v="E00085"/>
    <s v="RUTA KMS.085"/>
    <x v="101"/>
    <x v="0"/>
    <x v="0"/>
    <x v="6"/>
    <x v="0"/>
    <d v="2024-09-16T16:12:00"/>
    <x v="294"/>
    <n v="27.799999999988358"/>
    <d v="2024-09-17T09:13:33"/>
    <d v="1899-12-30T01:08:00"/>
    <d v="2024-09-17T10:21:33"/>
    <n v="9.6408333333092742"/>
    <x v="0"/>
    <m/>
    <m/>
    <x v="0"/>
    <x v="15"/>
    <x v="0"/>
    <x v="3"/>
    <x v="1"/>
    <n v="3"/>
    <s v=""/>
    <d v="1899-12-31T03:12:00"/>
    <n v="25.666666666655026"/>
    <n v="12"/>
    <n v="13.666666666655026"/>
    <n v="0"/>
    <x v="3"/>
  </r>
  <r>
    <s v="E002"/>
    <s v="EO55"/>
    <x v="2813"/>
    <x v="0"/>
    <s v="E3"/>
    <n v="100037768"/>
    <s v="MINAS DE AGUAS TEÑIDAS, S.A.U. (MAT"/>
    <n v="46004267"/>
    <s v="ZREP4500031988_2 MAGDALENA PASTA"/>
    <n v="1782"/>
    <x v="46"/>
    <d v="2024-09-16T00:00:00"/>
    <d v="1899-12-30T16:12:28"/>
    <s v="17/09 09:00"/>
    <d v="2024-09-17T00:00:00"/>
    <x v="9"/>
    <x v="10"/>
    <x v="2920"/>
    <d v="2024-09-17T00:00:00"/>
    <d v="1899-12-30T09:34:18"/>
    <n v="85"/>
    <s v="E00085"/>
    <s v="RUTA KMS.085"/>
    <x v="75"/>
    <x v="0"/>
    <x v="0"/>
    <x v="6"/>
    <x v="0"/>
    <d v="2024-09-16T16:12:28"/>
    <x v="294"/>
    <n v="27.792222222313285"/>
    <d v="2024-09-17T09:34:18"/>
    <d v="1899-12-30T01:08:00"/>
    <d v="2024-09-17T10:42:18"/>
    <n v="9.2949999999837019"/>
    <x v="0"/>
    <m/>
    <m/>
    <x v="0"/>
    <x v="15"/>
    <x v="0"/>
    <x v="3"/>
    <x v="1"/>
    <n v="3"/>
    <s v="HIBURSANFRE, S.L.U."/>
    <d v="1899-12-31T03:12:00"/>
    <n v="25.658888888979952"/>
    <n v="12"/>
    <n v="13.658888888979952"/>
    <n v="0"/>
    <x v="3"/>
  </r>
  <r>
    <s v="E002"/>
    <s v="EO55"/>
    <x v="2814"/>
    <x v="0"/>
    <s v="E3"/>
    <n v="100037768"/>
    <s v="MINAS DE AGUAS TEÑIDAS, S.A.U. (MAT"/>
    <n v="46004267"/>
    <s v="ZREP4500031988_2 MAGDALENA PASTA"/>
    <n v="1782"/>
    <x v="46"/>
    <d v="2024-09-16T00:00:00"/>
    <d v="1899-12-30T16:12:54"/>
    <s v="17/09 10:00"/>
    <d v="2024-09-17T00:00:00"/>
    <x v="9"/>
    <x v="10"/>
    <x v="2921"/>
    <d v="2024-09-17T00:00:00"/>
    <d v="1899-12-30T10:39:58"/>
    <n v="85"/>
    <s v="E00085"/>
    <s v="RUTA KMS.085"/>
    <x v="289"/>
    <x v="0"/>
    <x v="0"/>
    <x v="6"/>
    <x v="0"/>
    <d v="2024-09-16T16:12:54"/>
    <x v="294"/>
    <n v="27.784999999974389"/>
    <d v="2024-09-17T10:39:58"/>
    <d v="1899-12-30T01:08:00"/>
    <d v="2024-09-17T11:47:58"/>
    <n v="8.2005555555224419"/>
    <x v="0"/>
    <m/>
    <m/>
    <x v="0"/>
    <x v="15"/>
    <x v="0"/>
    <x v="3"/>
    <x v="6"/>
    <n v="3"/>
    <s v=""/>
    <d v="1899-12-31T03:12:00"/>
    <n v="25.651666666641056"/>
    <n v="12"/>
    <n v="13.651666666641056"/>
    <n v="0"/>
    <x v="3"/>
  </r>
  <r>
    <s v="E002"/>
    <s v="EO55"/>
    <x v="2815"/>
    <x v="0"/>
    <s v="E3"/>
    <n v="100037768"/>
    <s v="MINAS DE AGUAS TEÑIDAS, S.A.U. (MAT"/>
    <n v="46004267"/>
    <s v="ZREP4500031988_2 MAGDALENA PASTA"/>
    <n v="1782"/>
    <x v="46"/>
    <d v="2024-09-16T00:00:00"/>
    <d v="1899-12-30T16:14:32"/>
    <s v="17/09 11:00"/>
    <d v="2024-09-17T00:00:00"/>
    <x v="9"/>
    <x v="10"/>
    <x v="2922"/>
    <d v="2024-09-17T00:00:00"/>
    <d v="1899-12-30T09:57:40"/>
    <n v="85"/>
    <s v="E00085"/>
    <s v="RUTA KMS.085"/>
    <x v="89"/>
    <x v="0"/>
    <x v="0"/>
    <x v="6"/>
    <x v="0"/>
    <d v="2024-09-16T16:14:32"/>
    <x v="294"/>
    <n v="27.757777777849697"/>
    <d v="2024-09-17T09:57:40"/>
    <d v="1899-12-30T01:08:00"/>
    <d v="2024-09-17T11:05:40"/>
    <n v="8.9055555556551553"/>
    <x v="0"/>
    <m/>
    <m/>
    <x v="0"/>
    <x v="15"/>
    <x v="0"/>
    <x v="3"/>
    <x v="1"/>
    <n v="3"/>
    <s v=""/>
    <d v="1899-12-31T03:12:00"/>
    <n v="25.624444444516364"/>
    <n v="12"/>
    <n v="13.624444444516364"/>
    <n v="0"/>
    <x v="3"/>
  </r>
  <r>
    <s v="E002"/>
    <s v="EO55"/>
    <x v="2816"/>
    <x v="0"/>
    <s v="E3"/>
    <n v="100037768"/>
    <s v="MINAS DE AGUAS TEÑIDAS, S.A.U. (MAT"/>
    <n v="46004267"/>
    <s v="ZREP4500031988_2 MAGDALENA PASTA"/>
    <n v="1782"/>
    <x v="46"/>
    <d v="2024-09-16T00:00:00"/>
    <d v="1899-12-30T16:15:03"/>
    <s v="17/09 12:00"/>
    <d v="2024-09-17T00:00:00"/>
    <x v="9"/>
    <x v="10"/>
    <x v="2923"/>
    <d v="2024-09-17T00:00:00"/>
    <d v="1899-12-30T14:02:43"/>
    <n v="85"/>
    <s v="E00085"/>
    <s v="RUTA KMS.085"/>
    <x v="101"/>
    <x v="0"/>
    <x v="0"/>
    <x v="6"/>
    <x v="0"/>
    <d v="2024-09-16T16:15:03"/>
    <x v="294"/>
    <n v="27.749166666646488"/>
    <d v="2024-09-17T14:02:43"/>
    <d v="1899-12-30T01:08:00"/>
    <d v="2024-09-17T15:10:43"/>
    <n v="4.8213888889295049"/>
    <x v="0"/>
    <m/>
    <m/>
    <x v="0"/>
    <x v="15"/>
    <x v="0"/>
    <x v="3"/>
    <x v="5"/>
    <n v="3"/>
    <s v=""/>
    <d v="1899-12-31T03:12:00"/>
    <n v="25.615833333313155"/>
    <n v="12"/>
    <n v="13.615833333313155"/>
    <n v="0"/>
    <x v="3"/>
  </r>
  <r>
    <s v="E002"/>
    <s v="EO55"/>
    <x v="2817"/>
    <x v="0"/>
    <s v="E3"/>
    <n v="100037768"/>
    <s v="MINAS DE AGUAS TEÑIDAS, S.A.U. (MAT"/>
    <n v="46004267"/>
    <s v="ZREP4500031988_2 MAGDALENA PASTA"/>
    <n v="1782"/>
    <x v="46"/>
    <d v="2024-09-16T00:00:00"/>
    <d v="1899-12-30T16:15:35"/>
    <s v="17/09 13:00"/>
    <d v="2024-09-17T00:00:00"/>
    <x v="9"/>
    <x v="10"/>
    <x v="2924"/>
    <d v="2024-09-17T00:00:00"/>
    <d v="1899-12-30T10:23:51"/>
    <n v="85"/>
    <s v="E00085"/>
    <s v="RUTA KMS.085"/>
    <x v="70"/>
    <x v="0"/>
    <x v="0"/>
    <x v="6"/>
    <x v="0"/>
    <d v="2024-09-16T16:15:35"/>
    <x v="294"/>
    <n v="27.740277777775191"/>
    <d v="2024-09-17T10:23:51"/>
    <d v="1899-12-30T01:08:00"/>
    <d v="2024-09-17T11:31:51"/>
    <n v="8.4691666667349637"/>
    <x v="0"/>
    <m/>
    <m/>
    <x v="0"/>
    <x v="15"/>
    <x v="0"/>
    <x v="3"/>
    <x v="6"/>
    <n v="3"/>
    <s v=""/>
    <d v="1899-12-31T03:12:00"/>
    <n v="25.606944444441858"/>
    <n v="12"/>
    <n v="13.606944444441858"/>
    <n v="0"/>
    <x v="3"/>
  </r>
  <r>
    <s v="E002"/>
    <s v="EO55"/>
    <x v="2818"/>
    <x v="0"/>
    <s v="E3"/>
    <n v="100033645"/>
    <s v="HORMIALIA 2007 S.L."/>
    <n v="46005121"/>
    <s v="PLANTA FUENGIROLA"/>
    <n v="3264"/>
    <x v="43"/>
    <d v="2024-09-16T00:00:00"/>
    <d v="1899-12-30T16:22:14"/>
    <s v="17/09 14:30h FUENGIR"/>
    <d v="2024-09-17T00:00:00"/>
    <x v="2"/>
    <x v="9"/>
    <x v="2925"/>
    <d v="2024-09-17T00:00:00"/>
    <d v="1899-12-30T11:55:43"/>
    <n v="54"/>
    <s v="E00054"/>
    <s v="RUTA KMS.054"/>
    <x v="129"/>
    <x v="0"/>
    <x v="0"/>
    <x v="5"/>
    <x v="0"/>
    <d v="2024-09-16T16:22:14"/>
    <x v="301"/>
    <n v="22.129444444435649"/>
    <d v="2024-09-17T11:55:43"/>
    <d v="1899-12-30T00:43:12"/>
    <d v="2024-09-17T12:38:55"/>
    <n v="1.8513888887828216"/>
    <x v="0"/>
    <m/>
    <m/>
    <x v="0"/>
    <x v="15"/>
    <x v="0"/>
    <x v="3"/>
    <x v="7"/>
    <n v="3"/>
    <s v=""/>
    <d v="1899-12-30T17:16:48"/>
    <n v="20.40944444443565"/>
    <n v="12"/>
    <n v="8.4094444444356498"/>
    <n v="0"/>
    <x v="3"/>
  </r>
  <r>
    <s v="E002"/>
    <s v="EO55"/>
    <x v="2819"/>
    <x v="0"/>
    <s v="E3"/>
    <n v="100033645"/>
    <s v="HORMIALIA 2007 S.L."/>
    <n v="46005121"/>
    <s v="PLANTA FUENGIROLA"/>
    <n v="3264"/>
    <x v="43"/>
    <d v="2024-09-16T00:00:00"/>
    <d v="1899-12-30T16:22:41"/>
    <s v="17/09 9h FUENGIROLA"/>
    <d v="2024-09-17T00:00:00"/>
    <x v="18"/>
    <x v="9"/>
    <x v="2926"/>
    <d v="2024-09-17T00:00:00"/>
    <d v="1899-12-30T07:57:37"/>
    <n v="54"/>
    <s v="E00054"/>
    <s v="RUTA KMS.054"/>
    <x v="132"/>
    <x v="0"/>
    <x v="0"/>
    <x v="5"/>
    <x v="0"/>
    <d v="2024-09-16T16:22:41"/>
    <x v="308"/>
    <n v="16.621944444486871"/>
    <d v="2024-09-17T07:57:37"/>
    <d v="1899-12-30T00:43:12"/>
    <d v="2024-09-17T08:40:49"/>
    <n v="0.31972222222248092"/>
    <x v="0"/>
    <m/>
    <m/>
    <x v="0"/>
    <x v="15"/>
    <x v="0"/>
    <x v="3"/>
    <x v="12"/>
    <n v="3"/>
    <s v=""/>
    <d v="1899-12-30T17:16:48"/>
    <n v="14.901944444486871"/>
    <n v="12"/>
    <n v="2.9019444444868707"/>
    <n v="0"/>
    <x v="3"/>
  </r>
  <r>
    <s v="E002"/>
    <s v="EO55"/>
    <x v="2820"/>
    <x v="0"/>
    <s v="E3"/>
    <n v="100043691"/>
    <s v="PAVESUR DERIVADOS, S.A."/>
    <n v="46005102"/>
    <s v="PLANTA OJEN"/>
    <n v="3269"/>
    <x v="45"/>
    <d v="2024-09-16T00:00:00"/>
    <d v="1899-12-30T16:23:02"/>
    <s v="17/09 13:00h"/>
    <d v="2024-09-17T00:00:00"/>
    <x v="0"/>
    <x v="9"/>
    <x v="2927"/>
    <d v="2024-09-17T00:00:00"/>
    <d v="1899-12-30T11:32:38"/>
    <n v="68"/>
    <s v="E00068"/>
    <s v="RUTA KMS.068"/>
    <x v="132"/>
    <x v="0"/>
    <x v="0"/>
    <x v="5"/>
    <x v="0"/>
    <d v="2024-09-16T16:23:02"/>
    <x v="292"/>
    <n v="20.616111111128703"/>
    <d v="2024-09-17T11:32:38"/>
    <d v="1899-12-30T00:54:24"/>
    <d v="2024-09-17T12:27:02"/>
    <n v="0.54944444436114281"/>
    <x v="0"/>
    <m/>
    <m/>
    <x v="0"/>
    <x v="15"/>
    <x v="0"/>
    <x v="3"/>
    <x v="7"/>
    <n v="3"/>
    <s v=""/>
    <d v="1899-12-30T21:45:36"/>
    <n v="18.709444444462036"/>
    <n v="12"/>
    <n v="6.7094444444620365"/>
    <n v="0"/>
    <x v="3"/>
  </r>
  <r>
    <s v="E002"/>
    <s v="EO55"/>
    <x v="2821"/>
    <x v="0"/>
    <s v="E3"/>
    <n v="100043691"/>
    <s v="PAVESUR DERIVADOS, S.A."/>
    <n v="46005102"/>
    <s v="PLANTA OJEN"/>
    <n v="3269"/>
    <x v="45"/>
    <d v="2024-09-16T00:00:00"/>
    <d v="1899-12-30T16:23:18"/>
    <s v="17/09 15:00h"/>
    <d v="2024-09-17T00:00:00"/>
    <x v="4"/>
    <x v="9"/>
    <x v="2928"/>
    <d v="2024-09-17T00:00:00"/>
    <d v="1899-12-30T12:53:28"/>
    <n v="68"/>
    <s v="E00068"/>
    <s v="RUTA KMS.068"/>
    <x v="96"/>
    <x v="0"/>
    <x v="0"/>
    <x v="5"/>
    <x v="0"/>
    <d v="2024-09-16T16:23:18"/>
    <x v="314"/>
    <n v="22.611666666751262"/>
    <d v="2024-09-17T12:53:28"/>
    <d v="1899-12-30T00:54:24"/>
    <d v="2024-09-17T13:47:52"/>
    <n v="1.2022222222876735"/>
    <x v="0"/>
    <m/>
    <m/>
    <x v="0"/>
    <x v="15"/>
    <x v="0"/>
    <x v="3"/>
    <x v="3"/>
    <n v="3"/>
    <s v=""/>
    <d v="1899-12-30T21:45:36"/>
    <n v="20.705000000084596"/>
    <n v="12"/>
    <n v="8.7050000000845955"/>
    <n v="0"/>
    <x v="3"/>
  </r>
  <r>
    <s v="E002"/>
    <s v="EO55"/>
    <x v="2822"/>
    <x v="0"/>
    <s v="E3"/>
    <n v="100044172"/>
    <s v="HORMIGONES ASTISOL, S.A."/>
    <n v="46005213"/>
    <s v="FUENTES DE ANDALUCIA"/>
    <n v="3264"/>
    <x v="43"/>
    <d v="2024-09-16T00:00:00"/>
    <d v="1899-12-30T16:29:16"/>
    <s v="17/09 08:00h"/>
    <d v="2024-09-17T00:00:00"/>
    <x v="13"/>
    <x v="9"/>
    <x v="2929"/>
    <d v="2024-09-17T00:00:00"/>
    <d v="1899-12-30T05:28:15"/>
    <n v="165"/>
    <s v="E00165"/>
    <s v="RUTA KMS.165"/>
    <x v="110"/>
    <x v="0"/>
    <x v="0"/>
    <x v="5"/>
    <x v="0"/>
    <d v="2024-09-16T16:29:16"/>
    <x v="299"/>
    <n v="15.512222222343553"/>
    <d v="2024-09-17T05:28:15"/>
    <d v="1899-12-30T02:12:00"/>
    <d v="2024-09-17T07:40:15"/>
    <n v="0.32916666677920148"/>
    <x v="0"/>
    <m/>
    <m/>
    <x v="0"/>
    <x v="15"/>
    <x v="0"/>
    <x v="3"/>
    <x v="14"/>
    <n v="3"/>
    <s v="TRANSPORTES FRANCISCO CASTILLA E HI"/>
    <d v="1900-01-01T04:48:00"/>
    <n v="12.312222222343554"/>
    <n v="12"/>
    <n v="0.31222222234355357"/>
    <n v="1"/>
    <x v="3"/>
  </r>
  <r>
    <s v="E002"/>
    <s v="EO55"/>
    <x v="2823"/>
    <x v="0"/>
    <s v="E3"/>
    <n v="100058805"/>
    <s v="HORMIGONES, ARIDOS Y SERVICIOS CADI"/>
    <n v="46005219"/>
    <s v="PLANTA HORMIGON (ARCOS FRONTERA)"/>
    <n v="3264"/>
    <x v="43"/>
    <d v="2024-09-16T00:00:00"/>
    <d v="1899-12-30T16:38:08"/>
    <s v="17/09 09:00"/>
    <d v="2024-09-17T00:00:00"/>
    <x v="18"/>
    <x v="9"/>
    <x v="2930"/>
    <d v="2024-09-17T00:00:00"/>
    <d v="1899-12-30T05:47:41"/>
    <n v="196"/>
    <s v="E00196"/>
    <s v="RUTA KMS.196"/>
    <x v="127"/>
    <x v="0"/>
    <x v="0"/>
    <x v="5"/>
    <x v="0"/>
    <d v="2024-09-16T16:38:08"/>
    <x v="308"/>
    <n v="16.364444444363471"/>
    <d v="2024-09-17T05:47:41"/>
    <d v="1899-12-30T02:36:48"/>
    <d v="2024-09-17T08:24:29"/>
    <n v="0.59194444434251636"/>
    <x v="0"/>
    <m/>
    <m/>
    <x v="0"/>
    <x v="15"/>
    <x v="0"/>
    <x v="3"/>
    <x v="14"/>
    <n v="3"/>
    <s v=""/>
    <d v="1900-01-01T14:43:12"/>
    <n v="12.751111111030138"/>
    <n v="12"/>
    <n v="0.75111111103013783"/>
    <n v="1"/>
    <x v="3"/>
  </r>
  <r>
    <s v="E002"/>
    <s v="EO55"/>
    <x v="2824"/>
    <x v="0"/>
    <s v="E3"/>
    <n v="432000110"/>
    <s v="PREBETONG HORMIGONES, S.A."/>
    <n v="46001416"/>
    <s v="ALCALA DE GUADAIRA"/>
    <n v="837"/>
    <x v="42"/>
    <d v="2024-09-16T00:00:00"/>
    <d v="1899-12-30T16:43:44"/>
    <s v="17/09 15h"/>
    <d v="2024-09-17T00:00:00"/>
    <x v="4"/>
    <x v="10"/>
    <x v="2931"/>
    <d v="2024-09-17T00:00:00"/>
    <d v="1899-12-30T11:12:34"/>
    <n v="83"/>
    <s v="E00083"/>
    <s v="RUTA KMS.083"/>
    <x v="61"/>
    <x v="0"/>
    <x v="0"/>
    <x v="6"/>
    <x v="0"/>
    <d v="2024-09-16T16:43:44"/>
    <x v="314"/>
    <n v="22.271111111040227"/>
    <d v="2024-09-17T11:12:34"/>
    <d v="1899-12-30T01:06:24"/>
    <d v="2024-09-17T12:18:58"/>
    <n v="2.6838888888596557"/>
    <x v="0"/>
    <m/>
    <m/>
    <x v="0"/>
    <x v="15"/>
    <x v="0"/>
    <x v="3"/>
    <x v="7"/>
    <n v="3"/>
    <s v=""/>
    <d v="1899-12-31T02:33:36"/>
    <n v="20.164444444373562"/>
    <n v="12"/>
    <n v="8.1644444443735615"/>
    <n v="0"/>
    <x v="3"/>
  </r>
  <r>
    <s v="E002"/>
    <s v="EO55"/>
    <x v="2825"/>
    <x v="0"/>
    <s v="E3"/>
    <n v="100058426"/>
    <s v="GRUAS MEDITERRANEO, S.A."/>
    <n v="46005190"/>
    <s v="PLANTA MÁLAGA"/>
    <n v="3268"/>
    <x v="2"/>
    <d v="2024-09-16T00:00:00"/>
    <d v="1899-12-30T16:51:16"/>
    <s v="17/09 11:00h"/>
    <d v="2024-09-17T00:00:00"/>
    <x v="12"/>
    <x v="9"/>
    <x v="2932"/>
    <d v="2024-09-17T00:00:00"/>
    <d v="1899-12-30T09:10:50"/>
    <n v="24"/>
    <s v="E00024"/>
    <s v="RUTA KMS.024"/>
    <x v="129"/>
    <x v="0"/>
    <x v="0"/>
    <x v="5"/>
    <x v="0"/>
    <d v="2024-09-16T16:51:16"/>
    <x v="300"/>
    <n v="18.145555555529427"/>
    <d v="2024-09-17T09:10:50"/>
    <d v="1899-12-30T00:19:12"/>
    <d v="2024-09-17T09:30:02"/>
    <n v="1.4994444444891997"/>
    <x v="0"/>
    <m/>
    <m/>
    <x v="0"/>
    <x v="15"/>
    <x v="0"/>
    <x v="3"/>
    <x v="1"/>
    <n v="3"/>
    <s v=""/>
    <d v="1899-12-30T07:40:48"/>
    <n v="16.825555555529426"/>
    <n v="12"/>
    <n v="4.8255555555294265"/>
    <n v="0"/>
    <x v="3"/>
  </r>
  <r>
    <s v="E002"/>
    <s v="EO55"/>
    <x v="2826"/>
    <x v="0"/>
    <s v="E3"/>
    <n v="100018311"/>
    <s v="ANDALUZA DE MORTEROS, SA (ANDEMOSA)"/>
    <n v="46005100"/>
    <s v="PLANTA VILLA ROSA (CON TTE) MALAGA"/>
    <n v="3264"/>
    <x v="43"/>
    <d v="2024-09-16T00:00:00"/>
    <d v="1899-12-30T17:21:51"/>
    <s v="17/09 07:00h"/>
    <d v="2024-09-17T00:00:00"/>
    <x v="27"/>
    <x v="9"/>
    <x v="2933"/>
    <d v="2024-09-17T00:00:00"/>
    <d v="1899-12-30T06:44:59"/>
    <n v="24"/>
    <s v="E00024"/>
    <s v="RUTA KMS.024"/>
    <x v="129"/>
    <x v="0"/>
    <x v="0"/>
    <x v="5"/>
    <x v="0"/>
    <d v="2024-09-16T17:21:51"/>
    <x v="328"/>
    <n v="13.635833333304618"/>
    <d v="2024-09-17T06:44:59"/>
    <d v="1899-12-30T00:19:12"/>
    <d v="2024-09-17T07:04:11"/>
    <n v="-6.9722222280688584E-2"/>
    <x v="0"/>
    <m/>
    <m/>
    <x v="0"/>
    <x v="15"/>
    <x v="0"/>
    <x v="3"/>
    <x v="13"/>
    <n v="3"/>
    <s v=""/>
    <d v="1899-12-30T07:40:48"/>
    <n v="12.315833333304617"/>
    <n v="12"/>
    <n v="0.31583333330461727"/>
    <n v="1"/>
    <x v="3"/>
  </r>
  <r>
    <s v="E002"/>
    <s v="EO55"/>
    <x v="2827"/>
    <x v="0"/>
    <s v="E3"/>
    <n v="100018456"/>
    <s v="HORMIGONES PREBESUR S.A."/>
    <n v="46004056"/>
    <s v="ESPIEL(H.ESPIEL)"/>
    <n v="3269"/>
    <x v="45"/>
    <d v="2024-09-16T00:00:00"/>
    <d v="1899-12-30T17:37:23"/>
    <s v="17/09 08:00h"/>
    <d v="2024-09-17T00:00:00"/>
    <x v="13"/>
    <x v="9"/>
    <x v="2934"/>
    <d v="2024-09-17T00:00:00"/>
    <d v="1899-12-30T05:46:43"/>
    <n v="214"/>
    <s v="E00214"/>
    <s v="RUTA KMS.214"/>
    <x v="106"/>
    <x v="0"/>
    <x v="0"/>
    <x v="5"/>
    <x v="0"/>
    <d v="2024-09-16T17:37:23"/>
    <x v="299"/>
    <n v="14.37694444443332"/>
    <d v="2024-09-17T05:46:43"/>
    <d v="1899-12-30T02:51:12"/>
    <d v="2024-09-17T08:37:55"/>
    <n v="-0.63194444426335394"/>
    <x v="0"/>
    <m/>
    <m/>
    <x v="0"/>
    <x v="15"/>
    <x v="0"/>
    <x v="3"/>
    <x v="14"/>
    <n v="3"/>
    <s v=""/>
    <d v="1900-01-01T20:28:48"/>
    <n v="10.523611111099987"/>
    <n v="12"/>
    <n v="-1.4763888889000132"/>
    <n v="1"/>
    <x v="3"/>
  </r>
  <r>
    <s v="E002"/>
    <s v="EO55"/>
    <x v="2828"/>
    <x v="0"/>
    <s v="E3"/>
    <n v="100018456"/>
    <s v="HORMIGONES PREBESUR S.A."/>
    <n v="46004056"/>
    <s v="ESPIEL(H.ESPIEL)"/>
    <n v="3269"/>
    <x v="45"/>
    <d v="2024-09-16T00:00:00"/>
    <d v="1899-12-30T17:37:30"/>
    <s v="17/09 12:00"/>
    <d v="2024-09-17T00:00:00"/>
    <x v="17"/>
    <x v="9"/>
    <x v="2935"/>
    <d v="2024-09-17T00:00:00"/>
    <d v="1899-12-30T08:15:45"/>
    <n v="214"/>
    <s v="E00214"/>
    <s v="RUTA KMS.214"/>
    <x v="159"/>
    <x v="0"/>
    <x v="0"/>
    <x v="5"/>
    <x v="0"/>
    <d v="2024-09-16T17:37:30"/>
    <x v="297"/>
    <n v="18.375"/>
    <d v="2024-09-17T08:15:45"/>
    <d v="1899-12-30T02:51:12"/>
    <d v="2024-09-17T11:06:57"/>
    <n v="0.88416666677221656"/>
    <x v="0"/>
    <m/>
    <m/>
    <x v="0"/>
    <x v="15"/>
    <x v="0"/>
    <x v="3"/>
    <x v="0"/>
    <n v="3"/>
    <s v=""/>
    <d v="1900-01-01T20:28:48"/>
    <n v="14.521666666666667"/>
    <n v="12"/>
    <n v="2.5216666666666665"/>
    <n v="0"/>
    <x v="3"/>
  </r>
  <r>
    <s v="E002"/>
    <s v="EO55"/>
    <x v="2829"/>
    <x v="0"/>
    <s v="E3"/>
    <n v="100042981"/>
    <s v="HORMIGONES CAÑADA DE LA"/>
    <n v="46004438"/>
    <s v="MARTOS"/>
    <n v="3269"/>
    <x v="45"/>
    <d v="2024-09-16T00:00:00"/>
    <d v="1899-12-30T17:51:34"/>
    <s v="17/09 11h T607 55 70"/>
    <d v="2024-09-17T00:00:00"/>
    <x v="12"/>
    <x v="9"/>
    <x v="2936"/>
    <d v="2024-09-17T00:00:00"/>
    <d v="1899-12-30T07:53:53"/>
    <n v="174"/>
    <s v="E00174"/>
    <s v="RUTA KMS.174"/>
    <x v="65"/>
    <x v="0"/>
    <x v="0"/>
    <x v="5"/>
    <x v="0"/>
    <d v="2024-09-16T17:51:34"/>
    <x v="300"/>
    <n v="17.140555555641185"/>
    <d v="2024-09-17T07:53:53"/>
    <d v="1899-12-30T02:19:12"/>
    <d v="2024-09-17T10:13:05"/>
    <n v="0.78194444457767531"/>
    <x v="0"/>
    <m/>
    <m/>
    <x v="0"/>
    <x v="15"/>
    <x v="0"/>
    <x v="3"/>
    <x v="12"/>
    <n v="3"/>
    <s v="TRANSPORTES FRANCISCO CASTILLA E HI"/>
    <d v="1900-01-01T07:40:48"/>
    <n v="13.820555555641185"/>
    <n v="12"/>
    <n v="1.8205555556411852"/>
    <n v="0"/>
    <x v="3"/>
  </r>
  <r>
    <s v="E002"/>
    <s v="EO55"/>
    <x v="2830"/>
    <x v="0"/>
    <s v="E3"/>
    <n v="432000110"/>
    <s v="PREBETONG HORMIGONES, S.A."/>
    <n v="46001418"/>
    <s v="SEVILLA (SAN JERONIMO)"/>
    <n v="837"/>
    <x v="42"/>
    <d v="2024-09-16T00:00:00"/>
    <d v="1899-12-30T18:00:35"/>
    <s v="12:00 17/09"/>
    <d v="2024-09-17T00:00:00"/>
    <x v="17"/>
    <x v="10"/>
    <x v="2937"/>
    <d v="2024-09-17T00:00:00"/>
    <d v="1899-12-30T10:28:34"/>
    <n v="80"/>
    <s v="E00080"/>
    <s v="RUTA KMS.080"/>
    <x v="295"/>
    <x v="0"/>
    <x v="0"/>
    <x v="6"/>
    <x v="0"/>
    <d v="2024-09-16T18:00:35"/>
    <x v="297"/>
    <n v="17.990277777775191"/>
    <d v="2024-09-17T10:28:34"/>
    <d v="1899-12-30T01:04:00"/>
    <d v="2024-09-17T11:32:34"/>
    <n v="0.45722222223412246"/>
    <x v="0"/>
    <m/>
    <m/>
    <x v="0"/>
    <x v="15"/>
    <x v="0"/>
    <x v="3"/>
    <x v="6"/>
    <n v="3"/>
    <s v=""/>
    <d v="1899-12-31T01:36:00"/>
    <n v="15.923611111108524"/>
    <n v="12"/>
    <n v="3.9236111111085243"/>
    <n v="0"/>
    <x v="3"/>
  </r>
  <r>
    <s v="E002"/>
    <s v="EO55"/>
    <x v="2831"/>
    <x v="0"/>
    <s v="E4"/>
    <n v="100030200"/>
    <s v="LEROY MERLIN ESPAÑA,S.L.U."/>
    <n v="46005555"/>
    <s v="HUELVA 2 (54)"/>
    <n v="3295"/>
    <x v="86"/>
    <d v="2024-09-16T00:00:00"/>
    <d v="1899-12-30T19:50:39"/>
    <s v="devol.mat 7022029792"/>
    <m/>
    <x v="30"/>
    <x v="9"/>
    <x v="2938"/>
    <d v="2024-09-16T00:00:00"/>
    <d v="1899-12-30T20:43:39"/>
    <n v="309"/>
    <s v="E00309"/>
    <s v="RUTA KMS.309"/>
    <x v="330"/>
    <x v="1"/>
    <x v="0"/>
    <x v="5"/>
    <x v="1"/>
    <d v="2024-09-16T19:50:39"/>
    <x v="93"/>
    <n v="-1093243.8441666667"/>
    <d v="2024-09-16T20:43:39"/>
    <d v="1899-12-30T04:07:12"/>
    <d v="2024-09-17T00:50:51"/>
    <n v="-1093248.8475000001"/>
    <x v="1"/>
    <m/>
    <m/>
    <x v="0"/>
    <x v="13"/>
    <x v="2"/>
    <x v="3"/>
    <x v="16"/>
    <n v="2"/>
    <s v=""/>
    <d v="1900-01-03T02:52:48"/>
    <n v="-1093248.9641666668"/>
    <n v="0"/>
    <n v="-1093248.9641666668"/>
    <n v="1"/>
    <x v="3"/>
  </r>
  <r>
    <s v="E002"/>
    <s v="EO55"/>
    <x v="2832"/>
    <x v="0"/>
    <s v="E3"/>
    <n v="100045043"/>
    <s v="HORMIGONES GUADARRANQUE, S.L."/>
    <n v="46005161"/>
    <s v="PLANTA DE SAN ROQUE"/>
    <n v="3269"/>
    <x v="45"/>
    <d v="2024-09-17T00:00:00"/>
    <d v="1899-12-30T07:31:53"/>
    <s v="17/09 13h"/>
    <d v="2024-09-17T00:00:00"/>
    <x v="0"/>
    <x v="9"/>
    <x v="2939"/>
    <d v="2024-09-17T00:00:00"/>
    <d v="1899-12-30T08:47:39"/>
    <n v="144"/>
    <s v="E00144"/>
    <s v="RUTA KMS.144"/>
    <x v="104"/>
    <x v="0"/>
    <x v="0"/>
    <x v="5"/>
    <x v="0"/>
    <d v="2024-09-17T07:31:53"/>
    <x v="292"/>
    <n v="5.4686111110495403"/>
    <d v="2024-09-17T08:47:39"/>
    <d v="1899-12-30T01:55:12"/>
    <d v="2024-09-17T10:42:51"/>
    <n v="2.2858333331532776"/>
    <x v="0"/>
    <m/>
    <m/>
    <x v="0"/>
    <x v="15"/>
    <x v="0"/>
    <x v="3"/>
    <x v="0"/>
    <n v="3"/>
    <s v=""/>
    <d v="1899-12-31T22:04:48"/>
    <n v="2.5486111110495404"/>
    <n v="0"/>
    <n v="2.5486111110495404"/>
    <n v="0"/>
    <x v="3"/>
  </r>
  <r>
    <s v="E002"/>
    <s v="EO55"/>
    <x v="2833"/>
    <x v="0"/>
    <s v="E4"/>
    <n v="100056718"/>
    <s v="SITESUR CIMENTACIONES, S.L."/>
    <n v="46005546"/>
    <s v="S0860-PALACIO DE LOS VARGAS"/>
    <n v="3282"/>
    <x v="39"/>
    <d v="2024-09-17T00:00:00"/>
    <d v="1899-12-30T07:52:18"/>
    <s v="17/09 antes 12h Grua"/>
    <d v="2024-09-17T00:00:00"/>
    <x v="17"/>
    <x v="11"/>
    <x v="2940"/>
    <d v="2024-09-17T00:00:00"/>
    <d v="1899-12-30T08:35:22"/>
    <n v="10"/>
    <s v="E00010"/>
    <s v="RUTA KMS.010"/>
    <x v="125"/>
    <x v="0"/>
    <x v="0"/>
    <x v="7"/>
    <x v="1"/>
    <d v="2024-09-17T07:52:18"/>
    <x v="297"/>
    <n v="4.128333333414048"/>
    <d v="2024-09-17T08:35:22"/>
    <d v="1899-12-30T00:08:00"/>
    <d v="2024-09-17T08:43:22"/>
    <n v="3.2772222220664844"/>
    <x v="0"/>
    <m/>
    <m/>
    <x v="0"/>
    <x v="15"/>
    <x v="0"/>
    <x v="3"/>
    <x v="0"/>
    <n v="3"/>
    <s v=""/>
    <d v="1899-12-30T03:12:00"/>
    <n v="2.9950000000807147"/>
    <n v="0"/>
    <n v="2.9950000000807147"/>
    <n v="0"/>
    <x v="3"/>
  </r>
  <r>
    <s v="E002"/>
    <s v="EO55"/>
    <x v="2834"/>
    <x v="0"/>
    <s v="E3"/>
    <n v="100018443"/>
    <s v="HORMIGONES EL PEÑON, S.L."/>
    <n v="46000351"/>
    <s v="PRIEGO DE CÓRDOBA"/>
    <n v="3269"/>
    <x v="45"/>
    <d v="2024-09-17T00:00:00"/>
    <d v="1899-12-30T08:08:25"/>
    <s v="17/09 lo antes posib"/>
    <d v="2024-09-17T00:00:00"/>
    <x v="4"/>
    <x v="9"/>
    <x v="2941"/>
    <d v="2024-09-17T00:00:00"/>
    <d v="1899-12-30T14:07:48"/>
    <n v="137"/>
    <s v="E00137"/>
    <s v="RUTA KMS.137"/>
    <x v="111"/>
    <x v="0"/>
    <x v="0"/>
    <x v="5"/>
    <x v="0"/>
    <d v="2024-09-17T08:08:25"/>
    <x v="314"/>
    <n v="6.8597222222015262"/>
    <d v="2024-09-17T14:07:48"/>
    <d v="1899-12-30T01:49:36"/>
    <d v="2024-09-17T15:57:24"/>
    <n v="-0.95666666678152978"/>
    <x v="1"/>
    <m/>
    <m/>
    <x v="0"/>
    <x v="15"/>
    <x v="1"/>
    <x v="3"/>
    <x v="5"/>
    <n v="3"/>
    <s v=""/>
    <d v="1899-12-31T19:50:24"/>
    <n v="4.0330555555348599"/>
    <n v="0"/>
    <n v="4.0330555555348599"/>
    <n v="0"/>
    <x v="3"/>
  </r>
  <r>
    <s v="E002"/>
    <s v="EO55"/>
    <x v="2835"/>
    <x v="0"/>
    <s v="E3"/>
    <n v="100018311"/>
    <s v="ANDALUZA DE MORTEROS, SA (ANDEMOSA)"/>
    <n v="46005100"/>
    <s v="PLANTA VILLA ROSA (CON TTE) MALAGA"/>
    <n v="3262"/>
    <x v="38"/>
    <d v="2024-09-17T00:00:00"/>
    <d v="1899-12-30T08:26:00"/>
    <s v="17/09 max 15h"/>
    <d v="2024-09-17T00:00:00"/>
    <x v="4"/>
    <x v="9"/>
    <x v="2942"/>
    <d v="2024-09-17T00:00:00"/>
    <d v="1899-12-30T11:47:27"/>
    <n v="24"/>
    <s v="E00024"/>
    <s v="RUTA KMS.024"/>
    <x v="246"/>
    <x v="0"/>
    <x v="0"/>
    <x v="5"/>
    <x v="0"/>
    <d v="2024-09-17T08:26:00"/>
    <x v="314"/>
    <n v="6.566666666592937"/>
    <d v="2024-09-17T11:47:27"/>
    <d v="1899-12-30T00:19:12"/>
    <d v="2024-09-17T12:06:39"/>
    <n v="2.8891666666022502"/>
    <x v="0"/>
    <m/>
    <m/>
    <x v="0"/>
    <x v="15"/>
    <x v="0"/>
    <x v="3"/>
    <x v="7"/>
    <n v="3"/>
    <s v=""/>
    <d v="1899-12-30T07:40:48"/>
    <n v="5.2466666665929367"/>
    <n v="0"/>
    <n v="5.2466666665929367"/>
    <n v="0"/>
    <x v="3"/>
  </r>
  <r>
    <s v="E002"/>
    <s v="EO55"/>
    <x v="2836"/>
    <x v="0"/>
    <s v="E3"/>
    <n v="100018311"/>
    <s v="ANDALUZA DE MORTEROS, SA (ANDEMOSA)"/>
    <n v="46005100"/>
    <s v="PLANTA VILLA ROSA (CON TTE) MALAGA"/>
    <n v="3264"/>
    <x v="43"/>
    <d v="2024-09-17T00:00:00"/>
    <d v="1899-12-30T08:46:26"/>
    <s v="17/09 max 15:00h"/>
    <d v="2024-09-17T00:00:00"/>
    <x v="4"/>
    <x v="9"/>
    <x v="2943"/>
    <d v="2024-09-17T00:00:00"/>
    <d v="1899-12-30T12:01:15"/>
    <n v="24"/>
    <s v="E00024"/>
    <s v="RUTA KMS.024"/>
    <x v="82"/>
    <x v="0"/>
    <x v="0"/>
    <x v="5"/>
    <x v="0"/>
    <d v="2024-09-17T08:46:26"/>
    <x v="314"/>
    <n v="6.2261111110565253"/>
    <d v="2024-09-17T12:01:15"/>
    <d v="1899-12-30T00:19:12"/>
    <d v="2024-09-17T12:20:27"/>
    <n v="2.6591666666208766"/>
    <x v="0"/>
    <m/>
    <m/>
    <x v="0"/>
    <x v="15"/>
    <x v="0"/>
    <x v="3"/>
    <x v="3"/>
    <n v="3"/>
    <s v=""/>
    <d v="1899-12-30T07:40:48"/>
    <n v="4.906111111056525"/>
    <n v="0"/>
    <n v="4.906111111056525"/>
    <n v="0"/>
    <x v="3"/>
  </r>
  <r>
    <s v="E002"/>
    <s v="EO55"/>
    <x v="2837"/>
    <x v="0"/>
    <s v="E3"/>
    <n v="100052034"/>
    <s v="GRUPO PUMA ESPAÑA S.L."/>
    <n v="46005182"/>
    <s v="FABRICA - CORDOBA"/>
    <n v="3262"/>
    <x v="38"/>
    <d v="2024-09-17T00:00:00"/>
    <d v="1899-12-30T09:02:22"/>
    <s v="18/09 08:00h"/>
    <d v="2024-09-18T00:00:00"/>
    <x v="13"/>
    <x v="9"/>
    <x v="2944"/>
    <d v="2024-09-17T00:00:00"/>
    <d v="1899-12-30T13:10:48"/>
    <n v="170"/>
    <s v="E00170"/>
    <s v="RUTA KMS.170"/>
    <x v="91"/>
    <x v="0"/>
    <x v="0"/>
    <x v="5"/>
    <x v="0"/>
    <d v="2024-09-17T09:02:22"/>
    <x v="317"/>
    <n v="22.96055555564817"/>
    <d v="2024-09-17T13:10:48"/>
    <d v="1899-12-30T02:16:00"/>
    <d v="2024-09-17T15:26:48"/>
    <n v="16.553333333402406"/>
    <x v="0"/>
    <m/>
    <m/>
    <x v="0"/>
    <x v="15"/>
    <x v="0"/>
    <x v="3"/>
    <x v="2"/>
    <n v="3"/>
    <s v=""/>
    <d v="1900-01-01T06:24:00"/>
    <n v="19.693888888981505"/>
    <n v="12"/>
    <n v="7.6938888889815047"/>
    <n v="0"/>
    <x v="3"/>
  </r>
  <r>
    <s v="E002"/>
    <s v="EO55"/>
    <x v="2838"/>
    <x v="0"/>
    <s v="E4"/>
    <n v="100058370"/>
    <s v="ARIDOS GUADALMANSA, S.L."/>
    <n v="46005324"/>
    <s v="ALMACEN-ESTEPONA"/>
    <n v="3283"/>
    <x v="40"/>
    <d v="2024-09-17T00:00:00"/>
    <d v="1899-12-30T09:06:11"/>
    <s v="17/09 hasta 18:30h"/>
    <d v="2024-09-17T00:00:00"/>
    <x v="20"/>
    <x v="9"/>
    <x v="2945"/>
    <d v="2024-09-17T00:00:00"/>
    <d v="1899-12-30T11:50:36"/>
    <n v="110"/>
    <s v="E00110"/>
    <s v="RUTA KMS.110"/>
    <x v="236"/>
    <x v="0"/>
    <x v="0"/>
    <x v="5"/>
    <x v="1"/>
    <d v="2024-09-17T09:06:11"/>
    <x v="336"/>
    <n v="9.3969444445101544"/>
    <d v="2024-09-17T11:50:36"/>
    <d v="1899-12-30T01:28:00"/>
    <d v="2024-09-17T13:18:36"/>
    <n v="5.1899999999441206"/>
    <x v="0"/>
    <m/>
    <m/>
    <x v="0"/>
    <x v="15"/>
    <x v="0"/>
    <x v="3"/>
    <x v="7"/>
    <n v="3"/>
    <s v=""/>
    <d v="1899-12-31T11:12:00"/>
    <n v="6.9302777778434876"/>
    <n v="0"/>
    <n v="6.9302777778434876"/>
    <n v="0"/>
    <x v="3"/>
  </r>
  <r>
    <s v="E002"/>
    <s v="EO55"/>
    <x v="2839"/>
    <x v="0"/>
    <s v="E3"/>
    <n v="100048069"/>
    <s v="HORMIGONES SAN PEDRO, S.A."/>
    <n v="46003989"/>
    <s v="SAN PEDRO ALCANTARA"/>
    <n v="3269"/>
    <x v="45"/>
    <d v="2024-09-17T00:00:00"/>
    <d v="1899-12-30T09:48:30"/>
    <s v="18/09 08:30h"/>
    <d v="2024-09-18T00:00:00"/>
    <x v="19"/>
    <x v="9"/>
    <x v="2946"/>
    <d v="2024-09-17T00:00:00"/>
    <d v="1899-12-30T15:16:48"/>
    <n v="84"/>
    <s v="E00084"/>
    <s v="RUTA KMS.084"/>
    <x v="82"/>
    <x v="0"/>
    <x v="0"/>
    <x v="5"/>
    <x v="0"/>
    <d v="2024-09-17T09:48:30"/>
    <x v="337"/>
    <n v="22.691666666592937"/>
    <d v="2024-09-17T15:16:48"/>
    <d v="1899-12-30T01:07:12"/>
    <d v="2024-09-17T16:24:00"/>
    <n v="16.099999999918509"/>
    <x v="0"/>
    <m/>
    <m/>
    <x v="0"/>
    <x v="15"/>
    <x v="0"/>
    <x v="3"/>
    <x v="4"/>
    <n v="3"/>
    <s v=""/>
    <d v="1899-12-31T02:52:48"/>
    <n v="20.571666666592936"/>
    <n v="12"/>
    <n v="8.571666666592936"/>
    <n v="0"/>
    <x v="3"/>
  </r>
  <r>
    <s v="E002"/>
    <s v="EO55"/>
    <x v="2840"/>
    <x v="0"/>
    <s v="E3"/>
    <n v="432000110"/>
    <s v="PREBETONG HORMIGONES, S.A."/>
    <n v="46005596"/>
    <s v="PLANTA ALHAURIN MORTERO SECO"/>
    <n v="3269"/>
    <x v="45"/>
    <d v="2024-09-17T00:00:00"/>
    <d v="1899-12-30T10:01:09"/>
    <s v="S-1 manu"/>
    <d v="2024-09-17T00:00:00"/>
    <x v="1"/>
    <x v="9"/>
    <x v="2947"/>
    <d v="2024-09-17T00:00:00"/>
    <d v="1899-12-30T15:11:02"/>
    <n v="35"/>
    <s v="E00035"/>
    <s v="RUTA KMS.035"/>
    <x v="103"/>
    <x v="0"/>
    <x v="0"/>
    <x v="5"/>
    <x v="0"/>
    <d v="2024-09-17T10:01:09"/>
    <x v="291"/>
    <n v="6.9808333333348855"/>
    <d v="2024-09-17T15:11:02"/>
    <d v="1899-12-30T00:28:00"/>
    <d v="2024-09-17T15:39:02"/>
    <n v="1.3494444445241243"/>
    <x v="0"/>
    <m/>
    <m/>
    <x v="0"/>
    <x v="15"/>
    <x v="0"/>
    <x v="3"/>
    <x v="4"/>
    <n v="3"/>
    <s v=""/>
    <d v="1899-12-30T11:12:00"/>
    <n v="5.5141666666682188"/>
    <n v="0"/>
    <n v="5.5141666666682188"/>
    <n v="0"/>
    <x v="3"/>
  </r>
  <r>
    <s v="E002"/>
    <s v="EO55"/>
    <x v="2841"/>
    <x v="0"/>
    <s v="E3"/>
    <n v="432000110"/>
    <s v="PREBETONG HORMIGONES, S.A."/>
    <n v="46001417"/>
    <s v="CORIA DEL RIO"/>
    <n v="2032"/>
    <x v="51"/>
    <d v="2024-09-17T00:00:00"/>
    <d v="1899-12-30T10:04:24"/>
    <s v="17/09 14:30h SILO 3"/>
    <d v="2024-09-17T00:00:00"/>
    <x v="2"/>
    <x v="10"/>
    <x v="2948"/>
    <d v="2024-09-17T00:00:00"/>
    <d v="1899-12-30T12:31:13"/>
    <n v="85"/>
    <s v="E00085"/>
    <s v="RUTA KMS.085"/>
    <x v="119"/>
    <x v="0"/>
    <x v="0"/>
    <x v="6"/>
    <x v="0"/>
    <d v="2024-09-17T10:04:24"/>
    <x v="301"/>
    <n v="4.4266666666371748"/>
    <d v="2024-09-17T12:31:13"/>
    <d v="1899-12-30T01:08:00"/>
    <d v="2024-09-17T13:39:13"/>
    <n v="0.84638888871995732"/>
    <x v="0"/>
    <m/>
    <m/>
    <x v="0"/>
    <x v="15"/>
    <x v="0"/>
    <x v="3"/>
    <x v="3"/>
    <n v="3"/>
    <s v=""/>
    <d v="1899-12-31T03:12:00"/>
    <n v="2.2933333333038415"/>
    <n v="0"/>
    <n v="2.2933333333038415"/>
    <n v="0"/>
    <x v="3"/>
  </r>
  <r>
    <s v="E002"/>
    <s v="EO55"/>
    <x v="2842"/>
    <x v="0"/>
    <s v="E3"/>
    <n v="100058399"/>
    <s v="HORMIGONES ESTEBBUNA, S.L."/>
    <n v="46005173"/>
    <s v="PLANTA MARBELLA"/>
    <n v="3264"/>
    <x v="43"/>
    <d v="2024-09-17T00:00:00"/>
    <d v="1899-12-30T10:27:20"/>
    <s v="18/09 07:00h"/>
    <d v="2024-09-18T00:00:00"/>
    <x v="27"/>
    <x v="9"/>
    <x v="2949"/>
    <d v="2024-09-17T00:00:00"/>
    <d v="1899-12-30T13:55:15"/>
    <n v="76"/>
    <s v="E00076"/>
    <s v="RUTA KMS.076"/>
    <x v="67"/>
    <x v="0"/>
    <x v="0"/>
    <x v="5"/>
    <x v="0"/>
    <d v="2024-09-17T10:27:20"/>
    <x v="338"/>
    <n v="20.544444444472902"/>
    <d v="2024-09-17T13:55:15"/>
    <d v="1899-12-30T01:00:48"/>
    <d v="2024-09-17T14:56:03"/>
    <n v="16.065833333297633"/>
    <x v="0"/>
    <m/>
    <m/>
    <x v="0"/>
    <x v="15"/>
    <x v="0"/>
    <x v="3"/>
    <x v="2"/>
    <n v="3"/>
    <s v=""/>
    <d v="1899-12-31T00:19:12"/>
    <n v="18.53111111113957"/>
    <n v="12"/>
    <n v="6.5311111111395697"/>
    <n v="0"/>
    <x v="3"/>
  </r>
  <r>
    <s v="E002"/>
    <s v="EO55"/>
    <x v="2843"/>
    <x v="0"/>
    <s v="E3"/>
    <n v="100057968"/>
    <s v="LOZAC OBRAS Y SERVICIOS, S.L."/>
    <n v="46005115"/>
    <s v="PLANTA PUERTO SANTA MARIA"/>
    <n v="3264"/>
    <x v="43"/>
    <d v="2024-09-17T00:00:00"/>
    <d v="1899-12-30T10:33:39"/>
    <s v="18/09 09:00h"/>
    <d v="2024-09-18T00:00:00"/>
    <x v="18"/>
    <x v="9"/>
    <x v="2950"/>
    <d v="2024-09-17T00:00:00"/>
    <d v="1899-12-30T16:27:17"/>
    <n v="254"/>
    <s v="E00254"/>
    <s v="RUTA KMS.254"/>
    <x v="355"/>
    <x v="0"/>
    <x v="0"/>
    <x v="5"/>
    <x v="0"/>
    <d v="2024-09-17T10:33:39"/>
    <x v="320"/>
    <n v="22.439166666590609"/>
    <d v="2024-09-17T16:27:17"/>
    <d v="1899-12-30T03:23:12"/>
    <d v="2024-09-17T19:50:29"/>
    <n v="13.158611111110076"/>
    <x v="0"/>
    <m/>
    <m/>
    <x v="0"/>
    <x v="15"/>
    <x v="0"/>
    <x v="3"/>
    <x v="8"/>
    <n v="3"/>
    <s v=""/>
    <d v="1900-01-02T09:16:48"/>
    <n v="18.052499999923942"/>
    <n v="12"/>
    <n v="6.0524999999239419"/>
    <n v="0"/>
    <x v="3"/>
  </r>
  <r>
    <s v="E002"/>
    <s v="EO55"/>
    <x v="2844"/>
    <x v="0"/>
    <s v="E3"/>
    <n v="100018456"/>
    <s v="HORMIGONES PREBESUR S.A."/>
    <n v="46000871"/>
    <s v="CÓRDOBA"/>
    <n v="3269"/>
    <x v="45"/>
    <d v="2024-09-17T00:00:00"/>
    <d v="1899-12-30T10:50:01"/>
    <s v="18/09 08:00h"/>
    <d v="2024-09-18T00:00:00"/>
    <x v="13"/>
    <x v="9"/>
    <x v="2951"/>
    <d v="2024-09-17T00:00:00"/>
    <d v="1899-12-30T13:56:34"/>
    <n v="170"/>
    <s v="E00170"/>
    <s v="RUTA KMS.170"/>
    <x v="77"/>
    <x v="0"/>
    <x v="0"/>
    <x v="5"/>
    <x v="0"/>
    <d v="2024-09-17T10:50:01"/>
    <x v="317"/>
    <n v="21.166388889017981"/>
    <d v="2024-09-17T13:56:34"/>
    <d v="1899-12-30T02:16:00"/>
    <d v="2024-09-17T16:12:34"/>
    <n v="15.790555555606261"/>
    <x v="0"/>
    <m/>
    <m/>
    <x v="0"/>
    <x v="15"/>
    <x v="0"/>
    <x v="3"/>
    <x v="2"/>
    <n v="3"/>
    <s v=""/>
    <d v="1900-01-01T06:24:00"/>
    <n v="17.899722222351315"/>
    <n v="12"/>
    <n v="5.8997222223513148"/>
    <n v="0"/>
    <x v="3"/>
  </r>
  <r>
    <s v="E002"/>
    <s v="EO55"/>
    <x v="2845"/>
    <x v="0"/>
    <s v="E3"/>
    <n v="100037768"/>
    <s v="MINAS DE AGUAS TEÑIDAS, S.A.U. (MAT"/>
    <n v="46004165"/>
    <s v="ZREP4500031988_5  HORMIGON VALDELAM"/>
    <n v="3236"/>
    <x v="41"/>
    <d v="2024-09-17T00:00:00"/>
    <d v="1899-12-30T11:09:32"/>
    <s v="18/09 08:00h"/>
    <d v="2024-09-18T00:00:00"/>
    <x v="13"/>
    <x v="10"/>
    <x v="2952"/>
    <d v="2024-09-17T00:00:00"/>
    <d v="1899-12-30T16:40:37"/>
    <n v="85"/>
    <s v="E00085"/>
    <s v="RUTA KMS.085"/>
    <x v="284"/>
    <x v="0"/>
    <x v="0"/>
    <x v="6"/>
    <x v="0"/>
    <d v="2024-09-17T11:09:32"/>
    <x v="317"/>
    <n v="20.841111111163627"/>
    <d v="2024-09-17T16:40:37"/>
    <d v="1899-12-30T01:08:00"/>
    <d v="2024-09-17T17:48:37"/>
    <n v="14.189722222276032"/>
    <x v="0"/>
    <m/>
    <m/>
    <x v="0"/>
    <x v="15"/>
    <x v="0"/>
    <x v="3"/>
    <x v="8"/>
    <n v="3"/>
    <s v=""/>
    <d v="1899-12-31T03:12:00"/>
    <n v="18.707777777830294"/>
    <n v="12"/>
    <n v="6.7077777778302945"/>
    <n v="0"/>
    <x v="3"/>
  </r>
  <r>
    <s v="E002"/>
    <s v="EO55"/>
    <x v="2846"/>
    <x v="0"/>
    <s v="E3"/>
    <n v="100045291"/>
    <s v="INDUSTRIAS ALHAURINAS DEL"/>
    <n v="46005099"/>
    <s v="PLANTA - ALHAURIN EL GRANDE"/>
    <n v="3264"/>
    <x v="43"/>
    <d v="2024-09-17T00:00:00"/>
    <d v="1899-12-30T11:15:01"/>
    <s v="18/09 08:00h"/>
    <d v="2024-09-18T00:00:00"/>
    <x v="13"/>
    <x v="9"/>
    <x v="2953"/>
    <d v="2024-09-17T00:00:00"/>
    <d v="1899-12-30T14:52:44"/>
    <n v="47"/>
    <s v="E00047"/>
    <s v="RUTA KMS.047"/>
    <x v="85"/>
    <x v="0"/>
    <x v="0"/>
    <x v="5"/>
    <x v="0"/>
    <d v="2024-09-17T11:15:01"/>
    <x v="317"/>
    <n v="20.749722222215496"/>
    <d v="2024-09-17T14:52:44"/>
    <d v="1899-12-30T00:37:36"/>
    <d v="2024-09-17T15:30:20"/>
    <n v="16.494444444542751"/>
    <x v="0"/>
    <m/>
    <m/>
    <x v="0"/>
    <x v="15"/>
    <x v="0"/>
    <x v="3"/>
    <x v="5"/>
    <n v="3"/>
    <s v=""/>
    <d v="1899-12-30T15:02:24"/>
    <n v="19.123055555548831"/>
    <n v="12"/>
    <n v="7.1230555555488309"/>
    <n v="0"/>
    <x v="3"/>
  </r>
  <r>
    <s v="E002"/>
    <s v="EO55"/>
    <x v="2847"/>
    <x v="0"/>
    <s v="E3"/>
    <n v="100048069"/>
    <s v="HORMIGONES SAN PEDRO, S.A."/>
    <n v="46003989"/>
    <s v="SAN PEDRO ALCANTARA"/>
    <n v="3269"/>
    <x v="45"/>
    <d v="2024-09-17T00:00:00"/>
    <d v="1899-12-30T12:06:32"/>
    <s v="18/09 10:00h"/>
    <d v="2024-09-18T00:00:00"/>
    <x v="11"/>
    <x v="9"/>
    <x v="2954"/>
    <d v="2024-09-17T00:00:00"/>
    <d v="1899-12-30T16:08:58"/>
    <n v="84"/>
    <s v="E00084"/>
    <s v="RUTA KMS.084"/>
    <x v="132"/>
    <x v="0"/>
    <x v="0"/>
    <x v="5"/>
    <x v="0"/>
    <d v="2024-09-17T12:06:32"/>
    <x v="339"/>
    <n v="21.891111111093778"/>
    <d v="2024-09-17T16:08:58"/>
    <d v="1899-12-30T01:07:12"/>
    <d v="2024-09-17T17:16:10"/>
    <n v="16.730555555492174"/>
    <x v="0"/>
    <m/>
    <m/>
    <x v="0"/>
    <x v="15"/>
    <x v="0"/>
    <x v="3"/>
    <x v="8"/>
    <n v="3"/>
    <s v=""/>
    <d v="1899-12-31T02:52:48"/>
    <n v="19.771111111093777"/>
    <n v="12"/>
    <n v="7.7711111110937772"/>
    <n v="0"/>
    <x v="3"/>
  </r>
  <r>
    <s v="E002"/>
    <s v="EO55"/>
    <x v="2848"/>
    <x v="0"/>
    <s v="E3"/>
    <n v="100044172"/>
    <s v="HORMIGONES ASTISOL, S.A."/>
    <n v="46005213"/>
    <s v="FUENTES DE ANDALUCIA"/>
    <n v="3264"/>
    <x v="43"/>
    <d v="2024-09-17T00:00:00"/>
    <d v="1899-12-30T12:42:12"/>
    <s v="18/09 08:00h"/>
    <d v="2024-09-18T00:00:00"/>
    <x v="13"/>
    <x v="9"/>
    <x v="2955"/>
    <d v="2024-09-17T00:00:00"/>
    <d v="1899-12-30T14:46:44"/>
    <n v="165"/>
    <s v="E00165"/>
    <s v="RUTA KMS.165"/>
    <x v="293"/>
    <x v="0"/>
    <x v="0"/>
    <x v="5"/>
    <x v="0"/>
    <d v="2024-09-17T12:42:12"/>
    <x v="317"/>
    <n v="19.296666666807141"/>
    <d v="2024-09-17T14:46:44"/>
    <d v="1899-12-30T02:12:00"/>
    <d v="2024-09-17T16:58:44"/>
    <n v="15.021111111156642"/>
    <x v="0"/>
    <m/>
    <m/>
    <x v="0"/>
    <x v="15"/>
    <x v="0"/>
    <x v="3"/>
    <x v="5"/>
    <n v="3"/>
    <s v=""/>
    <d v="1900-01-01T04:48:00"/>
    <n v="16.096666666807142"/>
    <n v="12"/>
    <n v="4.0966666668071419"/>
    <n v="0"/>
    <x v="3"/>
  </r>
  <r>
    <s v="E002"/>
    <s v="EO55"/>
    <x v="2849"/>
    <x v="0"/>
    <s v="E3"/>
    <n v="100018390"/>
    <s v="FORJADOS TOR S.L."/>
    <n v="46005202"/>
    <s v="VILLANUEVA DEL TRABUCO"/>
    <n v="3262"/>
    <x v="38"/>
    <d v="2024-09-17T00:00:00"/>
    <d v="1899-12-30T12:55:56"/>
    <s v="18/09 08:00h"/>
    <d v="2024-09-18T00:00:00"/>
    <x v="13"/>
    <x v="9"/>
    <x v="2956"/>
    <d v="2024-09-17T00:00:00"/>
    <d v="1899-12-30T14:27:03"/>
    <n v="62"/>
    <s v="E00062"/>
    <s v="RUTA KMS.062"/>
    <x v="100"/>
    <x v="0"/>
    <x v="0"/>
    <x v="5"/>
    <x v="0"/>
    <d v="2024-09-17T12:55:56"/>
    <x v="317"/>
    <n v="19.067777777847368"/>
    <d v="2024-09-17T14:27:03"/>
    <d v="1899-12-30T00:49:36"/>
    <d v="2024-09-17T15:16:39"/>
    <n v="16.722500000149012"/>
    <x v="0"/>
    <m/>
    <m/>
    <x v="0"/>
    <x v="15"/>
    <x v="0"/>
    <x v="3"/>
    <x v="5"/>
    <n v="3"/>
    <s v=""/>
    <d v="1899-12-30T19:50:24"/>
    <n v="17.2411111111807"/>
    <n v="12"/>
    <n v="5.2411111111807003"/>
    <n v="0"/>
    <x v="3"/>
  </r>
  <r>
    <s v="E002"/>
    <s v="EO55"/>
    <x v="2850"/>
    <x v="0"/>
    <s v="E3"/>
    <n v="100045043"/>
    <s v="HORMIGONES GUADARRANQUE, S.L."/>
    <n v="46005161"/>
    <s v="PLANTA DE SAN ROQUE"/>
    <n v="3269"/>
    <x v="45"/>
    <d v="2024-09-17T00:00:00"/>
    <d v="1899-12-30T12:59:48"/>
    <s v="18/09 10:00h"/>
    <d v="2024-09-18T00:00:00"/>
    <x v="11"/>
    <x v="9"/>
    <x v="2957"/>
    <d v="2024-09-17T00:00:00"/>
    <d v="1899-12-30T15:07:15"/>
    <n v="144"/>
    <s v="E00144"/>
    <s v="RUTA KMS.144"/>
    <x v="246"/>
    <x v="0"/>
    <x v="0"/>
    <x v="5"/>
    <x v="0"/>
    <d v="2024-09-17T12:59:48"/>
    <x v="339"/>
    <n v="21.003333333239425"/>
    <d v="2024-09-17T15:07:15"/>
    <d v="1899-12-30T01:55:12"/>
    <d v="2024-09-17T17:02:27"/>
    <n v="16.959166666609235"/>
    <x v="0"/>
    <m/>
    <m/>
    <x v="0"/>
    <x v="15"/>
    <x v="0"/>
    <x v="3"/>
    <x v="4"/>
    <n v="3"/>
    <s v=""/>
    <d v="1899-12-31T22:04:48"/>
    <n v="18.083333333239423"/>
    <n v="12"/>
    <n v="6.0833333332394233"/>
    <n v="0"/>
    <x v="3"/>
  </r>
  <r>
    <s v="E002"/>
    <s v="EO55"/>
    <x v="2851"/>
    <x v="0"/>
    <s v="E3"/>
    <n v="100057966"/>
    <s v="HORPRESOL, SRL"/>
    <n v="46005112"/>
    <s v="PLANTA ALMERIA"/>
    <n v="3262"/>
    <x v="38"/>
    <d v="2024-09-17T00:00:00"/>
    <d v="1899-12-30T13:21:50"/>
    <s v="votorantim 08:00"/>
    <d v="2024-09-18T00:00:00"/>
    <x v="13"/>
    <x v="9"/>
    <x v="2958"/>
    <d v="2024-09-17T00:00:00"/>
    <d v="1899-12-30T16:09:47"/>
    <n v="195"/>
    <s v="E00195"/>
    <s v="RUTA KMS.195"/>
    <x v="112"/>
    <x v="0"/>
    <x v="0"/>
    <x v="5"/>
    <x v="0"/>
    <d v="2024-09-17T13:21:50"/>
    <x v="317"/>
    <n v="18.636111111205537"/>
    <d v="2024-09-17T16:09:47"/>
    <d v="1899-12-30T02:36:00"/>
    <d v="2024-09-17T18:45:47"/>
    <n v="13.236944444593973"/>
    <x v="0"/>
    <m/>
    <m/>
    <x v="0"/>
    <x v="15"/>
    <x v="0"/>
    <x v="3"/>
    <x v="8"/>
    <n v="3"/>
    <s v=""/>
    <d v="1900-01-01T14:24:00"/>
    <n v="15.036111111205535"/>
    <n v="12"/>
    <n v="3.0361111112055355"/>
    <n v="0"/>
    <x v="3"/>
  </r>
  <r>
    <s v="E002"/>
    <s v="EO55"/>
    <x v="2852"/>
    <x v="0"/>
    <s v="E3"/>
    <n v="100041278"/>
    <s v="MOV. DE TIERRAS RIOTINTO, S.L(TINTO"/>
    <n v="46003387"/>
    <s v="SAN JUAN DEL PUERTO"/>
    <n v="837"/>
    <x v="42"/>
    <d v="2024-09-17T00:00:00"/>
    <d v="1899-12-30T13:25:04"/>
    <s v="18/09 10:00h"/>
    <d v="2024-09-18T00:00:00"/>
    <x v="11"/>
    <x v="10"/>
    <x v="2959"/>
    <d v="2024-09-17T00:00:00"/>
    <d v="1899-12-30T17:10:17"/>
    <n v="15"/>
    <s v="E00015"/>
    <s v="RUTA KMS.015"/>
    <x v="63"/>
    <x v="0"/>
    <x v="0"/>
    <x v="6"/>
    <x v="0"/>
    <d v="2024-09-17T13:25:04"/>
    <x v="339"/>
    <n v="20.582222222175915"/>
    <d v="2024-09-17T17:10:17"/>
    <d v="1899-12-30T00:12:00"/>
    <d v="2024-09-17T17:22:17"/>
    <n v="16.628611111140344"/>
    <x v="0"/>
    <m/>
    <m/>
    <x v="0"/>
    <x v="15"/>
    <x v="0"/>
    <x v="3"/>
    <x v="9"/>
    <n v="3"/>
    <s v=""/>
    <d v="1899-12-30T04:48:00"/>
    <n v="19.382222222175916"/>
    <n v="12"/>
    <n v="7.3822222221759155"/>
    <n v="0"/>
    <x v="3"/>
  </r>
  <r>
    <s v="E002"/>
    <s v="EO55"/>
    <x v="2853"/>
    <x v="0"/>
    <s v="E3"/>
    <n v="100055849"/>
    <s v="HORMECO S.L."/>
    <n v="46005163"/>
    <s v="SUMIN CEMENTO SILO FYM - MELILLA"/>
    <n v="3264"/>
    <x v="43"/>
    <d v="2024-09-17T00:00:00"/>
    <d v="1899-12-30T13:26:15"/>
    <s v="18/09 1 viaje"/>
    <d v="2024-09-18T00:00:00"/>
    <x v="24"/>
    <x v="9"/>
    <x v="2960"/>
    <d v="2024-09-17T00:00:00"/>
    <d v="1899-12-30T14:13:04"/>
    <n v="264"/>
    <s v="E00264"/>
    <s v="RUTA KMS.264"/>
    <x v="364"/>
    <x v="0"/>
    <x v="0"/>
    <x v="5"/>
    <x v="0"/>
    <d v="2024-09-17T13:26:15"/>
    <x v="340"/>
    <n v="32.562499999883585"/>
    <d v="2024-09-17T14:13:04"/>
    <d v="1899-12-30T03:31:12"/>
    <d v="2024-09-17T17:44:16"/>
    <n v="28.26222222216893"/>
    <x v="0"/>
    <m/>
    <m/>
    <x v="0"/>
    <x v="15"/>
    <x v="0"/>
    <x v="3"/>
    <x v="5"/>
    <n v="3"/>
    <s v=""/>
    <d v="1900-01-02T12:28:48"/>
    <n v="28.042499999883585"/>
    <n v="12"/>
    <n v="16.042499999883585"/>
    <n v="0"/>
    <x v="3"/>
  </r>
  <r>
    <s v="E002"/>
    <s v="EO55"/>
    <x v="2854"/>
    <x v="0"/>
    <s v="E3"/>
    <n v="100057966"/>
    <s v="HORPRESOL, SRL"/>
    <n v="46005112"/>
    <s v="PLANTA ALMERIA"/>
    <n v="3269"/>
    <x v="45"/>
    <d v="2024-09-17T00:00:00"/>
    <d v="1899-12-30T13:29:36"/>
    <s v="votorantim 08:00"/>
    <d v="2024-09-18T00:00:00"/>
    <x v="13"/>
    <x v="9"/>
    <x v="2961"/>
    <d v="2024-09-17T00:00:00"/>
    <d v="1899-12-30T14:31:59"/>
    <n v="195"/>
    <s v="E00195"/>
    <s v="RUTA KMS.195"/>
    <x v="81"/>
    <x v="0"/>
    <x v="0"/>
    <x v="5"/>
    <x v="0"/>
    <d v="2024-09-17T13:29:36"/>
    <x v="317"/>
    <n v="18.506666666711681"/>
    <d v="2024-09-17T14:31:59"/>
    <d v="1899-12-30T02:36:00"/>
    <d v="2024-09-17T17:07:59"/>
    <n v="14.86694444459863"/>
    <x v="0"/>
    <m/>
    <m/>
    <x v="0"/>
    <x v="15"/>
    <x v="0"/>
    <x v="3"/>
    <x v="5"/>
    <n v="3"/>
    <s v=""/>
    <d v="1900-01-01T14:24:00"/>
    <n v="14.906666666711681"/>
    <n v="12"/>
    <n v="2.9066666667116809"/>
    <n v="0"/>
    <x v="3"/>
  </r>
  <r>
    <s v="E002"/>
    <s v="EO55"/>
    <x v="2855"/>
    <x v="0"/>
    <s v="E3"/>
    <n v="100057966"/>
    <s v="HORPRESOL, SRL"/>
    <n v="46005112"/>
    <s v="PLANTA ALMERIA"/>
    <n v="3269"/>
    <x v="45"/>
    <d v="2024-09-17T00:00:00"/>
    <d v="1899-12-30T13:44:54"/>
    <s v="votorantim 15:00"/>
    <d v="2024-09-18T00:00:00"/>
    <x v="4"/>
    <x v="9"/>
    <x v="2962"/>
    <d v="2024-09-17T00:00:00"/>
    <d v="1899-12-30T16:52:21"/>
    <n v="195"/>
    <s v="E00195"/>
    <s v="RUTA KMS.195"/>
    <x v="78"/>
    <x v="0"/>
    <x v="0"/>
    <x v="5"/>
    <x v="0"/>
    <d v="2024-09-17T13:44:54"/>
    <x v="341"/>
    <n v="25.251666666590609"/>
    <d v="2024-09-17T16:52:21"/>
    <d v="1899-12-30T02:36:00"/>
    <d v="2024-09-17T19:28:21"/>
    <n v="19.527500000142027"/>
    <x v="0"/>
    <m/>
    <m/>
    <x v="0"/>
    <x v="15"/>
    <x v="0"/>
    <x v="3"/>
    <x v="8"/>
    <n v="3"/>
    <s v=""/>
    <d v="1900-01-01T14:24:00"/>
    <n v="21.651666666590607"/>
    <n v="12"/>
    <n v="9.6516666665906072"/>
    <n v="0"/>
    <x v="3"/>
  </r>
  <r>
    <s v="E002"/>
    <s v="EO55"/>
    <x v="2856"/>
    <x v="0"/>
    <s v="E3"/>
    <n v="100057966"/>
    <s v="HORPRESOL, SRL"/>
    <n v="46005112"/>
    <s v="PLANTA ALMERIA"/>
    <n v="3269"/>
    <x v="45"/>
    <d v="2024-09-17T00:00:00"/>
    <d v="1899-12-30T13:45:12"/>
    <s v="votorantim 10:00"/>
    <d v="2024-09-18T00:00:00"/>
    <x v="11"/>
    <x v="9"/>
    <x v="2963"/>
    <d v="2024-09-17T00:00:00"/>
    <d v="1899-12-30T15:00:34"/>
    <n v="195"/>
    <s v="E00195"/>
    <s v="RUTA KMS.195"/>
    <x v="136"/>
    <x v="0"/>
    <x v="0"/>
    <x v="5"/>
    <x v="0"/>
    <d v="2024-09-17T13:45:12"/>
    <x v="339"/>
    <n v="20.246666666585952"/>
    <d v="2024-09-17T15:00:34"/>
    <d v="1899-12-30T02:36:00"/>
    <d v="2024-09-17T17:36:34"/>
    <n v="16.390555555641185"/>
    <x v="0"/>
    <m/>
    <m/>
    <x v="0"/>
    <x v="15"/>
    <x v="0"/>
    <x v="3"/>
    <x v="4"/>
    <n v="3"/>
    <s v=""/>
    <d v="1900-01-01T14:24:00"/>
    <n v="16.646666666585951"/>
    <n v="12"/>
    <n v="4.6466666665859506"/>
    <n v="0"/>
    <x v="3"/>
  </r>
  <r>
    <s v="E002"/>
    <s v="EO55"/>
    <x v="2857"/>
    <x v="0"/>
    <s v="E3"/>
    <n v="100033645"/>
    <s v="HORMIALIA 2007 S.L."/>
    <n v="46005122"/>
    <s v="PLANTA SAN ROQUE"/>
    <n v="3262"/>
    <x v="38"/>
    <d v="2024-09-17T00:00:00"/>
    <d v="1899-12-30T13:49:50"/>
    <s v="18/09 08:00"/>
    <d v="2024-09-18T00:00:00"/>
    <x v="13"/>
    <x v="9"/>
    <x v="2964"/>
    <d v="2024-09-17T00:00:00"/>
    <d v="1899-12-30T14:48:23"/>
    <n v="144"/>
    <s v="E00144"/>
    <s v="RUTA KMS.144"/>
    <x v="105"/>
    <x v="0"/>
    <x v="0"/>
    <x v="5"/>
    <x v="0"/>
    <d v="2024-09-17T13:49:50"/>
    <x v="317"/>
    <n v="18.169444444589317"/>
    <d v="2024-09-17T14:48:23"/>
    <d v="1899-12-30T01:55:12"/>
    <d v="2024-09-17T16:43:35"/>
    <n v="15.273611111158971"/>
    <x v="0"/>
    <m/>
    <m/>
    <x v="0"/>
    <x v="15"/>
    <x v="0"/>
    <x v="3"/>
    <x v="5"/>
    <n v="3"/>
    <s v=""/>
    <d v="1899-12-31T22:04:48"/>
    <n v="15.249444444589315"/>
    <n v="12"/>
    <n v="3.2494444445893151"/>
    <n v="0"/>
    <x v="3"/>
  </r>
  <r>
    <s v="E002"/>
    <s v="EO55"/>
    <x v="2858"/>
    <x v="0"/>
    <s v="E3"/>
    <n v="100058036"/>
    <s v="HORMI CONTADO, S.L."/>
    <n v="46005174"/>
    <s v="PLANTA DE MANILVA E/O 56"/>
    <n v="3269"/>
    <x v="45"/>
    <d v="2024-09-17T00:00:00"/>
    <d v="1899-12-30T14:31:23"/>
    <s v="18/09 09:00h"/>
    <d v="2024-09-18T00:00:00"/>
    <x v="18"/>
    <x v="9"/>
    <x v="2965"/>
    <d v="2024-09-17T00:00:00"/>
    <d v="1899-12-30T16:42:43"/>
    <n v="118"/>
    <s v="E00118"/>
    <s v="RUTA KMS.118"/>
    <x v="281"/>
    <x v="0"/>
    <x v="0"/>
    <x v="5"/>
    <x v="0"/>
    <d v="2024-09-17T14:31:23"/>
    <x v="320"/>
    <n v="18.476944444526453"/>
    <d v="2024-09-17T16:42:43"/>
    <d v="1899-12-30T01:34:24"/>
    <d v="2024-09-17T18:17:07"/>
    <n v="14.714722222241107"/>
    <x v="0"/>
    <m/>
    <m/>
    <x v="0"/>
    <x v="15"/>
    <x v="0"/>
    <x v="3"/>
    <x v="8"/>
    <n v="3"/>
    <s v=""/>
    <d v="1899-12-31T13:45:36"/>
    <n v="15.903611111193118"/>
    <n v="12"/>
    <n v="3.9036111111931184"/>
    <n v="0"/>
    <x v="3"/>
  </r>
  <r>
    <s v="E002"/>
    <s v="EO55"/>
    <x v="2859"/>
    <x v="0"/>
    <s v="E3"/>
    <n v="100058036"/>
    <s v="HORMI CONTADO, S.L."/>
    <n v="46005174"/>
    <s v="PLANTA DE MANILVA E/O 56"/>
    <n v="3269"/>
    <x v="45"/>
    <d v="2024-09-17T00:00:00"/>
    <d v="1899-12-30T14:32:14"/>
    <s v="18/09 08:00h"/>
    <d v="2024-09-18T00:00:00"/>
    <x v="13"/>
    <x v="9"/>
    <x v="2966"/>
    <d v="2024-09-17T00:00:00"/>
    <d v="1899-12-30T16:38:44"/>
    <n v="118"/>
    <s v="E00118"/>
    <s v="RUTA KMS.118"/>
    <x v="249"/>
    <x v="0"/>
    <x v="0"/>
    <x v="5"/>
    <x v="0"/>
    <d v="2024-09-17T14:32:14"/>
    <x v="317"/>
    <n v="17.462777777749579"/>
    <d v="2024-09-17T16:38:44"/>
    <d v="1899-12-30T01:34:24"/>
    <d v="2024-09-17T18:13:08"/>
    <n v="13.781111111165956"/>
    <x v="0"/>
    <m/>
    <m/>
    <x v="0"/>
    <x v="15"/>
    <x v="0"/>
    <x v="3"/>
    <x v="8"/>
    <n v="3"/>
    <s v=""/>
    <d v="1899-12-31T13:45:36"/>
    <n v="14.889444444416245"/>
    <n v="12"/>
    <n v="2.8894444444162453"/>
    <n v="0"/>
    <x v="3"/>
  </r>
  <r>
    <s v="E002"/>
    <s v="EO55"/>
    <x v="2860"/>
    <x v="0"/>
    <s v="E3"/>
    <n v="100058119"/>
    <s v="HORMIGONES TARIFA, S.L."/>
    <n v="46005186"/>
    <s v="PLANTA DE TARIFA"/>
    <n v="3264"/>
    <x v="43"/>
    <d v="2024-09-17T00:00:00"/>
    <d v="1899-12-30T15:02:35"/>
    <s v="18/09 11:00h"/>
    <d v="2024-09-18T00:00:00"/>
    <x v="12"/>
    <x v="9"/>
    <x v="2967"/>
    <d v="2024-09-17T00:00:00"/>
    <d v="1899-12-30T16:20:49"/>
    <n v="183"/>
    <s v="E00183"/>
    <s v="RUTA KMS.183"/>
    <x v="72"/>
    <x v="0"/>
    <x v="0"/>
    <x v="5"/>
    <x v="0"/>
    <d v="2024-09-17T15:02:35"/>
    <x v="342"/>
    <n v="19.956944444566034"/>
    <d v="2024-09-17T16:20:49"/>
    <d v="1899-12-30T02:26:24"/>
    <d v="2024-09-17T18:47:13"/>
    <n v="16.213055555534083"/>
    <x v="0"/>
    <m/>
    <m/>
    <x v="0"/>
    <x v="15"/>
    <x v="0"/>
    <x v="3"/>
    <x v="8"/>
    <n v="3"/>
    <s v=""/>
    <d v="1900-01-01T10:33:36"/>
    <n v="16.516944444566033"/>
    <n v="12"/>
    <n v="4.5169444445660325"/>
    <n v="0"/>
    <x v="3"/>
  </r>
  <r>
    <s v="E002"/>
    <s v="EO55"/>
    <x v="2861"/>
    <x v="0"/>
    <s v="E3"/>
    <n v="100023188"/>
    <s v="MTOS DE TIERRAS Y ARIDOS DEL TINTO,"/>
    <n v="46001835"/>
    <s v="NERVA"/>
    <n v="837"/>
    <x v="42"/>
    <d v="2024-09-17T00:00:00"/>
    <d v="1899-12-30T15:47:26"/>
    <s v="18/09 08:00h"/>
    <d v="2024-09-18T00:00:00"/>
    <x v="13"/>
    <x v="10"/>
    <x v="2968"/>
    <d v="2024-09-17T00:00:00"/>
    <d v="1899-12-30T16:46:48"/>
    <n v="78"/>
    <s v="E00078"/>
    <s v="RUTA KMS.078"/>
    <x v="234"/>
    <x v="0"/>
    <x v="0"/>
    <x v="6"/>
    <x v="0"/>
    <d v="2024-09-17T15:47:26"/>
    <x v="317"/>
    <n v="16.209444444451947"/>
    <d v="2024-09-17T16:46:48"/>
    <d v="1899-12-30T01:02:24"/>
    <d v="2024-09-17T17:49:12"/>
    <n v="14.180000000051223"/>
    <x v="0"/>
    <m/>
    <m/>
    <x v="0"/>
    <x v="15"/>
    <x v="0"/>
    <x v="3"/>
    <x v="8"/>
    <n v="3"/>
    <s v=""/>
    <d v="1899-12-31T00:57:36"/>
    <n v="14.169444444451948"/>
    <n v="12"/>
    <n v="2.1694444444519476"/>
    <n v="0"/>
    <x v="3"/>
  </r>
  <r>
    <s v="E002"/>
    <s v="EO55"/>
    <x v="2862"/>
    <x v="0"/>
    <s v="E3"/>
    <n v="100037768"/>
    <s v="MINAS DE AGUAS TEÑIDAS, S.A.U. (MAT"/>
    <n v="46003118"/>
    <s v="ZREP4500031988_1 VALDELAMUSA PASTA"/>
    <n v="1782"/>
    <x v="46"/>
    <d v="2024-09-17T00:00:00"/>
    <d v="1899-12-30T15:50:18"/>
    <s v="18/09 7h"/>
    <d v="2024-09-18T00:00:00"/>
    <x v="9"/>
    <x v="10"/>
    <x v="2969"/>
    <d v="2024-09-17T00:00:00"/>
    <d v="1899-12-30T16:42:39"/>
    <n v="85"/>
    <s v="E00085"/>
    <s v="RUTA KMS.085"/>
    <x v="87"/>
    <x v="0"/>
    <x v="0"/>
    <x v="6"/>
    <x v="0"/>
    <d v="2024-09-17T15:50:18"/>
    <x v="318"/>
    <n v="28.161666666681413"/>
    <d v="2024-09-17T16:42:39"/>
    <d v="1899-12-30T01:08:00"/>
    <d v="2024-09-17T17:50:39"/>
    <n v="26.155833333323244"/>
    <x v="0"/>
    <m/>
    <m/>
    <x v="0"/>
    <x v="15"/>
    <x v="0"/>
    <x v="3"/>
    <x v="8"/>
    <n v="3"/>
    <s v=""/>
    <d v="1899-12-31T03:12:00"/>
    <n v="26.02833333334808"/>
    <n v="12"/>
    <n v="14.02833333334808"/>
    <n v="0"/>
    <x v="3"/>
  </r>
  <r>
    <s v="E002"/>
    <s v="EO55"/>
    <x v="2863"/>
    <x v="0"/>
    <s v="E3"/>
    <n v="100037768"/>
    <s v="MINAS DE AGUAS TEÑIDAS, S.A.U. (MAT"/>
    <n v="46003118"/>
    <s v="ZREP4500031988_1 VALDELAMUSA PASTA"/>
    <n v="1782"/>
    <x v="46"/>
    <d v="2024-09-17T00:00:00"/>
    <d v="1899-12-30T15:50:41"/>
    <s v="18/09 8h"/>
    <d v="2024-09-18T00:00:00"/>
    <x v="9"/>
    <x v="10"/>
    <x v="2970"/>
    <d v="2024-09-17T00:00:00"/>
    <d v="1899-12-30T17:03:49"/>
    <n v="85"/>
    <s v="E00085"/>
    <s v="RUTA KMS.085"/>
    <x v="62"/>
    <x v="0"/>
    <x v="0"/>
    <x v="6"/>
    <x v="0"/>
    <d v="2024-09-17T15:50:41"/>
    <x v="318"/>
    <n v="28.155277777870651"/>
    <d v="2024-09-17T17:03:49"/>
    <d v="1899-12-30T01:08:00"/>
    <d v="2024-09-17T18:11:49"/>
    <n v="25.803055555501487"/>
    <x v="0"/>
    <m/>
    <m/>
    <x v="0"/>
    <x v="15"/>
    <x v="0"/>
    <x v="3"/>
    <x v="9"/>
    <n v="3"/>
    <s v=""/>
    <d v="1899-12-31T03:12:00"/>
    <n v="26.021944444537318"/>
    <n v="12"/>
    <n v="14.021944444537318"/>
    <n v="0"/>
    <x v="3"/>
  </r>
  <r>
    <s v="E002"/>
    <s v="EO55"/>
    <x v="2864"/>
    <x v="0"/>
    <s v="E3"/>
    <n v="100058384"/>
    <s v="ADOQUINES Y MARCOS, S.L."/>
    <n v="46005169"/>
    <s v="PLANTA LA RODA DE ANDALUCIA"/>
    <n v="3263"/>
    <x v="47"/>
    <d v="2024-09-17T00:00:00"/>
    <d v="1899-12-30T16:01:36"/>
    <s v="18/09 09:00h"/>
    <d v="2024-09-18T00:00:00"/>
    <x v="18"/>
    <x v="9"/>
    <x v="2971"/>
    <d v="2024-09-17T00:00:00"/>
    <d v="1899-12-30T16:41:10"/>
    <n v="90"/>
    <s v="E00090"/>
    <s v="RUTA KMS.090"/>
    <x v="123"/>
    <x v="0"/>
    <x v="0"/>
    <x v="5"/>
    <x v="0"/>
    <d v="2024-09-17T16:01:36"/>
    <x v="320"/>
    <n v="16.973333333269693"/>
    <d v="2024-09-17T16:41:10"/>
    <d v="1899-12-30T01:12:00"/>
    <d v="2024-09-17T17:53:10"/>
    <n v="15.113888888794463"/>
    <x v="0"/>
    <m/>
    <m/>
    <x v="0"/>
    <x v="15"/>
    <x v="0"/>
    <x v="3"/>
    <x v="8"/>
    <n v="3"/>
    <s v=""/>
    <d v="1899-12-31T04:48:00"/>
    <n v="14.773333333269694"/>
    <n v="12"/>
    <n v="2.7733333332696937"/>
    <n v="0"/>
    <x v="3"/>
  </r>
  <r>
    <s v="E002"/>
    <s v="EO55"/>
    <x v="2865"/>
    <x v="0"/>
    <s v="E4"/>
    <n v="100058375"/>
    <s v="GRUPO PUYA 68, S.L."/>
    <n v="46005331"/>
    <s v="ALMACEN-S.PEDRO ALCANTARA"/>
    <n v="3283"/>
    <x v="40"/>
    <d v="2024-09-17T00:00:00"/>
    <d v="1899-12-30T16:27:15"/>
    <s v="sustituye alba 70220"/>
    <d v="2024-09-17T00:00:00"/>
    <x v="9"/>
    <x v="9"/>
    <x v="2972"/>
    <d v="2024-09-17T00:00:00"/>
    <d v="1899-12-30T16:35:29"/>
    <n v="84"/>
    <s v="E00084"/>
    <s v="RUTA KMS.084"/>
    <x v="59"/>
    <x v="0"/>
    <x v="0"/>
    <x v="5"/>
    <x v="1"/>
    <d v="2024-09-17T16:27:15"/>
    <x v="294"/>
    <n v="3.5458333334536292"/>
    <d v="2024-09-17T16:35:29"/>
    <d v="1899-12-30T01:07:12"/>
    <d v="2024-09-17T17:42:41"/>
    <n v="2.2886111110565253"/>
    <x v="0"/>
    <m/>
    <m/>
    <x v="0"/>
    <x v="15"/>
    <x v="0"/>
    <x v="3"/>
    <x v="8"/>
    <n v="3"/>
    <s v=""/>
    <d v="1899-12-31T02:52:48"/>
    <n v="1.4258333334536291"/>
    <n v="0"/>
    <n v="1.4258333334536291"/>
    <n v="0"/>
    <x v="3"/>
  </r>
  <r>
    <s v="E002"/>
    <s v="EO55"/>
    <x v="2866"/>
    <x v="0"/>
    <s v="E4"/>
    <n v="100058375"/>
    <s v="GRUPO PUYA 68, S.L."/>
    <n v="46005796"/>
    <s v="ESTEPONA ALMACEN"/>
    <n v="3283"/>
    <x v="40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0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5"/>
    <x v="2866"/>
    <x v="0"/>
    <s v="E4"/>
    <n v="100058375"/>
    <s v="GRUPO PUYA 68, S.L."/>
    <n v="46005796"/>
    <s v="ESTEPONA ALMACEN"/>
    <n v="3282"/>
    <x v="39"/>
    <d v="2024-09-17T00:00:00"/>
    <d v="1899-12-30T16:45:46"/>
    <s v="sustituye alba 70220"/>
    <d v="2024-09-17T00:00:00"/>
    <x v="9"/>
    <x v="9"/>
    <x v="2973"/>
    <d v="2024-09-17T00:00:00"/>
    <d v="1899-12-30T16:46:47"/>
    <n v="110"/>
    <s v="E00110"/>
    <s v="RUTA KMS.110"/>
    <x v="143"/>
    <x v="0"/>
    <x v="1"/>
    <x v="5"/>
    <x v="1"/>
    <d v="2024-09-17T16:45:46"/>
    <x v="294"/>
    <n v="3.2372222223202698"/>
    <d v="2024-09-17T16:46:47"/>
    <d v="1899-12-30T01:28:00"/>
    <d v="2024-09-17T18:14:47"/>
    <n v="1.753611111023929"/>
    <x v="0"/>
    <m/>
    <m/>
    <x v="0"/>
    <x v="15"/>
    <x v="0"/>
    <x v="3"/>
    <x v="8"/>
    <n v="3"/>
    <s v=""/>
    <d v="1899-12-31T11:12:00"/>
    <n v="0.77055555565360323"/>
    <n v="0"/>
    <n v="0.77055555565360323"/>
    <n v="1"/>
    <x v="3"/>
  </r>
  <r>
    <s v="E002"/>
    <s v="EO57"/>
    <x v="2867"/>
    <x v="0"/>
    <s v="E4"/>
    <n v="100037437"/>
    <s v="FERRETERIA  GOYO E HIJOS, S.L."/>
    <n v="68000134"/>
    <s v="EN ARMEÑIME - ADEJE"/>
    <n v="3208"/>
    <x v="55"/>
    <d v="2024-09-09T00:00:00"/>
    <d v="1899-12-30T17:15:33"/>
    <s v="17/09 08h Recoger pa"/>
    <d v="2024-09-17T00:00:00"/>
    <x v="9"/>
    <x v="12"/>
    <x v="2974"/>
    <d v="2024-09-17T00:00:00"/>
    <d v="1899-12-30T06:54:34"/>
    <n v="88"/>
    <s v="E00ADE"/>
    <s v="Adeje"/>
    <x v="365"/>
    <x v="0"/>
    <x v="0"/>
    <x v="3"/>
    <x v="1"/>
    <d v="2024-09-09T17:15:33"/>
    <x v="294"/>
    <n v="194.7408333333442"/>
    <d v="2024-09-17T06:54:34"/>
    <d v="1899-12-30T01:10:24"/>
    <d v="2024-09-17T08:04:58"/>
    <n v="11.917222222255077"/>
    <x v="0"/>
    <m/>
    <m/>
    <x v="0"/>
    <x v="15"/>
    <x v="0"/>
    <x v="3"/>
    <x v="13"/>
    <n v="3"/>
    <s v=""/>
    <d v="1899-12-31T04:09:36"/>
    <n v="192.56750000001085"/>
    <n v="60"/>
    <n v="132.56750000001085"/>
    <n v="0"/>
    <x v="1"/>
  </r>
  <r>
    <s v="E002"/>
    <s v="EO57"/>
    <x v="2868"/>
    <x v="0"/>
    <s v="E3"/>
    <n v="100037274"/>
    <s v="PREFABRICADOS TEIDE S.L."/>
    <n v="68000430"/>
    <s v="GS FABRICA LAS ERAS"/>
    <n v="2649"/>
    <x v="57"/>
    <d v="2024-09-11T00:00:00"/>
    <d v="1899-12-30T16:45:52"/>
    <s v="16/09 11h Silo 2"/>
    <d v="2024-09-16T00:00:00"/>
    <x v="3"/>
    <x v="12"/>
    <x v="2975"/>
    <d v="2024-09-16T00:00:00"/>
    <d v="1899-12-30T11:53:10"/>
    <n v="44"/>
    <s v="E00AZF"/>
    <s v="Las Eras"/>
    <x v="302"/>
    <x v="0"/>
    <x v="0"/>
    <x v="3"/>
    <x v="0"/>
    <d v="2024-09-11T16:45:52"/>
    <x v="280"/>
    <n v="117.23555555561325"/>
    <d v="2024-09-16T11:53:10"/>
    <d v="1899-12-30T00:35:12"/>
    <d v="2024-09-16T12:28:22"/>
    <n v="1.527222222299315"/>
    <x v="0"/>
    <m/>
    <m/>
    <x v="0"/>
    <x v="13"/>
    <x v="0"/>
    <x v="3"/>
    <x v="7"/>
    <n v="2"/>
    <s v=""/>
    <d v="1899-12-30T14:04:48"/>
    <n v="115.64888888894657"/>
    <n v="60"/>
    <n v="55.648888888946573"/>
    <n v="0"/>
    <x v="1"/>
  </r>
  <r>
    <s v="E002"/>
    <s v="EO57"/>
    <x v="2869"/>
    <x v="0"/>
    <s v="E3"/>
    <n v="100037179"/>
    <s v="CANARY CONCRETE, S.A."/>
    <n v="68002475"/>
    <s v="PLANTA DE HORMIGON LOS REALEJOS"/>
    <n v="3126"/>
    <x v="54"/>
    <d v="2024-09-12T00:00:00"/>
    <d v="1899-12-30T12:18:14"/>
    <s v="16/09 10H"/>
    <d v="2024-09-16T00:00:00"/>
    <x v="4"/>
    <x v="12"/>
    <x v="2976"/>
    <d v="2024-09-16T00:00:00"/>
    <d v="1899-12-30T10:37:59"/>
    <n v="47"/>
    <s v="E00LSE"/>
    <s v="Los Realejos"/>
    <x v="153"/>
    <x v="0"/>
    <x v="0"/>
    <x v="3"/>
    <x v="0"/>
    <d v="2024-09-12T12:18:14"/>
    <x v="288"/>
    <n v="98.696111111145001"/>
    <d v="2024-09-16T10:37:59"/>
    <d v="1899-12-30T00:37:36"/>
    <d v="2024-09-16T11:15:35"/>
    <n v="3.7402777777751908"/>
    <x v="0"/>
    <m/>
    <m/>
    <x v="0"/>
    <x v="13"/>
    <x v="0"/>
    <x v="3"/>
    <x v="6"/>
    <n v="2"/>
    <s v=""/>
    <d v="1899-12-30T15:02:24"/>
    <n v="97.069444444478336"/>
    <n v="48"/>
    <n v="49.069444444478336"/>
    <n v="0"/>
    <x v="1"/>
  </r>
  <r>
    <s v="E002"/>
    <s v="EO57"/>
    <x v="2870"/>
    <x v="0"/>
    <s v="E3"/>
    <n v="100037179"/>
    <s v="CANARY CONCRETE, S.A."/>
    <n v="68000329"/>
    <s v="GS PLANTA ADEJE"/>
    <n v="3126"/>
    <x v="54"/>
    <d v="2024-09-12T00:00:00"/>
    <d v="1899-12-30T12:46:25"/>
    <s v="13/09 14h Adeje"/>
    <d v="2024-09-13T00:00:00"/>
    <x v="3"/>
    <x v="12"/>
    <x v="2977"/>
    <d v="2024-09-13T00:00:00"/>
    <d v="1899-12-30T13:12:38"/>
    <n v="88"/>
    <s v="E00ADE"/>
    <s v="Adeje"/>
    <x v="146"/>
    <x v="0"/>
    <x v="0"/>
    <x v="3"/>
    <x v="0"/>
    <d v="2024-09-12T12:46:25"/>
    <x v="240"/>
    <n v="25.226388889015652"/>
    <d v="2024-09-13T13:12:38"/>
    <d v="1899-12-30T01:10:24"/>
    <d v="2024-09-13T14:23:02"/>
    <n v="-0.38388888869667426"/>
    <x v="0"/>
    <m/>
    <m/>
    <x v="0"/>
    <x v="12"/>
    <x v="0"/>
    <x v="2"/>
    <x v="2"/>
    <n v="6"/>
    <s v=""/>
    <d v="1899-12-31T04:09:36"/>
    <n v="23.05305555568232"/>
    <n v="12"/>
    <n v="11.05305555568232"/>
    <n v="0"/>
    <x v="1"/>
  </r>
  <r>
    <s v="E002"/>
    <s v="EO57"/>
    <x v="2871"/>
    <x v="0"/>
    <s v="E3"/>
    <n v="100037179"/>
    <s v="CANARY CONCRETE, S.A."/>
    <n v="68000329"/>
    <s v="GS PLANTA ADEJE"/>
    <n v="3126"/>
    <x v="54"/>
    <d v="2024-09-12T00:00:00"/>
    <d v="1899-12-30T12:48:44"/>
    <s v="13/09 16h Adeje"/>
    <d v="2024-09-13T00:00:00"/>
    <x v="6"/>
    <x v="12"/>
    <x v="2978"/>
    <d v="2024-09-13T00:00:00"/>
    <d v="1899-12-30T15:06:54"/>
    <n v="88"/>
    <s v="E00ADE"/>
    <s v="Adeje"/>
    <x v="153"/>
    <x v="0"/>
    <x v="0"/>
    <x v="3"/>
    <x v="0"/>
    <d v="2024-09-12T12:48:44"/>
    <x v="248"/>
    <n v="27.187777777668089"/>
    <d v="2024-09-13T15:06:54"/>
    <d v="1899-12-30T01:10:24"/>
    <d v="2024-09-13T16:17:18"/>
    <n v="-0.28833333333022892"/>
    <x v="0"/>
    <m/>
    <m/>
    <x v="0"/>
    <x v="12"/>
    <x v="0"/>
    <x v="2"/>
    <x v="4"/>
    <n v="6"/>
    <s v=""/>
    <d v="1899-12-31T04:09:36"/>
    <n v="25.014444444334757"/>
    <n v="12"/>
    <n v="13.014444444334757"/>
    <n v="0"/>
    <x v="1"/>
  </r>
  <r>
    <s v="E002"/>
    <s v="EO57"/>
    <x v="2872"/>
    <x v="0"/>
    <s v="E3"/>
    <n v="100037274"/>
    <s v="PREFABRICADOS TEIDE S.L."/>
    <n v="68000430"/>
    <s v="GS FABRICA LAS ERAS"/>
    <n v="2649"/>
    <x v="57"/>
    <d v="2024-09-12T00:00:00"/>
    <d v="1899-12-30T13:59:26"/>
    <s v="13/09 11h Silo 1"/>
    <d v="2024-09-13T00:00:00"/>
    <x v="12"/>
    <x v="12"/>
    <x v="2979"/>
    <d v="2024-09-13T00:00:00"/>
    <d v="1899-12-30T13:51:33"/>
    <n v="44"/>
    <s v="E00AZF"/>
    <s v="Las Eras"/>
    <x v="302"/>
    <x v="0"/>
    <x v="0"/>
    <x v="3"/>
    <x v="0"/>
    <d v="2024-09-12T13:59:26"/>
    <x v="245"/>
    <n v="21.009444444556721"/>
    <d v="2024-09-13T13:51:33"/>
    <d v="1899-12-30T00:35:12"/>
    <d v="2024-09-13T14:26:45"/>
    <n v="-3.4458333333022892"/>
    <x v="1"/>
    <m/>
    <m/>
    <x v="0"/>
    <x v="12"/>
    <x v="2"/>
    <x v="2"/>
    <x v="2"/>
    <n v="6"/>
    <s v=""/>
    <d v="1899-12-30T14:04:48"/>
    <n v="19.422777777890055"/>
    <n v="12"/>
    <n v="7.4227777778900546"/>
    <n v="0"/>
    <x v="1"/>
  </r>
  <r>
    <s v="E002"/>
    <s v="EO57"/>
    <x v="2873"/>
    <x v="0"/>
    <s v="E3"/>
    <n v="432000110"/>
    <s v="PREBETONG HORMIGONES, S.A."/>
    <n v="68000485"/>
    <s v="PLANTA LAS GALLETAS II"/>
    <n v="3126"/>
    <x v="54"/>
    <d v="2024-09-12T00:00:00"/>
    <d v="1899-12-30T14:32:28"/>
    <s v="16/09 08H TORRE 2 SI"/>
    <d v="2024-09-16T00:00:00"/>
    <x v="11"/>
    <x v="12"/>
    <x v="2980"/>
    <d v="2024-09-16T00:00:00"/>
    <d v="1899-12-30T06:47:05"/>
    <n v="78"/>
    <s v="E0054I"/>
    <s v="Las Galletas"/>
    <x v="154"/>
    <x v="0"/>
    <x v="0"/>
    <x v="3"/>
    <x v="0"/>
    <d v="2024-09-12T14:32:28"/>
    <x v="281"/>
    <n v="91.458888888882939"/>
    <d v="2024-09-16T06:47:05"/>
    <d v="1899-12-30T01:02:24"/>
    <d v="2024-09-16T07:49:29"/>
    <n v="2.1752777775982395"/>
    <x v="0"/>
    <m/>
    <m/>
    <x v="0"/>
    <x v="13"/>
    <x v="0"/>
    <x v="3"/>
    <x v="13"/>
    <n v="2"/>
    <s v=""/>
    <d v="1899-12-31T00:57:36"/>
    <n v="89.418888888882933"/>
    <n v="48"/>
    <n v="41.418888888882933"/>
    <n v="0"/>
    <x v="1"/>
  </r>
  <r>
    <s v="E002"/>
    <s v="EO57"/>
    <x v="2874"/>
    <x v="0"/>
    <s v="E3"/>
    <n v="432000110"/>
    <s v="PREBETONG HORMIGONES, S.A."/>
    <n v="68000488"/>
    <s v="PLANTA LOS REALEJOS"/>
    <n v="3126"/>
    <x v="54"/>
    <d v="2024-09-12T00:00:00"/>
    <d v="1899-12-30T15:50:08"/>
    <s v="16/09 11h Silo 2"/>
    <d v="2024-09-16T00:00:00"/>
    <x v="1"/>
    <x v="12"/>
    <x v="2981"/>
    <d v="2024-09-16T00:00:00"/>
    <d v="1899-12-30T09:49:14"/>
    <n v="47"/>
    <s v="E00LSE"/>
    <s v="Los Realejos"/>
    <x v="152"/>
    <x v="0"/>
    <x v="0"/>
    <x v="3"/>
    <x v="0"/>
    <d v="2024-09-12T15:50:08"/>
    <x v="273"/>
    <n v="97.16444444458466"/>
    <d v="2024-09-16T09:49:14"/>
    <d v="1899-12-30T00:37:36"/>
    <d v="2024-09-16T10:26:50"/>
    <n v="6.5527777777751908"/>
    <x v="0"/>
    <m/>
    <m/>
    <x v="0"/>
    <x v="13"/>
    <x v="0"/>
    <x v="3"/>
    <x v="1"/>
    <n v="2"/>
    <s v=""/>
    <d v="1899-12-30T15:02:24"/>
    <n v="95.537777777917995"/>
    <n v="48"/>
    <n v="47.537777777917995"/>
    <n v="0"/>
    <x v="1"/>
  </r>
  <r>
    <s v="E002"/>
    <s v="EO57"/>
    <x v="2875"/>
    <x v="0"/>
    <s v="E3"/>
    <n v="100054334"/>
    <s v="ORGANIZACION SOCAS, S. L."/>
    <n v="68002135"/>
    <s v="SOCAS NARANJERO"/>
    <n v="2649"/>
    <x v="57"/>
    <d v="2024-09-12T00:00:00"/>
    <d v="1899-12-30T17:02:44"/>
    <s v="16/09 1ºHORA"/>
    <d v="2024-09-16T00:00:00"/>
    <x v="17"/>
    <x v="12"/>
    <x v="2982"/>
    <d v="2024-09-16T00:00:00"/>
    <d v="1899-12-30T06:46:18"/>
    <n v="22"/>
    <s v="E00LSN"/>
    <s v="Naranjeros"/>
    <x v="146"/>
    <x v="0"/>
    <x v="0"/>
    <x v="3"/>
    <x v="0"/>
    <d v="2024-09-12T17:02:44"/>
    <x v="275"/>
    <n v="90.954444444389082"/>
    <d v="2024-09-16T06:46:18"/>
    <d v="1899-12-30T00:17:36"/>
    <d v="2024-09-16T07:03:54"/>
    <n v="4.9350000000558794"/>
    <x v="0"/>
    <m/>
    <m/>
    <x v="0"/>
    <x v="13"/>
    <x v="0"/>
    <x v="3"/>
    <x v="13"/>
    <n v="2"/>
    <s v=""/>
    <d v="1899-12-30T07:02:24"/>
    <n v="89.661111111055746"/>
    <n v="48"/>
    <n v="41.661111111055746"/>
    <n v="0"/>
    <x v="1"/>
  </r>
  <r>
    <s v="E002"/>
    <s v="EO57"/>
    <x v="2876"/>
    <x v="0"/>
    <s v="E3"/>
    <n v="100038335"/>
    <s v="CONSTRUCCIONES DARIAS, S.A."/>
    <n v="68002810"/>
    <s v="LA GOMERA"/>
    <n v="3126"/>
    <x v="54"/>
    <d v="2024-09-12T00:00:00"/>
    <d v="1899-12-30T17:10:56"/>
    <s v="17/09 08H"/>
    <d v="2024-09-17T00:00:00"/>
    <x v="13"/>
    <x v="12"/>
    <x v="2983"/>
    <d v="2024-09-16T00:00:00"/>
    <d v="1899-12-30T16:55:10"/>
    <n v="0"/>
    <m/>
    <m/>
    <x v="152"/>
    <x v="0"/>
    <x v="0"/>
    <x v="3"/>
    <x v="0"/>
    <d v="2024-09-12T17:10:56"/>
    <x v="299"/>
    <n v="110.81777777778916"/>
    <d v="2024-09-16T16:55:10"/>
    <d v="1899-12-30T00:00:00"/>
    <d v="2024-09-16T16:55:10"/>
    <n v="15.080555555527098"/>
    <x v="0"/>
    <m/>
    <m/>
    <x v="0"/>
    <x v="13"/>
    <x v="0"/>
    <x v="3"/>
    <x v="8"/>
    <n v="2"/>
    <s v=""/>
    <d v="1899-12-30T00:00:00"/>
    <n v="109.81777777778916"/>
    <n v="60"/>
    <n v="49.817777777789161"/>
    <n v="0"/>
    <x v="1"/>
  </r>
  <r>
    <s v="E002"/>
    <s v="EO57"/>
    <x v="2877"/>
    <x v="0"/>
    <s v="E3"/>
    <n v="100056375"/>
    <s v="UTE CIERRE ANILLO INSULAR TFE"/>
    <n v="68002447"/>
    <s v="ANILLO INSULAR DIV3099"/>
    <n v="2649"/>
    <x v="57"/>
    <d v="2024-09-12T00:00:00"/>
    <d v="1899-12-30T17:53:54"/>
    <s v="13/09 17h"/>
    <d v="2024-09-13T00:00:00"/>
    <x v="1"/>
    <x v="12"/>
    <x v="2984"/>
    <d v="2024-09-13T00:00:00"/>
    <d v="1899-12-30T13:22:08"/>
    <n v="114"/>
    <s v="E002ST"/>
    <s v="Santiago del Teide"/>
    <x v="144"/>
    <x v="0"/>
    <x v="0"/>
    <x v="3"/>
    <x v="0"/>
    <d v="2024-09-12T17:53:54"/>
    <x v="267"/>
    <n v="23.101666666741949"/>
    <d v="2024-09-13T13:22:08"/>
    <d v="1899-12-30T01:31:12"/>
    <d v="2024-09-13T14:53:20"/>
    <n v="2.1111111111240461"/>
    <x v="0"/>
    <m/>
    <m/>
    <x v="0"/>
    <x v="12"/>
    <x v="0"/>
    <x v="2"/>
    <x v="2"/>
    <n v="6"/>
    <s v=""/>
    <d v="1899-12-31T12:28:48"/>
    <n v="20.581666666741949"/>
    <n v="12"/>
    <n v="8.581666666741949"/>
    <n v="0"/>
    <x v="1"/>
  </r>
  <r>
    <s v="E002"/>
    <s v="EO57"/>
    <x v="2878"/>
    <x v="0"/>
    <s v="E3"/>
    <n v="100056375"/>
    <s v="UTE CIERRE ANILLO INSULAR TFE"/>
    <n v="68002447"/>
    <s v="ANILLO INSULAR DIV3099"/>
    <n v="2649"/>
    <x v="57"/>
    <d v="2024-09-13T00:00:00"/>
    <d v="1899-12-30T07:47:30"/>
    <s v="17/09 RECARGAR"/>
    <d v="2024-09-17T00:00:00"/>
    <x v="7"/>
    <x v="12"/>
    <x v="2985"/>
    <d v="2024-09-16T00:00:00"/>
    <d v="1899-12-30T16:13:40"/>
    <n v="114"/>
    <s v="E002ST"/>
    <s v="Santiago del Teide"/>
    <x v="154"/>
    <x v="0"/>
    <x v="0"/>
    <x v="3"/>
    <x v="0"/>
    <d v="2024-09-13T07:47:30"/>
    <x v="295"/>
    <n v="106.20833333325572"/>
    <d v="2024-09-16T16:13:40"/>
    <d v="1899-12-30T01:31:12"/>
    <d v="2024-09-16T17:44:52"/>
    <n v="24.25222222233424"/>
    <x v="0"/>
    <m/>
    <m/>
    <x v="0"/>
    <x v="13"/>
    <x v="0"/>
    <x v="3"/>
    <x v="8"/>
    <n v="2"/>
    <s v=""/>
    <d v="1899-12-31T12:28:48"/>
    <n v="103.68833333325573"/>
    <n v="48"/>
    <n v="55.688333333255727"/>
    <n v="0"/>
    <x v="1"/>
  </r>
  <r>
    <s v="E002"/>
    <s v="EO57"/>
    <x v="2879"/>
    <x v="0"/>
    <s v="E3"/>
    <n v="100056375"/>
    <s v="UTE CIERRE ANILLO INSULAR TFE"/>
    <n v="68002447"/>
    <s v="ANILLO INSULAR DIV3099"/>
    <n v="2649"/>
    <x v="57"/>
    <d v="2024-09-13T00:00:00"/>
    <d v="1899-12-30T07:47:46"/>
    <s v="16/09 8h"/>
    <d v="2024-09-16T00:00:00"/>
    <x v="7"/>
    <x v="12"/>
    <x v="2986"/>
    <d v="2024-09-16T00:00:00"/>
    <d v="1899-12-30T06:22:46"/>
    <n v="114"/>
    <s v="E002ST"/>
    <s v="Santiago del Teide"/>
    <x v="302"/>
    <x v="0"/>
    <x v="0"/>
    <x v="3"/>
    <x v="0"/>
    <d v="2024-09-13T07:47:46"/>
    <x v="274"/>
    <n v="82.203888888820074"/>
    <d v="2024-09-16T06:22:46"/>
    <d v="1899-12-30T01:31:12"/>
    <d v="2024-09-16T07:53:58"/>
    <n v="10.100555555603933"/>
    <x v="0"/>
    <m/>
    <m/>
    <x v="0"/>
    <x v="13"/>
    <x v="0"/>
    <x v="3"/>
    <x v="13"/>
    <n v="2"/>
    <s v=""/>
    <d v="1899-12-31T12:28:48"/>
    <n v="79.683888888820078"/>
    <n v="36"/>
    <n v="43.683888888820078"/>
    <n v="0"/>
    <x v="1"/>
  </r>
  <r>
    <s v="E002"/>
    <s v="EO57"/>
    <x v="2880"/>
    <x v="0"/>
    <s v="E3"/>
    <n v="100056375"/>
    <s v="UTE CIERRE ANILLO INSULAR TFE"/>
    <n v="68002447"/>
    <s v="ANILLO INSULAR DIV3099"/>
    <n v="2649"/>
    <x v="57"/>
    <d v="2024-09-13T00:00:00"/>
    <d v="1899-12-30T07:47:57"/>
    <s v="16/09 12h"/>
    <d v="2024-09-16T00:00:00"/>
    <x v="7"/>
    <x v="12"/>
    <x v="2987"/>
    <d v="2024-09-16T00:00:00"/>
    <d v="1899-12-30T11:11:30"/>
    <n v="114"/>
    <s v="E002ST"/>
    <s v="Santiago del Teide"/>
    <x v="154"/>
    <x v="0"/>
    <x v="0"/>
    <x v="3"/>
    <x v="0"/>
    <d v="2024-09-13T07:47:57"/>
    <x v="274"/>
    <n v="82.200833333248738"/>
    <d v="2024-09-16T11:11:30"/>
    <d v="1899-12-30T01:31:12"/>
    <d v="2024-09-16T12:42:42"/>
    <n v="5.2883333333884366"/>
    <x v="0"/>
    <m/>
    <m/>
    <x v="0"/>
    <x v="13"/>
    <x v="0"/>
    <x v="3"/>
    <x v="7"/>
    <n v="2"/>
    <s v=""/>
    <d v="1899-12-31T12:28:48"/>
    <n v="79.680833333248742"/>
    <n v="36"/>
    <n v="43.680833333248742"/>
    <n v="0"/>
    <x v="1"/>
  </r>
  <r>
    <s v="E002"/>
    <s v="EO57"/>
    <x v="2881"/>
    <x v="0"/>
    <s v="E4"/>
    <n v="100058325"/>
    <s v="UTE LA CAMPANA"/>
    <n v="68002709"/>
    <s v="POLÍGONO DE LA CAMPANA"/>
    <n v="3208"/>
    <x v="55"/>
    <d v="2024-09-13T00:00:00"/>
    <d v="1899-12-30T11:54:11"/>
    <s v="16/09 8pals"/>
    <d v="2024-09-16T00:00:00"/>
    <x v="9"/>
    <x v="12"/>
    <x v="2988"/>
    <d v="2024-09-16T00:00:00"/>
    <d v="1899-12-30T07:08:40"/>
    <n v="17"/>
    <s v="E0053E"/>
    <s v="El Chorrillo"/>
    <x v="151"/>
    <x v="0"/>
    <x v="0"/>
    <x v="3"/>
    <x v="1"/>
    <d v="2024-09-13T11:54:11"/>
    <x v="276"/>
    <n v="80.096944444463588"/>
    <d v="2024-09-16T07:08:40"/>
    <d v="1899-12-30T00:13:36"/>
    <d v="2024-09-16T07:22:16"/>
    <n v="12.628888888866641"/>
    <x v="0"/>
    <m/>
    <m/>
    <x v="0"/>
    <x v="13"/>
    <x v="0"/>
    <x v="3"/>
    <x v="12"/>
    <n v="2"/>
    <s v=""/>
    <d v="1899-12-30T05:26:24"/>
    <n v="78.870277777796915"/>
    <n v="36"/>
    <n v="42.870277777796915"/>
    <n v="0"/>
    <x v="1"/>
  </r>
  <r>
    <s v="E002"/>
    <s v="EO57"/>
    <x v="2882"/>
    <x v="0"/>
    <s v="E4"/>
    <n v="100052515"/>
    <s v="FERRETERIA LOS ALISIOS, S. L."/>
    <n v="68001932"/>
    <s v="LOS ALISIOS"/>
    <n v="3208"/>
    <x v="55"/>
    <d v="2024-09-13T00:00:00"/>
    <d v="1899-12-30T12:01:44"/>
    <s v="16/09 6P"/>
    <d v="2024-09-16T00:00:00"/>
    <x v="9"/>
    <x v="12"/>
    <x v="2989"/>
    <d v="2024-09-16T00:00:00"/>
    <d v="1899-12-30T07:06:17"/>
    <n v="13"/>
    <s v="E0055F"/>
    <s v="Santa María del Mar"/>
    <x v="150"/>
    <x v="0"/>
    <x v="0"/>
    <x v="3"/>
    <x v="1"/>
    <d v="2024-09-13T12:01:44"/>
    <x v="276"/>
    <n v="79.971111111226492"/>
    <d v="2024-09-16T07:06:17"/>
    <d v="1899-12-30T00:10:24"/>
    <d v="2024-09-16T07:16:41"/>
    <n v="12.721944444521796"/>
    <x v="0"/>
    <m/>
    <m/>
    <x v="0"/>
    <x v="13"/>
    <x v="0"/>
    <x v="3"/>
    <x v="12"/>
    <n v="2"/>
    <s v=""/>
    <d v="1899-12-30T04:09:36"/>
    <n v="78.79777777789316"/>
    <n v="36"/>
    <n v="42.79777777789316"/>
    <n v="0"/>
    <x v="1"/>
  </r>
  <r>
    <s v="E002"/>
    <s v="EO57"/>
    <x v="2883"/>
    <x v="0"/>
    <s v="E4"/>
    <n v="100037436"/>
    <s v="FRTRIA. ALMONTE S.L."/>
    <n v="68000085"/>
    <s v="EN CR.LAS MERCEDES LAS CANTERAS"/>
    <n v="3208"/>
    <x v="55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0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3"/>
    <x v="0"/>
    <s v="E4"/>
    <n v="100037436"/>
    <s v="FRTRIA. ALMONTE S.L."/>
    <n v="68000085"/>
    <s v="EN CR.LAS MERCEDES LAS CANTERAS"/>
    <n v="2693"/>
    <x v="56"/>
    <d v="2024-09-13T00:00:00"/>
    <d v="1899-12-30T12:02:30"/>
    <s v="16/09 16P"/>
    <d v="2024-09-16T00:00:00"/>
    <x v="9"/>
    <x v="12"/>
    <x v="2990"/>
    <d v="2024-09-16T00:00:00"/>
    <d v="1899-12-30T09:45:14"/>
    <n v="22"/>
    <s v="E00LSN"/>
    <s v="Naranjeros"/>
    <x v="148"/>
    <x v="0"/>
    <x v="1"/>
    <x v="3"/>
    <x v="1"/>
    <d v="2024-09-13T12:02:30"/>
    <x v="276"/>
    <n v="79.958333333430346"/>
    <d v="2024-09-16T09:45:14"/>
    <d v="1899-12-30T00:17:36"/>
    <d v="2024-09-16T10:02:50"/>
    <n v="9.9527777778566815"/>
    <x v="0"/>
    <m/>
    <m/>
    <x v="0"/>
    <x v="13"/>
    <x v="0"/>
    <x v="3"/>
    <x v="1"/>
    <n v="2"/>
    <s v=""/>
    <d v="1899-12-30T07:02:24"/>
    <n v="78.66500000009701"/>
    <n v="36"/>
    <n v="42.66500000009701"/>
    <n v="0"/>
    <x v="1"/>
  </r>
  <r>
    <s v="E002"/>
    <s v="EO57"/>
    <x v="2884"/>
    <x v="0"/>
    <s v="E3"/>
    <n v="100037299"/>
    <s v="PREFABRICADOS DOMINGUEZ, S.L."/>
    <n v="68000074"/>
    <s v="GS TEGUESTE"/>
    <n v="3126"/>
    <x v="54"/>
    <d v="2024-09-13T00:00:00"/>
    <d v="1899-12-30T12:03:28"/>
    <s v="16/09 08H"/>
    <d v="2024-09-16T00:00:00"/>
    <x v="13"/>
    <x v="12"/>
    <x v="2991"/>
    <d v="2024-09-16T00:00:00"/>
    <d v="1899-12-30T06:31:48"/>
    <n v="23"/>
    <s v="E0055J"/>
    <s v="Taco"/>
    <x v="152"/>
    <x v="0"/>
    <x v="0"/>
    <x v="3"/>
    <x v="0"/>
    <d v="2024-09-13T12:03:28"/>
    <x v="271"/>
    <n v="67.942222222220153"/>
    <d v="2024-09-16T06:31:48"/>
    <d v="1899-12-30T00:18:24"/>
    <d v="2024-09-16T06:50:12"/>
    <n v="1.1633333333884366"/>
    <x v="0"/>
    <m/>
    <m/>
    <x v="0"/>
    <x v="13"/>
    <x v="0"/>
    <x v="3"/>
    <x v="13"/>
    <n v="2"/>
    <s v=""/>
    <d v="1899-12-30T07:21:36"/>
    <n v="66.635555555553481"/>
    <n v="36"/>
    <n v="30.635555555553481"/>
    <n v="0"/>
    <x v="1"/>
  </r>
  <r>
    <s v="E002"/>
    <s v="EO57"/>
    <x v="2885"/>
    <x v="0"/>
    <s v="E3"/>
    <n v="432000110"/>
    <s v="PREBETONG HORMIGONES, S.A."/>
    <n v="68000485"/>
    <s v="PLANTA LAS GALLETAS II"/>
    <n v="3126"/>
    <x v="54"/>
    <d v="2024-09-13T00:00:00"/>
    <d v="1899-12-30T13:30:44"/>
    <s v="16/09 11H TORRE 1 SI"/>
    <d v="2024-09-17T00:00:00"/>
    <x v="7"/>
    <x v="12"/>
    <x v="2992"/>
    <d v="2024-09-17T00:00:00"/>
    <d v="1899-12-30T09:33:16"/>
    <n v="78"/>
    <s v="E0054I"/>
    <s v="Las Galletas"/>
    <x v="153"/>
    <x v="0"/>
    <x v="0"/>
    <x v="3"/>
    <x v="0"/>
    <d v="2024-09-13T13:30:44"/>
    <x v="295"/>
    <n v="100.48777777771465"/>
    <d v="2024-09-17T09:33:16"/>
    <d v="1899-12-30T01:02:24"/>
    <d v="2024-09-17T10:35:40"/>
    <n v="7.4055555554805323"/>
    <x v="0"/>
    <m/>
    <m/>
    <x v="0"/>
    <x v="15"/>
    <x v="0"/>
    <x v="3"/>
    <x v="1"/>
    <n v="3"/>
    <s v=""/>
    <d v="1899-12-31T00:57:36"/>
    <n v="98.447777777714649"/>
    <n v="48"/>
    <n v="50.447777777714649"/>
    <n v="0"/>
    <x v="1"/>
  </r>
  <r>
    <s v="E002"/>
    <s v="EO57"/>
    <x v="2886"/>
    <x v="0"/>
    <s v="E3"/>
    <n v="432000110"/>
    <s v="PREBETONG HORMIGONES, S.A."/>
    <n v="68000485"/>
    <s v="PLANTA LAS GALLETAS II"/>
    <n v="3126"/>
    <x v="54"/>
    <d v="2024-09-13T00:00:00"/>
    <d v="1899-12-30T13:32:40"/>
    <s v="TORRE 2 SILO 2  17/"/>
    <d v="2024-09-17T00:00:00"/>
    <x v="7"/>
    <x v="12"/>
    <x v="2993"/>
    <d v="2024-09-17T00:00:00"/>
    <d v="1899-12-30T14:00:42"/>
    <n v="78"/>
    <s v="E0054I"/>
    <s v="Las Galletas"/>
    <x v="154"/>
    <x v="0"/>
    <x v="0"/>
    <x v="3"/>
    <x v="0"/>
    <d v="2024-09-13T13:32:40"/>
    <x v="295"/>
    <n v="100.45555555546889"/>
    <d v="2024-09-17T14:00:42"/>
    <d v="1899-12-30T01:02:24"/>
    <d v="2024-09-17T15:03:06"/>
    <n v="2.9483333333046176"/>
    <x v="0"/>
    <m/>
    <m/>
    <x v="0"/>
    <x v="15"/>
    <x v="0"/>
    <x v="3"/>
    <x v="5"/>
    <n v="3"/>
    <s v=""/>
    <d v="1899-12-31T00:57:36"/>
    <n v="98.415555555468885"/>
    <n v="48"/>
    <n v="50.415555555468885"/>
    <n v="0"/>
    <x v="1"/>
  </r>
  <r>
    <s v="E002"/>
    <s v="EO57"/>
    <x v="2887"/>
    <x v="0"/>
    <s v="E3"/>
    <n v="432000110"/>
    <s v="PREBETONG HORMIGONES, S.A."/>
    <n v="68000488"/>
    <s v="PLANTA LOS REALEJOS"/>
    <n v="3126"/>
    <x v="54"/>
    <d v="2024-09-13T00:00:00"/>
    <d v="1899-12-30T15:00:24"/>
    <s v="16/09 12h Silo 1"/>
    <d v="2024-09-16T00:00:00"/>
    <x v="7"/>
    <x v="12"/>
    <x v="2994"/>
    <d v="2024-09-16T00:00:00"/>
    <d v="1899-12-30T12:58:13"/>
    <n v="47"/>
    <s v="E00LSE"/>
    <s v="Los Realejos"/>
    <x v="152"/>
    <x v="0"/>
    <x v="0"/>
    <x v="3"/>
    <x v="0"/>
    <d v="2024-09-13T15:00:24"/>
    <x v="274"/>
    <n v="74.993333333346527"/>
    <d v="2024-09-16T12:58:13"/>
    <d v="1899-12-30T00:37:36"/>
    <d v="2024-09-16T13:35:49"/>
    <n v="4.4030555555946194"/>
    <x v="0"/>
    <m/>
    <m/>
    <x v="0"/>
    <x v="13"/>
    <x v="0"/>
    <x v="3"/>
    <x v="3"/>
    <n v="2"/>
    <s v=""/>
    <d v="1899-12-30T15:02:24"/>
    <n v="73.366666666679862"/>
    <n v="36"/>
    <n v="37.366666666679862"/>
    <n v="0"/>
    <x v="1"/>
  </r>
  <r>
    <s v="E002"/>
    <s v="EO57"/>
    <x v="2888"/>
    <x v="0"/>
    <s v="E3"/>
    <n v="432000110"/>
    <s v="PREBETONG HORMIGONES, S.A."/>
    <n v="68000483"/>
    <s v="PLANTA PUERTO SANTA CRUZ"/>
    <n v="3126"/>
    <x v="54"/>
    <d v="2024-09-13T00:00:00"/>
    <d v="1899-12-30T16:10:55"/>
    <s v="16/09 09h silo2"/>
    <d v="2024-09-16T00:00:00"/>
    <x v="12"/>
    <x v="12"/>
    <x v="2995"/>
    <d v="2024-09-16T00:00:00"/>
    <d v="1899-12-30T09:24:46"/>
    <n v="6"/>
    <s v="E00SCF"/>
    <s v="Santa Cruz de Tenerife"/>
    <x v="146"/>
    <x v="0"/>
    <x v="0"/>
    <x v="3"/>
    <x v="0"/>
    <d v="2024-09-13T16:10:55"/>
    <x v="282"/>
    <n v="66.818055555573665"/>
    <d v="2024-09-16T09:24:46"/>
    <d v="1899-12-30T00:04:48"/>
    <d v="2024-09-16T09:29:34"/>
    <n v="1.5072222223388962"/>
    <x v="0"/>
    <m/>
    <m/>
    <x v="0"/>
    <x v="13"/>
    <x v="0"/>
    <x v="3"/>
    <x v="1"/>
    <n v="2"/>
    <s v=""/>
    <d v="1899-12-30T01:55:12"/>
    <n v="65.738055555573666"/>
    <n v="36"/>
    <n v="29.738055555573666"/>
    <n v="0"/>
    <x v="1"/>
  </r>
  <r>
    <s v="E002"/>
    <s v="EO57"/>
    <x v="2889"/>
    <x v="0"/>
    <s v="E3"/>
    <n v="432000110"/>
    <s v="PREBETONG HORMIGONES, S.A."/>
    <n v="68000483"/>
    <s v="PLANTA PUERTO SANTA CRUZ"/>
    <n v="3126"/>
    <x v="54"/>
    <d v="2024-09-13T00:00:00"/>
    <d v="1899-12-30T16:11:24"/>
    <s v="16/09 11h silo2"/>
    <d v="2024-09-16T00:00:00"/>
    <x v="4"/>
    <x v="12"/>
    <x v="2996"/>
    <d v="2024-09-16T00:00:00"/>
    <d v="1899-12-30T11:20:45"/>
    <n v="6"/>
    <s v="E00SCF"/>
    <s v="Santa Cruz de Tenerife"/>
    <x v="146"/>
    <x v="0"/>
    <x v="0"/>
    <x v="3"/>
    <x v="0"/>
    <d v="2024-09-13T16:11:24"/>
    <x v="288"/>
    <n v="70.809999999997672"/>
    <d v="2024-09-16T11:20:45"/>
    <d v="1899-12-30T00:04:48"/>
    <d v="2024-09-16T11:25:33"/>
    <n v="3.5741666665999219"/>
    <x v="0"/>
    <m/>
    <m/>
    <x v="0"/>
    <x v="13"/>
    <x v="0"/>
    <x v="3"/>
    <x v="7"/>
    <n v="2"/>
    <s v=""/>
    <d v="1899-12-30T01:55:12"/>
    <n v="69.729999999997673"/>
    <n v="36"/>
    <n v="33.729999999997673"/>
    <n v="0"/>
    <x v="1"/>
  </r>
  <r>
    <s v="E002"/>
    <s v="EO57"/>
    <x v="2890"/>
    <x v="0"/>
    <s v="E3"/>
    <n v="432000110"/>
    <s v="PREBETONG HORMIGONES, S.A."/>
    <n v="68000483"/>
    <s v="PLANTA PUERTO SANTA CRUZ"/>
    <n v="2692"/>
    <x v="58"/>
    <d v="2024-09-13T00:00:00"/>
    <d v="1899-12-30T16:11:50"/>
    <s v="16/09 13h silo2"/>
    <d v="2024-09-16T00:00:00"/>
    <x v="0"/>
    <x v="12"/>
    <x v="2997"/>
    <d v="2024-09-16T00:00:00"/>
    <d v="1899-12-30T12:58:08"/>
    <n v="6"/>
    <s v="E00SCF"/>
    <s v="Santa Cruz de Tenerife"/>
    <x v="146"/>
    <x v="0"/>
    <x v="0"/>
    <x v="3"/>
    <x v="0"/>
    <d v="2024-09-13T16:11:50"/>
    <x v="283"/>
    <n v="68.802777777775191"/>
    <d v="2024-09-16T12:58:08"/>
    <d v="1899-12-30T00:04:48"/>
    <d v="2024-09-16T13:02:56"/>
    <n v="-4.8888888966757804E-2"/>
    <x v="0"/>
    <m/>
    <m/>
    <x v="0"/>
    <x v="13"/>
    <x v="0"/>
    <x v="3"/>
    <x v="3"/>
    <n v="2"/>
    <s v=""/>
    <d v="1899-12-30T01:55:12"/>
    <n v="67.722777777775192"/>
    <n v="36"/>
    <n v="31.722777777775192"/>
    <n v="0"/>
    <x v="1"/>
  </r>
  <r>
    <s v="E002"/>
    <s v="EO57"/>
    <x v="2891"/>
    <x v="0"/>
    <s v="E3"/>
    <n v="432000110"/>
    <s v="PREBETONG HORMIGONES, S.A."/>
    <n v="68000483"/>
    <s v="PLANTA PUERTO SANTA CRUZ"/>
    <n v="3126"/>
    <x v="54"/>
    <d v="2024-09-13T00:00:00"/>
    <d v="1899-12-30T16:12:50"/>
    <s v="16/09 17h silo2"/>
    <d v="2024-09-17T00:00:00"/>
    <x v="1"/>
    <x v="12"/>
    <x v="2998"/>
    <d v="2024-09-16T00:00:00"/>
    <d v="1899-12-30T15:50:17"/>
    <n v="6"/>
    <s v="E00SCF"/>
    <s v="Santa Cruz de Tenerife"/>
    <x v="153"/>
    <x v="0"/>
    <x v="0"/>
    <x v="3"/>
    <x v="0"/>
    <d v="2024-09-13T16:12:50"/>
    <x v="291"/>
    <n v="96.786111111170612"/>
    <d v="2024-09-16T15:50:17"/>
    <d v="1899-12-30T00:04:48"/>
    <d v="2024-09-16T15:55:05"/>
    <n v="25.081944444507826"/>
    <x v="0"/>
    <m/>
    <m/>
    <x v="0"/>
    <x v="13"/>
    <x v="0"/>
    <x v="3"/>
    <x v="4"/>
    <n v="2"/>
    <s v=""/>
    <d v="1899-12-30T01:55:12"/>
    <n v="95.706111111170614"/>
    <n v="48"/>
    <n v="47.706111111170614"/>
    <n v="0"/>
    <x v="1"/>
  </r>
  <r>
    <s v="E002"/>
    <s v="EO57"/>
    <x v="2892"/>
    <x v="0"/>
    <s v="E4"/>
    <n v="100037335"/>
    <s v="PREFABRICADOS REALEJOS, S.A."/>
    <n v="68000500"/>
    <s v="LOS REALEJOS"/>
    <n v="3208"/>
    <x v="55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0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2"/>
    <x v="0"/>
    <s v="E4"/>
    <n v="100037335"/>
    <s v="PREFABRICADOS REALEJOS, S.A."/>
    <n v="68000500"/>
    <s v="LOS REALEJOS"/>
    <n v="2693"/>
    <x v="56"/>
    <d v="2024-09-13T00:00:00"/>
    <d v="1899-12-30T17:20:57"/>
    <s v="16/09 16pals"/>
    <d v="2024-09-16T00:00:00"/>
    <x v="9"/>
    <x v="12"/>
    <x v="2999"/>
    <d v="2024-09-16T00:00:00"/>
    <d v="1899-12-30T06:22:13"/>
    <n v="47"/>
    <s v="E00LSE"/>
    <s v="Los Realejos"/>
    <x v="148"/>
    <x v="0"/>
    <x v="1"/>
    <x v="3"/>
    <x v="1"/>
    <d v="2024-09-13T17:20:57"/>
    <x v="276"/>
    <n v="74.650833333435003"/>
    <d v="2024-09-16T06:22:13"/>
    <d v="1899-12-30T00:37:36"/>
    <d v="2024-09-16T06:59:49"/>
    <n v="13.003055555687752"/>
    <x v="0"/>
    <m/>
    <m/>
    <x v="0"/>
    <x v="13"/>
    <x v="0"/>
    <x v="3"/>
    <x v="13"/>
    <n v="2"/>
    <s v=""/>
    <d v="1899-12-30T15:02:24"/>
    <n v="73.024166666768338"/>
    <n v="36"/>
    <n v="37.024166666768338"/>
    <n v="0"/>
    <x v="1"/>
  </r>
  <r>
    <s v="E002"/>
    <s v="EO57"/>
    <x v="2893"/>
    <x v="0"/>
    <s v="E3"/>
    <n v="100037179"/>
    <s v="CANARY CONCRETE, S.A."/>
    <n v="68000329"/>
    <s v="GS PLANTA ADEJE"/>
    <n v="3126"/>
    <x v="54"/>
    <d v="2024-09-16T00:00:00"/>
    <d v="1899-12-30T07:43:55"/>
    <s v="17/09 11:00"/>
    <d v="2024-09-17T00:00:00"/>
    <x v="7"/>
    <x v="12"/>
    <x v="3000"/>
    <d v="2024-09-16T00:00:00"/>
    <d v="1899-12-30T17:39:38"/>
    <n v="88"/>
    <s v="E00ADE"/>
    <s v="Adeje"/>
    <x v="153"/>
    <x v="0"/>
    <x v="0"/>
    <x v="3"/>
    <x v="0"/>
    <d v="2024-09-16T07:43:55"/>
    <x v="295"/>
    <n v="34.268055555468891"/>
    <d v="2024-09-16T17:39:38"/>
    <d v="1899-12-30T01:10:24"/>
    <d v="2024-09-16T18:50:02"/>
    <n v="23.166111111233477"/>
    <x v="0"/>
    <m/>
    <m/>
    <x v="0"/>
    <x v="13"/>
    <x v="0"/>
    <x v="3"/>
    <x v="9"/>
    <n v="2"/>
    <s v=""/>
    <d v="1899-12-31T04:09:36"/>
    <n v="32.094722222135559"/>
    <n v="12"/>
    <n v="20.094722222135559"/>
    <n v="0"/>
    <x v="1"/>
  </r>
  <r>
    <s v="E002"/>
    <s v="EO57"/>
    <x v="2894"/>
    <x v="0"/>
    <s v="E4"/>
    <n v="100037218"/>
    <s v="MESA GONZALEZ, JOSE MANUEL"/>
    <n v="68002556"/>
    <s v="ICOD EL ALTO"/>
    <n v="3208"/>
    <x v="55"/>
    <d v="2024-09-16T00:00:00"/>
    <d v="1899-12-30T07:46:30"/>
    <s v="17/09 4pal"/>
    <d v="2024-09-17T00:00:00"/>
    <x v="9"/>
    <x v="12"/>
    <x v="3001"/>
    <d v="2024-09-16T00:00:00"/>
    <d v="1899-12-30T07:07:42"/>
    <n v="53"/>
    <s v="E0055E"/>
    <s v="San Juan de la Rambla"/>
    <x v="150"/>
    <x v="0"/>
    <x v="0"/>
    <x v="3"/>
    <x v="1"/>
    <d v="2024-09-16T07:46:30"/>
    <x v="294"/>
    <n v="36.225000000034925"/>
    <d v="2024-09-16T07:07:42"/>
    <d v="1899-12-30T00:42:24"/>
    <d v="2024-09-16T07:50:06"/>
    <n v="36.164999999979045"/>
    <x v="0"/>
    <m/>
    <m/>
    <x v="0"/>
    <x v="13"/>
    <x v="0"/>
    <x v="3"/>
    <x v="12"/>
    <n v="2"/>
    <s v=""/>
    <d v="1899-12-30T16:57:36"/>
    <n v="34.518333333368261"/>
    <n v="12"/>
    <n v="22.518333333368261"/>
    <n v="0"/>
    <x v="1"/>
  </r>
  <r>
    <s v="E002"/>
    <s v="EO57"/>
    <x v="2895"/>
    <x v="0"/>
    <s v="E4"/>
    <n v="100056516"/>
    <s v="NIVARIA AGRICULTURA S.L."/>
    <n v="68002466"/>
    <s v="LAS ERAS"/>
    <n v="2693"/>
    <x v="56"/>
    <d v="2024-09-16T00:00:00"/>
    <d v="1899-12-30T08:44:42"/>
    <s v="16/09 +1 PAL MORT"/>
    <d v="2024-09-17T00:00:00"/>
    <x v="20"/>
    <x v="12"/>
    <x v="3002"/>
    <d v="2024-09-16T00:00:00"/>
    <d v="1899-12-30T15:31:00"/>
    <n v="44"/>
    <s v="E00AZF"/>
    <s v="Las Eras"/>
    <x v="151"/>
    <x v="0"/>
    <x v="0"/>
    <x v="3"/>
    <x v="1"/>
    <d v="2024-09-16T08:44:42"/>
    <x v="336"/>
    <n v="33.755000000121072"/>
    <d v="2024-09-16T15:31:00"/>
    <d v="1899-12-30T00:35:12"/>
    <d v="2024-09-16T16:06:12"/>
    <n v="26.39666666672565"/>
    <x v="0"/>
    <m/>
    <m/>
    <x v="0"/>
    <x v="13"/>
    <x v="0"/>
    <x v="3"/>
    <x v="4"/>
    <n v="2"/>
    <s v=""/>
    <d v="1899-12-30T14:04:48"/>
    <n v="32.168333333454406"/>
    <n v="12"/>
    <n v="20.168333333454406"/>
    <n v="0"/>
    <x v="1"/>
  </r>
  <r>
    <s v="E002"/>
    <s v="EO57"/>
    <x v="2896"/>
    <x v="0"/>
    <s v="E4"/>
    <n v="100055348"/>
    <s v="FERRETERIA EL TANQUE S.C."/>
    <n v="68002286"/>
    <s v="EL TANQUE"/>
    <n v="2693"/>
    <x v="56"/>
    <d v="2024-09-16T00:00:00"/>
    <d v="1899-12-30T09:28:27"/>
    <s v="17/09"/>
    <d v="2024-09-17T00:00:00"/>
    <x v="16"/>
    <x v="12"/>
    <x v="3003"/>
    <d v="2024-09-16T00:00:00"/>
    <d v="1899-12-30T09:55:20"/>
    <n v="76"/>
    <s v="E0052W"/>
    <s v="Buenavista del Norte"/>
    <x v="151"/>
    <x v="0"/>
    <x v="0"/>
    <x v="3"/>
    <x v="1"/>
    <d v="2024-09-16T09:28:27"/>
    <x v="309"/>
    <n v="30.025833333435003"/>
    <d v="2024-09-16T09:55:20"/>
    <d v="1899-12-30T01:00:48"/>
    <d v="2024-09-16T10:56:08"/>
    <n v="28.564444444666151"/>
    <x v="0"/>
    <m/>
    <m/>
    <x v="0"/>
    <x v="13"/>
    <x v="0"/>
    <x v="3"/>
    <x v="1"/>
    <n v="2"/>
    <s v=""/>
    <d v="1899-12-31T00:19:12"/>
    <n v="28.012500000101671"/>
    <n v="12"/>
    <n v="16.012500000101671"/>
    <n v="0"/>
    <x v="1"/>
  </r>
  <r>
    <s v="E002"/>
    <s v="EO57"/>
    <x v="2897"/>
    <x v="0"/>
    <s v="E4"/>
    <n v="100050448"/>
    <s v="FERRETERIA TAMAIDE S.L."/>
    <n v="68001726"/>
    <s v="SAN MIGUEL"/>
    <n v="2693"/>
    <x v="56"/>
    <d v="2024-09-16T00:00:00"/>
    <d v="1899-12-30T09:28:53"/>
    <s v="17/09 8H"/>
    <d v="2024-09-17T00:00:00"/>
    <x v="3"/>
    <x v="12"/>
    <x v="3004"/>
    <d v="2024-09-17T00:00:00"/>
    <d v="1899-12-30T07:11:53"/>
    <n v="76"/>
    <s v="E00SMG"/>
    <s v="San Miguel"/>
    <x v="149"/>
    <x v="0"/>
    <x v="0"/>
    <x v="3"/>
    <x v="1"/>
    <d v="2024-09-16T09:28:53"/>
    <x v="335"/>
    <n v="28.518611111096106"/>
    <d v="2024-09-17T07:11:53"/>
    <d v="1899-12-30T01:00:48"/>
    <d v="2024-09-17T08:12:41"/>
    <n v="5.7886111112893559"/>
    <x v="0"/>
    <m/>
    <m/>
    <x v="0"/>
    <x v="15"/>
    <x v="0"/>
    <x v="3"/>
    <x v="12"/>
    <n v="3"/>
    <s v=""/>
    <d v="1899-12-31T00:19:12"/>
    <n v="26.505277777762775"/>
    <n v="12"/>
    <n v="14.505277777762775"/>
    <n v="0"/>
    <x v="1"/>
  </r>
  <r>
    <s v="E002"/>
    <s v="EO57"/>
    <x v="2898"/>
    <x v="0"/>
    <s v="E4"/>
    <n v="100037319"/>
    <s v="COM. BNES. FTERIA. GUANIPA"/>
    <n v="68000092"/>
    <s v="ALMACEN-ICOD DE LOS VINOS"/>
    <n v="2693"/>
    <x v="56"/>
    <d v="2024-09-16T00:00:00"/>
    <d v="1899-12-30T09:29:24"/>
    <s v="16/09"/>
    <d v="2024-09-16T00:00:00"/>
    <x v="5"/>
    <x v="12"/>
    <x v="3005"/>
    <d v="2024-09-16T00:00:00"/>
    <d v="1899-12-30T09:56:27"/>
    <n v="61"/>
    <s v="E0053T"/>
    <s v="Icod de Los Vinos"/>
    <x v="151"/>
    <x v="0"/>
    <x v="0"/>
    <x v="3"/>
    <x v="1"/>
    <d v="2024-09-16T09:29:24"/>
    <x v="302"/>
    <n v="8.0099999999511056"/>
    <d v="2024-09-16T09:56:27"/>
    <d v="1899-12-30T00:48:48"/>
    <d v="2024-09-16T10:45:15"/>
    <n v="6.7458333332324401"/>
    <x v="0"/>
    <m/>
    <m/>
    <x v="0"/>
    <x v="13"/>
    <x v="0"/>
    <x v="3"/>
    <x v="1"/>
    <n v="2"/>
    <s v=""/>
    <d v="1899-12-30T19:31:12"/>
    <n v="6.1966666666177721"/>
    <n v="0"/>
    <n v="6.1966666666177721"/>
    <n v="0"/>
    <x v="1"/>
  </r>
  <r>
    <s v="E002"/>
    <s v="EO57"/>
    <x v="2899"/>
    <x v="0"/>
    <s v="E4"/>
    <n v="100037182"/>
    <s v="FERRETERIA HERMALAY, S.L"/>
    <n v="68000169"/>
    <s v="LA CAMELLA-ARONA"/>
    <n v="3208"/>
    <x v="55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0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899"/>
    <x v="0"/>
    <s v="E4"/>
    <n v="100037182"/>
    <s v="FERRETERIA HERMALAY, S.L"/>
    <n v="68000169"/>
    <s v="LA CAMELLA-ARONA"/>
    <n v="2693"/>
    <x v="56"/>
    <d v="2024-09-16T00:00:00"/>
    <d v="1899-12-30T09:30:32"/>
    <s v="16/09 12:00"/>
    <d v="2024-09-16T00:00:00"/>
    <x v="5"/>
    <x v="12"/>
    <x v="3006"/>
    <d v="2024-09-16T00:00:00"/>
    <d v="1899-12-30T12:05:23"/>
    <n v="84"/>
    <s v="E0052U"/>
    <s v="Arona"/>
    <x v="45"/>
    <x v="0"/>
    <x v="1"/>
    <x v="3"/>
    <x v="1"/>
    <d v="2024-09-16T09:30:32"/>
    <x v="302"/>
    <n v="7.9911111110122874"/>
    <d v="2024-09-16T12:05:23"/>
    <d v="1899-12-30T01:07:12"/>
    <d v="2024-09-16T13:12:35"/>
    <n v="4.2902777776471339"/>
    <x v="0"/>
    <m/>
    <m/>
    <x v="0"/>
    <x v="13"/>
    <x v="0"/>
    <x v="3"/>
    <x v="3"/>
    <n v="2"/>
    <s v=""/>
    <d v="1899-12-31T02:52:48"/>
    <n v="5.8711111110122873"/>
    <n v="0"/>
    <n v="5.8711111110122873"/>
    <n v="0"/>
    <x v="1"/>
  </r>
  <r>
    <s v="E002"/>
    <s v="EO57"/>
    <x v="2900"/>
    <x v="0"/>
    <s v="E3"/>
    <n v="100059547"/>
    <s v="PREFABRICADOS Y SOLUCIONES TECNICAS"/>
    <n v="68002850"/>
    <s v="GÜÍMAR"/>
    <n v="2649"/>
    <x v="57"/>
    <d v="2024-09-16T00:00:00"/>
    <d v="1899-12-30T09:31:10"/>
    <s v="16/09 ER6670BBL"/>
    <d v="2024-09-17T00:00:00"/>
    <x v="8"/>
    <x v="12"/>
    <x v="3007"/>
    <d v="2024-09-17T00:00:00"/>
    <d v="1899-12-30T06:32:32"/>
    <n v="33"/>
    <s v="E0053R"/>
    <s v="Guimar"/>
    <x v="144"/>
    <x v="0"/>
    <x v="0"/>
    <x v="3"/>
    <x v="0"/>
    <d v="2024-09-16T09:31:10"/>
    <x v="333"/>
    <n v="26.980555555550382"/>
    <d v="2024-09-17T06:32:32"/>
    <d v="1899-12-30T00:26:24"/>
    <d v="2024-09-17T06:58:56"/>
    <n v="5.5177777778590098"/>
    <x v="0"/>
    <m/>
    <m/>
    <x v="0"/>
    <x v="15"/>
    <x v="0"/>
    <x v="3"/>
    <x v="13"/>
    <n v="3"/>
    <s v=""/>
    <d v="1899-12-30T10:33:36"/>
    <n v="25.54055555555038"/>
    <n v="12"/>
    <n v="13.54055555555038"/>
    <n v="0"/>
    <x v="1"/>
  </r>
  <r>
    <s v="E002"/>
    <s v="EO57"/>
    <x v="2901"/>
    <x v="0"/>
    <s v="E3"/>
    <n v="100053983"/>
    <s v="CONSTRUCCIONES GORDISOL, S. L."/>
    <n v="68002555"/>
    <s v="LOSETA GORDISOL GRANEL"/>
    <n v="3126"/>
    <x v="54"/>
    <d v="2024-09-16T00:00:00"/>
    <d v="1899-12-30T10:21:16"/>
    <s v="16/09"/>
    <d v="2024-09-17T00:00:00"/>
    <x v="9"/>
    <x v="12"/>
    <x v="3008"/>
    <d v="2024-09-17T00:00:00"/>
    <d v="1899-12-30T08:45:33"/>
    <n v="25"/>
    <s v="E0053A"/>
    <s v="Candelaria"/>
    <x v="144"/>
    <x v="0"/>
    <x v="0"/>
    <x v="3"/>
    <x v="0"/>
    <d v="2024-09-16T10:21:16"/>
    <x v="294"/>
    <n v="33.645555555587634"/>
    <d v="2024-09-17T08:45:33"/>
    <d v="1899-12-30T00:20:00"/>
    <d v="2024-09-17T09:05:33"/>
    <n v="10.907500000088476"/>
    <x v="0"/>
    <m/>
    <m/>
    <x v="0"/>
    <x v="15"/>
    <x v="0"/>
    <x v="3"/>
    <x v="0"/>
    <n v="3"/>
    <s v=""/>
    <d v="1899-12-30T08:00:00"/>
    <n v="32.312222222254299"/>
    <n v="12"/>
    <n v="20.312222222254299"/>
    <n v="0"/>
    <x v="1"/>
  </r>
  <r>
    <s v="E002"/>
    <s v="EO57"/>
    <x v="2902"/>
    <x v="0"/>
    <s v="E3"/>
    <n v="100054334"/>
    <s v="ORGANIZACION SOCAS, S. L."/>
    <n v="68002134"/>
    <s v="SOCAS SUR"/>
    <n v="2649"/>
    <x v="57"/>
    <d v="2024-09-16T00:00:00"/>
    <d v="1899-12-30T10:50:15"/>
    <s v="SOCAS SUR 17/08 9H"/>
    <d v="2024-09-17T00:00:00"/>
    <x v="7"/>
    <x v="12"/>
    <x v="3009"/>
    <d v="2024-09-17T00:00:00"/>
    <d v="1899-12-30T11:39:54"/>
    <n v="64"/>
    <s v="E0055D"/>
    <s v="San Isidro"/>
    <x v="144"/>
    <x v="0"/>
    <x v="0"/>
    <x v="3"/>
    <x v="0"/>
    <d v="2024-09-16T10:50:15"/>
    <x v="295"/>
    <n v="31.162500000034925"/>
    <d v="2024-09-17T11:39:54"/>
    <d v="1899-12-30T00:51:12"/>
    <d v="2024-09-17T12:31:06"/>
    <n v="5.4816666666883975"/>
    <x v="0"/>
    <m/>
    <m/>
    <x v="0"/>
    <x v="15"/>
    <x v="0"/>
    <x v="3"/>
    <x v="7"/>
    <n v="3"/>
    <s v=""/>
    <d v="1899-12-30T20:28:48"/>
    <n v="29.309166666701593"/>
    <n v="12"/>
    <n v="17.309166666701593"/>
    <n v="0"/>
    <x v="1"/>
  </r>
  <r>
    <s v="E002"/>
    <s v="EO57"/>
    <x v="2903"/>
    <x v="0"/>
    <s v="E4"/>
    <n v="100048618"/>
    <s v="ASFALTOS Y OBRAS TAFURIASTE, S.L."/>
    <n v="68002458"/>
    <s v="VALLE CRISPIN"/>
    <n v="2693"/>
    <x v="56"/>
    <d v="2024-09-16T00:00:00"/>
    <d v="1899-12-30T11:10:51"/>
    <s v="17/09 10"/>
    <d v="2024-09-18T00:00:00"/>
    <x v="21"/>
    <x v="12"/>
    <x v="3010"/>
    <d v="2024-09-17T00:00:00"/>
    <d v="1899-12-30T11:08:08"/>
    <n v="6"/>
    <s v="E00SCF"/>
    <s v="Santa Cruz de Tenerife"/>
    <x v="151"/>
    <x v="0"/>
    <x v="0"/>
    <x v="3"/>
    <x v="1"/>
    <d v="2024-09-16T11:10:51"/>
    <x v="343"/>
    <n v="47.319166666595265"/>
    <d v="2024-09-17T11:08:08"/>
    <d v="1899-12-30T00:04:48"/>
    <d v="2024-09-17T11:12:56"/>
    <n v="23.284444444463588"/>
    <x v="0"/>
    <m/>
    <m/>
    <x v="0"/>
    <x v="15"/>
    <x v="0"/>
    <x v="3"/>
    <x v="7"/>
    <n v="3"/>
    <s v=""/>
    <d v="1899-12-30T01:55:12"/>
    <n v="46.239166666595267"/>
    <n v="24"/>
    <n v="22.239166666595267"/>
    <n v="0"/>
    <x v="1"/>
  </r>
  <r>
    <s v="E002"/>
    <s v="EO57"/>
    <x v="2904"/>
    <x v="0"/>
    <s v="E4"/>
    <n v="100049137"/>
    <s v="MORALES DIAZ, YONATHAN MAKEY"/>
    <n v="68001633"/>
    <s v="ALMACEN-ARICO"/>
    <n v="2693"/>
    <x v="56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0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4"/>
    <x v="0"/>
    <s v="E4"/>
    <n v="100049137"/>
    <s v="MORALES DIAZ, YONATHAN MAKEY"/>
    <n v="68001633"/>
    <s v="ALMACEN-ARICO"/>
    <n v="3208"/>
    <x v="55"/>
    <d v="2024-09-16T00:00:00"/>
    <d v="1899-12-30T11:16:53"/>
    <s v="16/09 + MORT"/>
    <d v="2024-09-17T00:00:00"/>
    <x v="2"/>
    <x v="12"/>
    <x v="3011"/>
    <d v="2024-09-16T00:00:00"/>
    <d v="1899-12-30T12:14:14"/>
    <n v="53"/>
    <s v="E00ARI"/>
    <s v="Arico"/>
    <x v="150"/>
    <x v="0"/>
    <x v="1"/>
    <x v="3"/>
    <x v="1"/>
    <d v="2024-09-16T11:16:53"/>
    <x v="301"/>
    <n v="27.21861111104954"/>
    <d v="2024-09-16T12:14:14"/>
    <d v="1899-12-30T00:42:24"/>
    <d v="2024-09-16T12:56:38"/>
    <n v="25.556111111131031"/>
    <x v="0"/>
    <m/>
    <m/>
    <x v="0"/>
    <x v="13"/>
    <x v="0"/>
    <x v="3"/>
    <x v="3"/>
    <n v="2"/>
    <s v=""/>
    <d v="1899-12-30T16:57:36"/>
    <n v="25.511944444382873"/>
    <n v="12"/>
    <n v="13.511944444382873"/>
    <n v="0"/>
    <x v="1"/>
  </r>
  <r>
    <s v="E002"/>
    <s v="EO57"/>
    <x v="2905"/>
    <x v="0"/>
    <s v="E4"/>
    <n v="100041535"/>
    <s v="FERRETERIA LA FUENTITA S.L."/>
    <n v="68000972"/>
    <s v="LA FUENTITA"/>
    <n v="3208"/>
    <x v="55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0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5"/>
    <x v="0"/>
    <s v="E4"/>
    <n v="100041535"/>
    <s v="FERRETERIA LA FUENTITA S.L."/>
    <n v="68000972"/>
    <s v="LA FUENTITA"/>
    <n v="2693"/>
    <x v="56"/>
    <d v="2024-09-16T00:00:00"/>
    <d v="1899-12-30T12:27:43"/>
    <s v="16/09 + MORTERO"/>
    <d v="2024-09-17T00:00:00"/>
    <x v="16"/>
    <x v="12"/>
    <x v="3012"/>
    <d v="2024-09-16T00:00:00"/>
    <d v="1899-12-30T12:38:21"/>
    <n v="76"/>
    <s v="E00SMG"/>
    <s v="San Miguel"/>
    <x v="148"/>
    <x v="0"/>
    <x v="1"/>
    <x v="3"/>
    <x v="1"/>
    <d v="2024-09-16T12:27:43"/>
    <x v="309"/>
    <n v="27.038055555545725"/>
    <d v="2024-09-16T12:38:21"/>
    <d v="1899-12-30T01:00:48"/>
    <d v="2024-09-16T13:39:09"/>
    <n v="25.847500000207219"/>
    <x v="0"/>
    <m/>
    <m/>
    <x v="0"/>
    <x v="13"/>
    <x v="0"/>
    <x v="3"/>
    <x v="3"/>
    <n v="2"/>
    <s v=""/>
    <d v="1899-12-31T00:19:12"/>
    <n v="25.024722222212393"/>
    <n v="12"/>
    <n v="13.024722222212393"/>
    <n v="0"/>
    <x v="1"/>
  </r>
  <r>
    <s v="E002"/>
    <s v="EO57"/>
    <x v="2906"/>
    <x v="0"/>
    <s v="E3"/>
    <n v="100037382"/>
    <s v="CHINYERO, S.L."/>
    <n v="68000053"/>
    <s v="SANTIAGO DEL TEIDE GRANEL"/>
    <n v="3126"/>
    <x v="54"/>
    <d v="2024-09-16T00:00:00"/>
    <d v="1899-12-30T12:28:42"/>
    <s v="17/09 RECARGAR"/>
    <d v="2024-09-17T00:00:00"/>
    <x v="13"/>
    <x v="12"/>
    <x v="3013"/>
    <d v="2024-09-16T00:00:00"/>
    <d v="1899-12-30T16:11:04"/>
    <n v="114"/>
    <s v="E002ST"/>
    <s v="Santiago del Teide"/>
    <x v="302"/>
    <x v="0"/>
    <x v="0"/>
    <x v="3"/>
    <x v="0"/>
    <d v="2024-09-16T12:28:42"/>
    <x v="299"/>
    <n v="19.521666666667443"/>
    <d v="2024-09-16T16:11:04"/>
    <d v="1899-12-30T01:31:12"/>
    <d v="2024-09-16T17:42:16"/>
    <n v="14.295555555727333"/>
    <x v="0"/>
    <m/>
    <m/>
    <x v="0"/>
    <x v="13"/>
    <x v="0"/>
    <x v="3"/>
    <x v="8"/>
    <n v="2"/>
    <s v=""/>
    <d v="1899-12-31T12:28:48"/>
    <n v="17.001666666667443"/>
    <n v="12"/>
    <n v="5.0016666666674432"/>
    <n v="0"/>
    <x v="1"/>
  </r>
  <r>
    <s v="E002"/>
    <s v="EO57"/>
    <x v="2907"/>
    <x v="0"/>
    <s v="E4"/>
    <n v="100003527"/>
    <s v="FCC CONSTRUCCION, S.A."/>
    <n v="68002860"/>
    <s v="3T18 - SANEAMIENTO ABONA"/>
    <n v="3208"/>
    <x v="55"/>
    <d v="2024-09-16T00:00:00"/>
    <d v="1899-12-30T13:44:48"/>
    <s v="17/09"/>
    <d v="2024-09-17T00:00:00"/>
    <x v="4"/>
    <x v="12"/>
    <x v="3014"/>
    <d v="2024-09-16T00:00:00"/>
    <d v="1899-12-30T15:29:44"/>
    <n v="76"/>
    <s v="E00SMG"/>
    <s v="San Miguel"/>
    <x v="151"/>
    <x v="0"/>
    <x v="0"/>
    <x v="3"/>
    <x v="1"/>
    <d v="2024-09-16T13:44:48"/>
    <x v="314"/>
    <n v="25.253333333297633"/>
    <d v="2024-09-16T15:29:44"/>
    <d v="1899-12-30T01:00:48"/>
    <d v="2024-09-16T16:30:32"/>
    <n v="22.491111111128703"/>
    <x v="0"/>
    <m/>
    <m/>
    <x v="0"/>
    <x v="13"/>
    <x v="0"/>
    <x v="3"/>
    <x v="4"/>
    <n v="2"/>
    <s v=""/>
    <d v="1899-12-31T00:19:12"/>
    <n v="23.239999999964301"/>
    <n v="12"/>
    <n v="11.239999999964301"/>
    <n v="0"/>
    <x v="1"/>
  </r>
  <r>
    <s v="E002"/>
    <s v="EO57"/>
    <x v="2908"/>
    <x v="0"/>
    <s v="E4"/>
    <n v="100052926"/>
    <s v="ELRON INFRAESTRUCTURAS, S.L.U"/>
    <n v="68001967"/>
    <s v="BARRANCO DEL INGLES ADEJE"/>
    <n v="2693"/>
    <x v="56"/>
    <d v="2024-09-16T00:00:00"/>
    <d v="1899-12-30T13:57:08"/>
    <s v="17/09"/>
    <d v="2024-09-17T00:00:00"/>
    <x v="6"/>
    <x v="12"/>
    <x v="3015"/>
    <d v="2024-09-17T00:00:00"/>
    <d v="1899-12-30T10:39:21"/>
    <n v="88"/>
    <s v="E00ADE"/>
    <s v="Adeje"/>
    <x v="148"/>
    <x v="0"/>
    <x v="0"/>
    <x v="3"/>
    <x v="1"/>
    <d v="2024-09-16T13:57:08"/>
    <x v="310"/>
    <n v="26.047777777654119"/>
    <d v="2024-09-17T10:39:21"/>
    <d v="1899-12-30T01:10:24"/>
    <d v="2024-09-17T11:49:45"/>
    <n v="4.1708333333954215"/>
    <x v="0"/>
    <m/>
    <m/>
    <x v="0"/>
    <x v="15"/>
    <x v="0"/>
    <x v="3"/>
    <x v="6"/>
    <n v="3"/>
    <s v=""/>
    <d v="1899-12-31T04:09:36"/>
    <n v="23.874444444320787"/>
    <n v="12"/>
    <n v="11.874444444320787"/>
    <n v="0"/>
    <x v="1"/>
  </r>
  <r>
    <s v="E002"/>
    <s v="EO57"/>
    <x v="2909"/>
    <x v="0"/>
    <s v="E3"/>
    <n v="100037179"/>
    <s v="CANARY CONCRETE, S.A."/>
    <n v="68000329"/>
    <s v="GS PLANTA ADEJE"/>
    <n v="3126"/>
    <x v="54"/>
    <d v="2024-09-16T00:00:00"/>
    <d v="1899-12-30T15:18:07"/>
    <s v="17/09Adeje RECARGAR"/>
    <d v="2024-09-18T00:00:00"/>
    <x v="25"/>
    <x v="12"/>
    <x v="3016"/>
    <d v="2024-09-17T00:00:00"/>
    <d v="1899-12-30T16:11:39"/>
    <n v="88"/>
    <s v="E00ADE"/>
    <s v="Adeje"/>
    <x v="144"/>
    <x v="0"/>
    <x v="0"/>
    <x v="3"/>
    <x v="0"/>
    <d v="2024-09-16T15:18:07"/>
    <x v="344"/>
    <n v="51.698055555461906"/>
    <d v="2024-09-17T16:11:39"/>
    <d v="1899-12-30T01:10:24"/>
    <d v="2024-09-17T17:22:03"/>
    <n v="25.632500000065193"/>
    <x v="0"/>
    <m/>
    <m/>
    <x v="0"/>
    <x v="15"/>
    <x v="0"/>
    <x v="3"/>
    <x v="8"/>
    <n v="3"/>
    <s v=""/>
    <d v="1899-12-31T04:09:36"/>
    <n v="49.524722222128574"/>
    <n v="24"/>
    <n v="25.524722222128574"/>
    <n v="0"/>
    <x v="1"/>
  </r>
  <r>
    <s v="E002"/>
    <s v="EO57"/>
    <x v="2910"/>
    <x v="0"/>
    <s v="E4"/>
    <n v="100037185"/>
    <s v="FERRETERIA CABO BLANCO, S.L."/>
    <n v="68000171"/>
    <s v="ARONA SUR"/>
    <n v="2693"/>
    <x v="56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0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0"/>
    <x v="0"/>
    <s v="E4"/>
    <n v="100037185"/>
    <s v="FERRETERIA CABO BLANCO, S.L."/>
    <n v="68000171"/>
    <s v="ARONA SUR"/>
    <n v="3208"/>
    <x v="55"/>
    <d v="2024-09-16T00:00:00"/>
    <d v="1899-12-30T15:51:25"/>
    <s v="17/09 8h"/>
    <d v="2024-09-17T00:00:00"/>
    <x v="0"/>
    <x v="12"/>
    <x v="3017"/>
    <d v="2024-09-17T00:00:00"/>
    <d v="1899-12-30T06:20:26"/>
    <n v="84"/>
    <s v="E0052U"/>
    <s v="Arona"/>
    <x v="148"/>
    <x v="0"/>
    <x v="1"/>
    <x v="3"/>
    <x v="1"/>
    <d v="2024-09-16T15:51:25"/>
    <x v="292"/>
    <n v="21.143055555468891"/>
    <d v="2024-09-17T06:20:26"/>
    <d v="1899-12-30T01:07:12"/>
    <d v="2024-09-17T07:27:38"/>
    <n v="5.5394444443518296"/>
    <x v="0"/>
    <m/>
    <m/>
    <x v="0"/>
    <x v="15"/>
    <x v="0"/>
    <x v="3"/>
    <x v="13"/>
    <n v="3"/>
    <s v=""/>
    <d v="1899-12-31T02:52:48"/>
    <n v="19.02305555546889"/>
    <n v="12"/>
    <n v="7.0230555554688898"/>
    <n v="0"/>
    <x v="1"/>
  </r>
  <r>
    <s v="E002"/>
    <s v="EO57"/>
    <x v="2911"/>
    <x v="0"/>
    <s v="E4"/>
    <n v="100045922"/>
    <s v="JOSE DIAZ GARCIA, S.A."/>
    <n v="68002925"/>
    <s v="NUEVO  LEROY MERLIN"/>
    <n v="3208"/>
    <x v="55"/>
    <d v="2024-09-16T00:00:00"/>
    <d v="1899-12-30T15:55:45"/>
    <s v="17/09 11"/>
    <d v="2024-09-17T00:00:00"/>
    <x v="4"/>
    <x v="12"/>
    <x v="3018"/>
    <d v="2024-09-17T00:00:00"/>
    <d v="1899-12-30T12:38:58"/>
    <n v="0"/>
    <m/>
    <m/>
    <x v="365"/>
    <x v="0"/>
    <x v="0"/>
    <x v="3"/>
    <x v="1"/>
    <d v="2024-09-16T15:55:45"/>
    <x v="314"/>
    <n v="23.070833333360497"/>
    <d v="2024-09-17T12:38:58"/>
    <d v="1899-12-30T00:00:00"/>
    <d v="2024-09-17T12:38:58"/>
    <n v="2.3505555554875173"/>
    <x v="0"/>
    <m/>
    <m/>
    <x v="0"/>
    <x v="15"/>
    <x v="0"/>
    <x v="3"/>
    <x v="3"/>
    <n v="3"/>
    <s v=""/>
    <d v="1899-12-30T00:00:00"/>
    <n v="22.070833333360497"/>
    <n v="12"/>
    <n v="10.070833333360497"/>
    <n v="0"/>
    <x v="1"/>
  </r>
  <r>
    <s v="E002"/>
    <s v="EO57"/>
    <x v="2912"/>
    <x v="0"/>
    <s v="E4"/>
    <n v="100029594"/>
    <s v="SONDEOS, INYEC. Y TRAB. ESPEC., S.A"/>
    <n v="68002735"/>
    <s v="OB/0502/23 HOTEL TAHORO PUERTO DE L"/>
    <n v="2693"/>
    <x v="56"/>
    <d v="2024-09-16T00:00:00"/>
    <d v="1899-12-30T15:59:57"/>
    <s v="17/09"/>
    <d v="2024-09-17T00:00:00"/>
    <x v="4"/>
    <x v="12"/>
    <x v="3019"/>
    <d v="2024-09-17T00:00:00"/>
    <d v="1899-12-30T11:09:32"/>
    <n v="42"/>
    <s v="E0054V"/>
    <s v="Puerto de la Cruz"/>
    <x v="151"/>
    <x v="0"/>
    <x v="0"/>
    <x v="3"/>
    <x v="1"/>
    <d v="2024-09-16T15:59:57"/>
    <x v="314"/>
    <n v="23.00083333341172"/>
    <d v="2024-09-17T11:09:32"/>
    <d v="1899-12-30T00:33:36"/>
    <d v="2024-09-17T11:43:08"/>
    <n v="3.2811111111659557"/>
    <x v="0"/>
    <m/>
    <m/>
    <x v="0"/>
    <x v="15"/>
    <x v="0"/>
    <x v="3"/>
    <x v="7"/>
    <n v="3"/>
    <s v=""/>
    <d v="1899-12-30T13:26:24"/>
    <n v="21.440833333411721"/>
    <n v="12"/>
    <n v="9.4408333334117209"/>
    <n v="0"/>
    <x v="1"/>
  </r>
  <r>
    <s v="E002"/>
    <s v="EO57"/>
    <x v="2913"/>
    <x v="0"/>
    <s v="E3"/>
    <n v="100054334"/>
    <s v="ORGANIZACION SOCAS, S. L."/>
    <n v="68002135"/>
    <s v="SOCAS NARANJERO"/>
    <n v="2649"/>
    <x v="57"/>
    <d v="2024-09-16T00:00:00"/>
    <d v="1899-12-30T16:01:07"/>
    <s v="BLOQUES 17/09 8h"/>
    <d v="2024-09-17T00:00:00"/>
    <x v="0"/>
    <x v="12"/>
    <x v="3020"/>
    <d v="2024-09-17T00:00:00"/>
    <d v="1899-12-30T11:15:05"/>
    <n v="22"/>
    <s v="E00LSN"/>
    <s v="Naranjeros"/>
    <x v="154"/>
    <x v="0"/>
    <x v="0"/>
    <x v="3"/>
    <x v="0"/>
    <d v="2024-09-16T16:01:07"/>
    <x v="292"/>
    <n v="20.981388888903894"/>
    <d v="2024-09-17T11:15:05"/>
    <d v="1899-12-30T00:17:36"/>
    <d v="2024-09-17T11:32:41"/>
    <n v="1.4552777778008021"/>
    <x v="0"/>
    <m/>
    <m/>
    <x v="0"/>
    <x v="15"/>
    <x v="0"/>
    <x v="3"/>
    <x v="7"/>
    <n v="3"/>
    <s v=""/>
    <d v="1899-12-30T07:02:24"/>
    <n v="19.688055555570561"/>
    <n v="12"/>
    <n v="7.6880555555705605"/>
    <n v="0"/>
    <x v="1"/>
  </r>
  <r>
    <s v="E002"/>
    <s v="EO57"/>
    <x v="2914"/>
    <x v="0"/>
    <s v="E3"/>
    <n v="100056375"/>
    <s v="UTE CIERRE ANILLO INSULAR TFE"/>
    <n v="68002447"/>
    <s v="ANILLO INSULAR DIV3099"/>
    <n v="2649"/>
    <x v="57"/>
    <d v="2024-09-16T00:00:00"/>
    <d v="1899-12-30T16:48:48"/>
    <s v="17/09"/>
    <d v="2024-09-17T00:00:00"/>
    <x v="20"/>
    <x v="12"/>
    <x v="3021"/>
    <d v="2024-09-17T00:00:00"/>
    <d v="1899-12-30T13:51:55"/>
    <n v="114"/>
    <s v="E002ST"/>
    <s v="Santiago del Teide"/>
    <x v="153"/>
    <x v="0"/>
    <x v="0"/>
    <x v="3"/>
    <x v="0"/>
    <d v="2024-09-16T16:48:48"/>
    <x v="336"/>
    <n v="25.686666666646488"/>
    <d v="2024-09-17T13:51:55"/>
    <d v="1899-12-30T01:31:12"/>
    <d v="2024-09-17T15:23:07"/>
    <n v="3.1147222223225981"/>
    <x v="0"/>
    <m/>
    <m/>
    <x v="0"/>
    <x v="15"/>
    <x v="0"/>
    <x v="3"/>
    <x v="2"/>
    <n v="3"/>
    <s v=""/>
    <d v="1899-12-31T12:28:48"/>
    <n v="23.166666666646488"/>
    <n v="12"/>
    <n v="11.166666666646488"/>
    <n v="0"/>
    <x v="1"/>
  </r>
  <r>
    <s v="E002"/>
    <s v="EO57"/>
    <x v="2915"/>
    <x v="0"/>
    <s v="E3"/>
    <n v="100056375"/>
    <s v="UTE CIERRE ANILLO INSULAR TFE"/>
    <n v="68002447"/>
    <s v="ANILLO INSULAR DIV3099"/>
    <n v="2649"/>
    <x v="57"/>
    <d v="2024-09-16T00:00:00"/>
    <d v="1899-12-30T16:49:07"/>
    <s v="17/09"/>
    <d v="2024-09-17T00:00:00"/>
    <x v="20"/>
    <x v="12"/>
    <x v="3022"/>
    <d v="2024-09-17T00:00:00"/>
    <d v="1899-12-30T12:14:34"/>
    <n v="114"/>
    <s v="E002ST"/>
    <s v="Santiago del Teide"/>
    <x v="302"/>
    <x v="0"/>
    <x v="0"/>
    <x v="3"/>
    <x v="0"/>
    <d v="2024-09-16T16:49:07"/>
    <x v="336"/>
    <n v="25.68138888903195"/>
    <d v="2024-09-17T12:14:34"/>
    <d v="1899-12-30T01:31:12"/>
    <d v="2024-09-17T13:45:46"/>
    <n v="4.7372222223202698"/>
    <x v="0"/>
    <m/>
    <m/>
    <x v="0"/>
    <x v="15"/>
    <x v="0"/>
    <x v="3"/>
    <x v="3"/>
    <n v="3"/>
    <s v=""/>
    <d v="1899-12-31T12:28:48"/>
    <n v="23.161388889031951"/>
    <n v="12"/>
    <n v="11.161388889031951"/>
    <n v="0"/>
    <x v="1"/>
  </r>
  <r>
    <s v="E002"/>
    <s v="EO57"/>
    <x v="2916"/>
    <x v="0"/>
    <s v="E3"/>
    <n v="432000110"/>
    <s v="PREBETONG HORMIGONES, S.A."/>
    <n v="68000483"/>
    <s v="PLANTA PUERTO SANTA CRUZ"/>
    <n v="3126"/>
    <x v="54"/>
    <d v="2024-09-16T00:00:00"/>
    <d v="1899-12-30T17:17:54"/>
    <s v="17/09 09h silo2"/>
    <d v="2024-09-17T00:00:00"/>
    <x v="0"/>
    <x v="12"/>
    <x v="3023"/>
    <d v="2024-09-17T00:00:00"/>
    <d v="1899-12-30T09:55:09"/>
    <n v="6"/>
    <s v="E00SCF"/>
    <s v="Santa Cruz de Tenerife"/>
    <x v="302"/>
    <x v="0"/>
    <x v="0"/>
    <x v="3"/>
    <x v="0"/>
    <d v="2024-09-16T17:17:54"/>
    <x v="292"/>
    <n v="19.701666666660458"/>
    <d v="2024-09-17T09:55:09"/>
    <d v="1899-12-30T00:04:48"/>
    <d v="2024-09-17T09:59:57"/>
    <n v="3.000833333178889"/>
    <x v="0"/>
    <m/>
    <m/>
    <x v="0"/>
    <x v="15"/>
    <x v="0"/>
    <x v="3"/>
    <x v="1"/>
    <n v="3"/>
    <s v=""/>
    <d v="1899-12-30T01:55:12"/>
    <n v="18.62166666666046"/>
    <n v="12"/>
    <n v="6.6216666666604596"/>
    <n v="0"/>
    <x v="1"/>
  </r>
  <r>
    <s v="E002"/>
    <s v="EO57"/>
    <x v="2917"/>
    <x v="0"/>
    <s v="E4"/>
    <n v="100037392"/>
    <s v="FERRET. PREFAB. ARAYA, S.L."/>
    <n v="68000195"/>
    <s v="EN CANDELARIA"/>
    <n v="2693"/>
    <x v="56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0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7"/>
    <x v="0"/>
    <s v="E4"/>
    <n v="100037392"/>
    <s v="FERRET. PREFAB. ARAYA, S.L."/>
    <n v="68000195"/>
    <s v="EN CANDELARIA"/>
    <n v="3208"/>
    <x v="55"/>
    <d v="2024-09-16T00:00:00"/>
    <d v="1899-12-30T18:59:24"/>
    <s v="17/09 16 pal + recog"/>
    <d v="2024-09-17T00:00:00"/>
    <x v="9"/>
    <x v="12"/>
    <x v="3024"/>
    <d v="2024-09-17T00:00:00"/>
    <d v="1899-12-30T12:49:28"/>
    <n v="25"/>
    <s v="E0053A"/>
    <s v="Candelaria"/>
    <x v="149"/>
    <x v="0"/>
    <x v="1"/>
    <x v="3"/>
    <x v="1"/>
    <d v="2024-09-16T18:59:24"/>
    <x v="294"/>
    <n v="25.010000000009313"/>
    <d v="2024-09-17T12:49:28"/>
    <d v="1899-12-30T00:20:00"/>
    <d v="2024-09-17T13:09:28"/>
    <n v="6.8422222223016433"/>
    <x v="0"/>
    <m/>
    <m/>
    <x v="0"/>
    <x v="15"/>
    <x v="0"/>
    <x v="3"/>
    <x v="3"/>
    <n v="3"/>
    <s v=""/>
    <d v="1899-12-30T08:00:00"/>
    <n v="23.676666666675981"/>
    <n v="12"/>
    <n v="11.676666666675981"/>
    <n v="0"/>
    <x v="1"/>
  </r>
  <r>
    <s v="E002"/>
    <s v="EO57"/>
    <x v="2918"/>
    <x v="0"/>
    <s v="E4"/>
    <n v="100018885"/>
    <s v="KELLER CIMENTACIONES S.L."/>
    <n v="68002910"/>
    <s v="LEROY MERLIN - EXPTE 461-2300007"/>
    <n v="3208"/>
    <x v="55"/>
    <d v="2024-09-17T00:00:00"/>
    <d v="1899-12-30T08:02:36"/>
    <s v="17/09"/>
    <d v="2024-09-17T00:00:00"/>
    <x v="7"/>
    <x v="12"/>
    <x v="3025"/>
    <d v="2024-09-17T00:00:00"/>
    <d v="1899-12-30T11:11:07"/>
    <n v="16"/>
    <s v="E00LGG"/>
    <s v="La Laguna"/>
    <x v="150"/>
    <x v="0"/>
    <x v="0"/>
    <x v="3"/>
    <x v="1"/>
    <d v="2024-09-17T08:02:36"/>
    <x v="295"/>
    <n v="9.9566666666069068"/>
    <d v="2024-09-17T11:11:07"/>
    <d v="1899-12-30T00:12:48"/>
    <d v="2024-09-17T11:23:55"/>
    <n v="6.6013888888992369"/>
    <x v="0"/>
    <m/>
    <m/>
    <x v="0"/>
    <x v="15"/>
    <x v="0"/>
    <x v="3"/>
    <x v="7"/>
    <n v="3"/>
    <s v=""/>
    <d v="1899-12-30T05:07:12"/>
    <n v="8.7433333332735739"/>
    <n v="0"/>
    <n v="8.7433333332735739"/>
    <n v="0"/>
    <x v="1"/>
  </r>
  <r>
    <s v="E002"/>
    <s v="EO57"/>
    <x v="2919"/>
    <x v="0"/>
    <s v="E4"/>
    <n v="100037386"/>
    <s v="ANTONIO AFONSO, S.L."/>
    <n v="68000062"/>
    <s v="ICOD"/>
    <n v="2693"/>
    <x v="56"/>
    <d v="2024-09-17T00:00:00"/>
    <d v="1899-12-30T09:04:14"/>
    <s v="18/09  13H"/>
    <d v="2024-09-18T00:00:00"/>
    <x v="10"/>
    <x v="12"/>
    <x v="3026"/>
    <d v="2024-09-17T00:00:00"/>
    <d v="1899-12-30T15:58:08"/>
    <n v="61"/>
    <s v="E0053T"/>
    <s v="Icod de Los Vinos"/>
    <x v="151"/>
    <x v="0"/>
    <x v="1"/>
    <x v="3"/>
    <x v="1"/>
    <d v="2024-09-17T09:04:14"/>
    <x v="345"/>
    <n v="28.429444444365799"/>
    <d v="2024-09-17T15:58:08"/>
    <d v="1899-12-30T00:48:48"/>
    <d v="2024-09-17T16:46:56"/>
    <n v="20.717777777812444"/>
    <x v="0"/>
    <m/>
    <m/>
    <x v="0"/>
    <x v="15"/>
    <x v="0"/>
    <x v="3"/>
    <x v="4"/>
    <n v="3"/>
    <s v=""/>
    <d v="1899-12-30T19:31:12"/>
    <n v="26.616111111032467"/>
    <n v="12"/>
    <n v="14.616111111032467"/>
    <n v="0"/>
    <x v="1"/>
  </r>
  <r>
    <s v="E002"/>
    <s v="EO57"/>
    <x v="2920"/>
    <x v="0"/>
    <s v="E4"/>
    <n v="100049137"/>
    <s v="MORALES DIAZ, YONATHAN MAKEY"/>
    <n v="68001633"/>
    <s v="ALMACEN-ARICO"/>
    <n v="2693"/>
    <x v="56"/>
    <d v="2024-09-17T00:00:00"/>
    <d v="1899-12-30T10:03:47"/>
    <s v="17/09  13h"/>
    <d v="2024-09-17T00:00:00"/>
    <x v="7"/>
    <x v="12"/>
    <x v="3027"/>
    <d v="2024-09-17T00:00:00"/>
    <d v="1899-12-30T13:56:27"/>
    <n v="53"/>
    <s v="E00ARI"/>
    <s v="Arico"/>
    <x v="150"/>
    <x v="0"/>
    <x v="0"/>
    <x v="3"/>
    <x v="1"/>
    <d v="2024-09-17T10:03:47"/>
    <x v="295"/>
    <n v="7.936944444430992"/>
    <d v="2024-09-17T13:56:27"/>
    <d v="1899-12-30T00:42:24"/>
    <d v="2024-09-17T14:38:51"/>
    <n v="3.3524999999790452"/>
    <x v="0"/>
    <m/>
    <m/>
    <x v="0"/>
    <x v="15"/>
    <x v="0"/>
    <x v="3"/>
    <x v="2"/>
    <n v="3"/>
    <s v=""/>
    <d v="1899-12-30T16:57:36"/>
    <n v="6.230277777764325"/>
    <n v="0"/>
    <n v="6.230277777764325"/>
    <n v="0"/>
    <x v="1"/>
  </r>
  <r>
    <s v="E002"/>
    <s v="EO57"/>
    <x v="2921"/>
    <x v="0"/>
    <s v="E4"/>
    <n v="100037255"/>
    <s v="CIAL. FERRETERIA VALLE SUR,S.L"/>
    <n v="68001928"/>
    <s v="PLANCHA GRANDE GÜIMAR"/>
    <n v="2693"/>
    <x v="56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0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1"/>
    <x v="0"/>
    <s v="E4"/>
    <n v="100037255"/>
    <s v="CIAL. FERRETERIA VALLE SUR,S.L"/>
    <n v="68001928"/>
    <s v="PLANCHA GRANDE GÜIMAR"/>
    <n v="3208"/>
    <x v="55"/>
    <d v="2024-09-17T00:00:00"/>
    <d v="1899-12-30T10:04:10"/>
    <s v="17/09  13h"/>
    <d v="2024-09-17T00:00:00"/>
    <x v="26"/>
    <x v="12"/>
    <x v="3028"/>
    <d v="2024-09-17T00:00:00"/>
    <d v="1899-12-30T13:57:49"/>
    <n v="33"/>
    <s v="E0053R"/>
    <s v="Guimar"/>
    <x v="150"/>
    <x v="0"/>
    <x v="1"/>
    <x v="3"/>
    <x v="1"/>
    <d v="2024-09-17T10:04:10"/>
    <x v="334"/>
    <n v="9.4305555556202307"/>
    <d v="2024-09-17T13:57:49"/>
    <d v="1899-12-30T00:26:24"/>
    <d v="2024-09-17T14:24:13"/>
    <n v="5.096388888952788"/>
    <x v="0"/>
    <m/>
    <m/>
    <x v="0"/>
    <x v="15"/>
    <x v="0"/>
    <x v="3"/>
    <x v="2"/>
    <n v="3"/>
    <s v=""/>
    <d v="1899-12-30T10:33:36"/>
    <n v="7.9905555556202312"/>
    <n v="0"/>
    <n v="7.9905555556202312"/>
    <n v="0"/>
    <x v="1"/>
  </r>
  <r>
    <s v="E002"/>
    <s v="EO57"/>
    <x v="2922"/>
    <x v="0"/>
    <s v="E4"/>
    <n v="100037361"/>
    <s v="COMERCIAL PESTANO, S.L."/>
    <n v="68000129"/>
    <s v="EN  EL SOBRADILLO"/>
    <n v="3208"/>
    <x v="55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0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57"/>
    <x v="2922"/>
    <x v="0"/>
    <s v="E4"/>
    <n v="100037361"/>
    <s v="COMERCIAL PESTANO, S.L."/>
    <n v="68000129"/>
    <s v="EN  EL SOBRADILLO"/>
    <n v="2693"/>
    <x v="56"/>
    <d v="2024-09-17T00:00:00"/>
    <d v="1899-12-30T10:24:03"/>
    <s v="17/09  13h"/>
    <d v="2024-09-17T00:00:00"/>
    <x v="5"/>
    <x v="12"/>
    <x v="3029"/>
    <d v="2024-09-17T00:00:00"/>
    <d v="1899-12-30T14:31:14"/>
    <n v="15"/>
    <s v="E0055C"/>
    <s v="El Sobradillo"/>
    <x v="148"/>
    <x v="0"/>
    <x v="1"/>
    <x v="3"/>
    <x v="1"/>
    <d v="2024-09-17T10:24:03"/>
    <x v="346"/>
    <n v="7.0991666665649973"/>
    <d v="2024-09-17T14:31:14"/>
    <d v="1899-12-30T00:12:00"/>
    <d v="2024-09-17T14:43:14"/>
    <n v="2.779444444400724"/>
    <x v="0"/>
    <m/>
    <m/>
    <x v="0"/>
    <x v="15"/>
    <x v="0"/>
    <x v="3"/>
    <x v="5"/>
    <n v="3"/>
    <s v=""/>
    <d v="1899-12-30T04:48:00"/>
    <n v="5.8991666665649971"/>
    <n v="0"/>
    <n v="5.8991666665649971"/>
    <n v="0"/>
    <x v="1"/>
  </r>
  <r>
    <s v="E002"/>
    <s v="EO65"/>
    <x v="2923"/>
    <x v="0"/>
    <s v="E4"/>
    <n v="100057808"/>
    <s v="HIJOS DE V.NUÑEZ CACHO, C.B."/>
    <n v="84000299"/>
    <s v="MEMBRILLA"/>
    <n v="3230"/>
    <x v="59"/>
    <d v="2024-09-12T00:00:00"/>
    <d v="1899-12-30T19:24:17"/>
    <s v="16/09 687539101 reco"/>
    <d v="2024-09-16T00:00:00"/>
    <x v="9"/>
    <x v="13"/>
    <x v="3030"/>
    <d v="2024-09-16T00:00:00"/>
    <d v="1899-12-30T07:58:36"/>
    <n v="384"/>
    <s v="E00384"/>
    <s v="RUTA KMS.384"/>
    <x v="178"/>
    <x v="0"/>
    <x v="0"/>
    <x v="8"/>
    <x v="1"/>
    <d v="2024-09-12T19:24:17"/>
    <x v="276"/>
    <n v="96.595277777756564"/>
    <d v="2024-09-16T07:58:36"/>
    <d v="1899-12-30T05:07:12"/>
    <d v="2024-09-16T13:05:48"/>
    <n v="6.9033333333791234"/>
    <x v="0"/>
    <m/>
    <m/>
    <x v="0"/>
    <x v="13"/>
    <x v="0"/>
    <x v="3"/>
    <x v="12"/>
    <n v="2"/>
    <s v="ALMACENES SAN BLAS CORTEGANA, S.L."/>
    <d v="1900-01-04T02:52:48"/>
    <n v="90.47527777775656"/>
    <n v="48"/>
    <n v="42.47527777775656"/>
    <n v="0"/>
    <x v="4"/>
  </r>
  <r>
    <s v="E002"/>
    <s v="EO65"/>
    <x v="2924"/>
    <x v="0"/>
    <s v="E4"/>
    <n v="100057798"/>
    <s v="PEDRO FCO.GONZALEZ CARRETERO"/>
    <n v="84000296"/>
    <s v="SANTA MARTA DE LOS BARROS"/>
    <n v="3230"/>
    <x v="59"/>
    <d v="2024-09-12T00:00:00"/>
    <d v="1899-12-30T19:36:55"/>
    <s v="16/09 56s"/>
    <d v="2024-09-16T00:00:00"/>
    <x v="9"/>
    <x v="13"/>
    <x v="3031"/>
    <d v="2024-09-16T00:00:00"/>
    <d v="1899-12-30T07:46:33"/>
    <n v="42"/>
    <s v="E00042"/>
    <s v="RUTA KMS.042"/>
    <x v="156"/>
    <x v="0"/>
    <x v="0"/>
    <x v="8"/>
    <x v="1"/>
    <d v="2024-09-12T19:36:55"/>
    <x v="276"/>
    <n v="96.384722222224809"/>
    <d v="2024-09-16T07:46:33"/>
    <d v="1899-12-30T00:33:36"/>
    <d v="2024-09-16T08:20:09"/>
    <n v="11.664166666741949"/>
    <x v="0"/>
    <m/>
    <m/>
    <x v="0"/>
    <x v="13"/>
    <x v="0"/>
    <x v="3"/>
    <x v="12"/>
    <n v="2"/>
    <s v="VAZQUEZ COTANO, FCO. JAVIER"/>
    <d v="1899-12-30T13:26:24"/>
    <n v="94.824722222224807"/>
    <n v="48"/>
    <n v="46.824722222224807"/>
    <n v="0"/>
    <x v="4"/>
  </r>
  <r>
    <s v="E002"/>
    <s v="EO65"/>
    <x v="2925"/>
    <x v="0"/>
    <s v="E3"/>
    <n v="432000110"/>
    <s v="PREBETONG HORMIGONES, S.A."/>
    <n v="85000005"/>
    <s v="BADAJOZ-CAYA Nº 37"/>
    <n v="3297"/>
    <x v="60"/>
    <d v="2024-09-13T00:00:00"/>
    <d v="1899-12-30T08:47:49"/>
    <s v="16/09 12h"/>
    <d v="2024-09-16T00:00:00"/>
    <x v="17"/>
    <x v="13"/>
    <x v="3032"/>
    <d v="2024-09-16T00:00:00"/>
    <d v="1899-12-30T09:21:48"/>
    <n v="94"/>
    <s v="E00094"/>
    <s v="RUTA KMS.094"/>
    <x v="161"/>
    <x v="0"/>
    <x v="0"/>
    <x v="8"/>
    <x v="0"/>
    <d v="2024-09-13T08:47:49"/>
    <x v="275"/>
    <n v="75.20305555552477"/>
    <d v="2024-09-16T09:21:48"/>
    <d v="1899-12-30T01:15:12"/>
    <d v="2024-09-16T10:37:00"/>
    <n v="1.3833333333022892"/>
    <x v="0"/>
    <m/>
    <m/>
    <x v="0"/>
    <x v="13"/>
    <x v="0"/>
    <x v="3"/>
    <x v="1"/>
    <n v="2"/>
    <s v="CISTERCEX. S.L.L."/>
    <d v="1899-12-31T06:04:48"/>
    <n v="72.94972222219144"/>
    <n v="36"/>
    <n v="36.94972222219144"/>
    <n v="0"/>
    <x v="4"/>
  </r>
  <r>
    <s v="E002"/>
    <s v="EO65"/>
    <x v="2926"/>
    <x v="0"/>
    <s v="E3"/>
    <n v="432000110"/>
    <s v="PREBETONG HORMIGONES, S.A."/>
    <n v="85000005"/>
    <s v="BADAJOZ-CAYA Nº 37"/>
    <n v="3297"/>
    <x v="60"/>
    <d v="2024-09-13T00:00:00"/>
    <d v="1899-12-30T08:48:18"/>
    <s v="16/09 10h"/>
    <d v="2024-09-16T00:00:00"/>
    <x v="11"/>
    <x v="13"/>
    <x v="3033"/>
    <d v="2024-09-16T00:00:00"/>
    <d v="1899-12-30T07:52:04"/>
    <n v="94"/>
    <s v="E00094"/>
    <s v="RUTA KMS.094"/>
    <x v="192"/>
    <x v="0"/>
    <x v="0"/>
    <x v="8"/>
    <x v="0"/>
    <d v="2024-09-13T08:48:18"/>
    <x v="281"/>
    <n v="73.194999999948777"/>
    <d v="2024-09-16T07:52:04"/>
    <d v="1899-12-30T01:15:12"/>
    <d v="2024-09-16T09:07:16"/>
    <n v="0.87888888880843297"/>
    <x v="0"/>
    <m/>
    <m/>
    <x v="0"/>
    <x v="13"/>
    <x v="0"/>
    <x v="3"/>
    <x v="12"/>
    <n v="2"/>
    <s v=""/>
    <d v="1899-12-31T06:04:48"/>
    <n v="70.941666666615447"/>
    <n v="36"/>
    <n v="34.941666666615447"/>
    <n v="0"/>
    <x v="4"/>
  </r>
  <r>
    <s v="E002"/>
    <s v="EO65"/>
    <x v="2927"/>
    <x v="0"/>
    <s v="E3"/>
    <n v="432000110"/>
    <s v="PREBETONG HORMIGONES, S.A."/>
    <n v="85000005"/>
    <s v="BADAJOZ-CAYA Nº 37"/>
    <n v="3297"/>
    <x v="60"/>
    <d v="2024-09-13T00:00:00"/>
    <d v="1899-12-30T08:50:18"/>
    <s v="16/09 15h"/>
    <d v="2024-09-16T00:00:00"/>
    <x v="4"/>
    <x v="13"/>
    <x v="3034"/>
    <d v="2024-09-16T00:00:00"/>
    <d v="1899-12-30T11:33:53"/>
    <n v="94"/>
    <s v="E00094"/>
    <s v="RUTA KMS.094"/>
    <x v="170"/>
    <x v="0"/>
    <x v="0"/>
    <x v="8"/>
    <x v="0"/>
    <d v="2024-09-13T08:50:18"/>
    <x v="288"/>
    <n v="78.16166666673962"/>
    <d v="2024-09-16T11:33:53"/>
    <d v="1899-12-30T01:15:12"/>
    <d v="2024-09-16T12:49:05"/>
    <n v="2.1819444444263354"/>
    <x v="0"/>
    <m/>
    <m/>
    <x v="0"/>
    <x v="13"/>
    <x v="0"/>
    <x v="3"/>
    <x v="7"/>
    <n v="2"/>
    <s v="VILLAR CHAMIZO JUAN Mª"/>
    <d v="1899-12-31T06:04:48"/>
    <n v="75.90833333340629"/>
    <n v="36"/>
    <n v="39.90833333340629"/>
    <n v="0"/>
    <x v="4"/>
  </r>
  <r>
    <s v="E002"/>
    <s v="EO65"/>
    <x v="2928"/>
    <x v="0"/>
    <s v="E4"/>
    <n v="100018408"/>
    <s v="GUTIERREZ CARABALLO, JOSE MANUEL"/>
    <n v="84000376"/>
    <s v="HIGUERA DE LA SIERRA-ALM. HIGUERA"/>
    <n v="3230"/>
    <x v="59"/>
    <d v="2024-09-13T00:00:00"/>
    <d v="1899-12-30T09:20:04"/>
    <s v="16/09 7p 64s + ZUFRE"/>
    <d v="2024-09-16T00:00:00"/>
    <x v="9"/>
    <x v="13"/>
    <x v="3035"/>
    <d v="2024-09-16T00:00:00"/>
    <d v="1899-12-30T09:18:11"/>
    <n v="104"/>
    <s v="E00104"/>
    <s v="RUTA KMS.104"/>
    <x v="366"/>
    <x v="0"/>
    <x v="0"/>
    <x v="8"/>
    <x v="1"/>
    <d v="2024-09-13T09:20:04"/>
    <x v="276"/>
    <n v="82.665555555664469"/>
    <d v="2024-09-16T09:18:11"/>
    <d v="1899-12-30T01:23:12"/>
    <d v="2024-09-16T10:41:23"/>
    <n v="9.3102777778403834"/>
    <x v="0"/>
    <m/>
    <m/>
    <x v="0"/>
    <x v="13"/>
    <x v="0"/>
    <x v="3"/>
    <x v="1"/>
    <n v="2"/>
    <s v=""/>
    <d v="1899-12-31T09:16:48"/>
    <n v="80.278888888997798"/>
    <n v="36"/>
    <n v="44.278888888997798"/>
    <n v="0"/>
    <x v="4"/>
  </r>
  <r>
    <s v="E002"/>
    <s v="EO65"/>
    <x v="2929"/>
    <x v="0"/>
    <s v="E4"/>
    <n v="100018408"/>
    <s v="GUTIERREZ CARABALLO, JOSE MANUEL"/>
    <n v="84000378"/>
    <s v="ZUFRE-TPTES. Y SUMINI. ZUFRE"/>
    <n v="3230"/>
    <x v="59"/>
    <d v="2024-09-13T00:00:00"/>
    <d v="1899-12-30T09:22:08"/>
    <s v="16/09 RESTO 56s + HI"/>
    <d v="2024-09-16T00:00:00"/>
    <x v="9"/>
    <x v="13"/>
    <x v="3036"/>
    <d v="2024-09-16T00:00:00"/>
    <d v="1899-12-30T09:52:10"/>
    <n v="93"/>
    <s v="E00093"/>
    <s v="RUTA KMS.093"/>
    <x v="366"/>
    <x v="0"/>
    <x v="0"/>
    <x v="8"/>
    <x v="1"/>
    <d v="2024-09-13T09:22:08"/>
    <x v="276"/>
    <n v="82.63111111120088"/>
    <d v="2024-09-16T09:52:10"/>
    <d v="1899-12-30T01:14:24"/>
    <d v="2024-09-16T11:06:34"/>
    <n v="8.8905555556411855"/>
    <x v="0"/>
    <m/>
    <m/>
    <x v="0"/>
    <x v="13"/>
    <x v="0"/>
    <x v="3"/>
    <x v="1"/>
    <n v="2"/>
    <s v=""/>
    <d v="1899-12-31T05:45:36"/>
    <n v="80.391111111200885"/>
    <n v="36"/>
    <n v="44.391111111200885"/>
    <n v="0"/>
    <x v="4"/>
  </r>
  <r>
    <s v="E002"/>
    <s v="EO65"/>
    <x v="2930"/>
    <x v="0"/>
    <s v="E3"/>
    <n v="100022399"/>
    <s v="GEVORA CONSTRUCCIONES S.A."/>
    <n v="85000566"/>
    <s v="LA ALBUERA-MEJORA EX310"/>
    <n v="3227"/>
    <x v="62"/>
    <d v="2024-09-13T00:00:00"/>
    <d v="1899-12-30T10:00:04"/>
    <s v="16/09 11:00h"/>
    <d v="2024-09-16T00:00:00"/>
    <x v="12"/>
    <x v="13"/>
    <x v="3037"/>
    <d v="2024-09-16T00:00:00"/>
    <d v="1899-12-30T10:12:15"/>
    <n v="73"/>
    <s v="E00073"/>
    <s v="RUTA KMS.073"/>
    <x v="345"/>
    <x v="0"/>
    <x v="0"/>
    <x v="8"/>
    <x v="0"/>
    <d v="2024-09-13T10:00:04"/>
    <x v="282"/>
    <n v="72.998888888920192"/>
    <d v="2024-09-16T10:12:15"/>
    <d v="1899-12-30T00:58:24"/>
    <d v="2024-09-16T11:10:39"/>
    <n v="-0.17749999993247911"/>
    <x v="0"/>
    <m/>
    <m/>
    <x v="0"/>
    <x v="13"/>
    <x v="0"/>
    <x v="3"/>
    <x v="6"/>
    <n v="2"/>
    <s v="HIBURSANFRE, S.L.U."/>
    <d v="1899-12-30T23:21:36"/>
    <n v="71.025555555586863"/>
    <n v="36"/>
    <n v="35.025555555586863"/>
    <n v="0"/>
    <x v="4"/>
  </r>
  <r>
    <s v="E002"/>
    <s v="EO65"/>
    <x v="2931"/>
    <x v="0"/>
    <s v="E3"/>
    <n v="100057849"/>
    <s v="HORMIGONES HUELVA Y SEVILLA, S.L."/>
    <n v="85000023"/>
    <s v="ALMONTE"/>
    <n v="3228"/>
    <x v="61"/>
    <d v="2024-09-13T00:00:00"/>
    <d v="1899-12-30T10:01:56"/>
    <s v="16/09 10:00h"/>
    <d v="2024-09-16T00:00:00"/>
    <x v="11"/>
    <x v="13"/>
    <x v="3038"/>
    <d v="2024-09-13T00:00:00"/>
    <d v="1899-12-30T15:34:11"/>
    <n v="204"/>
    <s v="E00204"/>
    <s v="RUTA KMS.204"/>
    <x v="75"/>
    <x v="0"/>
    <x v="0"/>
    <x v="8"/>
    <x v="0"/>
    <d v="2024-09-13T10:01:56"/>
    <x v="281"/>
    <n v="71.967777777754236"/>
    <d v="2024-09-13T15:34:11"/>
    <d v="1899-12-30T02:43:12"/>
    <d v="2024-09-13T18:17:23"/>
    <n v="63.710277777747251"/>
    <x v="0"/>
    <m/>
    <m/>
    <x v="0"/>
    <x v="12"/>
    <x v="0"/>
    <x v="2"/>
    <x v="4"/>
    <n v="6"/>
    <s v="HIBURSANFRE, S.L.U."/>
    <d v="1900-01-01T17:16:48"/>
    <n v="68.247777777754237"/>
    <n v="36"/>
    <n v="32.247777777754237"/>
    <n v="0"/>
    <x v="4"/>
  </r>
  <r>
    <s v="E002"/>
    <s v="EO65"/>
    <x v="2932"/>
    <x v="0"/>
    <s v="E3"/>
    <n v="100057773"/>
    <s v="HORM. CASTREJON, S.L."/>
    <n v="85000233"/>
    <s v="ALMARAZ-BURCIO HORMIGONES"/>
    <n v="3297"/>
    <x v="60"/>
    <d v="2024-09-13T00:00:00"/>
    <d v="1899-12-30T10:03:14"/>
    <s v="16/09 08H PUNTUAL"/>
    <d v="2024-09-16T00:00:00"/>
    <x v="13"/>
    <x v="13"/>
    <x v="3039"/>
    <d v="2024-09-13T00:00:00"/>
    <d v="1899-12-30T14:14:45"/>
    <n v="214"/>
    <s v="E00214"/>
    <s v="RUTA KMS.214"/>
    <x v="165"/>
    <x v="0"/>
    <x v="0"/>
    <x v="8"/>
    <x v="0"/>
    <d v="2024-09-13T10:03:14"/>
    <x v="271"/>
    <n v="69.946111111203209"/>
    <d v="2024-09-13T14:14:45"/>
    <d v="1899-12-30T02:51:12"/>
    <d v="2024-09-13T17:05:57"/>
    <n v="62.900833333376795"/>
    <x v="0"/>
    <m/>
    <m/>
    <x v="0"/>
    <x v="12"/>
    <x v="0"/>
    <x v="2"/>
    <x v="5"/>
    <n v="6"/>
    <s v=""/>
    <d v="1900-01-01T20:28:48"/>
    <n v="66.09277777786987"/>
    <n v="36"/>
    <n v="30.09277777786987"/>
    <n v="0"/>
    <x v="4"/>
  </r>
  <r>
    <s v="E002"/>
    <s v="EO65"/>
    <x v="2933"/>
    <x v="0"/>
    <s v="E3"/>
    <n v="100046984"/>
    <s v="TRANSP. Y CEMENTOS HIDALGO, S.L."/>
    <n v="85000516"/>
    <s v="CHOZAS DE CANALES-HORMICHOZAS"/>
    <n v="3297"/>
    <x v="60"/>
    <d v="2024-09-13T00:00:00"/>
    <d v="1899-12-30T10:27:03"/>
    <s v="HORMICHOZAS 42,5 P-L"/>
    <d v="2024-09-16T00:00:00"/>
    <x v="13"/>
    <x v="13"/>
    <x v="3040"/>
    <d v="2024-09-13T00:00:00"/>
    <d v="1899-12-30T13:33:15"/>
    <n v="383"/>
    <s v="E00383"/>
    <s v="RUTA KMS.383"/>
    <x v="367"/>
    <x v="0"/>
    <x v="0"/>
    <x v="8"/>
    <x v="0"/>
    <d v="2024-09-13T10:27:03"/>
    <x v="271"/>
    <n v="69.549166666693054"/>
    <d v="2024-09-13T13:33:15"/>
    <d v="1899-12-30T05:06:24"/>
    <d v="2024-09-13T18:39:39"/>
    <n v="61.339166666788515"/>
    <x v="0"/>
    <m/>
    <m/>
    <x v="0"/>
    <x v="12"/>
    <x v="0"/>
    <x v="2"/>
    <x v="2"/>
    <n v="6"/>
    <s v="LOGISTICA Y CEM. HIDALGO, S.L."/>
    <d v="1900-01-04T02:33:36"/>
    <n v="63.442500000026385"/>
    <n v="36"/>
    <n v="27.442500000026385"/>
    <n v="0"/>
    <x v="4"/>
  </r>
  <r>
    <s v="E002"/>
    <s v="EO65"/>
    <x v="2934"/>
    <x v="0"/>
    <s v="E3"/>
    <n v="100057883"/>
    <s v="MATERIALES Y HORMIGONES, SL"/>
    <n v="85000198"/>
    <s v="MADRID"/>
    <n v="3228"/>
    <x v="61"/>
    <d v="2024-09-13T00:00:00"/>
    <d v="1899-12-30T10:31:54"/>
    <s v="16/09"/>
    <d v="2024-09-16T00:00:00"/>
    <x v="1"/>
    <x v="13"/>
    <x v="3041"/>
    <d v="2024-09-16T00:00:00"/>
    <d v="1899-12-30T08:46:16"/>
    <n v="413"/>
    <s v="E00413"/>
    <s v="RUTA KMS.413"/>
    <x v="184"/>
    <x v="0"/>
    <x v="0"/>
    <x v="8"/>
    <x v="0"/>
    <d v="2024-09-13T10:31:54"/>
    <x v="273"/>
    <n v="78.468333333323244"/>
    <d v="2024-09-16T08:46:16"/>
    <d v="1899-12-30T05:30:24"/>
    <d v="2024-09-16T14:16:40"/>
    <n v="2.7222222224227153"/>
    <x v="0"/>
    <m/>
    <m/>
    <x v="0"/>
    <x v="13"/>
    <x v="0"/>
    <x v="3"/>
    <x v="0"/>
    <n v="2"/>
    <s v=""/>
    <d v="1900-01-04T12:09:36"/>
    <n v="71.961666666656583"/>
    <n v="36"/>
    <n v="35.961666666656583"/>
    <n v="0"/>
    <x v="4"/>
  </r>
  <r>
    <s v="E002"/>
    <s v="EO65"/>
    <x v="2935"/>
    <x v="0"/>
    <s v="E3"/>
    <n v="100057883"/>
    <s v="MATERIALES Y HORMIGONES, SL"/>
    <n v="85000198"/>
    <s v="MADRID"/>
    <n v="3228"/>
    <x v="61"/>
    <d v="2024-09-13T00:00:00"/>
    <d v="1899-12-30T10:33:00"/>
    <s v="16/09"/>
    <d v="2024-09-16T00:00:00"/>
    <x v="1"/>
    <x v="13"/>
    <x v="3042"/>
    <d v="2024-09-14T00:00:00"/>
    <d v="1899-12-30T12:22:01"/>
    <n v="413"/>
    <s v="E00413"/>
    <s v="RUTA KMS.413"/>
    <x v="183"/>
    <x v="0"/>
    <x v="0"/>
    <x v="8"/>
    <x v="0"/>
    <d v="2024-09-13T10:33:00"/>
    <x v="273"/>
    <n v="78.450000000069849"/>
    <d v="2024-09-14T12:22:01"/>
    <d v="1899-12-30T05:30:24"/>
    <d v="2024-09-14T17:52:25"/>
    <n v="47.126388888980728"/>
    <x v="0"/>
    <m/>
    <m/>
    <x v="0"/>
    <x v="14"/>
    <x v="0"/>
    <x v="2"/>
    <x v="3"/>
    <n v="7"/>
    <s v=""/>
    <d v="1900-01-04T12:09:36"/>
    <n v="71.943333333403189"/>
    <n v="36"/>
    <n v="35.943333333403189"/>
    <n v="0"/>
    <x v="4"/>
  </r>
  <r>
    <s v="E002"/>
    <s v="EO65"/>
    <x v="2936"/>
    <x v="0"/>
    <s v="E3"/>
    <n v="100057885"/>
    <s v="UTE AVE CASATEJADA TORIL"/>
    <n v="85000217"/>
    <s v="TORIL"/>
    <n v="3227"/>
    <x v="62"/>
    <d v="2024-09-13T00:00:00"/>
    <d v="1899-12-30T10:34:44"/>
    <s v="16/09 14:30h"/>
    <d v="2024-09-16T00:00:00"/>
    <x v="2"/>
    <x v="13"/>
    <x v="3043"/>
    <d v="2024-09-13T00:00:00"/>
    <d v="1899-12-30T17:21:00"/>
    <n v="244"/>
    <s v="E00244"/>
    <s v="RUTA KMS.244"/>
    <x v="193"/>
    <x v="0"/>
    <x v="0"/>
    <x v="8"/>
    <x v="0"/>
    <d v="2024-09-13T10:34:44"/>
    <x v="290"/>
    <n v="75.921111111121718"/>
    <d v="2024-09-13T17:21:00"/>
    <d v="1899-12-30T03:15:12"/>
    <d v="2024-09-13T20:36:12"/>
    <n v="65.896666666609235"/>
    <x v="0"/>
    <m/>
    <m/>
    <x v="0"/>
    <x v="12"/>
    <x v="0"/>
    <x v="2"/>
    <x v="9"/>
    <n v="6"/>
    <s v="HORMIGONES Y CONTENEDORES JARA"/>
    <d v="1900-01-02T06:04:48"/>
    <n v="71.667777777788388"/>
    <n v="36"/>
    <n v="35.667777777788388"/>
    <n v="0"/>
    <x v="4"/>
  </r>
  <r>
    <s v="E002"/>
    <s v="EO65"/>
    <x v="2937"/>
    <x v="0"/>
    <s v="E3"/>
    <n v="100057885"/>
    <s v="UTE AVE CASATEJADA TORIL"/>
    <n v="85000217"/>
    <s v="TORIL"/>
    <n v="3227"/>
    <x v="62"/>
    <d v="2024-09-13T00:00:00"/>
    <d v="1899-12-30T10:35:52"/>
    <s v="17/09 07:30h"/>
    <d v="2024-09-17T00:00:00"/>
    <x v="28"/>
    <x v="13"/>
    <x v="3044"/>
    <d v="2024-09-16T00:00:00"/>
    <d v="1899-12-30T14:13:16"/>
    <n v="244"/>
    <s v="E00244"/>
    <s v="RUTA KMS.244"/>
    <x v="201"/>
    <x v="0"/>
    <x v="0"/>
    <x v="8"/>
    <x v="0"/>
    <d v="2024-09-13T10:35:52"/>
    <x v="304"/>
    <n v="92.902222222241107"/>
    <d v="2024-09-16T14:13:16"/>
    <d v="1899-12-30T03:15:12"/>
    <d v="2024-09-16T17:28:28"/>
    <n v="14.025555555475876"/>
    <x v="0"/>
    <m/>
    <m/>
    <x v="0"/>
    <x v="13"/>
    <x v="0"/>
    <x v="3"/>
    <x v="5"/>
    <n v="2"/>
    <s v="HORMIGONES Y CONTENEDORES JARA"/>
    <d v="1900-01-02T06:04:48"/>
    <n v="88.648888888907777"/>
    <n v="48"/>
    <n v="40.648888888907777"/>
    <n v="0"/>
    <x v="4"/>
  </r>
  <r>
    <s v="E002"/>
    <s v="EO65"/>
    <x v="2938"/>
    <x v="0"/>
    <s v="E3"/>
    <n v="100057885"/>
    <s v="UTE AVE CASATEJADA TORIL"/>
    <n v="85000217"/>
    <s v="TORIL"/>
    <n v="3227"/>
    <x v="62"/>
    <d v="2024-09-13T00:00:00"/>
    <d v="1899-12-30T10:36:23"/>
    <s v="17/09 10:30h"/>
    <d v="2024-09-17T00:00:00"/>
    <x v="21"/>
    <x v="13"/>
    <x v="3045"/>
    <d v="2024-09-16T00:00:00"/>
    <d v="1899-12-30T13:40:48"/>
    <n v="244"/>
    <s v="E00244"/>
    <s v="RUTA KMS.244"/>
    <x v="177"/>
    <x v="0"/>
    <x v="0"/>
    <x v="8"/>
    <x v="0"/>
    <d v="2024-09-13T10:36:23"/>
    <x v="306"/>
    <n v="95.893611111037899"/>
    <d v="2024-09-16T13:40:48"/>
    <d v="1899-12-30T03:15:12"/>
    <d v="2024-09-16T16:56:00"/>
    <n v="17.566666666651145"/>
    <x v="0"/>
    <m/>
    <m/>
    <x v="0"/>
    <x v="13"/>
    <x v="0"/>
    <x v="3"/>
    <x v="2"/>
    <n v="2"/>
    <s v="HORMIGONES Y CONTENEDORES JARA"/>
    <d v="1900-01-02T06:04:48"/>
    <n v="91.640277777704569"/>
    <n v="48"/>
    <n v="43.640277777704569"/>
    <n v="0"/>
    <x v="4"/>
  </r>
  <r>
    <s v="E002"/>
    <s v="EO65"/>
    <x v="2939"/>
    <x v="0"/>
    <s v="E3"/>
    <n v="100057885"/>
    <s v="UTE AVE CASATEJADA TORIL"/>
    <n v="85000217"/>
    <s v="TORIL"/>
    <n v="3227"/>
    <x v="62"/>
    <d v="2024-09-13T00:00:00"/>
    <d v="1899-12-30T10:36:53"/>
    <s v="17/09 14:30h"/>
    <d v="2024-09-17T00:00:00"/>
    <x v="2"/>
    <x v="13"/>
    <x v="3046"/>
    <d v="2024-09-16T00:00:00"/>
    <d v="1899-12-30T17:29:15"/>
    <n v="244"/>
    <s v="E00244"/>
    <s v="RUTA KMS.244"/>
    <x v="170"/>
    <x v="0"/>
    <x v="0"/>
    <x v="8"/>
    <x v="0"/>
    <d v="2024-09-13T10:36:53"/>
    <x v="301"/>
    <n v="99.885277777793817"/>
    <d v="2024-09-16T17:29:15"/>
    <d v="1899-12-30T03:15:12"/>
    <d v="2024-09-16T20:44:27"/>
    <n v="17.759166666597594"/>
    <x v="0"/>
    <m/>
    <m/>
    <x v="0"/>
    <x v="13"/>
    <x v="0"/>
    <x v="3"/>
    <x v="9"/>
    <n v="2"/>
    <s v="VILLAR CHAMIZO JUAN Mª"/>
    <d v="1900-01-02T06:04:48"/>
    <n v="95.631944444460487"/>
    <n v="48"/>
    <n v="47.631944444460487"/>
    <n v="0"/>
    <x v="4"/>
  </r>
  <r>
    <s v="E002"/>
    <s v="EO65"/>
    <x v="2940"/>
    <x v="0"/>
    <s v="E3"/>
    <n v="100057885"/>
    <s v="UTE AVE CASATEJADA TORIL"/>
    <n v="85000217"/>
    <s v="TORIL"/>
    <n v="3227"/>
    <x v="62"/>
    <d v="2024-09-13T00:00:00"/>
    <d v="1899-12-30T10:38:40"/>
    <s v="18/09 07:30h"/>
    <d v="2024-09-18T00:00:00"/>
    <x v="28"/>
    <x v="13"/>
    <x v="3047"/>
    <d v="2024-09-17T00:00:00"/>
    <d v="1899-12-30T14:31:58"/>
    <n v="244"/>
    <s v="E00244"/>
    <s v="RUTA KMS.244"/>
    <x v="176"/>
    <x v="0"/>
    <x v="0"/>
    <x v="8"/>
    <x v="0"/>
    <d v="2024-09-13T10:38:40"/>
    <x v="347"/>
    <n v="116.85555555549217"/>
    <d v="2024-09-17T14:31:58"/>
    <d v="1899-12-30T03:15:12"/>
    <d v="2024-09-17T17:47:10"/>
    <n v="13.713888888945803"/>
    <x v="0"/>
    <m/>
    <m/>
    <x v="0"/>
    <x v="15"/>
    <x v="0"/>
    <x v="3"/>
    <x v="5"/>
    <n v="3"/>
    <s v="HORMIGONES Y CONTENEDORES JARA"/>
    <d v="1900-01-02T06:04:48"/>
    <n v="112.60222222215884"/>
    <n v="60"/>
    <n v="52.602222222158844"/>
    <n v="0"/>
    <x v="4"/>
  </r>
  <r>
    <s v="E002"/>
    <s v="EO65"/>
    <x v="2941"/>
    <x v="0"/>
    <s v="E3"/>
    <n v="100057885"/>
    <s v="UTE AVE CASATEJADA TORIL"/>
    <n v="85000217"/>
    <s v="TORIL"/>
    <n v="3227"/>
    <x v="62"/>
    <d v="2024-09-13T00:00:00"/>
    <d v="1899-12-30T10:39:28"/>
    <s v="18/09 10:30h"/>
    <d v="2024-09-18T00:00:00"/>
    <x v="21"/>
    <x v="13"/>
    <x v="3048"/>
    <d v="2024-09-17T00:00:00"/>
    <d v="1899-12-30T12:56:45"/>
    <n v="244"/>
    <s v="E00244"/>
    <s v="RUTA KMS.244"/>
    <x v="162"/>
    <x v="0"/>
    <x v="0"/>
    <x v="8"/>
    <x v="0"/>
    <d v="2024-09-13T10:39:28"/>
    <x v="343"/>
    <n v="119.84222222218523"/>
    <d v="2024-09-17T12:56:45"/>
    <d v="1899-12-30T03:15:12"/>
    <d v="2024-09-17T16:11:57"/>
    <n v="18.300833333283663"/>
    <x v="0"/>
    <m/>
    <m/>
    <x v="0"/>
    <x v="15"/>
    <x v="0"/>
    <x v="3"/>
    <x v="3"/>
    <n v="3"/>
    <s v="HORMIGONES Y CONTENEDORES JARA"/>
    <d v="1900-01-02T06:04:48"/>
    <n v="115.5888888888519"/>
    <n v="60"/>
    <n v="55.588888888851898"/>
    <n v="0"/>
    <x v="4"/>
  </r>
  <r>
    <s v="E002"/>
    <s v="EO65"/>
    <x v="2942"/>
    <x v="0"/>
    <s v="E4"/>
    <n v="100057842"/>
    <s v="TPTES DE CEMENTOS LA CELESTINA, SL"/>
    <n v="84000061"/>
    <s v="HORMIGOS-MAT. CONST. SOLORZANO"/>
    <n v="3230"/>
    <x v="59"/>
    <d v="2024-09-13T00:00:00"/>
    <d v="1899-12-30T10:41:36"/>
    <s v="16/09 7:30h-13h/15h-"/>
    <d v="2024-09-16T00:00:00"/>
    <x v="25"/>
    <x v="13"/>
    <x v="3049"/>
    <d v="2024-09-13T00:00:00"/>
    <d v="1899-12-30T14:20:08"/>
    <n v="338"/>
    <s v="E00338"/>
    <s v="RUTA KMS.338"/>
    <x v="253"/>
    <x v="0"/>
    <x v="0"/>
    <x v="8"/>
    <x v="1"/>
    <d v="2024-09-13T10:41:36"/>
    <x v="348"/>
    <n v="80.306666666641831"/>
    <d v="2024-09-13T14:20:08"/>
    <d v="1899-12-30T04:30:24"/>
    <d v="2024-09-13T18:50:32"/>
    <n v="72.157777777814772"/>
    <x v="0"/>
    <m/>
    <m/>
    <x v="0"/>
    <x v="12"/>
    <x v="0"/>
    <x v="2"/>
    <x v="5"/>
    <n v="6"/>
    <s v=""/>
    <d v="1900-01-03T12:09:36"/>
    <n v="74.799999999975171"/>
    <n v="36"/>
    <n v="38.799999999975171"/>
    <n v="0"/>
    <x v="4"/>
  </r>
  <r>
    <s v="E002"/>
    <s v="EO65"/>
    <x v="2943"/>
    <x v="0"/>
    <s v="E3"/>
    <n v="432000110"/>
    <s v="PREBETONG HORMIGONES, S.A."/>
    <n v="85000333"/>
    <s v="AVE PLASENCIA MOVIL"/>
    <n v="3228"/>
    <x v="61"/>
    <d v="2024-09-13T00:00:00"/>
    <d v="1899-12-30T11:20:47"/>
    <s v="16/09 12:00h"/>
    <d v="2024-09-16T00:00:00"/>
    <x v="17"/>
    <x v="13"/>
    <x v="3050"/>
    <d v="2024-09-13T00:00:00"/>
    <d v="1899-12-30T13:42:18"/>
    <n v="222"/>
    <s v="E00222"/>
    <s v="RUTA KMS.222"/>
    <x v="258"/>
    <x v="0"/>
    <x v="0"/>
    <x v="8"/>
    <x v="0"/>
    <d v="2024-09-13T11:20:47"/>
    <x v="275"/>
    <n v="72.65361111110542"/>
    <d v="2024-09-13T13:42:18"/>
    <d v="1899-12-30T02:57:36"/>
    <d v="2024-09-13T16:39:54"/>
    <n v="67.334999999846332"/>
    <x v="0"/>
    <m/>
    <m/>
    <x v="0"/>
    <x v="12"/>
    <x v="0"/>
    <x v="2"/>
    <x v="2"/>
    <n v="6"/>
    <s v="HORMIGONES Y CONTENEDORES JARA"/>
    <d v="1900-01-01T23:02:24"/>
    <n v="68.693611111105426"/>
    <n v="36"/>
    <n v="32.693611111105426"/>
    <n v="0"/>
    <x v="4"/>
  </r>
  <r>
    <s v="E002"/>
    <s v="EO65"/>
    <x v="2944"/>
    <x v="0"/>
    <s v="E3"/>
    <n v="100057858"/>
    <s v="SPECIAL CONCRETE 3, S.L."/>
    <n v="85000115"/>
    <s v="ALCORCON"/>
    <n v="3297"/>
    <x v="60"/>
    <d v="2024-09-13T00:00:00"/>
    <d v="1899-12-30T11:26:31"/>
    <s v="16/09 10:00h"/>
    <d v="2024-09-16T00:00:00"/>
    <x v="11"/>
    <x v="13"/>
    <x v="3051"/>
    <d v="2024-09-13T00:00:00"/>
    <d v="1899-12-30T17:17:47"/>
    <n v="403"/>
    <s v="E00403"/>
    <s v="RUTA KMS.403"/>
    <x v="204"/>
    <x v="0"/>
    <x v="0"/>
    <x v="8"/>
    <x v="0"/>
    <d v="2024-09-13T11:26:31"/>
    <x v="281"/>
    <n v="70.558055555506144"/>
    <d v="2024-09-13T17:17:47"/>
    <d v="1899-12-30T05:22:24"/>
    <d v="2024-09-13T22:40:11"/>
    <n v="59.330277777684387"/>
    <x v="0"/>
    <m/>
    <m/>
    <x v="0"/>
    <x v="12"/>
    <x v="0"/>
    <x v="2"/>
    <x v="9"/>
    <n v="6"/>
    <s v="HORMIGONES Y CONTENEDORES JARA"/>
    <d v="1900-01-04T08:57:36"/>
    <n v="64.184722222172809"/>
    <n v="36"/>
    <n v="28.184722222172809"/>
    <n v="0"/>
    <x v="4"/>
  </r>
  <r>
    <s v="E002"/>
    <s v="EO65"/>
    <x v="2945"/>
    <x v="0"/>
    <s v="E3"/>
    <n v="432000110"/>
    <s v="PREBETONG HORMIGONES, S.A."/>
    <n v="85000004"/>
    <s v="CACERES"/>
    <n v="3228"/>
    <x v="61"/>
    <d v="2024-09-13T00:00:00"/>
    <d v="1899-12-30T11:34:50"/>
    <s v="16/09 12:00h"/>
    <d v="2024-09-16T00:00:00"/>
    <x v="17"/>
    <x v="13"/>
    <x v="3052"/>
    <d v="2024-09-13T00:00:00"/>
    <d v="1899-12-30T14:50:17"/>
    <n v="147"/>
    <s v="E00147"/>
    <s v="RUTA KMS.147"/>
    <x v="158"/>
    <x v="0"/>
    <x v="0"/>
    <x v="8"/>
    <x v="0"/>
    <d v="2024-09-13T11:34:50"/>
    <x v="275"/>
    <n v="72.419444444531109"/>
    <d v="2024-09-13T14:50:17"/>
    <d v="1899-12-30T01:57:36"/>
    <d v="2024-09-13T16:47:53"/>
    <n v="67.201944444444962"/>
    <x v="0"/>
    <m/>
    <m/>
    <x v="0"/>
    <x v="12"/>
    <x v="0"/>
    <x v="2"/>
    <x v="5"/>
    <n v="6"/>
    <s v=""/>
    <d v="1899-12-31T23:02:24"/>
    <n v="69.459444444531115"/>
    <n v="36"/>
    <n v="33.459444444531115"/>
    <n v="0"/>
    <x v="4"/>
  </r>
  <r>
    <s v="E002"/>
    <s v="EO65"/>
    <x v="2946"/>
    <x v="0"/>
    <s v="E4"/>
    <n v="100057845"/>
    <s v="INVERSIONES SEGURA SARRIA, S.L."/>
    <n v="84000019"/>
    <s v="ARROYOMOLINOS"/>
    <n v="3230"/>
    <x v="59"/>
    <d v="2024-09-13T00:00:00"/>
    <d v="1899-12-30T11:35:15"/>
    <s v="16/09 64s"/>
    <d v="2024-09-16T00:00:00"/>
    <x v="1"/>
    <x v="13"/>
    <x v="3053"/>
    <d v="2024-09-13T00:00:00"/>
    <d v="1899-12-30T15:06:14"/>
    <n v="391"/>
    <s v="E00391"/>
    <s v="RUTA KMS.391"/>
    <x v="368"/>
    <x v="0"/>
    <x v="0"/>
    <x v="8"/>
    <x v="1"/>
    <d v="2024-09-13T11:35:15"/>
    <x v="273"/>
    <n v="77.412500000093132"/>
    <d v="2024-09-13T15:06:14"/>
    <d v="1899-12-30T05:12:48"/>
    <d v="2024-09-13T20:19:02"/>
    <n v="68.682777777838055"/>
    <x v="0"/>
    <m/>
    <m/>
    <x v="0"/>
    <x v="12"/>
    <x v="0"/>
    <x v="2"/>
    <x v="4"/>
    <n v="6"/>
    <s v=""/>
    <d v="1900-01-04T05:07:12"/>
    <n v="71.199166666759794"/>
    <n v="36"/>
    <n v="35.199166666759794"/>
    <n v="0"/>
    <x v="4"/>
  </r>
  <r>
    <s v="E002"/>
    <s v="EO65"/>
    <x v="2947"/>
    <x v="0"/>
    <s v="E3"/>
    <n v="100046984"/>
    <s v="TRANSP. Y CEMENTOS HIDALGO, S.L."/>
    <n v="85000516"/>
    <s v="CHOZAS DE CANALES-HORMICHOZAS"/>
    <n v="3297"/>
    <x v="60"/>
    <d v="2024-09-13T00:00:00"/>
    <d v="1899-12-30T11:37:35"/>
    <s v="HORMICHOZAS 42,5 P-L"/>
    <d v="2024-09-16T00:00:00"/>
    <x v="17"/>
    <x v="13"/>
    <x v="3054"/>
    <d v="2024-09-13T00:00:00"/>
    <d v="1899-12-30T14:46:46"/>
    <n v="383"/>
    <s v="E00383"/>
    <s v="RUTA KMS.383"/>
    <x v="342"/>
    <x v="0"/>
    <x v="0"/>
    <x v="8"/>
    <x v="0"/>
    <d v="2024-09-13T11:37:35"/>
    <x v="275"/>
    <n v="72.373611111135688"/>
    <d v="2024-09-13T14:46:46"/>
    <d v="1899-12-30T05:06:24"/>
    <d v="2024-09-13T19:53:10"/>
    <n v="64.113888888910878"/>
    <x v="0"/>
    <m/>
    <m/>
    <x v="0"/>
    <x v="12"/>
    <x v="0"/>
    <x v="2"/>
    <x v="5"/>
    <n v="6"/>
    <s v="LOGISTICA Y CEM. HIDALGO, S.L."/>
    <d v="1900-01-04T02:33:36"/>
    <n v="66.266944444469019"/>
    <n v="36"/>
    <n v="30.266944444469019"/>
    <n v="0"/>
    <x v="4"/>
  </r>
  <r>
    <s v="E002"/>
    <s v="EO65"/>
    <x v="2948"/>
    <x v="0"/>
    <s v="E3"/>
    <n v="100057734"/>
    <s v="VIBRADOS LA ESTRELLA, S.L."/>
    <n v="85000163"/>
    <s v="LOS SANTOS DE MAIMONA"/>
    <n v="3297"/>
    <x v="60"/>
    <d v="2024-09-13T00:00:00"/>
    <d v="1899-12-30T12:18:34"/>
    <s v="16/09 08:00h"/>
    <d v="2024-09-16T00:00:00"/>
    <x v="13"/>
    <x v="13"/>
    <x v="3055"/>
    <d v="2024-09-13T00:00:00"/>
    <d v="1899-12-30T13:51:17"/>
    <n v="23"/>
    <s v="E00023"/>
    <s v="RUTA KMS.023"/>
    <x v="345"/>
    <x v="0"/>
    <x v="0"/>
    <x v="8"/>
    <x v="0"/>
    <d v="2024-09-13T12:18:34"/>
    <x v="271"/>
    <n v="67.690555555571336"/>
    <d v="2024-09-13T13:51:17"/>
    <d v="1899-12-30T00:18:24"/>
    <d v="2024-09-13T14:09:41"/>
    <n v="65.838611111277714"/>
    <x v="0"/>
    <m/>
    <m/>
    <x v="0"/>
    <x v="12"/>
    <x v="0"/>
    <x v="2"/>
    <x v="2"/>
    <n v="6"/>
    <s v="HIBURSANFRE, S.L.U."/>
    <d v="1899-12-30T07:21:36"/>
    <n v="66.383888888904664"/>
    <n v="36"/>
    <n v="30.383888888904664"/>
    <n v="0"/>
    <x v="4"/>
  </r>
  <r>
    <s v="E002"/>
    <s v="EO65"/>
    <x v="2949"/>
    <x v="0"/>
    <s v="E3"/>
    <n v="432000110"/>
    <s v="PREBETONG HORMIGONES, S.A."/>
    <n v="85000004"/>
    <s v="CACERES"/>
    <n v="3228"/>
    <x v="61"/>
    <d v="2024-09-13T00:00:00"/>
    <d v="1899-12-30T12:28:35"/>
    <s v="17/09 09:00h"/>
    <d v="2024-09-17T00:00:00"/>
    <x v="18"/>
    <x v="13"/>
    <x v="3056"/>
    <d v="2024-09-16T00:00:00"/>
    <d v="1899-12-30T20:02:08"/>
    <n v="147"/>
    <s v="E00147"/>
    <s v="RUTA KMS.147"/>
    <x v="190"/>
    <x v="0"/>
    <x v="0"/>
    <x v="8"/>
    <x v="0"/>
    <d v="2024-09-13T12:28:35"/>
    <x v="308"/>
    <n v="92.523611111158971"/>
    <d v="2024-09-16T20:02:08"/>
    <d v="1899-12-30T01:57:36"/>
    <d v="2024-09-16T21:59:44"/>
    <n v="11.004444444493856"/>
    <x v="0"/>
    <m/>
    <m/>
    <x v="0"/>
    <x v="13"/>
    <x v="0"/>
    <x v="3"/>
    <x v="16"/>
    <n v="2"/>
    <s v="HIBURSANFRE, S.L.U."/>
    <d v="1899-12-31T23:02:24"/>
    <n v="89.563611111158977"/>
    <n v="48"/>
    <n v="41.563611111158977"/>
    <n v="0"/>
    <x v="4"/>
  </r>
  <r>
    <s v="E002"/>
    <s v="EO65"/>
    <x v="2950"/>
    <x v="0"/>
    <s v="E3"/>
    <n v="100051755"/>
    <s v="STRATA PAVIMENTOS, S.L.U"/>
    <n v="85000501"/>
    <s v="MIAJADAS-STRATA"/>
    <n v="3297"/>
    <x v="60"/>
    <d v="2024-09-13T00:00:00"/>
    <d v="1899-12-30T13:25:40"/>
    <s v="16/09 09:00h SILO 2"/>
    <d v="2024-09-16T00:00:00"/>
    <x v="18"/>
    <x v="13"/>
    <x v="3057"/>
    <d v="2024-09-13T00:00:00"/>
    <d v="1899-12-30T17:44:22"/>
    <n v="130"/>
    <s v="E00130"/>
    <s v="RUTA KMS.130"/>
    <x v="167"/>
    <x v="0"/>
    <x v="0"/>
    <x v="8"/>
    <x v="0"/>
    <d v="2024-09-13T13:25:40"/>
    <x v="268"/>
    <n v="67.572222222166602"/>
    <d v="2024-09-13T17:44:22"/>
    <d v="1899-12-30T01:44:00"/>
    <d v="2024-09-13T19:28:22"/>
    <n v="61.527222222124692"/>
    <x v="0"/>
    <m/>
    <m/>
    <x v="0"/>
    <x v="12"/>
    <x v="0"/>
    <x v="2"/>
    <x v="9"/>
    <n v="6"/>
    <s v="HIBURSANFRE, S.L.U."/>
    <d v="1899-12-31T17:36:00"/>
    <n v="64.838888888833267"/>
    <n v="36"/>
    <n v="28.838888888833267"/>
    <n v="0"/>
    <x v="4"/>
  </r>
  <r>
    <s v="E002"/>
    <s v="EO65"/>
    <x v="2951"/>
    <x v="0"/>
    <s v="E3"/>
    <n v="100051755"/>
    <s v="STRATA PAVIMENTOS, S.L.U"/>
    <n v="85000501"/>
    <s v="MIAJADAS-STRATA"/>
    <n v="3297"/>
    <x v="60"/>
    <d v="2024-09-13T00:00:00"/>
    <d v="1899-12-30T13:26:33"/>
    <s v="16/09 08H MIAJADAS S"/>
    <d v="2024-09-16T00:00:00"/>
    <x v="13"/>
    <x v="13"/>
    <x v="3058"/>
    <d v="2024-09-13T00:00:00"/>
    <d v="1899-12-30T15:36:08"/>
    <n v="130"/>
    <s v="E00130"/>
    <s v="RUTA KMS.130"/>
    <x v="188"/>
    <x v="0"/>
    <x v="0"/>
    <x v="8"/>
    <x v="0"/>
    <d v="2024-09-13T13:26:33"/>
    <x v="271"/>
    <n v="66.557500000053551"/>
    <d v="2024-09-13T15:36:08"/>
    <d v="1899-12-30T01:44:00"/>
    <d v="2024-09-13T17:20:08"/>
    <n v="62.664444444410037"/>
    <x v="0"/>
    <m/>
    <m/>
    <x v="0"/>
    <x v="12"/>
    <x v="0"/>
    <x v="2"/>
    <x v="4"/>
    <n v="6"/>
    <s v="HORMIGONES Y CONTENEDORES JARA"/>
    <d v="1899-12-31T17:36:00"/>
    <n v="63.824166666720217"/>
    <n v="36"/>
    <n v="27.824166666720217"/>
    <n v="0"/>
    <x v="4"/>
  </r>
  <r>
    <s v="E002"/>
    <s v="EO65"/>
    <x v="2952"/>
    <x v="0"/>
    <s v="E3"/>
    <n v="100057755"/>
    <s v="MATERIALES Y HORMIGONES EL CANO, S."/>
    <n v="85000258"/>
    <s v="HORNACHOS"/>
    <n v="3297"/>
    <x v="60"/>
    <d v="2024-09-13T00:00:00"/>
    <d v="1899-12-30T13:49:01"/>
    <s v="16/09 08:00h"/>
    <d v="2024-09-16T00:00:00"/>
    <x v="11"/>
    <x v="13"/>
    <x v="3059"/>
    <d v="2024-09-16T00:00:00"/>
    <d v="1899-12-30T08:27:52"/>
    <n v="51"/>
    <s v="E00051"/>
    <s v="RUTA KMS.051"/>
    <x v="172"/>
    <x v="0"/>
    <x v="0"/>
    <x v="8"/>
    <x v="0"/>
    <d v="2024-09-13T13:49:01"/>
    <x v="281"/>
    <n v="68.183055555447936"/>
    <d v="2024-09-16T08:27:52"/>
    <d v="1899-12-30T00:40:48"/>
    <d v="2024-09-16T09:08:40"/>
    <n v="0.85555555543396622"/>
    <x v="0"/>
    <m/>
    <m/>
    <x v="0"/>
    <x v="13"/>
    <x v="0"/>
    <x v="3"/>
    <x v="0"/>
    <n v="2"/>
    <s v="MARTINEZ RODRIGUEZ FRANCISCO JAVIER"/>
    <d v="1899-12-30T16:19:12"/>
    <n v="66.503055555447929"/>
    <n v="36"/>
    <n v="30.503055555447929"/>
    <n v="0"/>
    <x v="4"/>
  </r>
  <r>
    <s v="E002"/>
    <s v="EO65"/>
    <x v="2953"/>
    <x v="0"/>
    <s v="E3"/>
    <n v="100057753"/>
    <s v="HORM. Y ARIDOS NUÑEZ, S.L."/>
    <n v="85000160"/>
    <s v="OBRA AVE PLANTA TORIL"/>
    <n v="3228"/>
    <x v="61"/>
    <d v="2024-09-13T00:00:00"/>
    <d v="1899-12-30T14:03:57"/>
    <s v="16/09 08h"/>
    <d v="2024-09-16T00:00:00"/>
    <x v="13"/>
    <x v="13"/>
    <x v="3060"/>
    <d v="2024-09-13T00:00:00"/>
    <d v="1899-12-30T15:48:30"/>
    <n v="244"/>
    <s v="E00244"/>
    <s v="RUTA KMS.244"/>
    <x v="177"/>
    <x v="0"/>
    <x v="0"/>
    <x v="8"/>
    <x v="0"/>
    <d v="2024-09-13T14:03:57"/>
    <x v="271"/>
    <n v="65.93416666664416"/>
    <d v="2024-09-13T15:48:30"/>
    <d v="1899-12-30T03:15:12"/>
    <d v="2024-09-13T19:03:42"/>
    <n v="60.938333333353512"/>
    <x v="0"/>
    <m/>
    <m/>
    <x v="0"/>
    <x v="12"/>
    <x v="0"/>
    <x v="2"/>
    <x v="4"/>
    <n v="6"/>
    <s v="HORMIGONES Y CONTENEDORES JARA"/>
    <d v="1900-01-02T06:04:48"/>
    <n v="61.680833333310829"/>
    <n v="36"/>
    <n v="25.680833333310829"/>
    <n v="0"/>
    <x v="4"/>
  </r>
  <r>
    <s v="E002"/>
    <s v="EO65"/>
    <x v="2954"/>
    <x v="0"/>
    <s v="E3"/>
    <n v="100057753"/>
    <s v="HORM. Y ARIDOS NUÑEZ, S.L."/>
    <n v="85000160"/>
    <s v="OBRA AVE PLANTA TORIL"/>
    <n v="3228"/>
    <x v="61"/>
    <d v="2024-09-13T00:00:00"/>
    <d v="1899-12-30T14:04:49"/>
    <s v="16/09 10h"/>
    <d v="2024-09-16T00:00:00"/>
    <x v="11"/>
    <x v="13"/>
    <x v="3061"/>
    <d v="2024-09-13T00:00:00"/>
    <d v="1899-12-30T16:27:27"/>
    <n v="244"/>
    <s v="E00244"/>
    <s v="RUTA KMS.244"/>
    <x v="309"/>
    <x v="0"/>
    <x v="0"/>
    <x v="8"/>
    <x v="0"/>
    <d v="2024-09-13T14:04:49"/>
    <x v="281"/>
    <n v="67.919722222199198"/>
    <d v="2024-09-13T16:27:27"/>
    <d v="1899-12-30T03:15:12"/>
    <d v="2024-09-13T19:42:39"/>
    <n v="62.289166666567326"/>
    <x v="0"/>
    <m/>
    <m/>
    <x v="0"/>
    <x v="12"/>
    <x v="0"/>
    <x v="2"/>
    <x v="8"/>
    <n v="6"/>
    <s v="HORMIGONES Y CONTENEDORES JARA"/>
    <d v="1900-01-02T06:04:48"/>
    <n v="63.666388888865868"/>
    <n v="36"/>
    <n v="27.666388888865868"/>
    <n v="0"/>
    <x v="4"/>
  </r>
  <r>
    <s v="E002"/>
    <s v="EO65"/>
    <x v="2955"/>
    <x v="0"/>
    <s v="E4"/>
    <n v="100057794"/>
    <s v="PREF. Y SANEAMIENTOS, SL"/>
    <n v="84000108"/>
    <s v="CIUDAD RODRIGO"/>
    <n v="3230"/>
    <x v="59"/>
    <d v="2024-09-13T00:00:00"/>
    <d v="1899-12-30T16:07:40"/>
    <s v="16/09 URGE"/>
    <d v="2024-09-16T00:00:00"/>
    <x v="3"/>
    <x v="13"/>
    <x v="3062"/>
    <d v="2024-09-16T00:00:00"/>
    <d v="1899-12-30T07:25:29"/>
    <n v="295"/>
    <s v="E00295"/>
    <s v="RUTA KMS.295"/>
    <x v="164"/>
    <x v="0"/>
    <x v="0"/>
    <x v="8"/>
    <x v="1"/>
    <d v="2024-09-13T16:07:40"/>
    <x v="280"/>
    <n v="69.872222222329583"/>
    <d v="2024-09-16T07:25:29"/>
    <d v="1899-12-30T03:56:00"/>
    <d v="2024-09-16T11:21:29"/>
    <n v="2.6419444443890825"/>
    <x v="0"/>
    <m/>
    <m/>
    <x v="0"/>
    <x v="13"/>
    <x v="0"/>
    <x v="3"/>
    <x v="12"/>
    <n v="2"/>
    <s v=""/>
    <d v="1900-01-02T22:24:00"/>
    <n v="64.938888888996246"/>
    <n v="36"/>
    <n v="28.938888888996246"/>
    <n v="0"/>
    <x v="4"/>
  </r>
  <r>
    <s v="E002"/>
    <s v="EO65"/>
    <x v="2956"/>
    <x v="0"/>
    <s v="E4"/>
    <n v="100057842"/>
    <s v="TPTES DE CEMENTOS LA CELESTINA, SL"/>
    <n v="84000055"/>
    <s v="ORGAZ-PROMOCIONES EDIBE"/>
    <n v="3230"/>
    <x v="59"/>
    <d v="2024-09-16T00:00:00"/>
    <d v="1899-12-30T07:47:00"/>
    <s v="17/09-18/09 Edibe"/>
    <d v="2024-09-18T00:00:00"/>
    <x v="3"/>
    <x v="13"/>
    <x v="3063"/>
    <d v="2024-09-17T00:00:00"/>
    <d v="1899-12-30T10:01:01"/>
    <n v="412"/>
    <s v="E00412"/>
    <s v="RUTA KMS.412"/>
    <x v="369"/>
    <x v="0"/>
    <x v="0"/>
    <x v="8"/>
    <x v="1"/>
    <d v="2024-09-16T07:47:00"/>
    <x v="319"/>
    <n v="54.216666666674428"/>
    <d v="2024-09-17T10:01:01"/>
    <d v="1899-12-30T05:29:36"/>
    <d v="2024-09-17T15:30:37"/>
    <n v="22.48972222226439"/>
    <x v="0"/>
    <m/>
    <m/>
    <x v="0"/>
    <x v="15"/>
    <x v="0"/>
    <x v="3"/>
    <x v="6"/>
    <n v="3"/>
    <s v=""/>
    <d v="1900-01-04T11:50:24"/>
    <n v="47.723333333341095"/>
    <n v="24"/>
    <n v="23.723333333341095"/>
    <n v="0"/>
    <x v="4"/>
  </r>
  <r>
    <s v="E002"/>
    <s v="EO65"/>
    <x v="2957"/>
    <x v="0"/>
    <s v="E4"/>
    <n v="100059497"/>
    <s v="TPTES. Y EXCAV. DIEGO SANCHEZ S.L"/>
    <n v="84000664"/>
    <s v="TRUJILLO-DISATEX"/>
    <n v="3230"/>
    <x v="59"/>
    <d v="2024-09-16T00:00:00"/>
    <d v="1899-12-30T07:57:26"/>
    <s v="16/09 56s max 18h"/>
    <d v="2024-09-16T00:00:00"/>
    <x v="7"/>
    <x v="13"/>
    <x v="3064"/>
    <d v="2024-09-16T00:00:00"/>
    <d v="1899-12-30T11:32:41"/>
    <n v="163"/>
    <s v="E00163"/>
    <s v="RUTA KMS.163"/>
    <x v="156"/>
    <x v="0"/>
    <x v="0"/>
    <x v="8"/>
    <x v="1"/>
    <d v="2024-09-16T07:57:26"/>
    <x v="274"/>
    <n v="10.042777777765878"/>
    <d v="2024-09-16T11:32:41"/>
    <d v="1899-12-30T02:10:24"/>
    <d v="2024-09-16T13:43:05"/>
    <n v="4.28194444446126"/>
    <x v="0"/>
    <m/>
    <m/>
    <x v="0"/>
    <x v="13"/>
    <x v="0"/>
    <x v="3"/>
    <x v="7"/>
    <n v="2"/>
    <s v="VAZQUEZ COTANO, FCO. JAVIER"/>
    <d v="1900-01-01T04:09:36"/>
    <n v="6.8694444444325438"/>
    <n v="0"/>
    <n v="6.8694444444325438"/>
    <n v="0"/>
    <x v="4"/>
  </r>
  <r>
    <s v="E002"/>
    <s v="EO65"/>
    <x v="2958"/>
    <x v="0"/>
    <s v="E4"/>
    <n v="100057733"/>
    <s v="FRANCO MORENO ANASTASIO"/>
    <n v="84000008"/>
    <s v="OLIVA DE MERIDA"/>
    <n v="3230"/>
    <x v="59"/>
    <d v="2024-09-16T00:00:00"/>
    <d v="1899-12-30T08:17:07"/>
    <s v="17/09 recogpal 7:30h"/>
    <d v="2024-09-17T00:00:00"/>
    <x v="9"/>
    <x v="13"/>
    <x v="3065"/>
    <d v="2024-09-17T00:00:00"/>
    <d v="1899-12-30T07:20:05"/>
    <n v="70"/>
    <s v="E00070"/>
    <s v="RUTA KMS.070"/>
    <x v="156"/>
    <x v="0"/>
    <x v="0"/>
    <x v="8"/>
    <x v="1"/>
    <d v="2024-09-16T08:17:07"/>
    <x v="294"/>
    <n v="35.714722222241107"/>
    <d v="2024-09-17T07:20:05"/>
    <d v="1899-12-30T00:56:00"/>
    <d v="2024-09-17T08:16:05"/>
    <n v="11.731944444472902"/>
    <x v="0"/>
    <m/>
    <m/>
    <x v="0"/>
    <x v="15"/>
    <x v="0"/>
    <x v="3"/>
    <x v="12"/>
    <n v="3"/>
    <s v="VAZQUEZ COTANO, FCO. JAVIER"/>
    <d v="1899-12-30T22:24:00"/>
    <n v="33.781388888907777"/>
    <n v="12"/>
    <n v="21.781388888907777"/>
    <n v="0"/>
    <x v="4"/>
  </r>
  <r>
    <s v="E002"/>
    <s v="EO65"/>
    <x v="2959"/>
    <x v="0"/>
    <s v="E3"/>
    <n v="432000110"/>
    <s v="PREBETONG HORMIGONES, S.A."/>
    <n v="85000005"/>
    <s v="BADAJOZ-CAYA Nº 37"/>
    <n v="3297"/>
    <x v="60"/>
    <d v="2024-09-16T00:00:00"/>
    <d v="1899-12-30T09:17:01"/>
    <s v="17/09 12:00h"/>
    <d v="2024-09-17T00:00:00"/>
    <x v="4"/>
    <x v="13"/>
    <x v="3066"/>
    <d v="2024-09-17T00:00:00"/>
    <d v="1899-12-30T13:16:36"/>
    <n v="94"/>
    <s v="E00094"/>
    <s v="RUTA KMS.094"/>
    <x v="345"/>
    <x v="0"/>
    <x v="0"/>
    <x v="8"/>
    <x v="0"/>
    <d v="2024-09-16T09:17:01"/>
    <x v="314"/>
    <n v="29.716388888948131"/>
    <d v="2024-09-17T13:16:36"/>
    <d v="1899-12-30T01:15:12"/>
    <d v="2024-09-17T14:31:48"/>
    <n v="0.47000000003026798"/>
    <x v="0"/>
    <m/>
    <m/>
    <x v="0"/>
    <x v="15"/>
    <x v="0"/>
    <x v="3"/>
    <x v="2"/>
    <n v="3"/>
    <s v="HIBURSANFRE, S.L.U."/>
    <d v="1899-12-31T06:04:48"/>
    <n v="27.463055555614797"/>
    <n v="12"/>
    <n v="15.463055555614797"/>
    <n v="0"/>
    <x v="4"/>
  </r>
  <r>
    <s v="E002"/>
    <s v="EO65"/>
    <x v="2960"/>
    <x v="0"/>
    <s v="E4"/>
    <n v="100046984"/>
    <s v="TRANSP. Y CEMENTOS HIDALGO, S.L."/>
    <n v="84000031"/>
    <s v="MERIDA - ALM. CASLE,C.B."/>
    <n v="3230"/>
    <x v="59"/>
    <d v="2024-09-16T00:00:00"/>
    <d v="1899-12-30T09:17:35"/>
    <s v="17/09"/>
    <d v="2024-09-17T00:00:00"/>
    <x v="9"/>
    <x v="13"/>
    <x v="3067"/>
    <d v="2024-09-17T00:00:00"/>
    <d v="1899-12-30T06:37:21"/>
    <n v="75"/>
    <s v="E00075"/>
    <s v="RUTA KMS.075"/>
    <x v="164"/>
    <x v="0"/>
    <x v="0"/>
    <x v="8"/>
    <x v="1"/>
    <d v="2024-09-16T09:17:35"/>
    <x v="294"/>
    <n v="34.706944444449618"/>
    <d v="2024-09-17T06:37:21"/>
    <d v="1899-12-30T01:00:00"/>
    <d v="2024-09-17T07:37:21"/>
    <n v="12.377500000060536"/>
    <x v="0"/>
    <m/>
    <m/>
    <x v="0"/>
    <x v="15"/>
    <x v="0"/>
    <x v="3"/>
    <x v="13"/>
    <n v="3"/>
    <s v=""/>
    <d v="1899-12-31T00:00:00"/>
    <n v="32.706944444449618"/>
    <n v="12"/>
    <n v="20.706944444449618"/>
    <n v="0"/>
    <x v="4"/>
  </r>
  <r>
    <s v="E002"/>
    <s v="EO65"/>
    <x v="2961"/>
    <x v="0"/>
    <s v="E3"/>
    <n v="432000110"/>
    <s v="PREBETONG HORMIGONES, S.A."/>
    <n v="85000005"/>
    <s v="BADAJOZ-CAYA Nº 37"/>
    <n v="3297"/>
    <x v="60"/>
    <d v="2024-09-16T00:00:00"/>
    <d v="1899-12-30T09:21:33"/>
    <s v="17/09 10h"/>
    <d v="2024-09-17T00:00:00"/>
    <x v="11"/>
    <x v="13"/>
    <x v="3068"/>
    <d v="2024-09-16T00:00:00"/>
    <d v="1899-12-30T14:55:08"/>
    <n v="94"/>
    <s v="E00094"/>
    <s v="RUTA KMS.094"/>
    <x v="162"/>
    <x v="0"/>
    <x v="0"/>
    <x v="8"/>
    <x v="0"/>
    <d v="2024-09-16T09:21:33"/>
    <x v="303"/>
    <n v="24.640833333309274"/>
    <d v="2024-09-16T14:55:08"/>
    <d v="1899-12-30T01:15:12"/>
    <d v="2024-09-16T16:10:20"/>
    <n v="17.827777777682059"/>
    <x v="0"/>
    <m/>
    <m/>
    <x v="0"/>
    <x v="13"/>
    <x v="0"/>
    <x v="3"/>
    <x v="5"/>
    <n v="2"/>
    <s v="HORMIGONES Y CONTENEDORES JARA"/>
    <d v="1899-12-31T06:04:48"/>
    <n v="22.38749999997594"/>
    <n v="12"/>
    <n v="10.38749999997594"/>
    <n v="0"/>
    <x v="4"/>
  </r>
  <r>
    <s v="E002"/>
    <s v="EO65"/>
    <x v="2962"/>
    <x v="0"/>
    <s v="E4"/>
    <n v="100057842"/>
    <s v="TPTES DE CEMENTOS LA CELESTINA, SL"/>
    <n v="84000185"/>
    <s v="HORCAJO DE LOS MONTES-PAREDES"/>
    <n v="3230"/>
    <x v="59"/>
    <d v="2024-09-16T00:00:00"/>
    <d v="1899-12-30T09:42:17"/>
    <s v="17/09 URGE"/>
    <d v="2024-09-17T00:00:00"/>
    <x v="3"/>
    <x v="13"/>
    <x v="3069"/>
    <d v="2024-09-17T00:00:00"/>
    <d v="1899-12-30T08:09:04"/>
    <n v="275"/>
    <s v="E00275"/>
    <s v="RUTA KMS.275"/>
    <x v="370"/>
    <x v="0"/>
    <x v="0"/>
    <x v="8"/>
    <x v="1"/>
    <d v="2024-09-16T09:42:17"/>
    <x v="335"/>
    <n v="28.295277777768206"/>
    <d v="2024-09-17T08:09:04"/>
    <d v="1899-12-30T03:40:00"/>
    <d v="2024-09-17T11:49:04"/>
    <n v="2.1822222222690471"/>
    <x v="0"/>
    <m/>
    <m/>
    <x v="0"/>
    <x v="15"/>
    <x v="0"/>
    <x v="3"/>
    <x v="0"/>
    <n v="3"/>
    <s v=""/>
    <d v="1900-01-02T16:00:00"/>
    <n v="23.628611111101542"/>
    <n v="12"/>
    <n v="11.628611111101542"/>
    <n v="0"/>
    <x v="4"/>
  </r>
  <r>
    <s v="E002"/>
    <s v="EO65"/>
    <x v="2963"/>
    <x v="0"/>
    <s v="E4"/>
    <n v="100057842"/>
    <s v="TPTES DE CEMENTOS LA CELESTINA, SL"/>
    <n v="84000044"/>
    <s v="MEJORADA DEL CAMPO-BROTONS E HIJOS"/>
    <n v="3230"/>
    <x v="59"/>
    <d v="2024-09-16T00:00:00"/>
    <d v="1899-12-30T09:42:47"/>
    <s v="17/09-18/09 56s"/>
    <d v="2024-09-18T00:00:00"/>
    <x v="3"/>
    <x v="13"/>
    <x v="3070"/>
    <d v="2024-09-16T00:00:00"/>
    <d v="1899-12-30T15:33:00"/>
    <n v="436"/>
    <s v="E00436"/>
    <s v="RUTA KMS.436"/>
    <x v="261"/>
    <x v="0"/>
    <x v="0"/>
    <x v="8"/>
    <x v="1"/>
    <d v="2024-09-16T09:42:47"/>
    <x v="319"/>
    <n v="52.286944444582332"/>
    <d v="2024-09-16T15:33:00"/>
    <d v="1899-12-30T05:48:48"/>
    <d v="2024-09-16T21:21:48"/>
    <n v="40.63666666665813"/>
    <x v="0"/>
    <m/>
    <m/>
    <x v="0"/>
    <x v="13"/>
    <x v="0"/>
    <x v="3"/>
    <x v="4"/>
    <n v="2"/>
    <s v=""/>
    <d v="1900-01-04T19:31:12"/>
    <n v="45.473611111248999"/>
    <n v="24"/>
    <n v="21.473611111248999"/>
    <n v="0"/>
    <x v="4"/>
  </r>
  <r>
    <s v="E002"/>
    <s v="EO65"/>
    <x v="2964"/>
    <x v="0"/>
    <s v="E3"/>
    <n v="100024106"/>
    <s v="HORMIGONES HERMANOS FERNANDEZ S.L."/>
    <n v="85000135"/>
    <s v="JEREZ DE LOS CABALLEROS"/>
    <n v="3297"/>
    <x v="60"/>
    <d v="2024-09-16T00:00:00"/>
    <d v="1899-12-30T10:02:06"/>
    <s v="16/09 max 17h"/>
    <d v="2024-09-16T00:00:00"/>
    <x v="1"/>
    <x v="13"/>
    <x v="3071"/>
    <d v="2024-09-16T00:00:00"/>
    <d v="1899-12-30T12:31:57"/>
    <n v="30"/>
    <s v="E00030"/>
    <s v="RUTA KMS.030"/>
    <x v="157"/>
    <x v="0"/>
    <x v="0"/>
    <x v="8"/>
    <x v="0"/>
    <d v="2024-09-16T10:02:06"/>
    <x v="273"/>
    <n v="6.9650000001420267"/>
    <d v="2024-09-16T12:31:57"/>
    <d v="1899-12-30T00:24:00"/>
    <d v="2024-09-16T12:55:57"/>
    <n v="4.0675000000046566"/>
    <x v="0"/>
    <m/>
    <m/>
    <x v="0"/>
    <x v="13"/>
    <x v="0"/>
    <x v="3"/>
    <x v="3"/>
    <n v="2"/>
    <s v="HIBURSANFRE, S.L.U."/>
    <d v="1899-12-30T09:36:00"/>
    <n v="5.5650000001420263"/>
    <n v="0"/>
    <n v="5.5650000001420263"/>
    <n v="0"/>
    <x v="4"/>
  </r>
  <r>
    <s v="E002"/>
    <s v="EO65"/>
    <x v="2965"/>
    <x v="0"/>
    <s v="E3"/>
    <n v="100046984"/>
    <s v="TRANSP. Y CEMENTOS HIDALGO, S.L."/>
    <n v="85000515"/>
    <s v="TORRIJOS-HORMICHOZAS"/>
    <n v="3297"/>
    <x v="60"/>
    <d v="2024-09-16T00:00:00"/>
    <d v="1899-12-30T10:08:40"/>
    <s v="HORMICHOZAS TORRIJOS"/>
    <d v="2024-09-17T00:00:00"/>
    <x v="13"/>
    <x v="13"/>
    <x v="3072"/>
    <d v="2024-09-16T00:00:00"/>
    <d v="1899-12-30T18:09:05"/>
    <n v="350"/>
    <s v="E00350"/>
    <s v="RUTA KMS.350"/>
    <x v="371"/>
    <x v="0"/>
    <x v="0"/>
    <x v="8"/>
    <x v="0"/>
    <d v="2024-09-16T10:08:40"/>
    <x v="299"/>
    <n v="21.855555555608589"/>
    <d v="2024-09-16T18:09:05"/>
    <d v="1899-12-30T04:40:00"/>
    <d v="2024-09-16T22:49:05"/>
    <n v="9.1819444445427507"/>
    <x v="0"/>
    <m/>
    <m/>
    <x v="0"/>
    <x v="13"/>
    <x v="0"/>
    <x v="3"/>
    <x v="10"/>
    <n v="2"/>
    <s v="LOGISTICA Y CEM. HIDALGO, S.L."/>
    <d v="1900-01-03T16:00:00"/>
    <n v="16.188888888941921"/>
    <n v="12"/>
    <n v="4.1888888889419214"/>
    <n v="0"/>
    <x v="4"/>
  </r>
  <r>
    <s v="E002"/>
    <s v="EO65"/>
    <x v="2966"/>
    <x v="0"/>
    <s v="E3"/>
    <n v="100048210"/>
    <s v="PRETENSADOS EXTREMADURA, SL"/>
    <n v="85000052"/>
    <s v="SIRUELA"/>
    <n v="3229"/>
    <x v="63"/>
    <d v="2024-09-16T00:00:00"/>
    <d v="1899-12-30T10:12:01"/>
    <s v="17/09 08:00h"/>
    <d v="2024-09-17T00:00:00"/>
    <x v="13"/>
    <x v="13"/>
    <x v="3073"/>
    <d v="2024-09-16T00:00:00"/>
    <d v="1899-12-30T12:41:56"/>
    <n v="206"/>
    <s v="E00206"/>
    <s v="RUTA KMS.206"/>
    <x v="172"/>
    <x v="0"/>
    <x v="0"/>
    <x v="8"/>
    <x v="0"/>
    <d v="2024-09-16T10:12:01"/>
    <x v="299"/>
    <n v="21.79972222232027"/>
    <d v="2024-09-16T12:41:56"/>
    <d v="1899-12-30T02:44:48"/>
    <d v="2024-09-16T15:26:44"/>
    <n v="16.55444444459863"/>
    <x v="0"/>
    <m/>
    <m/>
    <x v="0"/>
    <x v="13"/>
    <x v="0"/>
    <x v="3"/>
    <x v="3"/>
    <n v="2"/>
    <s v="MARTINEZ RODRIGUEZ FRANCISCO JAVIER"/>
    <d v="1900-01-01T17:55:12"/>
    <n v="18.053055555653604"/>
    <n v="12"/>
    <n v="6.0530555556536036"/>
    <n v="0"/>
    <x v="4"/>
  </r>
  <r>
    <s v="E002"/>
    <s v="EO65"/>
    <x v="2967"/>
    <x v="0"/>
    <s v="E3"/>
    <n v="100046984"/>
    <s v="TRANSP. Y CEMENTOS HIDALGO, S.L."/>
    <n v="85000562"/>
    <s v="PUENTE DEL ARZOBISPO- JORYCAR"/>
    <n v="3297"/>
    <x v="60"/>
    <d v="2024-09-16T00:00:00"/>
    <d v="1899-12-30T10:16:58"/>
    <s v="17/09 JORYCAR 42,5 P"/>
    <d v="2024-09-17T00:00:00"/>
    <x v="13"/>
    <x v="13"/>
    <x v="3074"/>
    <d v="2024-09-16T00:00:00"/>
    <d v="1899-12-30T15:26:15"/>
    <n v="279"/>
    <s v="E00279"/>
    <s v="RUTA KMS.279"/>
    <x v="311"/>
    <x v="0"/>
    <x v="0"/>
    <x v="8"/>
    <x v="0"/>
    <d v="2024-09-16T10:16:58"/>
    <x v="299"/>
    <n v="21.717222222243436"/>
    <d v="2024-09-16T15:26:15"/>
    <d v="1899-12-30T03:43:12"/>
    <d v="2024-09-16T19:09:27"/>
    <n v="12.842500000144355"/>
    <x v="0"/>
    <m/>
    <m/>
    <x v="0"/>
    <x v="13"/>
    <x v="0"/>
    <x v="3"/>
    <x v="4"/>
    <n v="2"/>
    <s v="LOGISTICA Y CEM. HIDALGO, S.L."/>
    <d v="1900-01-02T17:16:48"/>
    <n v="16.997222222243437"/>
    <n v="12"/>
    <n v="4.9972222222434368"/>
    <n v="0"/>
    <x v="4"/>
  </r>
  <r>
    <s v="E002"/>
    <s v="EO65"/>
    <x v="2968"/>
    <x v="0"/>
    <s v="E3"/>
    <n v="100057883"/>
    <s v="MATERIALES Y HORMIGONES, SL"/>
    <n v="85000198"/>
    <s v="MADRID"/>
    <n v="3228"/>
    <x v="61"/>
    <d v="2024-09-16T00:00:00"/>
    <d v="1899-12-30T10:27:43"/>
    <s v="17/09"/>
    <d v="2024-09-17T00:00:00"/>
    <x v="1"/>
    <x v="13"/>
    <x v="3075"/>
    <d v="2024-09-17T00:00:00"/>
    <d v="1899-12-30T08:22:43"/>
    <n v="413"/>
    <s v="E00413"/>
    <s v="RUTA KMS.413"/>
    <x v="184"/>
    <x v="0"/>
    <x v="0"/>
    <x v="8"/>
    <x v="0"/>
    <d v="2024-09-16T10:27:43"/>
    <x v="291"/>
    <n v="30.538055555603933"/>
    <d v="2024-09-17T08:22:43"/>
    <d v="1899-12-30T05:30:24"/>
    <d v="2024-09-17T13:53:07"/>
    <n v="3.1147222223225981"/>
    <x v="0"/>
    <m/>
    <m/>
    <x v="0"/>
    <x v="15"/>
    <x v="0"/>
    <x v="3"/>
    <x v="0"/>
    <n v="3"/>
    <s v=""/>
    <d v="1900-01-04T12:09:36"/>
    <n v="24.031388888937265"/>
    <n v="12"/>
    <n v="12.031388888937265"/>
    <n v="0"/>
    <x v="4"/>
  </r>
  <r>
    <s v="E002"/>
    <s v="EO65"/>
    <x v="2969"/>
    <x v="0"/>
    <s v="E3"/>
    <n v="100057883"/>
    <s v="MATERIALES Y HORMIGONES, SL"/>
    <n v="85000198"/>
    <s v="MADRID"/>
    <n v="3228"/>
    <x v="61"/>
    <d v="2024-09-16T00:00:00"/>
    <d v="1899-12-30T10:27:50"/>
    <s v="17/09"/>
    <d v="2024-09-17T00:00:00"/>
    <x v="1"/>
    <x v="13"/>
    <x v="3076"/>
    <d v="2024-09-16T00:00:00"/>
    <d v="1899-12-30T12:51:28"/>
    <n v="413"/>
    <s v="E00413"/>
    <s v="RUTA KMS.413"/>
    <x v="185"/>
    <x v="0"/>
    <x v="0"/>
    <x v="8"/>
    <x v="0"/>
    <d v="2024-09-16T10:27:50"/>
    <x v="291"/>
    <n v="30.53611111122882"/>
    <d v="2024-09-16T12:51:28"/>
    <d v="1899-12-30T05:30:24"/>
    <d v="2024-09-16T18:21:52"/>
    <n v="22.635555555636529"/>
    <x v="0"/>
    <m/>
    <m/>
    <x v="0"/>
    <x v="13"/>
    <x v="0"/>
    <x v="3"/>
    <x v="3"/>
    <n v="2"/>
    <s v="HORMIGONES Y CONTENEDORES JARA"/>
    <d v="1900-01-04T12:09:36"/>
    <n v="24.029444444562152"/>
    <n v="12"/>
    <n v="12.029444444562152"/>
    <n v="0"/>
    <x v="4"/>
  </r>
  <r>
    <s v="E002"/>
    <s v="EO65"/>
    <x v="2970"/>
    <x v="0"/>
    <s v="E4"/>
    <n v="100057842"/>
    <s v="TPTES DE CEMENTOS LA CELESTINA, SL"/>
    <n v="84000136"/>
    <s v="CAMUÑAS-JOSE CARLOS GARCIA MORENO"/>
    <n v="3230"/>
    <x v="59"/>
    <d v="2024-09-16T00:00:00"/>
    <d v="1899-12-30T10:43:01"/>
    <s v="17/09 URGENTE"/>
    <d v="2024-09-17T00:00:00"/>
    <x v="9"/>
    <x v="13"/>
    <x v="3077"/>
    <d v="2024-09-16T00:00:00"/>
    <d v="1899-12-30T15:04:03"/>
    <n v="456"/>
    <s v="E00456"/>
    <s v="RUTA KMS.456"/>
    <x v="372"/>
    <x v="0"/>
    <x v="0"/>
    <x v="8"/>
    <x v="1"/>
    <d v="2024-09-16T10:43:01"/>
    <x v="294"/>
    <n v="33.283055555541068"/>
    <d v="2024-09-16T15:04:03"/>
    <d v="1899-12-30T06:04:48"/>
    <d v="2024-09-16T21:08:51"/>
    <n v="22.852499999979045"/>
    <x v="0"/>
    <m/>
    <m/>
    <x v="0"/>
    <x v="13"/>
    <x v="0"/>
    <x v="3"/>
    <x v="4"/>
    <n v="2"/>
    <s v=""/>
    <d v="1900-01-05T01:55:12"/>
    <n v="26.20305555554107"/>
    <n v="12"/>
    <n v="14.20305555554107"/>
    <n v="0"/>
    <x v="4"/>
  </r>
  <r>
    <s v="E002"/>
    <s v="EO65"/>
    <x v="2971"/>
    <x v="0"/>
    <s v="E3"/>
    <n v="432000110"/>
    <s v="PREBETONG HORMIGONES, S.A."/>
    <n v="85000333"/>
    <s v="AVE PLASENCIA MOVIL"/>
    <n v="3228"/>
    <x v="61"/>
    <d v="2024-09-16T00:00:00"/>
    <d v="1899-12-30T10:52:48"/>
    <s v="17/09 12:00h"/>
    <d v="2024-09-17T00:00:00"/>
    <x v="17"/>
    <x v="13"/>
    <x v="3078"/>
    <d v="2024-09-17T00:00:00"/>
    <d v="1899-12-30T07:31:46"/>
    <n v="222"/>
    <s v="E00222"/>
    <s v="RUTA KMS.222"/>
    <x v="191"/>
    <x v="0"/>
    <x v="0"/>
    <x v="8"/>
    <x v="0"/>
    <d v="2024-09-16T10:52:48"/>
    <x v="297"/>
    <n v="25.120000000053551"/>
    <d v="2024-09-17T07:31:46"/>
    <d v="1899-12-30T02:57:36"/>
    <d v="2024-09-17T10:29:22"/>
    <n v="1.5105555554036982"/>
    <x v="0"/>
    <m/>
    <m/>
    <x v="0"/>
    <x v="15"/>
    <x v="0"/>
    <x v="3"/>
    <x v="12"/>
    <n v="3"/>
    <s v=""/>
    <d v="1900-01-01T23:02:24"/>
    <n v="21.16000000005355"/>
    <n v="12"/>
    <n v="9.1600000000535502"/>
    <n v="0"/>
    <x v="4"/>
  </r>
  <r>
    <s v="E002"/>
    <s v="EO65"/>
    <x v="2972"/>
    <x v="0"/>
    <s v="E3"/>
    <n v="100046984"/>
    <s v="TRANSP. Y CEMENTOS HIDALGO, S.L."/>
    <n v="85000516"/>
    <s v="CHOZAS DE CANALES-HORMICHOZAS"/>
    <n v="3297"/>
    <x v="60"/>
    <d v="2024-09-16T00:00:00"/>
    <d v="1899-12-30T10:55:13"/>
    <s v="HORMICHOZAS 42,5 P-L"/>
    <d v="2024-09-17T00:00:00"/>
    <x v="9"/>
    <x v="13"/>
    <x v="3079"/>
    <d v="2024-09-17T00:00:00"/>
    <d v="1899-12-30T11:23:59"/>
    <n v="383"/>
    <s v="E00383"/>
    <s v="RUTA KMS.383"/>
    <x v="257"/>
    <x v="0"/>
    <x v="0"/>
    <x v="8"/>
    <x v="0"/>
    <d v="2024-09-16T10:55:13"/>
    <x v="294"/>
    <n v="33.079722222348209"/>
    <d v="2024-09-17T11:23:59"/>
    <d v="1899-12-30T05:06:24"/>
    <d v="2024-09-17T16:30:23"/>
    <n v="3.4936111110728234"/>
    <x v="0"/>
    <m/>
    <m/>
    <x v="0"/>
    <x v="15"/>
    <x v="0"/>
    <x v="3"/>
    <x v="7"/>
    <n v="3"/>
    <s v=""/>
    <d v="1900-01-04T02:33:36"/>
    <n v="26.973055555681544"/>
    <n v="12"/>
    <n v="14.973055555681544"/>
    <n v="0"/>
    <x v="4"/>
  </r>
  <r>
    <s v="E002"/>
    <s v="EO65"/>
    <x v="2973"/>
    <x v="0"/>
    <s v="E3"/>
    <n v="100057858"/>
    <s v="SPECIAL CONCRETE 3, S.L."/>
    <n v="85000115"/>
    <s v="ALCORCON"/>
    <n v="3297"/>
    <x v="60"/>
    <d v="2024-09-16T00:00:00"/>
    <d v="1899-12-30T10:57:02"/>
    <s v="17/09 08:00h"/>
    <d v="2024-09-17T00:00:00"/>
    <x v="13"/>
    <x v="13"/>
    <x v="3080"/>
    <d v="2024-09-16T00:00:00"/>
    <d v="1899-12-30T13:27:50"/>
    <n v="403"/>
    <s v="E00403"/>
    <s v="RUTA KMS.403"/>
    <x v="175"/>
    <x v="0"/>
    <x v="0"/>
    <x v="8"/>
    <x v="0"/>
    <d v="2024-09-16T10:57:02"/>
    <x v="299"/>
    <n v="21.049444444477558"/>
    <d v="2024-09-16T13:27:50"/>
    <d v="1899-12-30T05:22:24"/>
    <d v="2024-09-16T18:50:14"/>
    <n v="13.162777777877636"/>
    <x v="0"/>
    <m/>
    <m/>
    <x v="0"/>
    <x v="13"/>
    <x v="0"/>
    <x v="3"/>
    <x v="2"/>
    <n v="2"/>
    <s v="HORMIGONES Y CONTENEDORES JARA"/>
    <d v="1900-01-04T08:57:36"/>
    <n v="14.676111111144225"/>
    <n v="12"/>
    <n v="2.6761111111442251"/>
    <n v="0"/>
    <x v="4"/>
  </r>
  <r>
    <s v="E002"/>
    <s v="EO65"/>
    <x v="2974"/>
    <x v="0"/>
    <s v="E3"/>
    <n v="100057858"/>
    <s v="SPECIAL CONCRETE 3, S.L."/>
    <n v="85000115"/>
    <s v="ALCORCON"/>
    <n v="3297"/>
    <x v="60"/>
    <d v="2024-09-16T00:00:00"/>
    <d v="1899-12-30T10:57:11"/>
    <s v="17/09 09:00h"/>
    <d v="2024-09-17T00:00:00"/>
    <x v="18"/>
    <x v="13"/>
    <x v="3081"/>
    <d v="2024-09-16T00:00:00"/>
    <d v="1899-12-30T16:09:33"/>
    <n v="403"/>
    <s v="E00403"/>
    <s v="RUTA KMS.403"/>
    <x v="258"/>
    <x v="0"/>
    <x v="0"/>
    <x v="8"/>
    <x v="0"/>
    <d v="2024-09-16T10:57:11"/>
    <x v="308"/>
    <n v="22.046944444358815"/>
    <d v="2024-09-16T16:09:33"/>
    <d v="1899-12-30T05:22:24"/>
    <d v="2024-09-16T21:31:57"/>
    <n v="11.46750000002794"/>
    <x v="0"/>
    <m/>
    <m/>
    <x v="0"/>
    <x v="13"/>
    <x v="0"/>
    <x v="3"/>
    <x v="8"/>
    <n v="2"/>
    <s v="HORMIGONES Y CONTENEDORES JARA"/>
    <d v="1900-01-04T08:57:36"/>
    <n v="15.67361111102548"/>
    <n v="12"/>
    <n v="3.6736111110254797"/>
    <n v="0"/>
    <x v="4"/>
  </r>
  <r>
    <s v="E002"/>
    <s v="EO65"/>
    <x v="2975"/>
    <x v="0"/>
    <s v="E3"/>
    <n v="100053703"/>
    <s v="HERMANOS GALVEZ, S. A."/>
    <n v="85000306"/>
    <s v="GUADALCANAL"/>
    <n v="3228"/>
    <x v="61"/>
    <d v="2024-09-16T00:00:00"/>
    <d v="1899-12-30T10:57:17"/>
    <s v="17/09 antes de 13h"/>
    <d v="2024-09-17T00:00:00"/>
    <x v="17"/>
    <x v="13"/>
    <x v="3082"/>
    <d v="2024-09-16T00:00:00"/>
    <d v="1899-12-30T12:35:10"/>
    <n v="79"/>
    <s v="E00079"/>
    <s v="RUTA KMS.079"/>
    <x v="166"/>
    <x v="0"/>
    <x v="0"/>
    <x v="8"/>
    <x v="0"/>
    <d v="2024-09-16T10:57:17"/>
    <x v="297"/>
    <n v="25.045277777826414"/>
    <d v="2024-09-16T12:35:10"/>
    <d v="1899-12-30T01:03:12"/>
    <d v="2024-09-16T13:38:22"/>
    <n v="22.360555555613246"/>
    <x v="0"/>
    <m/>
    <m/>
    <x v="0"/>
    <x v="13"/>
    <x v="0"/>
    <x v="3"/>
    <x v="3"/>
    <n v="2"/>
    <s v=""/>
    <d v="1899-12-31T01:16:48"/>
    <n v="22.991944444493079"/>
    <n v="12"/>
    <n v="10.991944444493079"/>
    <n v="0"/>
    <x v="4"/>
  </r>
  <r>
    <s v="E002"/>
    <s v="EO65"/>
    <x v="2976"/>
    <x v="0"/>
    <s v="E3"/>
    <n v="100057858"/>
    <s v="SPECIAL CONCRETE 3, S.L."/>
    <n v="85000115"/>
    <s v="ALCORCON"/>
    <n v="3297"/>
    <x v="60"/>
    <d v="2024-09-16T00:00:00"/>
    <d v="1899-12-30T10:57:20"/>
    <s v="17/09 10:00h"/>
    <d v="2024-09-17T00:00:00"/>
    <x v="11"/>
    <x v="13"/>
    <x v="3083"/>
    <d v="2024-09-16T00:00:00"/>
    <d v="1899-12-30T16:50:35"/>
    <n v="403"/>
    <s v="E00403"/>
    <s v="RUTA KMS.403"/>
    <x v="202"/>
    <x v="0"/>
    <x v="0"/>
    <x v="8"/>
    <x v="0"/>
    <d v="2024-09-16T10:57:20"/>
    <x v="303"/>
    <n v="23.044444444414694"/>
    <d v="2024-09-16T16:50:35"/>
    <d v="1899-12-30T05:22:24"/>
    <d v="2024-09-16T22:12:59"/>
    <n v="11.783611110993661"/>
    <x v="0"/>
    <m/>
    <m/>
    <x v="0"/>
    <x v="13"/>
    <x v="0"/>
    <x v="3"/>
    <x v="8"/>
    <n v="2"/>
    <s v="HORMIGONES Y CONTENEDORES JARA"/>
    <d v="1900-01-04T08:57:36"/>
    <n v="16.671111111081359"/>
    <n v="12"/>
    <n v="4.671111111081359"/>
    <n v="0"/>
    <x v="4"/>
  </r>
  <r>
    <s v="E002"/>
    <s v="EO65"/>
    <x v="2977"/>
    <x v="0"/>
    <s v="E3"/>
    <n v="100051755"/>
    <s v="STRATA PAVIMENTOS, S.L.U"/>
    <n v="85000500"/>
    <s v="NAVALVILLAR DE PELA-STRATA"/>
    <n v="3297"/>
    <x v="60"/>
    <d v="2024-09-16T00:00:00"/>
    <d v="1899-12-30T11:06:44"/>
    <s v="17/09 09:00h SILO 1"/>
    <d v="2024-09-17T00:00:00"/>
    <x v="18"/>
    <x v="13"/>
    <x v="3084"/>
    <d v="2024-09-16T00:00:00"/>
    <d v="1899-12-30T13:28:28"/>
    <n v="159"/>
    <s v="E00159"/>
    <s v="RUTA KMS.159"/>
    <x v="192"/>
    <x v="0"/>
    <x v="0"/>
    <x v="8"/>
    <x v="0"/>
    <d v="2024-09-16T11:06:44"/>
    <x v="308"/>
    <n v="21.887777777854353"/>
    <d v="2024-09-16T13:28:28"/>
    <d v="1899-12-30T02:07:12"/>
    <d v="2024-09-16T15:35:40"/>
    <n v="17.405555555596948"/>
    <x v="0"/>
    <m/>
    <m/>
    <x v="0"/>
    <x v="13"/>
    <x v="0"/>
    <x v="3"/>
    <x v="2"/>
    <n v="2"/>
    <s v=""/>
    <d v="1900-01-01T02:52:48"/>
    <n v="18.767777777854352"/>
    <n v="12"/>
    <n v="6.7677777778543522"/>
    <n v="0"/>
    <x v="4"/>
  </r>
  <r>
    <s v="E002"/>
    <s v="EO65"/>
    <x v="2978"/>
    <x v="0"/>
    <s v="E3"/>
    <n v="100051755"/>
    <s v="STRATA PAVIMENTOS, S.L.U"/>
    <n v="85000500"/>
    <s v="NAVALVILLAR DE PELA-STRATA"/>
    <n v="3297"/>
    <x v="60"/>
    <d v="2024-09-16T00:00:00"/>
    <d v="1899-12-30T11:07:04"/>
    <s v="17/09 08:00h SILO 1"/>
    <d v="2024-09-17T00:00:00"/>
    <x v="13"/>
    <x v="13"/>
    <x v="3085"/>
    <d v="2024-09-16T00:00:00"/>
    <d v="1899-12-30T16:37:08"/>
    <n v="159"/>
    <s v="E00159"/>
    <s v="RUTA KMS.159"/>
    <x v="207"/>
    <x v="0"/>
    <x v="0"/>
    <x v="8"/>
    <x v="0"/>
    <d v="2024-09-16T11:07:04"/>
    <x v="299"/>
    <n v="20.882222222280689"/>
    <d v="2024-09-16T16:37:08"/>
    <d v="1899-12-30T02:07:12"/>
    <d v="2024-09-16T18:44:20"/>
    <n v="13.261111111147329"/>
    <x v="0"/>
    <m/>
    <m/>
    <x v="0"/>
    <x v="13"/>
    <x v="0"/>
    <x v="3"/>
    <x v="8"/>
    <n v="2"/>
    <s v="HORMIGONES Y CONTENEDORES JARA"/>
    <d v="1900-01-01T02:52:48"/>
    <n v="17.762222222280688"/>
    <n v="12"/>
    <n v="5.7622222222806876"/>
    <n v="0"/>
    <x v="4"/>
  </r>
  <r>
    <s v="E002"/>
    <s v="EO65"/>
    <x v="2979"/>
    <x v="0"/>
    <s v="E3"/>
    <n v="100018389"/>
    <s v="FORJADOS PRETENSADOS AREVALO, S.L."/>
    <n v="85000127"/>
    <s v="POZOBLANCO"/>
    <n v="3229"/>
    <x v="63"/>
    <d v="2024-09-16T00:00:00"/>
    <d v="1899-12-30T11:33:11"/>
    <s v="17/09 10:00h"/>
    <d v="2024-09-17T00:00:00"/>
    <x v="11"/>
    <x v="13"/>
    <x v="3086"/>
    <d v="2024-09-16T00:00:00"/>
    <d v="1899-12-30T13:33:15"/>
    <n v="168"/>
    <s v="E00168"/>
    <s v="RUTA KMS.168"/>
    <x v="334"/>
    <x v="0"/>
    <x v="0"/>
    <x v="8"/>
    <x v="0"/>
    <d v="2024-09-16T11:33:11"/>
    <x v="303"/>
    <n v="22.446944444440305"/>
    <d v="2024-09-16T13:33:15"/>
    <d v="1899-12-30T02:14:24"/>
    <d v="2024-09-16T15:47:39"/>
    <n v="18.205833333428018"/>
    <x v="0"/>
    <m/>
    <m/>
    <x v="0"/>
    <x v="13"/>
    <x v="0"/>
    <x v="3"/>
    <x v="2"/>
    <n v="2"/>
    <s v="HORMIGONES Y CONTENEDORES JARA"/>
    <d v="1900-01-01T05:45:36"/>
    <n v="19.206944444440303"/>
    <n v="12"/>
    <n v="7.2069444444403032"/>
    <n v="0"/>
    <x v="4"/>
  </r>
  <r>
    <s v="E002"/>
    <s v="EO65"/>
    <x v="2980"/>
    <x v="0"/>
    <s v="E3"/>
    <n v="100058317"/>
    <s v="UTE VARIANTE ZAFRA"/>
    <n v="85000397"/>
    <s v="ZAFRA-VARIANTE DE ZAFRA"/>
    <n v="3227"/>
    <x v="62"/>
    <d v="2024-09-16T00:00:00"/>
    <d v="1899-12-30T12:21:25"/>
    <s v="17/09 8:30h 62918434"/>
    <d v="2024-09-17T00:00:00"/>
    <x v="19"/>
    <x v="13"/>
    <x v="3087"/>
    <d v="2024-09-16T00:00:00"/>
    <d v="1899-12-30T13:24:53"/>
    <n v="12"/>
    <s v="E00012"/>
    <s v="RUTA KMS.012"/>
    <x v="167"/>
    <x v="0"/>
    <x v="0"/>
    <x v="8"/>
    <x v="0"/>
    <d v="2024-09-16T12:21:25"/>
    <x v="307"/>
    <n v="20.143055555527098"/>
    <d v="2024-09-16T13:24:53"/>
    <d v="1899-12-30T00:09:36"/>
    <d v="2024-09-16T13:34:29"/>
    <n v="18.925277777714655"/>
    <x v="0"/>
    <m/>
    <m/>
    <x v="0"/>
    <x v="13"/>
    <x v="0"/>
    <x v="3"/>
    <x v="2"/>
    <n v="2"/>
    <s v="HIBURSANFRE, S.L.U."/>
    <d v="1899-12-30T03:50:24"/>
    <n v="18.983055555527098"/>
    <n v="12"/>
    <n v="6.9830555555270983"/>
    <n v="0"/>
    <x v="4"/>
  </r>
  <r>
    <s v="E002"/>
    <s v="EO65"/>
    <x v="2981"/>
    <x v="0"/>
    <s v="E3"/>
    <n v="100046984"/>
    <s v="TRANSP. Y CEMENTOS HIDALGO, S.L."/>
    <n v="85000516"/>
    <s v="CHOZAS DE CANALES-HORMICHOZAS"/>
    <n v="3297"/>
    <x v="60"/>
    <d v="2024-09-16T00:00:00"/>
    <d v="1899-12-30T12:35:37"/>
    <s v="HORMICHOZAS 42,5 P-L"/>
    <d v="2024-09-17T00:00:00"/>
    <x v="14"/>
    <x v="13"/>
    <x v="3088"/>
    <d v="2024-09-16T00:00:00"/>
    <d v="1899-12-30T17:21:07"/>
    <n v="383"/>
    <s v="E00383"/>
    <s v="RUTA KMS.383"/>
    <x v="367"/>
    <x v="0"/>
    <x v="0"/>
    <x v="8"/>
    <x v="0"/>
    <d v="2024-09-16T12:35:37"/>
    <x v="330"/>
    <n v="22.906388888892252"/>
    <d v="2024-09-16T17:21:07"/>
    <d v="1899-12-30T05:06:24"/>
    <d v="2024-09-16T22:27:31"/>
    <n v="13.041388888726942"/>
    <x v="0"/>
    <m/>
    <m/>
    <x v="0"/>
    <x v="13"/>
    <x v="0"/>
    <x v="3"/>
    <x v="9"/>
    <n v="2"/>
    <s v="LOGISTICA Y CEM. HIDALGO, S.L."/>
    <d v="1900-01-04T02:33:36"/>
    <n v="16.799722222225586"/>
    <n v="12"/>
    <n v="4.7997222222255864"/>
    <n v="0"/>
    <x v="4"/>
  </r>
  <r>
    <s v="E002"/>
    <s v="EO65"/>
    <x v="2982"/>
    <x v="0"/>
    <s v="E4"/>
    <n v="100057845"/>
    <s v="INVERSIONES SEGURA SARRIA, S.L."/>
    <n v="84000019"/>
    <s v="ARROYOMOLINOS"/>
    <n v="3230"/>
    <x v="59"/>
    <d v="2024-09-16T00:00:00"/>
    <d v="1899-12-30T12:54:28"/>
    <s v="17/09 64s"/>
    <d v="2024-09-17T00:00:00"/>
    <x v="1"/>
    <x v="13"/>
    <x v="3089"/>
    <d v="2024-09-16T00:00:00"/>
    <d v="1899-12-30T16:12:21"/>
    <n v="391"/>
    <s v="E00391"/>
    <s v="RUTA KMS.391"/>
    <x v="373"/>
    <x v="0"/>
    <x v="0"/>
    <x v="8"/>
    <x v="1"/>
    <d v="2024-09-16T12:54:28"/>
    <x v="291"/>
    <n v="28.092222222243436"/>
    <d v="2024-09-16T16:12:21"/>
    <d v="1899-12-30T05:12:48"/>
    <d v="2024-09-16T21:25:09"/>
    <n v="19.58083333336981"/>
    <x v="0"/>
    <m/>
    <m/>
    <x v="0"/>
    <x v="13"/>
    <x v="0"/>
    <x v="3"/>
    <x v="8"/>
    <n v="2"/>
    <s v=""/>
    <d v="1900-01-04T05:07:12"/>
    <n v="21.878888888910105"/>
    <n v="12"/>
    <n v="9.8788888889101045"/>
    <n v="0"/>
    <x v="4"/>
  </r>
  <r>
    <s v="E002"/>
    <s v="EO65"/>
    <x v="2983"/>
    <x v="0"/>
    <s v="E4"/>
    <n v="100057845"/>
    <s v="INVERSIONES SEGURA SARRIA, S.L."/>
    <n v="84000019"/>
    <s v="ARROYOMOLINOS"/>
    <n v="3230"/>
    <x v="59"/>
    <d v="2024-09-16T00:00:00"/>
    <d v="1899-12-30T12:54:47"/>
    <s v="17/09 64s"/>
    <d v="2024-09-17T00:00:00"/>
    <x v="1"/>
    <x v="13"/>
    <x v="3090"/>
    <d v="2024-09-16T00:00:00"/>
    <d v="1899-12-30T20:18:13"/>
    <n v="391"/>
    <s v="E00391"/>
    <s v="RUTA KMS.391"/>
    <x v="374"/>
    <x v="0"/>
    <x v="0"/>
    <x v="8"/>
    <x v="1"/>
    <d v="2024-09-16T12:54:47"/>
    <x v="291"/>
    <n v="28.086944444454275"/>
    <d v="2024-09-16T20:18:13"/>
    <d v="1899-12-30T05:12:48"/>
    <d v="2024-09-17T01:31:01"/>
    <n v="15.483055555669125"/>
    <x v="0"/>
    <m/>
    <m/>
    <x v="0"/>
    <x v="13"/>
    <x v="0"/>
    <x v="3"/>
    <x v="16"/>
    <n v="2"/>
    <s v=""/>
    <d v="1900-01-04T05:07:12"/>
    <n v="21.873611111120944"/>
    <n v="12"/>
    <n v="9.8736111111209439"/>
    <n v="0"/>
    <x v="4"/>
  </r>
  <r>
    <s v="E002"/>
    <s v="EO65"/>
    <x v="2984"/>
    <x v="0"/>
    <s v="E4"/>
    <n v="100057845"/>
    <s v="INVERSIONES SEGURA SARRIA, S.L."/>
    <n v="84000019"/>
    <s v="ARROYOMOLINOS"/>
    <n v="3230"/>
    <x v="59"/>
    <d v="2024-09-16T00:00:00"/>
    <d v="1899-12-30T13:28:52"/>
    <s v="17/09 64s - 3º"/>
    <d v="2024-09-17T00:00:00"/>
    <x v="1"/>
    <x v="13"/>
    <x v="3091"/>
    <d v="2024-09-16T00:00:00"/>
    <d v="1899-12-30T18:45:05"/>
    <n v="391"/>
    <s v="E00391"/>
    <s v="RUTA KMS.391"/>
    <x v="375"/>
    <x v="0"/>
    <x v="0"/>
    <x v="8"/>
    <x v="1"/>
    <d v="2024-09-16T13:28:52"/>
    <x v="291"/>
    <n v="27.518888888997026"/>
    <d v="2024-09-16T18:45:05"/>
    <d v="1899-12-30T05:12:48"/>
    <d v="2024-09-16T23:57:53"/>
    <n v="17.035277777875308"/>
    <x v="0"/>
    <m/>
    <m/>
    <x v="0"/>
    <x v="13"/>
    <x v="0"/>
    <x v="3"/>
    <x v="10"/>
    <n v="2"/>
    <s v=""/>
    <d v="1900-01-04T05:07:12"/>
    <n v="21.305555555663695"/>
    <n v="12"/>
    <n v="9.3055555556636946"/>
    <n v="0"/>
    <x v="4"/>
  </r>
  <r>
    <s v="E002"/>
    <s v="EO65"/>
    <x v="2985"/>
    <x v="0"/>
    <s v="E3"/>
    <n v="100019775"/>
    <s v="HORMIGONES Y ARIDOS ALCAIDE, S.L."/>
    <n v="85000010"/>
    <s v="ARACENA"/>
    <n v="3297"/>
    <x v="60"/>
    <d v="2024-09-16T00:00:00"/>
    <d v="1899-12-30T13:40:18"/>
    <s v="17/09 x MAÑANA"/>
    <d v="2024-09-17T00:00:00"/>
    <x v="1"/>
    <x v="13"/>
    <x v="3092"/>
    <d v="2024-09-16T00:00:00"/>
    <d v="1899-12-30T15:08:53"/>
    <n v="88"/>
    <s v="E00088"/>
    <s v="RUTA KMS.088"/>
    <x v="73"/>
    <x v="0"/>
    <x v="0"/>
    <x v="8"/>
    <x v="0"/>
    <d v="2024-09-16T13:40:18"/>
    <x v="291"/>
    <n v="27.328333333425689"/>
    <d v="2024-09-16T15:08:53"/>
    <d v="1899-12-30T01:10:24"/>
    <d v="2024-09-16T16:19:17"/>
    <n v="24.67861111118691"/>
    <x v="0"/>
    <m/>
    <m/>
    <x v="0"/>
    <x v="13"/>
    <x v="0"/>
    <x v="3"/>
    <x v="4"/>
    <n v="2"/>
    <s v="TTES COOPERATIVOS ARAGONES S COOP"/>
    <d v="1899-12-31T04:09:36"/>
    <n v="25.155000000092357"/>
    <n v="12"/>
    <n v="13.155000000092357"/>
    <n v="0"/>
    <x v="4"/>
  </r>
  <r>
    <s v="E002"/>
    <s v="EO65"/>
    <x v="2986"/>
    <x v="0"/>
    <s v="E3"/>
    <n v="432000110"/>
    <s v="PREBETONG HORMIGONES, S.A."/>
    <n v="85000005"/>
    <s v="BADAJOZ-CAYA Nº 37"/>
    <n v="3297"/>
    <x v="60"/>
    <d v="2024-09-16T00:00:00"/>
    <d v="1899-12-30T14:07:03"/>
    <s v="17/09 15:00h"/>
    <d v="2024-09-17T00:00:00"/>
    <x v="4"/>
    <x v="13"/>
    <x v="3093"/>
    <d v="2024-09-17T00:00:00"/>
    <d v="1899-12-30T11:06:47"/>
    <n v="94"/>
    <s v="E00094"/>
    <s v="RUTA KMS.094"/>
    <x v="205"/>
    <x v="0"/>
    <x v="0"/>
    <x v="8"/>
    <x v="0"/>
    <d v="2024-09-16T14:07:03"/>
    <x v="314"/>
    <n v="24.882500000065193"/>
    <d v="2024-09-17T11:06:47"/>
    <d v="1899-12-30T01:15:12"/>
    <d v="2024-09-17T12:21:59"/>
    <n v="2.6336111112032086"/>
    <x v="0"/>
    <m/>
    <m/>
    <x v="0"/>
    <x v="15"/>
    <x v="0"/>
    <x v="3"/>
    <x v="7"/>
    <n v="3"/>
    <s v="LOGISTICA GALVEZ MARIN, S.L."/>
    <d v="1899-12-31T06:04:48"/>
    <n v="22.629166666731859"/>
    <n v="12"/>
    <n v="10.629166666731859"/>
    <n v="0"/>
    <x v="4"/>
  </r>
  <r>
    <s v="E002"/>
    <s v="EO65"/>
    <x v="2987"/>
    <x v="0"/>
    <s v="E3"/>
    <n v="100055204"/>
    <s v="TECOR HORMIGONES, S.L"/>
    <n v="85000024"/>
    <s v="TORRE MIGUEL SESMERO"/>
    <n v="3297"/>
    <x v="60"/>
    <d v="2024-09-16T00:00:00"/>
    <d v="1899-12-30T14:07:22"/>
    <s v="17/09 10:00h"/>
    <d v="2024-09-17T00:00:00"/>
    <x v="11"/>
    <x v="13"/>
    <x v="3094"/>
    <d v="2024-09-17T00:00:00"/>
    <d v="1899-12-30T08:59:57"/>
    <n v="57"/>
    <s v="E00057"/>
    <s v="RUTA KMS.057"/>
    <x v="163"/>
    <x v="0"/>
    <x v="0"/>
    <x v="8"/>
    <x v="0"/>
    <d v="2024-09-16T14:07:22"/>
    <x v="303"/>
    <n v="19.877222222217824"/>
    <d v="2024-09-17T08:59:57"/>
    <d v="1899-12-30T00:45:36"/>
    <d v="2024-09-17T09:45:33"/>
    <n v="0.24083333322778344"/>
    <x v="0"/>
    <m/>
    <m/>
    <x v="0"/>
    <x v="15"/>
    <x v="0"/>
    <x v="3"/>
    <x v="0"/>
    <n v="3"/>
    <s v="TTES COOPERATIVOS ARAGONES S COOP"/>
    <d v="1899-12-30T18:14:24"/>
    <n v="18.117222222217823"/>
    <n v="12"/>
    <n v="6.1172222222178227"/>
    <n v="0"/>
    <x v="4"/>
  </r>
  <r>
    <s v="E002"/>
    <s v="EO65"/>
    <x v="2988"/>
    <x v="0"/>
    <s v="E3"/>
    <n v="100028265"/>
    <s v="HORMIG. Y DERIVADOS SANTANO, S.A."/>
    <n v="85000214"/>
    <s v="TRUJILLO"/>
    <n v="3228"/>
    <x v="61"/>
    <d v="2024-09-16T00:00:00"/>
    <d v="1899-12-30T14:38:49"/>
    <s v="17/09 08:00h"/>
    <d v="2024-09-17T00:00:00"/>
    <x v="13"/>
    <x v="13"/>
    <x v="3095"/>
    <d v="2024-09-16T00:00:00"/>
    <d v="1899-12-30T16:01:49"/>
    <n v="163"/>
    <s v="E00163"/>
    <s v="RUTA KMS.163"/>
    <x v="161"/>
    <x v="0"/>
    <x v="0"/>
    <x v="8"/>
    <x v="0"/>
    <d v="2024-09-16T14:38:49"/>
    <x v="299"/>
    <n v="17.353055555548053"/>
    <d v="2024-09-16T16:01:49"/>
    <d v="1899-12-30T02:10:24"/>
    <d v="2024-09-16T18:12:13"/>
    <n v="13.796388888848014"/>
    <x v="0"/>
    <m/>
    <m/>
    <x v="0"/>
    <x v="13"/>
    <x v="0"/>
    <x v="3"/>
    <x v="8"/>
    <n v="2"/>
    <s v="CISTERCEX. S.L.L."/>
    <d v="1900-01-01T04:09:36"/>
    <n v="14.179722222214719"/>
    <n v="12"/>
    <n v="2.1797222222147195"/>
    <n v="0"/>
    <x v="4"/>
  </r>
  <r>
    <s v="E002"/>
    <s v="EO65"/>
    <x v="2989"/>
    <x v="0"/>
    <s v="E3"/>
    <n v="100022399"/>
    <s v="GEVORA CONSTRUCCIONES S.A."/>
    <n v="85000566"/>
    <s v="LA ALBUERA-MEJORA EX310"/>
    <n v="3227"/>
    <x v="62"/>
    <d v="2024-09-16T00:00:00"/>
    <d v="1899-12-30T15:19:38"/>
    <s v="17/09 14:00h"/>
    <d v="2024-09-17T00:00:00"/>
    <x v="3"/>
    <x v="13"/>
    <x v="3096"/>
    <d v="2024-09-17T00:00:00"/>
    <d v="1899-12-30T12:11:04"/>
    <n v="73"/>
    <s v="E00073"/>
    <s v="RUTA KMS.073"/>
    <x v="157"/>
    <x v="0"/>
    <x v="0"/>
    <x v="8"/>
    <x v="0"/>
    <d v="2024-09-16T15:19:38"/>
    <x v="335"/>
    <n v="22.672777777828742"/>
    <d v="2024-09-17T12:11:04"/>
    <d v="1899-12-30T00:58:24"/>
    <d v="2024-09-17T13:09:28"/>
    <n v="0.84222222230164334"/>
    <x v="0"/>
    <m/>
    <m/>
    <x v="0"/>
    <x v="15"/>
    <x v="0"/>
    <x v="3"/>
    <x v="3"/>
    <n v="3"/>
    <s v="HIBURSANFRE, S.L.U."/>
    <d v="1899-12-30T23:21:36"/>
    <n v="20.699444444495409"/>
    <n v="12"/>
    <n v="8.6994444444954091"/>
    <n v="0"/>
    <x v="4"/>
  </r>
  <r>
    <s v="E002"/>
    <s v="EO65"/>
    <x v="2990"/>
    <x v="0"/>
    <s v="E3"/>
    <n v="100057885"/>
    <s v="UTE AVE CASATEJADA TORIL"/>
    <n v="85000400"/>
    <s v="NAVALMORAL DE LA MATA-HORM. MORALOS"/>
    <n v="3228"/>
    <x v="61"/>
    <d v="2024-09-16T00:00:00"/>
    <d v="1899-12-30T16:13:56"/>
    <s v="17/09 16:00h"/>
    <d v="2024-09-17T00:00:00"/>
    <x v="6"/>
    <x v="13"/>
    <x v="3097"/>
    <d v="2024-09-17T00:00:00"/>
    <d v="1899-12-30T11:22:08"/>
    <n v="233"/>
    <s v="E00233"/>
    <s v="RUTA KMS.233"/>
    <x v="376"/>
    <x v="0"/>
    <x v="0"/>
    <x v="8"/>
    <x v="0"/>
    <d v="2024-09-16T16:13:56"/>
    <x v="310"/>
    <n v="23.767777777800802"/>
    <d v="2024-09-17T11:22:08"/>
    <d v="1899-12-30T03:06:24"/>
    <d v="2024-09-17T14:28:32"/>
    <n v="1.5244444443960674"/>
    <x v="0"/>
    <m/>
    <m/>
    <x v="0"/>
    <x v="15"/>
    <x v="0"/>
    <x v="3"/>
    <x v="7"/>
    <n v="3"/>
    <s v="HORMIGONES Y CONTENEDORES JARA"/>
    <d v="1900-01-02T02:33:36"/>
    <n v="19.661111111134137"/>
    <n v="12"/>
    <n v="7.6611111111341366"/>
    <n v="0"/>
    <x v="4"/>
  </r>
  <r>
    <s v="E002"/>
    <s v="EO65"/>
    <x v="2991"/>
    <x v="0"/>
    <s v="E3"/>
    <n v="100057753"/>
    <s v="HORM. Y ARIDOS NUÑEZ, S.L."/>
    <n v="85000160"/>
    <s v="OBRA AVE PLANTA TORIL"/>
    <n v="3228"/>
    <x v="61"/>
    <d v="2024-09-16T00:00:00"/>
    <d v="1899-12-30T16:24:49"/>
    <s v="17/09 08:00h"/>
    <d v="2024-09-17T00:00:00"/>
    <x v="13"/>
    <x v="13"/>
    <x v="3098"/>
    <d v="2024-09-16T00:00:00"/>
    <d v="1899-12-30T19:08:44"/>
    <n v="244"/>
    <s v="E00244"/>
    <s v="RUTA KMS.244"/>
    <x v="189"/>
    <x v="0"/>
    <x v="0"/>
    <x v="8"/>
    <x v="0"/>
    <d v="2024-09-16T16:24:49"/>
    <x v="299"/>
    <n v="15.586388888885267"/>
    <d v="2024-09-16T19:08:44"/>
    <d v="1899-12-30T03:15:12"/>
    <d v="2024-09-16T22:23:56"/>
    <n v="9.6011111112311482"/>
    <x v="0"/>
    <m/>
    <m/>
    <x v="0"/>
    <x v="13"/>
    <x v="0"/>
    <x v="3"/>
    <x v="11"/>
    <n v="2"/>
    <s v="HORMIGONES Y CONTENEDORES JARA"/>
    <d v="1900-01-02T06:04:48"/>
    <n v="11.333055555551933"/>
    <n v="12"/>
    <n v="-0.66694444444806678"/>
    <n v="1"/>
    <x v="4"/>
  </r>
  <r>
    <s v="E002"/>
    <s v="EO65"/>
    <x v="2992"/>
    <x v="0"/>
    <s v="E3"/>
    <n v="100057753"/>
    <s v="HORM. Y ARIDOS NUÑEZ, S.L."/>
    <n v="85000160"/>
    <s v="OBRA AVE PLANTA TORIL"/>
    <n v="3228"/>
    <x v="61"/>
    <d v="2024-09-16T00:00:00"/>
    <d v="1899-12-30T16:24:57"/>
    <s v="17/09 10:00h"/>
    <d v="2024-09-17T00:00:00"/>
    <x v="11"/>
    <x v="13"/>
    <x v="3099"/>
    <d v="2024-09-17T00:00:00"/>
    <d v="1899-12-30T07:55:10"/>
    <n v="244"/>
    <s v="E00244"/>
    <s v="RUTA KMS.244"/>
    <x v="193"/>
    <x v="0"/>
    <x v="0"/>
    <x v="8"/>
    <x v="0"/>
    <d v="2024-09-16T16:24:57"/>
    <x v="303"/>
    <n v="17.584166666551027"/>
    <d v="2024-09-17T07:55:10"/>
    <d v="1899-12-30T03:15:12"/>
    <d v="2024-09-17T11:10:22"/>
    <n v="-1.1727777779451571"/>
    <x v="1"/>
    <m/>
    <m/>
    <x v="0"/>
    <x v="15"/>
    <x v="1"/>
    <x v="3"/>
    <x v="12"/>
    <n v="3"/>
    <s v="HORMIGONES Y CONTENEDORES JARA"/>
    <d v="1900-01-02T06:04:48"/>
    <n v="13.330833333217694"/>
    <n v="12"/>
    <n v="1.3308333332176936"/>
    <n v="0"/>
    <x v="4"/>
  </r>
  <r>
    <s v="E002"/>
    <s v="EO65"/>
    <x v="2993"/>
    <x v="0"/>
    <s v="E4"/>
    <n v="100057750"/>
    <s v="ALM. AGRUPADOS MAT, S.L."/>
    <n v="84000075"/>
    <s v="CACERES-PREF. MANZANO, S.L."/>
    <n v="3232"/>
    <x v="90"/>
    <d v="2024-09-16T00:00:00"/>
    <d v="1899-12-30T16:55:37"/>
    <s v="17/09 MATTERIA"/>
    <d v="2024-09-17T00:00:00"/>
    <x v="9"/>
    <x v="13"/>
    <x v="3100"/>
    <d v="2024-09-17T00:00:00"/>
    <d v="1899-12-30T11:02:49"/>
    <n v="142"/>
    <s v="E00142"/>
    <s v="RUTA KMS.142"/>
    <x v="156"/>
    <x v="0"/>
    <x v="0"/>
    <x v="8"/>
    <x v="1"/>
    <d v="2024-09-16T16:55:37"/>
    <x v="294"/>
    <n v="27.073055555694737"/>
    <d v="2024-09-17T11:02:49"/>
    <d v="1899-12-30T01:53:36"/>
    <d v="2024-09-17T12:56:25"/>
    <n v="7.059722222329583"/>
    <x v="0"/>
    <m/>
    <m/>
    <x v="0"/>
    <x v="15"/>
    <x v="0"/>
    <x v="3"/>
    <x v="7"/>
    <n v="3"/>
    <s v="VAZQUEZ COTANO, FCO. JAVIER"/>
    <d v="1899-12-31T21:26:24"/>
    <n v="24.179722222361402"/>
    <n v="12"/>
    <n v="12.179722222361402"/>
    <n v="0"/>
    <x v="4"/>
  </r>
  <r>
    <s v="E002"/>
    <s v="EO65"/>
    <x v="2994"/>
    <x v="0"/>
    <s v="E3"/>
    <n v="432000110"/>
    <s v="PREBETONG HORMIGONES, S.A."/>
    <n v="85000005"/>
    <s v="BADAJOZ-CAYA Nº 37"/>
    <n v="3297"/>
    <x v="60"/>
    <d v="2024-09-17T00:00:00"/>
    <d v="1899-12-30T09:05:51"/>
    <s v="17/09 17:00h"/>
    <d v="2024-09-17T00:00:00"/>
    <x v="1"/>
    <x v="13"/>
    <x v="3101"/>
    <d v="2024-09-17T00:00:00"/>
    <d v="1899-12-30T14:26:23"/>
    <n v="94"/>
    <s v="E00094"/>
    <s v="RUTA KMS.094"/>
    <x v="165"/>
    <x v="0"/>
    <x v="0"/>
    <x v="8"/>
    <x v="0"/>
    <d v="2024-09-17T09:05:51"/>
    <x v="291"/>
    <n v="7.9025000001420267"/>
    <d v="2024-09-17T14:26:23"/>
    <d v="1899-12-30T01:15:12"/>
    <d v="2024-09-17T15:41:35"/>
    <n v="1.3069444445427507"/>
    <x v="0"/>
    <m/>
    <m/>
    <x v="0"/>
    <x v="15"/>
    <x v="0"/>
    <x v="3"/>
    <x v="5"/>
    <n v="3"/>
    <s v=""/>
    <d v="1899-12-31T06:04:48"/>
    <n v="5.6491666668086928"/>
    <n v="0"/>
    <n v="5.6491666668086928"/>
    <n v="0"/>
    <x v="4"/>
  </r>
  <r>
    <s v="E002"/>
    <s v="EO65"/>
    <x v="2995"/>
    <x v="0"/>
    <s v="E3"/>
    <n v="100057809"/>
    <s v="HORM. QUINTANAR, SL"/>
    <n v="85000092"/>
    <s v="QUINTANAR DE LA ORDEN"/>
    <n v="3297"/>
    <x v="60"/>
    <d v="2024-09-17T00:00:00"/>
    <d v="1899-12-30T09:12:05"/>
    <s v="18/09 08:00h"/>
    <d v="2024-09-18T00:00:00"/>
    <x v="13"/>
    <x v="13"/>
    <x v="3102"/>
    <d v="2024-09-17T00:00:00"/>
    <d v="1899-12-30T16:56:28"/>
    <n v="492"/>
    <s v="E00492"/>
    <s v="RUTA KMS.492"/>
    <x v="259"/>
    <x v="0"/>
    <x v="0"/>
    <x v="8"/>
    <x v="0"/>
    <d v="2024-09-17T09:12:05"/>
    <x v="317"/>
    <n v="22.798611111240461"/>
    <d v="2024-09-17T16:56:28"/>
    <d v="1899-12-30T06:33:36"/>
    <d v="2024-09-17T23:30:04"/>
    <n v="8.4988888890948147"/>
    <x v="0"/>
    <m/>
    <m/>
    <x v="0"/>
    <x v="15"/>
    <x v="0"/>
    <x v="3"/>
    <x v="8"/>
    <n v="3"/>
    <s v="HORMIGONES Y CONTENEDORES JARA"/>
    <d v="1900-01-05T13:26:24"/>
    <n v="15.238611111240463"/>
    <n v="12"/>
    <n v="3.2386111112404627"/>
    <n v="0"/>
    <x v="4"/>
  </r>
  <r>
    <s v="E002"/>
    <s v="EO65"/>
    <x v="2996"/>
    <x v="0"/>
    <s v="E3"/>
    <n v="100028265"/>
    <s v="HORMIG. Y DERIVADOS SANTANO, S.A."/>
    <n v="85000214"/>
    <s v="TRUJILLO"/>
    <n v="3228"/>
    <x v="61"/>
    <d v="2024-09-17T00:00:00"/>
    <d v="1899-12-30T09:26:07"/>
    <s v="17/09 max 17h"/>
    <d v="2024-09-17T00:00:00"/>
    <x v="1"/>
    <x v="13"/>
    <x v="3103"/>
    <d v="2024-09-17T00:00:00"/>
    <d v="1899-12-30T10:14:57"/>
    <n v="163"/>
    <s v="E00163"/>
    <s v="RUTA KMS.163"/>
    <x v="172"/>
    <x v="0"/>
    <x v="0"/>
    <x v="8"/>
    <x v="0"/>
    <d v="2024-09-17T09:26:07"/>
    <x v="291"/>
    <n v="7.5647222223342396"/>
    <d v="2024-09-17T10:14:57"/>
    <d v="1899-12-30T02:10:24"/>
    <d v="2024-09-17T12:25:21"/>
    <n v="4.5774999999557622"/>
    <x v="0"/>
    <m/>
    <m/>
    <x v="0"/>
    <x v="15"/>
    <x v="0"/>
    <x v="3"/>
    <x v="6"/>
    <n v="3"/>
    <s v="MARTINEZ RODRIGUEZ FRANCISCO JAVIER"/>
    <d v="1900-01-01T04:09:36"/>
    <n v="4.3913888890009058"/>
    <n v="0"/>
    <n v="4.3913888890009058"/>
    <n v="0"/>
    <x v="4"/>
  </r>
  <r>
    <s v="E002"/>
    <s v="EO65"/>
    <x v="2997"/>
    <x v="0"/>
    <s v="E3"/>
    <n v="100057883"/>
    <s v="MATERIALES Y HORMIGONES, SL"/>
    <n v="85000198"/>
    <s v="MADRID"/>
    <n v="3228"/>
    <x v="61"/>
    <d v="2024-09-17T00:00:00"/>
    <d v="1899-12-30T10:14:38"/>
    <s v="18/09"/>
    <d v="2024-09-18T00:00:00"/>
    <x v="1"/>
    <x v="13"/>
    <x v="3104"/>
    <d v="2024-09-17T00:00:00"/>
    <d v="1899-12-30T13:15:11"/>
    <n v="413"/>
    <s v="E00413"/>
    <s v="RUTA KMS.413"/>
    <x v="189"/>
    <x v="0"/>
    <x v="0"/>
    <x v="8"/>
    <x v="0"/>
    <d v="2024-09-17T10:14:38"/>
    <x v="349"/>
    <n v="30.756111111142673"/>
    <d v="2024-09-17T13:15:11"/>
    <d v="1899-12-30T05:30:24"/>
    <d v="2024-09-17T18:45:35"/>
    <n v="22.240277777833398"/>
    <x v="0"/>
    <m/>
    <m/>
    <x v="0"/>
    <x v="15"/>
    <x v="0"/>
    <x v="3"/>
    <x v="2"/>
    <n v="3"/>
    <s v="HORMIGONES Y CONTENEDORES JARA"/>
    <d v="1900-01-04T12:09:36"/>
    <n v="24.249444444476005"/>
    <n v="12"/>
    <n v="12.249444444476005"/>
    <n v="0"/>
    <x v="4"/>
  </r>
  <r>
    <s v="E002"/>
    <s v="EO65"/>
    <x v="2998"/>
    <x v="0"/>
    <s v="E3"/>
    <n v="100057858"/>
    <s v="SPECIAL CONCRETE 3, S.L."/>
    <n v="85000115"/>
    <s v="ALCORCON"/>
    <n v="3297"/>
    <x v="60"/>
    <d v="2024-09-17T00:00:00"/>
    <d v="1899-12-30T10:24:14"/>
    <s v="18/09 08h"/>
    <d v="2024-09-18T00:00:00"/>
    <x v="13"/>
    <x v="13"/>
    <x v="3105"/>
    <d v="2024-09-17T00:00:00"/>
    <d v="1899-12-30T12:05:51"/>
    <n v="403"/>
    <s v="E00403"/>
    <s v="RUTA KMS.403"/>
    <x v="264"/>
    <x v="0"/>
    <x v="0"/>
    <x v="8"/>
    <x v="0"/>
    <d v="2024-09-17T10:24:14"/>
    <x v="317"/>
    <n v="21.596111111110076"/>
    <d v="2024-09-17T12:05:51"/>
    <d v="1899-12-30T05:22:24"/>
    <d v="2024-09-17T17:28:15"/>
    <n v="14.529166666790843"/>
    <x v="0"/>
    <m/>
    <m/>
    <x v="0"/>
    <x v="15"/>
    <x v="0"/>
    <x v="3"/>
    <x v="3"/>
    <n v="3"/>
    <s v="HORMIGONES Y CONTENEDORES JARA"/>
    <d v="1900-01-04T08:57:36"/>
    <n v="15.222777777776741"/>
    <n v="12"/>
    <n v="3.2227777777767415"/>
    <n v="0"/>
    <x v="4"/>
  </r>
  <r>
    <s v="E002"/>
    <s v="EO65"/>
    <x v="2999"/>
    <x v="0"/>
    <s v="E3"/>
    <n v="100057858"/>
    <s v="SPECIAL CONCRETE 3, S.L."/>
    <n v="85000115"/>
    <s v="ALCORCON"/>
    <n v="3297"/>
    <x v="60"/>
    <d v="2024-09-17T00:00:00"/>
    <d v="1899-12-30T10:24:51"/>
    <s v="18/09 09h"/>
    <d v="2024-09-18T00:00:00"/>
    <x v="18"/>
    <x v="13"/>
    <x v="3106"/>
    <d v="2024-09-17T00:00:00"/>
    <d v="1899-12-30T13:59:55"/>
    <n v="403"/>
    <s v="E00403"/>
    <s v="RUTA KMS.403"/>
    <x v="335"/>
    <x v="0"/>
    <x v="0"/>
    <x v="8"/>
    <x v="0"/>
    <d v="2024-09-17T10:24:51"/>
    <x v="320"/>
    <n v="22.585833333316259"/>
    <d v="2024-09-17T13:59:55"/>
    <d v="1899-12-30T05:22:24"/>
    <d v="2024-09-17T19:22:19"/>
    <n v="13.628055555454921"/>
    <x v="0"/>
    <m/>
    <m/>
    <x v="0"/>
    <x v="15"/>
    <x v="0"/>
    <x v="3"/>
    <x v="2"/>
    <n v="3"/>
    <s v="HORMIGONES Y CONTENEDORES JARA"/>
    <d v="1900-01-04T08:57:36"/>
    <n v="16.212499999982924"/>
    <n v="12"/>
    <n v="4.2124999999829242"/>
    <n v="0"/>
    <x v="4"/>
  </r>
  <r>
    <s v="E002"/>
    <s v="EO65"/>
    <x v="3000"/>
    <x v="0"/>
    <s v="E3"/>
    <n v="100046984"/>
    <s v="TRANSP. Y CEMENTOS HIDALGO, S.L."/>
    <n v="85000515"/>
    <s v="TORRIJOS-HORMICHOZAS"/>
    <n v="3297"/>
    <x v="60"/>
    <d v="2024-09-17T00:00:00"/>
    <d v="1899-12-30T10:29:17"/>
    <s v="HORMICHOZAS TORRIJOS"/>
    <d v="2024-09-18T00:00:00"/>
    <x v="11"/>
    <x v="13"/>
    <x v="3107"/>
    <d v="2024-09-17T00:00:00"/>
    <d v="1899-12-30T13:34:25"/>
    <n v="350"/>
    <s v="E00350"/>
    <s v="RUTA KMS.350"/>
    <x v="377"/>
    <x v="0"/>
    <x v="0"/>
    <x v="8"/>
    <x v="0"/>
    <d v="2024-09-17T10:29:17"/>
    <x v="339"/>
    <n v="23.511944444384426"/>
    <d v="2024-09-17T13:34:25"/>
    <d v="1899-12-30T04:40:00"/>
    <d v="2024-09-17T18:14:25"/>
    <n v="15.759722222224809"/>
    <x v="0"/>
    <m/>
    <m/>
    <x v="0"/>
    <x v="15"/>
    <x v="0"/>
    <x v="3"/>
    <x v="2"/>
    <n v="3"/>
    <s v="LOGISTICA Y CEM. HIDALGO, S.L."/>
    <d v="1900-01-03T16:00:00"/>
    <n v="17.845277777717758"/>
    <n v="12"/>
    <n v="5.845277777717758"/>
    <n v="0"/>
    <x v="4"/>
  </r>
  <r>
    <s v="E002"/>
    <s v="EO65"/>
    <x v="3001"/>
    <x v="0"/>
    <s v="E4"/>
    <n v="100058944"/>
    <s v="CIRIACO ESCOBAR MUÑOZ MAT. DE CONST"/>
    <n v="84000549"/>
    <s v="ARGAMASILLA DE CALATRAVA-CIRIACO ES"/>
    <n v="3230"/>
    <x v="59"/>
    <d v="2024-09-17T00:00:00"/>
    <d v="1899-12-30T11:04:56"/>
    <s v="56sacos"/>
    <d v="2024-09-18T00:00:00"/>
    <x v="9"/>
    <x v="13"/>
    <x v="3108"/>
    <d v="2024-09-17T00:00:00"/>
    <d v="1899-12-30T14:33:32"/>
    <n v="279"/>
    <s v="E00279"/>
    <s v="RUTA KMS.279"/>
    <x v="178"/>
    <x v="0"/>
    <x v="0"/>
    <x v="8"/>
    <x v="1"/>
    <d v="2024-09-17T11:04:56"/>
    <x v="318"/>
    <n v="32.917777777765878"/>
    <d v="2024-09-17T14:33:32"/>
    <d v="1899-12-30T03:43:12"/>
    <d v="2024-09-17T18:16:44"/>
    <n v="25.721111111110076"/>
    <x v="0"/>
    <m/>
    <m/>
    <x v="0"/>
    <x v="15"/>
    <x v="0"/>
    <x v="3"/>
    <x v="5"/>
    <n v="3"/>
    <s v="ALMACENES SAN BLAS CORTEGANA, S.L."/>
    <d v="1900-01-02T17:16:48"/>
    <n v="28.197777777765879"/>
    <n v="12"/>
    <n v="16.197777777765879"/>
    <n v="0"/>
    <x v="4"/>
  </r>
  <r>
    <s v="E002"/>
    <s v="EO65"/>
    <x v="3002"/>
    <x v="0"/>
    <s v="E3"/>
    <n v="100022399"/>
    <s v="GEVORA CONSTRUCCIONES S.A."/>
    <n v="85000566"/>
    <s v="LA ALBUERA-MEJORA EX310"/>
    <n v="3227"/>
    <x v="62"/>
    <d v="2024-09-17T00:00:00"/>
    <d v="1899-12-30T11:11:03"/>
    <s v="Devol.8043246322"/>
    <d v="2024-09-17T00:00:00"/>
    <x v="9"/>
    <x v="13"/>
    <x v="3109"/>
    <d v="2024-09-17T00:00:00"/>
    <d v="1899-12-30T12:24:26"/>
    <n v="73"/>
    <s v="E00073"/>
    <s v="RUTA KMS.073"/>
    <x v="345"/>
    <x v="1"/>
    <x v="0"/>
    <x v="8"/>
    <x v="0"/>
    <d v="2024-09-17T11:11:03"/>
    <x v="294"/>
    <n v="8.815833333414048"/>
    <d v="2024-09-17T12:24:26"/>
    <d v="1899-12-30T00:58:24"/>
    <d v="2024-09-17T13:22:50"/>
    <n v="6.6194444444845431"/>
    <x v="0"/>
    <m/>
    <m/>
    <x v="0"/>
    <x v="15"/>
    <x v="0"/>
    <x v="3"/>
    <x v="3"/>
    <n v="3"/>
    <s v="HIBURSANFRE, S.L.U."/>
    <d v="1899-12-30T23:21:36"/>
    <n v="6.8425000000807144"/>
    <n v="0"/>
    <n v="6.8425000000807144"/>
    <n v="0"/>
    <x v="4"/>
  </r>
  <r>
    <s v="E002"/>
    <s v="EO65"/>
    <x v="3003"/>
    <x v="0"/>
    <s v="E3"/>
    <n v="432000110"/>
    <s v="PREBETONG HORMIGONES, S.A."/>
    <n v="85000004"/>
    <s v="CACERES"/>
    <n v="3228"/>
    <x v="61"/>
    <d v="2024-09-17T00:00:00"/>
    <d v="1899-12-30T12:00:39"/>
    <s v="18/09 9H AL"/>
    <d v="2024-09-18T00:00:00"/>
    <x v="18"/>
    <x v="13"/>
    <x v="3110"/>
    <d v="2024-09-17T00:00:00"/>
    <d v="1899-12-30T14:59:35"/>
    <n v="147"/>
    <s v="E00147"/>
    <s v="RUTA KMS.147"/>
    <x v="167"/>
    <x v="0"/>
    <x v="0"/>
    <x v="8"/>
    <x v="0"/>
    <d v="2024-09-17T12:00:39"/>
    <x v="320"/>
    <n v="20.98916666675359"/>
    <d v="2024-09-17T14:59:35"/>
    <d v="1899-12-30T01:57:36"/>
    <d v="2024-09-17T16:57:11"/>
    <n v="16.046944444533437"/>
    <x v="0"/>
    <m/>
    <m/>
    <x v="0"/>
    <x v="15"/>
    <x v="0"/>
    <x v="3"/>
    <x v="5"/>
    <n v="3"/>
    <s v="HIBURSANFRE, S.L.U."/>
    <d v="1899-12-31T23:02:24"/>
    <n v="18.029166666753589"/>
    <n v="12"/>
    <n v="6.0291666667535893"/>
    <n v="0"/>
    <x v="4"/>
  </r>
  <r>
    <s v="E002"/>
    <s v="EO65"/>
    <x v="3004"/>
    <x v="0"/>
    <s v="E3"/>
    <n v="100022399"/>
    <s v="GEVORA CONSTRUCCIONES S.A."/>
    <n v="85000566"/>
    <s v="LA ALBUERA-MEJORA EX310"/>
    <n v="3227"/>
    <x v="62"/>
    <d v="2024-09-17T00:00:00"/>
    <d v="1899-12-30T12:45:55"/>
    <s v="18/09 10:00h"/>
    <d v="2024-09-18T00:00:00"/>
    <x v="11"/>
    <x v="13"/>
    <x v="3111"/>
    <d v="2024-09-17T00:00:00"/>
    <d v="1899-12-30T14:51:04"/>
    <n v="73"/>
    <s v="E00073"/>
    <s v="RUTA KMS.073"/>
    <x v="166"/>
    <x v="0"/>
    <x v="0"/>
    <x v="8"/>
    <x v="0"/>
    <d v="2024-09-17T12:45:55"/>
    <x v="339"/>
    <n v="21.234722222085111"/>
    <d v="2024-09-17T14:51:04"/>
    <d v="1899-12-30T00:58:24"/>
    <d v="2024-09-17T15:49:28"/>
    <n v="18.175555555557366"/>
    <x v="0"/>
    <m/>
    <m/>
    <x v="0"/>
    <x v="15"/>
    <x v="0"/>
    <x v="3"/>
    <x v="5"/>
    <n v="3"/>
    <s v=""/>
    <d v="1899-12-30T23:21:36"/>
    <n v="19.261388888751778"/>
    <n v="12"/>
    <n v="7.2613888887517781"/>
    <n v="0"/>
    <x v="4"/>
  </r>
  <r>
    <s v="E002"/>
    <s v="EO65"/>
    <x v="3005"/>
    <x v="0"/>
    <s v="E3"/>
    <n v="100046984"/>
    <s v="TRANSP. Y CEMENTOS HIDALGO, S.L."/>
    <n v="85000086"/>
    <s v="AVE MALPARTIDA DE PLASENCIA (G2)"/>
    <n v="3228"/>
    <x v="61"/>
    <d v="2024-09-17T00:00:00"/>
    <d v="1899-12-30T13:05:19"/>
    <s v="18/09 10:00h"/>
    <d v="2024-09-18T00:00:00"/>
    <x v="11"/>
    <x v="13"/>
    <x v="3112"/>
    <d v="2024-09-17T00:00:00"/>
    <d v="1899-12-30T14:39:00"/>
    <n v="222"/>
    <s v="E00222"/>
    <s v="RUTA KMS.222"/>
    <x v="161"/>
    <x v="0"/>
    <x v="0"/>
    <x v="8"/>
    <x v="0"/>
    <d v="2024-09-17T13:05:19"/>
    <x v="339"/>
    <n v="20.911388888780493"/>
    <d v="2024-09-17T14:39:00"/>
    <d v="1899-12-30T02:57:36"/>
    <d v="2024-09-17T17:36:36"/>
    <n v="16.389999999781139"/>
    <x v="0"/>
    <m/>
    <m/>
    <x v="0"/>
    <x v="15"/>
    <x v="0"/>
    <x v="3"/>
    <x v="5"/>
    <n v="3"/>
    <s v="CISTERCEX. S.L.L."/>
    <d v="1900-01-01T23:02:24"/>
    <n v="16.951388888780492"/>
    <n v="12"/>
    <n v="4.9513888887804924"/>
    <n v="0"/>
    <x v="4"/>
  </r>
  <r>
    <s v="E002"/>
    <s v="EO65"/>
    <x v="3006"/>
    <x v="0"/>
    <s v="E3"/>
    <n v="432000110"/>
    <s v="PREBETONG HORMIGONES, S.A."/>
    <n v="85000333"/>
    <s v="AVE PLASENCIA MOVIL"/>
    <n v="3228"/>
    <x v="61"/>
    <d v="2024-09-17T00:00:00"/>
    <d v="1899-12-30T14:05:56"/>
    <s v="18/09 8H"/>
    <d v="2024-09-18T00:00:00"/>
    <x v="13"/>
    <x v="13"/>
    <x v="3113"/>
    <d v="2024-09-17T00:00:00"/>
    <d v="1899-12-30T16:14:06"/>
    <n v="222"/>
    <s v="E00222"/>
    <s v="RUTA KMS.222"/>
    <x v="191"/>
    <x v="0"/>
    <x v="0"/>
    <x v="8"/>
    <x v="0"/>
    <d v="2024-09-17T14:05:56"/>
    <x v="317"/>
    <n v="17.901111111219507"/>
    <d v="2024-09-17T16:14:06"/>
    <d v="1899-12-30T02:57:36"/>
    <d v="2024-09-17T19:11:42"/>
    <n v="12.804999999934807"/>
    <x v="0"/>
    <m/>
    <m/>
    <x v="0"/>
    <x v="15"/>
    <x v="0"/>
    <x v="3"/>
    <x v="8"/>
    <n v="3"/>
    <s v=""/>
    <d v="1900-01-01T23:02:24"/>
    <n v="13.941111111219506"/>
    <n v="12"/>
    <n v="1.9411111112195059"/>
    <n v="0"/>
    <x v="4"/>
  </r>
  <r>
    <s v="E002"/>
    <s v="EO65"/>
    <x v="3007"/>
    <x v="0"/>
    <s v="E3"/>
    <n v="100058317"/>
    <s v="UTE VARIANTE ZAFRA"/>
    <n v="85000397"/>
    <s v="ZAFRA-VARIANTE DE ZAFRA"/>
    <n v="3227"/>
    <x v="62"/>
    <d v="2024-09-17T00:00:00"/>
    <d v="1899-12-30T14:25:51"/>
    <s v="18/09 08:30h"/>
    <d v="2024-09-18T00:00:00"/>
    <x v="19"/>
    <x v="13"/>
    <x v="3114"/>
    <d v="2024-09-17T00:00:00"/>
    <d v="1899-12-30T17:10:30"/>
    <n v="12"/>
    <s v="E00012"/>
    <s v="RUTA KMS.012"/>
    <x v="157"/>
    <x v="0"/>
    <x v="0"/>
    <x v="8"/>
    <x v="0"/>
    <d v="2024-09-17T14:25:51"/>
    <x v="337"/>
    <n v="18.069166666595265"/>
    <d v="2024-09-17T17:10:30"/>
    <d v="1899-12-30T00:09:36"/>
    <d v="2024-09-17T17:20:06"/>
    <n v="15.164999999979045"/>
    <x v="0"/>
    <m/>
    <m/>
    <x v="0"/>
    <x v="15"/>
    <x v="0"/>
    <x v="3"/>
    <x v="9"/>
    <n v="3"/>
    <s v="HIBURSANFRE, S.L.U."/>
    <d v="1899-12-30T03:50:24"/>
    <n v="16.909166666595265"/>
    <n v="12"/>
    <n v="4.9091666665952651"/>
    <n v="0"/>
    <x v="4"/>
  </r>
  <r>
    <s v="E002"/>
    <s v="EO65"/>
    <x v="3008"/>
    <x v="0"/>
    <s v="E3"/>
    <n v="100057753"/>
    <s v="HORM. Y ARIDOS NUÑEZ, S.L."/>
    <n v="85000160"/>
    <s v="OBRA AVE PLANTA TORIL"/>
    <n v="3228"/>
    <x v="61"/>
    <d v="2024-09-17T00:00:00"/>
    <d v="1899-12-30T15:46:48"/>
    <s v="18/09 08:00h"/>
    <d v="2024-09-18T00:00:00"/>
    <x v="13"/>
    <x v="13"/>
    <x v="3115"/>
    <d v="2024-09-17T00:00:00"/>
    <d v="1899-12-30T17:09:42"/>
    <n v="244"/>
    <s v="E00244"/>
    <s v="RUTA KMS.244"/>
    <x v="256"/>
    <x v="0"/>
    <x v="0"/>
    <x v="8"/>
    <x v="0"/>
    <d v="2024-09-17T15:46:48"/>
    <x v="317"/>
    <n v="16.220000000030268"/>
    <d v="2024-09-17T17:09:42"/>
    <d v="1899-12-30T03:15:12"/>
    <d v="2024-09-17T20:24:54"/>
    <n v="11.585000000079162"/>
    <x v="0"/>
    <m/>
    <m/>
    <x v="0"/>
    <x v="15"/>
    <x v="0"/>
    <x v="3"/>
    <x v="9"/>
    <n v="3"/>
    <s v="HORMIGONES Y CONTENEDORES JARA"/>
    <d v="1900-01-02T06:04:48"/>
    <n v="11.966666666696934"/>
    <n v="12"/>
    <n v="-3.3333333303065871E-2"/>
    <n v="1"/>
    <x v="4"/>
  </r>
  <r>
    <s v="E002"/>
    <s v="EO66"/>
    <x v="3009"/>
    <x v="0"/>
    <s v="E4"/>
    <n v="100022674"/>
    <s v="COMERCIAL SILOS DE GALICIA, S.L."/>
    <n v="84000541"/>
    <s v="SAO VICENTE DO PAUL"/>
    <n v="3230"/>
    <x v="59"/>
    <d v="2024-09-12T00:00:00"/>
    <d v="1899-12-30T11:21:19"/>
    <s v="16/09 Casais dos Cip"/>
    <d v="2024-09-16T00:00:00"/>
    <x v="9"/>
    <x v="13"/>
    <x v="3116"/>
    <d v="2024-09-13T00:00:00"/>
    <d v="1899-12-30T15:42:49"/>
    <n v="304"/>
    <s v="E00304"/>
    <s v="RUTA KMS.304"/>
    <x v="314"/>
    <x v="0"/>
    <x v="0"/>
    <x v="8"/>
    <x v="1"/>
    <d v="2024-09-12T11:21:19"/>
    <x v="276"/>
    <n v="104.64472222229233"/>
    <d v="2024-09-13T15:42:49"/>
    <d v="1899-12-30T04:03:12"/>
    <d v="2024-09-13T19:46:01"/>
    <n v="72.23305555555271"/>
    <x v="0"/>
    <m/>
    <m/>
    <x v="0"/>
    <x v="12"/>
    <x v="0"/>
    <x v="2"/>
    <x v="4"/>
    <n v="6"/>
    <s v=""/>
    <d v="1900-01-03T01:16:48"/>
    <n v="99.591388888959003"/>
    <n v="48"/>
    <n v="51.591388888959003"/>
    <n v="0"/>
    <x v="4"/>
  </r>
  <r>
    <s v="E002"/>
    <s v="EO66"/>
    <x v="3010"/>
    <x v="0"/>
    <s v="E3"/>
    <n v="100059479"/>
    <s v="PEGACOL, CIMENTOS COLA LDA"/>
    <n v="85000546"/>
    <s v="FORNOS DE CIMA CALHANDRIZ"/>
    <n v="3229"/>
    <x v="63"/>
    <d v="2024-09-12T00:00:00"/>
    <d v="1899-12-30T12:25:06"/>
    <s v="18/09 09:00h"/>
    <d v="2024-09-18T00:00:00"/>
    <x v="18"/>
    <x v="13"/>
    <x v="3117"/>
    <d v="2024-09-17T00:00:00"/>
    <d v="1899-12-30T12:47:34"/>
    <n v="293"/>
    <s v="E00293"/>
    <s v="RUTA KMS.293"/>
    <x v="169"/>
    <x v="0"/>
    <x v="0"/>
    <x v="8"/>
    <x v="0"/>
    <d v="2024-09-12T12:25:06"/>
    <x v="320"/>
    <n v="140.58166666666511"/>
    <d v="2024-09-17T12:47:34"/>
    <d v="1899-12-30T03:54:24"/>
    <d v="2024-09-17T16:41:58"/>
    <n v="16.300555555557366"/>
    <x v="0"/>
    <m/>
    <m/>
    <x v="0"/>
    <x v="15"/>
    <x v="0"/>
    <x v="3"/>
    <x v="3"/>
    <n v="3"/>
    <s v=""/>
    <d v="1900-01-02T21:45:36"/>
    <n v="135.67499999999845"/>
    <n v="60"/>
    <n v="75.674999999998448"/>
    <n v="0"/>
    <x v="4"/>
  </r>
  <r>
    <s v="E002"/>
    <s v="EO11"/>
    <x v="3011"/>
    <x v="0"/>
    <s v="E3"/>
    <n v="432000110"/>
    <s v="PREBETONG HORMIGONES, S.A."/>
    <n v="22001522"/>
    <s v="SAN COSME DE BARREIRO"/>
    <n v="55"/>
    <x v="1"/>
    <d v="2024-09-17T00:00:00"/>
    <d v="1899-12-30T09:32:54"/>
    <s v="18/09 12h"/>
    <d v="2024-09-18T00:00:00"/>
    <x v="17"/>
    <x v="0"/>
    <x v="3118"/>
    <d v="2024-09-17T00:00:00"/>
    <d v="1899-12-30T19:49:17"/>
    <n v="205"/>
    <s v="E00205"/>
    <s v="RUTA KMS.205"/>
    <x v="275"/>
    <x v="0"/>
    <x v="0"/>
    <x v="0"/>
    <x v="0"/>
    <d v="2024-09-17T09:32:54"/>
    <x v="322"/>
    <n v="26.451666666660458"/>
    <d v="2024-09-17T19:49:17"/>
    <d v="1899-12-30T02:44:00"/>
    <d v="2024-09-17T22:33:17"/>
    <n v="13.445277777733281"/>
    <x v="0"/>
    <m/>
    <m/>
    <x v="0"/>
    <x v="15"/>
    <x v="0"/>
    <x v="3"/>
    <x v="11"/>
    <n v="3"/>
    <s v=""/>
    <d v="1900-01-01T17:36:00"/>
    <n v="22.718333333327124"/>
    <n v="12"/>
    <n v="10.718333333327124"/>
    <n v="0"/>
    <x v="0"/>
  </r>
  <r>
    <s v="E002"/>
    <s v="EO11"/>
    <x v="3012"/>
    <x v="0"/>
    <s v="E3"/>
    <n v="100000834"/>
    <s v="AGLOMERADOS Y CNES. VALDEORRAS S.A."/>
    <n v="22000369"/>
    <s v="QUIROGA"/>
    <n v="55"/>
    <x v="1"/>
    <d v="2024-09-17T00:00:00"/>
    <d v="1899-12-30T10:02:11"/>
    <s v="18/09 09:00h Nº 7058"/>
    <d v="2024-09-18T00:00:00"/>
    <x v="18"/>
    <x v="0"/>
    <x v="3119"/>
    <d v="2024-09-17T00:00:00"/>
    <d v="1899-12-30T19:12:13"/>
    <n v="68"/>
    <s v="E00068"/>
    <s v="RUTA KMS.068"/>
    <x v="351"/>
    <x v="0"/>
    <x v="0"/>
    <x v="0"/>
    <x v="0"/>
    <d v="2024-09-17T10:02:11"/>
    <x v="320"/>
    <n v="22.963611111044884"/>
    <d v="2024-09-17T19:12:13"/>
    <d v="1899-12-30T00:54:24"/>
    <d v="2024-09-17T20:06:37"/>
    <n v="12.889722222229466"/>
    <x v="0"/>
    <m/>
    <m/>
    <x v="0"/>
    <x v="15"/>
    <x v="0"/>
    <x v="3"/>
    <x v="11"/>
    <n v="3"/>
    <s v=""/>
    <d v="1899-12-30T21:45:36"/>
    <n v="21.056944444378217"/>
    <n v="12"/>
    <n v="9.0569444443782174"/>
    <n v="0"/>
    <x v="0"/>
  </r>
  <r>
    <s v="E002"/>
    <s v="EO11"/>
    <x v="3013"/>
    <x v="0"/>
    <s v="E3"/>
    <n v="100018925"/>
    <s v="TRAVIESAS DEL NORTE, S.A."/>
    <n v="22001250"/>
    <s v="VILLAFRANCA"/>
    <n v="3218"/>
    <x v="5"/>
    <d v="2024-09-17T00:00:00"/>
    <d v="1899-12-30T10:54:29"/>
    <s v="18/09  DE 7 -  15 HO"/>
    <d v="2024-09-18T00:00:00"/>
    <x v="12"/>
    <x v="0"/>
    <x v="3120"/>
    <d v="2024-09-17T00:00:00"/>
    <d v="1899-12-30T18:25:25"/>
    <n v="10"/>
    <s v="E00010"/>
    <s v="RUTA KMS.010"/>
    <x v="9"/>
    <x v="0"/>
    <x v="0"/>
    <x v="0"/>
    <x v="0"/>
    <d v="2024-09-17T10:54:29"/>
    <x v="342"/>
    <n v="24.091944444458932"/>
    <d v="2024-09-17T18:25:25"/>
    <d v="1899-12-30T00:08:00"/>
    <d v="2024-09-17T18:33:25"/>
    <n v="16.443055555515457"/>
    <x v="0"/>
    <m/>
    <m/>
    <x v="0"/>
    <x v="15"/>
    <x v="0"/>
    <x v="3"/>
    <x v="10"/>
    <n v="3"/>
    <s v=""/>
    <d v="1899-12-30T03:12:00"/>
    <n v="22.958611111125599"/>
    <n v="12"/>
    <n v="10.958611111125599"/>
    <n v="0"/>
    <x v="0"/>
  </r>
  <r>
    <s v="E002"/>
    <s v="EO11"/>
    <x v="3014"/>
    <x v="0"/>
    <s v="E3"/>
    <n v="100018925"/>
    <s v="TRAVIESAS DEL NORTE, S.A."/>
    <n v="22001250"/>
    <s v="VILLAFRANCA"/>
    <n v="1054"/>
    <x v="6"/>
    <d v="2024-09-17T00:00:00"/>
    <d v="1899-12-30T10:55:14"/>
    <s v="18/09 HORARIO DE 13"/>
    <d v="2024-09-18T00:00:00"/>
    <x v="17"/>
    <x v="5"/>
    <x v="3121"/>
    <d v="2024-09-18T00:00:00"/>
    <d v="1899-12-30T12:58:34"/>
    <n v="100"/>
    <s v="E00100"/>
    <s v="RUTA KMS.100"/>
    <x v="273"/>
    <x v="0"/>
    <x v="0"/>
    <x v="2"/>
    <x v="0"/>
    <d v="2024-09-17T10:55:14"/>
    <x v="322"/>
    <n v="25.07944444444729"/>
    <d v="2024-09-18T12:58:34"/>
    <d v="1899-12-30T01:20:00"/>
    <d v="2024-09-18T14:18:34"/>
    <n v="-2.309444444370456"/>
    <x v="1"/>
    <m/>
    <m/>
    <x v="0"/>
    <x v="17"/>
    <x v="3"/>
    <x v="3"/>
    <x v="3"/>
    <n v="4"/>
    <s v=""/>
    <d v="1899-12-31T08:00:00"/>
    <n v="22.746111111113958"/>
    <n v="12"/>
    <n v="10.746111111113958"/>
    <n v="0"/>
    <x v="0"/>
  </r>
  <r>
    <s v="E002"/>
    <s v="EO11"/>
    <x v="3015"/>
    <x v="0"/>
    <s v="E3"/>
    <n v="100018925"/>
    <s v="TRAVIESAS DEL NORTE, S.A."/>
    <n v="22001250"/>
    <s v="VILLAFRANCA"/>
    <n v="1054"/>
    <x v="6"/>
    <d v="2024-09-17T00:00:00"/>
    <d v="1899-12-30T10:55:41"/>
    <s v="19/09 11.00H 1º  R07"/>
    <d v="2024-09-19T00:00:00"/>
    <x v="17"/>
    <x v="5"/>
    <x v="3122"/>
    <d v="2024-09-18T00:00:00"/>
    <d v="1899-12-30T17:52:49"/>
    <n v="100"/>
    <s v="E00100"/>
    <s v="RUTA KMS.100"/>
    <x v="378"/>
    <x v="0"/>
    <x v="0"/>
    <x v="2"/>
    <x v="0"/>
    <d v="2024-09-17T10:55:41"/>
    <x v="350"/>
    <n v="49.071944444440305"/>
    <d v="2024-09-18T17:52:49"/>
    <d v="1899-12-30T01:20:00"/>
    <d v="2024-09-18T19:12:49"/>
    <n v="16.786388888955116"/>
    <x v="0"/>
    <m/>
    <m/>
    <x v="0"/>
    <x v="17"/>
    <x v="0"/>
    <x v="3"/>
    <x v="9"/>
    <n v="4"/>
    <s v=""/>
    <d v="1899-12-31T08:00:00"/>
    <n v="46.73861111110697"/>
    <n v="24"/>
    <n v="22.73861111110697"/>
    <n v="0"/>
    <x v="0"/>
  </r>
  <r>
    <s v="E002"/>
    <s v="EO11"/>
    <x v="3016"/>
    <x v="0"/>
    <s v="E3"/>
    <n v="100018925"/>
    <s v="TRAVIESAS DEL NORTE, S.A."/>
    <n v="22001250"/>
    <s v="VILLAFRANCA"/>
    <n v="1054"/>
    <x v="6"/>
    <d v="2024-09-17T00:00:00"/>
    <d v="1899-12-30T10:56:07"/>
    <s v="19/09 15.30H 2º  C03"/>
    <d v="2024-09-19T00:00:00"/>
    <x v="6"/>
    <x v="5"/>
    <x v="3123"/>
    <d v="2024-09-19T00:00:00"/>
    <d v="1899-12-30T10:57:07"/>
    <n v="100"/>
    <s v="E00100"/>
    <s v="RUTA KMS.100"/>
    <x v="273"/>
    <x v="0"/>
    <x v="0"/>
    <x v="2"/>
    <x v="0"/>
    <d v="2024-09-17T10:56:07"/>
    <x v="351"/>
    <n v="53.064722222217824"/>
    <d v="2024-09-19T10:57:07"/>
    <d v="1899-12-30T01:20:00"/>
    <d v="2024-09-19T12:17:07"/>
    <n v="3.7147222221828997"/>
    <x v="0"/>
    <m/>
    <m/>
    <x v="0"/>
    <x v="18"/>
    <x v="0"/>
    <x v="3"/>
    <x v="6"/>
    <n v="5"/>
    <s v=""/>
    <d v="1899-12-31T08:00:00"/>
    <n v="50.731388888884489"/>
    <n v="24"/>
    <n v="26.731388888884489"/>
    <n v="0"/>
    <x v="0"/>
  </r>
  <r>
    <s v="E002"/>
    <s v="EO11"/>
    <x v="3017"/>
    <x v="0"/>
    <s v="E3"/>
    <n v="100000865"/>
    <s v="HORMIGONES SINDO CASTRO S.L."/>
    <n v="22000428"/>
    <s v="VILLAMARTIN A."/>
    <n v="3042"/>
    <x v="4"/>
    <d v="2024-09-17T00:00:00"/>
    <d v="1899-12-30T12:42:07"/>
    <s v="18/09 15h"/>
    <d v="2024-09-18T00:00:00"/>
    <x v="4"/>
    <x v="0"/>
    <x v="3124"/>
    <d v="2024-09-18T00:00:00"/>
    <d v="1899-12-30T13:31:33"/>
    <n v="4"/>
    <s v="E00004"/>
    <s v="RUTA KMS.004"/>
    <x v="2"/>
    <x v="0"/>
    <x v="0"/>
    <x v="0"/>
    <x v="0"/>
    <d v="2024-09-17T12:42:07"/>
    <x v="341"/>
    <n v="26.298055555613246"/>
    <d v="2024-09-18T13:31:33"/>
    <d v="1899-12-30T00:03:12"/>
    <d v="2024-09-18T13:34:45"/>
    <n v="1.4208333333372138"/>
    <x v="0"/>
    <m/>
    <m/>
    <x v="0"/>
    <x v="17"/>
    <x v="0"/>
    <x v="3"/>
    <x v="2"/>
    <n v="4"/>
    <s v=""/>
    <d v="1899-12-30T01:16:48"/>
    <n v="25.244722222279911"/>
    <n v="12"/>
    <n v="13.244722222279911"/>
    <n v="0"/>
    <x v="0"/>
  </r>
  <r>
    <s v="E002"/>
    <s v="EO11"/>
    <x v="3018"/>
    <x v="0"/>
    <s v="E3"/>
    <n v="100000865"/>
    <s v="HORMIGONES SINDO CASTRO S.L."/>
    <n v="22000428"/>
    <s v="VILLAMARTIN A."/>
    <n v="3042"/>
    <x v="4"/>
    <d v="2024-09-17T00:00:00"/>
    <d v="1899-12-30T12:43:04"/>
    <s v="18/09 10h"/>
    <d v="2024-09-18T00:00:00"/>
    <x v="11"/>
    <x v="0"/>
    <x v="3125"/>
    <d v="2024-09-18T00:00:00"/>
    <d v="1899-12-30T09:22:40"/>
    <n v="4"/>
    <s v="E00004"/>
    <s v="RUTA KMS.004"/>
    <x v="224"/>
    <x v="0"/>
    <x v="0"/>
    <x v="0"/>
    <x v="0"/>
    <d v="2024-09-17T12:43:04"/>
    <x v="339"/>
    <n v="21.282222222187556"/>
    <d v="2024-09-18T09:22:40"/>
    <d v="1899-12-30T00:03:12"/>
    <d v="2024-09-18T09:25:52"/>
    <n v="0.56888888881076127"/>
    <x v="0"/>
    <m/>
    <m/>
    <x v="0"/>
    <x v="17"/>
    <x v="0"/>
    <x v="3"/>
    <x v="1"/>
    <n v="4"/>
    <s v=""/>
    <d v="1899-12-30T01:16:48"/>
    <n v="20.228888888854222"/>
    <n v="12"/>
    <n v="8.2288888888542218"/>
    <n v="0"/>
    <x v="0"/>
  </r>
  <r>
    <s v="E002"/>
    <s v="EO11"/>
    <x v="3019"/>
    <x v="0"/>
    <s v="E3"/>
    <n v="100058978"/>
    <s v="ENRIQUE &amp; AMADEO OBRAS Y SERVICIOS"/>
    <n v="22002970"/>
    <s v="CASTRELO DO VAL"/>
    <n v="55"/>
    <x v="1"/>
    <d v="2024-09-17T00:00:00"/>
    <d v="1899-12-30T13:42:41"/>
    <s v="18/09 X LA TARDE"/>
    <d v="2024-09-18T00:00:00"/>
    <x v="20"/>
    <x v="1"/>
    <x v="3126"/>
    <d v="2024-09-18T00:00:00"/>
    <d v="1899-12-30T16:22:14"/>
    <n v="81"/>
    <s v="E00081"/>
    <s v="RUTA KMS.081"/>
    <x v="38"/>
    <x v="0"/>
    <x v="0"/>
    <x v="1"/>
    <x v="0"/>
    <d v="2024-09-17T13:42:41"/>
    <x v="352"/>
    <n v="28.788611111172941"/>
    <d v="2024-09-18T16:22:14"/>
    <d v="1899-12-30T01:04:48"/>
    <d v="2024-09-18T17:27:02"/>
    <n v="1.0494444445939735"/>
    <x v="0"/>
    <m/>
    <m/>
    <x v="0"/>
    <x v="17"/>
    <x v="0"/>
    <x v="3"/>
    <x v="8"/>
    <n v="4"/>
    <s v=""/>
    <d v="1899-12-31T01:55:12"/>
    <n v="26.708611111172942"/>
    <n v="14"/>
    <n v="12.708611111172942"/>
    <n v="0"/>
    <x v="0"/>
  </r>
  <r>
    <s v="E002"/>
    <s v="EO11"/>
    <x v="3020"/>
    <x v="0"/>
    <s v="E3"/>
    <n v="100048420"/>
    <s v="RODIÑAS PRETENSADOS, S. L."/>
    <n v="22002398"/>
    <s v="CALO"/>
    <n v="3042"/>
    <x v="4"/>
    <d v="2024-09-17T00:00:00"/>
    <d v="1899-12-30T13:46:52"/>
    <s v="18/09 09h SILO 4"/>
    <d v="2024-09-18T00:00:00"/>
    <x v="18"/>
    <x v="2"/>
    <x v="3127"/>
    <d v="2024-09-18T00:00:00"/>
    <d v="1899-12-30T08:18:57"/>
    <n v="15"/>
    <s v="E00015"/>
    <s v="RUTA KMS.015"/>
    <x v="217"/>
    <x v="0"/>
    <x v="0"/>
    <x v="1"/>
    <x v="0"/>
    <d v="2024-09-17T13:46:52"/>
    <x v="320"/>
    <n v="19.218888888834044"/>
    <d v="2024-09-18T08:18:57"/>
    <d v="1899-12-30T00:12:00"/>
    <d v="2024-09-18T08:30:57"/>
    <n v="0.48416666669072583"/>
    <x v="0"/>
    <m/>
    <m/>
    <x v="0"/>
    <x v="17"/>
    <x v="0"/>
    <x v="3"/>
    <x v="0"/>
    <n v="4"/>
    <s v=""/>
    <d v="1899-12-30T04:48:00"/>
    <n v="18.018888888834045"/>
    <n v="14"/>
    <n v="4.018888888834045"/>
    <n v="0"/>
    <x v="0"/>
  </r>
  <r>
    <s v="E002"/>
    <s v="EO11"/>
    <x v="3021"/>
    <x v="0"/>
    <s v="E3"/>
    <n v="100048420"/>
    <s v="RODIÑAS PRETENSADOS, S. L."/>
    <n v="22002398"/>
    <s v="CALO"/>
    <n v="3042"/>
    <x v="4"/>
    <d v="2024-09-17T00:00:00"/>
    <d v="1899-12-30T13:47:20"/>
    <s v="18/09 08h SILO 4"/>
    <d v="2024-09-18T00:00:00"/>
    <x v="13"/>
    <x v="2"/>
    <x v="3128"/>
    <d v="2024-09-17T00:00:00"/>
    <d v="1899-12-30T17:50:41"/>
    <n v="15"/>
    <s v="E00015"/>
    <s v="RUTA KMS.015"/>
    <x v="217"/>
    <x v="0"/>
    <x v="0"/>
    <x v="1"/>
    <x v="0"/>
    <d v="2024-09-17T13:47:20"/>
    <x v="317"/>
    <n v="18.211111111217178"/>
    <d v="2024-09-17T17:50:41"/>
    <d v="1899-12-30T00:12:00"/>
    <d v="2024-09-17T18:02:41"/>
    <n v="13.95527777785901"/>
    <x v="0"/>
    <m/>
    <m/>
    <x v="0"/>
    <x v="15"/>
    <x v="0"/>
    <x v="3"/>
    <x v="9"/>
    <n v="3"/>
    <s v=""/>
    <d v="1899-12-30T04:48:00"/>
    <n v="17.011111111217179"/>
    <n v="14"/>
    <n v="3.0111111112171791"/>
    <n v="0"/>
    <x v="0"/>
  </r>
  <r>
    <s v="E002"/>
    <s v="EO11"/>
    <x v="3022"/>
    <x v="0"/>
    <s v="E3"/>
    <n v="100048420"/>
    <s v="RODIÑAS PRETENSADOS, S. L."/>
    <n v="22002398"/>
    <s v="CALO"/>
    <n v="55"/>
    <x v="1"/>
    <d v="2024-09-17T00:00:00"/>
    <d v="1899-12-30T13:49:20"/>
    <s v="18/09 11h SILO 2"/>
    <d v="2024-09-18T00:00:00"/>
    <x v="14"/>
    <x v="2"/>
    <x v="3129"/>
    <d v="2024-09-18T00:00:00"/>
    <d v="1899-12-30T10:24:03"/>
    <n v="15"/>
    <s v="E00015"/>
    <s v="RUTA KMS.015"/>
    <x v="217"/>
    <x v="0"/>
    <x v="0"/>
    <x v="1"/>
    <x v="0"/>
    <d v="2024-09-17T13:49:20"/>
    <x v="353"/>
    <n v="21.677777777658775"/>
    <d v="2024-09-18T10:24:03"/>
    <d v="1899-12-30T00:12:00"/>
    <d v="2024-09-18T10:36:03"/>
    <n v="0.89916666661156341"/>
    <x v="0"/>
    <m/>
    <m/>
    <x v="0"/>
    <x v="17"/>
    <x v="0"/>
    <x v="3"/>
    <x v="6"/>
    <n v="4"/>
    <s v=""/>
    <d v="1899-12-30T04:48:00"/>
    <n v="20.477777777658776"/>
    <n v="14"/>
    <n v="6.4777777776587762"/>
    <n v="0"/>
    <x v="0"/>
  </r>
  <r>
    <s v="E002"/>
    <s v="EO11"/>
    <x v="3023"/>
    <x v="0"/>
    <s v="E3"/>
    <n v="100000764"/>
    <s v="HORMIGONES BERGANTIÑOS S.A."/>
    <n v="22000268"/>
    <s v="ESPIRITU SANTO"/>
    <n v="55"/>
    <x v="1"/>
    <d v="2024-09-17T00:00:00"/>
    <d v="1899-12-30T15:12:00"/>
    <s v="18/09 08:00h"/>
    <d v="2024-09-18T00:00:00"/>
    <x v="13"/>
    <x v="3"/>
    <x v="3130"/>
    <d v="2024-09-17T00:00:00"/>
    <d v="1899-12-30T18:08:30"/>
    <n v="15"/>
    <s v="E00015"/>
    <s v="RUTA KMS.015"/>
    <x v="30"/>
    <x v="0"/>
    <x v="0"/>
    <x v="1"/>
    <x v="0"/>
    <d v="2024-09-17T15:12:00"/>
    <x v="317"/>
    <n v="16.800000000104774"/>
    <d v="2024-09-17T18:08:30"/>
    <d v="1899-12-30T00:12:00"/>
    <d v="2024-09-17T18:20:30"/>
    <n v="13.658333333500195"/>
    <x v="0"/>
    <m/>
    <m/>
    <x v="0"/>
    <x v="15"/>
    <x v="0"/>
    <x v="3"/>
    <x v="10"/>
    <n v="3"/>
    <s v=""/>
    <d v="1899-12-30T04:48:00"/>
    <n v="15.600000000104775"/>
    <n v="14"/>
    <n v="1.6000000001047745"/>
    <n v="0"/>
    <x v="0"/>
  </r>
  <r>
    <s v="E002"/>
    <s v="EO11"/>
    <x v="3024"/>
    <x v="0"/>
    <s v="E3"/>
    <n v="100000865"/>
    <s v="HORMIGONES SINDO CASTRO S.L."/>
    <n v="22000428"/>
    <s v="VILLAMARTIN A."/>
    <n v="55"/>
    <x v="1"/>
    <d v="2024-09-17T00:00:00"/>
    <d v="1899-12-30T15:19:32"/>
    <s v="18/09 8h"/>
    <d v="2024-09-18T00:00:00"/>
    <x v="13"/>
    <x v="0"/>
    <x v="3131"/>
    <d v="2024-09-17T00:00:00"/>
    <d v="1899-12-30T17:36:33"/>
    <n v="4"/>
    <s v="E00004"/>
    <s v="RUTA KMS.004"/>
    <x v="32"/>
    <x v="0"/>
    <x v="0"/>
    <x v="0"/>
    <x v="0"/>
    <d v="2024-09-17T15:19:32"/>
    <x v="317"/>
    <n v="16.674444444535766"/>
    <d v="2024-09-17T17:36:33"/>
    <d v="1899-12-30T00:03:12"/>
    <d v="2024-09-17T17:39:45"/>
    <n v="14.337500000023283"/>
    <x v="0"/>
    <m/>
    <m/>
    <x v="0"/>
    <x v="15"/>
    <x v="0"/>
    <x v="3"/>
    <x v="9"/>
    <n v="3"/>
    <s v=""/>
    <d v="1899-12-30T01:16:48"/>
    <n v="15.621111111202431"/>
    <n v="12"/>
    <n v="3.6211111112024312"/>
    <n v="0"/>
    <x v="0"/>
  </r>
  <r>
    <s v="E002"/>
    <s v="EO11"/>
    <x v="3025"/>
    <x v="0"/>
    <s v="E3"/>
    <n v="100010280"/>
    <s v="ANLLACO, S.A."/>
    <n v="22000631"/>
    <s v="CABAÑINAS"/>
    <n v="55"/>
    <x v="1"/>
    <d v="2024-09-17T00:00:00"/>
    <d v="1899-12-30T15:19:42"/>
    <s v="18/09  09h"/>
    <d v="2024-09-18T00:00:00"/>
    <x v="18"/>
    <x v="0"/>
    <x v="3132"/>
    <d v="2024-09-17T00:00:00"/>
    <d v="1899-12-30T19:27:58"/>
    <n v="32"/>
    <s v="E00032"/>
    <s v="RUTA KMS.032"/>
    <x v="33"/>
    <x v="0"/>
    <x v="0"/>
    <x v="0"/>
    <x v="0"/>
    <d v="2024-09-17T15:19:42"/>
    <x v="320"/>
    <n v="17.671666666748933"/>
    <d v="2024-09-17T19:27:58"/>
    <d v="1899-12-30T00:25:36"/>
    <d v="2024-09-17T19:53:34"/>
    <n v="13.107222222257406"/>
    <x v="0"/>
    <m/>
    <m/>
    <x v="0"/>
    <x v="15"/>
    <x v="0"/>
    <x v="3"/>
    <x v="11"/>
    <n v="3"/>
    <s v=""/>
    <d v="1899-12-30T10:14:24"/>
    <n v="16.245000000082268"/>
    <n v="12"/>
    <n v="4.2450000000822676"/>
    <n v="0"/>
    <x v="0"/>
  </r>
  <r>
    <s v="E002"/>
    <s v="EO11"/>
    <x v="3026"/>
    <x v="0"/>
    <s v="E3"/>
    <n v="100022370"/>
    <s v="PREFABRICADOS LUIS BARROS S.L."/>
    <n v="22002536"/>
    <s v="PUXEIROS"/>
    <n v="55"/>
    <x v="1"/>
    <d v="2024-09-17T00:00:00"/>
    <d v="1899-12-30T15:26:41"/>
    <s v="18/09 15:00h silo 2"/>
    <d v="2024-09-18T00:00:00"/>
    <x v="4"/>
    <x v="4"/>
    <x v="3133"/>
    <d v="2024-09-18T00:00:00"/>
    <d v="1899-12-30T13:01:06"/>
    <n v="15"/>
    <s v="E00015"/>
    <s v="RUTA KMS.015"/>
    <x v="211"/>
    <x v="0"/>
    <x v="0"/>
    <x v="1"/>
    <x v="0"/>
    <d v="2024-09-17T15:26:41"/>
    <x v="341"/>
    <n v="23.555277777719311"/>
    <d v="2024-09-18T13:01:06"/>
    <d v="1899-12-30T00:12:00"/>
    <d v="2024-09-18T13:13:06"/>
    <n v="1.781666666676756"/>
    <x v="0"/>
    <m/>
    <m/>
    <x v="0"/>
    <x v="17"/>
    <x v="0"/>
    <x v="3"/>
    <x v="2"/>
    <n v="4"/>
    <s v=""/>
    <d v="1899-12-30T04:48:00"/>
    <n v="22.355277777719312"/>
    <n v="14"/>
    <n v="8.3552777777193121"/>
    <n v="0"/>
    <x v="0"/>
  </r>
  <r>
    <s v="E002"/>
    <s v="EO11"/>
    <x v="3027"/>
    <x v="0"/>
    <s v="E3"/>
    <n v="100022370"/>
    <s v="PREFABRICADOS LUIS BARROS S.L."/>
    <n v="22002536"/>
    <s v="PUXEIROS"/>
    <n v="55"/>
    <x v="1"/>
    <d v="2024-09-17T00:00:00"/>
    <d v="1899-12-30T15:26:48"/>
    <s v="18/09 17:00h silo 2"/>
    <d v="2024-09-18T00:00:00"/>
    <x v="1"/>
    <x v="4"/>
    <x v="3134"/>
    <d v="2024-09-18T00:00:00"/>
    <d v="1899-12-30T15:54:03"/>
    <n v="15"/>
    <s v="E00015"/>
    <s v="RUTA KMS.015"/>
    <x v="211"/>
    <x v="0"/>
    <x v="0"/>
    <x v="1"/>
    <x v="0"/>
    <d v="2024-09-17T15:26:48"/>
    <x v="349"/>
    <n v="25.553333333402406"/>
    <d v="2024-09-18T15:54:03"/>
    <d v="1899-12-30T00:12:00"/>
    <d v="2024-09-18T16:06:03"/>
    <n v="0.8991666667861864"/>
    <x v="0"/>
    <m/>
    <m/>
    <x v="0"/>
    <x v="17"/>
    <x v="0"/>
    <x v="3"/>
    <x v="4"/>
    <n v="4"/>
    <s v=""/>
    <d v="1899-12-30T04:48:00"/>
    <n v="24.353333333402407"/>
    <n v="14"/>
    <n v="10.353333333402407"/>
    <n v="0"/>
    <x v="0"/>
  </r>
  <r>
    <s v="E002"/>
    <s v="EO11"/>
    <x v="3028"/>
    <x v="0"/>
    <s v="E3"/>
    <n v="100000866"/>
    <s v="EMILIANO BASALO CONSTRUCCIONES, S.L"/>
    <n v="22002976"/>
    <s v="A RUA"/>
    <n v="55"/>
    <x v="1"/>
    <d v="2024-09-17T00:00:00"/>
    <d v="1899-12-30T15:34:31"/>
    <s v="18/09 1ª HORA"/>
    <d v="2024-09-18T00:00:00"/>
    <x v="13"/>
    <x v="0"/>
    <x v="3135"/>
    <d v="2024-09-17T00:00:00"/>
    <d v="1899-12-30T18:33:51"/>
    <n v="45"/>
    <s v="E00045"/>
    <s v="RUTA KMS.045"/>
    <x v="315"/>
    <x v="0"/>
    <x v="0"/>
    <x v="0"/>
    <x v="0"/>
    <d v="2024-09-17T15:34:31"/>
    <x v="317"/>
    <n v="16.424722222262062"/>
    <d v="2024-09-17T18:33:51"/>
    <d v="1899-12-30T00:36:00"/>
    <d v="2024-09-17T19:09:51"/>
    <n v="12.835833333316259"/>
    <x v="0"/>
    <m/>
    <m/>
    <x v="0"/>
    <x v="15"/>
    <x v="0"/>
    <x v="3"/>
    <x v="10"/>
    <n v="3"/>
    <s v=""/>
    <d v="1899-12-30T14:24:00"/>
    <n v="14.824722222262062"/>
    <n v="12"/>
    <n v="2.8247222222620625"/>
    <n v="0"/>
    <x v="0"/>
  </r>
  <r>
    <s v="E002"/>
    <s v="EO11"/>
    <x v="3029"/>
    <x v="0"/>
    <s v="E3"/>
    <n v="100048420"/>
    <s v="RODIÑAS PRETENSADOS, S. L."/>
    <n v="22002397"/>
    <s v="TEIXEIRO"/>
    <n v="3218"/>
    <x v="5"/>
    <d v="2024-09-17T00:00:00"/>
    <d v="1899-12-30T15:45:34"/>
    <s v="18/09 10h TEIXEIRO"/>
    <d v="2024-09-18T00:00:00"/>
    <x v="21"/>
    <x v="0"/>
    <x v="3136"/>
    <d v="2024-09-17T00:00:00"/>
    <d v="1899-12-30T17:46:21"/>
    <n v="151"/>
    <s v="E00151"/>
    <s v="RUTA KMS.151"/>
    <x v="36"/>
    <x v="0"/>
    <x v="0"/>
    <x v="0"/>
    <x v="0"/>
    <d v="2024-09-17T15:45:34"/>
    <x v="343"/>
    <n v="18.740555555617902"/>
    <d v="2024-09-17T17:46:21"/>
    <d v="1899-12-30T02:00:48"/>
    <d v="2024-09-17T19:47:09"/>
    <n v="14.714166666555684"/>
    <x v="0"/>
    <m/>
    <m/>
    <x v="0"/>
    <x v="15"/>
    <x v="0"/>
    <x v="3"/>
    <x v="9"/>
    <n v="3"/>
    <s v=""/>
    <d v="1900-01-01T00:19:12"/>
    <n v="15.727222222284571"/>
    <n v="12"/>
    <n v="3.7272222222845706"/>
    <n v="0"/>
    <x v="0"/>
  </r>
  <r>
    <s v="E002"/>
    <s v="EO11"/>
    <x v="3030"/>
    <x v="0"/>
    <s v="E3"/>
    <n v="100051530"/>
    <s v="MYHNOR MORTEROS Y HORMIGONES DEL"/>
    <n v="22002573"/>
    <s v="MONTESALGUEIRO"/>
    <n v="55"/>
    <x v="1"/>
    <d v="2024-09-17T00:00:00"/>
    <d v="1899-12-30T15:53:22"/>
    <s v="18/09 11:30"/>
    <d v="2024-09-18T00:00:00"/>
    <x v="14"/>
    <x v="0"/>
    <x v="3137"/>
    <d v="2024-09-17T00:00:00"/>
    <d v="1899-12-30T20:29:08"/>
    <n v="153"/>
    <s v="E00153"/>
    <s v="RUTA KMS.153"/>
    <x v="42"/>
    <x v="0"/>
    <x v="0"/>
    <x v="0"/>
    <x v="0"/>
    <d v="2024-09-17T15:53:22"/>
    <x v="353"/>
    <n v="19.610555555555038"/>
    <d v="2024-09-17T20:29:08"/>
    <d v="1899-12-30T02:02:24"/>
    <d v="2024-09-17T22:31:32"/>
    <n v="12.974444444349501"/>
    <x v="0"/>
    <m/>
    <m/>
    <x v="0"/>
    <x v="15"/>
    <x v="0"/>
    <x v="3"/>
    <x v="16"/>
    <n v="3"/>
    <s v=""/>
    <d v="1900-01-01T00:57:36"/>
    <n v="16.570555555555039"/>
    <n v="12"/>
    <n v="4.570555555555039"/>
    <n v="0"/>
    <x v="0"/>
  </r>
  <r>
    <s v="E002"/>
    <s v="EO11"/>
    <x v="3031"/>
    <x v="0"/>
    <s v="E3"/>
    <n v="100022674"/>
    <s v="COMERCIAL SILOS DE GALICIA, S.L."/>
    <n v="22001795"/>
    <s v="LEIRO"/>
    <n v="55"/>
    <x v="1"/>
    <d v="2024-09-17T00:00:00"/>
    <d v="1899-12-30T16:41:40"/>
    <s v="18/09 10:00h"/>
    <d v="2024-09-18T00:00:00"/>
    <x v="11"/>
    <x v="1"/>
    <x v="3138"/>
    <d v="2024-09-18T00:00:00"/>
    <d v="1899-12-30T09:06:13"/>
    <n v="33"/>
    <s v="E00033"/>
    <s v="RUTA KMS.033"/>
    <x v="38"/>
    <x v="0"/>
    <x v="0"/>
    <x v="1"/>
    <x v="0"/>
    <d v="2024-09-17T16:41:40"/>
    <x v="339"/>
    <n v="17.305555555445608"/>
    <d v="2024-09-18T09:06:13"/>
    <d v="1899-12-30T00:26:24"/>
    <d v="2024-09-18T09:32:37"/>
    <n v="0.45638888888061047"/>
    <x v="0"/>
    <m/>
    <m/>
    <x v="0"/>
    <x v="17"/>
    <x v="0"/>
    <x v="3"/>
    <x v="1"/>
    <n v="4"/>
    <s v=""/>
    <d v="1899-12-30T10:33:36"/>
    <n v="15.865555555445606"/>
    <n v="14"/>
    <n v="1.8655555554456065"/>
    <n v="0"/>
    <x v="0"/>
  </r>
  <r>
    <s v="E002"/>
    <s v="EO11"/>
    <x v="3032"/>
    <x v="0"/>
    <s v="E3"/>
    <n v="100000761"/>
    <s v="GRANITOS DE XALLAS S.L."/>
    <n v="22000263"/>
    <s v="SANTA COMBA"/>
    <n v="55"/>
    <x v="1"/>
    <d v="2024-09-17T00:00:00"/>
    <d v="1899-12-30T16:41:45"/>
    <s v="17/09 x la tarde 440"/>
    <d v="2024-09-17T00:00:00"/>
    <x v="20"/>
    <x v="2"/>
    <x v="3139"/>
    <d v="2024-09-17T00:00:00"/>
    <d v="1899-12-30T17:49:59"/>
    <n v="45"/>
    <s v="E00045"/>
    <s v="RUTA KMS.045"/>
    <x v="214"/>
    <x v="0"/>
    <x v="0"/>
    <x v="1"/>
    <x v="0"/>
    <d v="2024-09-17T16:41:45"/>
    <x v="336"/>
    <n v="1.8041666666977108"/>
    <d v="2024-09-17T17:49:59"/>
    <d v="1899-12-30T00:36:00"/>
    <d v="2024-09-17T18:25:59"/>
    <n v="6.6944444552063942E-2"/>
    <x v="0"/>
    <m/>
    <m/>
    <x v="0"/>
    <x v="15"/>
    <x v="0"/>
    <x v="3"/>
    <x v="9"/>
    <n v="3"/>
    <s v=""/>
    <d v="1899-12-30T14:24:00"/>
    <n v="0.20416666669771066"/>
    <n v="0"/>
    <n v="0.20416666669771066"/>
    <n v="1"/>
    <x v="0"/>
  </r>
  <r>
    <s v="E002"/>
    <s v="EO11"/>
    <x v="3033"/>
    <x v="0"/>
    <s v="E3"/>
    <n v="100022674"/>
    <s v="COMERCIAL SILOS DE GALICIA, S.L."/>
    <n v="22002564"/>
    <s v="LOMBA"/>
    <n v="55"/>
    <x v="1"/>
    <d v="2024-09-17T00:00:00"/>
    <d v="1899-12-30T16:51:07"/>
    <s v="18/09 11:30h"/>
    <d v="2024-09-18T00:00:00"/>
    <x v="14"/>
    <x v="4"/>
    <x v="3140"/>
    <d v="2024-09-18T00:00:00"/>
    <d v="1899-12-30T11:25:48"/>
    <n v="15"/>
    <s v="E00015"/>
    <s v="RUTA KMS.015"/>
    <x v="211"/>
    <x v="0"/>
    <x v="0"/>
    <x v="1"/>
    <x v="0"/>
    <d v="2024-09-17T16:51:07"/>
    <x v="353"/>
    <n v="18.648055555473547"/>
    <d v="2024-09-18T11:25:48"/>
    <d v="1899-12-30T00:12:00"/>
    <d v="2024-09-18T11:37:48"/>
    <n v="-0.13000000000465661"/>
    <x v="0"/>
    <m/>
    <m/>
    <x v="0"/>
    <x v="17"/>
    <x v="0"/>
    <x v="3"/>
    <x v="7"/>
    <n v="4"/>
    <s v=""/>
    <d v="1899-12-30T04:48:00"/>
    <n v="17.448055555473548"/>
    <n v="14"/>
    <n v="3.4480555554735481"/>
    <n v="0"/>
    <x v="0"/>
  </r>
  <r>
    <s v="E002"/>
    <s v="EO11"/>
    <x v="3034"/>
    <x v="0"/>
    <s v="E3"/>
    <n v="100022674"/>
    <s v="COMERCIAL SILOS DE GALICIA, S.L."/>
    <n v="22002149"/>
    <s v="SALVATERRA DE MIÑO"/>
    <n v="3218"/>
    <x v="5"/>
    <d v="2024-09-17T00:00:00"/>
    <d v="1899-12-30T16:51:47"/>
    <s v="18/09 x MAÑANA"/>
    <d v="2024-09-18T00:00:00"/>
    <x v="12"/>
    <x v="0"/>
    <x v="3141"/>
    <d v="2024-09-17T00:00:00"/>
    <d v="1899-12-30T18:50:29"/>
    <n v="205"/>
    <s v="E00205"/>
    <s v="RUTA KMS.205"/>
    <x v="20"/>
    <x v="0"/>
    <x v="0"/>
    <x v="0"/>
    <x v="0"/>
    <d v="2024-09-17T16:51:47"/>
    <x v="342"/>
    <n v="18.136944444500841"/>
    <d v="2024-09-17T18:50:29"/>
    <d v="1899-12-30T02:44:00"/>
    <d v="2024-09-17T21:34:29"/>
    <n v="13.425277777772862"/>
    <x v="0"/>
    <m/>
    <m/>
    <x v="0"/>
    <x v="15"/>
    <x v="0"/>
    <x v="3"/>
    <x v="10"/>
    <n v="3"/>
    <s v=""/>
    <d v="1900-01-01T17:36:00"/>
    <n v="14.403611111167507"/>
    <n v="12"/>
    <n v="2.4036111111675069"/>
    <n v="0"/>
    <x v="0"/>
  </r>
  <r>
    <s v="E002"/>
    <s v="EO11"/>
    <x v="3035"/>
    <x v="0"/>
    <s v="E4"/>
    <n v="100000266"/>
    <s v="PEREZ REY S.L."/>
    <n v="62000077"/>
    <s v="PONTE DO PORTO"/>
    <n v="3124"/>
    <x v="7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0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5"/>
    <x v="0"/>
    <s v="E4"/>
    <n v="100000266"/>
    <s v="PEREZ REY S.L."/>
    <n v="62000077"/>
    <s v="PONTE DO PORTO"/>
    <n v="2906"/>
    <x v="8"/>
    <d v="2024-09-17T00:00:00"/>
    <d v="1899-12-30T16:52:04"/>
    <s v="19/09 Pal 64 + fard"/>
    <d v="2024-09-19T00:00:00"/>
    <x v="9"/>
    <x v="0"/>
    <x v="3142"/>
    <d v="2024-09-18T00:00:00"/>
    <d v="1899-12-30T19:19:24"/>
    <n v="267"/>
    <s v="E00267"/>
    <s v="RUTA KMS.267"/>
    <x v="44"/>
    <x v="0"/>
    <x v="1"/>
    <x v="0"/>
    <x v="1"/>
    <d v="2024-09-17T16:52:04"/>
    <x v="331"/>
    <n v="51.132222222222481"/>
    <d v="2024-09-18T19:19:24"/>
    <d v="1899-12-30T03:33:36"/>
    <d v="2024-09-18T22:53:00"/>
    <n v="21.116666666872334"/>
    <x v="0"/>
    <m/>
    <m/>
    <x v="0"/>
    <x v="17"/>
    <x v="0"/>
    <x v="3"/>
    <x v="11"/>
    <n v="4"/>
    <s v=""/>
    <d v="1900-01-02T13:26:24"/>
    <n v="46.572222222222479"/>
    <n v="24"/>
    <n v="22.572222222222479"/>
    <n v="0"/>
    <x v="0"/>
  </r>
  <r>
    <s v="E002"/>
    <s v="EO11"/>
    <x v="3036"/>
    <x v="0"/>
    <s v="E3"/>
    <n v="100022370"/>
    <s v="PREFABRICADOS LUIS BARROS S.L."/>
    <n v="22002704"/>
    <s v="TOMIÑO"/>
    <n v="55"/>
    <x v="1"/>
    <d v="2024-09-17T00:00:00"/>
    <d v="1899-12-30T17:01:42"/>
    <s v="18/09 08h Preguntar"/>
    <d v="2024-09-18T00:00:00"/>
    <x v="13"/>
    <x v="4"/>
    <x v="3143"/>
    <d v="2024-09-17T00:00:00"/>
    <d v="1899-12-30T17:57:46"/>
    <n v="26"/>
    <s v="E00026"/>
    <s v="RUTA KMS.026"/>
    <x v="211"/>
    <x v="0"/>
    <x v="0"/>
    <x v="1"/>
    <x v="0"/>
    <d v="2024-09-17T17:01:42"/>
    <x v="317"/>
    <n v="14.971666666679084"/>
    <d v="2024-09-17T17:57:46"/>
    <d v="1899-12-30T00:20:48"/>
    <d v="2024-09-17T18:18:34"/>
    <n v="13.690555555571336"/>
    <x v="0"/>
    <m/>
    <m/>
    <x v="0"/>
    <x v="15"/>
    <x v="0"/>
    <x v="3"/>
    <x v="9"/>
    <n v="3"/>
    <s v=""/>
    <d v="1899-12-30T08:19:12"/>
    <n v="13.625000000012417"/>
    <n v="14"/>
    <n v="-0.37499999998758327"/>
    <n v="1"/>
    <x v="0"/>
  </r>
  <r>
    <s v="E002"/>
    <s v="EO11"/>
    <x v="3037"/>
    <x v="0"/>
    <s v="E3"/>
    <n v="100000865"/>
    <s v="HORMIGONES SINDO CASTRO S.L."/>
    <n v="22000426"/>
    <s v="VENTA ALBARES"/>
    <n v="55"/>
    <x v="1"/>
    <d v="2024-09-17T00:00:00"/>
    <d v="1899-12-30T17:20:49"/>
    <s v="18/09 10:30h"/>
    <d v="2024-09-18T00:00:00"/>
    <x v="21"/>
    <x v="0"/>
    <x v="3144"/>
    <d v="2024-09-18T00:00:00"/>
    <d v="1899-12-30T08:11:01"/>
    <n v="39"/>
    <s v="E00039"/>
    <s v="RUTA KMS.039"/>
    <x v="8"/>
    <x v="0"/>
    <x v="0"/>
    <x v="0"/>
    <x v="0"/>
    <d v="2024-09-17T17:20:49"/>
    <x v="343"/>
    <n v="17.153055555594619"/>
    <d v="2024-09-18T08:11:01"/>
    <d v="1899-12-30T00:31:12"/>
    <d v="2024-09-18T08:42:13"/>
    <n v="1.7963888888480142"/>
    <x v="0"/>
    <m/>
    <m/>
    <x v="0"/>
    <x v="17"/>
    <x v="0"/>
    <x v="3"/>
    <x v="0"/>
    <n v="4"/>
    <s v=""/>
    <d v="1899-12-30T12:28:48"/>
    <n v="15.63305555559462"/>
    <n v="12"/>
    <n v="3.6330555555946198"/>
    <n v="0"/>
    <x v="0"/>
  </r>
  <r>
    <s v="E002"/>
    <s v="EO11"/>
    <x v="3038"/>
    <x v="0"/>
    <s v="E3"/>
    <n v="100043821"/>
    <s v="ALMACENES FORNEAS, S. L."/>
    <n v="22002633"/>
    <s v="SAMPAIO (GRANEL)"/>
    <n v="55"/>
    <x v="1"/>
    <d v="2024-09-17T00:00:00"/>
    <d v="1899-12-30T17:33:03"/>
    <s v="18/09 10:00h"/>
    <d v="2024-09-18T00:00:00"/>
    <x v="11"/>
    <x v="0"/>
    <x v="3145"/>
    <d v="2024-09-17T00:00:00"/>
    <d v="1899-12-30T18:12:19"/>
    <n v="140"/>
    <s v="E00140"/>
    <s v="RUTA KMS.140"/>
    <x v="2"/>
    <x v="0"/>
    <x v="0"/>
    <x v="0"/>
    <x v="0"/>
    <d v="2024-09-17T17:33:03"/>
    <x v="339"/>
    <n v="16.44916666665813"/>
    <d v="2024-09-17T18:12:19"/>
    <d v="1899-12-30T01:52:00"/>
    <d v="2024-09-17T20:04:19"/>
    <n v="13.928055555559695"/>
    <x v="0"/>
    <m/>
    <m/>
    <x v="0"/>
    <x v="15"/>
    <x v="0"/>
    <x v="3"/>
    <x v="10"/>
    <n v="3"/>
    <s v=""/>
    <d v="1899-12-31T20:48:00"/>
    <n v="13.582499999991462"/>
    <n v="12"/>
    <n v="1.5824999999914624"/>
    <n v="0"/>
    <x v="0"/>
  </r>
  <r>
    <s v="E002"/>
    <s v="EO11"/>
    <x v="3039"/>
    <x v="0"/>
    <s v="E3"/>
    <n v="100059274"/>
    <s v="UTE O BARCO"/>
    <n v="22002995"/>
    <s v="O BARCO"/>
    <n v="55"/>
    <x v="1"/>
    <d v="2024-09-17T00:00:00"/>
    <d v="1899-12-30T17:33:31"/>
    <s v="18/09 15:00h"/>
    <d v="2024-09-18T00:00:00"/>
    <x v="4"/>
    <x v="0"/>
    <x v="3146"/>
    <d v="2024-09-18T00:00:00"/>
    <d v="1899-12-30T13:28:54"/>
    <n v="32"/>
    <s v="E00032"/>
    <s v="RUTA KMS.032"/>
    <x v="7"/>
    <x v="0"/>
    <x v="0"/>
    <x v="0"/>
    <x v="0"/>
    <d v="2024-09-17T17:33:31"/>
    <x v="341"/>
    <n v="21.441388888866641"/>
    <d v="2024-09-18T13:28:54"/>
    <d v="1899-12-30T00:25:36"/>
    <d v="2024-09-18T13:54:30"/>
    <n v="1.0916666665580124"/>
    <x v="0"/>
    <m/>
    <m/>
    <x v="0"/>
    <x v="17"/>
    <x v="0"/>
    <x v="3"/>
    <x v="2"/>
    <n v="4"/>
    <s v=""/>
    <d v="1899-12-30T10:14:24"/>
    <n v="20.014722222199975"/>
    <n v="12"/>
    <n v="8.0147222221999748"/>
    <n v="0"/>
    <x v="0"/>
  </r>
  <r>
    <s v="E002"/>
    <s v="EO11"/>
    <x v="3040"/>
    <x v="0"/>
    <s v="E3"/>
    <n v="432000181"/>
    <s v="PREBETONG LUGO HORMIGONES, S.A."/>
    <n v="22001450"/>
    <s v="LUGO"/>
    <n v="55"/>
    <x v="1"/>
    <d v="2024-09-17T00:00:00"/>
    <d v="1899-12-30T17:45:26"/>
    <s v="18/09 11:00h"/>
    <d v="2024-09-18T00:00:00"/>
    <x v="12"/>
    <x v="0"/>
    <x v="3147"/>
    <d v="2024-09-18T00:00:00"/>
    <d v="1899-12-30T08:48:15"/>
    <n v="108"/>
    <s v="E00108"/>
    <s v="RUTA KMS.108"/>
    <x v="4"/>
    <x v="0"/>
    <x v="0"/>
    <x v="0"/>
    <x v="0"/>
    <d v="2024-09-17T17:45:26"/>
    <x v="342"/>
    <n v="17.242777777835727"/>
    <d v="2024-09-18T08:48:15"/>
    <d v="1899-12-30T01:26:24"/>
    <d v="2024-09-18T10:14:39"/>
    <n v="0.75583333347458392"/>
    <x v="0"/>
    <m/>
    <m/>
    <x v="0"/>
    <x v="17"/>
    <x v="0"/>
    <x v="3"/>
    <x v="0"/>
    <n v="4"/>
    <s v=""/>
    <d v="1899-12-31T10:33:36"/>
    <n v="14.802777777835727"/>
    <n v="12"/>
    <n v="2.8027777778357272"/>
    <n v="0"/>
    <x v="0"/>
  </r>
  <r>
    <s v="E002"/>
    <s v="EO11"/>
    <x v="3041"/>
    <x v="0"/>
    <s v="E3"/>
    <n v="432000110"/>
    <s v="PREBETONG HORMIGONES, S.A."/>
    <n v="22001012"/>
    <s v="FENE"/>
    <n v="55"/>
    <x v="1"/>
    <d v="2024-09-17T00:00:00"/>
    <d v="1899-12-30T17:46:18"/>
    <s v="18/09 11:00h"/>
    <d v="2024-09-18T00:00:00"/>
    <x v="12"/>
    <x v="3"/>
    <x v="3148"/>
    <d v="2024-09-18T00:00:00"/>
    <d v="1899-12-30T08:41:37"/>
    <n v="51"/>
    <s v="E00051"/>
    <s v="RUTA KMS.051"/>
    <x v="220"/>
    <x v="0"/>
    <x v="0"/>
    <x v="1"/>
    <x v="0"/>
    <d v="2024-09-17T17:46:18"/>
    <x v="342"/>
    <n v="17.228333333332557"/>
    <d v="2024-09-18T08:41:37"/>
    <d v="1899-12-30T00:40:48"/>
    <d v="2024-09-18T09:22:25"/>
    <n v="1.62638888892252"/>
    <x v="0"/>
    <m/>
    <m/>
    <x v="0"/>
    <x v="17"/>
    <x v="0"/>
    <x v="3"/>
    <x v="0"/>
    <n v="4"/>
    <s v=""/>
    <d v="1899-12-30T16:19:12"/>
    <n v="15.548333333332558"/>
    <n v="14"/>
    <n v="1.5483333333325575"/>
    <n v="0"/>
    <x v="0"/>
  </r>
  <r>
    <s v="E002"/>
    <s v="EO11"/>
    <x v="3042"/>
    <x v="0"/>
    <s v="E3"/>
    <n v="100028413"/>
    <s v="HORMIGONES CARRAL, S.L."/>
    <n v="22002990"/>
    <s v="PUERTO EXTERIOR DE FERROL"/>
    <n v="3042"/>
    <x v="4"/>
    <d v="2024-09-17T00:00:00"/>
    <d v="1899-12-30T17:46:47"/>
    <s v="18/09 11:00h"/>
    <d v="2024-09-18T00:00:00"/>
    <x v="12"/>
    <x v="3"/>
    <x v="3149"/>
    <d v="2024-09-18T00:00:00"/>
    <d v="1899-12-30T08:42:57"/>
    <n v="71"/>
    <s v="E00071"/>
    <s v="RUTA KMS.071"/>
    <x v="221"/>
    <x v="0"/>
    <x v="0"/>
    <x v="1"/>
    <x v="0"/>
    <d v="2024-09-17T17:46:47"/>
    <x v="342"/>
    <n v="17.220277777814772"/>
    <d v="2024-09-18T08:42:57"/>
    <d v="1899-12-30T00:56:48"/>
    <d v="2024-09-18T09:39:45"/>
    <n v="1.3375000000814907"/>
    <x v="0"/>
    <m/>
    <m/>
    <x v="0"/>
    <x v="17"/>
    <x v="0"/>
    <x v="3"/>
    <x v="0"/>
    <n v="4"/>
    <s v=""/>
    <d v="1899-12-30T22:43:12"/>
    <n v="15.273611111148107"/>
    <n v="14"/>
    <n v="1.2736111111481065"/>
    <n v="0"/>
    <x v="0"/>
  </r>
  <r>
    <s v="E002"/>
    <s v="EO11"/>
    <x v="3043"/>
    <x v="0"/>
    <s v="E3"/>
    <n v="100028413"/>
    <s v="HORMIGONES CARRAL, S.L."/>
    <n v="22002990"/>
    <s v="PUERTO EXTERIOR DE FERROL"/>
    <n v="3042"/>
    <x v="4"/>
    <d v="2024-09-17T00:00:00"/>
    <d v="1899-12-30T17:47:14"/>
    <s v="18/09 15:00h"/>
    <d v="2024-09-18T00:00:00"/>
    <x v="4"/>
    <x v="3"/>
    <x v="3150"/>
    <d v="2024-09-18T00:00:00"/>
    <d v="1899-12-30T11:46:49"/>
    <n v="71"/>
    <s v="E00071"/>
    <s v="RUTA KMS.071"/>
    <x v="220"/>
    <x v="0"/>
    <x v="0"/>
    <x v="1"/>
    <x v="0"/>
    <d v="2024-09-17T17:47:14"/>
    <x v="341"/>
    <n v="21.212777777749579"/>
    <d v="2024-09-18T11:46:49"/>
    <d v="1899-12-30T00:56:48"/>
    <d v="2024-09-18T12:43:37"/>
    <n v="2.2730555555317551"/>
    <x v="0"/>
    <m/>
    <m/>
    <x v="0"/>
    <x v="17"/>
    <x v="0"/>
    <x v="3"/>
    <x v="7"/>
    <n v="4"/>
    <s v=""/>
    <d v="1899-12-30T22:43:12"/>
    <n v="19.266111111082914"/>
    <n v="14"/>
    <n v="5.266111111082914"/>
    <n v="0"/>
    <x v="0"/>
  </r>
  <r>
    <s v="E002"/>
    <s v="EO11"/>
    <x v="3044"/>
    <x v="0"/>
    <s v="E3"/>
    <n v="432000110"/>
    <s v="PREBETONG HORMIGONES, S.A."/>
    <n v="21000010"/>
    <s v="LA GRELA"/>
    <n v="55"/>
    <x v="1"/>
    <d v="2024-09-17T00:00:00"/>
    <d v="1899-12-30T17:56:25"/>
    <s v="18/09 09h"/>
    <d v="2024-09-18T00:00:00"/>
    <x v="11"/>
    <x v="3"/>
    <x v="3151"/>
    <d v="2024-09-18T00:00:00"/>
    <d v="1899-12-30T08:26:49"/>
    <n v="2"/>
    <s v="E00002"/>
    <s v="RUTA KMS.0002"/>
    <x v="210"/>
    <x v="0"/>
    <x v="0"/>
    <x v="1"/>
    <x v="0"/>
    <d v="2024-09-17T17:56:25"/>
    <x v="339"/>
    <n v="16.05972222215496"/>
    <d v="2024-09-18T08:26:49"/>
    <d v="1899-12-30T00:01:36"/>
    <d v="2024-09-18T08:28:25"/>
    <n v="1.526388888945803"/>
    <x v="0"/>
    <m/>
    <m/>
    <x v="0"/>
    <x v="17"/>
    <x v="0"/>
    <x v="3"/>
    <x v="0"/>
    <n v="4"/>
    <s v=""/>
    <d v="1899-12-30T00:38:24"/>
    <n v="15.033055555488293"/>
    <n v="14"/>
    <n v="1.0330555554882928"/>
    <n v="0"/>
    <x v="0"/>
  </r>
  <r>
    <s v="E002"/>
    <s v="EO11"/>
    <x v="3045"/>
    <x v="0"/>
    <s v="E3"/>
    <n v="100000841"/>
    <s v="CNES. VOCES CHANTADA S.L."/>
    <n v="22000387"/>
    <s v="CHANTADA"/>
    <n v="55"/>
    <x v="1"/>
    <d v="2024-09-17T00:00:00"/>
    <d v="1899-12-30T17:56:54"/>
    <s v="18/09 16h"/>
    <d v="2024-09-18T00:00:00"/>
    <x v="6"/>
    <x v="1"/>
    <x v="3152"/>
    <d v="2024-09-18T00:00:00"/>
    <d v="1899-12-30T12:29:36"/>
    <n v="38"/>
    <s v="E00038"/>
    <s v="RUTA KMS.038"/>
    <x v="43"/>
    <x v="0"/>
    <x v="0"/>
    <x v="1"/>
    <x v="0"/>
    <d v="2024-09-17T17:56:54"/>
    <x v="354"/>
    <n v="22.051666666637175"/>
    <d v="2024-09-18T12:29:36"/>
    <d v="1899-12-30T00:30:24"/>
    <d v="2024-09-18T13:00:00"/>
    <n v="2.999999999825377"/>
    <x v="0"/>
    <m/>
    <m/>
    <x v="0"/>
    <x v="17"/>
    <x v="0"/>
    <x v="3"/>
    <x v="3"/>
    <n v="4"/>
    <s v=""/>
    <d v="1899-12-30T12:09:36"/>
    <n v="20.544999999970507"/>
    <n v="14"/>
    <n v="6.5449999999705071"/>
    <n v="0"/>
    <x v="0"/>
  </r>
  <r>
    <s v="E002"/>
    <s v="EO11"/>
    <x v="3046"/>
    <x v="0"/>
    <s v="E3"/>
    <n v="100000761"/>
    <s v="GRANITOS DE XALLAS S.L."/>
    <n v="22000263"/>
    <s v="SANTA COMBA"/>
    <n v="55"/>
    <x v="1"/>
    <d v="2024-09-17T00:00:00"/>
    <d v="1899-12-30T17:59:07"/>
    <s v="18/09 12h 441/2024"/>
    <d v="2024-09-18T00:00:00"/>
    <x v="17"/>
    <x v="2"/>
    <x v="3153"/>
    <d v="2024-09-18T00:00:00"/>
    <d v="1899-12-30T12:06:11"/>
    <n v="45"/>
    <s v="E00045"/>
    <s v="RUTA KMS.045"/>
    <x v="214"/>
    <x v="0"/>
    <x v="0"/>
    <x v="1"/>
    <x v="0"/>
    <d v="2024-09-17T17:59:07"/>
    <x v="322"/>
    <n v="18.014722222171258"/>
    <d v="2024-09-18T12:06:11"/>
    <d v="1899-12-30T00:36:00"/>
    <d v="2024-09-18T12:42:11"/>
    <n v="-0.70305555558297783"/>
    <x v="0"/>
    <m/>
    <m/>
    <x v="0"/>
    <x v="17"/>
    <x v="0"/>
    <x v="3"/>
    <x v="3"/>
    <n v="4"/>
    <s v=""/>
    <d v="1899-12-30T14:24:00"/>
    <n v="16.414722222171257"/>
    <n v="14"/>
    <n v="2.4147222221712568"/>
    <n v="0"/>
    <x v="0"/>
  </r>
  <r>
    <s v="E002"/>
    <s v="EO11"/>
    <x v="3047"/>
    <x v="0"/>
    <s v="E3"/>
    <n v="100000761"/>
    <s v="GRANITOS DE XALLAS S.L."/>
    <n v="22000263"/>
    <s v="SANTA COMBA"/>
    <n v="55"/>
    <x v="1"/>
    <d v="2024-09-17T00:00:00"/>
    <d v="1899-12-30T17:59:33"/>
    <s v="18/09 10h 441/ gas"/>
    <d v="2024-09-18T00:00:00"/>
    <x v="11"/>
    <x v="2"/>
    <x v="3154"/>
    <d v="2024-09-18T00:00:00"/>
    <d v="1899-12-30T08:24:47"/>
    <n v="45"/>
    <s v="E00045"/>
    <s v="RUTA KMS.045"/>
    <x v="214"/>
    <x v="0"/>
    <x v="0"/>
    <x v="1"/>
    <x v="0"/>
    <d v="2024-09-17T17:59:33"/>
    <x v="339"/>
    <n v="16.007499999948777"/>
    <d v="2024-09-18T08:24:47"/>
    <d v="1899-12-30T00:36:00"/>
    <d v="2024-09-18T09:00:47"/>
    <n v="0.98694444430293515"/>
    <x v="0"/>
    <m/>
    <m/>
    <x v="0"/>
    <x v="17"/>
    <x v="0"/>
    <x v="3"/>
    <x v="0"/>
    <n v="4"/>
    <s v=""/>
    <d v="1899-12-30T14:24:00"/>
    <n v="14.407499999948778"/>
    <n v="14"/>
    <n v="0.40749999994877761"/>
    <n v="1"/>
    <x v="0"/>
  </r>
  <r>
    <s v="E002"/>
    <s v="EO11"/>
    <x v="3048"/>
    <x v="0"/>
    <s v="E3"/>
    <n v="100000761"/>
    <s v="GRANITOS DE XALLAS S.L."/>
    <n v="22000263"/>
    <s v="SANTA COMBA"/>
    <n v="55"/>
    <x v="1"/>
    <d v="2024-09-17T00:00:00"/>
    <d v="1899-12-30T17:59:59"/>
    <s v="18/09 18h 441/2024"/>
    <d v="2024-09-18T00:00:00"/>
    <x v="6"/>
    <x v="3"/>
    <x v="3155"/>
    <d v="2024-09-18T00:00:00"/>
    <d v="1899-12-30T16:13:16"/>
    <n v="58"/>
    <s v="E00058"/>
    <s v="RUTA KMS.058"/>
    <x v="210"/>
    <x v="0"/>
    <x v="0"/>
    <x v="1"/>
    <x v="0"/>
    <d v="2024-09-17T17:59:59"/>
    <x v="354"/>
    <n v="22.000277777784504"/>
    <d v="2024-09-18T16:13:16"/>
    <d v="1899-12-30T00:46:24"/>
    <d v="2024-09-18T16:59:40"/>
    <n v="-0.99444444448454306"/>
    <x v="1"/>
    <m/>
    <m/>
    <x v="0"/>
    <x v="17"/>
    <x v="1"/>
    <x v="3"/>
    <x v="8"/>
    <n v="4"/>
    <s v=""/>
    <d v="1899-12-30T18:33:36"/>
    <n v="20.226944444451171"/>
    <n v="14"/>
    <n v="6.2269444444511706"/>
    <n v="0"/>
    <x v="0"/>
  </r>
  <r>
    <s v="E002"/>
    <s v="EO11"/>
    <x v="3049"/>
    <x v="0"/>
    <s v="E3"/>
    <n v="100000835"/>
    <s v="HORMIGONES DE OROSO S.A."/>
    <n v="22000370"/>
    <s v="OROSO"/>
    <n v="55"/>
    <x v="1"/>
    <d v="2024-09-17T00:00:00"/>
    <d v="1899-12-30T18:06:03"/>
    <s v="18/09 urge   441/ A0"/>
    <d v="2024-09-18T00:00:00"/>
    <x v="4"/>
    <x v="2"/>
    <x v="3156"/>
    <d v="2024-09-18T00:00:00"/>
    <d v="1899-12-30T11:48:54"/>
    <n v="24"/>
    <s v="E00024"/>
    <s v="RUTA KMS.024"/>
    <x v="1"/>
    <x v="0"/>
    <x v="0"/>
    <x v="1"/>
    <x v="0"/>
    <d v="2024-09-17T18:06:03"/>
    <x v="341"/>
    <n v="20.899166666669771"/>
    <d v="2024-09-18T11:48:54"/>
    <d v="1899-12-30T00:19:12"/>
    <d v="2024-09-18T12:08:06"/>
    <n v="2.8649999998742715"/>
    <x v="0"/>
    <m/>
    <m/>
    <x v="0"/>
    <x v="17"/>
    <x v="0"/>
    <x v="3"/>
    <x v="7"/>
    <n v="4"/>
    <s v=""/>
    <d v="1899-12-30T07:40:48"/>
    <n v="19.579166666669771"/>
    <n v="14"/>
    <n v="5.5791666666697708"/>
    <n v="0"/>
    <x v="0"/>
  </r>
  <r>
    <s v="E002"/>
    <s v="EO11"/>
    <x v="3050"/>
    <x v="0"/>
    <s v="E3"/>
    <n v="100000835"/>
    <s v="HORMIGONES DE OROSO S.A."/>
    <n v="22000370"/>
    <s v="OROSO"/>
    <n v="55"/>
    <x v="1"/>
    <d v="2024-09-17T00:00:00"/>
    <d v="1899-12-30T18:06:35"/>
    <s v="18/09 17h 441/2024"/>
    <d v="2024-09-18T00:00:00"/>
    <x v="1"/>
    <x v="2"/>
    <x v="3157"/>
    <d v="2024-09-18T00:00:00"/>
    <d v="1899-12-30T15:24:28"/>
    <n v="24"/>
    <s v="E00024"/>
    <s v="RUTA KMS.024"/>
    <x v="217"/>
    <x v="0"/>
    <x v="0"/>
    <x v="1"/>
    <x v="0"/>
    <d v="2024-09-17T18:06:35"/>
    <x v="349"/>
    <n v="22.890277777856681"/>
    <d v="2024-09-18T15:24:28"/>
    <d v="1899-12-30T00:19:12"/>
    <d v="2024-09-18T15:43:40"/>
    <n v="1.2722222222364508"/>
    <x v="0"/>
    <m/>
    <m/>
    <x v="0"/>
    <x v="17"/>
    <x v="0"/>
    <x v="3"/>
    <x v="4"/>
    <n v="4"/>
    <s v=""/>
    <d v="1899-12-30T07:40:48"/>
    <n v="21.570277777856681"/>
    <n v="14"/>
    <n v="7.5702777778566812"/>
    <n v="0"/>
    <x v="0"/>
  </r>
  <r>
    <s v="E002"/>
    <s v="EO11"/>
    <x v="3051"/>
    <x v="0"/>
    <s v="E3"/>
    <n v="100051530"/>
    <s v="MYHNOR MORTEROS Y HORMIGONES DEL"/>
    <n v="22002637"/>
    <s v="NARON-FERROL"/>
    <n v="55"/>
    <x v="1"/>
    <d v="2024-09-17T00:00:00"/>
    <d v="1899-12-30T18:06:38"/>
    <s v="18/09 15:30h"/>
    <d v="2024-09-18T00:00:00"/>
    <x v="16"/>
    <x v="3"/>
    <x v="3158"/>
    <d v="2024-09-18T00:00:00"/>
    <d v="1899-12-30T12:37:15"/>
    <n v="71"/>
    <s v="E00071"/>
    <s v="RUTA KMS.071"/>
    <x v="221"/>
    <x v="0"/>
    <x v="0"/>
    <x v="1"/>
    <x v="0"/>
    <d v="2024-09-17T18:06:38"/>
    <x v="355"/>
    <n v="21.38944444450317"/>
    <d v="2024-09-18T12:37:15"/>
    <d v="1899-12-30T00:56:48"/>
    <d v="2024-09-18T13:34:03"/>
    <n v="1.9324999999953434"/>
    <x v="0"/>
    <m/>
    <m/>
    <x v="0"/>
    <x v="17"/>
    <x v="0"/>
    <x v="3"/>
    <x v="3"/>
    <n v="4"/>
    <s v=""/>
    <d v="1899-12-30T22:43:12"/>
    <n v="19.442777777836504"/>
    <n v="14"/>
    <n v="5.4427777778365041"/>
    <n v="0"/>
    <x v="0"/>
  </r>
  <r>
    <s v="E002"/>
    <s v="EO11"/>
    <x v="3052"/>
    <x v="0"/>
    <s v="E3"/>
    <n v="432000181"/>
    <s v="PREBETONG LUGO HORMIGONES, S.A."/>
    <n v="22001450"/>
    <s v="LUGO"/>
    <n v="55"/>
    <x v="1"/>
    <d v="2024-09-17T00:00:00"/>
    <d v="1899-12-30T18:07:04"/>
    <s v="18/09 14:30h"/>
    <d v="2024-09-18T00:00:00"/>
    <x v="2"/>
    <x v="0"/>
    <x v="3159"/>
    <d v="2024-09-18T00:00:00"/>
    <d v="1899-12-30T11:10:38"/>
    <n v="108"/>
    <s v="E00108"/>
    <s v="RUTA KMS.108"/>
    <x v="36"/>
    <x v="0"/>
    <x v="0"/>
    <x v="0"/>
    <x v="0"/>
    <d v="2024-09-17T18:07:04"/>
    <x v="356"/>
    <n v="20.382222222222481"/>
    <d v="2024-09-18T11:10:38"/>
    <d v="1899-12-30T01:26:24"/>
    <d v="2024-09-18T12:37:02"/>
    <n v="1.8827777778496966"/>
    <x v="0"/>
    <m/>
    <m/>
    <x v="0"/>
    <x v="17"/>
    <x v="0"/>
    <x v="3"/>
    <x v="7"/>
    <n v="4"/>
    <s v=""/>
    <d v="1899-12-31T10:33:36"/>
    <n v="17.94222222222248"/>
    <n v="12"/>
    <n v="5.9422222222224796"/>
    <n v="0"/>
    <x v="0"/>
  </r>
  <r>
    <s v="E002"/>
    <s v="EO11"/>
    <x v="3053"/>
    <x v="0"/>
    <s v="E3"/>
    <n v="100000785"/>
    <s v="ARIDOS DO MENDO S.L."/>
    <n v="22000297"/>
    <s v="SALVATERRA"/>
    <n v="55"/>
    <x v="1"/>
    <d v="2024-09-17T00:00:00"/>
    <d v="1899-12-30T18:55:29"/>
    <s v="18/09 ANTES 11H"/>
    <d v="2024-09-18T00:00:00"/>
    <x v="12"/>
    <x v="4"/>
    <x v="3160"/>
    <d v="2024-09-18T00:00:00"/>
    <d v="1899-12-30T09:47:28"/>
    <n v="18"/>
    <s v="E00018"/>
    <s v="RUTA KMS.018"/>
    <x v="211"/>
    <x v="0"/>
    <x v="0"/>
    <x v="1"/>
    <x v="0"/>
    <d v="2024-09-17T18:55:29"/>
    <x v="342"/>
    <n v="16.075277777854353"/>
    <d v="2024-09-18T09:47:28"/>
    <d v="1899-12-30T00:14:24"/>
    <d v="2024-09-18T10:01:52"/>
    <n v="0.968888888892252"/>
    <x v="0"/>
    <m/>
    <m/>
    <x v="0"/>
    <x v="17"/>
    <x v="0"/>
    <x v="3"/>
    <x v="1"/>
    <n v="4"/>
    <s v=""/>
    <d v="1899-12-30T05:45:36"/>
    <n v="14.835277777854353"/>
    <n v="14"/>
    <n v="0.83527777785435298"/>
    <n v="1"/>
    <x v="0"/>
  </r>
  <r>
    <s v="E002"/>
    <s v="EO11"/>
    <x v="3054"/>
    <x v="0"/>
    <s v="E3"/>
    <n v="432000110"/>
    <s v="PREBETONG HORMIGONES, S.A."/>
    <n v="22002920"/>
    <s v="PLANTA MOVIL OURAL"/>
    <n v="3043"/>
    <x v="0"/>
    <d v="2024-09-17T00:00:00"/>
    <d v="1899-12-30T19:10:26"/>
    <s v="18/09 urge  CARGAR S"/>
    <d v="2024-09-18T00:00:00"/>
    <x v="17"/>
    <x v="0"/>
    <x v="3161"/>
    <d v="2024-09-18T00:00:00"/>
    <d v="1899-12-30T08:39:37"/>
    <n v="123"/>
    <s v="E00123"/>
    <s v="RUTA KMS.123"/>
    <x v="0"/>
    <x v="0"/>
    <x v="0"/>
    <x v="0"/>
    <x v="0"/>
    <d v="2024-09-17T19:10:26"/>
    <x v="322"/>
    <n v="16.826111111033242"/>
    <d v="2024-09-18T08:39:37"/>
    <d v="1899-12-30T01:38:24"/>
    <d v="2024-09-18T10:18:01"/>
    <n v="1.6997222221107222"/>
    <x v="0"/>
    <m/>
    <m/>
    <x v="0"/>
    <x v="17"/>
    <x v="0"/>
    <x v="3"/>
    <x v="0"/>
    <n v="4"/>
    <s v=""/>
    <d v="1899-12-31T15:21:36"/>
    <n v="14.186111111033242"/>
    <n v="12"/>
    <n v="2.1861111110332416"/>
    <n v="0"/>
    <x v="0"/>
  </r>
  <r>
    <s v="E002"/>
    <s v="EO11"/>
    <x v="3055"/>
    <x v="0"/>
    <s v="E3"/>
    <n v="100059105"/>
    <s v="TUNEL DE RANTE UTE"/>
    <n v="22002985"/>
    <s v="SAN CIBRAO - UTE TUNEL DE RANTE"/>
    <n v="3042"/>
    <x v="4"/>
    <d v="2024-09-17T00:00:00"/>
    <d v="1899-12-30T19:10:56"/>
    <s v="18/09 1ªURGENTE (a p"/>
    <d v="2024-09-18T00:00:00"/>
    <x v="12"/>
    <x v="1"/>
    <x v="3162"/>
    <d v="2024-09-18T00:00:00"/>
    <d v="1899-12-30T08:39:22"/>
    <n v="12"/>
    <s v="E00012"/>
    <s v="RUTA KMS.012"/>
    <x v="43"/>
    <x v="0"/>
    <x v="0"/>
    <x v="1"/>
    <x v="0"/>
    <d v="2024-09-17T19:10:56"/>
    <x v="342"/>
    <n v="15.817777777905576"/>
    <d v="2024-09-18T08:39:22"/>
    <d v="1899-12-30T00:09:36"/>
    <d v="2024-09-18T08:48:58"/>
    <n v="2.183888888976071"/>
    <x v="0"/>
    <m/>
    <m/>
    <x v="0"/>
    <x v="17"/>
    <x v="0"/>
    <x v="3"/>
    <x v="0"/>
    <n v="4"/>
    <s v=""/>
    <d v="1899-12-30T03:50:24"/>
    <n v="14.657777777905576"/>
    <n v="14"/>
    <n v="0.65777777790557579"/>
    <n v="1"/>
    <x v="0"/>
  </r>
  <r>
    <s v="E002"/>
    <s v="EO11"/>
    <x v="3056"/>
    <x v="0"/>
    <s v="E3"/>
    <n v="100059105"/>
    <s v="TUNEL DE RANTE UTE"/>
    <n v="22002985"/>
    <s v="SAN CIBRAO - UTE TUNEL DE RANTE"/>
    <n v="3042"/>
    <x v="4"/>
    <d v="2024-09-17T00:00:00"/>
    <d v="1899-12-30T19:11:46"/>
    <s v="18/09 X LA MAÑANA"/>
    <d v="2024-09-18T00:00:00"/>
    <x v="17"/>
    <x v="1"/>
    <x v="3163"/>
    <d v="2024-09-18T00:00:00"/>
    <d v="1899-12-30T10:40:45"/>
    <n v="12"/>
    <s v="E00012"/>
    <s v="RUTA KMS.012"/>
    <x v="43"/>
    <x v="0"/>
    <x v="0"/>
    <x v="1"/>
    <x v="0"/>
    <d v="2024-09-17T19:11:46"/>
    <x v="322"/>
    <n v="16.803888888854999"/>
    <d v="2024-09-18T10:40:45"/>
    <d v="1899-12-30T00:09:36"/>
    <d v="2024-09-18T10:50:21"/>
    <n v="1.1608333333279006"/>
    <x v="0"/>
    <m/>
    <m/>
    <x v="0"/>
    <x v="17"/>
    <x v="0"/>
    <x v="3"/>
    <x v="6"/>
    <n v="4"/>
    <s v=""/>
    <d v="1899-12-30T03:50:24"/>
    <n v="15.643888888854999"/>
    <n v="14"/>
    <n v="1.643888888854999"/>
    <n v="0"/>
    <x v="0"/>
  </r>
  <r>
    <s v="E002"/>
    <s v="EO11"/>
    <x v="3057"/>
    <x v="0"/>
    <s v="E3"/>
    <n v="432000165"/>
    <s v="MORTEROS DE GALICIA S.L."/>
    <n v="22001550"/>
    <s v="SUSANA"/>
    <n v="55"/>
    <x v="1"/>
    <d v="2024-09-18T00:00:00"/>
    <d v="1899-12-30T07:49:02"/>
    <s v="18/09 de mañana"/>
    <d v="2024-09-18T00:00:00"/>
    <x v="0"/>
    <x v="2"/>
    <x v="3164"/>
    <d v="2024-09-18T00:00:00"/>
    <d v="1899-12-30T10:46:08"/>
    <n v="1"/>
    <s v="E00001"/>
    <s v="RUTA KMS.0001"/>
    <x v="222"/>
    <x v="0"/>
    <x v="0"/>
    <x v="1"/>
    <x v="0"/>
    <d v="2024-09-18T07:49:02"/>
    <x v="357"/>
    <n v="5.1827777777798474"/>
    <d v="2024-09-18T10:46:08"/>
    <d v="1899-12-30T00:00:48"/>
    <d v="2024-09-18T10:46:56"/>
    <n v="2.217777777754236"/>
    <x v="0"/>
    <m/>
    <m/>
    <x v="0"/>
    <x v="17"/>
    <x v="0"/>
    <x v="3"/>
    <x v="6"/>
    <n v="4"/>
    <s v=""/>
    <d v="1899-12-30T00:19:12"/>
    <n v="4.1694444444465137"/>
    <n v="0"/>
    <n v="4.1694444444465137"/>
    <n v="0"/>
    <x v="0"/>
  </r>
  <r>
    <s v="E002"/>
    <s v="EO11"/>
    <x v="3058"/>
    <x v="0"/>
    <s v="E3"/>
    <n v="432000110"/>
    <s v="PREBETONG HORMIGONES, S.A."/>
    <n v="21000010"/>
    <s v="LA GRELA"/>
    <n v="3043"/>
    <x v="0"/>
    <d v="2024-09-18T00:00:00"/>
    <d v="1899-12-30T08:17:38"/>
    <s v="18/09 15h CEM ESPECI"/>
    <d v="2024-09-18T00:00:00"/>
    <x v="4"/>
    <x v="0"/>
    <x v="3165"/>
    <d v="2024-09-18T00:00:00"/>
    <d v="1899-12-30T11:32:56"/>
    <n v="211"/>
    <s v="E00211"/>
    <s v="RUTA KMS.211"/>
    <x v="351"/>
    <x v="0"/>
    <x v="0"/>
    <x v="0"/>
    <x v="0"/>
    <d v="2024-09-18T08:17:38"/>
    <x v="341"/>
    <n v="6.7061111111543141"/>
    <d v="2024-09-18T11:32:56"/>
    <d v="1899-12-30T02:48:48"/>
    <d v="2024-09-18T14:21:44"/>
    <n v="0.63777777773793787"/>
    <x v="0"/>
    <m/>
    <m/>
    <x v="0"/>
    <x v="17"/>
    <x v="0"/>
    <x v="3"/>
    <x v="7"/>
    <n v="4"/>
    <s v=""/>
    <d v="1900-01-01T19:31:12"/>
    <n v="2.8927777778209807"/>
    <n v="0"/>
    <n v="2.8927777778209807"/>
    <n v="0"/>
    <x v="0"/>
  </r>
  <r>
    <s v="E002"/>
    <s v="EO11"/>
    <x v="3059"/>
    <x v="0"/>
    <s v="E3"/>
    <n v="100000455"/>
    <s v="FORJADOS HERMANOS DURAN S.L."/>
    <n v="22000130"/>
    <s v="AS NEVES (GRANEL)"/>
    <n v="2853"/>
    <x v="11"/>
    <d v="2024-09-18T00:00:00"/>
    <d v="1899-12-30T08:36:49"/>
    <s v="19/09 08:00h"/>
    <d v="2024-09-19T00:00:00"/>
    <x v="13"/>
    <x v="0"/>
    <x v="3166"/>
    <d v="2024-09-18T00:00:00"/>
    <d v="1899-12-30T17:05:51"/>
    <n v="205"/>
    <s v="E00205"/>
    <s v="RUTA KMS.205"/>
    <x v="26"/>
    <x v="0"/>
    <x v="0"/>
    <x v="0"/>
    <x v="0"/>
    <d v="2024-09-18T08:36:49"/>
    <x v="358"/>
    <n v="23.386388888990041"/>
    <d v="2024-09-18T17:05:51"/>
    <d v="1899-12-30T02:44:00"/>
    <d v="2024-09-18T19:49:51"/>
    <n v="12.169166666746605"/>
    <x v="0"/>
    <m/>
    <m/>
    <x v="0"/>
    <x v="17"/>
    <x v="0"/>
    <x v="3"/>
    <x v="9"/>
    <n v="4"/>
    <s v="HIBURSANFRE, S.L.U."/>
    <d v="1900-01-01T17:36:00"/>
    <n v="19.653055555656707"/>
    <n v="12"/>
    <n v="7.6530555556567066"/>
    <n v="0"/>
    <x v="0"/>
  </r>
  <r>
    <s v="E002"/>
    <s v="EO11"/>
    <x v="3060"/>
    <x v="0"/>
    <s v="E3"/>
    <n v="100022674"/>
    <s v="COMERCIAL SILOS DE GALICIA, S.L."/>
    <n v="22002150"/>
    <s v="SILLEDA"/>
    <n v="3043"/>
    <x v="0"/>
    <d v="2024-09-18T00:00:00"/>
    <d v="1899-12-30T08:37:55"/>
    <s v="18/09 x el dia antes"/>
    <d v="2024-09-18T00:00:00"/>
    <x v="1"/>
    <x v="0"/>
    <x v="3167"/>
    <d v="2024-09-18T00:00:00"/>
    <d v="1899-12-30T09:23:44"/>
    <n v="198"/>
    <s v="E00198"/>
    <s v="RUTA KMS.198"/>
    <x v="9"/>
    <x v="0"/>
    <x v="0"/>
    <x v="0"/>
    <x v="0"/>
    <d v="2024-09-18T08:37:55"/>
    <x v="349"/>
    <n v="8.3680555555620231"/>
    <d v="2024-09-18T09:23:44"/>
    <d v="1899-12-30T02:38:24"/>
    <d v="2024-09-18T12:02:08"/>
    <n v="4.9644444445730187"/>
    <x v="0"/>
    <m/>
    <m/>
    <x v="0"/>
    <x v="17"/>
    <x v="0"/>
    <x v="3"/>
    <x v="1"/>
    <n v="4"/>
    <s v=""/>
    <d v="1900-01-01T15:21:36"/>
    <n v="4.7280555555620225"/>
    <n v="0"/>
    <n v="4.7280555555620225"/>
    <n v="0"/>
    <x v="0"/>
  </r>
  <r>
    <s v="E002"/>
    <s v="EO11"/>
    <x v="3061"/>
    <x v="0"/>
    <s v="E3"/>
    <n v="432000110"/>
    <s v="PREBETONG HORMIGONES, S.A."/>
    <n v="22001685"/>
    <s v="O CRUCEIRO"/>
    <n v="55"/>
    <x v="1"/>
    <d v="2024-09-18T00:00:00"/>
    <d v="1899-12-30T08:46:13"/>
    <s v="19/09 9:00H"/>
    <d v="2024-09-19T00:00:00"/>
    <x v="18"/>
    <x v="0"/>
    <x v="3168"/>
    <d v="2024-09-18T00:00:00"/>
    <d v="1899-12-30T16:12:27"/>
    <n v="204"/>
    <s v="E00204"/>
    <s v="RUTA KMS.204"/>
    <x v="2"/>
    <x v="0"/>
    <x v="0"/>
    <x v="0"/>
    <x v="0"/>
    <d v="2024-09-18T08:46:13"/>
    <x v="359"/>
    <n v="24.229722222138662"/>
    <d v="2024-09-18T16:12:27"/>
    <d v="1899-12-30T02:43:12"/>
    <d v="2024-09-18T18:55:39"/>
    <n v="14.072499999892898"/>
    <x v="0"/>
    <m/>
    <m/>
    <x v="0"/>
    <x v="17"/>
    <x v="0"/>
    <x v="3"/>
    <x v="8"/>
    <n v="4"/>
    <s v=""/>
    <d v="1900-01-01T17:16:48"/>
    <n v="20.509722222138663"/>
    <n v="12"/>
    <n v="8.509722222138663"/>
    <n v="0"/>
    <x v="0"/>
  </r>
  <r>
    <s v="E002"/>
    <s v="EO11"/>
    <x v="3062"/>
    <x v="0"/>
    <s v="E4"/>
    <n v="100047386"/>
    <s v="PLAESCON GALICIA S.L."/>
    <n v="19000778"/>
    <s v="OURENSE"/>
    <n v="2906"/>
    <x v="8"/>
    <d v="2024-09-18T00:00:00"/>
    <d v="1899-12-30T09:02:37"/>
    <s v="19/09 FARDOS SIN MAD"/>
    <d v="2024-09-19T00:00:00"/>
    <x v="9"/>
    <x v="0"/>
    <x v="3169"/>
    <d v="2024-09-18T00:00:00"/>
    <d v="1899-12-30T14:59:41"/>
    <n v="140"/>
    <s v="E00140"/>
    <s v="RUTA KMS.140"/>
    <x v="227"/>
    <x v="0"/>
    <x v="0"/>
    <x v="0"/>
    <x v="1"/>
    <d v="2024-09-18T09:02:37"/>
    <x v="331"/>
    <n v="34.95638888888061"/>
    <d v="2024-09-18T14:59:41"/>
    <d v="1899-12-30T01:52:00"/>
    <d v="2024-09-18T16:51:41"/>
    <n v="27.138611111207865"/>
    <x v="0"/>
    <m/>
    <m/>
    <x v="0"/>
    <x v="17"/>
    <x v="0"/>
    <x v="3"/>
    <x v="5"/>
    <n v="4"/>
    <s v=""/>
    <d v="1899-12-31T20:48:00"/>
    <n v="32.089722222213943"/>
    <n v="12"/>
    <n v="20.089722222213943"/>
    <n v="0"/>
    <x v="0"/>
  </r>
  <r>
    <s v="E002"/>
    <s v="EO11"/>
    <x v="3063"/>
    <x v="0"/>
    <s v="E3"/>
    <n v="100028413"/>
    <s v="HORMIGONES CARRAL, S.L."/>
    <n v="22003021"/>
    <s v="RANTE-TABOADELA"/>
    <n v="3042"/>
    <x v="4"/>
    <d v="2024-09-18T00:00:00"/>
    <d v="1899-12-30T09:02:51"/>
    <s v="19/09 x tarde"/>
    <d v="2024-09-19T00:00:00"/>
    <x v="20"/>
    <x v="1"/>
    <x v="3170"/>
    <d v="2024-09-19T00:00:00"/>
    <d v="1899-12-30T15:44:45"/>
    <n v="20"/>
    <s v="E00020"/>
    <s v="RUTA KMS.020"/>
    <x v="43"/>
    <x v="0"/>
    <x v="0"/>
    <x v="1"/>
    <x v="0"/>
    <d v="2024-09-18T09:02:51"/>
    <x v="360"/>
    <n v="33.452500000130385"/>
    <d v="2024-09-19T15:44:45"/>
    <d v="1899-12-30T00:16:00"/>
    <d v="2024-09-19T16:00:45"/>
    <n v="2.4874999999883585"/>
    <x v="0"/>
    <m/>
    <m/>
    <x v="0"/>
    <x v="18"/>
    <x v="0"/>
    <x v="3"/>
    <x v="4"/>
    <n v="5"/>
    <s v=""/>
    <d v="1899-12-30T06:24:00"/>
    <n v="32.185833333463719"/>
    <n v="14"/>
    <n v="18.185833333463719"/>
    <n v="0"/>
    <x v="0"/>
  </r>
  <r>
    <s v="E002"/>
    <s v="EO11"/>
    <x v="3064"/>
    <x v="0"/>
    <s v="E3"/>
    <n v="100028413"/>
    <s v="HORMIGONES CARRAL, S.L."/>
    <n v="22003021"/>
    <s v="RANTE-TABOADELA"/>
    <n v="3042"/>
    <x v="4"/>
    <d v="2024-09-18T00:00:00"/>
    <d v="1899-12-30T09:05:34"/>
    <s v="19/09 11h"/>
    <d v="2024-09-19T00:00:00"/>
    <x v="12"/>
    <x v="1"/>
    <x v="3171"/>
    <d v="2024-09-19T00:00:00"/>
    <d v="1899-12-30T09:58:31"/>
    <n v="20"/>
    <s v="E00020"/>
    <s v="RUTA KMS.020"/>
    <x v="43"/>
    <x v="0"/>
    <x v="0"/>
    <x v="1"/>
    <x v="0"/>
    <d v="2024-09-18T09:05:34"/>
    <x v="361"/>
    <n v="25.907222222245764"/>
    <d v="2024-09-19T09:58:31"/>
    <d v="1899-12-30T00:16:00"/>
    <d v="2024-09-19T10:14:31"/>
    <n v="0.75805555569240823"/>
    <x v="0"/>
    <m/>
    <m/>
    <x v="0"/>
    <x v="18"/>
    <x v="0"/>
    <x v="3"/>
    <x v="1"/>
    <n v="5"/>
    <s v=""/>
    <d v="1899-12-30T06:24:00"/>
    <n v="24.640555555579098"/>
    <n v="14"/>
    <n v="10.640555555579098"/>
    <n v="0"/>
    <x v="0"/>
  </r>
  <r>
    <s v="E002"/>
    <s v="EO11"/>
    <x v="3065"/>
    <x v="0"/>
    <s v="E3"/>
    <n v="100059105"/>
    <s v="TUNEL DE RANTE UTE"/>
    <n v="22002985"/>
    <s v="SAN CIBRAO - UTE TUNEL DE RANTE"/>
    <n v="3042"/>
    <x v="4"/>
    <d v="2024-09-18T00:00:00"/>
    <d v="1899-12-30T09:10:19"/>
    <s v="18/09 18h"/>
    <d v="2024-09-18T00:00:00"/>
    <x v="7"/>
    <x v="1"/>
    <x v="3172"/>
    <d v="2024-09-18T00:00:00"/>
    <d v="1899-12-30T16:44:50"/>
    <n v="12"/>
    <s v="E00012"/>
    <s v="RUTA KMS.012"/>
    <x v="43"/>
    <x v="0"/>
    <x v="0"/>
    <x v="1"/>
    <x v="0"/>
    <d v="2024-09-18T09:10:19"/>
    <x v="362"/>
    <n v="8.8280555555247702"/>
    <d v="2024-09-18T16:44:50"/>
    <d v="1899-12-30T00:09:36"/>
    <d v="2024-09-18T16:54:26"/>
    <n v="1.092777777754236"/>
    <x v="0"/>
    <m/>
    <m/>
    <x v="0"/>
    <x v="17"/>
    <x v="0"/>
    <x v="3"/>
    <x v="8"/>
    <n v="4"/>
    <s v=""/>
    <d v="1899-12-30T03:50:24"/>
    <n v="7.66805555552477"/>
    <n v="0"/>
    <n v="7.66805555552477"/>
    <n v="0"/>
    <x v="0"/>
  </r>
  <r>
    <s v="E002"/>
    <s v="EO11"/>
    <x v="3066"/>
    <x v="0"/>
    <s v="E3"/>
    <n v="100021159"/>
    <s v="VERIN DE HORMIGONES, S.L."/>
    <n v="22001321"/>
    <s v="VERIN"/>
    <n v="55"/>
    <x v="1"/>
    <d v="2024-09-18T00:00:00"/>
    <d v="1899-12-30T09:16:42"/>
    <s v="18/09 por la tarde"/>
    <d v="2024-09-18T00:00:00"/>
    <x v="6"/>
    <x v="0"/>
    <x v="3173"/>
    <d v="2024-09-18T00:00:00"/>
    <d v="1899-12-30T11:51:15"/>
    <n v="140"/>
    <s v="E00140"/>
    <s v="RUTA KMS.140"/>
    <x v="224"/>
    <x v="0"/>
    <x v="0"/>
    <x v="0"/>
    <x v="0"/>
    <d v="2024-09-18T09:16:42"/>
    <x v="354"/>
    <n v="6.7216666666790843"/>
    <d v="2024-09-18T11:51:15"/>
    <d v="1899-12-30T01:52:00"/>
    <d v="2024-09-18T13:43:15"/>
    <n v="2.2791666666744277"/>
    <x v="0"/>
    <m/>
    <m/>
    <x v="0"/>
    <x v="17"/>
    <x v="0"/>
    <x v="3"/>
    <x v="7"/>
    <n v="4"/>
    <s v=""/>
    <d v="1899-12-31T20:48:00"/>
    <n v="3.8550000000124172"/>
    <n v="0"/>
    <n v="3.8550000000124172"/>
    <n v="0"/>
    <x v="0"/>
  </r>
  <r>
    <s v="E002"/>
    <s v="EO11"/>
    <x v="3067"/>
    <x v="0"/>
    <s v="E3"/>
    <n v="100051530"/>
    <s v="MYHNOR MORTEROS Y HORMIGONES DEL"/>
    <n v="22002573"/>
    <s v="MONTESALGUEIRO"/>
    <n v="55"/>
    <x v="1"/>
    <d v="2024-09-18T00:00:00"/>
    <d v="1899-12-30T09:17:02"/>
    <s v="18/09 URGE"/>
    <d v="2024-09-18T00:00:00"/>
    <x v="2"/>
    <x v="3"/>
    <x v="3174"/>
    <d v="2024-09-18T00:00:00"/>
    <d v="1899-12-30T09:54:09"/>
    <n v="45"/>
    <s v="E00045"/>
    <s v="RUTA KMS.045"/>
    <x v="210"/>
    <x v="0"/>
    <x v="0"/>
    <x v="1"/>
    <x v="0"/>
    <d v="2024-09-18T09:17:02"/>
    <x v="356"/>
    <n v="5.216111111047212"/>
    <d v="2024-09-18T09:54:09"/>
    <d v="1899-12-30T00:36:00"/>
    <d v="2024-09-18T10:30:09"/>
    <n v="3.9974999998812564"/>
    <x v="0"/>
    <m/>
    <m/>
    <x v="0"/>
    <x v="17"/>
    <x v="0"/>
    <x v="3"/>
    <x v="1"/>
    <n v="4"/>
    <s v=""/>
    <d v="1899-12-30T14:24:00"/>
    <n v="3.6161111110472124"/>
    <n v="0"/>
    <n v="3.6161111110472124"/>
    <n v="0"/>
    <x v="0"/>
  </r>
  <r>
    <s v="E002"/>
    <s v="EO11"/>
    <x v="3068"/>
    <x v="0"/>
    <s v="E3"/>
    <n v="100000750"/>
    <s v="LOPEZ LOPEZ JOSE MARIA"/>
    <n v="22000252"/>
    <s v="SARRIA"/>
    <n v="3042"/>
    <x v="4"/>
    <d v="2024-09-18T00:00:00"/>
    <d v="1899-12-30T09:18:16"/>
    <s v="18/09 13:30h"/>
    <d v="2024-09-18T00:00:00"/>
    <x v="10"/>
    <x v="0"/>
    <x v="3175"/>
    <d v="2024-09-18T00:00:00"/>
    <d v="1899-12-30T10:39:11"/>
    <n v="105"/>
    <s v="E00105"/>
    <s v="RUTA KMS.105"/>
    <x v="315"/>
    <x v="0"/>
    <x v="0"/>
    <x v="0"/>
    <x v="0"/>
    <d v="2024-09-18T09:18:16"/>
    <x v="345"/>
    <n v="4.1955555556342006"/>
    <d v="2024-09-18T10:39:11"/>
    <d v="1899-12-30T01:24:00"/>
    <d v="2024-09-18T12:03:11"/>
    <n v="1.4469444444403052"/>
    <x v="0"/>
    <m/>
    <m/>
    <x v="0"/>
    <x v="17"/>
    <x v="0"/>
    <x v="3"/>
    <x v="6"/>
    <n v="4"/>
    <s v=""/>
    <d v="1899-12-31T09:36:00"/>
    <n v="1.7955555556342007"/>
    <n v="0"/>
    <n v="1.7955555556342007"/>
    <n v="0"/>
    <x v="0"/>
  </r>
  <r>
    <s v="E002"/>
    <s v="EO11"/>
    <x v="3069"/>
    <x v="0"/>
    <s v="E4"/>
    <n v="100057190"/>
    <s v="BARALLOBRE Y MOSQUERA, S.L."/>
    <n v="19001405"/>
    <s v="OS CASTROS ANDRADE"/>
    <n v="3320"/>
    <x v="9"/>
    <d v="2024-09-18T00:00:00"/>
    <d v="1899-12-30T09:24:15"/>
    <s v="19/09 servir"/>
    <d v="2024-09-19T00:00:00"/>
    <x v="9"/>
    <x v="0"/>
    <x v="3176"/>
    <d v="2024-09-18T00:00:00"/>
    <d v="1899-12-30T18:00:31"/>
    <n v="186"/>
    <s v="E00186"/>
    <s v="RUTA KMS.186"/>
    <x v="34"/>
    <x v="0"/>
    <x v="0"/>
    <x v="0"/>
    <x v="1"/>
    <d v="2024-09-18T09:24:15"/>
    <x v="331"/>
    <n v="34.59583333338378"/>
    <d v="2024-09-18T18:00:31"/>
    <d v="1899-12-30T02:28:48"/>
    <d v="2024-09-18T20:29:19"/>
    <n v="23.511388889048249"/>
    <x v="0"/>
    <m/>
    <m/>
    <x v="0"/>
    <x v="17"/>
    <x v="0"/>
    <x v="3"/>
    <x v="10"/>
    <n v="4"/>
    <s v=""/>
    <d v="1900-01-01T11:31:12"/>
    <n v="31.115833333383783"/>
    <n v="12"/>
    <n v="19.115833333383783"/>
    <n v="0"/>
    <x v="0"/>
  </r>
  <r>
    <s v="E002"/>
    <s v="EO11"/>
    <x v="3070"/>
    <x v="0"/>
    <s v="E3"/>
    <n v="100051530"/>
    <s v="MYHNOR MORTEROS Y HORMIGONES DEL"/>
    <n v="22002573"/>
    <s v="MONTESALGUEIRO"/>
    <n v="55"/>
    <x v="1"/>
    <d v="2024-09-18T00:00:00"/>
    <d v="1899-12-30T09:46:15"/>
    <s v="18/09 16:00h"/>
    <d v="2024-09-18T00:00:00"/>
    <x v="6"/>
    <x v="0"/>
    <x v="3177"/>
    <d v="2024-09-18T00:00:00"/>
    <d v="1899-12-30T12:10:08"/>
    <n v="153"/>
    <s v="E00153"/>
    <s v="RUTA KMS.153"/>
    <x v="32"/>
    <x v="0"/>
    <x v="0"/>
    <x v="0"/>
    <x v="0"/>
    <d v="2024-09-18T09:46:15"/>
    <x v="354"/>
    <n v="6.2291666666278616"/>
    <d v="2024-09-18T12:10:08"/>
    <d v="1899-12-30T02:02:24"/>
    <d v="2024-09-18T14:12:32"/>
    <n v="1.7911111110588536"/>
    <x v="0"/>
    <m/>
    <m/>
    <x v="0"/>
    <x v="17"/>
    <x v="0"/>
    <x v="3"/>
    <x v="3"/>
    <n v="4"/>
    <s v=""/>
    <d v="1900-01-01T00:57:36"/>
    <n v="3.1891666666278615"/>
    <n v="0"/>
    <n v="3.1891666666278615"/>
    <n v="0"/>
    <x v="0"/>
  </r>
  <r>
    <s v="E002"/>
    <s v="EO11"/>
    <x v="3071"/>
    <x v="0"/>
    <s v="E3"/>
    <n v="100013649"/>
    <s v="HORMIGONES MARBE HISPANIA, S.L."/>
    <n v="22002481"/>
    <s v="PLANTA LALIN"/>
    <n v="55"/>
    <x v="1"/>
    <d v="2024-09-18T00:00:00"/>
    <d v="1899-12-30T09:54:13"/>
    <s v="18/09 15h"/>
    <d v="2024-09-18T00:00:00"/>
    <x v="4"/>
    <x v="1"/>
    <x v="3178"/>
    <d v="2024-09-18T00:00:00"/>
    <d v="1899-12-30T12:05:11"/>
    <n v="58"/>
    <s v="E00058"/>
    <s v="RUTA KMS.058"/>
    <x v="38"/>
    <x v="0"/>
    <x v="0"/>
    <x v="1"/>
    <x v="0"/>
    <d v="2024-09-18T09:54:13"/>
    <x v="341"/>
    <n v="5.096388888952788"/>
    <d v="2024-09-18T12:05:11"/>
    <d v="1899-12-30T00:46:24"/>
    <d v="2024-09-18T12:51:35"/>
    <n v="2.1402777777984738"/>
    <x v="0"/>
    <m/>
    <m/>
    <x v="0"/>
    <x v="17"/>
    <x v="0"/>
    <x v="3"/>
    <x v="3"/>
    <n v="4"/>
    <s v=""/>
    <d v="1899-12-30T18:33:36"/>
    <n v="3.3230555556194545"/>
    <n v="0"/>
    <n v="3.3230555556194545"/>
    <n v="0"/>
    <x v="0"/>
  </r>
  <r>
    <s v="E002"/>
    <s v="EO11"/>
    <x v="3072"/>
    <x v="0"/>
    <s v="E3"/>
    <n v="100000691"/>
    <s v="FERROCAR S.L."/>
    <n v="22000112"/>
    <s v="SANTA COMBA"/>
    <n v="3042"/>
    <x v="4"/>
    <d v="2024-09-18T00:00:00"/>
    <d v="1899-12-30T10:27:58"/>
    <s v="18/09 14:30h nº438/2"/>
    <d v="2024-09-18T00:00:00"/>
    <x v="2"/>
    <x v="2"/>
    <x v="3179"/>
    <d v="2024-09-18T00:00:00"/>
    <d v="1899-12-30T12:03:15"/>
    <n v="45"/>
    <s v="E00045"/>
    <s v="RUTA KMS.045"/>
    <x v="217"/>
    <x v="0"/>
    <x v="0"/>
    <x v="1"/>
    <x v="0"/>
    <d v="2024-09-18T10:27:58"/>
    <x v="356"/>
    <n v="4.0338888888945803"/>
    <d v="2024-09-18T12:03:15"/>
    <d v="1899-12-30T00:36:00"/>
    <d v="2024-09-18T12:39:15"/>
    <n v="1.8458333333255723"/>
    <x v="0"/>
    <m/>
    <m/>
    <x v="0"/>
    <x v="17"/>
    <x v="0"/>
    <x v="3"/>
    <x v="3"/>
    <n v="4"/>
    <s v=""/>
    <d v="1899-12-30T14:24:00"/>
    <n v="2.4338888888945802"/>
    <n v="0"/>
    <n v="2.4338888888945802"/>
    <n v="0"/>
    <x v="0"/>
  </r>
  <r>
    <s v="E002"/>
    <s v="EO11"/>
    <x v="3073"/>
    <x v="0"/>
    <s v="E3"/>
    <n v="100056297"/>
    <s v="HORMIGONES HORPASA, S.L."/>
    <n v="22002815"/>
    <s v="BARRO (SEQUEIROS)"/>
    <n v="55"/>
    <x v="1"/>
    <d v="2024-09-18T00:00:00"/>
    <d v="1899-12-30T10:29:26"/>
    <s v="18/09 URGE"/>
    <d v="2024-09-18T00:00:00"/>
    <x v="8"/>
    <x v="4"/>
    <x v="3180"/>
    <d v="2024-09-18T00:00:00"/>
    <d v="1899-12-30T10:43:09"/>
    <n v="58"/>
    <s v="E00058"/>
    <s v="RUTA KMS.058"/>
    <x v="212"/>
    <x v="0"/>
    <x v="0"/>
    <x v="1"/>
    <x v="0"/>
    <d v="2024-09-18T10:29:26"/>
    <x v="363"/>
    <n v="2.0094444444403052"/>
    <d v="2024-09-18T10:43:09"/>
    <d v="1899-12-30T00:46:24"/>
    <d v="2024-09-18T11:29:33"/>
    <n v="1.0074999999487773"/>
    <x v="0"/>
    <m/>
    <m/>
    <x v="0"/>
    <x v="17"/>
    <x v="0"/>
    <x v="3"/>
    <x v="6"/>
    <n v="4"/>
    <s v=""/>
    <d v="1899-12-30T18:33:36"/>
    <n v="0.2361111111069718"/>
    <n v="0"/>
    <n v="0.2361111111069718"/>
    <n v="1"/>
    <x v="0"/>
  </r>
  <r>
    <s v="E002"/>
    <s v="EO11"/>
    <x v="3074"/>
    <x v="0"/>
    <s v="E3"/>
    <n v="100000764"/>
    <s v="HORMIGONES BERGANTIÑOS S.A."/>
    <n v="22000268"/>
    <s v="ESPIRITU SANTO"/>
    <n v="55"/>
    <x v="1"/>
    <d v="2024-09-18T00:00:00"/>
    <d v="1899-12-30T10:32:26"/>
    <s v="18/09 X EL DÍA"/>
    <d v="2024-09-18T00:00:00"/>
    <x v="5"/>
    <x v="3"/>
    <x v="3181"/>
    <d v="2024-09-18T00:00:00"/>
    <d v="1899-12-30T10:54:48"/>
    <n v="15"/>
    <s v="E00015"/>
    <s v="RUTA KMS.015"/>
    <x v="30"/>
    <x v="0"/>
    <x v="0"/>
    <x v="1"/>
    <x v="0"/>
    <d v="2024-09-18T10:32:26"/>
    <x v="364"/>
    <n v="6.9594444443355314"/>
    <d v="2024-09-18T10:54:48"/>
    <d v="1899-12-30T00:12:00"/>
    <d v="2024-09-18T11:06:48"/>
    <n v="6.3866666665999219"/>
    <x v="0"/>
    <m/>
    <m/>
    <x v="0"/>
    <x v="17"/>
    <x v="0"/>
    <x v="3"/>
    <x v="6"/>
    <n v="4"/>
    <s v=""/>
    <d v="1899-12-30T04:48:00"/>
    <n v="5.7594444443355313"/>
    <n v="0"/>
    <n v="5.7594444443355313"/>
    <n v="0"/>
    <x v="0"/>
  </r>
  <r>
    <s v="E002"/>
    <s v="EO11"/>
    <x v="3075"/>
    <x v="0"/>
    <s v="E3"/>
    <n v="100000764"/>
    <s v="HORMIGONES BERGANTIÑOS S.A."/>
    <n v="22000268"/>
    <s v="ESPIRITU SANTO"/>
    <n v="55"/>
    <x v="1"/>
    <d v="2024-09-18T00:00:00"/>
    <d v="1899-12-30T10:33:12"/>
    <s v="19/09 1ªHORA 1º"/>
    <d v="2024-09-19T00:00:00"/>
    <x v="19"/>
    <x v="3"/>
    <x v="3182"/>
    <d v="2024-09-18T00:00:00"/>
    <d v="1899-12-30T16:10:29"/>
    <n v="15"/>
    <s v="E00015"/>
    <s v="RUTA KMS.015"/>
    <x v="30"/>
    <x v="0"/>
    <x v="0"/>
    <x v="1"/>
    <x v="0"/>
    <d v="2024-09-18T10:33:12"/>
    <x v="365"/>
    <n v="21.946666666539386"/>
    <d v="2024-09-18T16:10:29"/>
    <d v="1899-12-30T00:12:00"/>
    <d v="2024-09-18T16:22:29"/>
    <n v="16.125277777842712"/>
    <x v="0"/>
    <m/>
    <m/>
    <x v="0"/>
    <x v="17"/>
    <x v="0"/>
    <x v="3"/>
    <x v="8"/>
    <n v="4"/>
    <s v=""/>
    <d v="1899-12-30T04:48:00"/>
    <n v="20.746666666539387"/>
    <n v="14"/>
    <n v="6.7466666665393866"/>
    <n v="0"/>
    <x v="0"/>
  </r>
  <r>
    <s v="E002"/>
    <s v="EO11"/>
    <x v="3076"/>
    <x v="0"/>
    <s v="E3"/>
    <n v="100000764"/>
    <s v="HORMIGONES BERGANTIÑOS S.A."/>
    <n v="22000268"/>
    <s v="ESPIRITU SANTO"/>
    <n v="55"/>
    <x v="1"/>
    <d v="2024-09-18T00:00:00"/>
    <d v="1899-12-30T10:33:52"/>
    <s v="19/09 11H 2º C02"/>
    <d v="2024-09-19T00:00:00"/>
    <x v="12"/>
    <x v="3"/>
    <x v="3183"/>
    <d v="2024-09-19T00:00:00"/>
    <d v="1899-12-30T08:01:40"/>
    <n v="15"/>
    <s v="E00015"/>
    <s v="RUTA KMS.015"/>
    <x v="210"/>
    <x v="0"/>
    <x v="0"/>
    <x v="1"/>
    <x v="0"/>
    <d v="2024-09-18T10:33:52"/>
    <x v="361"/>
    <n v="24.43555555556668"/>
    <d v="2024-09-19T08:01:40"/>
    <d v="1899-12-30T00:12:00"/>
    <d v="2024-09-19T08:13:40"/>
    <n v="2.7722222224110737"/>
    <x v="0"/>
    <m/>
    <m/>
    <x v="0"/>
    <x v="18"/>
    <x v="0"/>
    <x v="3"/>
    <x v="0"/>
    <n v="5"/>
    <s v=""/>
    <d v="1899-12-30T04:48:00"/>
    <n v="23.23555555556668"/>
    <n v="14"/>
    <n v="9.2355555555666804"/>
    <n v="0"/>
    <x v="0"/>
  </r>
  <r>
    <s v="E002"/>
    <s v="EO11"/>
    <x v="3077"/>
    <x v="0"/>
    <s v="E3"/>
    <n v="100000764"/>
    <s v="HORMIGONES BERGANTIÑOS S.A."/>
    <n v="22000268"/>
    <s v="ESPIRITU SANTO"/>
    <n v="55"/>
    <x v="1"/>
    <d v="2024-09-18T00:00:00"/>
    <d v="1899-12-30T10:34:19"/>
    <s v="19/09 12:00H"/>
    <d v="2024-09-19T00:00:00"/>
    <x v="8"/>
    <x v="3"/>
    <x v="3184"/>
    <d v="2024-09-19T00:00:00"/>
    <d v="1899-12-30T11:22:12"/>
    <n v="15"/>
    <s v="E00015"/>
    <s v="RUTA KMS.015"/>
    <x v="220"/>
    <x v="0"/>
    <x v="0"/>
    <x v="1"/>
    <x v="0"/>
    <d v="2024-09-18T10:34:19"/>
    <x v="366"/>
    <n v="25.928055555559695"/>
    <d v="2024-09-19T11:22:12"/>
    <d v="1899-12-30T00:12:00"/>
    <d v="2024-09-19T11:34:12"/>
    <n v="0.93000000016763806"/>
    <x v="0"/>
    <m/>
    <m/>
    <x v="0"/>
    <x v="18"/>
    <x v="0"/>
    <x v="3"/>
    <x v="7"/>
    <n v="5"/>
    <s v=""/>
    <d v="1899-12-30T04:48:00"/>
    <n v="24.728055555559695"/>
    <n v="14"/>
    <n v="10.728055555559695"/>
    <n v="0"/>
    <x v="0"/>
  </r>
  <r>
    <s v="E002"/>
    <s v="EO11"/>
    <x v="3078"/>
    <x v="0"/>
    <s v="E3"/>
    <n v="100000764"/>
    <s v="HORMIGONES BERGANTIÑOS S.A."/>
    <n v="22000268"/>
    <s v="ESPIRITU SANTO"/>
    <n v="55"/>
    <x v="1"/>
    <d v="2024-09-18T00:00:00"/>
    <d v="1899-12-30T10:34:55"/>
    <s v="19/09 X LA TARDE 4º"/>
    <d v="2024-09-19T00:00:00"/>
    <x v="5"/>
    <x v="3"/>
    <x v="3185"/>
    <d v="2024-09-19T00:00:00"/>
    <d v="1899-12-30T15:17:17"/>
    <n v="15"/>
    <s v="E00015"/>
    <s v="RUTA KMS.015"/>
    <x v="213"/>
    <x v="0"/>
    <x v="0"/>
    <x v="1"/>
    <x v="0"/>
    <d v="2024-09-18T10:34:55"/>
    <x v="367"/>
    <n v="30.918055555550382"/>
    <d v="2024-09-19T15:17:17"/>
    <d v="1899-12-30T00:12:00"/>
    <d v="2024-09-19T15:29:17"/>
    <n v="2.0119444445008412"/>
    <x v="0"/>
    <m/>
    <m/>
    <x v="0"/>
    <x v="18"/>
    <x v="0"/>
    <x v="3"/>
    <x v="4"/>
    <n v="5"/>
    <s v=""/>
    <d v="1899-12-30T04:48:00"/>
    <n v="29.718055555550382"/>
    <n v="14"/>
    <n v="15.718055555550382"/>
    <n v="0"/>
    <x v="0"/>
  </r>
  <r>
    <s v="E002"/>
    <s v="EO11"/>
    <x v="3079"/>
    <x v="0"/>
    <s v="E3"/>
    <n v="100000764"/>
    <s v="HORMIGONES BERGANTIÑOS S.A."/>
    <n v="22000268"/>
    <s v="ESPIRITU SANTO"/>
    <n v="2853"/>
    <x v="11"/>
    <d v="2024-09-18T00:00:00"/>
    <d v="1899-12-30T10:36:45"/>
    <s v="18/09 Antes 17:30h 3"/>
    <d v="2024-09-18T00:00:00"/>
    <x v="5"/>
    <x v="0"/>
    <x v="3186"/>
    <d v="2024-09-18T00:00:00"/>
    <d v="1899-12-30T12:41:35"/>
    <n v="183"/>
    <s v="E00183"/>
    <s v="RUTA KMS.183"/>
    <x v="350"/>
    <x v="0"/>
    <x v="0"/>
    <x v="0"/>
    <x v="0"/>
    <d v="2024-09-18T10:36:45"/>
    <x v="364"/>
    <n v="6.8875000000116415"/>
    <d v="2024-09-18T12:41:35"/>
    <d v="1899-12-30T02:26:24"/>
    <d v="2024-09-18T15:07:59"/>
    <n v="2.3669444443657994"/>
    <x v="0"/>
    <m/>
    <m/>
    <x v="0"/>
    <x v="17"/>
    <x v="0"/>
    <x v="3"/>
    <x v="3"/>
    <n v="4"/>
    <s v=""/>
    <d v="1900-01-01T10:33:36"/>
    <n v="3.447500000011642"/>
    <n v="0"/>
    <n v="3.447500000011642"/>
    <n v="0"/>
    <x v="0"/>
  </r>
  <r>
    <s v="E002"/>
    <s v="EO11"/>
    <x v="3080"/>
    <x v="0"/>
    <s v="E3"/>
    <n v="100055428"/>
    <s v="HORMIGONES DEZA, S.L.U."/>
    <n v="22002767"/>
    <s v="LALIN"/>
    <n v="55"/>
    <x v="1"/>
    <d v="2024-09-18T00:00:00"/>
    <d v="1899-12-30T10:48:51"/>
    <s v="18/09 16:00 - 17:00"/>
    <d v="2024-09-18T00:00:00"/>
    <x v="6"/>
    <x v="0"/>
    <x v="3187"/>
    <d v="2024-09-18T00:00:00"/>
    <d v="1899-12-30T13:10:01"/>
    <n v="170"/>
    <s v="E00170"/>
    <s v="RUTA KMS.170"/>
    <x v="0"/>
    <x v="0"/>
    <x v="0"/>
    <x v="0"/>
    <x v="0"/>
    <d v="2024-09-18T10:48:51"/>
    <x v="354"/>
    <n v="5.1858333333511837"/>
    <d v="2024-09-18T13:10:01"/>
    <d v="1899-12-30T02:16:00"/>
    <d v="2024-09-18T15:26:01"/>
    <n v="0.56638888875022531"/>
    <x v="0"/>
    <m/>
    <m/>
    <x v="0"/>
    <x v="17"/>
    <x v="0"/>
    <x v="3"/>
    <x v="2"/>
    <n v="4"/>
    <s v=""/>
    <d v="1900-01-01T06:24:00"/>
    <n v="1.9191666666845171"/>
    <n v="0"/>
    <n v="1.9191666666845171"/>
    <n v="0"/>
    <x v="0"/>
  </r>
  <r>
    <s v="E002"/>
    <s v="EO11"/>
    <x v="3081"/>
    <x v="0"/>
    <s v="E3"/>
    <n v="100046984"/>
    <s v="TRANSP. Y CEMENTOS HIDALGO, S.L."/>
    <n v="22002955"/>
    <s v="VILLARES DE LA REINA - ARIDOS ARELS"/>
    <n v="3218"/>
    <x v="5"/>
    <d v="2024-09-18T00:00:00"/>
    <d v="1899-12-30T10:48:56"/>
    <s v="19/09 08H ARELSA VIL"/>
    <d v="2024-09-19T00:00:00"/>
    <x v="13"/>
    <x v="0"/>
    <x v="3188"/>
    <d v="2024-09-18T00:00:00"/>
    <d v="1899-12-30T17:15:10"/>
    <n v="274"/>
    <s v="E00274"/>
    <s v="RUTA KMS.274"/>
    <x v="9"/>
    <x v="0"/>
    <x v="0"/>
    <x v="0"/>
    <x v="0"/>
    <d v="2024-09-18T10:48:56"/>
    <x v="358"/>
    <n v="21.184444444428664"/>
    <d v="2024-09-18T17:15:10"/>
    <d v="1899-12-30T03:39:12"/>
    <d v="2024-09-18T20:54:22"/>
    <n v="11.093888889066875"/>
    <x v="0"/>
    <m/>
    <m/>
    <x v="0"/>
    <x v="17"/>
    <x v="0"/>
    <x v="3"/>
    <x v="9"/>
    <n v="4"/>
    <s v=""/>
    <d v="1900-01-02T15:40:48"/>
    <n v="16.531111111095331"/>
    <n v="12"/>
    <n v="4.5311111110953313"/>
    <n v="0"/>
    <x v="0"/>
  </r>
  <r>
    <s v="E002"/>
    <s v="EO11"/>
    <x v="3082"/>
    <x v="0"/>
    <s v="E3"/>
    <n v="100010248"/>
    <s v="HORMIGONES MONTERROSO, S.L."/>
    <n v="22000630"/>
    <s v="MONTERROSO"/>
    <n v="55"/>
    <x v="1"/>
    <d v="2024-09-18T00:00:00"/>
    <d v="1899-12-30T10:50:21"/>
    <s v="18/09 15:00h consult"/>
    <d v="2024-09-18T00:00:00"/>
    <x v="4"/>
    <x v="0"/>
    <x v="3189"/>
    <d v="2024-09-18T00:00:00"/>
    <d v="1899-12-30T12:30:41"/>
    <n v="138"/>
    <s v="E00138"/>
    <s v="RUTA KMS.138"/>
    <x v="31"/>
    <x v="0"/>
    <x v="0"/>
    <x v="0"/>
    <x v="0"/>
    <d v="2024-09-18T10:50:21"/>
    <x v="341"/>
    <n v="4.1608333333279006"/>
    <d v="2024-09-18T12:30:41"/>
    <d v="1899-12-30T01:50:24"/>
    <d v="2024-09-18T14:21:05"/>
    <n v="0.64861111115897074"/>
    <x v="0"/>
    <m/>
    <m/>
    <x v="0"/>
    <x v="17"/>
    <x v="0"/>
    <x v="3"/>
    <x v="3"/>
    <n v="4"/>
    <s v=""/>
    <d v="1899-12-31T20:09:36"/>
    <n v="1.3208333333279003"/>
    <n v="0"/>
    <n v="1.3208333333279003"/>
    <n v="0"/>
    <x v="0"/>
  </r>
  <r>
    <s v="E002"/>
    <s v="EO11"/>
    <x v="3083"/>
    <x v="0"/>
    <s v="E4"/>
    <n v="100000055"/>
    <s v="ANGEL R. PEREIRO S.L."/>
    <n v="19000079"/>
    <s v="CHAPELA"/>
    <n v="3320"/>
    <x v="9"/>
    <d v="2024-09-18T00:00:00"/>
    <d v="1899-12-30T11:04:06"/>
    <s v="Cemento+Mortero+AMAS"/>
    <d v="2024-09-20T00:00:00"/>
    <x v="9"/>
    <x v="2"/>
    <x v="3190"/>
    <d v="2024-09-18T00:00:00"/>
    <d v="1899-12-30T15:18:42"/>
    <n v="92"/>
    <s v="E00092"/>
    <s v="RUTA KMS.092"/>
    <x v="35"/>
    <x v="0"/>
    <x v="0"/>
    <x v="1"/>
    <x v="1"/>
    <d v="2024-09-18T11:04:06"/>
    <x v="368"/>
    <n v="56.931666666758247"/>
    <d v="2024-09-18T15:18:42"/>
    <d v="1899-12-30T01:13:36"/>
    <d v="2024-09-18T16:32:18"/>
    <n v="51.461666666669771"/>
    <x v="0"/>
    <m/>
    <m/>
    <x v="0"/>
    <x v="17"/>
    <x v="0"/>
    <x v="3"/>
    <x v="4"/>
    <n v="4"/>
    <s v=""/>
    <d v="1899-12-31T05:26:24"/>
    <n v="54.70500000009158"/>
    <n v="28"/>
    <n v="26.70500000009158"/>
    <n v="0"/>
    <x v="0"/>
  </r>
  <r>
    <s v="E002"/>
    <s v="EO11"/>
    <x v="3084"/>
    <x v="0"/>
    <s v="E4"/>
    <n v="100018966"/>
    <s v="RIBEGAR INTERIORES, S.L."/>
    <n v="20001796"/>
    <s v="PONFERRADA"/>
    <n v="2906"/>
    <x v="8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0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4"/>
    <x v="0"/>
    <s v="E4"/>
    <n v="100018966"/>
    <s v="RIBEGAR INTERIORES, S.L."/>
    <n v="20001796"/>
    <s v="PONFERRADA"/>
    <n v="3320"/>
    <x v="9"/>
    <d v="2024-09-18T00:00:00"/>
    <d v="1899-12-30T11:28:18"/>
    <s v="18/09 12far+ 2PAL CE"/>
    <d v="2024-09-18T00:00:00"/>
    <x v="9"/>
    <x v="0"/>
    <x v="3191"/>
    <d v="2024-09-18T00:00:00"/>
    <d v="1899-12-30T14:46:19"/>
    <n v="13"/>
    <s v="E00013"/>
    <s v="RUTA KMS.013"/>
    <x v="34"/>
    <x v="0"/>
    <x v="1"/>
    <x v="0"/>
    <x v="1"/>
    <d v="2024-09-18T11:28:18"/>
    <x v="318"/>
    <n v="8.528333333437331"/>
    <d v="2024-09-18T14:46:19"/>
    <d v="1899-12-30T00:10:24"/>
    <d v="2024-09-18T14:56:43"/>
    <n v="5.0547222223249264"/>
    <x v="0"/>
    <m/>
    <m/>
    <x v="0"/>
    <x v="17"/>
    <x v="0"/>
    <x v="3"/>
    <x v="5"/>
    <n v="4"/>
    <s v=""/>
    <d v="1899-12-30T04:09:36"/>
    <n v="7.3550000001039972"/>
    <n v="0"/>
    <n v="7.3550000001039972"/>
    <n v="0"/>
    <x v="0"/>
  </r>
  <r>
    <s v="E002"/>
    <s v="EO11"/>
    <x v="3085"/>
    <x v="0"/>
    <s v="E3"/>
    <n v="432000110"/>
    <s v="PREBETONG HORMIGONES, S.A."/>
    <n v="21000010"/>
    <s v="LA GRELA"/>
    <n v="55"/>
    <x v="1"/>
    <d v="2024-09-18T00:00:00"/>
    <d v="1899-12-30T12:06:44"/>
    <s v="18/09 lo antes posib"/>
    <d v="2024-09-18T00:00:00"/>
    <x v="15"/>
    <x v="3"/>
    <x v="3192"/>
    <d v="2024-09-18T00:00:00"/>
    <d v="1899-12-30T13:10:42"/>
    <n v="2"/>
    <s v="E00002"/>
    <s v="RUTA KMS.0002"/>
    <x v="210"/>
    <x v="0"/>
    <x v="0"/>
    <x v="1"/>
    <x v="0"/>
    <d v="2024-09-18T12:06:44"/>
    <x v="369"/>
    <n v="4.3877777777379379"/>
    <d v="2024-09-18T13:10:42"/>
    <d v="1899-12-30T00:01:36"/>
    <d v="2024-09-18T13:12:18"/>
    <n v="3.2949999999837019"/>
    <x v="0"/>
    <m/>
    <m/>
    <x v="0"/>
    <x v="17"/>
    <x v="0"/>
    <x v="3"/>
    <x v="2"/>
    <n v="4"/>
    <s v=""/>
    <d v="1899-12-30T00:38:24"/>
    <n v="3.3611111110712715"/>
    <n v="0"/>
    <n v="3.3611111110712715"/>
    <n v="0"/>
    <x v="0"/>
  </r>
  <r>
    <s v="E002"/>
    <s v="EO11"/>
    <x v="3086"/>
    <x v="0"/>
    <s v="E3"/>
    <n v="100058086"/>
    <s v="BETONVAL HORMIGONES, S.L."/>
    <n v="22002935"/>
    <s v="MANZANEDA"/>
    <n v="55"/>
    <x v="1"/>
    <d v="2024-09-18T00:00:00"/>
    <d v="1899-12-30T12:45:45"/>
    <s v="18/09 17:00h"/>
    <d v="2024-09-18T00:00:00"/>
    <x v="1"/>
    <x v="0"/>
    <x v="3193"/>
    <d v="2024-09-18T00:00:00"/>
    <d v="1899-12-30T14:09:43"/>
    <n v="70"/>
    <s v="E00070"/>
    <s v="RUTA KMS.070"/>
    <x v="275"/>
    <x v="0"/>
    <x v="0"/>
    <x v="0"/>
    <x v="0"/>
    <d v="2024-09-18T12:45:45"/>
    <x v="349"/>
    <n v="4.2375000001047738"/>
    <d v="2024-09-18T14:09:43"/>
    <d v="1899-12-30T00:56:00"/>
    <d v="2024-09-18T15:05:43"/>
    <n v="1.904722222185228"/>
    <x v="0"/>
    <m/>
    <m/>
    <x v="0"/>
    <x v="17"/>
    <x v="0"/>
    <x v="3"/>
    <x v="5"/>
    <n v="4"/>
    <s v=""/>
    <d v="1899-12-30T22:24:00"/>
    <n v="2.3041666667714402"/>
    <n v="0"/>
    <n v="2.3041666667714402"/>
    <n v="0"/>
    <x v="0"/>
  </r>
  <r>
    <s v="E002"/>
    <s v="EO11"/>
    <x v="3087"/>
    <x v="0"/>
    <s v="E3"/>
    <n v="432000110"/>
    <s v="PREBETONG HORMIGONES, S.A."/>
    <n v="21000023"/>
    <s v="TREMOEDO"/>
    <n v="55"/>
    <x v="1"/>
    <d v="2024-09-18T00:00:00"/>
    <d v="1899-12-30T12:53:45"/>
    <s v="19/09 11h SILO 2"/>
    <d v="2024-09-19T00:00:00"/>
    <x v="12"/>
    <x v="4"/>
    <x v="3194"/>
    <d v="2024-09-18T00:00:00"/>
    <d v="1899-12-30T17:11:44"/>
    <n v="72"/>
    <s v="E00072"/>
    <s v="RUTA KMS.072"/>
    <x v="211"/>
    <x v="0"/>
    <x v="0"/>
    <x v="1"/>
    <x v="0"/>
    <d v="2024-09-18T12:53:45"/>
    <x v="361"/>
    <n v="22.104166666686069"/>
    <d v="2024-09-18T17:11:44"/>
    <d v="1899-12-30T00:57:36"/>
    <d v="2024-09-18T18:09:20"/>
    <n v="16.84444444446126"/>
    <x v="0"/>
    <m/>
    <m/>
    <x v="0"/>
    <x v="17"/>
    <x v="0"/>
    <x v="3"/>
    <x v="9"/>
    <n v="4"/>
    <s v=""/>
    <d v="1899-12-30T23:02:24"/>
    <n v="20.144166666686068"/>
    <n v="14"/>
    <n v="6.1441666666860684"/>
    <n v="0"/>
    <x v="0"/>
  </r>
  <r>
    <s v="E002"/>
    <s v="EO11"/>
    <x v="3088"/>
    <x v="0"/>
    <s v="E3"/>
    <n v="100000865"/>
    <s v="HORMIGONES SINDO CASTRO S.L."/>
    <n v="22000426"/>
    <s v="VENTA ALBARES"/>
    <n v="55"/>
    <x v="1"/>
    <d v="2024-09-18T00:00:00"/>
    <d v="1899-12-30T13:01:36"/>
    <s v="18/09 X LA TARDE ANT"/>
    <d v="2024-09-18T00:00:00"/>
    <x v="7"/>
    <x v="0"/>
    <x v="3195"/>
    <d v="2024-09-18T00:00:00"/>
    <d v="1899-12-30T15:33:28"/>
    <n v="39"/>
    <s v="E00039"/>
    <s v="RUTA KMS.039"/>
    <x v="20"/>
    <x v="0"/>
    <x v="0"/>
    <x v="0"/>
    <x v="0"/>
    <d v="2024-09-18T13:01:36"/>
    <x v="362"/>
    <n v="4.973333333269693"/>
    <d v="2024-09-18T15:33:28"/>
    <d v="1899-12-30T00:31:12"/>
    <d v="2024-09-18T16:04:40"/>
    <n v="1.9222222222597338"/>
    <x v="0"/>
    <m/>
    <m/>
    <x v="0"/>
    <x v="17"/>
    <x v="0"/>
    <x v="3"/>
    <x v="4"/>
    <n v="4"/>
    <s v=""/>
    <d v="1899-12-30T12:28:48"/>
    <n v="3.4533333332696934"/>
    <n v="0"/>
    <n v="3.4533333332696934"/>
    <n v="0"/>
    <x v="0"/>
  </r>
  <r>
    <s v="E002"/>
    <s v="EO11"/>
    <x v="3089"/>
    <x v="0"/>
    <s v="E3"/>
    <n v="100053492"/>
    <s v="HORMIGONES Y MINERALES S.L."/>
    <n v="22002720"/>
    <s v="DEHESAS"/>
    <n v="55"/>
    <x v="1"/>
    <d v="2024-09-18T00:00:00"/>
    <d v="1899-12-30T13:52:13"/>
    <s v="19/09 08:00h"/>
    <d v="2024-09-19T00:00:00"/>
    <x v="13"/>
    <x v="0"/>
    <x v="3196"/>
    <d v="2024-09-18T00:00:00"/>
    <d v="1899-12-30T17:10:35"/>
    <n v="20"/>
    <s v="E00020"/>
    <s v="RUTA KMS.020"/>
    <x v="315"/>
    <x v="0"/>
    <x v="0"/>
    <x v="0"/>
    <x v="0"/>
    <d v="2024-09-18T13:52:13"/>
    <x v="358"/>
    <n v="18.129722222336568"/>
    <d v="2024-09-18T17:10:35"/>
    <d v="1899-12-30T00:16:00"/>
    <d v="2024-09-18T17:26:35"/>
    <n v="14.556944444426335"/>
    <x v="0"/>
    <m/>
    <m/>
    <x v="0"/>
    <x v="17"/>
    <x v="0"/>
    <x v="3"/>
    <x v="9"/>
    <n v="4"/>
    <s v=""/>
    <d v="1899-12-30T06:24:00"/>
    <n v="16.863055555669902"/>
    <n v="12"/>
    <n v="4.8630555556699022"/>
    <n v="0"/>
    <x v="0"/>
  </r>
  <r>
    <s v="E002"/>
    <s v="EO11"/>
    <x v="3090"/>
    <x v="0"/>
    <s v="E3"/>
    <n v="432000181"/>
    <s v="PREBETONG LUGO HORMIGONES, S.A."/>
    <n v="22002590"/>
    <s v="MONFORTE"/>
    <n v="55"/>
    <x v="1"/>
    <d v="2024-09-18T00:00:00"/>
    <d v="1899-12-30T14:31:40"/>
    <s v="19/09 9h"/>
    <d v="2024-09-19T00:00:00"/>
    <x v="18"/>
    <x v="0"/>
    <x v="3197"/>
    <d v="2024-09-18T00:00:00"/>
    <d v="1899-12-30T16:51:00"/>
    <n v="102"/>
    <s v="E00102"/>
    <s v="RUTA KMS.102"/>
    <x v="4"/>
    <x v="0"/>
    <x v="0"/>
    <x v="0"/>
    <x v="0"/>
    <d v="2024-09-18T14:31:40"/>
    <x v="359"/>
    <n v="18.472222222248092"/>
    <d v="2024-09-18T16:51:00"/>
    <d v="1899-12-30T01:21:36"/>
    <d v="2024-09-18T18:12:36"/>
    <n v="14.790000000153668"/>
    <x v="0"/>
    <m/>
    <m/>
    <x v="0"/>
    <x v="17"/>
    <x v="0"/>
    <x v="3"/>
    <x v="8"/>
    <n v="4"/>
    <s v=""/>
    <d v="1899-12-31T08:38:24"/>
    <n v="16.112222222248093"/>
    <n v="12"/>
    <n v="4.1122222222480929"/>
    <n v="0"/>
    <x v="0"/>
  </r>
  <r>
    <s v="E002"/>
    <s v="EO11"/>
    <x v="3091"/>
    <x v="0"/>
    <s v="E4"/>
    <n v="100033629"/>
    <s v="VICMARI LACIANA, S.L."/>
    <n v="19000505"/>
    <s v="VILLABLINO"/>
    <n v="2906"/>
    <x v="8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0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1"/>
    <x v="0"/>
    <s v="E4"/>
    <n v="100033629"/>
    <s v="VICMARI LACIANA, S.L."/>
    <n v="19000505"/>
    <s v="VILLABLINO"/>
    <n v="3320"/>
    <x v="9"/>
    <d v="2024-09-18T00:00:00"/>
    <d v="1899-12-30T14:32:50"/>
    <s v="19/09 cerramos 16h+m"/>
    <d v="2024-09-19T00:00:00"/>
    <x v="22"/>
    <x v="0"/>
    <x v="3198"/>
    <d v="2024-09-19T00:00:00"/>
    <d v="1899-12-30T12:43:01"/>
    <n v="77"/>
    <s v="E00077"/>
    <s v="RUTA KMS.077"/>
    <x v="227"/>
    <x v="0"/>
    <x v="1"/>
    <x v="0"/>
    <x v="1"/>
    <d v="2024-09-18T14:32:50"/>
    <x v="370"/>
    <n v="29.952777777740266"/>
    <d v="2024-09-19T12:43:01"/>
    <d v="1899-12-30T01:01:36"/>
    <d v="2024-09-19T13:44:37"/>
    <n v="6.7563888888107613"/>
    <x v="0"/>
    <m/>
    <m/>
    <x v="0"/>
    <x v="18"/>
    <x v="0"/>
    <x v="3"/>
    <x v="3"/>
    <n v="5"/>
    <s v=""/>
    <d v="1899-12-31T00:38:24"/>
    <n v="27.926111111073599"/>
    <n v="12"/>
    <n v="15.926111111073599"/>
    <n v="0"/>
    <x v="0"/>
  </r>
  <r>
    <s v="E002"/>
    <s v="EO11"/>
    <x v="3092"/>
    <x v="0"/>
    <s v="E3"/>
    <n v="432000110"/>
    <s v="PREBETONG HORMIGONES, S.A."/>
    <n v="21000012"/>
    <s v="OURENSE"/>
    <n v="55"/>
    <x v="1"/>
    <d v="2024-09-18T00:00:00"/>
    <d v="1899-12-30T14:34:58"/>
    <s v="19/09 09:00h"/>
    <d v="2024-09-19T00:00:00"/>
    <x v="18"/>
    <x v="1"/>
    <x v="3199"/>
    <d v="2024-09-18T00:00:00"/>
    <d v="1899-12-30T18:28:22"/>
    <n v="14"/>
    <s v="E00014"/>
    <s v="RUTA KMS.014"/>
    <x v="43"/>
    <x v="0"/>
    <x v="0"/>
    <x v="1"/>
    <x v="0"/>
    <d v="2024-09-18T14:34:58"/>
    <x v="359"/>
    <n v="18.417222222138662"/>
    <d v="2024-09-18T18:28:22"/>
    <d v="1899-12-30T00:11:12"/>
    <d v="2024-09-18T18:39:34"/>
    <n v="14.340555555594619"/>
    <x v="0"/>
    <m/>
    <m/>
    <x v="0"/>
    <x v="17"/>
    <x v="0"/>
    <x v="3"/>
    <x v="10"/>
    <n v="4"/>
    <s v=""/>
    <d v="1899-12-30T04:28:48"/>
    <n v="17.230555555471994"/>
    <n v="14"/>
    <n v="3.2305555554719945"/>
    <n v="0"/>
    <x v="0"/>
  </r>
  <r>
    <s v="E002"/>
    <s v="EO11"/>
    <x v="3093"/>
    <x v="0"/>
    <s v="E3"/>
    <n v="100000865"/>
    <s v="HORMIGONES SINDO CASTRO S.L."/>
    <n v="22000428"/>
    <s v="VILLAMARTIN A."/>
    <n v="55"/>
    <x v="1"/>
    <d v="2024-09-18T00:00:00"/>
    <d v="1899-12-30T15:17:29"/>
    <s v="19/09 11h puntual"/>
    <d v="2024-09-19T00:00:00"/>
    <x v="12"/>
    <x v="0"/>
    <x v="3200"/>
    <d v="2024-09-19T00:00:00"/>
    <d v="1899-12-30T10:23:15"/>
    <n v="4"/>
    <s v="E00004"/>
    <s v="RUTA KMS.004"/>
    <x v="351"/>
    <x v="0"/>
    <x v="0"/>
    <x v="0"/>
    <x v="0"/>
    <d v="2024-09-18T15:17:29"/>
    <x v="361"/>
    <n v="19.708611111156642"/>
    <d v="2024-09-19T10:23:15"/>
    <d v="1899-12-30T00:03:12"/>
    <d v="2024-09-19T10:26:27"/>
    <n v="0.55916666658595204"/>
    <x v="0"/>
    <m/>
    <m/>
    <x v="0"/>
    <x v="18"/>
    <x v="0"/>
    <x v="3"/>
    <x v="6"/>
    <n v="5"/>
    <s v=""/>
    <d v="1899-12-30T01:16:48"/>
    <n v="18.655277777823308"/>
    <n v="12"/>
    <n v="6.6552777778233079"/>
    <n v="0"/>
    <x v="0"/>
  </r>
  <r>
    <s v="E002"/>
    <s v="EO11"/>
    <x v="3094"/>
    <x v="0"/>
    <s v="E3"/>
    <n v="432000110"/>
    <s v="PREBETONG HORMIGONES, S.A."/>
    <n v="21000011"/>
    <s v="MEIXOEIRO"/>
    <n v="55"/>
    <x v="1"/>
    <d v="2024-09-18T00:00:00"/>
    <d v="1899-12-30T15:31:53"/>
    <s v="18/09 x TARDE"/>
    <d v="2024-09-18T00:00:00"/>
    <x v="1"/>
    <x v="4"/>
    <x v="3201"/>
    <d v="2024-09-18T00:00:00"/>
    <d v="1899-12-30T15:55:04"/>
    <n v="18"/>
    <s v="E00018"/>
    <s v="RUTA KMS.018"/>
    <x v="216"/>
    <x v="0"/>
    <x v="0"/>
    <x v="1"/>
    <x v="0"/>
    <d v="2024-09-18T15:31:53"/>
    <x v="349"/>
    <n v="1.468611111107748"/>
    <d v="2024-09-18T15:55:04"/>
    <d v="1899-12-30T00:14:24"/>
    <d v="2024-09-18T16:09:28"/>
    <n v="0.84222222230164334"/>
    <x v="0"/>
    <m/>
    <m/>
    <x v="0"/>
    <x v="17"/>
    <x v="0"/>
    <x v="3"/>
    <x v="4"/>
    <n v="4"/>
    <s v=""/>
    <d v="1899-12-30T05:45:36"/>
    <n v="0.22861111110774801"/>
    <n v="0"/>
    <n v="0.22861111110774801"/>
    <n v="1"/>
    <x v="0"/>
  </r>
  <r>
    <s v="E002"/>
    <s v="EO11"/>
    <x v="3095"/>
    <x v="0"/>
    <s v="E3"/>
    <n v="432000110"/>
    <s v="PREBETONG HORMIGONES, S.A."/>
    <n v="21000011"/>
    <s v="MEIXOEIRO"/>
    <n v="55"/>
    <x v="1"/>
    <d v="2024-09-18T00:00:00"/>
    <d v="1899-12-30T15:32:28"/>
    <s v="19/09 12:00h"/>
    <d v="2024-09-19T00:00:00"/>
    <x v="17"/>
    <x v="4"/>
    <x v="3202"/>
    <d v="2024-09-19T00:00:00"/>
    <d v="1899-12-30T11:03:47"/>
    <n v="18"/>
    <s v="E00018"/>
    <s v="RUTA KMS.018"/>
    <x v="211"/>
    <x v="0"/>
    <x v="0"/>
    <x v="1"/>
    <x v="0"/>
    <d v="2024-09-18T15:32:28"/>
    <x v="350"/>
    <n v="20.458888888824731"/>
    <d v="2024-09-19T11:03:47"/>
    <d v="1899-12-30T00:14:24"/>
    <d v="2024-09-19T11:18:11"/>
    <n v="0.69694444444030523"/>
    <x v="0"/>
    <m/>
    <m/>
    <x v="0"/>
    <x v="18"/>
    <x v="0"/>
    <x v="3"/>
    <x v="7"/>
    <n v="5"/>
    <s v=""/>
    <d v="1899-12-30T05:45:36"/>
    <n v="19.218888888824733"/>
    <n v="14"/>
    <n v="5.2188888888247327"/>
    <n v="0"/>
    <x v="0"/>
  </r>
  <r>
    <s v="E002"/>
    <s v="EO11"/>
    <x v="3096"/>
    <x v="0"/>
    <s v="E3"/>
    <n v="432000110"/>
    <s v="PREBETONG HORMIGONES, S.A."/>
    <n v="22001522"/>
    <s v="SAN COSME DE BARREIRO"/>
    <n v="3044"/>
    <x v="2"/>
    <d v="2024-09-18T00:00:00"/>
    <d v="1899-12-30T15:41:16"/>
    <s v="19/09  12:00h"/>
    <d v="2024-09-19T00:00:00"/>
    <x v="17"/>
    <x v="0"/>
    <x v="3203"/>
    <d v="2024-09-18T00:00:00"/>
    <d v="1899-12-30T19:12:36"/>
    <n v="205"/>
    <s v="E00205"/>
    <s v="RUTA KMS.205"/>
    <x v="32"/>
    <x v="0"/>
    <x v="0"/>
    <x v="0"/>
    <x v="0"/>
    <d v="2024-09-18T15:41:16"/>
    <x v="350"/>
    <n v="20.312222222273704"/>
    <d v="2024-09-18T19:12:36"/>
    <d v="1899-12-30T02:44:00"/>
    <d v="2024-09-18T21:56:36"/>
    <n v="14.056666666700039"/>
    <x v="0"/>
    <m/>
    <m/>
    <x v="0"/>
    <x v="17"/>
    <x v="0"/>
    <x v="3"/>
    <x v="11"/>
    <n v="4"/>
    <s v=""/>
    <d v="1900-01-01T17:36:00"/>
    <n v="16.578888888940369"/>
    <n v="12"/>
    <n v="4.5788888889403694"/>
    <n v="0"/>
    <x v="0"/>
  </r>
  <r>
    <s v="E002"/>
    <s v="EO11"/>
    <x v="3097"/>
    <x v="0"/>
    <s v="E4"/>
    <n v="100000440"/>
    <s v="MAT. DE CONST. ESPIÑEIRO S.L."/>
    <n v="20000335"/>
    <s v="TABOADELA"/>
    <n v="2906"/>
    <x v="8"/>
    <d v="2024-09-18T00:00:00"/>
    <d v="1899-12-30T15:41:38"/>
    <s v="19/09 por la mañana"/>
    <d v="2024-09-19T00:00:00"/>
    <x v="17"/>
    <x v="0"/>
    <x v="3204"/>
    <d v="2024-09-19T00:00:00"/>
    <d v="1899-12-30T10:27:52"/>
    <n v="153"/>
    <s v="E00153"/>
    <s v="RUTA KMS.153"/>
    <x v="226"/>
    <x v="0"/>
    <x v="0"/>
    <x v="0"/>
    <x v="1"/>
    <d v="2024-09-18T15:41:38"/>
    <x v="350"/>
    <n v="20.306111111131031"/>
    <d v="2024-09-19T10:27:52"/>
    <d v="1899-12-30T02:02:24"/>
    <d v="2024-09-19T12:30:16"/>
    <n v="-0.50444444449385628"/>
    <x v="0"/>
    <m/>
    <m/>
    <x v="0"/>
    <x v="18"/>
    <x v="0"/>
    <x v="3"/>
    <x v="6"/>
    <n v="5"/>
    <s v=""/>
    <d v="1900-01-01T00:57:36"/>
    <n v="17.266111111131032"/>
    <n v="12"/>
    <n v="5.2661111111310319"/>
    <n v="0"/>
    <x v="0"/>
  </r>
  <r>
    <s v="E002"/>
    <s v="EO11"/>
    <x v="3098"/>
    <x v="0"/>
    <s v="E3"/>
    <n v="100028413"/>
    <s v="HORMIGONES CARRAL, S.L."/>
    <n v="22002990"/>
    <s v="PUERTO EXTERIOR DE FERROL"/>
    <n v="3042"/>
    <x v="4"/>
    <d v="2024-09-18T00:00:00"/>
    <d v="1899-12-30T15:54:36"/>
    <s v="19/09 8h 1º"/>
    <d v="2024-09-19T00:00:00"/>
    <x v="13"/>
    <x v="3"/>
    <x v="3205"/>
    <d v="2024-09-18T00:00:00"/>
    <d v="1899-12-30T16:48:11"/>
    <n v="71"/>
    <s v="E00071"/>
    <s v="RUTA KMS.071"/>
    <x v="220"/>
    <x v="0"/>
    <x v="0"/>
    <x v="1"/>
    <x v="0"/>
    <d v="2024-09-18T15:54:36"/>
    <x v="358"/>
    <n v="16.090000000025611"/>
    <d v="2024-09-18T16:48:11"/>
    <d v="1899-12-30T00:56:48"/>
    <d v="2024-09-18T17:44:59"/>
    <n v="14.250277777842712"/>
    <x v="0"/>
    <m/>
    <m/>
    <x v="0"/>
    <x v="17"/>
    <x v="0"/>
    <x v="3"/>
    <x v="8"/>
    <n v="4"/>
    <s v=""/>
    <d v="1899-12-30T22:43:12"/>
    <n v="14.143333333358944"/>
    <n v="14"/>
    <n v="0.14333333335894416"/>
    <n v="1"/>
    <x v="0"/>
  </r>
  <r>
    <s v="E002"/>
    <s v="EO11"/>
    <x v="3099"/>
    <x v="0"/>
    <s v="E3"/>
    <n v="100028413"/>
    <s v="HORMIGONES CARRAL, S.L."/>
    <n v="22002990"/>
    <s v="PUERTO EXTERIOR DE FERROL"/>
    <n v="3042"/>
    <x v="4"/>
    <d v="2024-09-18T00:00:00"/>
    <d v="1899-12-30T15:55:07"/>
    <s v="19/09 10h 2º"/>
    <d v="2024-09-19T00:00:00"/>
    <x v="11"/>
    <x v="3"/>
    <x v="3206"/>
    <d v="2024-09-18T00:00:00"/>
    <d v="1899-12-30T17:24:14"/>
    <n v="71"/>
    <s v="E00071"/>
    <s v="RUTA KMS.071"/>
    <x v="221"/>
    <x v="0"/>
    <x v="0"/>
    <x v="1"/>
    <x v="0"/>
    <d v="2024-09-18T15:55:07"/>
    <x v="371"/>
    <n v="18.08138888888061"/>
    <d v="2024-09-18T17:24:14"/>
    <d v="1899-12-30T00:56:48"/>
    <d v="2024-09-18T18:21:02"/>
    <n v="15.64944444433786"/>
    <x v="0"/>
    <m/>
    <m/>
    <x v="0"/>
    <x v="17"/>
    <x v="0"/>
    <x v="3"/>
    <x v="9"/>
    <n v="4"/>
    <s v=""/>
    <d v="1899-12-30T22:43:12"/>
    <n v="16.134722222213945"/>
    <n v="14"/>
    <n v="2.134722222213945"/>
    <n v="0"/>
    <x v="0"/>
  </r>
  <r>
    <s v="E002"/>
    <s v="EO11"/>
    <x v="3100"/>
    <x v="0"/>
    <s v="E3"/>
    <n v="100028413"/>
    <s v="HORMIGONES CARRAL, S.L."/>
    <n v="22002990"/>
    <s v="PUERTO EXTERIOR DE FERROL"/>
    <n v="3042"/>
    <x v="4"/>
    <d v="2024-09-18T00:00:00"/>
    <d v="1899-12-30T15:55:36"/>
    <s v="19/09 12h 3º"/>
    <d v="2024-09-19T00:00:00"/>
    <x v="17"/>
    <x v="3"/>
    <x v="3207"/>
    <d v="2024-09-19T00:00:00"/>
    <d v="1899-12-30T09:40:18"/>
    <n v="71"/>
    <s v="E00071"/>
    <s v="RUTA KMS.071"/>
    <x v="30"/>
    <x v="0"/>
    <x v="0"/>
    <x v="1"/>
    <x v="0"/>
    <d v="2024-09-18T15:55:36"/>
    <x v="350"/>
    <n v="20.07333333324641"/>
    <d v="2024-09-19T09:40:18"/>
    <d v="1899-12-30T00:56:48"/>
    <d v="2024-09-19T10:37:06"/>
    <n v="1.3816666665952653"/>
    <x v="0"/>
    <m/>
    <m/>
    <x v="0"/>
    <x v="18"/>
    <x v="0"/>
    <x v="3"/>
    <x v="1"/>
    <n v="5"/>
    <s v=""/>
    <d v="1899-12-30T22:43:12"/>
    <n v="18.126666666579744"/>
    <n v="14"/>
    <n v="4.1266666665797445"/>
    <n v="0"/>
    <x v="0"/>
  </r>
  <r>
    <s v="E002"/>
    <s v="EO11"/>
    <x v="3101"/>
    <x v="0"/>
    <s v="E3"/>
    <n v="100028413"/>
    <s v="HORMIGONES CARRAL, S.L."/>
    <n v="22002990"/>
    <s v="PUERTO EXTERIOR DE FERROL"/>
    <n v="3042"/>
    <x v="4"/>
    <d v="2024-09-18T00:00:00"/>
    <d v="1899-12-30T15:56:03"/>
    <s v="19/09 14h 4º"/>
    <d v="2024-09-19T00:00:00"/>
    <x v="3"/>
    <x v="3"/>
    <x v="3208"/>
    <d v="2024-09-19T00:00:00"/>
    <d v="1899-12-30T11:40:58"/>
    <n v="71"/>
    <s v="E00071"/>
    <s v="RUTA KMS.071"/>
    <x v="210"/>
    <x v="0"/>
    <x v="0"/>
    <x v="1"/>
    <x v="0"/>
    <d v="2024-09-18T15:56:03"/>
    <x v="372"/>
    <n v="22.065833333472256"/>
    <d v="2024-09-19T11:40:58"/>
    <d v="1899-12-30T00:56:48"/>
    <d v="2024-09-19T12:37:46"/>
    <n v="1.3705555555061437"/>
    <x v="0"/>
    <m/>
    <m/>
    <x v="0"/>
    <x v="18"/>
    <x v="0"/>
    <x v="3"/>
    <x v="7"/>
    <n v="5"/>
    <s v=""/>
    <d v="1899-12-30T22:43:12"/>
    <n v="20.11916666680559"/>
    <n v="14"/>
    <n v="6.1191666668055902"/>
    <n v="0"/>
    <x v="0"/>
  </r>
  <r>
    <s v="E002"/>
    <s v="EO11"/>
    <x v="3102"/>
    <x v="0"/>
    <s v="E3"/>
    <n v="100028413"/>
    <s v="HORMIGONES CARRAL, S.L."/>
    <n v="22002990"/>
    <s v="PUERTO EXTERIOR DE FERROL"/>
    <n v="3042"/>
    <x v="4"/>
    <d v="2024-09-18T00:00:00"/>
    <d v="1899-12-30T15:56:33"/>
    <s v="19/09 16h 5º"/>
    <d v="2024-09-19T00:00:00"/>
    <x v="6"/>
    <x v="3"/>
    <x v="3209"/>
    <d v="2024-09-19T00:00:00"/>
    <d v="1899-12-30T15:23:37"/>
    <n v="71"/>
    <s v="E00071"/>
    <s v="RUTA KMS.071"/>
    <x v="221"/>
    <x v="0"/>
    <x v="0"/>
    <x v="1"/>
    <x v="0"/>
    <d v="2024-09-18T15:56:33"/>
    <x v="351"/>
    <n v="24.057499999995343"/>
    <d v="2024-09-19T15:23:37"/>
    <d v="1899-12-30T00:56:48"/>
    <d v="2024-09-19T16:20:25"/>
    <n v="-0.34027777786832303"/>
    <x v="0"/>
    <m/>
    <m/>
    <x v="0"/>
    <x v="18"/>
    <x v="0"/>
    <x v="3"/>
    <x v="4"/>
    <n v="5"/>
    <s v=""/>
    <d v="1899-12-30T22:43:12"/>
    <n v="22.110833333328678"/>
    <n v="14"/>
    <n v="8.110833333328678"/>
    <n v="0"/>
    <x v="0"/>
  </r>
  <r>
    <s v="E002"/>
    <s v="EO11"/>
    <x v="3103"/>
    <x v="0"/>
    <s v="E3"/>
    <n v="100010280"/>
    <s v="ANLLACO, S.A."/>
    <n v="22000631"/>
    <s v="CABAÑINAS"/>
    <n v="55"/>
    <x v="1"/>
    <d v="2024-09-18T00:00:00"/>
    <d v="1899-12-30T15:57:09"/>
    <s v="19/09 09h"/>
    <d v="2024-09-19T00:00:00"/>
    <x v="18"/>
    <x v="0"/>
    <x v="3210"/>
    <d v="2024-09-18T00:00:00"/>
    <d v="1899-12-30T18:43:51"/>
    <n v="32"/>
    <s v="E00032"/>
    <s v="RUTA KMS.032"/>
    <x v="351"/>
    <x v="0"/>
    <x v="0"/>
    <x v="0"/>
    <x v="0"/>
    <d v="2024-09-18T15:57:09"/>
    <x v="359"/>
    <n v="17.04749999998603"/>
    <d v="2024-09-18T18:43:51"/>
    <d v="1899-12-30T00:25:36"/>
    <d v="2024-09-18T19:09:27"/>
    <n v="13.842499999911524"/>
    <x v="0"/>
    <m/>
    <m/>
    <x v="0"/>
    <x v="17"/>
    <x v="0"/>
    <x v="3"/>
    <x v="10"/>
    <n v="4"/>
    <s v=""/>
    <d v="1899-12-30T10:14:24"/>
    <n v="15.620833333319364"/>
    <n v="12"/>
    <n v="3.6208333333193643"/>
    <n v="0"/>
    <x v="0"/>
  </r>
  <r>
    <s v="E002"/>
    <s v="EO11"/>
    <x v="3104"/>
    <x v="0"/>
    <s v="E3"/>
    <n v="432000181"/>
    <s v="PREBETONG LUGO HORMIGONES, S.A."/>
    <n v="22001450"/>
    <s v="LUGO"/>
    <n v="55"/>
    <x v="1"/>
    <d v="2024-09-18T00:00:00"/>
    <d v="1899-12-30T16:08:37"/>
    <s v="19/09 9h"/>
    <d v="2024-09-19T00:00:00"/>
    <x v="18"/>
    <x v="0"/>
    <x v="3211"/>
    <d v="2024-09-18T00:00:00"/>
    <d v="1899-12-30T17:35:04"/>
    <n v="108"/>
    <s v="E00108"/>
    <s v="RUTA KMS.108"/>
    <x v="7"/>
    <x v="0"/>
    <x v="0"/>
    <x v="0"/>
    <x v="0"/>
    <d v="2024-09-18T16:08:37"/>
    <x v="359"/>
    <n v="16.856388888903894"/>
    <d v="2024-09-18T17:35:04"/>
    <d v="1899-12-30T01:26:24"/>
    <d v="2024-09-18T19:01:28"/>
    <n v="13.97555555566214"/>
    <x v="0"/>
    <m/>
    <m/>
    <x v="0"/>
    <x v="17"/>
    <x v="0"/>
    <x v="3"/>
    <x v="9"/>
    <n v="4"/>
    <s v=""/>
    <d v="1899-12-31T10:33:36"/>
    <n v="14.416388888903894"/>
    <n v="12"/>
    <n v="2.416388888903894"/>
    <n v="0"/>
    <x v="0"/>
  </r>
  <r>
    <s v="E002"/>
    <s v="EO11"/>
    <x v="3105"/>
    <x v="0"/>
    <s v="E3"/>
    <n v="432000181"/>
    <s v="PREBETONG LUGO HORMIGONES, S.A."/>
    <n v="22001450"/>
    <s v="LUGO"/>
    <n v="55"/>
    <x v="1"/>
    <d v="2024-09-18T00:00:00"/>
    <d v="1899-12-30T16:08:58"/>
    <s v="19/09 11h"/>
    <d v="2024-09-19T00:00:00"/>
    <x v="12"/>
    <x v="0"/>
    <x v="3212"/>
    <d v="2024-09-18T00:00:00"/>
    <d v="1899-12-30T19:04:07"/>
    <n v="108"/>
    <s v="E00108"/>
    <s v="RUTA KMS.108"/>
    <x v="33"/>
    <x v="0"/>
    <x v="0"/>
    <x v="0"/>
    <x v="0"/>
    <d v="2024-09-18T16:08:58"/>
    <x v="361"/>
    <n v="18.85055555566214"/>
    <d v="2024-09-18T19:04:07"/>
    <d v="1899-12-30T01:26:24"/>
    <d v="2024-09-18T20:30:31"/>
    <n v="14.49138888908783"/>
    <x v="0"/>
    <m/>
    <m/>
    <x v="0"/>
    <x v="17"/>
    <x v="0"/>
    <x v="3"/>
    <x v="11"/>
    <n v="4"/>
    <s v=""/>
    <d v="1899-12-31T10:33:36"/>
    <n v="16.410555555662139"/>
    <n v="12"/>
    <n v="4.410555555662139"/>
    <n v="0"/>
    <x v="0"/>
  </r>
  <r>
    <s v="E002"/>
    <s v="EO11"/>
    <x v="3106"/>
    <x v="0"/>
    <s v="E3"/>
    <n v="432000181"/>
    <s v="PREBETONG LUGO HORMIGONES, S.A."/>
    <n v="22001450"/>
    <s v="LUGO"/>
    <n v="55"/>
    <x v="1"/>
    <d v="2024-09-18T00:00:00"/>
    <d v="1899-12-30T16:09:15"/>
    <s v="19/09 15:30h"/>
    <d v="2024-09-19T00:00:00"/>
    <x v="16"/>
    <x v="0"/>
    <x v="3213"/>
    <d v="2024-09-19T00:00:00"/>
    <d v="1899-12-30T12:41:59"/>
    <n v="108"/>
    <s v="E00108"/>
    <s v="RUTA KMS.108"/>
    <x v="8"/>
    <x v="0"/>
    <x v="0"/>
    <x v="0"/>
    <x v="0"/>
    <d v="2024-09-18T16:09:15"/>
    <x v="373"/>
    <n v="23.34583333338378"/>
    <d v="2024-09-19T12:41:59"/>
    <d v="1899-12-30T01:26:24"/>
    <d v="2024-09-19T14:08:23"/>
    <n v="1.3602777779451571"/>
    <x v="0"/>
    <m/>
    <m/>
    <x v="0"/>
    <x v="18"/>
    <x v="0"/>
    <x v="3"/>
    <x v="3"/>
    <n v="5"/>
    <s v=""/>
    <d v="1899-12-31T10:33:36"/>
    <n v="20.905833333383779"/>
    <n v="12"/>
    <n v="8.9058333333837787"/>
    <n v="0"/>
    <x v="0"/>
  </r>
  <r>
    <s v="E002"/>
    <s v="EO11"/>
    <x v="3107"/>
    <x v="0"/>
    <s v="E3"/>
    <n v="432000165"/>
    <s v="MORTEROS DE GALICIA S.L."/>
    <n v="22001550"/>
    <s v="SUSANA"/>
    <n v="55"/>
    <x v="1"/>
    <d v="2024-09-18T00:00:00"/>
    <d v="1899-12-30T16:21:39"/>
    <s v="18/09 x la tarde"/>
    <d v="2024-09-18T00:00:00"/>
    <x v="7"/>
    <x v="2"/>
    <x v="3214"/>
    <d v="2024-09-18T00:00:00"/>
    <d v="1899-12-30T16:35:37"/>
    <n v="1"/>
    <s v="E00001"/>
    <s v="RUTA KMS.0001"/>
    <x v="222"/>
    <x v="0"/>
    <x v="0"/>
    <x v="1"/>
    <x v="0"/>
    <d v="2024-09-18T16:21:39"/>
    <x v="362"/>
    <n v="1.6391666667186655"/>
    <d v="2024-09-18T16:35:37"/>
    <d v="1899-12-30T00:00:48"/>
    <d v="2024-09-18T16:36:25"/>
    <n v="1.3930555555270985"/>
    <x v="0"/>
    <m/>
    <m/>
    <x v="0"/>
    <x v="17"/>
    <x v="0"/>
    <x v="3"/>
    <x v="8"/>
    <n v="4"/>
    <s v=""/>
    <d v="1899-12-30T00:19:12"/>
    <n v="0.62583333338533209"/>
    <n v="0"/>
    <n v="0.62583333338533209"/>
    <n v="1"/>
    <x v="0"/>
  </r>
  <r>
    <s v="E002"/>
    <s v="EO11"/>
    <x v="3108"/>
    <x v="0"/>
    <s v="E3"/>
    <n v="100048420"/>
    <s v="RODIÑAS PRETENSADOS, S. L."/>
    <n v="22002397"/>
    <s v="TEIXEIRO"/>
    <n v="3218"/>
    <x v="5"/>
    <d v="2024-09-18T00:00:00"/>
    <d v="1899-12-30T16:24:50"/>
    <s v="19/09 11h TEIXEIRO"/>
    <d v="2024-09-19T00:00:00"/>
    <x v="12"/>
    <x v="0"/>
    <x v="3215"/>
    <d v="2024-09-18T00:00:00"/>
    <d v="1899-12-30T18:21:55"/>
    <n v="151"/>
    <s v="E00151"/>
    <s v="RUTA KMS.151"/>
    <x v="1"/>
    <x v="0"/>
    <x v="0"/>
    <x v="0"/>
    <x v="0"/>
    <d v="2024-09-18T16:24:50"/>
    <x v="361"/>
    <n v="18.586111111217178"/>
    <d v="2024-09-18T18:21:55"/>
    <d v="1899-12-30T02:00:48"/>
    <d v="2024-09-18T20:22:43"/>
    <n v="14.621388888917863"/>
    <x v="0"/>
    <m/>
    <m/>
    <x v="0"/>
    <x v="17"/>
    <x v="0"/>
    <x v="3"/>
    <x v="10"/>
    <n v="4"/>
    <s v=""/>
    <d v="1900-01-01T00:19:12"/>
    <n v="15.572777777883847"/>
    <n v="12"/>
    <n v="3.5727777778838465"/>
    <n v="0"/>
    <x v="0"/>
  </r>
  <r>
    <s v="E002"/>
    <s v="EO11"/>
    <x v="3109"/>
    <x v="0"/>
    <s v="E3"/>
    <n v="100048420"/>
    <s v="RODIÑAS PRETENSADOS, S. L."/>
    <n v="22002397"/>
    <s v="TEIXEIRO"/>
    <n v="3218"/>
    <x v="5"/>
    <d v="2024-09-18T00:00:00"/>
    <d v="1899-12-30T16:25:21"/>
    <s v="19/09 16:30h TEIXEIR"/>
    <d v="2024-09-19T00:00:00"/>
    <x v="15"/>
    <x v="0"/>
    <x v="3216"/>
    <d v="2024-09-19T00:00:00"/>
    <d v="1899-12-30T14:44:10"/>
    <n v="151"/>
    <s v="E00151"/>
    <s v="RUTA KMS.151"/>
    <x v="2"/>
    <x v="0"/>
    <x v="0"/>
    <x v="0"/>
    <x v="0"/>
    <d v="2024-09-18T16:25:21"/>
    <x v="374"/>
    <n v="24.077499999955762"/>
    <d v="2024-09-19T14:44:10"/>
    <d v="1899-12-30T02:00:48"/>
    <d v="2024-09-19T16:44:58"/>
    <n v="-0.24944444443099201"/>
    <x v="0"/>
    <m/>
    <m/>
    <x v="0"/>
    <x v="18"/>
    <x v="0"/>
    <x v="3"/>
    <x v="5"/>
    <n v="5"/>
    <s v=""/>
    <d v="1900-01-01T00:19:12"/>
    <n v="21.06416666662243"/>
    <n v="12"/>
    <n v="9.0641666666224303"/>
    <n v="0"/>
    <x v="0"/>
  </r>
  <r>
    <s v="E002"/>
    <s v="EO11"/>
    <x v="3110"/>
    <x v="0"/>
    <s v="E3"/>
    <n v="100000764"/>
    <s v="HORMIGONES BERGANTIÑOS S.A."/>
    <n v="22000267"/>
    <s v="CARBALLO"/>
    <n v="55"/>
    <x v="1"/>
    <d v="2024-09-18T00:00:00"/>
    <d v="1899-12-30T16:34:29"/>
    <s v="19/09 X LA MAÑANA"/>
    <d v="2024-09-19T00:00:00"/>
    <x v="8"/>
    <x v="3"/>
    <x v="3217"/>
    <d v="2024-09-19T00:00:00"/>
    <d v="1899-12-30T08:29:02"/>
    <n v="33"/>
    <s v="E00033"/>
    <s v="RUTA KMS.033"/>
    <x v="213"/>
    <x v="0"/>
    <x v="0"/>
    <x v="1"/>
    <x v="0"/>
    <d v="2024-09-18T16:34:29"/>
    <x v="366"/>
    <n v="19.92527777783107"/>
    <d v="2024-09-19T08:29:02"/>
    <d v="1899-12-30T00:26:24"/>
    <d v="2024-09-19T08:55:26"/>
    <n v="3.5761111111496575"/>
    <x v="0"/>
    <m/>
    <m/>
    <x v="0"/>
    <x v="18"/>
    <x v="0"/>
    <x v="3"/>
    <x v="0"/>
    <n v="5"/>
    <s v=""/>
    <d v="1899-12-30T10:33:36"/>
    <n v="18.485277777831069"/>
    <n v="14"/>
    <n v="4.4852777778310688"/>
    <n v="0"/>
    <x v="0"/>
  </r>
  <r>
    <s v="E002"/>
    <s v="EO11"/>
    <x v="3111"/>
    <x v="0"/>
    <s v="E3"/>
    <n v="100000764"/>
    <s v="HORMIGONES BERGANTIÑOS S.A."/>
    <n v="22000267"/>
    <s v="CARBALLO"/>
    <n v="55"/>
    <x v="1"/>
    <d v="2024-09-18T00:00:00"/>
    <d v="1899-12-30T16:35:01"/>
    <s v="19/09 x MAÑANA"/>
    <d v="2024-09-19T00:00:00"/>
    <x v="0"/>
    <x v="3"/>
    <x v="3218"/>
    <d v="2024-09-19T00:00:00"/>
    <d v="1899-12-30T11:06:38"/>
    <n v="33"/>
    <s v="E00033"/>
    <s v="RUTA KMS.033"/>
    <x v="213"/>
    <x v="0"/>
    <x v="0"/>
    <x v="1"/>
    <x v="0"/>
    <d v="2024-09-18T16:35:01"/>
    <x v="375"/>
    <n v="20.416388888843358"/>
    <d v="2024-09-19T11:06:38"/>
    <d v="1899-12-30T00:26:24"/>
    <d v="2024-09-19T11:33:02"/>
    <n v="1.4494444443262182"/>
    <x v="0"/>
    <m/>
    <m/>
    <x v="0"/>
    <x v="18"/>
    <x v="0"/>
    <x v="3"/>
    <x v="7"/>
    <n v="5"/>
    <s v=""/>
    <d v="1899-12-30T10:33:36"/>
    <n v="18.976388888843356"/>
    <n v="14"/>
    <n v="4.9763888888433563"/>
    <n v="0"/>
    <x v="0"/>
  </r>
  <r>
    <s v="E002"/>
    <s v="EO11"/>
    <x v="3112"/>
    <x v="0"/>
    <s v="E3"/>
    <n v="100051530"/>
    <s v="MYHNOR MORTEROS Y HORMIGONES DEL"/>
    <n v="22002573"/>
    <s v="MONTESALGUEIRO"/>
    <n v="55"/>
    <x v="1"/>
    <d v="2024-09-18T00:00:00"/>
    <d v="1899-12-30T16:48:29"/>
    <s v="19/09 09:30h"/>
    <d v="2024-09-19T00:00:00"/>
    <x v="23"/>
    <x v="0"/>
    <x v="3219"/>
    <d v="2024-09-18T00:00:00"/>
    <d v="1899-12-30T18:12:31"/>
    <n v="153"/>
    <s v="E00153"/>
    <s v="RUTA KMS.153"/>
    <x v="8"/>
    <x v="0"/>
    <x v="0"/>
    <x v="0"/>
    <x v="0"/>
    <d v="2024-09-18T16:48:29"/>
    <x v="376"/>
    <n v="16.691944444435649"/>
    <d v="2024-09-18T18:12:31"/>
    <d v="1899-12-30T02:02:24"/>
    <d v="2024-09-18T20:14:55"/>
    <n v="13.25138888892252"/>
    <x v="0"/>
    <m/>
    <m/>
    <x v="0"/>
    <x v="17"/>
    <x v="0"/>
    <x v="3"/>
    <x v="10"/>
    <n v="4"/>
    <s v=""/>
    <d v="1900-01-01T00:57:36"/>
    <n v="13.651944444435649"/>
    <n v="12"/>
    <n v="1.6519444444356495"/>
    <n v="0"/>
    <x v="0"/>
  </r>
  <r>
    <s v="E002"/>
    <s v="EO11"/>
    <x v="3113"/>
    <x v="0"/>
    <s v="E3"/>
    <n v="100051530"/>
    <s v="MYHNOR MORTEROS Y HORMIGONES DEL"/>
    <n v="22002573"/>
    <s v="MONTESALGUEIRO"/>
    <n v="55"/>
    <x v="1"/>
    <d v="2024-09-18T00:00:00"/>
    <d v="1899-12-30T16:49:04"/>
    <s v="19/09 14:30h"/>
    <d v="2024-09-19T00:00:00"/>
    <x v="2"/>
    <x v="0"/>
    <x v="3220"/>
    <d v="2024-09-19T00:00:00"/>
    <d v="1899-12-30T11:54:36"/>
    <n v="153"/>
    <s v="E00153"/>
    <s v="RUTA KMS.153"/>
    <x v="7"/>
    <x v="0"/>
    <x v="0"/>
    <x v="0"/>
    <x v="0"/>
    <d v="2024-09-18T16:49:04"/>
    <x v="377"/>
    <n v="21.682222222094424"/>
    <d v="2024-09-19T11:54:36"/>
    <d v="1899-12-30T02:02:24"/>
    <d v="2024-09-19T13:57:00"/>
    <n v="0.55000000004656613"/>
    <x v="0"/>
    <m/>
    <m/>
    <x v="0"/>
    <x v="18"/>
    <x v="0"/>
    <x v="3"/>
    <x v="7"/>
    <n v="5"/>
    <s v=""/>
    <d v="1900-01-01T00:57:36"/>
    <n v="18.642222222094425"/>
    <n v="12"/>
    <n v="6.6422222220944249"/>
    <n v="0"/>
    <x v="0"/>
  </r>
  <r>
    <s v="E002"/>
    <s v="EO11"/>
    <x v="3114"/>
    <x v="0"/>
    <s v="E3"/>
    <n v="100022370"/>
    <s v="PREFABRICADOS LUIS BARROS S.L."/>
    <n v="22002691"/>
    <s v="BUEU"/>
    <n v="55"/>
    <x v="1"/>
    <d v="2024-09-18T00:00:00"/>
    <d v="1899-12-30T16:55:48"/>
    <s v="19/09 14:30h Pregunt"/>
    <d v="2024-09-19T00:00:00"/>
    <x v="2"/>
    <x v="4"/>
    <x v="3221"/>
    <d v="2024-09-19T00:00:00"/>
    <d v="1899-12-30T12:41:06"/>
    <n v="59"/>
    <s v="E00059"/>
    <s v="RUTA KMS.059"/>
    <x v="212"/>
    <x v="0"/>
    <x v="0"/>
    <x v="1"/>
    <x v="0"/>
    <d v="2024-09-18T16:55:48"/>
    <x v="377"/>
    <n v="21.570000000006985"/>
    <d v="2024-09-19T12:41:06"/>
    <d v="1899-12-30T00:47:12"/>
    <d v="2024-09-19T13:28:18"/>
    <n v="1.028333333262708"/>
    <x v="0"/>
    <m/>
    <m/>
    <x v="0"/>
    <x v="18"/>
    <x v="0"/>
    <x v="3"/>
    <x v="3"/>
    <n v="5"/>
    <s v=""/>
    <d v="1899-12-30T18:52:48"/>
    <n v="19.78333333334032"/>
    <n v="14"/>
    <n v="5.7833333333403196"/>
    <n v="0"/>
    <x v="0"/>
  </r>
  <r>
    <s v="E002"/>
    <s v="EO11"/>
    <x v="3115"/>
    <x v="0"/>
    <s v="E3"/>
    <n v="100022674"/>
    <s v="COMERCIAL SILOS DE GALICIA, S.L."/>
    <n v="22002950"/>
    <s v="A MERCA"/>
    <n v="55"/>
    <x v="1"/>
    <d v="2024-09-18T00:00:00"/>
    <d v="1899-12-30T17:27:58"/>
    <s v="19/09 x mañana C04"/>
    <d v="2024-09-19T00:00:00"/>
    <x v="14"/>
    <x v="1"/>
    <x v="3222"/>
    <d v="2024-09-19T00:00:00"/>
    <d v="1899-12-30T11:23:02"/>
    <n v="18"/>
    <s v="E00018"/>
    <s v="RUTA KMS.018"/>
    <x v="38"/>
    <x v="0"/>
    <x v="0"/>
    <x v="1"/>
    <x v="0"/>
    <d v="2024-09-18T17:27:58"/>
    <x v="378"/>
    <n v="18.033888888778165"/>
    <d v="2024-09-19T11:23:02"/>
    <d v="1899-12-30T00:14:24"/>
    <d v="2024-09-19T11:37:26"/>
    <n v="-0.123888889036607"/>
    <x v="0"/>
    <m/>
    <m/>
    <x v="0"/>
    <x v="18"/>
    <x v="0"/>
    <x v="3"/>
    <x v="7"/>
    <n v="5"/>
    <s v=""/>
    <d v="1899-12-30T05:45:36"/>
    <n v="16.793888888778167"/>
    <n v="14"/>
    <n v="2.7938888887781665"/>
    <n v="0"/>
    <x v="0"/>
  </r>
  <r>
    <s v="E002"/>
    <s v="EO11"/>
    <x v="3116"/>
    <x v="0"/>
    <s v="E3"/>
    <n v="432000110"/>
    <s v="PREBETONG HORMIGONES, S.A."/>
    <n v="21000010"/>
    <s v="LA GRELA"/>
    <n v="55"/>
    <x v="1"/>
    <d v="2024-09-18T00:00:00"/>
    <d v="1899-12-30T17:33:06"/>
    <s v="19/09 09:30h"/>
    <d v="2024-09-19T00:00:00"/>
    <x v="23"/>
    <x v="3"/>
    <x v="3223"/>
    <d v="2024-09-19T00:00:00"/>
    <d v="1899-12-30T08:10:09"/>
    <n v="2"/>
    <s v="E00002"/>
    <s v="RUTA KMS.0002"/>
    <x v="220"/>
    <x v="0"/>
    <x v="0"/>
    <x v="1"/>
    <x v="0"/>
    <d v="2024-09-18T17:33:06"/>
    <x v="376"/>
    <n v="15.948333333421033"/>
    <d v="2024-09-19T08:10:09"/>
    <d v="1899-12-30T00:01:36"/>
    <d v="2024-09-19T08:11:45"/>
    <n v="1.3041666668141261"/>
    <x v="0"/>
    <m/>
    <m/>
    <x v="0"/>
    <x v="18"/>
    <x v="0"/>
    <x v="3"/>
    <x v="0"/>
    <n v="5"/>
    <s v=""/>
    <d v="1899-12-30T00:38:24"/>
    <n v="14.921666666754366"/>
    <n v="14"/>
    <n v="0.92166666675436559"/>
    <n v="1"/>
    <x v="0"/>
  </r>
  <r>
    <s v="E002"/>
    <s v="EO11"/>
    <x v="3117"/>
    <x v="0"/>
    <s v="E3"/>
    <n v="100051530"/>
    <s v="MYHNOR MORTEROS Y HORMIGONES DEL"/>
    <n v="22002574"/>
    <s v="A CORUÑA"/>
    <n v="55"/>
    <x v="1"/>
    <d v="2024-09-18T00:00:00"/>
    <d v="1899-12-30T17:36:36"/>
    <s v="19/09 10:00h"/>
    <d v="2024-09-19T00:00:00"/>
    <x v="11"/>
    <x v="3"/>
    <x v="3224"/>
    <d v="2024-09-19T00:00:00"/>
    <d v="1899-12-30T09:38:39"/>
    <n v="2"/>
    <s v="E00002"/>
    <s v="RUTA KMS.0002"/>
    <x v="220"/>
    <x v="0"/>
    <x v="0"/>
    <x v="1"/>
    <x v="0"/>
    <d v="2024-09-18T17:36:36"/>
    <x v="371"/>
    <n v="16.389999999955762"/>
    <d v="2024-09-19T09:38:39"/>
    <d v="1899-12-30T00:01:36"/>
    <d v="2024-09-19T09:40:15"/>
    <n v="0.3291666666045785"/>
    <x v="0"/>
    <m/>
    <m/>
    <x v="0"/>
    <x v="18"/>
    <x v="0"/>
    <x v="3"/>
    <x v="1"/>
    <n v="5"/>
    <s v=""/>
    <d v="1899-12-30T00:38:24"/>
    <n v="15.363333333289095"/>
    <n v="14"/>
    <n v="1.3633333332890949"/>
    <n v="0"/>
    <x v="0"/>
  </r>
  <r>
    <s v="E002"/>
    <s v="EO11"/>
    <x v="3118"/>
    <x v="0"/>
    <s v="E4"/>
    <n v="100000131"/>
    <s v="HIJOS DE TOMAS SORRIBAS S.L."/>
    <n v="19000516"/>
    <s v="SAN ROMAN DE BEMBIBRE"/>
    <n v="3124"/>
    <x v="7"/>
    <d v="2024-09-18T00:00:00"/>
    <d v="1899-12-30T17:44:43"/>
    <s v="19/09 pal 64+mortero"/>
    <d v="2024-09-19T00:00:00"/>
    <x v="9"/>
    <x v="0"/>
    <x v="3225"/>
    <d v="2024-09-19T00:00:00"/>
    <d v="1899-12-30T13:53:43"/>
    <n v="35"/>
    <s v="E00035"/>
    <s v="RUTA KMS.035"/>
    <x v="27"/>
    <x v="0"/>
    <x v="0"/>
    <x v="0"/>
    <x v="1"/>
    <d v="2024-09-18T17:44:43"/>
    <x v="331"/>
    <n v="26.25472222227836"/>
    <d v="2024-09-19T13:53:43"/>
    <d v="1899-12-30T00:28:00"/>
    <d v="2024-09-19T14:21:43"/>
    <n v="5.6380555556388572"/>
    <x v="0"/>
    <m/>
    <m/>
    <x v="0"/>
    <x v="18"/>
    <x v="0"/>
    <x v="3"/>
    <x v="2"/>
    <n v="5"/>
    <s v=""/>
    <d v="1899-12-30T11:12:00"/>
    <n v="24.788055555611695"/>
    <n v="12"/>
    <n v="12.788055555611695"/>
    <n v="0"/>
    <x v="0"/>
  </r>
  <r>
    <s v="E002"/>
    <s v="EO11"/>
    <x v="3119"/>
    <x v="0"/>
    <s v="E3"/>
    <n v="100051530"/>
    <s v="MYHNOR MORTEROS Y HORMIGONES DEL"/>
    <n v="22002945"/>
    <s v="ESTACION INTERMODAL - A CORUÑA"/>
    <n v="55"/>
    <x v="1"/>
    <d v="2024-09-18T00:00:00"/>
    <d v="1899-12-30T17:46:53"/>
    <s v="20/09 09h"/>
    <d v="2024-09-20T00:00:00"/>
    <x v="18"/>
    <x v="3"/>
    <x v="3226"/>
    <d v="2024-09-19T00:00:00"/>
    <d v="1899-12-30T18:13:06"/>
    <n v="7"/>
    <s v="E00007"/>
    <s v="RUTA KMS.007"/>
    <x v="213"/>
    <x v="0"/>
    <x v="0"/>
    <x v="1"/>
    <x v="0"/>
    <d v="2024-09-18T17:46:53"/>
    <x v="379"/>
    <n v="39.21861111104954"/>
    <d v="2024-09-19T18:13:06"/>
    <d v="1899-12-30T00:05:36"/>
    <d v="2024-09-19T18:18:42"/>
    <n v="14.688333333295304"/>
    <x v="0"/>
    <m/>
    <m/>
    <x v="0"/>
    <x v="18"/>
    <x v="0"/>
    <x v="3"/>
    <x v="10"/>
    <n v="5"/>
    <s v=""/>
    <d v="1899-12-30T02:14:24"/>
    <n v="38.125277777716207"/>
    <n v="28"/>
    <n v="10.125277777716207"/>
    <n v="0"/>
    <x v="0"/>
  </r>
  <r>
    <s v="E002"/>
    <s v="EO11"/>
    <x v="3120"/>
    <x v="0"/>
    <s v="E3"/>
    <n v="100051530"/>
    <s v="MYHNOR MORTEROS Y HORMIGONES DEL"/>
    <n v="22002945"/>
    <s v="ESTACION INTERMODAL - A CORUÑA"/>
    <n v="55"/>
    <x v="1"/>
    <d v="2024-09-18T00:00:00"/>
    <d v="1899-12-30T17:47:26"/>
    <s v="19/09 15h"/>
    <d v="2024-09-19T00:00:00"/>
    <x v="4"/>
    <x v="3"/>
    <x v="3227"/>
    <d v="2024-09-19T00:00:00"/>
    <d v="1899-12-30T13:08:58"/>
    <n v="7"/>
    <s v="E00007"/>
    <s v="RUTA KMS.007"/>
    <x v="220"/>
    <x v="0"/>
    <x v="0"/>
    <x v="1"/>
    <x v="0"/>
    <d v="2024-09-18T17:47:26"/>
    <x v="380"/>
    <n v="21.209444444510154"/>
    <d v="2024-09-19T13:08:58"/>
    <d v="1899-12-30T00:05:36"/>
    <d v="2024-09-19T13:14:34"/>
    <n v="1.7572222222806886"/>
    <x v="0"/>
    <m/>
    <m/>
    <x v="0"/>
    <x v="18"/>
    <x v="0"/>
    <x v="3"/>
    <x v="2"/>
    <n v="5"/>
    <s v=""/>
    <d v="1899-12-30T02:14:24"/>
    <n v="20.116111111176821"/>
    <n v="14"/>
    <n v="6.1161111111768207"/>
    <n v="0"/>
    <x v="0"/>
  </r>
  <r>
    <s v="E002"/>
    <s v="EO11"/>
    <x v="3121"/>
    <x v="0"/>
    <s v="E3"/>
    <n v="432000110"/>
    <s v="PREBETONG HORMIGONES, S.A."/>
    <n v="22001012"/>
    <s v="FENE"/>
    <n v="55"/>
    <x v="1"/>
    <d v="2024-09-18T00:00:00"/>
    <d v="1899-12-30T18:15:01"/>
    <s v="19/09 10:30h"/>
    <d v="2024-09-19T00:00:00"/>
    <x v="21"/>
    <x v="0"/>
    <x v="3228"/>
    <d v="2024-09-18T00:00:00"/>
    <d v="1899-12-30T19:24:38"/>
    <n v="192"/>
    <s v="E00192"/>
    <s v="RUTA KMS.192"/>
    <x v="36"/>
    <x v="0"/>
    <x v="0"/>
    <x v="0"/>
    <x v="0"/>
    <d v="2024-09-18T18:15:01"/>
    <x v="381"/>
    <n v="16.249722222215496"/>
    <d v="2024-09-18T19:24:38"/>
    <d v="1899-12-30T02:33:36"/>
    <d v="2024-09-18T21:58:14"/>
    <n v="12.529444444400724"/>
    <x v="0"/>
    <m/>
    <m/>
    <x v="0"/>
    <x v="17"/>
    <x v="0"/>
    <x v="3"/>
    <x v="11"/>
    <n v="4"/>
    <s v=""/>
    <d v="1900-01-01T13:26:24"/>
    <n v="12.689722222215496"/>
    <n v="12"/>
    <n v="0.68972222221549551"/>
    <n v="1"/>
    <x v="0"/>
  </r>
  <r>
    <s v="E002"/>
    <s v="EO11"/>
    <x v="3122"/>
    <x v="0"/>
    <s v="E3"/>
    <n v="432000110"/>
    <s v="PREBETONG HORMIGONES, S.A."/>
    <n v="22002920"/>
    <s v="PLANTA MOVIL OURAL"/>
    <n v="3043"/>
    <x v="0"/>
    <d v="2024-09-18T00:00:00"/>
    <d v="1899-12-30T18:34:33"/>
    <s v="19/08 12h CARGAR SIL"/>
    <d v="2024-09-19T00:00:00"/>
    <x v="17"/>
    <x v="0"/>
    <x v="3229"/>
    <d v="2024-09-19T00:00:00"/>
    <d v="1899-12-30T09:49:00"/>
    <n v="123"/>
    <s v="E00123"/>
    <s v="RUTA KMS.123"/>
    <x v="42"/>
    <x v="0"/>
    <x v="0"/>
    <x v="0"/>
    <x v="0"/>
    <d v="2024-09-18T18:34:33"/>
    <x v="350"/>
    <n v="17.424166666693054"/>
    <d v="2024-09-19T09:49:00"/>
    <d v="1899-12-30T01:38:24"/>
    <d v="2024-09-19T11:27:24"/>
    <n v="0.54333333321847022"/>
    <x v="0"/>
    <m/>
    <m/>
    <x v="0"/>
    <x v="18"/>
    <x v="0"/>
    <x v="3"/>
    <x v="1"/>
    <n v="5"/>
    <s v=""/>
    <d v="1899-12-31T15:21:36"/>
    <n v="14.784166666693054"/>
    <n v="12"/>
    <n v="2.7841666666930536"/>
    <n v="0"/>
    <x v="0"/>
  </r>
  <r>
    <s v="E002"/>
    <s v="EO11"/>
    <x v="3123"/>
    <x v="0"/>
    <s v="E4"/>
    <n v="100027852"/>
    <s v="GONZALEZ MADARRO S.L."/>
    <n v="19000435"/>
    <s v="BECERREA (ENSACADO)"/>
    <n v="2906"/>
    <x v="8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0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3"/>
    <x v="0"/>
    <s v="E4"/>
    <n v="100027852"/>
    <s v="GONZALEZ MADARRO S.L."/>
    <n v="19000435"/>
    <s v="BECERREA (ENSACADO)"/>
    <n v="3320"/>
    <x v="9"/>
    <d v="2024-09-18T00:00:00"/>
    <d v="1899-12-30T18:34:51"/>
    <s v="19/09 servir"/>
    <d v="2024-09-19T00:00:00"/>
    <x v="9"/>
    <x v="0"/>
    <x v="3230"/>
    <d v="2024-09-19T00:00:00"/>
    <d v="1899-12-30T15:47:48"/>
    <n v="57"/>
    <s v="E00057"/>
    <s v="RUTA KMS.057"/>
    <x v="34"/>
    <x v="0"/>
    <x v="1"/>
    <x v="0"/>
    <x v="1"/>
    <d v="2024-09-18T18:34:51"/>
    <x v="331"/>
    <n v="25.419166666804813"/>
    <d v="2024-09-19T15:47:48"/>
    <d v="1899-12-30T00:45:36"/>
    <d v="2024-09-19T16:33:24"/>
    <n v="3.4433333332417533"/>
    <x v="0"/>
    <m/>
    <m/>
    <x v="0"/>
    <x v="18"/>
    <x v="0"/>
    <x v="3"/>
    <x v="4"/>
    <n v="5"/>
    <s v=""/>
    <d v="1899-12-30T18:14:24"/>
    <n v="23.659166666804811"/>
    <n v="12"/>
    <n v="11.659166666804811"/>
    <n v="0"/>
    <x v="0"/>
  </r>
  <r>
    <s v="E002"/>
    <s v="EO11"/>
    <x v="3124"/>
    <x v="0"/>
    <s v="E3"/>
    <n v="100059105"/>
    <s v="TUNEL DE RANTE UTE"/>
    <n v="22002985"/>
    <s v="SAN CIBRAO - UTE TUNEL DE RANTE"/>
    <n v="3042"/>
    <x v="4"/>
    <d v="2024-09-18T00:00:00"/>
    <d v="1899-12-30T18:34:57"/>
    <s v="19/09 16:00h - 1º C0"/>
    <d v="2024-09-19T00:00:00"/>
    <x v="6"/>
    <x v="1"/>
    <x v="3231"/>
    <d v="2024-09-19T00:00:00"/>
    <d v="1899-12-30T15:22:17"/>
    <n v="12"/>
    <s v="E00012"/>
    <s v="RUTA KMS.012"/>
    <x v="38"/>
    <x v="0"/>
    <x v="0"/>
    <x v="1"/>
    <x v="0"/>
    <d v="2024-09-18T18:34:57"/>
    <x v="351"/>
    <n v="21.417499999981374"/>
    <d v="2024-09-19T15:22:17"/>
    <d v="1899-12-30T00:09:36"/>
    <d v="2024-09-19T15:31:53"/>
    <n v="0.46861111099133268"/>
    <x v="0"/>
    <m/>
    <m/>
    <x v="0"/>
    <x v="18"/>
    <x v="0"/>
    <x v="3"/>
    <x v="4"/>
    <n v="5"/>
    <s v=""/>
    <d v="1899-12-30T03:50:24"/>
    <n v="20.257499999981373"/>
    <n v="14"/>
    <n v="6.2574999999813734"/>
    <n v="0"/>
    <x v="0"/>
  </r>
  <r>
    <s v="E002"/>
    <s v="EO11"/>
    <x v="3125"/>
    <x v="0"/>
    <s v="E3"/>
    <n v="100059105"/>
    <s v="TUNEL DE RANTE UTE"/>
    <n v="22002985"/>
    <s v="SAN CIBRAO - UTE TUNEL DE RANTE"/>
    <n v="3042"/>
    <x v="4"/>
    <d v="2024-09-18T00:00:00"/>
    <d v="1899-12-30T18:35:14"/>
    <s v="19/09 x tarde - 2º"/>
    <d v="2024-09-19T00:00:00"/>
    <x v="25"/>
    <x v="1"/>
    <x v="3232"/>
    <d v="2024-09-19T00:00:00"/>
    <d v="1899-12-30T17:53:39"/>
    <n v="12"/>
    <s v="E00012"/>
    <s v="RUTA KMS.012"/>
    <x v="43"/>
    <x v="0"/>
    <x v="0"/>
    <x v="1"/>
    <x v="0"/>
    <d v="2024-09-18T18:35:14"/>
    <x v="382"/>
    <n v="24.412777777703013"/>
    <d v="2024-09-19T17:53:39"/>
    <d v="1899-12-30T00:09:36"/>
    <d v="2024-09-19T18:03:15"/>
    <n v="0.94583333318587393"/>
    <x v="0"/>
    <m/>
    <m/>
    <x v="0"/>
    <x v="18"/>
    <x v="0"/>
    <x v="3"/>
    <x v="9"/>
    <n v="5"/>
    <s v=""/>
    <d v="1899-12-30T03:50:24"/>
    <n v="23.252777777703013"/>
    <n v="14"/>
    <n v="9.2527777777030131"/>
    <n v="0"/>
    <x v="0"/>
  </r>
  <r>
    <s v="E002"/>
    <s v="EO11"/>
    <x v="3126"/>
    <x v="0"/>
    <s v="E3"/>
    <n v="100000835"/>
    <s v="HORMIGONES DE OROSO S.A."/>
    <n v="22000370"/>
    <s v="OROSO"/>
    <n v="55"/>
    <x v="1"/>
    <d v="2024-09-18T00:00:00"/>
    <d v="1899-12-30T18:36:10"/>
    <s v="19/09 11:30h 443/202"/>
    <d v="2024-09-19T00:00:00"/>
    <x v="14"/>
    <x v="2"/>
    <x v="3233"/>
    <d v="2024-09-19T00:00:00"/>
    <d v="1899-12-30T11:08:55"/>
    <n v="24"/>
    <s v="E00024"/>
    <s v="RUTA KMS.024"/>
    <x v="214"/>
    <x v="0"/>
    <x v="0"/>
    <x v="1"/>
    <x v="0"/>
    <d v="2024-09-18T18:36:10"/>
    <x v="378"/>
    <n v="16.897222222178243"/>
    <d v="2024-09-19T11:08:55"/>
    <d v="1899-12-30T00:19:12"/>
    <d v="2024-09-19T11:28:07"/>
    <n v="3.1388888717629015E-2"/>
    <x v="0"/>
    <m/>
    <m/>
    <x v="0"/>
    <x v="18"/>
    <x v="0"/>
    <x v="3"/>
    <x v="7"/>
    <n v="5"/>
    <s v=""/>
    <d v="1899-12-30T07:40:48"/>
    <n v="15.577222222178243"/>
    <n v="14"/>
    <n v="1.5772222221782428"/>
    <n v="0"/>
    <x v="0"/>
  </r>
  <r>
    <s v="E002"/>
    <s v="EO11"/>
    <x v="3127"/>
    <x v="0"/>
    <s v="E3"/>
    <n v="432000110"/>
    <s v="PREBETONG HORMIGONES, S.A."/>
    <n v="21000010"/>
    <s v="LA GRELA"/>
    <n v="3043"/>
    <x v="0"/>
    <d v="2024-09-18T00:00:00"/>
    <d v="1899-12-30T18:36:26"/>
    <s v="19/09 15h especial S"/>
    <d v="2024-09-19T00:00:00"/>
    <x v="4"/>
    <x v="0"/>
    <x v="3234"/>
    <d v="2024-09-19T00:00:00"/>
    <d v="1899-12-30T10:32:58"/>
    <n v="211"/>
    <s v="E00211"/>
    <s v="RUTA KMS.211"/>
    <x v="28"/>
    <x v="0"/>
    <x v="0"/>
    <x v="0"/>
    <x v="0"/>
    <d v="2024-09-18T18:36:26"/>
    <x v="380"/>
    <n v="20.392777777800802"/>
    <d v="2024-09-19T10:32:58"/>
    <d v="1899-12-30T02:48:48"/>
    <d v="2024-09-19T13:21:46"/>
    <n v="1.6372222221689299"/>
    <x v="0"/>
    <m/>
    <m/>
    <x v="0"/>
    <x v="18"/>
    <x v="0"/>
    <x v="3"/>
    <x v="6"/>
    <n v="5"/>
    <s v="VILLAR CHAMIZO JUAN Mª"/>
    <d v="1900-01-01T19:31:12"/>
    <n v="16.57944444446747"/>
    <n v="12"/>
    <n v="4.5794444444674696"/>
    <n v="0"/>
    <x v="0"/>
  </r>
  <r>
    <s v="E002"/>
    <s v="EO11"/>
    <x v="3128"/>
    <x v="0"/>
    <s v="E3"/>
    <n v="100000761"/>
    <s v="GRANITOS DE XALLAS S.L."/>
    <n v="22000263"/>
    <s v="SANTA COMBA"/>
    <n v="55"/>
    <x v="1"/>
    <d v="2024-09-18T00:00:00"/>
    <d v="1899-12-30T18:36:45"/>
    <s v="19/09 10h"/>
    <d v="2024-09-19T00:00:00"/>
    <x v="4"/>
    <x v="2"/>
    <x v="3235"/>
    <d v="2024-09-19T00:00:00"/>
    <d v="1899-12-30T08:24:22"/>
    <n v="45"/>
    <s v="E00045"/>
    <s v="RUTA KMS.045"/>
    <x v="217"/>
    <x v="0"/>
    <x v="0"/>
    <x v="1"/>
    <x v="0"/>
    <d v="2024-09-18T18:36:45"/>
    <x v="380"/>
    <n v="20.387500000011642"/>
    <d v="2024-09-19T08:24:22"/>
    <d v="1899-12-30T00:36:00"/>
    <d v="2024-09-19T09:00:22"/>
    <n v="5.9938888888573274"/>
    <x v="0"/>
    <m/>
    <m/>
    <x v="0"/>
    <x v="18"/>
    <x v="0"/>
    <x v="3"/>
    <x v="0"/>
    <n v="5"/>
    <s v=""/>
    <d v="1899-12-30T14:24:00"/>
    <n v="18.78750000001164"/>
    <n v="14"/>
    <n v="4.7875000000116401"/>
    <n v="0"/>
    <x v="0"/>
  </r>
  <r>
    <s v="E002"/>
    <s v="EO11"/>
    <x v="3129"/>
    <x v="0"/>
    <s v="E3"/>
    <n v="100000761"/>
    <s v="GRANITOS DE XALLAS S.L."/>
    <n v="22000263"/>
    <s v="SANTA COMBA"/>
    <n v="55"/>
    <x v="1"/>
    <d v="2024-09-18T00:00:00"/>
    <d v="1899-12-30T18:37:55"/>
    <s v="19/09 15h"/>
    <d v="2024-09-19T00:00:00"/>
    <x v="16"/>
    <x v="2"/>
    <x v="3236"/>
    <d v="2024-09-19T00:00:00"/>
    <d v="1899-12-30T13:18:11"/>
    <n v="45"/>
    <s v="E00045"/>
    <s v="RUTA KMS.045"/>
    <x v="217"/>
    <x v="0"/>
    <x v="0"/>
    <x v="1"/>
    <x v="0"/>
    <d v="2024-09-18T18:37:55"/>
    <x v="373"/>
    <n v="20.868055555620231"/>
    <d v="2024-09-19T13:18:11"/>
    <d v="1899-12-30T00:36:00"/>
    <d v="2024-09-19T13:54:11"/>
    <n v="1.5969444444053806"/>
    <x v="0"/>
    <m/>
    <m/>
    <x v="0"/>
    <x v="18"/>
    <x v="0"/>
    <x v="3"/>
    <x v="2"/>
    <n v="5"/>
    <s v=""/>
    <d v="1899-12-30T14:24:00"/>
    <n v="19.268055555620229"/>
    <n v="14"/>
    <n v="5.2680555556202293"/>
    <n v="0"/>
    <x v="0"/>
  </r>
  <r>
    <s v="E002"/>
    <s v="EO11"/>
    <x v="3130"/>
    <x v="0"/>
    <s v="E3"/>
    <n v="100000761"/>
    <s v="GRANITOS DE XALLAS S.L."/>
    <n v="22000263"/>
    <s v="SANTA COMBA"/>
    <n v="55"/>
    <x v="1"/>
    <d v="2024-09-18T00:00:00"/>
    <d v="1899-12-30T18:38:30"/>
    <s v="19/09 18h"/>
    <d v="2024-09-19T00:00:00"/>
    <x v="7"/>
    <x v="2"/>
    <x v="3237"/>
    <d v="2024-09-19T00:00:00"/>
    <d v="1899-12-30T16:32:16"/>
    <n v="45"/>
    <s v="E00045"/>
    <s v="RUTA KMS.045"/>
    <x v="217"/>
    <x v="0"/>
    <x v="0"/>
    <x v="1"/>
    <x v="0"/>
    <d v="2024-09-18T18:38:30"/>
    <x v="383"/>
    <n v="23.358333333337214"/>
    <d v="2024-09-19T16:32:16"/>
    <d v="1899-12-30T00:36:00"/>
    <d v="2024-09-19T17:08:16"/>
    <n v="0.86222222226206213"/>
    <x v="0"/>
    <m/>
    <m/>
    <x v="0"/>
    <x v="18"/>
    <x v="0"/>
    <x v="3"/>
    <x v="8"/>
    <n v="5"/>
    <s v=""/>
    <d v="1899-12-30T14:24:00"/>
    <n v="21.758333333337212"/>
    <n v="14"/>
    <n v="7.7583333333372124"/>
    <n v="0"/>
    <x v="0"/>
  </r>
  <r>
    <s v="E002"/>
    <s v="EO11"/>
    <x v="3131"/>
    <x v="0"/>
    <s v="E3"/>
    <n v="100000835"/>
    <s v="HORMIGONES DE OROSO S.A."/>
    <n v="22000370"/>
    <s v="OROSO"/>
    <n v="55"/>
    <x v="1"/>
    <d v="2024-09-18T00:00:00"/>
    <d v="1899-12-30T18:39:30"/>
    <s v="19/09 10:30h 443/202"/>
    <d v="2024-09-19T00:00:00"/>
    <x v="21"/>
    <x v="2"/>
    <x v="3238"/>
    <d v="2024-09-19T00:00:00"/>
    <d v="1899-12-30T08:40:26"/>
    <n v="24"/>
    <s v="E00024"/>
    <s v="RUTA KMS.024"/>
    <x v="214"/>
    <x v="0"/>
    <x v="0"/>
    <x v="1"/>
    <x v="0"/>
    <d v="2024-09-18T18:39:30"/>
    <x v="381"/>
    <n v="15.84166666661622"/>
    <d v="2024-09-19T08:40:26"/>
    <d v="1899-12-30T00:19:12"/>
    <d v="2024-09-19T08:59:38"/>
    <n v="1.5061111109680496"/>
    <x v="0"/>
    <m/>
    <m/>
    <x v="0"/>
    <x v="18"/>
    <x v="0"/>
    <x v="3"/>
    <x v="0"/>
    <n v="5"/>
    <s v=""/>
    <d v="1899-12-30T07:40:48"/>
    <n v="14.52166666661622"/>
    <n v="14"/>
    <n v="0.52166666661621974"/>
    <n v="1"/>
    <x v="0"/>
  </r>
  <r>
    <s v="E002"/>
    <s v="EO11"/>
    <x v="3132"/>
    <x v="0"/>
    <s v="E3"/>
    <n v="100000835"/>
    <s v="HORMIGONES DE OROSO S.A."/>
    <n v="22000370"/>
    <s v="OROSO"/>
    <n v="55"/>
    <x v="1"/>
    <d v="2024-09-18T00:00:00"/>
    <d v="1899-12-30T18:39:55"/>
    <s v="19/09  443/2024 de m"/>
    <d v="2024-09-19T00:00:00"/>
    <x v="6"/>
    <x v="2"/>
    <x v="3239"/>
    <d v="2024-09-19T00:00:00"/>
    <d v="1899-12-30T11:33:51"/>
    <n v="24"/>
    <s v="E00024"/>
    <s v="RUTA KMS.024"/>
    <x v="217"/>
    <x v="0"/>
    <x v="0"/>
    <x v="1"/>
    <x v="0"/>
    <d v="2024-09-18T18:39:55"/>
    <x v="351"/>
    <n v="21.334722222236451"/>
    <d v="2024-09-19T11:33:51"/>
    <d v="1899-12-30T00:19:12"/>
    <d v="2024-09-19T11:53:03"/>
    <n v="4.1158333332859911"/>
    <x v="0"/>
    <m/>
    <m/>
    <x v="0"/>
    <x v="18"/>
    <x v="0"/>
    <x v="3"/>
    <x v="7"/>
    <n v="5"/>
    <s v=""/>
    <d v="1899-12-30T07:40:48"/>
    <n v="20.01472222223645"/>
    <n v="14"/>
    <n v="6.0147222222364505"/>
    <n v="0"/>
    <x v="0"/>
  </r>
  <r>
    <s v="E002"/>
    <s v="EO11"/>
    <x v="3133"/>
    <x v="0"/>
    <s v="E3"/>
    <n v="100000841"/>
    <s v="CNES. VOCES CHANTADA S.L."/>
    <n v="22000387"/>
    <s v="CHANTADA"/>
    <n v="55"/>
    <x v="1"/>
    <d v="2024-09-18T00:00:00"/>
    <d v="1899-12-30T18:40:18"/>
    <s v="19/09 por la mañana"/>
    <d v="2024-09-19T00:00:00"/>
    <x v="14"/>
    <x v="0"/>
    <x v="3240"/>
    <d v="2024-09-18T00:00:00"/>
    <d v="1899-12-30T21:35:43"/>
    <n v="140"/>
    <s v="E00140"/>
    <s v="RUTA KMS.140"/>
    <x v="38"/>
    <x v="0"/>
    <x v="0"/>
    <x v="0"/>
    <x v="0"/>
    <d v="2024-09-18T18:40:18"/>
    <x v="378"/>
    <n v="16.828333333251067"/>
    <d v="2024-09-18T21:35:43"/>
    <d v="1899-12-30T01:52:00"/>
    <d v="2024-09-18T23:27:43"/>
    <n v="12.038055555545725"/>
    <x v="0"/>
    <m/>
    <m/>
    <x v="0"/>
    <x v="17"/>
    <x v="0"/>
    <x v="3"/>
    <x v="15"/>
    <n v="4"/>
    <s v=""/>
    <d v="1899-12-31T20:48:00"/>
    <n v="13.961666666584399"/>
    <n v="12"/>
    <n v="1.9616666665843994"/>
    <n v="0"/>
    <x v="0"/>
  </r>
  <r>
    <s v="E002"/>
    <s v="EO11"/>
    <x v="3134"/>
    <x v="0"/>
    <s v="E3"/>
    <n v="100049226"/>
    <s v="ALMACENES MIRANDA CELANOVA, S.L."/>
    <n v="22002476"/>
    <s v="CELANOVA (GRANEL)"/>
    <n v="55"/>
    <x v="1"/>
    <d v="2024-09-18T00:00:00"/>
    <d v="1899-12-30T19:17:53"/>
    <s v="19/08 12h SILO 1"/>
    <d v="2024-09-19T00:00:00"/>
    <x v="17"/>
    <x v="0"/>
    <x v="3241"/>
    <d v="2024-09-18T00:00:00"/>
    <d v="1899-12-30T20:04:19"/>
    <n v="165"/>
    <s v="E00165"/>
    <s v="RUTA KMS.165"/>
    <x v="20"/>
    <x v="0"/>
    <x v="0"/>
    <x v="0"/>
    <x v="0"/>
    <d v="2024-09-18T19:17:53"/>
    <x v="350"/>
    <n v="16.70194444450317"/>
    <d v="2024-09-18T20:04:19"/>
    <d v="1899-12-30T02:12:00"/>
    <d v="2024-09-18T22:16:19"/>
    <n v="13.728055555606261"/>
    <x v="0"/>
    <m/>
    <m/>
    <x v="0"/>
    <x v="17"/>
    <x v="0"/>
    <x v="3"/>
    <x v="16"/>
    <n v="4"/>
    <s v=""/>
    <d v="1900-01-01T04:48:00"/>
    <n v="13.50194444450317"/>
    <n v="12"/>
    <n v="1.5019444445031702"/>
    <n v="0"/>
    <x v="0"/>
  </r>
  <r>
    <s v="E002"/>
    <s v="EO11"/>
    <x v="3135"/>
    <x v="0"/>
    <s v="E3"/>
    <n v="100000865"/>
    <s v="HORMIGONES SINDO CASTRO S.L."/>
    <n v="22000428"/>
    <s v="VILLAMARTIN A."/>
    <n v="3042"/>
    <x v="4"/>
    <d v="2024-09-18T00:00:00"/>
    <d v="1899-12-30T19:20:24"/>
    <s v="19/09 15h PUNTUAL"/>
    <d v="2024-09-19T00:00:00"/>
    <x v="4"/>
    <x v="0"/>
    <x v="3242"/>
    <d v="2024-09-19T00:00:00"/>
    <d v="1899-12-30T13:35:04"/>
    <n v="4"/>
    <s v="E00004"/>
    <s v="RUTA KMS.004"/>
    <x v="9"/>
    <x v="0"/>
    <x v="0"/>
    <x v="0"/>
    <x v="0"/>
    <d v="2024-09-18T19:20:24"/>
    <x v="380"/>
    <n v="19.660000000032596"/>
    <d v="2024-09-19T13:35:04"/>
    <d v="1899-12-30T00:03:12"/>
    <d v="2024-09-19T13:38:16"/>
    <n v="1.3622222221456468"/>
    <x v="0"/>
    <m/>
    <m/>
    <x v="0"/>
    <x v="18"/>
    <x v="0"/>
    <x v="3"/>
    <x v="2"/>
    <n v="5"/>
    <s v=""/>
    <d v="1899-12-30T01:16:48"/>
    <n v="18.606666666699262"/>
    <n v="12"/>
    <n v="6.6066666666992617"/>
    <n v="0"/>
    <x v="0"/>
  </r>
  <r>
    <s v="E002"/>
    <s v="EO11"/>
    <x v="3136"/>
    <x v="0"/>
    <s v="E3"/>
    <n v="100000785"/>
    <s v="ARIDOS DO MENDO S.L."/>
    <n v="22000297"/>
    <s v="SALVATERRA"/>
    <n v="55"/>
    <x v="1"/>
    <d v="2024-09-18T00:00:00"/>
    <d v="1899-12-30T19:52:09"/>
    <s v="19/09 x mañana"/>
    <d v="2024-09-19T00:00:00"/>
    <x v="0"/>
    <x v="4"/>
    <x v="3243"/>
    <d v="2024-09-19T00:00:00"/>
    <d v="1899-12-30T09:22:37"/>
    <n v="18"/>
    <s v="E00018"/>
    <s v="RUTA KMS.018"/>
    <x v="211"/>
    <x v="0"/>
    <x v="0"/>
    <x v="1"/>
    <x v="0"/>
    <d v="2024-09-18T19:52:09"/>
    <x v="375"/>
    <n v="17.130833333241753"/>
    <d v="2024-09-19T09:22:37"/>
    <d v="1899-12-30T00:14:24"/>
    <d v="2024-09-19T09:37:01"/>
    <n v="3.3830555555177853"/>
    <x v="0"/>
    <m/>
    <m/>
    <x v="0"/>
    <x v="18"/>
    <x v="0"/>
    <x v="3"/>
    <x v="1"/>
    <n v="5"/>
    <s v=""/>
    <d v="1899-12-30T05:45:36"/>
    <n v="15.890833333241755"/>
    <n v="14"/>
    <n v="1.8908333332417548"/>
    <n v="0"/>
    <x v="0"/>
  </r>
  <r>
    <s v="E002"/>
    <s v="EO11"/>
    <x v="3137"/>
    <x v="0"/>
    <s v="E3"/>
    <n v="100053398"/>
    <s v="HORMIGONES ANPASA, S.L.U."/>
    <n v="22002666"/>
    <s v="OUTARIZ"/>
    <n v="3218"/>
    <x v="5"/>
    <d v="2024-09-18T00:00:00"/>
    <d v="1899-12-30T20:06:44"/>
    <s v="19/08 urgente"/>
    <d v="2024-09-19T00:00:00"/>
    <x v="4"/>
    <x v="0"/>
    <x v="3244"/>
    <d v="2024-09-19T00:00:00"/>
    <d v="1899-12-30T09:38:27"/>
    <n v="145"/>
    <s v="E00145"/>
    <s v="RUTA KMS.145"/>
    <x v="0"/>
    <x v="0"/>
    <x v="0"/>
    <x v="0"/>
    <x v="0"/>
    <d v="2024-09-18T20:06:44"/>
    <x v="380"/>
    <n v="18.887777777854353"/>
    <d v="2024-09-19T09:38:27"/>
    <d v="1899-12-30T01:56:00"/>
    <d v="2024-09-19T11:34:27"/>
    <n v="3.4258333333418705"/>
    <x v="0"/>
    <m/>
    <m/>
    <x v="0"/>
    <x v="18"/>
    <x v="0"/>
    <x v="3"/>
    <x v="1"/>
    <n v="5"/>
    <s v=""/>
    <d v="1899-12-31T22:24:00"/>
    <n v="15.95444444452102"/>
    <n v="12"/>
    <n v="3.9544444445210196"/>
    <n v="0"/>
    <x v="0"/>
  </r>
  <r>
    <s v="E002"/>
    <s v="EO11"/>
    <x v="3138"/>
    <x v="0"/>
    <s v="E3"/>
    <n v="100022674"/>
    <s v="COMERCIAL SILOS DE GALICIA, S.L."/>
    <n v="22002149"/>
    <s v="SALVATERRA DE MIÑO"/>
    <n v="3218"/>
    <x v="5"/>
    <d v="2024-09-19T00:00:00"/>
    <d v="1899-12-30T07:44:40"/>
    <s v="19/09 por el día"/>
    <d v="2024-09-19T00:00:00"/>
    <x v="7"/>
    <x v="0"/>
    <x v="3245"/>
    <d v="2024-09-19T00:00:00"/>
    <d v="1899-12-30T10:16:03"/>
    <n v="205"/>
    <s v="E00205"/>
    <s v="RUTA KMS.205"/>
    <x v="6"/>
    <x v="0"/>
    <x v="0"/>
    <x v="0"/>
    <x v="0"/>
    <d v="2024-09-19T07:44:40"/>
    <x v="383"/>
    <n v="10.255555555515457"/>
    <d v="2024-09-19T10:16:03"/>
    <d v="1899-12-30T02:44:00"/>
    <d v="2024-09-19T13:00:03"/>
    <n v="4.9991666667046957"/>
    <x v="0"/>
    <m/>
    <m/>
    <x v="0"/>
    <x v="18"/>
    <x v="0"/>
    <x v="3"/>
    <x v="6"/>
    <n v="5"/>
    <s v=""/>
    <d v="1900-01-01T17:36:00"/>
    <n v="6.5222222221821236"/>
    <n v="0"/>
    <n v="6.5222222221821236"/>
    <n v="0"/>
    <x v="0"/>
  </r>
  <r>
    <s v="E002"/>
    <s v="EO11"/>
    <x v="3139"/>
    <x v="0"/>
    <s v="E3"/>
    <n v="100000141"/>
    <s v="BLOQUES CANDO S.L."/>
    <n v="22000324"/>
    <s v="C.RIBERAS LEA"/>
    <n v="55"/>
    <x v="1"/>
    <d v="2024-09-19T00:00:00"/>
    <d v="1899-12-30T07:45:03"/>
    <s v="19/09 de mañana"/>
    <d v="2024-09-19T00:00:00"/>
    <x v="15"/>
    <x v="0"/>
    <x v="3246"/>
    <d v="2024-09-19T00:00:00"/>
    <d v="1899-12-30T08:41:15"/>
    <n v="145"/>
    <s v="E00145"/>
    <s v="RUTA KMS.145"/>
    <x v="271"/>
    <x v="0"/>
    <x v="0"/>
    <x v="0"/>
    <x v="0"/>
    <d v="2024-09-19T07:45:03"/>
    <x v="374"/>
    <n v="8.7491666667046957"/>
    <d v="2024-09-19T08:41:15"/>
    <d v="1899-12-30T01:56:00"/>
    <d v="2024-09-19T10:37:15"/>
    <n v="5.8791666667093523"/>
    <x v="0"/>
    <m/>
    <m/>
    <x v="0"/>
    <x v="18"/>
    <x v="0"/>
    <x v="3"/>
    <x v="0"/>
    <n v="5"/>
    <s v=""/>
    <d v="1899-12-31T22:24:00"/>
    <n v="5.8158333333713621"/>
    <n v="0"/>
    <n v="5.8158333333713621"/>
    <n v="0"/>
    <x v="0"/>
  </r>
  <r>
    <s v="E002"/>
    <s v="EO11"/>
    <x v="3140"/>
    <x v="0"/>
    <s v="E3"/>
    <n v="100000141"/>
    <s v="BLOQUES CANDO S.L."/>
    <n v="22000324"/>
    <s v="C.RIBERAS LEA"/>
    <n v="3042"/>
    <x v="4"/>
    <d v="2024-09-19T00:00:00"/>
    <d v="1899-12-30T07:45:30"/>
    <s v="19/09 de mañana"/>
    <d v="2024-09-19T00:00:00"/>
    <x v="15"/>
    <x v="0"/>
    <x v="3247"/>
    <d v="2024-09-19T00:00:00"/>
    <d v="1899-12-30T10:41:20"/>
    <n v="145"/>
    <s v="E00145"/>
    <s v="RUTA KMS.145"/>
    <x v="315"/>
    <x v="0"/>
    <x v="0"/>
    <x v="0"/>
    <x v="0"/>
    <d v="2024-09-19T07:45:30"/>
    <x v="374"/>
    <n v="8.7416666666977108"/>
    <d v="2024-09-19T10:41:20"/>
    <d v="1899-12-30T01:56:00"/>
    <d v="2024-09-19T12:37:20"/>
    <n v="3.8777777777868323"/>
    <x v="0"/>
    <m/>
    <m/>
    <x v="0"/>
    <x v="18"/>
    <x v="0"/>
    <x v="3"/>
    <x v="6"/>
    <n v="5"/>
    <s v=""/>
    <d v="1899-12-31T22:24:00"/>
    <n v="5.8083333333643772"/>
    <n v="0"/>
    <n v="5.8083333333643772"/>
    <n v="0"/>
    <x v="0"/>
  </r>
  <r>
    <s v="E002"/>
    <s v="EO11"/>
    <x v="3141"/>
    <x v="0"/>
    <s v="E3"/>
    <n v="432000110"/>
    <s v="PREBETONG HORMIGONES, S.A."/>
    <n v="21000042"/>
    <s v="REIGOSA"/>
    <n v="55"/>
    <x v="1"/>
    <d v="2024-09-19T00:00:00"/>
    <d v="1899-12-30T09:06:06"/>
    <s v="19/09 15h"/>
    <d v="2024-09-19T00:00:00"/>
    <x v="4"/>
    <x v="4"/>
    <x v="3248"/>
    <d v="2024-09-19T00:00:00"/>
    <d v="1899-12-30T12:46:42"/>
    <n v="52"/>
    <s v="E00052"/>
    <s v="RUTA KMS.052"/>
    <x v="211"/>
    <x v="0"/>
    <x v="0"/>
    <x v="1"/>
    <x v="0"/>
    <d v="2024-09-19T09:06:06"/>
    <x v="380"/>
    <n v="5.8983333333162591"/>
    <d v="2024-09-19T12:46:42"/>
    <d v="1899-12-30T00:41:36"/>
    <d v="2024-09-19T13:28:18"/>
    <n v="1.5283333333209157"/>
    <x v="0"/>
    <m/>
    <m/>
    <x v="0"/>
    <x v="18"/>
    <x v="0"/>
    <x v="3"/>
    <x v="3"/>
    <n v="5"/>
    <s v=""/>
    <d v="1899-12-30T16:38:24"/>
    <n v="4.2049999999829257"/>
    <n v="0"/>
    <n v="4.2049999999829257"/>
    <n v="0"/>
    <x v="0"/>
  </r>
  <r>
    <s v="E002"/>
    <s v="EO11"/>
    <x v="3142"/>
    <x v="0"/>
    <s v="E3"/>
    <n v="100013649"/>
    <s v="HORMIGONES MARBE HISPANIA, S.L."/>
    <n v="22002481"/>
    <s v="PLANTA LALIN"/>
    <n v="55"/>
    <x v="1"/>
    <d v="2024-09-19T00:00:00"/>
    <d v="1899-12-30T09:21:22"/>
    <s v="19/09 15:30h"/>
    <d v="2024-09-19T00:00:00"/>
    <x v="16"/>
    <x v="1"/>
    <x v="3249"/>
    <d v="2024-09-19T00:00:00"/>
    <d v="1899-12-30T12:36:26"/>
    <n v="58"/>
    <s v="E00058"/>
    <s v="RUTA KMS.058"/>
    <x v="20"/>
    <x v="0"/>
    <x v="0"/>
    <x v="1"/>
    <x v="0"/>
    <d v="2024-09-19T09:21:22"/>
    <x v="373"/>
    <n v="6.1438888889970258"/>
    <d v="2024-09-19T12:36:26"/>
    <d v="1899-12-30T00:46:24"/>
    <d v="2024-09-19T13:22:50"/>
    <n v="2.1194444444845431"/>
    <x v="0"/>
    <m/>
    <m/>
    <x v="0"/>
    <x v="18"/>
    <x v="0"/>
    <x v="3"/>
    <x v="3"/>
    <n v="5"/>
    <s v=""/>
    <d v="1899-12-30T18:33:36"/>
    <n v="4.3705555556636924"/>
    <n v="0"/>
    <n v="4.3705555556636924"/>
    <n v="0"/>
    <x v="0"/>
  </r>
  <r>
    <s v="E002"/>
    <s v="EO11"/>
    <x v="3143"/>
    <x v="0"/>
    <s v="E3"/>
    <n v="100049225"/>
    <s v="PANELHORMIGON, S.L."/>
    <n v="22002475"/>
    <s v="CABAÑAS RARAS"/>
    <n v="3042"/>
    <x v="4"/>
    <d v="2024-09-19T00:00:00"/>
    <d v="1899-12-30T09:29:54"/>
    <s v="19/09 de mañana"/>
    <d v="2024-09-19T00:00:00"/>
    <x v="10"/>
    <x v="0"/>
    <x v="3250"/>
    <d v="2024-09-19T00:00:00"/>
    <d v="1899-12-30T11:59:08"/>
    <n v="28"/>
    <s v="E00028"/>
    <s v="RUTA KMS.028"/>
    <x v="275"/>
    <x v="0"/>
    <x v="0"/>
    <x v="0"/>
    <x v="0"/>
    <d v="2024-09-19T09:29:54"/>
    <x v="384"/>
    <n v="4.0016666666488163"/>
    <d v="2024-09-19T11:59:08"/>
    <d v="1899-12-30T00:22:24"/>
    <d v="2024-09-19T12:21:32"/>
    <n v="1.1411111112101935"/>
    <x v="0"/>
    <m/>
    <m/>
    <x v="0"/>
    <x v="18"/>
    <x v="0"/>
    <x v="3"/>
    <x v="7"/>
    <n v="5"/>
    <s v=""/>
    <d v="1899-12-30T08:57:36"/>
    <n v="2.6283333333154828"/>
    <n v="0"/>
    <n v="2.6283333333154828"/>
    <n v="0"/>
    <x v="0"/>
  </r>
  <r>
    <s v="E002"/>
    <s v="EO11"/>
    <x v="3144"/>
    <x v="0"/>
    <s v="E3"/>
    <n v="100022370"/>
    <s v="PREFABRICADOS LUIS BARROS S.L."/>
    <n v="22002532"/>
    <s v="NIGRAN"/>
    <n v="55"/>
    <x v="1"/>
    <d v="2024-09-19T00:00:00"/>
    <d v="1899-12-30T09:30:22"/>
    <s v="19/09 URGE Silo Gran"/>
    <d v="2024-09-19T00:00:00"/>
    <x v="7"/>
    <x v="4"/>
    <x v="3251"/>
    <d v="2024-09-19T00:00:00"/>
    <d v="1899-12-30T16:17:51"/>
    <n v="25"/>
    <s v="E00025"/>
    <s v="RUTA KMS.025"/>
    <x v="211"/>
    <x v="0"/>
    <x v="0"/>
    <x v="1"/>
    <x v="0"/>
    <d v="2024-09-19T09:30:22"/>
    <x v="383"/>
    <n v="8.4938888889737427"/>
    <d v="2024-09-19T16:17:51"/>
    <d v="1899-12-30T00:20:00"/>
    <d v="2024-09-19T16:37:51"/>
    <n v="1.3691666666418314"/>
    <x v="0"/>
    <m/>
    <m/>
    <x v="0"/>
    <x v="18"/>
    <x v="0"/>
    <x v="3"/>
    <x v="8"/>
    <n v="5"/>
    <s v=""/>
    <d v="1899-12-30T08:00:00"/>
    <n v="7.1605555556404088"/>
    <n v="0"/>
    <n v="7.1605555556404088"/>
    <n v="0"/>
    <x v="0"/>
  </r>
  <r>
    <s v="E002"/>
    <s v="EO11"/>
    <x v="3145"/>
    <x v="0"/>
    <s v="E3"/>
    <n v="100022370"/>
    <s v="PREFABRICADOS LUIS BARROS S.L."/>
    <n v="22002532"/>
    <s v="NIGRAN"/>
    <n v="55"/>
    <x v="1"/>
    <d v="2024-09-19T00:00:00"/>
    <d v="1899-12-30T09:30:43"/>
    <s v="19/09 13h Silo Grand"/>
    <d v="2024-09-19T00:00:00"/>
    <x v="0"/>
    <x v="4"/>
    <x v="3252"/>
    <d v="2024-09-19T00:00:00"/>
    <d v="1899-12-30T11:22:14"/>
    <n v="25"/>
    <s v="E00025"/>
    <s v="RUTA KMS.025"/>
    <x v="216"/>
    <x v="0"/>
    <x v="0"/>
    <x v="1"/>
    <x v="0"/>
    <d v="2024-09-19T09:30:43"/>
    <x v="375"/>
    <n v="3.4880555554409511"/>
    <d v="2024-09-19T11:22:14"/>
    <d v="1899-12-30T00:20:00"/>
    <d v="2024-09-19T11:42:14"/>
    <n v="1.2961111109470949"/>
    <x v="0"/>
    <m/>
    <m/>
    <x v="0"/>
    <x v="18"/>
    <x v="0"/>
    <x v="3"/>
    <x v="7"/>
    <n v="5"/>
    <s v=""/>
    <d v="1899-12-30T08:00:00"/>
    <n v="2.1547222221076177"/>
    <n v="0"/>
    <n v="2.1547222221076177"/>
    <n v="0"/>
    <x v="0"/>
  </r>
  <r>
    <s v="E002"/>
    <s v="EO11"/>
    <x v="3146"/>
    <x v="0"/>
    <s v="E3"/>
    <n v="100055329"/>
    <s v="PRETENSADOS MONTALBAN, S.L."/>
    <n v="22002750"/>
    <s v="RAIRIZ DE VEIGA"/>
    <n v="55"/>
    <x v="1"/>
    <d v="2024-09-19T00:00:00"/>
    <d v="1899-12-30T09:38:53"/>
    <s v="19/09 15:00h"/>
    <d v="2024-09-19T00:00:00"/>
    <x v="4"/>
    <x v="1"/>
    <x v="3253"/>
    <d v="2024-09-19T00:00:00"/>
    <d v="1899-12-30T12:00:26"/>
    <n v="42"/>
    <s v="E00042"/>
    <s v="RUTA KMS.042"/>
    <x v="43"/>
    <x v="0"/>
    <x v="0"/>
    <x v="1"/>
    <x v="0"/>
    <d v="2024-09-19T09:38:53"/>
    <x v="380"/>
    <n v="5.3519444445264526"/>
    <d v="2024-09-19T12:00:26"/>
    <d v="1899-12-30T00:33:36"/>
    <d v="2024-09-19T12:34:02"/>
    <n v="2.4327777778962627"/>
    <x v="0"/>
    <m/>
    <m/>
    <x v="0"/>
    <x v="18"/>
    <x v="0"/>
    <x v="3"/>
    <x v="3"/>
    <n v="5"/>
    <s v=""/>
    <d v="1899-12-30T13:26:24"/>
    <n v="3.7919444445264521"/>
    <n v="0"/>
    <n v="3.7919444445264521"/>
    <n v="0"/>
    <x v="0"/>
  </r>
  <r>
    <s v="E002"/>
    <s v="EO11"/>
    <x v="3147"/>
    <x v="0"/>
    <s v="E3"/>
    <n v="100046984"/>
    <s v="TRANSP. Y CEMENTOS HIDALGO, S.L."/>
    <n v="22002955"/>
    <s v="VILLARES DE LA REINA - ARIDOS ARELS"/>
    <n v="3218"/>
    <x v="5"/>
    <d v="2024-09-19T00:00:00"/>
    <d v="1899-12-30T09:48:16"/>
    <s v="20/09 08:00h ARELSA"/>
    <d v="2024-09-20T00:00:00"/>
    <x v="13"/>
    <x v="0"/>
    <x v="3254"/>
    <d v="2024-09-19T00:00:00"/>
    <d v="1899-12-30T16:21:49"/>
    <n v="274"/>
    <s v="E00274"/>
    <s v="RUTA KMS.274"/>
    <x v="32"/>
    <x v="0"/>
    <x v="0"/>
    <x v="0"/>
    <x v="0"/>
    <d v="2024-09-19T09:48:16"/>
    <x v="385"/>
    <n v="22.195555555634201"/>
    <d v="2024-09-19T16:21:49"/>
    <d v="1899-12-30T03:39:12"/>
    <d v="2024-09-19T20:01:01"/>
    <n v="11.983055555610918"/>
    <x v="0"/>
    <m/>
    <m/>
    <x v="0"/>
    <x v="18"/>
    <x v="0"/>
    <x v="3"/>
    <x v="8"/>
    <n v="5"/>
    <s v=""/>
    <d v="1900-01-02T15:40:48"/>
    <n v="17.542222222300868"/>
    <n v="12"/>
    <n v="5.5422222223008681"/>
    <n v="0"/>
    <x v="0"/>
  </r>
  <r>
    <s v="E002"/>
    <s v="EO11"/>
    <x v="3148"/>
    <x v="0"/>
    <s v="E3"/>
    <n v="100055428"/>
    <s v="HORMIGONES DEZA, S.L.U."/>
    <n v="22002767"/>
    <s v="LALIN"/>
    <n v="55"/>
    <x v="1"/>
    <d v="2024-09-19T00:00:00"/>
    <d v="1899-12-30T09:59:50"/>
    <s v="19/09 14:30h"/>
    <d v="2024-09-19T00:00:00"/>
    <x v="2"/>
    <x v="1"/>
    <x v="3255"/>
    <d v="2024-09-19T00:00:00"/>
    <d v="1899-12-30T12:21:07"/>
    <n v="58"/>
    <s v="E00058"/>
    <s v="RUTA KMS.058"/>
    <x v="26"/>
    <x v="0"/>
    <x v="0"/>
    <x v="1"/>
    <x v="0"/>
    <d v="2024-09-19T09:59:50"/>
    <x v="377"/>
    <n v="4.5027777777286246"/>
    <d v="2024-09-19T12:21:07"/>
    <d v="1899-12-30T00:46:24"/>
    <d v="2024-09-19T13:07:31"/>
    <n v="1.3747222220990807"/>
    <x v="0"/>
    <m/>
    <m/>
    <x v="0"/>
    <x v="18"/>
    <x v="0"/>
    <x v="3"/>
    <x v="3"/>
    <n v="5"/>
    <s v="HIBURSANFRE, S.L.U."/>
    <d v="1899-12-30T18:33:36"/>
    <n v="2.7294444443952912"/>
    <n v="0"/>
    <n v="2.7294444443952912"/>
    <n v="0"/>
    <x v="0"/>
  </r>
  <r>
    <s v="E002"/>
    <s v="EO11"/>
    <x v="3149"/>
    <x v="0"/>
    <s v="E4"/>
    <n v="100000549"/>
    <s v="COMUCA S. L."/>
    <n v="20000454"/>
    <s v="MARROZOS"/>
    <n v="2906"/>
    <x v="8"/>
    <d v="2024-09-19T00:00:00"/>
    <d v="1899-12-30T10:01:31"/>
    <s v="20/09 Nº1072"/>
    <d v="2024-09-20T00:00:00"/>
    <x v="9"/>
    <x v="0"/>
    <x v="3256"/>
    <d v="2024-09-19T00:00:00"/>
    <d v="1899-12-30T16:31:40"/>
    <n v="197"/>
    <s v="E00197"/>
    <s v="RUTA KMS.197"/>
    <x v="227"/>
    <x v="0"/>
    <x v="0"/>
    <x v="0"/>
    <x v="1"/>
    <d v="2024-09-19T10:01:31"/>
    <x v="368"/>
    <n v="33.974722222366836"/>
    <d v="2024-09-19T16:31:40"/>
    <d v="1899-12-30T02:37:36"/>
    <d v="2024-09-19T19:09:16"/>
    <n v="24.845555555541068"/>
    <x v="0"/>
    <m/>
    <m/>
    <x v="0"/>
    <x v="18"/>
    <x v="0"/>
    <x v="3"/>
    <x v="8"/>
    <n v="5"/>
    <s v=""/>
    <d v="1900-01-01T15:02:24"/>
    <n v="30.348055555700171"/>
    <n v="12"/>
    <n v="18.348055555700171"/>
    <n v="0"/>
    <x v="0"/>
  </r>
  <r>
    <s v="E002"/>
    <s v="EO11"/>
    <x v="3150"/>
    <x v="0"/>
    <s v="E3"/>
    <n v="100022674"/>
    <s v="COMERCIAL SILOS DE GALICIA, S.L."/>
    <n v="22002564"/>
    <s v="LOMBA"/>
    <n v="55"/>
    <x v="1"/>
    <d v="2024-09-19T00:00:00"/>
    <d v="1899-12-30T10:02:32"/>
    <s v="19/09 URGE"/>
    <d v="2024-09-19T00:00:00"/>
    <x v="1"/>
    <x v="4"/>
    <x v="3257"/>
    <d v="2024-09-19T00:00:00"/>
    <d v="1899-12-30T16:31:06"/>
    <n v="15"/>
    <s v="E00015"/>
    <s v="RUTA KMS.015"/>
    <x v="216"/>
    <x v="0"/>
    <x v="0"/>
    <x v="1"/>
    <x v="0"/>
    <d v="2024-09-19T10:02:32"/>
    <x v="386"/>
    <n v="6.9577777778031304"/>
    <d v="2024-09-19T16:31:06"/>
    <d v="1899-12-30T00:12:00"/>
    <d v="2024-09-19T16:43:06"/>
    <n v="0.28166666685137898"/>
    <x v="0"/>
    <m/>
    <m/>
    <x v="0"/>
    <x v="18"/>
    <x v="0"/>
    <x v="3"/>
    <x v="8"/>
    <n v="5"/>
    <s v=""/>
    <d v="1899-12-30T04:48:00"/>
    <n v="5.7577777778031303"/>
    <n v="0"/>
    <n v="5.7577777778031303"/>
    <n v="0"/>
    <x v="0"/>
  </r>
  <r>
    <s v="E002"/>
    <s v="EO11"/>
    <x v="3151"/>
    <x v="0"/>
    <s v="E3"/>
    <n v="100000834"/>
    <s v="AGLOMERADOS Y CNES. VALDEORRAS S.A."/>
    <n v="22000369"/>
    <s v="QUIROGA"/>
    <n v="55"/>
    <x v="1"/>
    <d v="2024-09-19T00:00:00"/>
    <d v="1899-12-30T10:10:49"/>
    <s v="20/09 09:00h nº70643"/>
    <d v="2024-09-20T00:00:00"/>
    <x v="18"/>
    <x v="0"/>
    <x v="3258"/>
    <d v="2024-09-19T00:00:00"/>
    <d v="1899-12-30T15:46:34"/>
    <n v="68"/>
    <s v="E00068"/>
    <s v="RUTA KMS.068"/>
    <x v="9"/>
    <x v="0"/>
    <x v="0"/>
    <x v="0"/>
    <x v="0"/>
    <d v="2024-09-19T10:10:49"/>
    <x v="379"/>
    <n v="22.819722222222481"/>
    <d v="2024-09-19T15:46:34"/>
    <d v="1899-12-30T00:54:24"/>
    <d v="2024-09-19T16:40:58"/>
    <n v="16.31722222227836"/>
    <x v="0"/>
    <m/>
    <m/>
    <x v="0"/>
    <x v="18"/>
    <x v="0"/>
    <x v="3"/>
    <x v="4"/>
    <n v="5"/>
    <s v=""/>
    <d v="1899-12-30T21:45:36"/>
    <n v="20.913055555555815"/>
    <n v="12"/>
    <n v="8.9130555555558146"/>
    <n v="0"/>
    <x v="0"/>
  </r>
  <r>
    <s v="E002"/>
    <s v="EO11"/>
    <x v="3152"/>
    <x v="0"/>
    <s v="E3"/>
    <n v="100056816"/>
    <s v="EXPL. Y HORMIGONES LANCARA, S.L."/>
    <n v="22002860"/>
    <s v="PUEBLA DE SAN JULIAN (LANCARA)"/>
    <n v="55"/>
    <x v="1"/>
    <d v="2024-09-19T00:00:00"/>
    <d v="1899-12-30T10:13:46"/>
    <s v="19/9 14:30h"/>
    <d v="2024-09-19T00:00:00"/>
    <x v="2"/>
    <x v="0"/>
    <x v="3259"/>
    <d v="2024-09-19T00:00:00"/>
    <d v="1899-12-30T11:32:46"/>
    <n v="100"/>
    <s v="E00100"/>
    <s v="RUTA KMS.100"/>
    <x v="31"/>
    <x v="0"/>
    <x v="0"/>
    <x v="0"/>
    <x v="0"/>
    <d v="2024-09-19T10:13:46"/>
    <x v="377"/>
    <n v="4.2705555555294268"/>
    <d v="2024-09-19T11:32:46"/>
    <d v="1899-12-30T01:20:00"/>
    <d v="2024-09-19T12:52:46"/>
    <n v="1.6205555554479361"/>
    <x v="0"/>
    <m/>
    <m/>
    <x v="0"/>
    <x v="18"/>
    <x v="0"/>
    <x v="3"/>
    <x v="7"/>
    <n v="5"/>
    <s v=""/>
    <d v="1899-12-31T08:00:00"/>
    <n v="1.9372222221960937"/>
    <n v="0"/>
    <n v="1.9372222221960937"/>
    <n v="0"/>
    <x v="0"/>
  </r>
  <r>
    <s v="E002"/>
    <s v="EO11"/>
    <x v="3153"/>
    <x v="0"/>
    <s v="E3"/>
    <n v="432000110"/>
    <s v="PREBETONG HORMIGONES, S.A."/>
    <n v="22001012"/>
    <s v="FENE"/>
    <n v="55"/>
    <x v="1"/>
    <d v="2024-09-19T00:00:00"/>
    <d v="1899-12-30T10:20:27"/>
    <s v="19/09 16:00h"/>
    <d v="2024-09-19T00:00:00"/>
    <x v="6"/>
    <x v="3"/>
    <x v="3260"/>
    <d v="2024-09-19T00:00:00"/>
    <d v="1899-12-30T13:08:18"/>
    <n v="51"/>
    <s v="E00051"/>
    <s v="RUTA KMS.051"/>
    <x v="30"/>
    <x v="0"/>
    <x v="0"/>
    <x v="1"/>
    <x v="0"/>
    <d v="2024-09-19T10:20:27"/>
    <x v="351"/>
    <n v="5.6591666666208766"/>
    <d v="2024-09-19T13:08:18"/>
    <d v="1899-12-30T00:40:48"/>
    <d v="2024-09-19T13:49:06"/>
    <n v="2.1816666665836237"/>
    <x v="0"/>
    <m/>
    <m/>
    <x v="0"/>
    <x v="18"/>
    <x v="0"/>
    <x v="3"/>
    <x v="2"/>
    <n v="5"/>
    <s v=""/>
    <d v="1899-12-30T16:19:12"/>
    <n v="3.9791666666208769"/>
    <n v="0"/>
    <n v="3.9791666666208769"/>
    <n v="0"/>
    <x v="0"/>
  </r>
  <r>
    <s v="E002"/>
    <s v="EO11"/>
    <x v="3154"/>
    <x v="0"/>
    <s v="E3"/>
    <n v="100027852"/>
    <s v="GONZALEZ MADARRO S.L."/>
    <n v="22002801"/>
    <s v="CEREIXAL"/>
    <n v="2853"/>
    <x v="11"/>
    <d v="2024-09-19T00:00:00"/>
    <d v="1899-12-30T11:22:58"/>
    <s v="19/09 x la tarde"/>
    <d v="2024-09-19T00:00:00"/>
    <x v="25"/>
    <x v="0"/>
    <x v="3261"/>
    <d v="2024-09-19T00:00:00"/>
    <d v="1899-12-30T15:21:55"/>
    <n v="57"/>
    <s v="E00057"/>
    <s v="RUTA KMS.057"/>
    <x v="224"/>
    <x v="0"/>
    <x v="0"/>
    <x v="0"/>
    <x v="0"/>
    <d v="2024-09-19T11:22:58"/>
    <x v="382"/>
    <n v="7.6172222222085111"/>
    <d v="2024-09-19T15:21:55"/>
    <d v="1899-12-30T00:45:36"/>
    <d v="2024-09-19T16:07:31"/>
    <n v="2.8747222220990807"/>
    <x v="0"/>
    <m/>
    <m/>
    <x v="0"/>
    <x v="18"/>
    <x v="0"/>
    <x v="3"/>
    <x v="4"/>
    <n v="5"/>
    <s v=""/>
    <d v="1899-12-30T18:14:24"/>
    <n v="5.8572222222085113"/>
    <n v="0"/>
    <n v="5.8572222222085113"/>
    <n v="0"/>
    <x v="0"/>
  </r>
  <r>
    <s v="E002"/>
    <s v="EO11"/>
    <x v="3155"/>
    <x v="0"/>
    <s v="E3"/>
    <n v="432000181"/>
    <s v="PREBETONG LUGO HORMIGONES, S.A."/>
    <n v="22001450"/>
    <s v="LUGO"/>
    <n v="55"/>
    <x v="1"/>
    <d v="2024-09-19T00:00:00"/>
    <d v="1899-12-30T11:25:45"/>
    <s v="19/09 17h"/>
    <d v="2024-09-19T00:00:00"/>
    <x v="1"/>
    <x v="0"/>
    <x v="3262"/>
    <d v="2024-09-19T00:00:00"/>
    <d v="1899-12-30T15:26:07"/>
    <n v="108"/>
    <s v="E00108"/>
    <s v="RUTA KMS.108"/>
    <x v="350"/>
    <x v="0"/>
    <x v="0"/>
    <x v="0"/>
    <x v="0"/>
    <d v="2024-09-19T11:25:45"/>
    <x v="386"/>
    <n v="5.5708333334187046"/>
    <d v="2024-09-19T15:26:07"/>
    <d v="1899-12-30T01:26:24"/>
    <d v="2024-09-19T16:52:31"/>
    <n v="0.12472222239011899"/>
    <x v="0"/>
    <m/>
    <m/>
    <x v="0"/>
    <x v="18"/>
    <x v="0"/>
    <x v="3"/>
    <x v="4"/>
    <n v="5"/>
    <s v=""/>
    <d v="1899-12-31T10:33:36"/>
    <n v="3.1308333334187051"/>
    <n v="0"/>
    <n v="3.1308333334187051"/>
    <n v="0"/>
    <x v="0"/>
  </r>
  <r>
    <s v="E002"/>
    <s v="EO11"/>
    <x v="3156"/>
    <x v="0"/>
    <s v="E3"/>
    <n v="432000110"/>
    <s v="PREBETONG HORMIGONES, S.A."/>
    <n v="21000010"/>
    <s v="LA GRELA"/>
    <n v="55"/>
    <x v="1"/>
    <d v="2024-09-19T00:00:00"/>
    <d v="1899-12-30T11:34:18"/>
    <s v="19/09 x MAÑANA"/>
    <d v="2024-09-19T00:00:00"/>
    <x v="6"/>
    <x v="3"/>
    <x v="3263"/>
    <d v="2024-09-19T00:00:00"/>
    <d v="1899-12-30T12:00:37"/>
    <n v="2"/>
    <s v="E00002"/>
    <s v="RUTA KMS.0002"/>
    <x v="221"/>
    <x v="0"/>
    <x v="0"/>
    <x v="1"/>
    <x v="0"/>
    <d v="2024-09-19T11:34:18"/>
    <x v="351"/>
    <n v="4.4283333333441988"/>
    <d v="2024-09-19T12:00:37"/>
    <d v="1899-12-30T00:01:36"/>
    <d v="2024-09-19T12:02:13"/>
    <n v="3.9630555555922911"/>
    <x v="0"/>
    <m/>
    <m/>
    <x v="0"/>
    <x v="18"/>
    <x v="0"/>
    <x v="3"/>
    <x v="3"/>
    <n v="5"/>
    <s v=""/>
    <d v="1899-12-30T00:38:24"/>
    <n v="3.4016666666775324"/>
    <n v="0"/>
    <n v="3.4016666666775324"/>
    <n v="0"/>
    <x v="0"/>
  </r>
  <r>
    <s v="E002"/>
    <s v="EO11"/>
    <x v="3157"/>
    <x v="0"/>
    <s v="E3"/>
    <n v="100000841"/>
    <s v="CNES. VOCES CHANTADA S.L."/>
    <n v="22000387"/>
    <s v="CHANTADA"/>
    <n v="55"/>
    <x v="1"/>
    <d v="2024-09-19T00:00:00"/>
    <d v="1899-12-30T11:37:28"/>
    <s v="19/09 urge"/>
    <d v="2024-09-19T00:00:00"/>
    <x v="25"/>
    <x v="1"/>
    <x v="3264"/>
    <d v="2024-09-19T00:00:00"/>
    <d v="1899-12-30T16:51:37"/>
    <n v="38"/>
    <s v="E00038"/>
    <s v="RUTA KMS.038"/>
    <x v="38"/>
    <x v="0"/>
    <x v="0"/>
    <x v="1"/>
    <x v="0"/>
    <d v="2024-09-19T11:37:28"/>
    <x v="382"/>
    <n v="7.3755555554525927"/>
    <d v="2024-09-19T16:51:37"/>
    <d v="1899-12-30T00:30:24"/>
    <d v="2024-09-19T17:22:01"/>
    <n v="1.6330555554013699"/>
    <x v="0"/>
    <m/>
    <m/>
    <x v="0"/>
    <x v="18"/>
    <x v="0"/>
    <x v="3"/>
    <x v="8"/>
    <n v="5"/>
    <s v=""/>
    <d v="1899-12-30T12:09:36"/>
    <n v="5.8688888887859259"/>
    <n v="0"/>
    <n v="5.8688888887859259"/>
    <n v="0"/>
    <x v="0"/>
  </r>
  <r>
    <s v="E002"/>
    <s v="EO11"/>
    <x v="3158"/>
    <x v="0"/>
    <s v="E4"/>
    <n v="100000136"/>
    <s v="CONSTRUDECO NORTE S.L."/>
    <n v="19000805"/>
    <s v="ORTIGUEIRA"/>
    <n v="2906"/>
    <x v="8"/>
    <d v="2024-09-19T00:00:00"/>
    <d v="1899-12-30T11:49:19"/>
    <s v="20/09 servir"/>
    <d v="2024-09-20T00:00:00"/>
    <x v="9"/>
    <x v="0"/>
    <x v="3265"/>
    <d v="2024-09-19T00:00:00"/>
    <d v="1899-12-30T13:06:56"/>
    <n v="199"/>
    <s v="E00199"/>
    <s v="RUTA KMS.199"/>
    <x v="353"/>
    <x v="0"/>
    <x v="0"/>
    <x v="0"/>
    <x v="1"/>
    <d v="2024-09-19T11:49:19"/>
    <x v="368"/>
    <n v="32.17805555567611"/>
    <d v="2024-09-19T13:06:56"/>
    <d v="1899-12-30T02:39:12"/>
    <d v="2024-09-19T15:46:08"/>
    <n v="28.23111111111939"/>
    <x v="0"/>
    <m/>
    <m/>
    <x v="0"/>
    <x v="18"/>
    <x v="0"/>
    <x v="3"/>
    <x v="2"/>
    <n v="5"/>
    <s v=""/>
    <d v="1900-01-01T15:40:48"/>
    <n v="28.524722222342778"/>
    <n v="12"/>
    <n v="16.524722222342778"/>
    <n v="0"/>
    <x v="0"/>
  </r>
  <r>
    <s v="E002"/>
    <s v="EO11"/>
    <x v="3159"/>
    <x v="0"/>
    <s v="E3"/>
    <n v="432000110"/>
    <s v="PREBETONG HORMIGONES, S.A."/>
    <n v="22002920"/>
    <s v="PLANTA MOVIL OURAL"/>
    <n v="3043"/>
    <x v="0"/>
    <d v="2024-09-19T00:00:00"/>
    <d v="1899-12-30T12:08:16"/>
    <s v="19/09 19h CARGAR EN"/>
    <d v="2024-09-19T00:00:00"/>
    <x v="25"/>
    <x v="0"/>
    <x v="3266"/>
    <d v="2024-09-19T00:00:00"/>
    <d v="1899-12-30T15:34:36"/>
    <n v="123"/>
    <s v="E00123"/>
    <s v="RUTA KMS.123"/>
    <x v="33"/>
    <x v="0"/>
    <x v="0"/>
    <x v="0"/>
    <x v="0"/>
    <d v="2024-09-19T12:08:16"/>
    <x v="382"/>
    <n v="6.8622222220874391"/>
    <d v="2024-09-19T15:34:36"/>
    <d v="1899-12-30T01:38:24"/>
    <d v="2024-09-19T17:13:00"/>
    <n v="1.783333333209157"/>
    <x v="0"/>
    <m/>
    <m/>
    <x v="0"/>
    <x v="18"/>
    <x v="0"/>
    <x v="3"/>
    <x v="4"/>
    <n v="5"/>
    <s v=""/>
    <d v="1899-12-31T15:21:36"/>
    <n v="4.2222222220874395"/>
    <n v="0"/>
    <n v="4.2222222220874395"/>
    <n v="0"/>
    <x v="0"/>
  </r>
  <r>
    <s v="E002"/>
    <s v="EO11"/>
    <x v="3160"/>
    <x v="0"/>
    <s v="E3"/>
    <n v="432000110"/>
    <s v="PREBETONG HORMIGONES, S.A."/>
    <n v="22002920"/>
    <s v="PLANTA MOVIL OURAL"/>
    <n v="3043"/>
    <x v="0"/>
    <d v="2024-09-19T00:00:00"/>
    <d v="1899-12-30T12:08:59"/>
    <s v="20/09 09h CARGAR EN"/>
    <d v="2024-09-20T00:00:00"/>
    <x v="18"/>
    <x v="0"/>
    <x v="3267"/>
    <d v="2024-09-19T00:00:00"/>
    <d v="1899-12-30T16:07:35"/>
    <n v="123"/>
    <s v="E00123"/>
    <s v="RUTA KMS.123"/>
    <x v="4"/>
    <x v="0"/>
    <x v="0"/>
    <x v="0"/>
    <x v="0"/>
    <d v="2024-09-19T12:08:59"/>
    <x v="379"/>
    <n v="20.850277777703013"/>
    <d v="2024-09-19T16:07:35"/>
    <d v="1899-12-30T01:38:24"/>
    <d v="2024-09-19T17:45:59"/>
    <n v="15.23361111106351"/>
    <x v="0"/>
    <m/>
    <m/>
    <x v="0"/>
    <x v="18"/>
    <x v="0"/>
    <x v="3"/>
    <x v="8"/>
    <n v="5"/>
    <s v=""/>
    <d v="1899-12-31T15:21:36"/>
    <n v="18.210277777703013"/>
    <n v="12"/>
    <n v="6.2102777777030127"/>
    <n v="0"/>
    <x v="0"/>
  </r>
  <r>
    <s v="E002"/>
    <s v="EO11"/>
    <x v="3161"/>
    <x v="0"/>
    <s v="E3"/>
    <n v="100056297"/>
    <s v="HORMIGONES HORPASA, S.L."/>
    <n v="22002815"/>
    <s v="BARRO (SEQUEIROS)"/>
    <n v="55"/>
    <x v="1"/>
    <d v="2024-09-19T00:00:00"/>
    <d v="1899-12-30T12:13:24"/>
    <s v="19/09 Urge"/>
    <d v="2024-09-19T00:00:00"/>
    <x v="15"/>
    <x v="4"/>
    <x v="3268"/>
    <d v="2024-09-19T00:00:00"/>
    <d v="1899-12-30T13:31:54"/>
    <n v="58"/>
    <s v="E00058"/>
    <s v="RUTA KMS.058"/>
    <x v="216"/>
    <x v="0"/>
    <x v="0"/>
    <x v="1"/>
    <x v="0"/>
    <d v="2024-09-19T12:13:24"/>
    <x v="374"/>
    <n v="4.2766666666720994"/>
    <d v="2024-09-19T13:31:54"/>
    <d v="1899-12-30T00:46:24"/>
    <d v="2024-09-19T14:18:18"/>
    <n v="2.1949999998905696"/>
    <x v="0"/>
    <m/>
    <m/>
    <x v="0"/>
    <x v="18"/>
    <x v="0"/>
    <x v="3"/>
    <x v="2"/>
    <n v="5"/>
    <s v=""/>
    <d v="1899-12-30T18:33:36"/>
    <n v="2.503333333338766"/>
    <n v="0"/>
    <n v="2.503333333338766"/>
    <n v="0"/>
    <x v="0"/>
  </r>
  <r>
    <s v="E002"/>
    <s v="EO11"/>
    <x v="3162"/>
    <x v="0"/>
    <s v="E3"/>
    <n v="100022370"/>
    <s v="PREFABRICADOS LUIS BARROS S.L."/>
    <n v="22002704"/>
    <s v="TOMIÑO"/>
    <n v="55"/>
    <x v="1"/>
    <d v="2024-09-19T00:00:00"/>
    <d v="1899-12-30T12:53:55"/>
    <s v="20/09 09H Silo  2"/>
    <d v="2024-09-20T00:00:00"/>
    <x v="18"/>
    <x v="4"/>
    <x v="3269"/>
    <d v="2024-09-19T00:00:00"/>
    <d v="1899-12-30T18:12:51"/>
    <n v="26"/>
    <s v="E00026"/>
    <s v="RUTA KMS.026"/>
    <x v="211"/>
    <x v="0"/>
    <x v="0"/>
    <x v="1"/>
    <x v="0"/>
    <d v="2024-09-19T12:53:55"/>
    <x v="379"/>
    <n v="20.101388888899237"/>
    <d v="2024-09-19T18:12:51"/>
    <d v="1899-12-30T00:20:48"/>
    <d v="2024-09-19T18:33:39"/>
    <n v="14.439166666707024"/>
    <x v="0"/>
    <m/>
    <m/>
    <x v="0"/>
    <x v="18"/>
    <x v="0"/>
    <x v="3"/>
    <x v="10"/>
    <n v="5"/>
    <s v=""/>
    <d v="1899-12-30T08:19:12"/>
    <n v="18.754722222232569"/>
    <n v="14"/>
    <n v="4.7547222222325694"/>
    <n v="0"/>
    <x v="0"/>
  </r>
  <r>
    <s v="E002"/>
    <s v="EO11"/>
    <x v="3163"/>
    <x v="0"/>
    <s v="E3"/>
    <n v="100048420"/>
    <s v="RODIÑAS PRETENSADOS, S. L."/>
    <n v="22002398"/>
    <s v="CALO"/>
    <n v="3042"/>
    <x v="4"/>
    <d v="2024-09-19T00:00:00"/>
    <d v="1899-12-30T13:00:29"/>
    <s v="20/09 09:00h SILO 3"/>
    <d v="2024-09-20T00:00:00"/>
    <x v="18"/>
    <x v="2"/>
    <x v="3270"/>
    <d v="2024-09-20T00:00:00"/>
    <d v="1899-12-30T08:20:50"/>
    <n v="15"/>
    <s v="E00015"/>
    <s v="RUTA KMS.015"/>
    <x v="217"/>
    <x v="0"/>
    <x v="0"/>
    <x v="1"/>
    <x v="0"/>
    <d v="2024-09-19T13:00:29"/>
    <x v="379"/>
    <n v="19.991944444365799"/>
    <d v="2024-09-20T08:20:50"/>
    <d v="1899-12-30T00:12:00"/>
    <d v="2024-09-20T08:32:50"/>
    <n v="0.45277777779847383"/>
    <x v="0"/>
    <m/>
    <m/>
    <x v="0"/>
    <x v="19"/>
    <x v="0"/>
    <x v="3"/>
    <x v="0"/>
    <n v="6"/>
    <s v=""/>
    <d v="1899-12-30T04:48:00"/>
    <n v="18.7919444443658"/>
    <n v="14"/>
    <n v="4.7919444443658001"/>
    <n v="0"/>
    <x v="0"/>
  </r>
  <r>
    <s v="E002"/>
    <s v="EO11"/>
    <x v="3164"/>
    <x v="0"/>
    <s v="E3"/>
    <n v="432000110"/>
    <s v="PREBETONG HORMIGONES, S.A."/>
    <n v="22001522"/>
    <s v="SAN COSME DE BARREIRO"/>
    <n v="55"/>
    <x v="1"/>
    <d v="2024-09-19T00:00:00"/>
    <d v="1899-12-30T13:05:07"/>
    <s v="20/09 12h"/>
    <d v="2024-09-20T00:00:00"/>
    <x v="0"/>
    <x v="0"/>
    <x v="3271"/>
    <d v="2024-09-19T00:00:00"/>
    <d v="1899-12-30T20:01:05"/>
    <n v="205"/>
    <s v="E00205"/>
    <s v="RUTA KMS.205"/>
    <x v="224"/>
    <x v="0"/>
    <x v="0"/>
    <x v="0"/>
    <x v="0"/>
    <d v="2024-09-19T13:05:07"/>
    <x v="387"/>
    <n v="23.914722222194541"/>
    <d v="2024-09-19T20:01:05"/>
    <d v="1899-12-30T02:44:00"/>
    <d v="2024-09-19T22:45:05"/>
    <n v="14.248611111135688"/>
    <x v="0"/>
    <m/>
    <m/>
    <x v="0"/>
    <x v="18"/>
    <x v="0"/>
    <x v="3"/>
    <x v="16"/>
    <n v="5"/>
    <s v=""/>
    <d v="1900-01-01T17:36:00"/>
    <n v="20.181388888861207"/>
    <n v="12"/>
    <n v="8.181388888861207"/>
    <n v="0"/>
    <x v="0"/>
  </r>
  <r>
    <s v="E002"/>
    <s v="EO11"/>
    <x v="3165"/>
    <x v="0"/>
    <s v="E3"/>
    <n v="100000761"/>
    <s v="GRANITOS DE XALLAS S.L."/>
    <n v="22000263"/>
    <s v="SANTA COMBA"/>
    <n v="55"/>
    <x v="1"/>
    <d v="2024-09-19T00:00:00"/>
    <d v="1899-12-30T13:05:46"/>
    <s v="19/0 17:30h 443/2024"/>
    <d v="2024-09-19T00:00:00"/>
    <x v="5"/>
    <x v="2"/>
    <x v="3272"/>
    <d v="2024-09-19T00:00:00"/>
    <d v="1899-12-30T15:05:48"/>
    <n v="45"/>
    <s v="E00045"/>
    <s v="RUTA KMS.045"/>
    <x v="214"/>
    <x v="0"/>
    <x v="0"/>
    <x v="1"/>
    <x v="0"/>
    <d v="2024-09-19T13:05:46"/>
    <x v="367"/>
    <n v="4.4038888887735084"/>
    <d v="2024-09-19T15:05:48"/>
    <d v="1899-12-30T00:36:00"/>
    <d v="2024-09-19T15:41:48"/>
    <n v="1.8033333331695758"/>
    <x v="0"/>
    <m/>
    <m/>
    <x v="0"/>
    <x v="18"/>
    <x v="0"/>
    <x v="3"/>
    <x v="4"/>
    <n v="5"/>
    <s v=""/>
    <d v="1899-12-30T14:24:00"/>
    <n v="2.8038888887735083"/>
    <n v="0"/>
    <n v="2.8038888887735083"/>
    <n v="0"/>
    <x v="0"/>
  </r>
  <r>
    <s v="E002"/>
    <s v="EO11"/>
    <x v="3166"/>
    <x v="0"/>
    <s v="E4"/>
    <n v="100048923"/>
    <s v="PREFABRICADOS TECNOLOGICOS"/>
    <n v="19001615"/>
    <s v="OUTEIRO DE REY (ENSACADO)"/>
    <n v="3048"/>
    <x v="10"/>
    <d v="2024-09-19T00:00:00"/>
    <d v="1899-12-30T13:27:23"/>
    <s v="ALB.MAN CTOR-94"/>
    <d v="2024-09-19T00:00:00"/>
    <x v="9"/>
    <x v="0"/>
    <x v="3273"/>
    <d v="2024-09-19T00:00:00"/>
    <d v="1899-12-30T15:27:43"/>
    <n v="115"/>
    <s v="E00115"/>
    <s v="RUTA KMS.115"/>
    <x v="27"/>
    <x v="0"/>
    <x v="0"/>
    <x v="0"/>
    <x v="1"/>
    <d v="2024-09-19T13:27:23"/>
    <x v="331"/>
    <n v="6.5436111112358049"/>
    <d v="2024-09-19T15:27:43"/>
    <d v="1899-12-30T01:32:00"/>
    <d v="2024-09-19T16:59:43"/>
    <n v="3.0047222222783603"/>
    <x v="0"/>
    <m/>
    <m/>
    <x v="0"/>
    <x v="18"/>
    <x v="0"/>
    <x v="3"/>
    <x v="4"/>
    <n v="5"/>
    <s v=""/>
    <d v="1899-12-31T12:48:00"/>
    <n v="4.0102777779024716"/>
    <n v="0"/>
    <n v="4.0102777779024716"/>
    <n v="0"/>
    <x v="0"/>
  </r>
  <r>
    <s v="E002"/>
    <s v="EO11"/>
    <x v="3167"/>
    <x v="0"/>
    <s v="E3"/>
    <n v="100053492"/>
    <s v="HORMIGONES Y MINERALES S.L."/>
    <n v="22002722"/>
    <s v="MONFORTE"/>
    <n v="55"/>
    <x v="1"/>
    <d v="2024-09-19T00:00:00"/>
    <d v="1899-12-30T13:34:06"/>
    <s v="Urgente. Entregar lo"/>
    <d v="2024-09-19T00:00:00"/>
    <x v="5"/>
    <x v="0"/>
    <x v="3274"/>
    <d v="2024-09-19T00:00:00"/>
    <d v="1899-12-30T14:41:53"/>
    <n v="102"/>
    <s v="E00102"/>
    <s v="RUTA KMS.102"/>
    <x v="275"/>
    <x v="0"/>
    <x v="0"/>
    <x v="0"/>
    <x v="0"/>
    <d v="2024-09-19T13:34:06"/>
    <x v="367"/>
    <n v="3.9316666665254161"/>
    <d v="2024-09-19T14:41:53"/>
    <d v="1899-12-30T01:21:36"/>
    <d v="2024-09-19T16:03:29"/>
    <n v="1.4419444444938563"/>
    <x v="0"/>
    <m/>
    <m/>
    <x v="0"/>
    <x v="18"/>
    <x v="0"/>
    <x v="3"/>
    <x v="5"/>
    <n v="5"/>
    <s v=""/>
    <d v="1899-12-31T08:38:24"/>
    <n v="1.5716666665254158"/>
    <n v="0"/>
    <n v="1.5716666665254158"/>
    <n v="0"/>
    <x v="0"/>
  </r>
  <r>
    <s v="E002"/>
    <s v="EO11"/>
    <x v="3168"/>
    <x v="0"/>
    <s v="E3"/>
    <n v="100051530"/>
    <s v="MYHNOR MORTEROS Y HORMIGONES DEL"/>
    <n v="22002574"/>
    <s v="A CORUÑA"/>
    <n v="55"/>
    <x v="1"/>
    <d v="2024-09-19T00:00:00"/>
    <d v="1899-12-30T14:55:44"/>
    <s v="20/09 10h"/>
    <d v="2024-09-20T00:00:00"/>
    <x v="11"/>
    <x v="3"/>
    <x v="3275"/>
    <d v="2024-09-20T00:00:00"/>
    <d v="1899-12-30T08:51:03"/>
    <n v="2"/>
    <s v="E00002"/>
    <s v="RUTA KMS.0002"/>
    <x v="220"/>
    <x v="0"/>
    <x v="0"/>
    <x v="1"/>
    <x v="0"/>
    <d v="2024-09-19T14:55:44"/>
    <x v="388"/>
    <n v="19.071111111086793"/>
    <d v="2024-09-20T08:51:03"/>
    <d v="1899-12-30T00:01:36"/>
    <d v="2024-09-20T08:52:39"/>
    <n v="1.122499999939464"/>
    <x v="0"/>
    <m/>
    <m/>
    <x v="0"/>
    <x v="19"/>
    <x v="0"/>
    <x v="3"/>
    <x v="0"/>
    <n v="6"/>
    <s v=""/>
    <d v="1899-12-30T00:38:24"/>
    <n v="18.044444444420126"/>
    <n v="14"/>
    <n v="4.044444444420126"/>
    <n v="0"/>
    <x v="0"/>
  </r>
  <r>
    <s v="E002"/>
    <s v="EO11"/>
    <x v="3169"/>
    <x v="0"/>
    <s v="E3"/>
    <n v="432000165"/>
    <s v="MORTEROS DE GALICIA S.L."/>
    <n v="22001550"/>
    <s v="SUSANA"/>
    <n v="55"/>
    <x v="1"/>
    <d v="2024-09-19T00:00:00"/>
    <d v="1899-12-30T15:02:39"/>
    <s v="19/09 x TARDE 1º"/>
    <d v="2024-09-19T00:00:00"/>
    <x v="25"/>
    <x v="2"/>
    <x v="3276"/>
    <d v="2024-09-19T00:00:00"/>
    <d v="1899-12-30T15:26:20"/>
    <n v="1"/>
    <s v="E00001"/>
    <s v="RUTA KMS.0001"/>
    <x v="222"/>
    <x v="0"/>
    <x v="0"/>
    <x v="1"/>
    <x v="0"/>
    <d v="2024-09-19T15:02:39"/>
    <x v="382"/>
    <n v="3.9558333332533948"/>
    <d v="2024-09-19T15:26:20"/>
    <d v="1899-12-30T00:00:48"/>
    <d v="2024-09-19T15:27:08"/>
    <n v="3.5477777778287418"/>
    <x v="0"/>
    <m/>
    <m/>
    <x v="0"/>
    <x v="18"/>
    <x v="0"/>
    <x v="3"/>
    <x v="4"/>
    <n v="5"/>
    <s v=""/>
    <d v="1899-12-30T00:19:12"/>
    <n v="2.9424999999200616"/>
    <n v="0"/>
    <n v="2.9424999999200616"/>
    <n v="0"/>
    <x v="0"/>
  </r>
  <r>
    <s v="E002"/>
    <s v="EO11"/>
    <x v="3170"/>
    <x v="0"/>
    <s v="E3"/>
    <n v="432000165"/>
    <s v="MORTEROS DE GALICIA S.L."/>
    <n v="22001550"/>
    <s v="SUSANA"/>
    <n v="55"/>
    <x v="1"/>
    <d v="2024-09-19T00:00:00"/>
    <d v="1899-12-30T15:03:11"/>
    <s v="19/09 x TARDE 2º"/>
    <d v="2024-09-19T00:00:00"/>
    <x v="25"/>
    <x v="2"/>
    <x v="3277"/>
    <d v="2024-09-19T00:00:00"/>
    <d v="1899-12-30T16:53:40"/>
    <n v="1"/>
    <s v="E00001"/>
    <s v="RUTA KMS.0001"/>
    <x v="222"/>
    <x v="0"/>
    <x v="0"/>
    <x v="1"/>
    <x v="0"/>
    <d v="2024-09-19T15:03:11"/>
    <x v="382"/>
    <n v="3.9469444443820976"/>
    <d v="2024-09-19T16:53:40"/>
    <d v="1899-12-30T00:00:48"/>
    <d v="2024-09-19T16:54:28"/>
    <n v="2.092222222185228"/>
    <x v="0"/>
    <m/>
    <m/>
    <x v="0"/>
    <x v="18"/>
    <x v="0"/>
    <x v="3"/>
    <x v="8"/>
    <n v="5"/>
    <s v=""/>
    <d v="1899-12-30T00:19:12"/>
    <n v="2.9336111110487644"/>
    <n v="0"/>
    <n v="2.9336111110487644"/>
    <n v="0"/>
    <x v="0"/>
  </r>
  <r>
    <s v="E002"/>
    <s v="EO11"/>
    <x v="3171"/>
    <x v="0"/>
    <s v="E3"/>
    <n v="100058086"/>
    <s v="BETONVAL HORMIGONES, S.L."/>
    <n v="22002936"/>
    <s v="BARCO DE VALDEORRAS"/>
    <n v="55"/>
    <x v="1"/>
    <d v="2024-09-19T00:00:00"/>
    <d v="1899-12-30T15:26:59"/>
    <s v="19/09 x TARDE"/>
    <d v="2024-09-19T00:00:00"/>
    <x v="25"/>
    <x v="0"/>
    <x v="3278"/>
    <d v="2024-09-19T00:00:00"/>
    <d v="1899-12-30T16:39:50"/>
    <n v="31"/>
    <s v="E00031"/>
    <s v="RUTA KMS.031"/>
    <x v="315"/>
    <x v="0"/>
    <x v="0"/>
    <x v="0"/>
    <x v="0"/>
    <d v="2024-09-19T15:26:59"/>
    <x v="382"/>
    <n v="3.5502777777146548"/>
    <d v="2024-09-19T16:39:50"/>
    <d v="1899-12-30T00:24:48"/>
    <d v="2024-09-19T17:04:38"/>
    <n v="1.9227777775959112"/>
    <x v="0"/>
    <m/>
    <m/>
    <x v="0"/>
    <x v="18"/>
    <x v="0"/>
    <x v="3"/>
    <x v="8"/>
    <n v="5"/>
    <s v=""/>
    <d v="1899-12-30T09:55:12"/>
    <n v="2.1369444443813217"/>
    <n v="0"/>
    <n v="2.1369444443813217"/>
    <n v="0"/>
    <x v="0"/>
  </r>
  <r>
    <s v="E002"/>
    <s v="EO11"/>
    <x v="3172"/>
    <x v="0"/>
    <s v="E3"/>
    <n v="100000764"/>
    <s v="HORMIGONES BERGANTIÑOS S.A."/>
    <n v="22000268"/>
    <s v="ESPIRITU SANTO"/>
    <n v="55"/>
    <x v="1"/>
    <d v="2024-09-19T00:00:00"/>
    <d v="1899-12-30T15:28:49"/>
    <s v="20/09 08:00h"/>
    <d v="2024-09-20T00:00:00"/>
    <x v="13"/>
    <x v="3"/>
    <x v="3279"/>
    <d v="2024-09-19T00:00:00"/>
    <d v="1899-12-30T17:22:26"/>
    <n v="15"/>
    <s v="E00015"/>
    <s v="RUTA KMS.015"/>
    <x v="220"/>
    <x v="0"/>
    <x v="0"/>
    <x v="1"/>
    <x v="0"/>
    <d v="2024-09-19T15:28:49"/>
    <x v="385"/>
    <n v="16.51972222229233"/>
    <d v="2024-09-19T17:22:26"/>
    <d v="1899-12-30T00:12:00"/>
    <d v="2024-09-19T17:34:26"/>
    <n v="14.42611111124279"/>
    <x v="0"/>
    <m/>
    <m/>
    <x v="0"/>
    <x v="18"/>
    <x v="0"/>
    <x v="3"/>
    <x v="9"/>
    <n v="5"/>
    <s v=""/>
    <d v="1899-12-30T04:48:00"/>
    <n v="15.319722222292331"/>
    <n v="14"/>
    <n v="1.3197222222923308"/>
    <n v="0"/>
    <x v="0"/>
  </r>
  <r>
    <s v="E002"/>
    <s v="EO11"/>
    <x v="3173"/>
    <x v="0"/>
    <s v="E3"/>
    <n v="432000181"/>
    <s v="PREBETONG LUGO HORMIGONES, S.A."/>
    <n v="22001450"/>
    <s v="LUGO"/>
    <n v="55"/>
    <x v="1"/>
    <d v="2024-09-19T00:00:00"/>
    <d v="1899-12-30T15:33:49"/>
    <s v="20/09 09:30h"/>
    <d v="2024-09-20T00:00:00"/>
    <x v="23"/>
    <x v="0"/>
    <x v="3280"/>
    <d v="2024-09-19T00:00:00"/>
    <d v="1899-12-30T17:20:46"/>
    <n v="108"/>
    <s v="E00108"/>
    <s v="RUTA KMS.108"/>
    <x v="42"/>
    <x v="0"/>
    <x v="0"/>
    <x v="0"/>
    <x v="0"/>
    <d v="2024-09-19T15:33:49"/>
    <x v="389"/>
    <n v="17.936388888861984"/>
    <d v="2024-09-19T17:20:46"/>
    <d v="1899-12-30T01:26:24"/>
    <d v="2024-09-19T18:47:10"/>
    <n v="14.713888889062218"/>
    <x v="0"/>
    <m/>
    <m/>
    <x v="0"/>
    <x v="18"/>
    <x v="0"/>
    <x v="3"/>
    <x v="9"/>
    <n v="5"/>
    <s v=""/>
    <d v="1899-12-31T10:33:36"/>
    <n v="15.496388888861983"/>
    <n v="12"/>
    <n v="3.4963888888619827"/>
    <n v="0"/>
    <x v="0"/>
  </r>
  <r>
    <s v="E002"/>
    <s v="EO11"/>
    <x v="3174"/>
    <x v="0"/>
    <s v="E3"/>
    <n v="100000865"/>
    <s v="HORMIGONES SINDO CASTRO S.L."/>
    <n v="22000426"/>
    <s v="VENTA ALBARES"/>
    <n v="55"/>
    <x v="1"/>
    <d v="2024-09-19T00:00:00"/>
    <d v="1899-12-30T15:50:47"/>
    <s v="20/09 09h"/>
    <d v="2024-09-20T00:00:00"/>
    <x v="18"/>
    <x v="0"/>
    <x v="3281"/>
    <d v="2024-09-19T00:00:00"/>
    <d v="1899-12-30T18:03:36"/>
    <n v="39"/>
    <s v="E00039"/>
    <s v="RUTA KMS.039"/>
    <x v="8"/>
    <x v="0"/>
    <x v="0"/>
    <x v="0"/>
    <x v="0"/>
    <d v="2024-09-19T15:50:47"/>
    <x v="379"/>
    <n v="17.15361111110542"/>
    <d v="2024-09-19T18:03:36"/>
    <d v="1899-12-30T00:31:12"/>
    <d v="2024-09-19T18:34:48"/>
    <n v="14.419999999925494"/>
    <x v="0"/>
    <m/>
    <m/>
    <x v="0"/>
    <x v="18"/>
    <x v="0"/>
    <x v="3"/>
    <x v="10"/>
    <n v="5"/>
    <s v=""/>
    <d v="1899-12-30T12:28:48"/>
    <n v="15.63361111110542"/>
    <n v="12"/>
    <n v="3.6336111111054201"/>
    <n v="0"/>
    <x v="0"/>
  </r>
  <r>
    <s v="E002"/>
    <s v="EO11"/>
    <x v="3175"/>
    <x v="0"/>
    <s v="E3"/>
    <n v="100004325"/>
    <s v="HIJOS DE JOSE LOSADA CANCELO S.A."/>
    <n v="22002181"/>
    <s v="NEDA"/>
    <n v="55"/>
    <x v="1"/>
    <d v="2024-09-19T00:00:00"/>
    <d v="1899-12-30T16:00:47"/>
    <s v="20/09 de mañana"/>
    <d v="2024-09-20T00:00:00"/>
    <x v="17"/>
    <x v="0"/>
    <x v="3282"/>
    <d v="2024-09-19T00:00:00"/>
    <d v="1899-12-30T17:04:05"/>
    <n v="204"/>
    <s v="E00204"/>
    <s v="RUTA KMS.204"/>
    <x v="0"/>
    <x v="0"/>
    <x v="0"/>
    <x v="0"/>
    <x v="0"/>
    <d v="2024-09-19T16:00:47"/>
    <x v="390"/>
    <n v="19.98694444441935"/>
    <d v="2024-09-19T17:04:05"/>
    <d v="1899-12-30T02:43:12"/>
    <d v="2024-09-19T19:47:17"/>
    <n v="16.21194444433786"/>
    <x v="0"/>
    <m/>
    <m/>
    <x v="0"/>
    <x v="18"/>
    <x v="0"/>
    <x v="3"/>
    <x v="9"/>
    <n v="5"/>
    <s v=""/>
    <d v="1900-01-01T17:16:48"/>
    <n v="16.266944444419352"/>
    <n v="12"/>
    <n v="4.2669444444193516"/>
    <n v="0"/>
    <x v="0"/>
  </r>
  <r>
    <s v="E002"/>
    <s v="EO11"/>
    <x v="3176"/>
    <x v="0"/>
    <s v="E3"/>
    <n v="100028413"/>
    <s v="HORMIGONES CARRAL, S.L."/>
    <n v="22002990"/>
    <s v="PUERTO EXTERIOR DE FERROL"/>
    <n v="3042"/>
    <x v="4"/>
    <d v="2024-09-19T00:00:00"/>
    <d v="1899-12-30T16:04:45"/>
    <s v="20/09 9h"/>
    <d v="2024-09-20T00:00:00"/>
    <x v="18"/>
    <x v="3"/>
    <x v="3283"/>
    <d v="2024-09-19T00:00:00"/>
    <d v="1899-12-30T17:23:21"/>
    <n v="71"/>
    <s v="E00071"/>
    <s v="RUTA KMS.071"/>
    <x v="210"/>
    <x v="0"/>
    <x v="0"/>
    <x v="1"/>
    <x v="0"/>
    <d v="2024-09-19T16:04:45"/>
    <x v="379"/>
    <n v="16.920833333395422"/>
    <d v="2024-09-19T17:23:21"/>
    <d v="1899-12-30T00:56:48"/>
    <d v="2024-09-19T18:20:09"/>
    <n v="14.664166666567326"/>
    <x v="0"/>
    <m/>
    <m/>
    <x v="0"/>
    <x v="18"/>
    <x v="0"/>
    <x v="3"/>
    <x v="9"/>
    <n v="5"/>
    <s v=""/>
    <d v="1899-12-30T22:43:12"/>
    <n v="14.974166666728754"/>
    <n v="14"/>
    <n v="0.97416666672875429"/>
    <n v="1"/>
    <x v="0"/>
  </r>
  <r>
    <s v="E002"/>
    <s v="EO11"/>
    <x v="3177"/>
    <x v="0"/>
    <s v="E3"/>
    <n v="100010280"/>
    <s v="ANLLACO, S.A."/>
    <n v="22000631"/>
    <s v="CABAÑINAS"/>
    <n v="55"/>
    <x v="1"/>
    <d v="2024-09-19T00:00:00"/>
    <d v="1899-12-30T16:10:43"/>
    <s v="20/09 09h"/>
    <d v="2024-09-20T00:00:00"/>
    <x v="18"/>
    <x v="0"/>
    <x v="3284"/>
    <d v="2024-09-19T00:00:00"/>
    <d v="1899-12-30T19:00:25"/>
    <n v="32"/>
    <s v="E00032"/>
    <s v="RUTA KMS.032"/>
    <x v="20"/>
    <x v="0"/>
    <x v="0"/>
    <x v="0"/>
    <x v="0"/>
    <d v="2024-09-19T16:10:43"/>
    <x v="379"/>
    <n v="16.821388888929505"/>
    <d v="2024-09-19T19:00:25"/>
    <d v="1899-12-30T00:25:36"/>
    <d v="2024-09-19T19:26:01"/>
    <n v="13.566388888866641"/>
    <x v="0"/>
    <m/>
    <m/>
    <x v="0"/>
    <x v="18"/>
    <x v="0"/>
    <x v="3"/>
    <x v="11"/>
    <n v="5"/>
    <s v=""/>
    <d v="1899-12-30T10:14:24"/>
    <n v="15.394722222262839"/>
    <n v="12"/>
    <n v="3.394722222262839"/>
    <n v="0"/>
    <x v="0"/>
  </r>
  <r>
    <s v="E002"/>
    <s v="EO11"/>
    <x v="3178"/>
    <x v="0"/>
    <s v="E3"/>
    <n v="432000110"/>
    <s v="PREBETONG HORMIGONES, S.A."/>
    <n v="21000010"/>
    <s v="LA GRELA"/>
    <n v="55"/>
    <x v="1"/>
    <d v="2024-09-19T00:00:00"/>
    <d v="1899-12-30T16:18:33"/>
    <s v="20/09 08h"/>
    <d v="2024-09-20T00:00:00"/>
    <x v="18"/>
    <x v="3"/>
    <x v="3285"/>
    <d v="2024-09-19T00:00:00"/>
    <d v="1899-12-30T18:09:49"/>
    <n v="2"/>
    <s v="E00002"/>
    <s v="RUTA KMS.0002"/>
    <x v="30"/>
    <x v="0"/>
    <x v="0"/>
    <x v="1"/>
    <x v="0"/>
    <d v="2024-09-19T16:18:33"/>
    <x v="379"/>
    <n v="16.690833333414048"/>
    <d v="2024-09-19T18:09:49"/>
    <d v="1899-12-30T00:01:36"/>
    <d v="2024-09-19T18:11:25"/>
    <n v="14.809722222271375"/>
    <x v="0"/>
    <m/>
    <m/>
    <x v="0"/>
    <x v="18"/>
    <x v="0"/>
    <x v="3"/>
    <x v="10"/>
    <n v="5"/>
    <s v=""/>
    <d v="1899-12-30T00:38:24"/>
    <n v="15.664166666747381"/>
    <n v="14"/>
    <n v="1.6641666667473807"/>
    <n v="0"/>
    <x v="0"/>
  </r>
  <r>
    <s v="E002"/>
    <s v="EO11"/>
    <x v="3179"/>
    <x v="0"/>
    <s v="E3"/>
    <n v="432000110"/>
    <s v="PREBETONG HORMIGONES, S.A."/>
    <n v="21000010"/>
    <s v="LA GRELA"/>
    <n v="3043"/>
    <x v="0"/>
    <d v="2024-09-19T00:00:00"/>
    <d v="1899-12-30T16:19:20"/>
    <s v="20/09 09:30h"/>
    <d v="2024-09-20T00:00:00"/>
    <x v="23"/>
    <x v="0"/>
    <x v="3286"/>
    <d v="2024-09-19T00:00:00"/>
    <d v="1899-12-30T17:02:11"/>
    <n v="211"/>
    <s v="E00211"/>
    <s v="RUTA KMS.211"/>
    <x v="31"/>
    <x v="0"/>
    <x v="0"/>
    <x v="0"/>
    <x v="0"/>
    <d v="2024-09-19T16:19:20"/>
    <x v="389"/>
    <n v="17.177777777833398"/>
    <d v="2024-09-19T17:02:11"/>
    <d v="1899-12-30T02:48:48"/>
    <d v="2024-09-19T19:50:59"/>
    <n v="13.650277777807787"/>
    <x v="0"/>
    <m/>
    <m/>
    <x v="0"/>
    <x v="18"/>
    <x v="0"/>
    <x v="3"/>
    <x v="9"/>
    <n v="5"/>
    <s v=""/>
    <d v="1900-01-01T19:31:12"/>
    <n v="13.364444444500066"/>
    <n v="12"/>
    <n v="1.3644444445000659"/>
    <n v="0"/>
    <x v="0"/>
  </r>
  <r>
    <s v="E002"/>
    <s v="EO11"/>
    <x v="3180"/>
    <x v="0"/>
    <s v="E3"/>
    <n v="432000110"/>
    <s v="PREBETONG HORMIGONES, S.A."/>
    <n v="21000012"/>
    <s v="OURENSE"/>
    <n v="55"/>
    <x v="1"/>
    <d v="2024-09-19T00:00:00"/>
    <d v="1899-12-30T16:28:03"/>
    <s v="20/09 8:30h"/>
    <d v="2024-09-20T00:00:00"/>
    <x v="19"/>
    <x v="1"/>
    <x v="3287"/>
    <d v="2024-09-20T00:00:00"/>
    <d v="1899-12-30T08:57:59"/>
    <n v="14"/>
    <s v="E00014"/>
    <s v="RUTA KMS.014"/>
    <x v="38"/>
    <x v="0"/>
    <x v="0"/>
    <x v="1"/>
    <x v="0"/>
    <d v="2024-09-19T16:28:03"/>
    <x v="391"/>
    <n v="16.032499999855645"/>
    <d v="2024-09-20T08:57:59"/>
    <d v="1899-12-30T00:11:12"/>
    <d v="2024-09-20T09:09:11"/>
    <n v="-0.65305555559461936"/>
    <x v="0"/>
    <m/>
    <m/>
    <x v="0"/>
    <x v="19"/>
    <x v="0"/>
    <x v="3"/>
    <x v="0"/>
    <n v="6"/>
    <s v=""/>
    <d v="1899-12-30T04:28:48"/>
    <n v="14.845833333188978"/>
    <n v="14"/>
    <n v="0.84583333318897758"/>
    <n v="1"/>
    <x v="0"/>
  </r>
  <r>
    <s v="E002"/>
    <s v="EO11"/>
    <x v="3181"/>
    <x v="0"/>
    <s v="E3"/>
    <n v="100043821"/>
    <s v="ALMACENES FORNEAS, S. L."/>
    <n v="22002633"/>
    <s v="SAMPAIO (GRANEL)"/>
    <n v="55"/>
    <x v="1"/>
    <d v="2024-09-19T00:00:00"/>
    <d v="1899-12-30T16:46:12"/>
    <s v="20/09 SOBRE 10H"/>
    <d v="2024-09-20T00:00:00"/>
    <x v="11"/>
    <x v="0"/>
    <x v="3288"/>
    <d v="2024-09-19T00:00:00"/>
    <d v="1899-12-30T18:42:27"/>
    <n v="140"/>
    <s v="E00140"/>
    <s v="RUTA KMS.140"/>
    <x v="6"/>
    <x v="0"/>
    <x v="0"/>
    <x v="0"/>
    <x v="0"/>
    <d v="2024-09-19T16:46:12"/>
    <x v="388"/>
    <n v="17.229999999864958"/>
    <d v="2024-09-19T18:42:27"/>
    <d v="1899-12-30T01:52:00"/>
    <d v="2024-09-19T20:34:27"/>
    <n v="13.425833333283663"/>
    <x v="0"/>
    <m/>
    <m/>
    <x v="0"/>
    <x v="18"/>
    <x v="0"/>
    <x v="3"/>
    <x v="10"/>
    <n v="5"/>
    <s v=""/>
    <d v="1899-12-31T20:48:00"/>
    <n v="14.363333333198291"/>
    <n v="12"/>
    <n v="2.3633333331982911"/>
    <n v="0"/>
    <x v="0"/>
  </r>
  <r>
    <s v="E002"/>
    <s v="EO11"/>
    <x v="3182"/>
    <x v="0"/>
    <s v="E3"/>
    <n v="432000110"/>
    <s v="PREBETONG HORMIGONES, S.A."/>
    <n v="22001012"/>
    <s v="FENE"/>
    <n v="55"/>
    <x v="1"/>
    <d v="2024-09-19T00:00:00"/>
    <d v="1899-12-30T16:47:25"/>
    <s v="20/09 10:30h"/>
    <d v="2024-09-20T00:00:00"/>
    <x v="21"/>
    <x v="0"/>
    <x v="3289"/>
    <d v="2024-09-19T00:00:00"/>
    <d v="1899-12-30T20:54:37"/>
    <n v="192"/>
    <s v="E00192"/>
    <s v="RUTA KMS.192"/>
    <x v="350"/>
    <x v="0"/>
    <x v="0"/>
    <x v="0"/>
    <x v="0"/>
    <d v="2024-09-19T16:47:25"/>
    <x v="392"/>
    <n v="17.709722222294658"/>
    <d v="2024-09-19T20:54:37"/>
    <d v="1899-12-30T02:33:36"/>
    <d v="2024-09-19T23:28:13"/>
    <n v="11.029722222243436"/>
    <x v="0"/>
    <m/>
    <m/>
    <x v="0"/>
    <x v="18"/>
    <x v="0"/>
    <x v="3"/>
    <x v="16"/>
    <n v="5"/>
    <s v=""/>
    <d v="1900-01-01T13:26:24"/>
    <n v="14.149722222294658"/>
    <n v="12"/>
    <n v="2.1497222222946579"/>
    <n v="0"/>
    <x v="0"/>
  </r>
  <r>
    <s v="E002"/>
    <s v="EO11"/>
    <x v="3183"/>
    <x v="0"/>
    <s v="E3"/>
    <n v="100052179"/>
    <s v="RICO DIAZ JOSE LUIS"/>
    <n v="22002605"/>
    <s v="CASTROVERDE (GRANEL)"/>
    <n v="55"/>
    <x v="1"/>
    <d v="2024-09-19T00:00:00"/>
    <d v="1899-12-30T16:52:45"/>
    <s v="20/09 10h"/>
    <d v="2024-09-20T00:00:00"/>
    <x v="11"/>
    <x v="0"/>
    <x v="3290"/>
    <d v="2024-09-19T00:00:00"/>
    <d v="1899-12-30T20:36:04"/>
    <n v="115"/>
    <s v="E00115"/>
    <s v="RUTA KMS.115"/>
    <x v="351"/>
    <x v="0"/>
    <x v="0"/>
    <x v="0"/>
    <x v="0"/>
    <d v="2024-09-19T16:52:45"/>
    <x v="388"/>
    <n v="17.120833333348855"/>
    <d v="2024-09-19T20:36:04"/>
    <d v="1899-12-30T01:32:00"/>
    <d v="2024-09-19T22:08:04"/>
    <n v="11.865555555559695"/>
    <x v="0"/>
    <m/>
    <m/>
    <x v="0"/>
    <x v="18"/>
    <x v="0"/>
    <x v="3"/>
    <x v="16"/>
    <n v="5"/>
    <s v=""/>
    <d v="1899-12-31T12:48:00"/>
    <n v="14.587500000015522"/>
    <n v="12"/>
    <n v="2.5875000000155222"/>
    <n v="0"/>
    <x v="0"/>
  </r>
  <r>
    <s v="E002"/>
    <s v="EO11"/>
    <x v="3184"/>
    <x v="0"/>
    <s v="E3"/>
    <n v="432000181"/>
    <s v="PREBETONG LUGO HORMIGONES, S.A."/>
    <n v="22002590"/>
    <s v="MONFORTE"/>
    <n v="55"/>
    <x v="1"/>
    <d v="2024-09-19T00:00:00"/>
    <d v="1899-12-30T16:53:35"/>
    <s v="20/09 09:00h"/>
    <d v="2024-09-20T00:00:00"/>
    <x v="18"/>
    <x v="0"/>
    <x v="3291"/>
    <d v="2024-09-19T00:00:00"/>
    <d v="1899-12-30T18:21:52"/>
    <n v="102"/>
    <s v="E00102"/>
    <s v="RUTA KMS.102"/>
    <x v="7"/>
    <x v="0"/>
    <x v="0"/>
    <x v="0"/>
    <x v="0"/>
    <d v="2024-09-19T16:53:35"/>
    <x v="379"/>
    <n v="16.106944444414694"/>
    <d v="2024-09-19T18:21:52"/>
    <d v="1899-12-30T01:21:36"/>
    <d v="2024-09-19T19:43:28"/>
    <n v="13.275555555650499"/>
    <x v="0"/>
    <m/>
    <m/>
    <x v="0"/>
    <x v="18"/>
    <x v="0"/>
    <x v="3"/>
    <x v="10"/>
    <n v="5"/>
    <s v=""/>
    <d v="1899-12-31T08:38:24"/>
    <n v="13.746944444414694"/>
    <n v="12"/>
    <n v="1.7469444444146944"/>
    <n v="0"/>
    <x v="0"/>
  </r>
  <r>
    <s v="E002"/>
    <s v="EO11"/>
    <x v="3185"/>
    <x v="0"/>
    <s v="E3"/>
    <n v="432000110"/>
    <s v="PREBETONG HORMIGONES, S.A."/>
    <n v="21000011"/>
    <s v="MEIXOEIRO"/>
    <n v="55"/>
    <x v="1"/>
    <d v="2024-09-19T00:00:00"/>
    <d v="1899-12-30T17:05:10"/>
    <s v="20/09 09:30h"/>
    <d v="2024-09-20T00:00:00"/>
    <x v="23"/>
    <x v="4"/>
    <x v="3292"/>
    <d v="2024-09-20T00:00:00"/>
    <d v="1899-12-30T08:54:36"/>
    <n v="18"/>
    <s v="E00018"/>
    <s v="RUTA KMS.018"/>
    <x v="212"/>
    <x v="0"/>
    <x v="0"/>
    <x v="1"/>
    <x v="0"/>
    <d v="2024-09-19T17:05:10"/>
    <x v="389"/>
    <n v="16.413888889015652"/>
    <d v="2024-09-20T08:54:36"/>
    <d v="1899-12-30T00:14:24"/>
    <d v="2024-09-20T09:09:00"/>
    <n v="0.35000000009313226"/>
    <x v="0"/>
    <m/>
    <m/>
    <x v="0"/>
    <x v="19"/>
    <x v="0"/>
    <x v="3"/>
    <x v="0"/>
    <n v="6"/>
    <s v=""/>
    <d v="1899-12-30T05:45:36"/>
    <n v="15.173888889015654"/>
    <n v="14"/>
    <n v="1.1738888890156538"/>
    <n v="0"/>
    <x v="0"/>
  </r>
  <r>
    <s v="E002"/>
    <s v="EO11"/>
    <x v="3186"/>
    <x v="0"/>
    <s v="E3"/>
    <n v="100013649"/>
    <s v="HORMIGONES MARBE HISPANIA, S.L."/>
    <n v="22002481"/>
    <s v="PLANTA LALIN"/>
    <n v="55"/>
    <x v="1"/>
    <d v="2024-09-19T00:00:00"/>
    <d v="1899-12-30T17:20:26"/>
    <s v="20/09 urge"/>
    <d v="2024-09-20T00:00:00"/>
    <x v="21"/>
    <x v="0"/>
    <x v="3293"/>
    <d v="2024-09-19T00:00:00"/>
    <d v="1899-12-30T21:16:36"/>
    <n v="170"/>
    <s v="E00170"/>
    <s v="RUTA KMS.170"/>
    <x v="33"/>
    <x v="0"/>
    <x v="0"/>
    <x v="0"/>
    <x v="0"/>
    <d v="2024-09-19T17:20:26"/>
    <x v="392"/>
    <n v="17.159444444405381"/>
    <d v="2024-09-19T21:16:36"/>
    <d v="1899-12-30T02:16:00"/>
    <d v="2024-09-19T23:32:36"/>
    <n v="10.956666666548699"/>
    <x v="0"/>
    <m/>
    <m/>
    <x v="0"/>
    <x v="18"/>
    <x v="0"/>
    <x v="3"/>
    <x v="15"/>
    <n v="5"/>
    <s v=""/>
    <d v="1900-01-01T06:24:00"/>
    <n v="13.892777777738715"/>
    <n v="12"/>
    <n v="1.8927777777387149"/>
    <n v="0"/>
    <x v="0"/>
  </r>
  <r>
    <s v="E002"/>
    <s v="EO11"/>
    <x v="3187"/>
    <x v="0"/>
    <s v="E3"/>
    <n v="100051530"/>
    <s v="MYHNOR MORTEROS Y HORMIGONES DEL"/>
    <n v="22002573"/>
    <s v="MONTESALGUEIRO"/>
    <n v="55"/>
    <x v="1"/>
    <d v="2024-09-19T00:00:00"/>
    <d v="1899-12-30T17:45:45"/>
    <s v="20/09 09:00h"/>
    <d v="2024-09-20T00:00:00"/>
    <x v="18"/>
    <x v="0"/>
    <x v="3294"/>
    <d v="2024-09-19T00:00:00"/>
    <d v="1899-12-30T19:38:43"/>
    <n v="153"/>
    <s v="E00153"/>
    <s v="RUTA KMS.153"/>
    <x v="1"/>
    <x v="0"/>
    <x v="0"/>
    <x v="0"/>
    <x v="0"/>
    <d v="2024-09-19T17:45:45"/>
    <x v="379"/>
    <n v="15.237499999988358"/>
    <d v="2024-09-19T19:38:43"/>
    <d v="1899-12-30T02:02:24"/>
    <d v="2024-09-19T21:41:07"/>
    <n v="11.314722222159617"/>
    <x v="0"/>
    <m/>
    <m/>
    <x v="0"/>
    <x v="18"/>
    <x v="0"/>
    <x v="3"/>
    <x v="11"/>
    <n v="5"/>
    <s v=""/>
    <d v="1900-01-01T00:57:36"/>
    <n v="12.197499999988359"/>
    <n v="12"/>
    <n v="0.19749999998835932"/>
    <n v="1"/>
    <x v="0"/>
  </r>
  <r>
    <s v="E002"/>
    <s v="EO11"/>
    <x v="3188"/>
    <x v="0"/>
    <s v="E3"/>
    <n v="100000761"/>
    <s v="GRANITOS DE XALLAS S.L."/>
    <n v="22000263"/>
    <s v="SANTA COMBA"/>
    <n v="55"/>
    <x v="1"/>
    <d v="2024-09-19T00:00:00"/>
    <d v="1899-12-30T17:59:46"/>
    <s v="20/09 11:00h nº447/2"/>
    <d v="2024-09-20T00:00:00"/>
    <x v="12"/>
    <x v="3"/>
    <x v="3295"/>
    <d v="2024-09-20T00:00:00"/>
    <d v="1899-12-30T08:27:24"/>
    <n v="58"/>
    <s v="E00058"/>
    <s v="RUTA KMS.058"/>
    <x v="221"/>
    <x v="0"/>
    <x v="0"/>
    <x v="1"/>
    <x v="0"/>
    <d v="2024-09-19T17:59:46"/>
    <x v="393"/>
    <n v="17.003888888983056"/>
    <d v="2024-09-20T08:27:24"/>
    <d v="1899-12-30T00:46:24"/>
    <d v="2024-09-20T09:13:48"/>
    <n v="1.7700000000768341"/>
    <x v="0"/>
    <m/>
    <m/>
    <x v="0"/>
    <x v="19"/>
    <x v="0"/>
    <x v="3"/>
    <x v="0"/>
    <n v="6"/>
    <s v=""/>
    <d v="1899-12-30T18:33:36"/>
    <n v="15.230555555649723"/>
    <n v="14"/>
    <n v="1.2305555556497225"/>
    <n v="0"/>
    <x v="0"/>
  </r>
  <r>
    <s v="E002"/>
    <s v="EO11"/>
    <x v="3189"/>
    <x v="0"/>
    <s v="E3"/>
    <n v="100000761"/>
    <s v="GRANITOS DE XALLAS S.L."/>
    <n v="22000263"/>
    <s v="SANTA COMBA"/>
    <n v="55"/>
    <x v="1"/>
    <d v="2024-09-19T00:00:00"/>
    <d v="1899-12-30T18:00:08"/>
    <s v="20/09 URGE nº447/202"/>
    <d v="2024-09-20T00:00:00"/>
    <x v="11"/>
    <x v="2"/>
    <x v="3296"/>
    <d v="2024-09-20T00:00:00"/>
    <d v="1899-12-30T08:39:43"/>
    <n v="45"/>
    <s v="E00045"/>
    <s v="RUTA KMS.045"/>
    <x v="214"/>
    <x v="0"/>
    <x v="0"/>
    <x v="1"/>
    <x v="0"/>
    <d v="2024-09-19T18:00:08"/>
    <x v="388"/>
    <n v="15.997777777723968"/>
    <d v="2024-09-20T08:39:43"/>
    <d v="1899-12-30T00:36:00"/>
    <d v="2024-09-20T09:15:43"/>
    <n v="0.73805555538274348"/>
    <x v="0"/>
    <m/>
    <m/>
    <x v="0"/>
    <x v="19"/>
    <x v="0"/>
    <x v="3"/>
    <x v="0"/>
    <n v="6"/>
    <s v=""/>
    <d v="1899-12-30T14:24:00"/>
    <n v="14.397777777723968"/>
    <n v="14"/>
    <n v="0.39777777772396838"/>
    <n v="1"/>
    <x v="0"/>
  </r>
  <r>
    <s v="E002"/>
    <s v="EO11"/>
    <x v="3190"/>
    <x v="0"/>
    <s v="E3"/>
    <n v="100000794"/>
    <s v="PREFABRICADOS Y HIERROS TOURON S.L"/>
    <n v="22002690"/>
    <s v="BETOTE-SARRIA"/>
    <n v="55"/>
    <x v="1"/>
    <d v="2024-09-19T00:00:00"/>
    <d v="1899-12-30T18:19:27"/>
    <s v="20/09 08:30h"/>
    <d v="2024-09-20T00:00:00"/>
    <x v="19"/>
    <x v="0"/>
    <x v="3297"/>
    <d v="2024-09-19T00:00:00"/>
    <d v="1899-12-30T19:21:35"/>
    <n v="105"/>
    <s v="E00105"/>
    <s v="RUTA KMS.105"/>
    <x v="275"/>
    <x v="0"/>
    <x v="0"/>
    <x v="0"/>
    <x v="0"/>
    <d v="2024-09-19T18:19:27"/>
    <x v="391"/>
    <n v="14.175833333283663"/>
    <d v="2024-09-19T19:21:35"/>
    <d v="1899-12-30T01:24:00"/>
    <d v="2024-09-19T20:45:35"/>
    <n v="11.740277777658775"/>
    <x v="0"/>
    <m/>
    <m/>
    <x v="0"/>
    <x v="18"/>
    <x v="0"/>
    <x v="3"/>
    <x v="11"/>
    <n v="5"/>
    <s v=""/>
    <d v="1899-12-31T09:36:00"/>
    <n v="11.775833333283662"/>
    <n v="12"/>
    <n v="-0.22416666671633756"/>
    <n v="1"/>
    <x v="0"/>
  </r>
  <r>
    <s v="E002"/>
    <s v="EO11"/>
    <x v="3191"/>
    <x v="0"/>
    <s v="E3"/>
    <n v="100000141"/>
    <s v="BLOQUES CANDO S.L."/>
    <n v="22002500"/>
    <s v="VILLALBA"/>
    <n v="55"/>
    <x v="1"/>
    <d v="2024-09-20T00:00:00"/>
    <d v="1899-12-30T07:38:44"/>
    <s v="20/09 urge"/>
    <d v="2024-09-20T00:00:00"/>
    <x v="17"/>
    <x v="0"/>
    <x v="3298"/>
    <d v="2024-09-20T00:00:00"/>
    <d v="1899-12-30T08:32:58"/>
    <n v="145"/>
    <s v="E00145"/>
    <s v="RUTA KMS.145"/>
    <x v="36"/>
    <x v="0"/>
    <x v="0"/>
    <x v="0"/>
    <x v="0"/>
    <d v="2024-09-20T07:38:44"/>
    <x v="390"/>
    <n v="4.3544444444705732"/>
    <d v="2024-09-20T08:32:58"/>
    <d v="1899-12-30T01:56:00"/>
    <d v="2024-09-20T10:28:58"/>
    <n v="1.5172222222317941"/>
    <x v="0"/>
    <m/>
    <m/>
    <x v="0"/>
    <x v="19"/>
    <x v="0"/>
    <x v="3"/>
    <x v="0"/>
    <n v="6"/>
    <s v=""/>
    <d v="1899-12-31T22:24:00"/>
    <n v="1.4211111111372396"/>
    <n v="0"/>
    <n v="1.4211111111372396"/>
    <n v="0"/>
    <x v="0"/>
  </r>
  <r>
    <s v="E002"/>
    <s v="EO21"/>
    <x v="3192"/>
    <x v="0"/>
    <s v="E3"/>
    <n v="100050338"/>
    <s v="PRISMOTEPI, LDA."/>
    <n v="22002522"/>
    <s v="FAMALIÇÃO"/>
    <n v="55"/>
    <x v="1"/>
    <d v="2024-09-17T00:00:00"/>
    <d v="1899-12-30T11:46:56"/>
    <s v="18/09 x MAÑANA"/>
    <d v="2024-09-18T00:00:00"/>
    <x v="0"/>
    <x v="4"/>
    <x v="3299"/>
    <d v="2024-09-18T00:00:00"/>
    <d v="1899-12-30T11:24:45"/>
    <n v="103"/>
    <s v="E00103"/>
    <s v="RUTA KMS.103"/>
    <x v="216"/>
    <x v="0"/>
    <x v="0"/>
    <x v="1"/>
    <x v="0"/>
    <d v="2024-09-17T11:46:56"/>
    <x v="357"/>
    <n v="25.217777777637821"/>
    <d v="2024-09-18T11:24:45"/>
    <d v="1899-12-30T01:22:24"/>
    <d v="2024-09-18T12:47:09"/>
    <n v="0.21416666661389172"/>
    <x v="0"/>
    <m/>
    <m/>
    <x v="0"/>
    <x v="17"/>
    <x v="0"/>
    <x v="3"/>
    <x v="7"/>
    <n v="4"/>
    <s v=""/>
    <d v="1899-12-31T08:57:36"/>
    <n v="22.844444444304486"/>
    <n v="14"/>
    <n v="8.8444444443044858"/>
    <n v="0"/>
    <x v="0"/>
  </r>
  <r>
    <s v="E002"/>
    <s v="EO21"/>
    <x v="3193"/>
    <x v="0"/>
    <s v="E3"/>
    <n v="100053327"/>
    <s v="ABTF BETAO, LDA."/>
    <n v="22003000"/>
    <s v="MOGADOURO"/>
    <n v="55"/>
    <x v="1"/>
    <d v="2024-09-17T00:00:00"/>
    <d v="1899-12-30T12:58:10"/>
    <s v="18/09 07:00h"/>
    <d v="2024-09-18T00:00:00"/>
    <x v="27"/>
    <x v="0"/>
    <x v="3300"/>
    <d v="2024-09-18T00:00:00"/>
    <d v="1899-12-30T08:27:35"/>
    <n v="243"/>
    <s v="E00243"/>
    <s v="RUTA KMS.243"/>
    <x v="271"/>
    <x v="0"/>
    <x v="0"/>
    <x v="0"/>
    <x v="0"/>
    <d v="2024-09-17T12:58:10"/>
    <x v="338"/>
    <n v="18.03055555553874"/>
    <d v="2024-09-18T08:27:35"/>
    <d v="1899-12-30T03:14:24"/>
    <d v="2024-09-18T11:41:59"/>
    <n v="-4.6997222222853452"/>
    <x v="1"/>
    <m/>
    <m/>
    <x v="0"/>
    <x v="17"/>
    <x v="2"/>
    <x v="3"/>
    <x v="0"/>
    <n v="4"/>
    <s v=""/>
    <d v="1900-01-02T05:45:36"/>
    <n v="13.79055555553874"/>
    <n v="12"/>
    <n v="1.7905555555387398"/>
    <n v="0"/>
    <x v="0"/>
  </r>
  <r>
    <s v="E002"/>
    <s v="EO21"/>
    <x v="3194"/>
    <x v="0"/>
    <s v="E3"/>
    <n v="100050338"/>
    <s v="PRISMOTEPI, LDA."/>
    <n v="22002522"/>
    <s v="FAMALIÇÃO"/>
    <n v="55"/>
    <x v="1"/>
    <d v="2024-09-18T00:00:00"/>
    <d v="1899-12-30T11:57:26"/>
    <s v="18/09 16:00 - 17:00"/>
    <d v="2024-09-18T00:00:00"/>
    <x v="1"/>
    <x v="4"/>
    <x v="3301"/>
    <d v="2024-09-18T00:00:00"/>
    <d v="1899-12-30T14:41:20"/>
    <n v="103"/>
    <s v="E00103"/>
    <s v="RUTA KMS.103"/>
    <x v="212"/>
    <x v="0"/>
    <x v="0"/>
    <x v="1"/>
    <x v="0"/>
    <d v="2024-09-18T11:57:26"/>
    <x v="349"/>
    <n v="5.0427777778822929"/>
    <d v="2024-09-18T14:41:20"/>
    <d v="1899-12-30T01:22:24"/>
    <d v="2024-09-18T16:03:44"/>
    <n v="0.93777777784271166"/>
    <x v="0"/>
    <m/>
    <m/>
    <x v="0"/>
    <x v="17"/>
    <x v="0"/>
    <x v="3"/>
    <x v="5"/>
    <n v="4"/>
    <s v=""/>
    <d v="1899-12-31T08:57:36"/>
    <n v="2.6694444445489598"/>
    <n v="0"/>
    <n v="2.6694444445489598"/>
    <n v="0"/>
    <x v="0"/>
  </r>
  <r>
    <s v="E002"/>
    <s v="EO21"/>
    <x v="3195"/>
    <x v="0"/>
    <s v="E3"/>
    <n v="100050338"/>
    <s v="PRISMOTEPI, LDA."/>
    <n v="22002522"/>
    <s v="FAMALIÇÃO"/>
    <n v="55"/>
    <x v="1"/>
    <d v="2024-09-18T00:00:00"/>
    <d v="1899-12-30T11:57:52"/>
    <s v="19/09 11:00H"/>
    <d v="2024-09-19T00:00:00"/>
    <x v="12"/>
    <x v="4"/>
    <x v="3302"/>
    <d v="2024-09-19T00:00:00"/>
    <d v="1899-12-30T09:04:21"/>
    <n v="103"/>
    <s v="E00103"/>
    <s v="RUTA KMS.103"/>
    <x v="212"/>
    <x v="0"/>
    <x v="0"/>
    <x v="1"/>
    <x v="0"/>
    <d v="2024-09-18T11:57:52"/>
    <x v="361"/>
    <n v="23.035555555543397"/>
    <d v="2024-09-19T09:04:21"/>
    <d v="1899-12-30T01:22:24"/>
    <d v="2024-09-19T10:26:45"/>
    <n v="0.55416666663950309"/>
    <x v="0"/>
    <m/>
    <m/>
    <x v="0"/>
    <x v="18"/>
    <x v="0"/>
    <x v="3"/>
    <x v="1"/>
    <n v="5"/>
    <s v=""/>
    <d v="1899-12-31T08:57:36"/>
    <n v="20.662222222210062"/>
    <n v="14"/>
    <n v="6.6622222222100618"/>
    <n v="0"/>
    <x v="0"/>
  </r>
  <r>
    <s v="E002"/>
    <s v="EO21"/>
    <x v="3196"/>
    <x v="0"/>
    <s v="E3"/>
    <n v="100050338"/>
    <s v="PRISMOTEPI, LDA."/>
    <n v="22002522"/>
    <s v="FAMALIÇÃO"/>
    <n v="55"/>
    <x v="1"/>
    <d v="2024-09-18T00:00:00"/>
    <d v="1899-12-30T11:58:28"/>
    <s v="19/09 URGE - A18"/>
    <d v="2024-09-19T00:00:00"/>
    <x v="1"/>
    <x v="4"/>
    <x v="3303"/>
    <d v="2024-09-19T00:00:00"/>
    <d v="1899-12-30T15:17:33"/>
    <n v="103"/>
    <s v="E00103"/>
    <s v="RUTA KMS.103"/>
    <x v="212"/>
    <x v="0"/>
    <x v="0"/>
    <x v="1"/>
    <x v="0"/>
    <d v="2024-09-18T11:58:28"/>
    <x v="386"/>
    <n v="29.025555555650499"/>
    <d v="2024-09-19T15:17:33"/>
    <d v="1899-12-30T01:22:24"/>
    <d v="2024-09-19T16:39:57"/>
    <n v="0.33416666672565043"/>
    <x v="0"/>
    <m/>
    <m/>
    <x v="0"/>
    <x v="18"/>
    <x v="0"/>
    <x v="3"/>
    <x v="4"/>
    <n v="5"/>
    <s v=""/>
    <d v="1899-12-31T08:57:36"/>
    <n v="26.652222222317164"/>
    <n v="14"/>
    <n v="12.652222222317164"/>
    <n v="0"/>
    <x v="0"/>
  </r>
  <r>
    <s v="E002"/>
    <s v="EO21"/>
    <x v="3197"/>
    <x v="0"/>
    <s v="E3"/>
    <n v="100053392"/>
    <s v="PINHEIRO, ROCHA &amp; REIS, LDª."/>
    <n v="22003036"/>
    <s v="NEIVA"/>
    <n v="55"/>
    <x v="1"/>
    <d v="2024-09-18T00:00:00"/>
    <d v="1899-12-30T12:32:46"/>
    <s v="19/09 x la mañana"/>
    <d v="2024-09-19T00:00:00"/>
    <x v="17"/>
    <x v="4"/>
    <x v="3304"/>
    <d v="2024-09-18T00:00:00"/>
    <d v="1899-12-30T17:41:03"/>
    <n v="82"/>
    <s v="E00082"/>
    <s v="RUTA KMS.082"/>
    <x v="216"/>
    <x v="0"/>
    <x v="0"/>
    <x v="1"/>
    <x v="0"/>
    <d v="2024-09-18T12:32:46"/>
    <x v="350"/>
    <n v="23.453888888878282"/>
    <d v="2024-09-18T17:41:03"/>
    <d v="1899-12-30T01:05:36"/>
    <d v="2024-09-18T18:46:39"/>
    <n v="17.222500000032596"/>
    <x v="0"/>
    <m/>
    <m/>
    <x v="0"/>
    <x v="17"/>
    <x v="0"/>
    <x v="3"/>
    <x v="9"/>
    <n v="4"/>
    <s v=""/>
    <d v="1899-12-31T02:14:24"/>
    <n v="21.360555555544948"/>
    <n v="14"/>
    <n v="7.3605555555449484"/>
    <n v="0"/>
    <x v="0"/>
  </r>
  <r>
    <s v="E002"/>
    <s v="EO21"/>
    <x v="3198"/>
    <x v="0"/>
    <s v="E3"/>
    <n v="100050338"/>
    <s v="PRISMOTEPI, LDA."/>
    <n v="22002522"/>
    <s v="FAMALIÇÃO"/>
    <n v="55"/>
    <x v="1"/>
    <d v="2024-09-19T00:00:00"/>
    <d v="1899-12-30T11:58:42"/>
    <s v="20/09 URGE"/>
    <d v="2024-09-20T00:00:00"/>
    <x v="12"/>
    <x v="4"/>
    <x v="3305"/>
    <d v="2024-09-19T00:00:00"/>
    <d v="1899-12-30T18:24:42"/>
    <n v="103"/>
    <s v="E00103"/>
    <s v="RUTA KMS.103"/>
    <x v="216"/>
    <x v="0"/>
    <x v="0"/>
    <x v="1"/>
    <x v="0"/>
    <d v="2024-09-19T11:58:42"/>
    <x v="393"/>
    <n v="23.02166666672565"/>
    <d v="2024-09-19T18:24:42"/>
    <d v="1899-12-30T01:22:24"/>
    <d v="2024-09-19T19:47:06"/>
    <n v="15.214999999967404"/>
    <x v="0"/>
    <m/>
    <m/>
    <x v="0"/>
    <x v="18"/>
    <x v="0"/>
    <x v="3"/>
    <x v="10"/>
    <n v="5"/>
    <s v=""/>
    <d v="1899-12-31T08:57:36"/>
    <n v="20.648333333392316"/>
    <n v="14"/>
    <n v="6.6483333333923156"/>
    <n v="0"/>
    <x v="0"/>
  </r>
  <r>
    <s v="E026"/>
    <s v="EO79"/>
    <x v="3199"/>
    <x v="0"/>
    <s v="E4"/>
    <n v="433000279"/>
    <s v="CEMENTOS DE GRANADILLA, S.L."/>
    <n v="68001793"/>
    <s v="POLIGONO"/>
    <n v="3209"/>
    <x v="12"/>
    <d v="2024-09-16T00:00:00"/>
    <d v="1899-12-30T18:54:33"/>
    <s v="PEDIDO 18/09 ENSACAD"/>
    <d v="2024-09-18T00:00:00"/>
    <x v="9"/>
    <x v="6"/>
    <x v="3306"/>
    <d v="2024-09-18T00:00:00"/>
    <d v="1899-12-30T10:33:23"/>
    <n v="2"/>
    <s v="E0053G"/>
    <s v="Entorno Fábrica"/>
    <x v="149"/>
    <x v="0"/>
    <x v="0"/>
    <x v="3"/>
    <x v="1"/>
    <d v="2024-09-16T18:54:33"/>
    <x v="318"/>
    <n v="49.090833333379123"/>
    <d v="2024-09-18T10:33:23"/>
    <d v="1899-12-30T00:01:36"/>
    <d v="2024-09-18T10:34:59"/>
    <n v="9.4169444444705732"/>
    <x v="0"/>
    <m/>
    <m/>
    <x v="0"/>
    <x v="17"/>
    <x v="0"/>
    <x v="3"/>
    <x v="6"/>
    <n v="4"/>
    <s v=""/>
    <d v="1899-12-30T00:38:24"/>
    <n v="48.06416666671246"/>
    <n v="24"/>
    <n v="24.06416666671246"/>
    <n v="0"/>
    <x v="1"/>
  </r>
  <r>
    <s v="E026"/>
    <s v="EO79"/>
    <x v="3200"/>
    <x v="0"/>
    <s v="E4"/>
    <n v="433000279"/>
    <s v="CEMENTOS DE GRANADILLA, S.L."/>
    <n v="68001793"/>
    <s v="POLIGONO"/>
    <n v="3209"/>
    <x v="12"/>
    <d v="2024-09-16T00:00:00"/>
    <d v="1899-12-30T18:55:17"/>
    <s v="PEDIDO 18/09 ENSACAD"/>
    <d v="2024-09-18T00:00:00"/>
    <x v="9"/>
    <x v="6"/>
    <x v="3307"/>
    <d v="2024-09-18T00:00:00"/>
    <d v="1899-12-30T11:44:54"/>
    <n v="2"/>
    <s v="E0053G"/>
    <s v="Entorno Fábrica"/>
    <x v="149"/>
    <x v="0"/>
    <x v="0"/>
    <x v="3"/>
    <x v="1"/>
    <d v="2024-09-16T18:55:17"/>
    <x v="318"/>
    <n v="49.078611111093778"/>
    <d v="2024-09-18T11:44:54"/>
    <d v="1899-12-30T00:01:36"/>
    <d v="2024-09-18T11:46:30"/>
    <n v="8.2250000000931323"/>
    <x v="0"/>
    <m/>
    <m/>
    <x v="0"/>
    <x v="17"/>
    <x v="0"/>
    <x v="3"/>
    <x v="7"/>
    <n v="4"/>
    <s v=""/>
    <d v="1899-12-30T00:38:24"/>
    <n v="48.051944444427114"/>
    <n v="24"/>
    <n v="24.051944444427114"/>
    <n v="0"/>
    <x v="1"/>
  </r>
  <r>
    <s v="E026"/>
    <s v="EO79"/>
    <x v="3201"/>
    <x v="0"/>
    <s v="E4"/>
    <n v="433000279"/>
    <s v="CEMENTOS DE GRANADILLA, S.L."/>
    <n v="68001793"/>
    <s v="POLIGONO"/>
    <n v="3209"/>
    <x v="12"/>
    <d v="2024-09-16T00:00:00"/>
    <d v="1899-12-30T18:55:35"/>
    <s v="PEDIDO 18/09 ENSACAD"/>
    <d v="2024-09-18T00:00:00"/>
    <x v="9"/>
    <x v="6"/>
    <x v="3308"/>
    <d v="2024-09-19T00:00:00"/>
    <d v="1899-12-30T06:51:51"/>
    <n v="2"/>
    <s v="E0053G"/>
    <s v="Entorno Fábrica"/>
    <x v="45"/>
    <x v="0"/>
    <x v="0"/>
    <x v="3"/>
    <x v="1"/>
    <d v="2024-09-16T18:55:35"/>
    <x v="318"/>
    <n v="49.073611111147329"/>
    <d v="2024-09-19T06:51:51"/>
    <d v="1899-12-30T00:01:36"/>
    <d v="2024-09-19T06:53:27"/>
    <n v="-10.890833333192859"/>
    <x v="1"/>
    <m/>
    <m/>
    <x v="0"/>
    <x v="18"/>
    <x v="2"/>
    <x v="3"/>
    <x v="13"/>
    <n v="5"/>
    <s v=""/>
    <d v="1899-12-30T00:38:24"/>
    <n v="48.046944444480665"/>
    <n v="24"/>
    <n v="24.046944444480665"/>
    <n v="0"/>
    <x v="1"/>
  </r>
  <r>
    <s v="E026"/>
    <s v="EO79"/>
    <x v="3202"/>
    <x v="0"/>
    <s v="E4"/>
    <n v="433000279"/>
    <s v="CEMENTOS DE GRANADILLA, S.L."/>
    <n v="68001793"/>
    <s v="POLIGONO"/>
    <n v="3209"/>
    <x v="12"/>
    <d v="2024-09-16T00:00:00"/>
    <d v="1899-12-30T18:56:08"/>
    <s v="PEDIDO 18/09 ENSACAD"/>
    <d v="2024-09-18T00:00:00"/>
    <x v="9"/>
    <x v="6"/>
    <x v="3309"/>
    <d v="2024-09-19T00:00:00"/>
    <d v="1899-12-30T08:24:26"/>
    <n v="2"/>
    <s v="E0053G"/>
    <s v="Entorno Fábrica"/>
    <x v="45"/>
    <x v="0"/>
    <x v="0"/>
    <x v="3"/>
    <x v="1"/>
    <d v="2024-09-16T18:56:08"/>
    <x v="318"/>
    <n v="49.06444444443332"/>
    <d v="2024-09-19T08:24:26"/>
    <d v="1899-12-30T00:01:36"/>
    <d v="2024-09-19T08:26:02"/>
    <n v="-12.433888888859656"/>
    <x v="1"/>
    <m/>
    <m/>
    <x v="0"/>
    <x v="18"/>
    <x v="2"/>
    <x v="3"/>
    <x v="0"/>
    <n v="5"/>
    <s v=""/>
    <d v="1899-12-30T00:38:24"/>
    <n v="48.037777777766657"/>
    <n v="24"/>
    <n v="24.037777777766657"/>
    <n v="0"/>
    <x v="1"/>
  </r>
  <r>
    <s v="E026"/>
    <s v="EO79"/>
    <x v="3203"/>
    <x v="0"/>
    <s v="E4"/>
    <n v="433000279"/>
    <s v="CEMENTOS DE GRANADILLA, S.L."/>
    <n v="68001793"/>
    <s v="POLIGONO"/>
    <n v="3209"/>
    <x v="12"/>
    <d v="2024-09-16T00:00:00"/>
    <d v="1899-12-30T18:56:27"/>
    <s v="PEDIDO 18/09 ENSACAD"/>
    <d v="2024-09-18T00:00:00"/>
    <x v="9"/>
    <x v="6"/>
    <x v="3310"/>
    <d v="2024-09-19T00:00:00"/>
    <d v="1899-12-30T09:39:11"/>
    <n v="2"/>
    <s v="E0053G"/>
    <s v="Entorno Fábrica"/>
    <x v="45"/>
    <x v="0"/>
    <x v="0"/>
    <x v="3"/>
    <x v="1"/>
    <d v="2024-09-16T18:56:27"/>
    <x v="318"/>
    <n v="49.05916666664416"/>
    <d v="2024-09-19T09:39:11"/>
    <d v="1899-12-30T00:01:36"/>
    <d v="2024-09-19T09:40:47"/>
    <n v="-13.679722222150303"/>
    <x v="1"/>
    <m/>
    <m/>
    <x v="0"/>
    <x v="18"/>
    <x v="2"/>
    <x v="3"/>
    <x v="1"/>
    <n v="5"/>
    <s v=""/>
    <d v="1899-12-30T00:38:24"/>
    <n v="48.032499999977496"/>
    <n v="24"/>
    <n v="24.032499999977496"/>
    <n v="0"/>
    <x v="1"/>
  </r>
  <r>
    <s v="E026"/>
    <s v="EO79"/>
    <x v="3204"/>
    <x v="0"/>
    <s v="E4"/>
    <n v="433000279"/>
    <s v="CEMENTOS DE GRANADILLA, S.L."/>
    <n v="68001793"/>
    <s v="POLIGONO"/>
    <n v="3209"/>
    <x v="12"/>
    <d v="2024-09-16T00:00:00"/>
    <d v="1899-12-30T18:56:42"/>
    <s v="PEDIDO 18/09 ENSACAD"/>
    <d v="2024-09-18T00:00:00"/>
    <x v="9"/>
    <x v="6"/>
    <x v="3311"/>
    <d v="2024-09-19T00:00:00"/>
    <d v="1899-12-30T09:55:31"/>
    <n v="2"/>
    <s v="E0053G"/>
    <s v="Entorno Fábrica"/>
    <x v="365"/>
    <x v="0"/>
    <x v="0"/>
    <x v="3"/>
    <x v="1"/>
    <d v="2024-09-16T18:56:42"/>
    <x v="318"/>
    <n v="49.055000000051223"/>
    <d v="2024-09-19T09:55:31"/>
    <d v="1899-12-30T00:01:36"/>
    <d v="2024-09-19T09:57:07"/>
    <n v="-13.951944444270339"/>
    <x v="1"/>
    <m/>
    <m/>
    <x v="0"/>
    <x v="18"/>
    <x v="2"/>
    <x v="3"/>
    <x v="1"/>
    <n v="5"/>
    <s v=""/>
    <d v="1899-12-30T00:38:24"/>
    <n v="48.028333333384559"/>
    <n v="24"/>
    <n v="24.028333333384559"/>
    <n v="0"/>
    <x v="1"/>
  </r>
  <r>
    <s v="E026"/>
    <s v="EO79"/>
    <x v="3205"/>
    <x v="0"/>
    <s v="E4"/>
    <n v="433000279"/>
    <s v="CEMENTOS DE GRANADILLA, S.L."/>
    <n v="68001793"/>
    <s v="POLIGONO"/>
    <n v="3209"/>
    <x v="12"/>
    <d v="2024-09-16T00:00:00"/>
    <d v="1899-12-30T18:57:00"/>
    <s v="PEDIDO 18/09 ENSACAD"/>
    <d v="2024-09-18T00:00:00"/>
    <x v="9"/>
    <x v="6"/>
    <x v="3312"/>
    <d v="2024-09-19T00:00:00"/>
    <d v="1899-12-30T10:48:07"/>
    <n v="2"/>
    <s v="E0053G"/>
    <s v="Entorno Fábrica"/>
    <x v="45"/>
    <x v="0"/>
    <x v="0"/>
    <x v="3"/>
    <x v="1"/>
    <d v="2024-09-16T18:57:00"/>
    <x v="318"/>
    <n v="49.050000000104774"/>
    <d v="2024-09-19T10:48:07"/>
    <d v="1899-12-30T00:01:36"/>
    <d v="2024-09-19T10:49:43"/>
    <n v="-14.828611111035571"/>
    <x v="1"/>
    <m/>
    <m/>
    <x v="0"/>
    <x v="18"/>
    <x v="2"/>
    <x v="3"/>
    <x v="6"/>
    <n v="5"/>
    <s v=""/>
    <d v="1899-12-30T00:38:24"/>
    <n v="48.02333333343811"/>
    <n v="24"/>
    <n v="24.02333333343811"/>
    <n v="0"/>
    <x v="1"/>
  </r>
  <r>
    <s v="E026"/>
    <s v="EO79"/>
    <x v="3206"/>
    <x v="0"/>
    <s v="E4"/>
    <n v="433000279"/>
    <s v="CEMENTOS DE GRANADILLA, S.L."/>
    <n v="68001793"/>
    <s v="POLIGONO"/>
    <n v="3209"/>
    <x v="12"/>
    <d v="2024-09-16T00:00:00"/>
    <d v="1899-12-30T18:57:23"/>
    <s v="PEDIDO 18/09 ENSACAD"/>
    <d v="2024-09-18T00:00:00"/>
    <x v="9"/>
    <x v="6"/>
    <x v="3313"/>
    <d v="2024-09-19T00:00:00"/>
    <d v="1899-12-30T11:04:33"/>
    <n v="2"/>
    <s v="E0053G"/>
    <s v="Entorno Fábrica"/>
    <x v="365"/>
    <x v="0"/>
    <x v="0"/>
    <x v="3"/>
    <x v="1"/>
    <d v="2024-09-16T18:57:23"/>
    <x v="318"/>
    <n v="49.04361111111939"/>
    <d v="2024-09-19T11:04:33"/>
    <d v="1899-12-30T00:01:36"/>
    <d v="2024-09-19T11:06:09"/>
    <n v="-15.10249999986263"/>
    <x v="1"/>
    <m/>
    <m/>
    <x v="0"/>
    <x v="18"/>
    <x v="2"/>
    <x v="3"/>
    <x v="7"/>
    <n v="5"/>
    <s v=""/>
    <d v="1899-12-30T00:38:24"/>
    <n v="48.016944444452726"/>
    <n v="24"/>
    <n v="24.016944444452726"/>
    <n v="0"/>
    <x v="1"/>
  </r>
  <r>
    <s v="E026"/>
    <s v="EO79"/>
    <x v="3207"/>
    <x v="0"/>
    <s v="E4"/>
    <n v="433000279"/>
    <s v="CEMENTOS DE GRANADILLA, S.L."/>
    <n v="68001793"/>
    <s v="POLIGONO"/>
    <n v="3209"/>
    <x v="12"/>
    <d v="2024-09-16T00:00:00"/>
    <d v="1899-12-30T18:57:37"/>
    <s v="PEDIDO 18/09 ENSACAD"/>
    <d v="2024-09-18T00:00:00"/>
    <x v="9"/>
    <x v="6"/>
    <x v="3314"/>
    <d v="2024-09-19T00:00:00"/>
    <d v="1899-12-30T11:38:49"/>
    <n v="2"/>
    <s v="E0053G"/>
    <s v="Entorno Fábrica"/>
    <x v="45"/>
    <x v="0"/>
    <x v="0"/>
    <x v="3"/>
    <x v="1"/>
    <d v="2024-09-16T18:57:37"/>
    <x v="318"/>
    <n v="49.039722222194541"/>
    <d v="2024-09-19T11:38:49"/>
    <d v="1899-12-30T00:01:36"/>
    <d v="2024-09-19T11:40:25"/>
    <n v="-15.673611111065838"/>
    <x v="1"/>
    <m/>
    <m/>
    <x v="0"/>
    <x v="18"/>
    <x v="2"/>
    <x v="3"/>
    <x v="7"/>
    <n v="5"/>
    <s v=""/>
    <d v="1899-12-30T00:38:24"/>
    <n v="48.013055555527878"/>
    <n v="24"/>
    <n v="24.013055555527878"/>
    <n v="0"/>
    <x v="1"/>
  </r>
  <r>
    <s v="E026"/>
    <s v="EO79"/>
    <x v="3208"/>
    <x v="0"/>
    <s v="E4"/>
    <n v="433000279"/>
    <s v="CEMENTOS DE GRANADILLA, S.L."/>
    <n v="68001793"/>
    <s v="POLIGONO"/>
    <n v="3209"/>
    <x v="12"/>
    <d v="2024-09-16T00:00:00"/>
    <d v="1899-12-30T18:57:51"/>
    <s v="PEDIDO 18/09 ENSACAD"/>
    <d v="2024-09-18T00:00:00"/>
    <x v="9"/>
    <x v="6"/>
    <x v="3315"/>
    <d v="2024-09-19T00:00:00"/>
    <d v="1899-12-30T12:17:48"/>
    <n v="2"/>
    <s v="E0053G"/>
    <s v="Entorno Fábrica"/>
    <x v="365"/>
    <x v="0"/>
    <x v="0"/>
    <x v="3"/>
    <x v="1"/>
    <d v="2024-09-16T18:57:51"/>
    <x v="318"/>
    <n v="49.035833333444316"/>
    <d v="2024-09-19T12:17:48"/>
    <d v="1899-12-30T00:01:36"/>
    <d v="2024-09-19T12:19:24"/>
    <n v="-16.32333333324641"/>
    <x v="1"/>
    <m/>
    <m/>
    <x v="0"/>
    <x v="18"/>
    <x v="2"/>
    <x v="3"/>
    <x v="3"/>
    <n v="5"/>
    <s v=""/>
    <d v="1899-12-30T00:38:24"/>
    <n v="48.009166666777652"/>
    <n v="24"/>
    <n v="24.009166666777652"/>
    <n v="0"/>
    <x v="1"/>
  </r>
  <r>
    <s v="E026"/>
    <s v="EO79"/>
    <x v="3209"/>
    <x v="0"/>
    <s v="E4"/>
    <n v="433000279"/>
    <s v="CEMENTOS DE GRANADILLA, S.L."/>
    <n v="68001793"/>
    <s v="POLIGONO"/>
    <n v="3209"/>
    <x v="12"/>
    <d v="2024-09-16T00:00:00"/>
    <d v="1899-12-30T18:58:21"/>
    <s v="PEDIDO 18/09 ENSACAD"/>
    <d v="2024-09-18T00:00:00"/>
    <x v="9"/>
    <x v="6"/>
    <x v="3316"/>
    <d v="2024-09-19T00:00:00"/>
    <d v="1899-12-30T12:34:58"/>
    <n v="2"/>
    <s v="E0053G"/>
    <s v="Entorno Fábrica"/>
    <x v="45"/>
    <x v="0"/>
    <x v="0"/>
    <x v="3"/>
    <x v="1"/>
    <d v="2024-09-16T18:58:21"/>
    <x v="318"/>
    <n v="49.027500000083819"/>
    <d v="2024-09-19T12:34:58"/>
    <d v="1899-12-30T00:01:36"/>
    <d v="2024-09-19T12:36:34"/>
    <n v="-16.609444444358815"/>
    <x v="1"/>
    <m/>
    <m/>
    <x v="0"/>
    <x v="18"/>
    <x v="2"/>
    <x v="3"/>
    <x v="3"/>
    <n v="5"/>
    <s v=""/>
    <d v="1899-12-30T00:38:24"/>
    <n v="48.000833333417155"/>
    <n v="24"/>
    <n v="24.000833333417155"/>
    <n v="0"/>
    <x v="1"/>
  </r>
  <r>
    <s v="E016"/>
    <s v="EM11"/>
    <x v="3210"/>
    <x v="0"/>
    <s v="E2"/>
    <n v="100010298"/>
    <s v="GARCIA FERNANDEZ MANUEL"/>
    <n v="20000673"/>
    <s v="BARALLA"/>
    <n v="190140"/>
    <x v="20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0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212"/>
    <x v="15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1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191610"/>
    <x v="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2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3210"/>
    <x v="0"/>
    <s v="E2"/>
    <n v="100010298"/>
    <s v="GARCIA FERNANDEZ MANUEL"/>
    <n v="20000673"/>
    <s v="BARALLA"/>
    <n v="210556"/>
    <x v="124"/>
    <d v="2024-09-16T00:00:00"/>
    <d v="1899-12-30T10:15:21"/>
    <s v="17/09 4pals + 2caj"/>
    <d v="2024-09-17T00:00:00"/>
    <x v="9"/>
    <x v="7"/>
    <x v="3317"/>
    <d v="2024-09-19T00:00:00"/>
    <d v="1899-12-30T15:44:28"/>
    <n v="151"/>
    <s v="E00151"/>
    <s v="RUTA KMS.151"/>
    <x v="49"/>
    <x v="0"/>
    <x v="3"/>
    <x v="4"/>
    <x v="0"/>
    <d v="2024-09-16T10:15:21"/>
    <x v="294"/>
    <n v="33.744166666700039"/>
    <d v="2024-09-19T15:44:28"/>
    <d v="1899-12-30T02:00:48"/>
    <d v="2024-09-19T17:45:16"/>
    <n v="-45.754444444435649"/>
    <x v="1"/>
    <m/>
    <m/>
    <x v="0"/>
    <x v="18"/>
    <x v="2"/>
    <x v="3"/>
    <x v="4"/>
    <n v="5"/>
    <s v=""/>
    <d v="1900-01-01T00:19:12"/>
    <n v="30.730833333366707"/>
    <e v="#N/A"/>
    <n v="30.730833333366707"/>
    <n v="0"/>
    <x v="2"/>
  </r>
  <r>
    <s v="E016"/>
    <s v="EM11"/>
    <x v="2577"/>
    <x v="0"/>
    <s v="E2"/>
    <n v="100000017"/>
    <s v="C. VAZQUEZ E HIJOS S.L."/>
    <n v="20000301"/>
    <s v="CABREIROS"/>
    <n v="190870"/>
    <x v="21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2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2577"/>
    <x v="0"/>
    <s v="E2"/>
    <n v="100000017"/>
    <s v="C. VAZQUEZ E HIJOS S.L."/>
    <n v="20000301"/>
    <s v="CABREIROS"/>
    <n v="190140"/>
    <x v="20"/>
    <d v="2024-09-16T00:00:00"/>
    <d v="1899-12-30T19:34:10"/>
    <s v="17/09 servir 9p"/>
    <d v="2024-09-17T00:00:00"/>
    <x v="9"/>
    <x v="7"/>
    <x v="3318"/>
    <d v="2024-09-17T00:00:00"/>
    <d v="1899-12-30T18:16:04"/>
    <n v="110"/>
    <s v="E00110"/>
    <s v="RUTA KMS.110"/>
    <x v="225"/>
    <x v="0"/>
    <x v="3"/>
    <x v="4"/>
    <x v="0"/>
    <d v="2024-09-16T19:34:10"/>
    <x v="294"/>
    <n v="24.430555555620231"/>
    <d v="2024-09-17T18:16:04"/>
    <d v="1899-12-30T01:28:00"/>
    <d v="2024-09-17T19:44:04"/>
    <n v="0.26555555546656251"/>
    <x v="0"/>
    <m/>
    <m/>
    <x v="0"/>
    <x v="15"/>
    <x v="0"/>
    <x v="3"/>
    <x v="10"/>
    <n v="3"/>
    <s v=""/>
    <d v="1899-12-31T11:12:00"/>
    <n v="21.963888888953566"/>
    <e v="#N/A"/>
    <n v="21.963888888953566"/>
    <n v="0"/>
    <x v="2"/>
  </r>
  <r>
    <s v="E016"/>
    <s v="EM11"/>
    <x v="3211"/>
    <x v="0"/>
    <s v="E2"/>
    <n v="100057524"/>
    <s v="NOA DESIGN AND ARCHITECTURE SL"/>
    <n v="17007728"/>
    <s v="90 VIV.MIRADOR MATOGRANDE-A CORUÑA"/>
    <n v="190023"/>
    <x v="33"/>
    <d v="2024-09-17T00:00:00"/>
    <d v="1899-12-30T12:22:47"/>
    <s v="18/09 LOLO 8167FXL"/>
    <d v="2024-09-18T00:00:00"/>
    <x v="9"/>
    <x v="7"/>
    <x v="3319"/>
    <d v="2024-09-18T00:00:00"/>
    <d v="1899-12-30T12:29:46"/>
    <n v="86"/>
    <s v="E00086"/>
    <s v="RUTA KMS.086"/>
    <x v="48"/>
    <x v="0"/>
    <x v="0"/>
    <x v="4"/>
    <x v="0"/>
    <d v="2024-09-17T12:22:47"/>
    <x v="318"/>
    <n v="31.620277777779847"/>
    <d v="2024-09-18T12:29:46"/>
    <d v="1899-12-30T01:08:48"/>
    <d v="2024-09-18T13:38:34"/>
    <n v="6.3572222222574055"/>
    <x v="0"/>
    <m/>
    <m/>
    <x v="0"/>
    <x v="17"/>
    <x v="0"/>
    <x v="3"/>
    <x v="3"/>
    <n v="4"/>
    <s v=""/>
    <d v="1899-12-31T03:31:12"/>
    <n v="29.473611111113179"/>
    <e v="#N/A"/>
    <n v="29.473611111113179"/>
    <n v="0"/>
    <x v="2"/>
  </r>
  <r>
    <s v="E016"/>
    <s v="EM11"/>
    <x v="3212"/>
    <x v="0"/>
    <s v="E2"/>
    <n v="100047304"/>
    <s v="FERCOEUME S.L."/>
    <n v="17005799"/>
    <s v="PONTEDEUME"/>
    <n v="190140"/>
    <x v="20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0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190"/>
    <x v="14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1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1212"/>
    <x v="1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2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107"/>
    <x v="12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3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190570"/>
    <x v="36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4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2"/>
    <x v="0"/>
    <s v="E2"/>
    <n v="100047304"/>
    <s v="FERCOEUME S.L."/>
    <n v="17005799"/>
    <s v="PONTEDEUME"/>
    <n v="3080"/>
    <x v="35"/>
    <d v="2024-09-17T00:00:00"/>
    <d v="1899-12-30T13:38:13"/>
    <s v="18/09 10 PAL"/>
    <d v="2024-09-18T00:00:00"/>
    <x v="9"/>
    <x v="7"/>
    <x v="3320"/>
    <d v="2024-09-19T00:00:00"/>
    <d v="1899-12-30T08:10:43"/>
    <n v="101"/>
    <s v="E00101"/>
    <s v="RUTA KMS.101"/>
    <x v="228"/>
    <x v="0"/>
    <x v="5"/>
    <x v="4"/>
    <x v="0"/>
    <d v="2024-09-17T13:38:13"/>
    <x v="318"/>
    <n v="30.363055555557366"/>
    <d v="2024-09-19T08:10:43"/>
    <d v="1899-12-30T01:20:48"/>
    <d v="2024-09-19T09:31:31"/>
    <n v="-13.525277777749579"/>
    <x v="1"/>
    <m/>
    <m/>
    <x v="0"/>
    <x v="18"/>
    <x v="2"/>
    <x v="3"/>
    <x v="0"/>
    <n v="5"/>
    <s v=""/>
    <d v="1899-12-31T08:19:12"/>
    <n v="28.016388888890699"/>
    <e v="#N/A"/>
    <n v="28.016388888890699"/>
    <n v="0"/>
    <x v="2"/>
  </r>
  <r>
    <s v="E016"/>
    <s v="EM11"/>
    <x v="3213"/>
    <x v="0"/>
    <s v="E2"/>
    <n v="100014134"/>
    <s v="GALLARDO LOPEZ JOSE RAMON"/>
    <n v="17007830"/>
    <s v="ESCAIRON"/>
    <n v="192117"/>
    <x v="126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0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2113"/>
    <x v="1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1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191212"/>
    <x v="15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2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50"/>
    <x v="30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3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0"/>
    <x v="78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4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614"/>
    <x v="7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5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3"/>
    <x v="0"/>
    <s v="E2"/>
    <n v="100014134"/>
    <s v="GALLARDO LOPEZ JOSE RAMON"/>
    <n v="17007830"/>
    <s v="ESCAIRON"/>
    <n v="210582"/>
    <x v="127"/>
    <d v="2024-09-17T00:00:00"/>
    <d v="1899-12-30T13:56:38"/>
    <s v="18/09 SERVIR 4 PAL"/>
    <d v="2024-09-18T00:00:00"/>
    <x v="9"/>
    <x v="7"/>
    <x v="3321"/>
    <d v="2024-09-17T00:00:00"/>
    <d v="1899-12-30T18:30:50"/>
    <n v="0"/>
    <s v="E00000"/>
    <s v="RUTA KMS.0000"/>
    <x v="225"/>
    <x v="0"/>
    <x v="6"/>
    <x v="4"/>
    <x v="0"/>
    <d v="2024-09-17T13:56:38"/>
    <x v="318"/>
    <n v="30.056111111131031"/>
    <d v="2024-09-17T18:30:50"/>
    <d v="1899-12-30T00:00:00"/>
    <d v="2024-09-17T18:30:50"/>
    <n v="25.486111111182254"/>
    <x v="0"/>
    <m/>
    <m/>
    <x v="0"/>
    <x v="15"/>
    <x v="0"/>
    <x v="3"/>
    <x v="10"/>
    <n v="3"/>
    <s v=""/>
    <d v="1899-12-30T00:00:00"/>
    <n v="29.056111111131031"/>
    <e v="#N/A"/>
    <n v="29.056111111131031"/>
    <n v="0"/>
    <x v="2"/>
  </r>
  <r>
    <s v="E016"/>
    <s v="EM11"/>
    <x v="3214"/>
    <x v="0"/>
    <s v="E2"/>
    <n v="100000989"/>
    <s v="CONSTRUCTORA SAN JOSE S.A."/>
    <n v="17007803"/>
    <s v="REFORMA MARINEDA CITY (LA CORUÑA)"/>
    <n v="190030"/>
    <x v="23"/>
    <d v="2024-09-18T00:00:00"/>
    <d v="1899-12-30T09:53:29"/>
    <s v="19/09 8167FXL JUEVES"/>
    <d v="2024-09-19T00:00:00"/>
    <x v="9"/>
    <x v="7"/>
    <x v="3322"/>
    <d v="2024-09-19T00:00:00"/>
    <d v="1899-12-30T08:32:13"/>
    <n v="89"/>
    <s v="E00089"/>
    <s v="RUTA KMS.089"/>
    <x v="48"/>
    <x v="0"/>
    <x v="0"/>
    <x v="4"/>
    <x v="0"/>
    <d v="2024-09-18T09:53:29"/>
    <x v="331"/>
    <n v="34.108611111121718"/>
    <d v="2024-09-19T08:32:13"/>
    <d v="1899-12-30T01:11:12"/>
    <d v="2024-09-19T09:43:25"/>
    <n v="10.276388889004011"/>
    <x v="0"/>
    <m/>
    <m/>
    <x v="0"/>
    <x v="18"/>
    <x v="0"/>
    <x v="3"/>
    <x v="0"/>
    <n v="5"/>
    <s v=""/>
    <d v="1899-12-31T04:28:48"/>
    <n v="31.92194444445505"/>
    <e v="#N/A"/>
    <n v="31.92194444445505"/>
    <n v="0"/>
    <x v="2"/>
  </r>
  <r>
    <s v="E016"/>
    <s v="EM11"/>
    <x v="3215"/>
    <x v="0"/>
    <s v="E2"/>
    <n v="100000567"/>
    <s v="CONSTRU SOÑAR S.L."/>
    <n v="20000472"/>
    <s v="SOÑAR"/>
    <n v="190140"/>
    <x v="20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0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194"/>
    <x v="19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1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1212"/>
    <x v="15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2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5"/>
    <x v="0"/>
    <s v="E2"/>
    <n v="100000567"/>
    <s v="CONSTRU SOÑAR S.L."/>
    <n v="20000472"/>
    <s v="SOÑAR"/>
    <n v="190010"/>
    <x v="27"/>
    <d v="2024-09-18T00:00:00"/>
    <d v="1899-12-30T10:44:34"/>
    <s v="19/09 10 pal servir"/>
    <d v="2024-09-19T00:00:00"/>
    <x v="9"/>
    <x v="7"/>
    <x v="3323"/>
    <d v="2024-09-18T00:00:00"/>
    <d v="1899-12-30T17:24:49"/>
    <n v="117"/>
    <s v="E00117"/>
    <s v="RUTA KMS.117"/>
    <x v="277"/>
    <x v="0"/>
    <x v="3"/>
    <x v="4"/>
    <x v="0"/>
    <d v="2024-09-18T10:44:34"/>
    <x v="331"/>
    <n v="33.257222222280689"/>
    <d v="2024-09-18T17:24:49"/>
    <d v="1899-12-30T01:33:36"/>
    <d v="2024-09-18T18:58:25"/>
    <n v="25.026388888887595"/>
    <x v="0"/>
    <m/>
    <m/>
    <x v="0"/>
    <x v="17"/>
    <x v="0"/>
    <x v="3"/>
    <x v="9"/>
    <n v="4"/>
    <s v=""/>
    <d v="1899-12-31T13:26:24"/>
    <n v="30.69722222228069"/>
    <e v="#N/A"/>
    <n v="30.69722222228069"/>
    <n v="0"/>
    <x v="2"/>
  </r>
  <r>
    <s v="E016"/>
    <s v="EM11"/>
    <x v="3216"/>
    <x v="0"/>
    <s v="E2"/>
    <n v="100021405"/>
    <s v="MAT. DE CONST. FERNANDO ALONSO,S.L."/>
    <n v="20001986"/>
    <s v="BEADE"/>
    <n v="190140"/>
    <x v="2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3"/>
    <x v="8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1"/>
    <x v="6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194"/>
    <x v="1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0010"/>
    <x v="27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4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11"/>
    <x v="128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5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254"/>
    <x v="81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6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3080"/>
    <x v="3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8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18"/>
    <x v="102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9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92"/>
    <x v="129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7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0"/>
    <x v="130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0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627"/>
    <x v="73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1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210562"/>
    <x v="7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2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6"/>
    <x v="0"/>
    <s v="E2"/>
    <n v="100021405"/>
    <s v="MAT. DE CONST. FERNANDO ALONSO,S.L."/>
    <n v="20001986"/>
    <s v="BEADE"/>
    <n v="191212"/>
    <x v="15"/>
    <d v="2024-09-18T00:00:00"/>
    <d v="1899-12-30T10:47:58"/>
    <s v="19/09 17PALS+14CA"/>
    <d v="2024-09-19T00:00:00"/>
    <x v="9"/>
    <x v="7"/>
    <x v="3324"/>
    <d v="2024-09-18T00:00:00"/>
    <d v="1899-12-30T17:20:25"/>
    <n v="104"/>
    <s v="E00104"/>
    <s v="RUTA KMS.104"/>
    <x v="226"/>
    <x v="0"/>
    <x v="13"/>
    <x v="4"/>
    <x v="0"/>
    <d v="2024-09-18T10:47:58"/>
    <x v="331"/>
    <n v="33.200555555638857"/>
    <d v="2024-09-18T17:20:25"/>
    <d v="1899-12-30T01:23:12"/>
    <d v="2024-09-18T18:43:37"/>
    <n v="25.273055555589963"/>
    <x v="0"/>
    <m/>
    <m/>
    <x v="0"/>
    <x v="17"/>
    <x v="0"/>
    <x v="3"/>
    <x v="9"/>
    <n v="4"/>
    <s v=""/>
    <d v="1899-12-31T09:16:48"/>
    <n v="30.81388888897219"/>
    <e v="#N/A"/>
    <n v="30.81388888897219"/>
    <n v="0"/>
    <x v="2"/>
  </r>
  <r>
    <s v="E016"/>
    <s v="EM11"/>
    <x v="3217"/>
    <x v="0"/>
    <s v="E2"/>
    <n v="100000055"/>
    <s v="ANGEL R. PEREIRO S.L."/>
    <n v="20000260"/>
    <s v="REDONDELA"/>
    <n v="190017"/>
    <x v="32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0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0062"/>
    <x v="28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1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210555"/>
    <x v="31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2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7"/>
    <x v="0"/>
    <s v="E2"/>
    <n v="100000055"/>
    <s v="ANGEL R. PEREIRO S.L."/>
    <n v="20000260"/>
    <s v="REDONDELA"/>
    <n v="191212"/>
    <x v="15"/>
    <d v="2024-09-18T00:00:00"/>
    <d v="1899-12-30T11:09:24"/>
    <s v="Cemento + Mortero +"/>
    <d v="2024-09-20T00:00:00"/>
    <x v="9"/>
    <x v="7"/>
    <x v="3325"/>
    <d v="2024-09-18T00:00:00"/>
    <d v="1899-12-30T15:12:05"/>
    <n v="91"/>
    <s v="E00091"/>
    <s v="RUTA KMS.091"/>
    <x v="35"/>
    <x v="0"/>
    <x v="3"/>
    <x v="4"/>
    <x v="0"/>
    <d v="2024-09-18T11:09:24"/>
    <x v="368"/>
    <n v="56.843333333381452"/>
    <d v="2024-09-18T15:12:05"/>
    <d v="1899-12-30T01:12:48"/>
    <d v="2024-09-18T16:24:53"/>
    <n v="51.585277777863666"/>
    <x v="0"/>
    <m/>
    <m/>
    <x v="0"/>
    <x v="17"/>
    <x v="0"/>
    <x v="3"/>
    <x v="4"/>
    <n v="4"/>
    <s v=""/>
    <d v="1899-12-31T05:07:12"/>
    <n v="54.630000000048121"/>
    <e v="#N/A"/>
    <n v="54.630000000048121"/>
    <n v="0"/>
    <x v="2"/>
  </r>
  <r>
    <s v="E016"/>
    <s v="EM11"/>
    <x v="3218"/>
    <x v="0"/>
    <s v="E2"/>
    <n v="100018966"/>
    <s v="RIBEGAR INTERIORES, S.L."/>
    <n v="20002436"/>
    <s v="CAMPONARAYA"/>
    <n v="3080"/>
    <x v="35"/>
    <d v="2024-09-18T00:00:00"/>
    <d v="1899-12-30T11:28:41"/>
    <s v="18/09 12far+ 2PAL CE"/>
    <d v="2024-09-18T00:00:00"/>
    <x v="9"/>
    <x v="8"/>
    <x v="3326"/>
    <d v="2024-09-18T00:00:00"/>
    <d v="1899-12-30T14:29:20"/>
    <n v="11"/>
    <s v="E00011"/>
    <s v="RUTA KMS.011"/>
    <x v="34"/>
    <x v="0"/>
    <x v="0"/>
    <x v="4"/>
    <x v="0"/>
    <d v="2024-09-18T11:28:41"/>
    <x v="318"/>
    <n v="8.5219444444519468"/>
    <d v="2024-09-18T14:29:20"/>
    <d v="1899-12-30T00:08:48"/>
    <d v="2024-09-18T14:38:08"/>
    <n v="5.3644444444798864"/>
    <x v="0"/>
    <m/>
    <m/>
    <x v="0"/>
    <x v="17"/>
    <x v="0"/>
    <x v="3"/>
    <x v="5"/>
    <n v="4"/>
    <s v=""/>
    <d v="1899-12-30T03:31:12"/>
    <n v="7.3752777777852803"/>
    <e v="#N/A"/>
    <n v="7.3752777777852803"/>
    <n v="0"/>
    <x v="2"/>
  </r>
  <r>
    <s v="E016"/>
    <s v="EM11"/>
    <x v="3219"/>
    <x v="0"/>
    <s v="E2"/>
    <n v="100001500"/>
    <s v="CNES. MARTINEZ Y NEIRA S.L."/>
    <n v="17007734"/>
    <s v="CASTIÑEIRIÑO"/>
    <n v="190023"/>
    <x v="33"/>
    <d v="2024-09-18T00:00:00"/>
    <d v="1899-12-30T12:00:44"/>
    <s v="18/09 5966DNB"/>
    <d v="2024-09-18T00:00:00"/>
    <x v="9"/>
    <x v="7"/>
    <x v="3327"/>
    <d v="2024-09-18T00:00:00"/>
    <d v="1899-12-30T13:02:07"/>
    <n v="5"/>
    <s v="E00005"/>
    <s v="RUTA KMS.005"/>
    <x v="17"/>
    <x v="0"/>
    <x v="0"/>
    <x v="4"/>
    <x v="0"/>
    <d v="2024-09-18T12:00:44"/>
    <x v="318"/>
    <n v="7.9877777777728625"/>
    <d v="2024-09-18T13:02:07"/>
    <d v="1899-12-30T00:04:00"/>
    <d v="2024-09-18T13:06:07"/>
    <n v="6.8980555555899628"/>
    <x v="0"/>
    <m/>
    <m/>
    <x v="0"/>
    <x v="17"/>
    <x v="0"/>
    <x v="3"/>
    <x v="2"/>
    <n v="4"/>
    <s v=""/>
    <d v="1899-12-30T01:36:00"/>
    <n v="6.921111111106196"/>
    <e v="#N/A"/>
    <n v="6.921111111106196"/>
    <n v="0"/>
    <x v="2"/>
  </r>
  <r>
    <s v="E016"/>
    <s v="EM11"/>
    <x v="3220"/>
    <x v="0"/>
    <s v="E2"/>
    <n v="100000743"/>
    <s v="TEAIS S.A."/>
    <n v="17006307"/>
    <s v="SABON"/>
    <n v="3107"/>
    <x v="125"/>
    <d v="2024-09-18T00:00:00"/>
    <d v="1899-12-30T12:55:58"/>
    <s v="19/09 1p cal viva"/>
    <d v="2024-09-19T00:00:00"/>
    <x v="9"/>
    <x v="7"/>
    <x v="3328"/>
    <d v="2024-09-19T00:00:00"/>
    <d v="1899-12-30T18:08:59"/>
    <n v="94"/>
    <s v="E00094"/>
    <s v="RUTA KMS.094"/>
    <x v="229"/>
    <x v="0"/>
    <x v="0"/>
    <x v="4"/>
    <x v="0"/>
    <d v="2024-09-18T12:55:58"/>
    <x v="331"/>
    <n v="31.067222222336568"/>
    <d v="2024-09-19T18:08:59"/>
    <d v="1899-12-30T01:15:12"/>
    <d v="2024-09-19T19:24:11"/>
    <n v="0.5969444444635883"/>
    <x v="0"/>
    <m/>
    <m/>
    <x v="0"/>
    <x v="18"/>
    <x v="0"/>
    <x v="3"/>
    <x v="10"/>
    <n v="5"/>
    <s v=""/>
    <d v="1899-12-31T06:04:48"/>
    <n v="28.813888889003234"/>
    <e v="#N/A"/>
    <n v="28.813888889003234"/>
    <n v="0"/>
    <x v="2"/>
  </r>
  <r>
    <s v="E016"/>
    <s v="EM11"/>
    <x v="3221"/>
    <x v="0"/>
    <s v="E2"/>
    <n v="100033629"/>
    <s v="VICMARI LACIANA, S.L."/>
    <n v="20002700"/>
    <s v="VILLABLINO"/>
    <n v="190191"/>
    <x v="13"/>
    <d v="2024-09-18T00:00:00"/>
    <d v="1899-12-30T14:46:21"/>
    <s v="19/09 cem+mortero ci"/>
    <d v="2024-09-19T00:00:00"/>
    <x v="9"/>
    <x v="8"/>
    <x v="3329"/>
    <d v="2024-09-19T00:00:00"/>
    <d v="1899-12-30T12:41:13"/>
    <n v="74"/>
    <s v="E00074"/>
    <s v="RUTA KMS.074"/>
    <x v="227"/>
    <x v="0"/>
    <x v="0"/>
    <x v="4"/>
    <x v="0"/>
    <d v="2024-09-18T14:46:21"/>
    <x v="331"/>
    <n v="29.227499999979045"/>
    <d v="2024-09-19T12:41:13"/>
    <d v="1899-12-30T00:59:12"/>
    <d v="2024-09-19T13:40:25"/>
    <n v="6.3263888890505768"/>
    <x v="0"/>
    <m/>
    <m/>
    <x v="0"/>
    <x v="18"/>
    <x v="0"/>
    <x v="3"/>
    <x v="3"/>
    <n v="5"/>
    <s v=""/>
    <d v="1899-12-30T23:40:48"/>
    <n v="27.240833333312377"/>
    <e v="#N/A"/>
    <n v="27.240833333312377"/>
    <n v="0"/>
    <x v="2"/>
  </r>
  <r>
    <s v="E016"/>
    <s v="EM11"/>
    <x v="3222"/>
    <x v="0"/>
    <s v="E2"/>
    <n v="100000136"/>
    <s v="CONSTRUDECO NORTE S.L."/>
    <n v="20000513"/>
    <s v="BURELA"/>
    <n v="190193"/>
    <x v="3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0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610"/>
    <x v="24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1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61"/>
    <x v="26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2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217"/>
    <x v="107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3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0194"/>
    <x v="19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4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210555"/>
    <x v="31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5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54"/>
    <x v="80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6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2"/>
    <x v="0"/>
    <s v="E2"/>
    <n v="100000136"/>
    <s v="CONSTRUDECO NORTE S.L."/>
    <n v="20000513"/>
    <s v="BURELA"/>
    <n v="191212"/>
    <x v="15"/>
    <d v="2024-09-18T00:00:00"/>
    <d v="1899-12-30T16:59:35"/>
    <s v="19/09 17 pal"/>
    <d v="2024-09-19T00:00:00"/>
    <x v="9"/>
    <x v="7"/>
    <x v="3330"/>
    <d v="2024-09-19T00:00:00"/>
    <d v="1899-12-30T18:10:09"/>
    <n v="186"/>
    <s v="E00186"/>
    <s v="RUTA KMS.186"/>
    <x v="225"/>
    <x v="0"/>
    <x v="8"/>
    <x v="4"/>
    <x v="0"/>
    <d v="2024-09-18T16:59:35"/>
    <x v="331"/>
    <n v="27.006944444496185"/>
    <d v="2024-09-19T18:10:09"/>
    <d v="1899-12-30T02:28:48"/>
    <d v="2024-09-19T20:38:57"/>
    <n v="-0.64916666666977108"/>
    <x v="0"/>
    <m/>
    <m/>
    <x v="0"/>
    <x v="18"/>
    <x v="0"/>
    <x v="3"/>
    <x v="10"/>
    <n v="5"/>
    <s v=""/>
    <d v="1900-01-01T11:31:12"/>
    <n v="23.526944444496184"/>
    <e v="#N/A"/>
    <n v="23.526944444496184"/>
    <n v="0"/>
    <x v="2"/>
  </r>
  <r>
    <s v="E016"/>
    <s v="EM11"/>
    <x v="3223"/>
    <x v="0"/>
    <s v="E2"/>
    <n v="100031736"/>
    <s v="ALMACENES LUIS FDEZ. GALLEGO, S. L."/>
    <n v="17006824"/>
    <s v="COLUMBRIANOS"/>
    <n v="191212"/>
    <x v="15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0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10"/>
    <x v="27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1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062"/>
    <x v="28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2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1"/>
    <x v="13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3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870"/>
    <x v="2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4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1610"/>
    <x v="24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5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3"/>
    <x v="82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6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210254"/>
    <x v="81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8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3"/>
    <x v="0"/>
    <s v="E2"/>
    <n v="100031736"/>
    <s v="ALMACENES LUIS FDEZ. GALLEGO, S. L."/>
    <n v="17006824"/>
    <s v="COLUMBRIANOS"/>
    <n v="190194"/>
    <x v="19"/>
    <d v="2024-09-18T00:00:00"/>
    <d v="1899-12-30T18:40:56"/>
    <s v="19/09 Servir"/>
    <d v="2024-09-19T00:00:00"/>
    <x v="9"/>
    <x v="7"/>
    <x v="3331"/>
    <d v="2024-09-19T00:00:00"/>
    <d v="1899-12-30T14:52:27"/>
    <n v="219"/>
    <s v="E00219"/>
    <s v="RUTA KMS.219"/>
    <x v="35"/>
    <x v="0"/>
    <x v="9"/>
    <x v="4"/>
    <x v="0"/>
    <d v="2024-09-18T18:40:56"/>
    <x v="331"/>
    <n v="25.317777777789161"/>
    <d v="2024-09-19T14:52:27"/>
    <d v="1899-12-30T02:55:12"/>
    <d v="2024-09-19T17:47:39"/>
    <n v="2.2058333334862255"/>
    <x v="0"/>
    <m/>
    <m/>
    <x v="0"/>
    <x v="18"/>
    <x v="0"/>
    <x v="3"/>
    <x v="5"/>
    <n v="5"/>
    <s v=""/>
    <d v="1900-01-01T22:04:48"/>
    <n v="21.397777777789159"/>
    <e v="#N/A"/>
    <n v="21.397777777789159"/>
    <n v="0"/>
    <x v="2"/>
  </r>
  <r>
    <s v="E016"/>
    <s v="EM11"/>
    <x v="3224"/>
    <x v="0"/>
    <s v="E2"/>
    <n v="100000208"/>
    <s v="PREFABRICADOS DENA S.L."/>
    <n v="20000085"/>
    <s v="DENA - MEAÑO"/>
    <n v="191610"/>
    <x v="24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0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4"/>
    <x v="0"/>
    <s v="E2"/>
    <n v="100000208"/>
    <s v="PREFABRICADOS DENA S.L."/>
    <n v="20000085"/>
    <s v="DENA - MEAÑO"/>
    <n v="191212"/>
    <x v="15"/>
    <d v="2024-09-19T00:00:00"/>
    <d v="1899-12-30T08:30:49"/>
    <s v="20/09 17PALS S.PED 6"/>
    <d v="2024-09-20T00:00:00"/>
    <x v="9"/>
    <x v="7"/>
    <x v="3332"/>
    <d v="2024-09-19T00:00:00"/>
    <d v="1899-12-30T10:25:41"/>
    <n v="78"/>
    <s v="E00078"/>
    <s v="RUTA KMS.078"/>
    <x v="225"/>
    <x v="0"/>
    <x v="1"/>
    <x v="4"/>
    <x v="0"/>
    <d v="2024-09-19T08:30:49"/>
    <x v="368"/>
    <n v="35.486388888966758"/>
    <d v="2024-09-19T10:25:41"/>
    <d v="1899-12-30T01:02:24"/>
    <d v="2024-09-19T11:28:05"/>
    <n v="32.531944444519468"/>
    <x v="0"/>
    <m/>
    <m/>
    <x v="0"/>
    <x v="18"/>
    <x v="0"/>
    <x v="3"/>
    <x v="6"/>
    <n v="5"/>
    <s v=""/>
    <d v="1899-12-31T00:57:36"/>
    <n v="33.446388888966759"/>
    <e v="#N/A"/>
    <n v="33.446388888966759"/>
    <n v="0"/>
    <x v="2"/>
  </r>
  <r>
    <s v="E016"/>
    <s v="EM11"/>
    <x v="3225"/>
    <x v="0"/>
    <s v="E2"/>
    <n v="100000131"/>
    <s v="HIJOS DE TOMAS SORRIBAS S.L."/>
    <n v="20000248"/>
    <s v="BEMBIBRE"/>
    <n v="190140"/>
    <x v="20"/>
    <d v="2024-09-19T00:00:00"/>
    <d v="1899-12-30T11:01:29"/>
    <s v="19/09 CEMN+MORT"/>
    <d v="2024-09-19T00:00:00"/>
    <x v="9"/>
    <x v="8"/>
    <x v="3333"/>
    <d v="2024-09-19T00:00:00"/>
    <d v="1899-12-30T13:31:01"/>
    <n v="40"/>
    <s v="E00040"/>
    <s v="RUTA KMS.040"/>
    <x v="27"/>
    <x v="0"/>
    <x v="0"/>
    <x v="4"/>
    <x v="0"/>
    <d v="2024-09-19T11:01:29"/>
    <x v="331"/>
    <n v="8.9752777777612209"/>
    <d v="2024-09-19T13:31:01"/>
    <d v="1899-12-30T00:32:00"/>
    <d v="2024-09-19T14:03:01"/>
    <n v="5.9497222223435529"/>
    <x v="0"/>
    <m/>
    <m/>
    <x v="0"/>
    <x v="18"/>
    <x v="0"/>
    <x v="3"/>
    <x v="2"/>
    <n v="5"/>
    <s v=""/>
    <d v="1899-12-30T12:48:00"/>
    <n v="7.4419444444278877"/>
    <e v="#N/A"/>
    <n v="7.4419444444278877"/>
    <n v="0"/>
    <x v="2"/>
  </r>
  <r>
    <s v="E016"/>
    <s v="EM11"/>
    <x v="3226"/>
    <x v="0"/>
    <s v="E2"/>
    <n v="100000136"/>
    <s v="CONSTRUDECO NORTE S.L."/>
    <n v="17007722"/>
    <s v="R.F. AMANUENSE Y NOSTRAMO(A GRAÑA)"/>
    <n v="8000863"/>
    <x v="131"/>
    <d v="2024-09-19T00:00:00"/>
    <d v="1899-12-30T12:29:50"/>
    <s v="19/09 7PZA SATE"/>
    <d v="2024-09-19T00:00:00"/>
    <x v="9"/>
    <x v="7"/>
    <x v="3334"/>
    <d v="2024-09-19T00:00:00"/>
    <d v="1899-12-30T15:57:16"/>
    <n v="107"/>
    <s v="E00107"/>
    <s v="RUTA KMS.107"/>
    <x v="379"/>
    <x v="0"/>
    <x v="0"/>
    <x v="4"/>
    <x v="0"/>
    <d v="2024-09-19T12:29:50"/>
    <x v="331"/>
    <n v="7.5027777779032476"/>
    <d v="2024-09-19T15:57:16"/>
    <d v="1899-12-30T01:25:36"/>
    <d v="2024-09-19T17:22:52"/>
    <n v="2.6188888890319504"/>
    <x v="0"/>
    <m/>
    <m/>
    <x v="0"/>
    <x v="18"/>
    <x v="0"/>
    <x v="3"/>
    <x v="4"/>
    <n v="5"/>
    <s v=""/>
    <d v="1899-12-31T10:14:24"/>
    <n v="5.0761111112365809"/>
    <e v="#N/A"/>
    <n v="5.0761111112365809"/>
    <n v="0"/>
    <x v="2"/>
  </r>
  <r>
    <s v="E016"/>
    <s v="EM11"/>
    <x v="3227"/>
    <x v="0"/>
    <s v="E2"/>
    <n v="100059612"/>
    <s v="UTE NEV COMPOSTELA"/>
    <n v="17007787"/>
    <s v="UTE NEV COMPOSTELA-EST.FFCC SANTIAG"/>
    <n v="190023"/>
    <x v="33"/>
    <d v="2024-09-19T00:00:00"/>
    <d v="1899-12-30T19:08:42"/>
    <s v="19/09 5966DNB"/>
    <d v="2024-09-19T00:00:00"/>
    <x v="22"/>
    <x v="7"/>
    <x v="3335"/>
    <d v="2024-09-20T00:00:00"/>
    <d v="1899-12-30T08:13:13"/>
    <n v="7"/>
    <s v="E00007"/>
    <s v="RUTA KMS.007"/>
    <x v="17"/>
    <x v="0"/>
    <x v="0"/>
    <x v="4"/>
    <x v="0"/>
    <d v="2024-09-19T19:08:42"/>
    <x v="370"/>
    <n v="1.3549999999813735"/>
    <d v="2024-09-20T08:13:13"/>
    <d v="1899-12-30T00:05:36"/>
    <d v="2024-09-20T08:18:49"/>
    <n v="-11.813611111196224"/>
    <x v="1"/>
    <m/>
    <m/>
    <x v="0"/>
    <x v="19"/>
    <x v="2"/>
    <x v="3"/>
    <x v="0"/>
    <n v="6"/>
    <s v=""/>
    <d v="1899-12-30T02:14:24"/>
    <n v="0.26166666664804028"/>
    <e v="#N/A"/>
    <n v="0.26166666664804028"/>
    <n v="1"/>
    <x v="2"/>
  </r>
  <r>
    <s v="E002"/>
    <s v="EO55"/>
    <x v="3228"/>
    <x v="0"/>
    <s v="E4"/>
    <n v="100058375"/>
    <s v="GRUPO PUYA 68, S.L."/>
    <n v="46005331"/>
    <s v="ALMACEN-S.PEDRO ALCANTARA"/>
    <n v="3283"/>
    <x v="40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0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8"/>
    <x v="0"/>
    <s v="E4"/>
    <n v="100058375"/>
    <s v="GRUPO PUYA 68, S.L."/>
    <n v="46005331"/>
    <s v="ALMACEN-S.PEDRO ALCANTARA"/>
    <n v="3282"/>
    <x v="39"/>
    <d v="2024-09-10T00:00:00"/>
    <d v="1899-12-30T08:51:00"/>
    <s v="Pedido diario"/>
    <d v="2024-09-18T00:00:00"/>
    <x v="9"/>
    <x v="9"/>
    <x v="3336"/>
    <d v="2024-09-18T00:00:00"/>
    <d v="1899-12-30T13:14:20"/>
    <n v="84"/>
    <s v="E00084"/>
    <s v="RUTA KMS.084"/>
    <x v="59"/>
    <x v="0"/>
    <x v="1"/>
    <x v="5"/>
    <x v="1"/>
    <d v="2024-09-10T08:51:00"/>
    <x v="318"/>
    <n v="203.15000000002328"/>
    <d v="2024-09-18T13:14:20"/>
    <d v="1899-12-30T01:07:12"/>
    <d v="2024-09-18T14:21:32"/>
    <n v="5.6411111110355705"/>
    <x v="0"/>
    <m/>
    <m/>
    <x v="0"/>
    <x v="17"/>
    <x v="0"/>
    <x v="3"/>
    <x v="2"/>
    <n v="4"/>
    <s v=""/>
    <d v="1899-12-31T02:52:48"/>
    <n v="201.03000000002328"/>
    <n v="60"/>
    <n v="141.03000000002328"/>
    <n v="0"/>
    <x v="3"/>
  </r>
  <r>
    <s v="E002"/>
    <s v="EO55"/>
    <x v="3229"/>
    <x v="0"/>
    <s v="E4"/>
    <n v="100058375"/>
    <s v="GRUPO PUYA 68, S.L."/>
    <n v="46005331"/>
    <s v="ALMACEN-S.PEDRO ALCANTARA"/>
    <n v="3283"/>
    <x v="40"/>
    <d v="2024-09-10T00:00:00"/>
    <d v="1899-12-30T08:51:13"/>
    <s v="Pedido diario 19/09"/>
    <d v="2024-09-19T00:00:00"/>
    <x v="7"/>
    <x v="9"/>
    <x v="3337"/>
    <d v="2024-09-19T00:00:00"/>
    <d v="1899-12-30T12:29:13"/>
    <n v="84"/>
    <s v="E00084"/>
    <s v="RUTA KMS.084"/>
    <x v="59"/>
    <x v="0"/>
    <x v="0"/>
    <x v="5"/>
    <x v="1"/>
    <d v="2024-09-10T08:51:13"/>
    <x v="383"/>
    <n v="225.14638888888294"/>
    <d v="2024-09-19T12:29:13"/>
    <d v="1899-12-30T01:07:12"/>
    <d v="2024-09-19T13:36:25"/>
    <n v="4.3930555555270985"/>
    <x v="0"/>
    <m/>
    <m/>
    <x v="0"/>
    <x v="18"/>
    <x v="0"/>
    <x v="3"/>
    <x v="3"/>
    <n v="5"/>
    <s v=""/>
    <d v="1899-12-31T02:52:48"/>
    <n v="223.02638888888293"/>
    <n v="60"/>
    <n v="163.02638888888293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8"/>
    <d v="2024-09-18T00:00:00"/>
    <d v="1899-12-30T06:23:25"/>
    <n v="29"/>
    <s v="E00029"/>
    <s v="RUTA KMS.029"/>
    <x v="53"/>
    <x v="0"/>
    <x v="0"/>
    <x v="5"/>
    <x v="0"/>
    <d v="2024-09-11T11:54:45"/>
    <x v="196"/>
    <n v="32.087500000081491"/>
    <d v="2024-09-18T06:23:25"/>
    <d v="1899-12-30T00:23:12"/>
    <d v="2024-09-18T06:46:37"/>
    <n v="-130.7769444443984"/>
    <x v="1"/>
    <m/>
    <m/>
    <x v="0"/>
    <x v="17"/>
    <x v="2"/>
    <x v="3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39"/>
    <d v="2024-09-18T00:00:00"/>
    <d v="1899-12-30T07:51:50"/>
    <n v="29"/>
    <s v="E00029"/>
    <s v="RUTA KMS.029"/>
    <x v="53"/>
    <x v="0"/>
    <x v="0"/>
    <x v="5"/>
    <x v="0"/>
    <d v="2024-09-11T11:54:45"/>
    <x v="196"/>
    <n v="32.087500000081491"/>
    <d v="2024-09-18T07:51:50"/>
    <d v="1899-12-30T00:23:12"/>
    <d v="2024-09-18T08:15:02"/>
    <n v="-132.25055555545259"/>
    <x v="1"/>
    <m/>
    <m/>
    <x v="0"/>
    <x v="17"/>
    <x v="2"/>
    <x v="3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0"/>
    <d v="2024-09-18T00:00:00"/>
    <d v="1899-12-30T09:53:59"/>
    <n v="29"/>
    <s v="E00029"/>
    <s v="RUTA KMS.029"/>
    <x v="53"/>
    <x v="0"/>
    <x v="0"/>
    <x v="5"/>
    <x v="0"/>
    <d v="2024-09-11T11:54:45"/>
    <x v="196"/>
    <n v="32.087500000081491"/>
    <d v="2024-09-18T09:53:59"/>
    <d v="1899-12-30T00:23:12"/>
    <d v="2024-09-18T10:17:11"/>
    <n v="-134.2863888888387"/>
    <x v="1"/>
    <m/>
    <m/>
    <x v="0"/>
    <x v="17"/>
    <x v="2"/>
    <x v="3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1"/>
    <d v="2024-09-18T00:00:00"/>
    <d v="1899-12-30T11:30:39"/>
    <n v="29"/>
    <s v="E00029"/>
    <s v="RUTA KMS.029"/>
    <x v="53"/>
    <x v="0"/>
    <x v="0"/>
    <x v="5"/>
    <x v="0"/>
    <d v="2024-09-11T11:54:45"/>
    <x v="196"/>
    <n v="32.087500000081491"/>
    <d v="2024-09-18T11:30:39"/>
    <d v="1899-12-30T00:23:12"/>
    <d v="2024-09-18T11:53:51"/>
    <n v="-135.89749999990454"/>
    <x v="1"/>
    <m/>
    <m/>
    <x v="0"/>
    <x v="17"/>
    <x v="2"/>
    <x v="3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2"/>
    <d v="2024-09-18T00:00:00"/>
    <d v="1899-12-30T12:10:30"/>
    <n v="29"/>
    <s v="E00029"/>
    <s v="RUTA KMS.029"/>
    <x v="55"/>
    <x v="0"/>
    <x v="0"/>
    <x v="5"/>
    <x v="0"/>
    <d v="2024-09-11T11:54:45"/>
    <x v="196"/>
    <n v="32.087500000081491"/>
    <d v="2024-09-18T12:10:30"/>
    <d v="1899-12-30T00:23:12"/>
    <d v="2024-09-18T12:33:42"/>
    <n v="-136.56166666658828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3"/>
    <d v="2024-09-18T00:00:00"/>
    <d v="1899-12-30T12:57:02"/>
    <n v="29"/>
    <s v="E00029"/>
    <s v="RUTA KMS.029"/>
    <x v="53"/>
    <x v="0"/>
    <x v="0"/>
    <x v="5"/>
    <x v="0"/>
    <d v="2024-09-11T11:54:45"/>
    <x v="196"/>
    <n v="32.087500000081491"/>
    <d v="2024-09-18T12:57:02"/>
    <d v="1899-12-30T00:23:12"/>
    <d v="2024-09-18T13:20:14"/>
    <n v="-137.33722222218057"/>
    <x v="1"/>
    <m/>
    <m/>
    <x v="0"/>
    <x v="17"/>
    <x v="2"/>
    <x v="3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4"/>
    <d v="2024-09-18T00:00:00"/>
    <d v="1899-12-30T15:32:01"/>
    <n v="29"/>
    <s v="E00029"/>
    <s v="RUTA KMS.029"/>
    <x v="53"/>
    <x v="0"/>
    <x v="0"/>
    <x v="5"/>
    <x v="0"/>
    <d v="2024-09-11T11:54:45"/>
    <x v="196"/>
    <n v="32.087500000081491"/>
    <d v="2024-09-18T15:32:01"/>
    <d v="1899-12-30T00:23:12"/>
    <d v="2024-09-18T15:55:13"/>
    <n v="-139.92027777771"/>
    <x v="1"/>
    <m/>
    <m/>
    <x v="0"/>
    <x v="17"/>
    <x v="2"/>
    <x v="3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5"/>
    <d v="2024-09-18T00:00:00"/>
    <d v="1899-12-30T16:56:12"/>
    <n v="29"/>
    <s v="E00029"/>
    <s v="RUTA KMS.029"/>
    <x v="53"/>
    <x v="0"/>
    <x v="0"/>
    <x v="5"/>
    <x v="0"/>
    <d v="2024-09-11T11:54:45"/>
    <x v="196"/>
    <n v="32.087500000081491"/>
    <d v="2024-09-18T16:56:12"/>
    <d v="1899-12-30T00:23:12"/>
    <d v="2024-09-18T17:19:24"/>
    <n v="-141.32333333312999"/>
    <x v="1"/>
    <m/>
    <m/>
    <x v="0"/>
    <x v="17"/>
    <x v="2"/>
    <x v="3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6"/>
    <d v="2024-09-19T00:00:00"/>
    <d v="1899-12-30T06:40:58"/>
    <n v="29"/>
    <s v="E00029"/>
    <s v="RUTA KMS.029"/>
    <x v="53"/>
    <x v="0"/>
    <x v="0"/>
    <x v="5"/>
    <x v="0"/>
    <d v="2024-09-11T11:54:45"/>
    <x v="196"/>
    <n v="32.087500000081491"/>
    <d v="2024-09-19T06:40:58"/>
    <d v="1899-12-30T00:23:12"/>
    <d v="2024-09-19T07:04:10"/>
    <n v="-155.06944444432156"/>
    <x v="1"/>
    <m/>
    <m/>
    <x v="0"/>
    <x v="18"/>
    <x v="2"/>
    <x v="3"/>
    <x v="1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7"/>
    <d v="2024-09-19T00:00:00"/>
    <d v="1899-12-30T08:11:28"/>
    <n v="29"/>
    <s v="E00029"/>
    <s v="RUTA KMS.029"/>
    <x v="53"/>
    <x v="0"/>
    <x v="0"/>
    <x v="5"/>
    <x v="0"/>
    <d v="2024-09-11T11:54:45"/>
    <x v="196"/>
    <n v="32.087500000081491"/>
    <d v="2024-09-19T08:11:28"/>
    <d v="1899-12-30T00:23:12"/>
    <d v="2024-09-19T08:34:40"/>
    <n v="-156.57777777768206"/>
    <x v="1"/>
    <m/>
    <m/>
    <x v="0"/>
    <x v="18"/>
    <x v="2"/>
    <x v="3"/>
    <x v="0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8"/>
    <d v="2024-09-19T00:00:00"/>
    <d v="1899-12-30T09:56:55"/>
    <n v="29"/>
    <s v="E00029"/>
    <s v="RUTA KMS.029"/>
    <x v="53"/>
    <x v="0"/>
    <x v="0"/>
    <x v="5"/>
    <x v="0"/>
    <d v="2024-09-11T11:54:45"/>
    <x v="196"/>
    <n v="32.087500000081491"/>
    <d v="2024-09-19T09:56:55"/>
    <d v="1899-12-30T00:23:12"/>
    <d v="2024-09-19T10:20:07"/>
    <n v="-158.33527777763084"/>
    <x v="1"/>
    <m/>
    <m/>
    <x v="0"/>
    <x v="18"/>
    <x v="2"/>
    <x v="3"/>
    <x v="1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49"/>
    <d v="2024-09-19T00:00:00"/>
    <d v="1899-12-30T11:22:49"/>
    <n v="29"/>
    <s v="E00029"/>
    <s v="RUTA KMS.029"/>
    <x v="53"/>
    <x v="0"/>
    <x v="0"/>
    <x v="5"/>
    <x v="0"/>
    <d v="2024-09-11T11:54:45"/>
    <x v="196"/>
    <n v="32.087500000081491"/>
    <d v="2024-09-19T11:22:49"/>
    <d v="1899-12-30T00:23:12"/>
    <d v="2024-09-19T11:46:01"/>
    <n v="-159.76694444438908"/>
    <x v="1"/>
    <m/>
    <m/>
    <x v="0"/>
    <x v="18"/>
    <x v="2"/>
    <x v="3"/>
    <x v="7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0"/>
    <d v="2024-09-19T00:00:00"/>
    <d v="1899-12-30T12:30:33"/>
    <n v="29"/>
    <s v="E00029"/>
    <s v="RUTA KMS.029"/>
    <x v="56"/>
    <x v="0"/>
    <x v="0"/>
    <x v="5"/>
    <x v="0"/>
    <d v="2024-09-11T11:54:45"/>
    <x v="196"/>
    <n v="32.087500000081491"/>
    <d v="2024-09-19T12:30:33"/>
    <d v="1899-12-30T00:23:12"/>
    <d v="2024-09-19T12:53:45"/>
    <n v="-160.89583333313931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1"/>
    <d v="2024-09-19T00:00:00"/>
    <d v="1899-12-30T12:49:16"/>
    <n v="29"/>
    <s v="E00029"/>
    <s v="RUTA KMS.029"/>
    <x v="53"/>
    <x v="0"/>
    <x v="0"/>
    <x v="5"/>
    <x v="0"/>
    <d v="2024-09-11T11:54:45"/>
    <x v="196"/>
    <n v="32.087500000081491"/>
    <d v="2024-09-19T12:49:16"/>
    <d v="1899-12-30T00:23:12"/>
    <d v="2024-09-19T13:12:28"/>
    <n v="-161.20777777768672"/>
    <x v="1"/>
    <m/>
    <m/>
    <x v="0"/>
    <x v="18"/>
    <x v="2"/>
    <x v="3"/>
    <x v="3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2"/>
    <d v="2024-09-19T00:00:00"/>
    <d v="1899-12-30T13:07:19"/>
    <n v="29"/>
    <s v="E00029"/>
    <s v="RUTA KMS.029"/>
    <x v="55"/>
    <x v="0"/>
    <x v="0"/>
    <x v="5"/>
    <x v="0"/>
    <d v="2024-09-11T11:54:45"/>
    <x v="196"/>
    <n v="32.087500000081491"/>
    <d v="2024-09-19T13:07:19"/>
    <d v="1899-12-30T00:23:12"/>
    <d v="2024-09-19T13:30:31"/>
    <n v="-161.50861111097038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3"/>
    <d v="2024-09-19T00:00:00"/>
    <d v="1899-12-30T13:39:19"/>
    <n v="29"/>
    <s v="E00029"/>
    <s v="RUTA KMS.029"/>
    <x v="56"/>
    <x v="0"/>
    <x v="0"/>
    <x v="5"/>
    <x v="0"/>
    <d v="2024-09-11T11:54:45"/>
    <x v="196"/>
    <n v="32.087500000081491"/>
    <d v="2024-09-19T13:39:19"/>
    <d v="1899-12-30T00:23:12"/>
    <d v="2024-09-19T14:02:31"/>
    <n v="-162.04194444429595"/>
    <x v="1"/>
    <m/>
    <m/>
    <x v="0"/>
    <x v="18"/>
    <x v="2"/>
    <x v="3"/>
    <x v="2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4"/>
    <d v="2024-09-19T00:00:00"/>
    <d v="1899-12-30T15:13:15"/>
    <n v="29"/>
    <s v="E00029"/>
    <s v="RUTA KMS.029"/>
    <x v="53"/>
    <x v="0"/>
    <x v="0"/>
    <x v="5"/>
    <x v="0"/>
    <d v="2024-09-11T11:54:45"/>
    <x v="196"/>
    <n v="32.087500000081491"/>
    <d v="2024-09-19T15:13:15"/>
    <d v="1899-12-30T00:23:12"/>
    <d v="2024-09-19T15:36:27"/>
    <n v="-163.60749999980908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5"/>
    <d v="2024-09-19T00:00:00"/>
    <d v="1899-12-30T15:33:50"/>
    <n v="29"/>
    <s v="E00029"/>
    <s v="RUTA KMS.029"/>
    <x v="56"/>
    <x v="0"/>
    <x v="0"/>
    <x v="5"/>
    <x v="0"/>
    <d v="2024-09-11T11:54:45"/>
    <x v="196"/>
    <n v="32.087500000081491"/>
    <d v="2024-09-19T15:33:50"/>
    <d v="1899-12-30T00:23:12"/>
    <d v="2024-09-19T15:57:02"/>
    <n v="-163.95055555540603"/>
    <x v="1"/>
    <m/>
    <m/>
    <x v="0"/>
    <x v="18"/>
    <x v="2"/>
    <x v="3"/>
    <x v="4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6"/>
    <d v="2024-09-19T00:00:00"/>
    <d v="1899-12-30T16:37:50"/>
    <n v="29"/>
    <s v="E00029"/>
    <s v="RUTA KMS.029"/>
    <x v="53"/>
    <x v="0"/>
    <x v="0"/>
    <x v="5"/>
    <x v="0"/>
    <d v="2024-09-11T11:54:45"/>
    <x v="196"/>
    <n v="32.087500000081491"/>
    <d v="2024-09-19T16:37:50"/>
    <d v="1899-12-30T00:23:12"/>
    <d v="2024-09-19T17:01:02"/>
    <n v="-165.01722222205717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7"/>
    <d v="2024-09-19T00:00:00"/>
    <d v="1899-12-30T16:55:19"/>
    <n v="29"/>
    <s v="E00029"/>
    <s v="RUTA KMS.029"/>
    <x v="56"/>
    <x v="0"/>
    <x v="0"/>
    <x v="5"/>
    <x v="0"/>
    <d v="2024-09-11T11:54:45"/>
    <x v="196"/>
    <n v="32.087500000081491"/>
    <d v="2024-09-19T16:55:19"/>
    <d v="1899-12-30T00:23:12"/>
    <d v="2024-09-19T17:18:31"/>
    <n v="-165.30861111095874"/>
    <x v="1"/>
    <m/>
    <m/>
    <x v="0"/>
    <x v="18"/>
    <x v="2"/>
    <x v="3"/>
    <x v="8"/>
    <n v="5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8"/>
    <d v="2024-09-20T00:00:00"/>
    <d v="1899-12-30T07:18:03"/>
    <n v="29"/>
    <s v="E00029"/>
    <s v="RUTA KMS.029"/>
    <x v="56"/>
    <x v="0"/>
    <x v="0"/>
    <x v="5"/>
    <x v="0"/>
    <d v="2024-09-11T11:54:45"/>
    <x v="196"/>
    <n v="32.087500000081491"/>
    <d v="2024-09-20T07:18:03"/>
    <d v="1899-12-30T00:23:12"/>
    <d v="2024-09-20T07:41:15"/>
    <n v="-179.68749999994179"/>
    <x v="1"/>
    <m/>
    <m/>
    <x v="0"/>
    <x v="19"/>
    <x v="2"/>
    <x v="3"/>
    <x v="1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359"/>
    <d v="2024-09-20T00:00:00"/>
    <d v="1899-12-30T08:27:53"/>
    <n v="29"/>
    <s v="E00029"/>
    <s v="RUTA KMS.029"/>
    <x v="56"/>
    <x v="0"/>
    <x v="0"/>
    <x v="5"/>
    <x v="0"/>
    <d v="2024-09-11T11:54:45"/>
    <x v="196"/>
    <n v="32.087500000081491"/>
    <d v="2024-09-20T08:27:53"/>
    <d v="1899-12-30T00:23:12"/>
    <d v="2024-09-20T08:51:05"/>
    <n v="-180.85138888884103"/>
    <x v="1"/>
    <m/>
    <m/>
    <x v="0"/>
    <x v="19"/>
    <x v="2"/>
    <x v="3"/>
    <x v="0"/>
    <n v="6"/>
    <s v=""/>
    <d v="1899-12-30T09:16:48"/>
    <n v="30.700833333414824"/>
    <n v="12"/>
    <n v="18.700833333414824"/>
    <n v="0"/>
    <x v="3"/>
  </r>
  <r>
    <s v="E002"/>
    <s v="EO55"/>
    <x v="3230"/>
    <x v="0"/>
    <s v="E4"/>
    <n v="100058411"/>
    <s v="BRICOLAJE BRICOMAN, S.L.U."/>
    <n v="46005390"/>
    <s v="BRICOMART 008 - MALAGA"/>
    <n v="3283"/>
    <x v="40"/>
    <d v="2024-09-16T00:00:00"/>
    <d v="1899-12-30T08:12:51"/>
    <s v="1803031724  19/09"/>
    <d v="2024-09-19T00:00:00"/>
    <x v="29"/>
    <x v="9"/>
    <x v="3360"/>
    <d v="2024-09-18T00:00:00"/>
    <d v="1899-12-30T17:34:20"/>
    <n v="24"/>
    <s v="E00024"/>
    <s v="RUTA KMS.024"/>
    <x v="59"/>
    <x v="0"/>
    <x v="0"/>
    <x v="5"/>
    <x v="1"/>
    <d v="2024-09-16T08:12:51"/>
    <x v="394"/>
    <n v="69.785833333327901"/>
    <d v="2024-09-18T17:34:20"/>
    <d v="1899-12-30T00:19:12"/>
    <d v="2024-09-18T17:53:32"/>
    <n v="12.107777777651791"/>
    <x v="0"/>
    <m/>
    <m/>
    <x v="0"/>
    <x v="17"/>
    <x v="0"/>
    <x v="3"/>
    <x v="9"/>
    <n v="4"/>
    <s v=""/>
    <d v="1899-12-30T07:40:48"/>
    <n v="68.465833333327907"/>
    <n v="36"/>
    <n v="32.465833333327907"/>
    <n v="0"/>
    <x v="3"/>
  </r>
  <r>
    <s v="E002"/>
    <s v="EO55"/>
    <x v="3231"/>
    <x v="0"/>
    <s v="E4"/>
    <n v="100056817"/>
    <s v="ALMACENES MELENDO, S.L."/>
    <n v="46005503"/>
    <s v="ALMACEN CORDOBA"/>
    <n v="3283"/>
    <x v="40"/>
    <d v="2024-09-16T00:00:00"/>
    <d v="1899-12-30T09:48:46"/>
    <s v="18/09 recoger pal"/>
    <d v="2024-09-18T00:00:00"/>
    <x v="9"/>
    <x v="9"/>
    <x v="3361"/>
    <d v="2024-09-18T00:00:00"/>
    <d v="1899-12-30T10:34:00"/>
    <n v="170"/>
    <s v="E00170"/>
    <s v="RUTA KMS.170"/>
    <x v="380"/>
    <x v="0"/>
    <x v="0"/>
    <x v="5"/>
    <x v="1"/>
    <d v="2024-09-16T09:48:46"/>
    <x v="318"/>
    <n v="58.187222222273704"/>
    <d v="2024-09-18T10:34:00"/>
    <d v="1899-12-30T02:16:00"/>
    <d v="2024-09-18T12:50:00"/>
    <n v="7.1666666666278616"/>
    <x v="0"/>
    <m/>
    <m/>
    <x v="0"/>
    <x v="17"/>
    <x v="0"/>
    <x v="3"/>
    <x v="6"/>
    <n v="4"/>
    <s v=""/>
    <d v="1900-01-01T06:24:00"/>
    <n v="54.920555555607038"/>
    <n v="24"/>
    <n v="30.920555555607038"/>
    <n v="0"/>
    <x v="3"/>
  </r>
  <r>
    <s v="E002"/>
    <s v="EO55"/>
    <x v="3232"/>
    <x v="0"/>
    <s v="E4"/>
    <n v="100052034"/>
    <s v="GRUPO PUMA ESPAÑA S.L."/>
    <n v="46005793"/>
    <s v="BRICODEPOT JEREZ"/>
    <n v="3277"/>
    <x v="44"/>
    <d v="2024-09-16T00:00:00"/>
    <d v="1899-12-30T16:57:03"/>
    <s v="00126060-1  18/09"/>
    <d v="2024-09-18T00:00:00"/>
    <x v="13"/>
    <x v="9"/>
    <x v="3362"/>
    <d v="2024-09-17T00:00:00"/>
    <d v="1899-12-30T18:13:54"/>
    <n v="244"/>
    <s v="E00244"/>
    <s v="RUTA KMS.244"/>
    <x v="236"/>
    <x v="0"/>
    <x v="0"/>
    <x v="5"/>
    <x v="1"/>
    <d v="2024-09-16T16:57:03"/>
    <x v="317"/>
    <n v="39.049166666809469"/>
    <d v="2024-09-17T18:13:54"/>
    <d v="1899-12-30T03:15:12"/>
    <d v="2024-09-17T21:29:06"/>
    <n v="10.51500000001397"/>
    <x v="0"/>
    <m/>
    <m/>
    <x v="0"/>
    <x v="15"/>
    <x v="0"/>
    <x v="3"/>
    <x v="10"/>
    <n v="3"/>
    <s v=""/>
    <d v="1900-01-02T06:04:48"/>
    <n v="34.795833333476139"/>
    <n v="24"/>
    <n v="10.795833333476139"/>
    <n v="0"/>
    <x v="3"/>
  </r>
  <r>
    <s v="E002"/>
    <s v="EO55"/>
    <x v="3233"/>
    <x v="0"/>
    <s v="E3"/>
    <n v="100051343"/>
    <s v="HORMIGONES SANTAELLA, S.L."/>
    <n v="46004256"/>
    <s v="SANTAELLA"/>
    <n v="3269"/>
    <x v="45"/>
    <d v="2024-09-17T00:00:00"/>
    <d v="1899-12-30T08:15:53"/>
    <s v="18/09 8:30h"/>
    <d v="2024-09-18T00:00:00"/>
    <x v="21"/>
    <x v="9"/>
    <x v="3363"/>
    <d v="2024-09-18T00:00:00"/>
    <d v="1899-12-30T09:08:34"/>
    <n v="151"/>
    <s v="E00151"/>
    <s v="RUTA KMS.151"/>
    <x v="381"/>
    <x v="0"/>
    <x v="0"/>
    <x v="5"/>
    <x v="0"/>
    <d v="2024-09-17T08:15:53"/>
    <x v="343"/>
    <n v="26.235277777828742"/>
    <d v="2024-09-18T09:08:34"/>
    <d v="1899-12-30T02:00:48"/>
    <d v="2024-09-18T11:09:22"/>
    <n v="-0.65611111116595566"/>
    <x v="0"/>
    <m/>
    <m/>
    <x v="0"/>
    <x v="17"/>
    <x v="0"/>
    <x v="3"/>
    <x v="1"/>
    <n v="4"/>
    <s v=""/>
    <d v="1900-01-01T00:19:12"/>
    <n v="23.22194444449541"/>
    <n v="12"/>
    <n v="11.22194444449541"/>
    <n v="0"/>
    <x v="3"/>
  </r>
  <r>
    <s v="E002"/>
    <s v="EO55"/>
    <x v="3234"/>
    <x v="0"/>
    <s v="E3"/>
    <n v="100051174"/>
    <s v="HORMIGONES CONO, SL"/>
    <n v="46005927"/>
    <s v="POZOBLANCO-DEPURADORA"/>
    <n v="3269"/>
    <x v="45"/>
    <d v="2024-09-17T00:00:00"/>
    <d v="1899-12-30T08:52:11"/>
    <s v="18/09 08:00h"/>
    <d v="2024-09-18T00:00:00"/>
    <x v="13"/>
    <x v="9"/>
    <x v="3364"/>
    <d v="2024-09-17T00:00:00"/>
    <d v="1899-12-30T20:20:35"/>
    <n v="259"/>
    <s v="E00259"/>
    <s v="RUTA KMS.259"/>
    <x v="292"/>
    <x v="0"/>
    <x v="0"/>
    <x v="5"/>
    <x v="0"/>
    <d v="2024-09-17T08:52:11"/>
    <x v="317"/>
    <n v="23.130277777905576"/>
    <d v="2024-09-17T20:20:35"/>
    <d v="1899-12-30T03:27:12"/>
    <d v="2024-09-17T23:47:47"/>
    <n v="8.2036111112684011"/>
    <x v="0"/>
    <m/>
    <m/>
    <x v="0"/>
    <x v="15"/>
    <x v="0"/>
    <x v="3"/>
    <x v="16"/>
    <n v="3"/>
    <s v="CISTERCEX. S.L.L."/>
    <d v="1900-01-02T10:52:48"/>
    <n v="18.676944444572243"/>
    <n v="12"/>
    <n v="6.6769444445722428"/>
    <n v="0"/>
    <x v="3"/>
  </r>
  <r>
    <s v="E002"/>
    <s v="EO55"/>
    <x v="3235"/>
    <x v="0"/>
    <s v="E3"/>
    <n v="100018456"/>
    <s v="HORMIGONES PREBESUR S.A."/>
    <n v="46000872"/>
    <s v="MONTEMAYOR"/>
    <n v="3269"/>
    <x v="45"/>
    <d v="2024-09-17T00:00:00"/>
    <d v="1899-12-30T09:00:32"/>
    <s v="18/09 12:00h"/>
    <d v="2024-09-18T00:00:00"/>
    <x v="3"/>
    <x v="9"/>
    <x v="3365"/>
    <d v="2024-09-18T00:00:00"/>
    <d v="1899-12-30T12:45:59"/>
    <n v="135"/>
    <s v="E00135"/>
    <s v="RUTA KMS.135"/>
    <x v="92"/>
    <x v="0"/>
    <x v="0"/>
    <x v="5"/>
    <x v="0"/>
    <d v="2024-09-17T09:00:32"/>
    <x v="319"/>
    <n v="28.99111111118691"/>
    <d v="2024-09-18T12:45:59"/>
    <d v="1899-12-30T01:48:00"/>
    <d v="2024-09-18T14:33:59"/>
    <n v="-0.56638888875022531"/>
    <x v="0"/>
    <m/>
    <m/>
    <x v="0"/>
    <x v="17"/>
    <x v="0"/>
    <x v="3"/>
    <x v="3"/>
    <n v="4"/>
    <s v=""/>
    <d v="1899-12-31T19:12:00"/>
    <n v="26.19111111118691"/>
    <n v="12"/>
    <n v="14.19111111118691"/>
    <n v="0"/>
    <x v="3"/>
  </r>
  <r>
    <s v="E002"/>
    <s v="EO55"/>
    <x v="3236"/>
    <x v="0"/>
    <s v="E3"/>
    <n v="432000110"/>
    <s v="PREBETONG HORMIGONES, S.A."/>
    <n v="46004248"/>
    <s v="CORDOBA (LAS QUEMADILLAS)"/>
    <n v="3269"/>
    <x v="45"/>
    <d v="2024-09-17T00:00:00"/>
    <d v="1899-12-30T09:05:18"/>
    <s v="18/09 08:00h"/>
    <d v="2024-09-18T00:00:00"/>
    <x v="13"/>
    <x v="9"/>
    <x v="3366"/>
    <d v="2024-09-18T00:00:00"/>
    <d v="1899-12-30T06:38:38"/>
    <n v="170"/>
    <s v="E00170"/>
    <s v="RUTA KMS.170"/>
    <x v="104"/>
    <x v="0"/>
    <x v="0"/>
    <x v="5"/>
    <x v="0"/>
    <d v="2024-09-17T09:05:18"/>
    <x v="317"/>
    <n v="22.911666666681413"/>
    <d v="2024-09-18T06:38:38"/>
    <d v="1899-12-30T02:16:00"/>
    <d v="2024-09-18T08:54:38"/>
    <n v="-0.91055555554339662"/>
    <x v="1"/>
    <m/>
    <m/>
    <x v="0"/>
    <x v="17"/>
    <x v="1"/>
    <x v="3"/>
    <x v="13"/>
    <n v="4"/>
    <s v=""/>
    <d v="1900-01-01T06:24:00"/>
    <n v="19.645000000014747"/>
    <n v="12"/>
    <n v="7.6450000000147469"/>
    <n v="0"/>
    <x v="3"/>
  </r>
  <r>
    <s v="E002"/>
    <s v="EO55"/>
    <x v="3237"/>
    <x v="0"/>
    <s v="E4"/>
    <n v="100056718"/>
    <s v="SITESUR CIMENTACIONES, S.L."/>
    <n v="46005951"/>
    <s v="S0975-BENAHAVIS LA ALBORADA"/>
    <n v="3282"/>
    <x v="39"/>
    <d v="2024-09-17T00:00:00"/>
    <d v="1899-12-30T10:14:52"/>
    <s v="17/09 en la mañana"/>
    <d v="2024-09-17T00:00:00"/>
    <x v="9"/>
    <x v="9"/>
    <x v="3367"/>
    <d v="2024-09-18T00:00:00"/>
    <d v="1899-12-30T10:25:28"/>
    <n v="97"/>
    <s v="E00097"/>
    <s v="RUTA KMS.097"/>
    <x v="237"/>
    <x v="0"/>
    <x v="0"/>
    <x v="5"/>
    <x v="1"/>
    <d v="2024-09-17T10:14:52"/>
    <x v="294"/>
    <n v="9.7522222222178243"/>
    <d v="2024-09-18T10:25:28"/>
    <d v="1899-12-30T01:17:36"/>
    <d v="2024-09-18T11:43:04"/>
    <n v="-15.717777777754236"/>
    <x v="1"/>
    <m/>
    <m/>
    <x v="0"/>
    <x v="17"/>
    <x v="2"/>
    <x v="3"/>
    <x v="6"/>
    <n v="4"/>
    <s v=""/>
    <d v="1899-12-31T07:02:24"/>
    <n v="7.4588888888844913"/>
    <n v="0"/>
    <n v="7.4588888888844913"/>
    <n v="0"/>
    <x v="3"/>
  </r>
  <r>
    <s v="E002"/>
    <s v="EO55"/>
    <x v="3238"/>
    <x v="0"/>
    <s v="E4"/>
    <n v="100018408"/>
    <s v="GUTIERREZ CARABALLO, JOSE MANUEL"/>
    <n v="46004981"/>
    <s v="MOGUER"/>
    <n v="2882"/>
    <x v="49"/>
    <d v="2024-09-17T00:00:00"/>
    <d v="1899-12-30T10:34:33"/>
    <s v="18/09 EL BOLLO"/>
    <d v="2024-09-18T00:00:00"/>
    <x v="3"/>
    <x v="10"/>
    <x v="3368"/>
    <d v="2024-09-18T00:00:00"/>
    <d v="1899-12-30T07:04:34"/>
    <n v="21"/>
    <s v="E00021"/>
    <s v="RUTA KMS.021"/>
    <x v="94"/>
    <x v="0"/>
    <x v="0"/>
    <x v="6"/>
    <x v="1"/>
    <d v="2024-09-17T10:34:33"/>
    <x v="319"/>
    <n v="27.424166666809469"/>
    <d v="2024-09-18T07:04:34"/>
    <d v="1899-12-30T00:16:48"/>
    <d v="2024-09-18T07:21:22"/>
    <n v="6.6438888890552334"/>
    <x v="0"/>
    <m/>
    <m/>
    <x v="0"/>
    <x v="17"/>
    <x v="0"/>
    <x v="3"/>
    <x v="12"/>
    <n v="4"/>
    <s v=""/>
    <d v="1899-12-30T06:43:12"/>
    <n v="26.144166666809468"/>
    <n v="12"/>
    <n v="14.144166666809468"/>
    <n v="0"/>
    <x v="3"/>
  </r>
  <r>
    <s v="E002"/>
    <s v="EO55"/>
    <x v="3239"/>
    <x v="0"/>
    <s v="E4"/>
    <n v="100018407"/>
    <s v="GRUPO UNAMACOR, S.L."/>
    <n v="46005790"/>
    <s v="LICITACION CORDOBA"/>
    <n v="3283"/>
    <x v="40"/>
    <d v="2024-09-17T00:00:00"/>
    <d v="1899-12-30T10:47:04"/>
    <s v="8237 18/09 en la mañ"/>
    <d v="2024-09-18T00:00:00"/>
    <x v="6"/>
    <x v="9"/>
    <x v="3369"/>
    <d v="2024-09-18T00:00:00"/>
    <d v="1899-12-30T14:12:49"/>
    <n v="161"/>
    <s v="E00161"/>
    <s v="RUTA KMS.161"/>
    <x v="360"/>
    <x v="0"/>
    <x v="0"/>
    <x v="5"/>
    <x v="1"/>
    <d v="2024-09-17T10:47:04"/>
    <x v="354"/>
    <n v="29.215555555536412"/>
    <d v="2024-09-18T14:12:49"/>
    <d v="1899-12-30T02:08:48"/>
    <d v="2024-09-18T16:21:37"/>
    <n v="-0.36027777782874182"/>
    <x v="0"/>
    <m/>
    <m/>
    <x v="0"/>
    <x v="17"/>
    <x v="0"/>
    <x v="3"/>
    <x v="5"/>
    <n v="4"/>
    <s v=""/>
    <d v="1900-01-01T03:31:12"/>
    <n v="26.068888888869743"/>
    <n v="12"/>
    <n v="14.068888888869743"/>
    <n v="0"/>
    <x v="3"/>
  </r>
  <r>
    <s v="E002"/>
    <s v="EO55"/>
    <x v="3240"/>
    <x v="0"/>
    <s v="E4"/>
    <n v="100049283"/>
    <s v="MAT. DE CONSTR. SAN GREGORIO, S.L."/>
    <n v="46004122"/>
    <s v="POZOBLANCO(ALMACEN)"/>
    <n v="3283"/>
    <x v="40"/>
    <d v="2024-09-17T00:00:00"/>
    <d v="1899-12-30T10:47:42"/>
    <s v="18/09 retirar palets"/>
    <d v="2024-09-18T00:00:00"/>
    <x v="1"/>
    <x v="9"/>
    <x v="3370"/>
    <d v="2024-09-18T00:00:00"/>
    <d v="1899-12-30T13:48:26"/>
    <n v="259"/>
    <s v="E00259"/>
    <s v="RUTA KMS.259"/>
    <x v="291"/>
    <x v="0"/>
    <x v="0"/>
    <x v="5"/>
    <x v="1"/>
    <d v="2024-09-17T10:47:42"/>
    <x v="349"/>
    <n v="30.205000000074506"/>
    <d v="2024-09-18T13:48:26"/>
    <d v="1899-12-30T03:27:12"/>
    <d v="2024-09-18T17:15:38"/>
    <n v="-0.26055555552011356"/>
    <x v="0"/>
    <m/>
    <m/>
    <x v="0"/>
    <x v="17"/>
    <x v="0"/>
    <x v="3"/>
    <x v="2"/>
    <n v="4"/>
    <s v=""/>
    <d v="1900-01-02T10:52:48"/>
    <n v="25.751666666741173"/>
    <n v="12"/>
    <n v="13.751666666741173"/>
    <n v="0"/>
    <x v="3"/>
  </r>
  <r>
    <s v="E002"/>
    <s v="EO55"/>
    <x v="3241"/>
    <x v="0"/>
    <s v="E3"/>
    <n v="100018456"/>
    <s v="HORMIGONES PREBESUR S.A."/>
    <n v="46000871"/>
    <s v="CÓRDOBA"/>
    <n v="3269"/>
    <x v="45"/>
    <d v="2024-09-17T00:00:00"/>
    <d v="1899-12-30T10:50:09"/>
    <s v="18/09 09:00h"/>
    <d v="2024-09-18T00:00:00"/>
    <x v="18"/>
    <x v="9"/>
    <x v="3371"/>
    <d v="2024-09-18T00:00:00"/>
    <d v="1899-12-30T05:56:39"/>
    <n v="170"/>
    <s v="E00170"/>
    <s v="RUTA KMS.170"/>
    <x v="106"/>
    <x v="0"/>
    <x v="0"/>
    <x v="5"/>
    <x v="0"/>
    <d v="2024-09-17T10:50:09"/>
    <x v="320"/>
    <n v="22.164166666741949"/>
    <d v="2024-09-18T05:56:39"/>
    <d v="1899-12-30T02:16:00"/>
    <d v="2024-09-18T08:12:39"/>
    <n v="0.78916666656732559"/>
    <x v="0"/>
    <m/>
    <m/>
    <x v="0"/>
    <x v="17"/>
    <x v="0"/>
    <x v="3"/>
    <x v="14"/>
    <n v="4"/>
    <s v=""/>
    <d v="1900-01-01T06:24:00"/>
    <n v="18.897500000075283"/>
    <n v="12"/>
    <n v="6.8975000000752829"/>
    <n v="0"/>
    <x v="3"/>
  </r>
  <r>
    <s v="E002"/>
    <s v="EO55"/>
    <x v="3242"/>
    <x v="0"/>
    <s v="E3"/>
    <n v="100018456"/>
    <s v="HORMIGONES PREBESUR S.A."/>
    <n v="46000871"/>
    <s v="CÓRDOBA"/>
    <n v="3269"/>
    <x v="45"/>
    <d v="2024-09-17T00:00:00"/>
    <d v="1899-12-30T10:50:17"/>
    <s v="18/09 10:00h"/>
    <d v="2024-09-18T00:00:00"/>
    <x v="11"/>
    <x v="9"/>
    <x v="3372"/>
    <d v="2024-09-18T00:00:00"/>
    <d v="1899-12-30T08:11:28"/>
    <n v="170"/>
    <s v="E00170"/>
    <s v="RUTA KMS.170"/>
    <x v="356"/>
    <x v="0"/>
    <x v="0"/>
    <x v="5"/>
    <x v="0"/>
    <d v="2024-09-17T10:50:17"/>
    <x v="339"/>
    <n v="23.161944444465917"/>
    <d v="2024-09-18T08:11:28"/>
    <d v="1899-12-30T02:16:00"/>
    <d v="2024-09-18T10:27:28"/>
    <n v="-0.45777777791954577"/>
    <x v="0"/>
    <m/>
    <m/>
    <x v="0"/>
    <x v="17"/>
    <x v="0"/>
    <x v="3"/>
    <x v="0"/>
    <n v="4"/>
    <s v=""/>
    <d v="1900-01-01T06:24:00"/>
    <n v="19.895277777799251"/>
    <n v="12"/>
    <n v="7.8952777777992509"/>
    <n v="0"/>
    <x v="3"/>
  </r>
  <r>
    <s v="E002"/>
    <s v="EO55"/>
    <x v="3243"/>
    <x v="0"/>
    <s v="E3"/>
    <n v="100055205"/>
    <s v="NOVACEM MATERIALES, S.L."/>
    <n v="46005939"/>
    <s v="CASTILLO DE LAS GUARDAS"/>
    <n v="2032"/>
    <x v="51"/>
    <d v="2024-09-17T00:00:00"/>
    <d v="1899-12-30T10:55:59"/>
    <s v="18/09 08:00h"/>
    <d v="2024-09-18T00:00:00"/>
    <x v="13"/>
    <x v="10"/>
    <x v="3373"/>
    <d v="2024-09-18T00:00:00"/>
    <d v="1899-12-30T06:43:26"/>
    <n v="0"/>
    <s v="E00000"/>
    <s v="RUTA KMS.0000"/>
    <x v="289"/>
    <x v="0"/>
    <x v="0"/>
    <x v="6"/>
    <x v="0"/>
    <d v="2024-09-17T10:55:59"/>
    <x v="317"/>
    <n v="21.066944444552064"/>
    <d v="2024-09-18T06:43:26"/>
    <d v="1899-12-30T00:00:00"/>
    <d v="2024-09-18T06:43:26"/>
    <n v="1.276111111161299"/>
    <x v="0"/>
    <m/>
    <m/>
    <x v="0"/>
    <x v="17"/>
    <x v="0"/>
    <x v="3"/>
    <x v="13"/>
    <n v="4"/>
    <s v=""/>
    <d v="1899-12-30T00:00:00"/>
    <n v="20.066944444552064"/>
    <n v="12"/>
    <n v="8.0669444445520639"/>
    <n v="0"/>
    <x v="3"/>
  </r>
  <r>
    <s v="E002"/>
    <s v="EO55"/>
    <x v="3244"/>
    <x v="0"/>
    <s v="E3"/>
    <n v="100037768"/>
    <s v="MINAS DE AGUAS TEÑIDAS, S.A.U. (MAT"/>
    <n v="46004165"/>
    <s v="ZREP4500031988_5  HORMIGON VALDELAM"/>
    <n v="3236"/>
    <x v="41"/>
    <d v="2024-09-17T00:00:00"/>
    <d v="1899-12-30T11:09:42"/>
    <s v="18/09 16:00h"/>
    <d v="2024-09-18T00:00:00"/>
    <x v="6"/>
    <x v="10"/>
    <x v="3374"/>
    <d v="2024-09-18T00:00:00"/>
    <d v="1899-12-30T12:58:20"/>
    <n v="85"/>
    <s v="E00085"/>
    <s v="RUTA KMS.085"/>
    <x v="284"/>
    <x v="0"/>
    <x v="0"/>
    <x v="6"/>
    <x v="0"/>
    <d v="2024-09-17T11:09:42"/>
    <x v="354"/>
    <n v="28.838333333318587"/>
    <d v="2024-09-18T12:58:20"/>
    <d v="1899-12-30T01:08:00"/>
    <d v="2024-09-18T14:06:20"/>
    <n v="1.8944444442749955"/>
    <x v="0"/>
    <m/>
    <m/>
    <x v="0"/>
    <x v="17"/>
    <x v="0"/>
    <x v="3"/>
    <x v="3"/>
    <n v="4"/>
    <s v=""/>
    <d v="1899-12-31T03:12:00"/>
    <n v="26.704999999985255"/>
    <n v="12"/>
    <n v="14.704999999985255"/>
    <n v="0"/>
    <x v="3"/>
  </r>
  <r>
    <s v="E002"/>
    <s v="EO55"/>
    <x v="3245"/>
    <x v="0"/>
    <s v="E3"/>
    <n v="100018407"/>
    <s v="GRUPO UNAMACOR, S.L."/>
    <n v="46004710"/>
    <s v="HUMILLADERO (PLANTA)"/>
    <n v="3264"/>
    <x v="43"/>
    <d v="2024-09-17T00:00:00"/>
    <d v="1899-12-30T11:19:28"/>
    <s v="18/09 07:30h"/>
    <d v="2024-09-18T00:00:00"/>
    <x v="28"/>
    <x v="9"/>
    <x v="3375"/>
    <d v="2024-09-18T00:00:00"/>
    <d v="1899-12-30T07:27:33"/>
    <n v="74"/>
    <s v="E00074"/>
    <s v="RUTA KMS.074"/>
    <x v="65"/>
    <x v="0"/>
    <x v="0"/>
    <x v="5"/>
    <x v="0"/>
    <d v="2024-09-17T11:19:28"/>
    <x v="347"/>
    <n v="20.175555555615574"/>
    <d v="2024-09-18T07:27:33"/>
    <d v="1899-12-30T00:59:12"/>
    <d v="2024-09-18T08:26:45"/>
    <n v="-0.94583333336049691"/>
    <x v="1"/>
    <m/>
    <m/>
    <x v="0"/>
    <x v="17"/>
    <x v="1"/>
    <x v="3"/>
    <x v="12"/>
    <n v="4"/>
    <s v="TRANSPORTES FRANCISCO CASTILLA E HI"/>
    <d v="1899-12-30T23:40:48"/>
    <n v="18.188888888948906"/>
    <n v="12"/>
    <n v="6.188888888948906"/>
    <n v="0"/>
    <x v="3"/>
  </r>
  <r>
    <s v="E002"/>
    <s v="EO55"/>
    <x v="3246"/>
    <x v="0"/>
    <s v="E4"/>
    <n v="100059353"/>
    <s v="JAIME SIREROL S.L."/>
    <n v="46005742"/>
    <s v="GATA DE GORGOS- SIREROL"/>
    <n v="3283"/>
    <x v="40"/>
    <d v="2024-09-17T00:00:00"/>
    <d v="1899-12-30T11:25:04"/>
    <s v="19/09 en la mañana"/>
    <d v="2024-09-19T00:00:00"/>
    <x v="0"/>
    <x v="9"/>
    <x v="3376"/>
    <d v="2024-09-18T00:00:00"/>
    <d v="1899-12-30T18:35:15"/>
    <n v="571"/>
    <s v="E00571"/>
    <s v="RUTA KMS.571"/>
    <x v="382"/>
    <x v="0"/>
    <x v="0"/>
    <x v="5"/>
    <x v="1"/>
    <d v="2024-09-17T11:25:04"/>
    <x v="375"/>
    <n v="49.582222222234122"/>
    <d v="2024-09-18T18:35:15"/>
    <d v="1899-12-30T07:36:48"/>
    <d v="2024-09-19T02:12:03"/>
    <n v="10.799166666576639"/>
    <x v="0"/>
    <m/>
    <m/>
    <x v="0"/>
    <x v="17"/>
    <x v="0"/>
    <x v="3"/>
    <x v="10"/>
    <n v="4"/>
    <s v=""/>
    <d v="1900-01-06T14:43:12"/>
    <n v="40.968888888900793"/>
    <n v="24"/>
    <n v="16.968888888900793"/>
    <n v="0"/>
    <x v="3"/>
  </r>
  <r>
    <s v="E002"/>
    <s v="EO55"/>
    <x v="3247"/>
    <x v="0"/>
    <s v="E4"/>
    <n v="100018483"/>
    <s v="LAUREANO VAZQUEZ RAMIREZ,S.L."/>
    <n v="46000382"/>
    <s v="ALMONTE"/>
    <n v="2882"/>
    <x v="49"/>
    <d v="2024-09-17T00:00:00"/>
    <d v="1899-12-30T11:40:22"/>
    <s v="18/09 servir"/>
    <d v="2024-09-18T00:00:00"/>
    <x v="9"/>
    <x v="10"/>
    <x v="3377"/>
    <d v="2024-09-18T00:00:00"/>
    <d v="1899-12-30T09:57:47"/>
    <n v="27"/>
    <s v="E00027"/>
    <s v="RUTA KMS.027"/>
    <x v="94"/>
    <x v="0"/>
    <x v="0"/>
    <x v="6"/>
    <x v="1"/>
    <d v="2024-09-17T11:40:22"/>
    <x v="318"/>
    <n v="32.327222222287674"/>
    <d v="2024-09-18T09:57:47"/>
    <d v="1899-12-30T00:21:36"/>
    <d v="2024-09-18T10:19:23"/>
    <n v="9.6769444444798864"/>
    <x v="0"/>
    <m/>
    <m/>
    <x v="0"/>
    <x v="17"/>
    <x v="0"/>
    <x v="3"/>
    <x v="1"/>
    <n v="4"/>
    <s v=""/>
    <d v="1899-12-30T08:38:24"/>
    <n v="30.967222222287674"/>
    <n v="12"/>
    <n v="18.967222222287674"/>
    <n v="0"/>
    <x v="3"/>
  </r>
  <r>
    <s v="E002"/>
    <s v="EO55"/>
    <x v="3248"/>
    <x v="0"/>
    <s v="E3"/>
    <n v="100048069"/>
    <s v="HORMIGONES SAN PEDRO, S.A."/>
    <n v="46003989"/>
    <s v="SAN PEDRO ALCANTARA"/>
    <n v="3269"/>
    <x v="45"/>
    <d v="2024-09-17T00:00:00"/>
    <d v="1899-12-30T12:06:51"/>
    <s v="18/09 12:00h"/>
    <d v="2024-09-18T00:00:00"/>
    <x v="17"/>
    <x v="9"/>
    <x v="3378"/>
    <d v="2024-09-18T00:00:00"/>
    <d v="1899-12-30T09:05:24"/>
    <n v="84"/>
    <s v="E00084"/>
    <s v="RUTA KMS.084"/>
    <x v="85"/>
    <x v="0"/>
    <x v="0"/>
    <x v="5"/>
    <x v="0"/>
    <d v="2024-09-17T12:06:51"/>
    <x v="322"/>
    <n v="23.885833333362825"/>
    <d v="2024-09-18T09:05:24"/>
    <d v="1899-12-30T01:07:12"/>
    <d v="2024-09-18T10:12:36"/>
    <n v="1.7899999998626299"/>
    <x v="0"/>
    <m/>
    <m/>
    <x v="0"/>
    <x v="17"/>
    <x v="0"/>
    <x v="3"/>
    <x v="1"/>
    <n v="4"/>
    <s v=""/>
    <d v="1899-12-31T02:52:48"/>
    <n v="21.765833333362824"/>
    <n v="12"/>
    <n v="9.7658333333628242"/>
    <n v="0"/>
    <x v="3"/>
  </r>
  <r>
    <s v="E002"/>
    <s v="EO55"/>
    <x v="3249"/>
    <x v="0"/>
    <s v="E4"/>
    <n v="100030200"/>
    <s v="LEROY MERLIN ESPAÑA,S.L.U."/>
    <n v="46005560"/>
    <s v="SEVILLA TOMARES (101)"/>
    <n v="3295"/>
    <x v="86"/>
    <d v="2024-09-17T00:00:00"/>
    <d v="1899-12-30T12:14:17"/>
    <s v="80100648 19/09 6:00h"/>
    <d v="2024-09-19T00:00:00"/>
    <x v="29"/>
    <x v="9"/>
    <x v="3379"/>
    <d v="2024-09-18T00:00:00"/>
    <d v="1899-12-30T15:23:59"/>
    <n v="226"/>
    <s v="E00226"/>
    <s v="RUTA KMS.226"/>
    <x v="74"/>
    <x v="0"/>
    <x v="0"/>
    <x v="5"/>
    <x v="1"/>
    <d v="2024-09-17T12:14:17"/>
    <x v="394"/>
    <n v="41.761944444500841"/>
    <d v="2024-09-18T15:23:59"/>
    <d v="1899-12-30T03:00:48"/>
    <d v="2024-09-18T18:24:47"/>
    <n v="11.586944444454275"/>
    <x v="0"/>
    <m/>
    <m/>
    <x v="0"/>
    <x v="17"/>
    <x v="0"/>
    <x v="3"/>
    <x v="4"/>
    <n v="4"/>
    <s v=""/>
    <d v="1900-01-02T00:19:12"/>
    <n v="37.748611111167506"/>
    <n v="24"/>
    <n v="13.748611111167506"/>
    <n v="0"/>
    <x v="3"/>
  </r>
  <r>
    <s v="E002"/>
    <s v="EO55"/>
    <x v="3250"/>
    <x v="0"/>
    <s v="E3"/>
    <n v="100018456"/>
    <s v="HORMIGONES PREBESUR S.A."/>
    <n v="46004055"/>
    <s v="LA CARLOTA"/>
    <n v="3269"/>
    <x v="45"/>
    <d v="2024-09-17T00:00:00"/>
    <d v="1899-12-30T12:18:10"/>
    <s v="18/09 08:00h"/>
    <d v="2024-09-18T00:00:00"/>
    <x v="13"/>
    <x v="9"/>
    <x v="3380"/>
    <d v="2024-09-18T00:00:00"/>
    <d v="1899-12-30T06:49:19"/>
    <n v="158"/>
    <s v="E00158"/>
    <s v="RUTA KMS.158"/>
    <x v="111"/>
    <x v="0"/>
    <x v="0"/>
    <x v="5"/>
    <x v="0"/>
    <d v="2024-09-17T12:18:10"/>
    <x v="317"/>
    <n v="19.697222222224809"/>
    <d v="2024-09-18T06:49:19"/>
    <d v="1899-12-30T02:06:24"/>
    <d v="2024-09-18T08:55:43"/>
    <n v="-0.92861111112870276"/>
    <x v="1"/>
    <m/>
    <m/>
    <x v="0"/>
    <x v="17"/>
    <x v="1"/>
    <x v="3"/>
    <x v="13"/>
    <n v="4"/>
    <s v=""/>
    <d v="1900-01-01T02:33:36"/>
    <n v="16.590555555558144"/>
    <n v="12"/>
    <n v="4.5905555555581437"/>
    <n v="0"/>
    <x v="3"/>
  </r>
  <r>
    <s v="E002"/>
    <s v="EO55"/>
    <x v="3251"/>
    <x v="0"/>
    <s v="E3"/>
    <n v="100050050"/>
    <s v="ESPINAL DE BOMBEOS, S. L."/>
    <n v="46005060"/>
    <s v="UTRERA"/>
    <n v="837"/>
    <x v="42"/>
    <d v="2024-09-17T00:00:00"/>
    <d v="1899-12-30T12:30:44"/>
    <s v="18/09 10:30h"/>
    <d v="2024-09-18T00:00:00"/>
    <x v="21"/>
    <x v="10"/>
    <x v="3381"/>
    <d v="2024-09-18T00:00:00"/>
    <d v="1899-12-30T08:46:22"/>
    <n v="105"/>
    <s v="E00105"/>
    <s v="RUTA KMS.105"/>
    <x v="295"/>
    <x v="0"/>
    <x v="0"/>
    <x v="6"/>
    <x v="0"/>
    <d v="2024-09-17T12:30:44"/>
    <x v="343"/>
    <n v="21.98777777783107"/>
    <d v="2024-09-18T08:46:22"/>
    <d v="1899-12-30T01:24:00"/>
    <d v="2024-09-18T10:10:22"/>
    <n v="0.32722222222946584"/>
    <x v="0"/>
    <m/>
    <m/>
    <x v="0"/>
    <x v="17"/>
    <x v="0"/>
    <x v="3"/>
    <x v="0"/>
    <n v="4"/>
    <s v=""/>
    <d v="1899-12-31T09:36:00"/>
    <n v="19.587777777831072"/>
    <n v="12"/>
    <n v="7.5877777778310715"/>
    <n v="0"/>
    <x v="3"/>
  </r>
  <r>
    <s v="E002"/>
    <s v="EO55"/>
    <x v="3252"/>
    <x v="0"/>
    <s v="E3"/>
    <n v="100044172"/>
    <s v="HORMIGONES ASTISOL, S.A."/>
    <n v="46004616"/>
    <s v="PALMA DEL RIO"/>
    <n v="3264"/>
    <x v="43"/>
    <d v="2024-09-17T00:00:00"/>
    <d v="1899-12-30T12:41:58"/>
    <s v="18/09 max 12:00h"/>
    <d v="2024-09-18T00:00:00"/>
    <x v="10"/>
    <x v="9"/>
    <x v="3382"/>
    <d v="2024-09-18T00:00:00"/>
    <d v="1899-12-30T11:17:25"/>
    <n v="198"/>
    <s v="E00198"/>
    <s v="RUTA KMS.198"/>
    <x v="134"/>
    <x v="0"/>
    <x v="0"/>
    <x v="5"/>
    <x v="0"/>
    <d v="2024-09-17T12:41:58"/>
    <x v="345"/>
    <n v="24.800555555499159"/>
    <d v="2024-09-18T11:17:25"/>
    <d v="1899-12-30T02:38:24"/>
    <d v="2024-09-18T13:55:49"/>
    <n v="-0.43027777777751908"/>
    <x v="0"/>
    <m/>
    <m/>
    <x v="0"/>
    <x v="17"/>
    <x v="0"/>
    <x v="3"/>
    <x v="7"/>
    <n v="4"/>
    <s v=""/>
    <d v="1900-01-01T15:21:36"/>
    <n v="21.160555555499158"/>
    <n v="12"/>
    <n v="9.1605555554991582"/>
    <n v="0"/>
    <x v="3"/>
  </r>
  <r>
    <s v="E002"/>
    <s v="EO55"/>
    <x v="3253"/>
    <x v="0"/>
    <s v="E4"/>
    <n v="100057845"/>
    <s v="INVERSIONES SEGURA SARRIA, S.L."/>
    <n v="46005625"/>
    <s v="ARROYO MOLINOS-HNOS NADAL"/>
    <n v="3283"/>
    <x v="40"/>
    <d v="2024-09-17T00:00:00"/>
    <d v="1899-12-30T12:50:01"/>
    <s v="19/09 08:00h"/>
    <d v="2024-09-19T00:00:00"/>
    <x v="13"/>
    <x v="9"/>
    <x v="3383"/>
    <d v="2024-09-18T00:00:00"/>
    <d v="1899-12-30T11:14:35"/>
    <n v="536"/>
    <s v="E00536"/>
    <s v="RUTA KMS.536"/>
    <x v="242"/>
    <x v="0"/>
    <x v="0"/>
    <x v="5"/>
    <x v="1"/>
    <d v="2024-09-17T12:50:01"/>
    <x v="358"/>
    <n v="43.166388888959773"/>
    <d v="2024-09-18T11:14:35"/>
    <d v="1899-12-30T07:08:48"/>
    <d v="2024-09-18T18:23:23"/>
    <n v="13.610277777886949"/>
    <x v="0"/>
    <m/>
    <m/>
    <x v="0"/>
    <x v="17"/>
    <x v="0"/>
    <x v="3"/>
    <x v="7"/>
    <n v="4"/>
    <s v=""/>
    <d v="1900-01-06T03:31:12"/>
    <n v="35.019722222293105"/>
    <n v="24"/>
    <n v="11.019722222293105"/>
    <n v="0"/>
    <x v="3"/>
  </r>
  <r>
    <s v="E002"/>
    <s v="EO55"/>
    <x v="3254"/>
    <x v="0"/>
    <s v="E3"/>
    <n v="100022266"/>
    <s v="HORMIGONES PEREZ ESCUDERO, S.L."/>
    <n v="46001666"/>
    <s v="SANTA BARBARA CASA"/>
    <n v="837"/>
    <x v="42"/>
    <d v="2024-09-17T00:00:00"/>
    <d v="1899-12-30T12:51:19"/>
    <s v="18/09 10h silo 1"/>
    <d v="2024-09-18T00:00:00"/>
    <x v="11"/>
    <x v="10"/>
    <x v="3384"/>
    <d v="2024-09-17T00:00:00"/>
    <d v="1899-12-30T17:41:17"/>
    <n v="81"/>
    <s v="E00081"/>
    <s v="RUTA KMS.081"/>
    <x v="119"/>
    <x v="0"/>
    <x v="0"/>
    <x v="6"/>
    <x v="0"/>
    <d v="2024-09-17T12:51:19"/>
    <x v="339"/>
    <n v="21.144722222175915"/>
    <d v="2024-09-17T17:41:17"/>
    <d v="1899-12-30T01:04:48"/>
    <d v="2024-09-17T18:46:05"/>
    <n v="15.231944444356486"/>
    <x v="0"/>
    <m/>
    <m/>
    <x v="0"/>
    <x v="15"/>
    <x v="0"/>
    <x v="3"/>
    <x v="9"/>
    <n v="3"/>
    <s v=""/>
    <d v="1899-12-31T01:55:12"/>
    <n v="19.064722222175916"/>
    <n v="12"/>
    <n v="7.0647222221759165"/>
    <n v="0"/>
    <x v="3"/>
  </r>
  <r>
    <s v="E002"/>
    <s v="EO55"/>
    <x v="3255"/>
    <x v="0"/>
    <s v="E3"/>
    <n v="432000110"/>
    <s v="PREBETONG HORMIGONES, S.A."/>
    <n v="46001416"/>
    <s v="ALCALA DE GUADAIRA"/>
    <n v="837"/>
    <x v="42"/>
    <d v="2024-09-17T00:00:00"/>
    <d v="1899-12-30T12:59:31"/>
    <s v="18/09 08:00h"/>
    <d v="2024-09-18T00:00:00"/>
    <x v="17"/>
    <x v="10"/>
    <x v="3385"/>
    <d v="2024-09-18T00:00:00"/>
    <d v="1899-12-30T09:39:34"/>
    <n v="83"/>
    <s v="E00083"/>
    <s v="RUTA KMS.083"/>
    <x v="140"/>
    <x v="0"/>
    <x v="0"/>
    <x v="6"/>
    <x v="0"/>
    <d v="2024-09-17T12:59:31"/>
    <x v="322"/>
    <n v="23.008055555575993"/>
    <d v="2024-09-18T09:39:34"/>
    <d v="1899-12-30T01:06:24"/>
    <d v="2024-09-18T10:45:58"/>
    <n v="1.2338888888480142"/>
    <x v="0"/>
    <m/>
    <m/>
    <x v="0"/>
    <x v="17"/>
    <x v="0"/>
    <x v="3"/>
    <x v="1"/>
    <n v="4"/>
    <s v="LOGISTICA GALVEZ MARIN, S.L."/>
    <d v="1899-12-31T02:33:36"/>
    <n v="20.901388888909327"/>
    <n v="12"/>
    <n v="8.9013888889093273"/>
    <n v="0"/>
    <x v="3"/>
  </r>
  <r>
    <s v="E002"/>
    <s v="EO55"/>
    <x v="3256"/>
    <x v="0"/>
    <s v="E4"/>
    <n v="100019487"/>
    <s v="PEREZ LUPION, S.L."/>
    <n v="46005342"/>
    <s v="ALMACEN-MIJAS COSTA  (MÁLAGA)"/>
    <n v="3283"/>
    <x v="40"/>
    <d v="2024-09-17T00:00:00"/>
    <d v="1899-12-30T13:23:44"/>
    <s v="18/09 en en día"/>
    <d v="2024-09-18T00:00:00"/>
    <x v="1"/>
    <x v="9"/>
    <x v="3386"/>
    <d v="2024-09-18T00:00:00"/>
    <d v="1899-12-30T12:35:49"/>
    <n v="57"/>
    <s v="E00057"/>
    <s v="RUTA KMS.057"/>
    <x v="236"/>
    <x v="0"/>
    <x v="0"/>
    <x v="5"/>
    <x v="1"/>
    <d v="2024-09-17T13:23:44"/>
    <x v="349"/>
    <n v="27.604444444470573"/>
    <d v="2024-09-18T12:35:49"/>
    <d v="1899-12-30T00:45:36"/>
    <d v="2024-09-18T13:21:25"/>
    <n v="3.6430555555270985"/>
    <x v="0"/>
    <m/>
    <m/>
    <x v="0"/>
    <x v="17"/>
    <x v="0"/>
    <x v="3"/>
    <x v="3"/>
    <n v="4"/>
    <s v=""/>
    <d v="1899-12-30T18:14:24"/>
    <n v="25.844444444470572"/>
    <n v="12"/>
    <n v="13.844444444470572"/>
    <n v="0"/>
    <x v="3"/>
  </r>
  <r>
    <s v="E002"/>
    <s v="EO55"/>
    <x v="3257"/>
    <x v="0"/>
    <s v="E3"/>
    <n v="100048069"/>
    <s v="HORMIGONES SAN PEDRO, S.A."/>
    <n v="46003989"/>
    <s v="SAN PEDRO ALCANTARA"/>
    <n v="3269"/>
    <x v="45"/>
    <d v="2024-09-17T00:00:00"/>
    <d v="1899-12-30T13:28:25"/>
    <s v=".18/09 13:00"/>
    <d v="2024-09-18T00:00:00"/>
    <x v="0"/>
    <x v="9"/>
    <x v="3387"/>
    <d v="2024-09-18T00:00:00"/>
    <d v="1899-12-30T10:57:39"/>
    <n v="84"/>
    <s v="E00084"/>
    <s v="RUTA KMS.084"/>
    <x v="100"/>
    <x v="0"/>
    <x v="0"/>
    <x v="5"/>
    <x v="0"/>
    <d v="2024-09-17T13:28:25"/>
    <x v="357"/>
    <n v="23.526388888887595"/>
    <d v="2024-09-18T10:57:39"/>
    <d v="1899-12-30T01:07:12"/>
    <d v="2024-09-18T12:04:51"/>
    <n v="0.9191666665719822"/>
    <x v="0"/>
    <m/>
    <m/>
    <x v="0"/>
    <x v="17"/>
    <x v="0"/>
    <x v="3"/>
    <x v="6"/>
    <n v="4"/>
    <s v=""/>
    <d v="1899-12-31T02:52:48"/>
    <n v="21.406388888887594"/>
    <n v="12"/>
    <n v="9.4063888888875944"/>
    <n v="0"/>
    <x v="3"/>
  </r>
  <r>
    <s v="E002"/>
    <s v="EO55"/>
    <x v="3258"/>
    <x v="0"/>
    <s v="E3"/>
    <n v="100029323"/>
    <s v="HORMIGONES COSTASUR, S.L."/>
    <n v="46005677"/>
    <s v="ADIF_TRAMO GIBRALEON (ZALAMEA)"/>
    <n v="837"/>
    <x v="42"/>
    <d v="2024-09-17T00:00:00"/>
    <d v="1899-12-30T13:34:55"/>
    <s v="18/09 08:00h"/>
    <d v="2024-09-18T00:00:00"/>
    <x v="13"/>
    <x v="10"/>
    <x v="3388"/>
    <d v="2024-09-17T00:00:00"/>
    <d v="1899-12-30T17:32:28"/>
    <n v="47"/>
    <s v="E00047"/>
    <s v="RUTA KMS.047"/>
    <x v="120"/>
    <x v="0"/>
    <x v="0"/>
    <x v="6"/>
    <x v="0"/>
    <d v="2024-09-17T13:34:55"/>
    <x v="317"/>
    <n v="18.418055555666797"/>
    <d v="2024-09-17T17:32:28"/>
    <d v="1899-12-30T00:37:36"/>
    <d v="2024-09-17T18:10:04"/>
    <n v="13.832222222350538"/>
    <x v="0"/>
    <m/>
    <m/>
    <x v="0"/>
    <x v="15"/>
    <x v="0"/>
    <x v="3"/>
    <x v="9"/>
    <n v="3"/>
    <s v=""/>
    <d v="1899-12-30T15:02:24"/>
    <n v="16.791388889000132"/>
    <n v="12"/>
    <n v="4.7913888890001317"/>
    <n v="0"/>
    <x v="3"/>
  </r>
  <r>
    <s v="E002"/>
    <s v="EO55"/>
    <x v="3259"/>
    <x v="0"/>
    <s v="E4"/>
    <n v="100057845"/>
    <s v="INVERSIONES SEGURA SARRIA, S.L."/>
    <n v="46005625"/>
    <s v="ARROYO MOLINOS-HNOS NADAL"/>
    <n v="3283"/>
    <x v="40"/>
    <d v="2024-09-17T00:00:00"/>
    <d v="1899-12-30T13:37:40"/>
    <s v="19/09 en la mañana"/>
    <d v="2024-09-19T00:00:00"/>
    <x v="17"/>
    <x v="9"/>
    <x v="3389"/>
    <d v="2024-09-18T00:00:00"/>
    <d v="1899-12-30T12:26:25"/>
    <n v="536"/>
    <s v="E00536"/>
    <s v="RUTA KMS.536"/>
    <x v="288"/>
    <x v="0"/>
    <x v="0"/>
    <x v="5"/>
    <x v="1"/>
    <d v="2024-09-17T13:37:40"/>
    <x v="350"/>
    <n v="46.372222222213168"/>
    <d v="2024-09-18T12:26:25"/>
    <d v="1899-12-30T07:08:48"/>
    <d v="2024-09-18T19:35:13"/>
    <n v="16.413055555487517"/>
    <x v="0"/>
    <m/>
    <m/>
    <x v="0"/>
    <x v="17"/>
    <x v="0"/>
    <x v="3"/>
    <x v="3"/>
    <n v="4"/>
    <s v=""/>
    <d v="1900-01-06T03:31:12"/>
    <n v="38.225555555546499"/>
    <n v="24"/>
    <n v="14.225555555546499"/>
    <n v="0"/>
    <x v="3"/>
  </r>
  <r>
    <s v="E002"/>
    <s v="EO55"/>
    <x v="3260"/>
    <x v="0"/>
    <s v="E3"/>
    <n v="100057966"/>
    <s v="HORPRESOL, SRL"/>
    <n v="46005112"/>
    <s v="PLANTA ALMERIA"/>
    <n v="3269"/>
    <x v="45"/>
    <d v="2024-09-17T00:00:00"/>
    <d v="1899-12-30T13:44:21"/>
    <s v="GESTRANS"/>
    <d v="2024-09-18T00:00:00"/>
    <x v="26"/>
    <x v="9"/>
    <x v="3390"/>
    <d v="2024-09-18T00:00:00"/>
    <d v="1899-12-30T07:43:05"/>
    <n v="195"/>
    <s v="E00195"/>
    <s v="RUTA KMS.195"/>
    <x v="363"/>
    <x v="0"/>
    <x v="0"/>
    <x v="5"/>
    <x v="0"/>
    <d v="2024-09-17T13:44:21"/>
    <x v="395"/>
    <n v="29.760833333304618"/>
    <d v="2024-09-18T07:43:05"/>
    <d v="1899-12-30T02:36:00"/>
    <d v="2024-09-18T10:19:05"/>
    <n v="9.1819444445427507"/>
    <x v="0"/>
    <m/>
    <m/>
    <x v="0"/>
    <x v="17"/>
    <x v="0"/>
    <x v="3"/>
    <x v="12"/>
    <n v="4"/>
    <s v=""/>
    <d v="1900-01-01T14:24:00"/>
    <n v="26.160833333304616"/>
    <n v="12"/>
    <n v="14.160833333304616"/>
    <n v="0"/>
    <x v="3"/>
  </r>
  <r>
    <s v="E002"/>
    <s v="EO55"/>
    <x v="3261"/>
    <x v="0"/>
    <s v="E3"/>
    <n v="100057966"/>
    <s v="HORPRESOL, SRL"/>
    <n v="46005112"/>
    <s v="PLANTA ALMERIA"/>
    <n v="3269"/>
    <x v="45"/>
    <d v="2024-09-17T00:00:00"/>
    <d v="1899-12-30T13:44:37"/>
    <s v="GESTRANS"/>
    <d v="2024-09-18T00:00:00"/>
    <x v="26"/>
    <x v="9"/>
    <x v="3391"/>
    <d v="2024-09-18T00:00:00"/>
    <d v="1899-12-30T14:24:38"/>
    <n v="195"/>
    <s v="E00195"/>
    <s v="RUTA KMS.195"/>
    <x v="363"/>
    <x v="0"/>
    <x v="0"/>
    <x v="5"/>
    <x v="0"/>
    <d v="2024-09-17T13:44:37"/>
    <x v="395"/>
    <n v="29.756388888868969"/>
    <d v="2024-09-18T14:24:38"/>
    <d v="1899-12-30T02:36:00"/>
    <d v="2024-09-18T17:00:38"/>
    <n v="2.4894444445380941"/>
    <x v="0"/>
    <m/>
    <m/>
    <x v="0"/>
    <x v="17"/>
    <x v="0"/>
    <x v="3"/>
    <x v="5"/>
    <n v="4"/>
    <s v=""/>
    <d v="1900-01-01T14:24:00"/>
    <n v="26.156388888868968"/>
    <n v="12"/>
    <n v="14.156388888868968"/>
    <n v="0"/>
    <x v="3"/>
  </r>
  <r>
    <s v="E002"/>
    <s v="EO55"/>
    <x v="3262"/>
    <x v="0"/>
    <s v="E3"/>
    <n v="100057966"/>
    <s v="HORPRESOL, SRL"/>
    <n v="46005105"/>
    <s v="PLANTA MALAGA"/>
    <n v="3269"/>
    <x v="45"/>
    <d v="2024-09-17T00:00:00"/>
    <d v="1899-12-30T13:45:25"/>
    <s v="GESTRANS"/>
    <d v="2024-09-18T00:00:00"/>
    <x v="26"/>
    <x v="9"/>
    <x v="3392"/>
    <d v="2024-09-18T00:00:00"/>
    <d v="1899-12-30T06:56:53"/>
    <n v="24"/>
    <s v="E00024"/>
    <s v="RUTA KMS.024"/>
    <x v="83"/>
    <x v="0"/>
    <x v="0"/>
    <x v="5"/>
    <x v="0"/>
    <d v="2024-09-17T13:45:25"/>
    <x v="395"/>
    <n v="29.743055555562023"/>
    <d v="2024-09-18T06:56:53"/>
    <d v="1899-12-30T00:19:12"/>
    <d v="2024-09-18T07:16:05"/>
    <n v="12.231944444356486"/>
    <x v="0"/>
    <m/>
    <m/>
    <x v="0"/>
    <x v="17"/>
    <x v="0"/>
    <x v="3"/>
    <x v="13"/>
    <n v="4"/>
    <s v=""/>
    <d v="1899-12-30T07:40:48"/>
    <n v="28.423055555562023"/>
    <n v="12"/>
    <n v="16.423055555562023"/>
    <n v="0"/>
    <x v="3"/>
  </r>
  <r>
    <s v="E002"/>
    <s v="EO55"/>
    <x v="3263"/>
    <x v="0"/>
    <s v="E3"/>
    <n v="100057966"/>
    <s v="HORPRESOL, SRL"/>
    <n v="46005105"/>
    <s v="PLANTA MALAGA"/>
    <n v="3269"/>
    <x v="45"/>
    <d v="2024-09-17T00:00:00"/>
    <d v="1899-12-30T13:45:49"/>
    <s v="GESTRANS"/>
    <d v="2024-09-18T00:00:00"/>
    <x v="26"/>
    <x v="9"/>
    <x v="3393"/>
    <d v="2024-09-18T00:00:00"/>
    <d v="1899-12-30T09:27:52"/>
    <n v="24"/>
    <s v="E00024"/>
    <s v="RUTA KMS.024"/>
    <x v="83"/>
    <x v="0"/>
    <x v="0"/>
    <x v="5"/>
    <x v="0"/>
    <d v="2024-09-17T13:45:49"/>
    <x v="395"/>
    <n v="29.73638888890855"/>
    <d v="2024-09-18T09:27:52"/>
    <d v="1899-12-30T00:19:12"/>
    <d v="2024-09-18T09:47:04"/>
    <n v="9.7155555555364117"/>
    <x v="0"/>
    <m/>
    <m/>
    <x v="0"/>
    <x v="17"/>
    <x v="0"/>
    <x v="3"/>
    <x v="1"/>
    <n v="4"/>
    <s v=""/>
    <d v="1899-12-30T07:40:48"/>
    <n v="28.41638888890855"/>
    <n v="12"/>
    <n v="16.41638888890855"/>
    <n v="0"/>
    <x v="3"/>
  </r>
  <r>
    <s v="E002"/>
    <s v="EO55"/>
    <x v="3264"/>
    <x v="0"/>
    <s v="E3"/>
    <n v="100057966"/>
    <s v="HORPRESOL, SRL"/>
    <n v="46005105"/>
    <s v="PLANTA MALAGA"/>
    <n v="3269"/>
    <x v="45"/>
    <d v="2024-09-17T00:00:00"/>
    <d v="1899-12-30T13:46:03"/>
    <s v="GESTRANS"/>
    <d v="2024-09-18T00:00:00"/>
    <x v="26"/>
    <x v="9"/>
    <x v="3394"/>
    <d v="2024-09-18T00:00:00"/>
    <d v="1899-12-30T12:33:16"/>
    <n v="24"/>
    <s v="E00024"/>
    <s v="RUTA KMS.024"/>
    <x v="83"/>
    <x v="0"/>
    <x v="0"/>
    <x v="5"/>
    <x v="0"/>
    <d v="2024-09-17T13:46:03"/>
    <x v="395"/>
    <n v="29.732499999983702"/>
    <d v="2024-09-18T12:33:16"/>
    <d v="1899-12-30T00:19:12"/>
    <d v="2024-09-18T12:52:28"/>
    <n v="6.6255555554525927"/>
    <x v="0"/>
    <m/>
    <m/>
    <x v="0"/>
    <x v="17"/>
    <x v="0"/>
    <x v="3"/>
    <x v="3"/>
    <n v="4"/>
    <s v=""/>
    <d v="1899-12-30T07:40:48"/>
    <n v="28.412499999983702"/>
    <n v="12"/>
    <n v="16.412499999983702"/>
    <n v="0"/>
    <x v="3"/>
  </r>
  <r>
    <s v="E002"/>
    <s v="EO55"/>
    <x v="3265"/>
    <x v="0"/>
    <s v="E3"/>
    <n v="100057966"/>
    <s v="HORPRESOL, SRL"/>
    <n v="46005111"/>
    <s v="PLANTA FUENGIROLA"/>
    <n v="3269"/>
    <x v="45"/>
    <d v="2024-09-17T00:00:00"/>
    <d v="1899-12-30T13:46:21"/>
    <s v="votorantim 15:00"/>
    <d v="2024-09-18T00:00:00"/>
    <x v="4"/>
    <x v="9"/>
    <x v="3395"/>
    <d v="2024-09-18T00:00:00"/>
    <d v="1899-12-30T11:26:15"/>
    <n v="57"/>
    <s v="E00057"/>
    <s v="RUTA KMS.057"/>
    <x v="133"/>
    <x v="0"/>
    <x v="0"/>
    <x v="5"/>
    <x v="0"/>
    <d v="2024-09-17T13:46:21"/>
    <x v="341"/>
    <n v="25.227500000037253"/>
    <d v="2024-09-18T11:26:15"/>
    <d v="1899-12-30T00:45:36"/>
    <d v="2024-09-18T12:11:51"/>
    <n v="2.8024999999324791"/>
    <x v="0"/>
    <m/>
    <m/>
    <x v="0"/>
    <x v="17"/>
    <x v="0"/>
    <x v="3"/>
    <x v="7"/>
    <n v="4"/>
    <s v=""/>
    <d v="1899-12-30T18:14:24"/>
    <n v="23.467500000037251"/>
    <n v="12"/>
    <n v="11.467500000037251"/>
    <n v="0"/>
    <x v="3"/>
  </r>
  <r>
    <s v="E002"/>
    <s v="EO55"/>
    <x v="3266"/>
    <x v="0"/>
    <s v="E3"/>
    <n v="100057966"/>
    <s v="HORPRESOL, SRL"/>
    <n v="46005111"/>
    <s v="PLANTA FUENGIROLA"/>
    <n v="3269"/>
    <x v="45"/>
    <d v="2024-09-17T00:00:00"/>
    <d v="1899-12-30T13:48:03"/>
    <s v="votorantim 08:00"/>
    <d v="2024-09-18T00:00:00"/>
    <x v="13"/>
    <x v="9"/>
    <x v="3396"/>
    <d v="2024-09-18T00:00:00"/>
    <d v="1899-12-30T07:19:08"/>
    <n v="57"/>
    <s v="E00057"/>
    <s v="RUTA KMS.057"/>
    <x v="141"/>
    <x v="0"/>
    <x v="0"/>
    <x v="5"/>
    <x v="0"/>
    <d v="2024-09-17T13:48:03"/>
    <x v="317"/>
    <n v="18.199166666774545"/>
    <d v="2024-09-18T07:19:08"/>
    <d v="1899-12-30T00:45:36"/>
    <d v="2024-09-18T08:04:44"/>
    <n v="-7.8888888820074499E-2"/>
    <x v="0"/>
    <m/>
    <m/>
    <x v="0"/>
    <x v="17"/>
    <x v="0"/>
    <x v="3"/>
    <x v="12"/>
    <n v="4"/>
    <s v=""/>
    <d v="1899-12-30T18:14:24"/>
    <n v="16.439166666774543"/>
    <n v="12"/>
    <n v="4.4391666667745433"/>
    <n v="0"/>
    <x v="3"/>
  </r>
  <r>
    <s v="E002"/>
    <s v="EO55"/>
    <x v="3267"/>
    <x v="0"/>
    <s v="E3"/>
    <n v="100057966"/>
    <s v="HORPRESOL, SRL"/>
    <n v="46005111"/>
    <s v="PLANTA FUENGIROLA"/>
    <n v="3269"/>
    <x v="45"/>
    <d v="2024-09-17T00:00:00"/>
    <d v="1899-12-30T13:48:23"/>
    <s v="votorantim 12:00"/>
    <d v="2024-09-18T00:00:00"/>
    <x v="17"/>
    <x v="9"/>
    <x v="3397"/>
    <d v="2024-09-18T00:00:00"/>
    <d v="1899-12-30T13:40:10"/>
    <n v="57"/>
    <s v="E00057"/>
    <s v="RUTA KMS.057"/>
    <x v="141"/>
    <x v="0"/>
    <x v="0"/>
    <x v="5"/>
    <x v="0"/>
    <d v="2024-09-17T13:48:23"/>
    <x v="322"/>
    <n v="22.193611111084465"/>
    <d v="2024-09-18T13:40:10"/>
    <d v="1899-12-30T00:45:36"/>
    <d v="2024-09-18T14:25:46"/>
    <n v="-2.4294444444822147"/>
    <x v="1"/>
    <m/>
    <m/>
    <x v="0"/>
    <x v="17"/>
    <x v="3"/>
    <x v="3"/>
    <x v="2"/>
    <n v="4"/>
    <s v=""/>
    <d v="1899-12-30T18:14:24"/>
    <n v="20.433611111084463"/>
    <n v="12"/>
    <n v="8.4336111110844634"/>
    <n v="0"/>
    <x v="3"/>
  </r>
  <r>
    <s v="E002"/>
    <s v="EO55"/>
    <x v="3268"/>
    <x v="0"/>
    <s v="E3"/>
    <n v="100057966"/>
    <s v="HORPRESOL, SRL"/>
    <n v="46005111"/>
    <s v="PLANTA FUENGIROLA"/>
    <n v="3269"/>
    <x v="45"/>
    <d v="2024-09-17T00:00:00"/>
    <d v="1899-12-30T13:48:40"/>
    <s v="votorantim 10:00"/>
    <d v="2024-09-18T00:00:00"/>
    <x v="11"/>
    <x v="9"/>
    <x v="3398"/>
    <d v="2024-09-18T00:00:00"/>
    <d v="1899-12-30T10:43:57"/>
    <n v="57"/>
    <s v="E00057"/>
    <s v="RUTA KMS.057"/>
    <x v="141"/>
    <x v="0"/>
    <x v="0"/>
    <x v="5"/>
    <x v="0"/>
    <d v="2024-09-17T13:48:40"/>
    <x v="339"/>
    <n v="20.188888888747897"/>
    <d v="2024-09-18T10:43:57"/>
    <d v="1899-12-30T00:45:36"/>
    <d v="2024-09-18T11:29:33"/>
    <n v="-1.4925000001676381"/>
    <x v="1"/>
    <m/>
    <m/>
    <x v="0"/>
    <x v="17"/>
    <x v="1"/>
    <x v="3"/>
    <x v="6"/>
    <n v="4"/>
    <s v=""/>
    <d v="1899-12-30T18:14:24"/>
    <n v="18.428888888747895"/>
    <n v="12"/>
    <n v="6.4288888887478954"/>
    <n v="0"/>
    <x v="3"/>
  </r>
  <r>
    <s v="E002"/>
    <s v="EO55"/>
    <x v="3269"/>
    <x v="0"/>
    <s v="E3"/>
    <n v="100057966"/>
    <s v="HORPRESOL, SRL"/>
    <n v="46005107"/>
    <s v="PLANTA RIO GUI-TORROX COSTA"/>
    <n v="3269"/>
    <x v="45"/>
    <d v="2024-09-17T00:00:00"/>
    <d v="1899-12-30T13:49:00"/>
    <s v="GESTRANS"/>
    <d v="2024-09-18T00:00:00"/>
    <x v="26"/>
    <x v="9"/>
    <x v="3399"/>
    <d v="2024-09-18T00:00:00"/>
    <d v="1899-12-30T15:10:03"/>
    <n v="40"/>
    <s v="E00040"/>
    <s v="RUTA KMS.040"/>
    <x v="83"/>
    <x v="0"/>
    <x v="0"/>
    <x v="5"/>
    <x v="0"/>
    <d v="2024-09-17T13:49:00"/>
    <x v="395"/>
    <n v="29.683333333348855"/>
    <d v="2024-09-18T15:10:03"/>
    <d v="1899-12-30T00:32:00"/>
    <d v="2024-09-18T15:42:03"/>
    <n v="3.7991666666348465"/>
    <x v="0"/>
    <m/>
    <m/>
    <x v="0"/>
    <x v="17"/>
    <x v="0"/>
    <x v="3"/>
    <x v="4"/>
    <n v="4"/>
    <s v=""/>
    <d v="1899-12-30T12:48:00"/>
    <n v="28.15000000001552"/>
    <n v="12"/>
    <n v="16.15000000001552"/>
    <n v="0"/>
    <x v="3"/>
  </r>
  <r>
    <s v="E002"/>
    <s v="EO55"/>
    <x v="3270"/>
    <x v="0"/>
    <s v="E4"/>
    <n v="100058375"/>
    <s v="GRUPO PUYA 68, S.L."/>
    <n v="46005331"/>
    <s v="ALMACEN-S.PEDRO ALCANTARA"/>
    <n v="3282"/>
    <x v="39"/>
    <d v="2024-09-17T00:00:00"/>
    <d v="1899-12-30T13:49:23"/>
    <s v="Adicional completo S"/>
    <d v="2024-09-18T00:00:00"/>
    <x v="18"/>
    <x v="9"/>
    <x v="3400"/>
    <d v="2024-09-18T00:00:00"/>
    <d v="1899-12-30T06:21:20"/>
    <n v="84"/>
    <s v="E00084"/>
    <s v="RUTA KMS.084"/>
    <x v="59"/>
    <x v="0"/>
    <x v="0"/>
    <x v="5"/>
    <x v="1"/>
    <d v="2024-09-17T13:49:23"/>
    <x v="320"/>
    <n v="19.176944444363471"/>
    <d v="2024-09-18T06:21:20"/>
    <d v="1899-12-30T01:07:12"/>
    <d v="2024-09-18T07:28:32"/>
    <n v="1.5244444443960674"/>
    <x v="0"/>
    <m/>
    <m/>
    <x v="0"/>
    <x v="17"/>
    <x v="0"/>
    <x v="3"/>
    <x v="13"/>
    <n v="4"/>
    <s v=""/>
    <d v="1899-12-31T02:52:48"/>
    <n v="17.05694444436347"/>
    <n v="12"/>
    <n v="5.0569444443634701"/>
    <n v="0"/>
    <x v="3"/>
  </r>
  <r>
    <s v="E002"/>
    <s v="EO55"/>
    <x v="3271"/>
    <x v="0"/>
    <s v="E3"/>
    <n v="100033645"/>
    <s v="HORMIALIA 2007 S.L."/>
    <n v="46005122"/>
    <s v="PLANTA SAN ROQUE"/>
    <n v="3262"/>
    <x v="38"/>
    <d v="2024-09-17T00:00:00"/>
    <d v="1899-12-30T13:50:16"/>
    <s v="18/09 13:00"/>
    <d v="2024-09-18T00:00:00"/>
    <x v="0"/>
    <x v="9"/>
    <x v="3401"/>
    <d v="2024-09-18T00:00:00"/>
    <d v="1899-12-30T10:24:49"/>
    <n v="144"/>
    <s v="E00144"/>
    <s v="RUTA KMS.144"/>
    <x v="359"/>
    <x v="0"/>
    <x v="0"/>
    <x v="5"/>
    <x v="0"/>
    <d v="2024-09-17T13:50:16"/>
    <x v="357"/>
    <n v="23.162222222134005"/>
    <d v="2024-09-18T10:24:49"/>
    <d v="1899-12-30T01:55:12"/>
    <d v="2024-09-18T12:20:01"/>
    <n v="0.66638888872694224"/>
    <x v="0"/>
    <m/>
    <m/>
    <x v="0"/>
    <x v="17"/>
    <x v="0"/>
    <x v="3"/>
    <x v="6"/>
    <n v="4"/>
    <s v=""/>
    <d v="1899-12-31T22:04:48"/>
    <n v="20.242222222134004"/>
    <n v="12"/>
    <n v="8.2422222221340036"/>
    <n v="0"/>
    <x v="3"/>
  </r>
  <r>
    <s v="E002"/>
    <s v="EO55"/>
    <x v="3272"/>
    <x v="0"/>
    <s v="E3"/>
    <n v="100058414"/>
    <s v="REYALFIL, S.L."/>
    <n v="46005189"/>
    <s v="PTA DE PREF- RODA  ANDALUCIA"/>
    <n v="3264"/>
    <x v="43"/>
    <d v="2024-09-17T00:00:00"/>
    <d v="1899-12-30T13:52:15"/>
    <s v=".18/09 08:00"/>
    <d v="2024-09-18T00:00:00"/>
    <x v="13"/>
    <x v="9"/>
    <x v="3402"/>
    <d v="2024-09-18T00:00:00"/>
    <d v="1899-12-30T06:27:48"/>
    <n v="90"/>
    <s v="E00090"/>
    <s v="RUTA KMS.090"/>
    <x v="359"/>
    <x v="0"/>
    <x v="0"/>
    <x v="5"/>
    <x v="0"/>
    <d v="2024-09-17T13:52:15"/>
    <x v="317"/>
    <n v="18.129166666651145"/>
    <d v="2024-09-18T06:27:48"/>
    <d v="1899-12-30T01:12:00"/>
    <d v="2024-09-18T07:39:48"/>
    <n v="0.33666666661156341"/>
    <x v="0"/>
    <m/>
    <m/>
    <x v="0"/>
    <x v="17"/>
    <x v="0"/>
    <x v="3"/>
    <x v="13"/>
    <n v="4"/>
    <s v=""/>
    <d v="1899-12-31T04:48:00"/>
    <n v="15.929166666651145"/>
    <n v="12"/>
    <n v="3.9291666666511453"/>
    <n v="0"/>
    <x v="3"/>
  </r>
  <r>
    <s v="E002"/>
    <s v="EO55"/>
    <x v="3273"/>
    <x v="0"/>
    <s v="E3"/>
    <n v="100018624"/>
    <s v="VIPRELUC, S.L."/>
    <n v="46000748"/>
    <s v="PUENTE GENIL"/>
    <n v="3264"/>
    <x v="43"/>
    <d v="2024-09-17T00:00:00"/>
    <d v="1899-12-30T13:54:12"/>
    <s v="18/09 08:00h"/>
    <d v="2024-09-18T00:00:00"/>
    <x v="13"/>
    <x v="9"/>
    <x v="3403"/>
    <d v="2024-09-18T00:00:00"/>
    <d v="1899-12-30T06:55:55"/>
    <n v="127"/>
    <s v="E00127"/>
    <s v="RUTA KMS.127"/>
    <x v="76"/>
    <x v="0"/>
    <x v="0"/>
    <x v="5"/>
    <x v="0"/>
    <d v="2024-09-17T13:54:12"/>
    <x v="317"/>
    <n v="18.096666666737292"/>
    <d v="2024-09-18T06:55:55"/>
    <d v="1899-12-30T01:41:36"/>
    <d v="2024-09-18T08:37:31"/>
    <n v="-0.62527777760988101"/>
    <x v="0"/>
    <m/>
    <m/>
    <x v="0"/>
    <x v="17"/>
    <x v="0"/>
    <x v="3"/>
    <x v="13"/>
    <n v="4"/>
    <s v=""/>
    <d v="1899-12-31T16:38:24"/>
    <n v="15.403333333403957"/>
    <n v="12"/>
    <n v="3.4033333334039568"/>
    <n v="0"/>
    <x v="3"/>
  </r>
  <r>
    <s v="E002"/>
    <s v="EO55"/>
    <x v="3274"/>
    <x v="0"/>
    <s v="E3"/>
    <n v="100018624"/>
    <s v="VIPRELUC, S.L."/>
    <n v="46000748"/>
    <s v="PUENTE GENIL"/>
    <n v="3264"/>
    <x v="43"/>
    <d v="2024-09-17T00:00:00"/>
    <d v="1899-12-30T13:54:20"/>
    <s v="19/09 08:00h"/>
    <d v="2024-09-19T00:00:00"/>
    <x v="13"/>
    <x v="9"/>
    <x v="3404"/>
    <d v="2024-09-19T00:00:00"/>
    <d v="1899-12-30T06:02:41"/>
    <n v="127"/>
    <s v="E00127"/>
    <s v="RUTA KMS.127"/>
    <x v="106"/>
    <x v="0"/>
    <x v="0"/>
    <x v="5"/>
    <x v="0"/>
    <d v="2024-09-17T13:54:20"/>
    <x v="358"/>
    <n v="42.094444444519468"/>
    <d v="2024-09-19T06:02:41"/>
    <d v="1899-12-30T01:41:36"/>
    <d v="2024-09-19T07:44:17"/>
    <n v="0.26194444455904886"/>
    <x v="0"/>
    <m/>
    <m/>
    <x v="0"/>
    <x v="18"/>
    <x v="0"/>
    <x v="3"/>
    <x v="13"/>
    <n v="5"/>
    <s v=""/>
    <d v="1899-12-31T16:38:24"/>
    <n v="39.401111111186133"/>
    <n v="24"/>
    <n v="15.401111111186133"/>
    <n v="0"/>
    <x v="3"/>
  </r>
  <r>
    <s v="E002"/>
    <s v="EO55"/>
    <x v="3275"/>
    <x v="0"/>
    <s v="E3"/>
    <n v="100018624"/>
    <s v="VIPRELUC, S.L."/>
    <n v="46000748"/>
    <s v="PUENTE GENIL"/>
    <n v="3264"/>
    <x v="43"/>
    <d v="2024-09-17T00:00:00"/>
    <d v="1899-12-30T13:54:28"/>
    <s v="20/09 08:00h"/>
    <d v="2024-09-20T00:00:00"/>
    <x v="13"/>
    <x v="9"/>
    <x v="3405"/>
    <d v="2024-09-20T00:00:00"/>
    <d v="1899-12-30T06:17:59"/>
    <n v="127"/>
    <s v="E00127"/>
    <s v="RUTA KMS.127"/>
    <x v="77"/>
    <x v="0"/>
    <x v="0"/>
    <x v="5"/>
    <x v="0"/>
    <d v="2024-09-17T13:54:28"/>
    <x v="385"/>
    <n v="66.092222222301643"/>
    <d v="2024-09-20T06:17:59"/>
    <d v="1899-12-30T01:41:36"/>
    <d v="2024-09-20T07:59:35"/>
    <n v="6.9444444961845875E-3"/>
    <x v="0"/>
    <m/>
    <m/>
    <x v="0"/>
    <x v="19"/>
    <x v="0"/>
    <x v="3"/>
    <x v="13"/>
    <n v="6"/>
    <s v=""/>
    <d v="1899-12-31T16:38:24"/>
    <n v="63.398888888968315"/>
    <n v="36"/>
    <n v="27.398888888968315"/>
    <n v="0"/>
    <x v="3"/>
  </r>
  <r>
    <s v="E002"/>
    <s v="EO55"/>
    <x v="3276"/>
    <x v="0"/>
    <s v="E3"/>
    <n v="100021981"/>
    <s v="CEMENTOS CAPA, S.L."/>
    <n v="46005184"/>
    <s v="FABRICA SALINAS-ARCHIDONA (MALAGA)"/>
    <n v="3264"/>
    <x v="43"/>
    <d v="2024-09-17T00:00:00"/>
    <d v="1899-12-30T13:57:16"/>
    <s v="18/09 en la mañana"/>
    <d v="2024-09-18T00:00:00"/>
    <x v="0"/>
    <x v="9"/>
    <x v="3406"/>
    <d v="2024-09-18T00:00:00"/>
    <d v="1899-12-30T09:44:03"/>
    <n v="69"/>
    <s v="E00069"/>
    <s v="RUTA KMS.069"/>
    <x v="79"/>
    <x v="0"/>
    <x v="0"/>
    <x v="5"/>
    <x v="0"/>
    <d v="2024-09-17T13:57:16"/>
    <x v="357"/>
    <n v="23.045555555436295"/>
    <d v="2024-09-18T09:44:03"/>
    <d v="1899-12-30T00:55:12"/>
    <d v="2024-09-18T10:39:15"/>
    <n v="2.34583333338378"/>
    <x v="0"/>
    <m/>
    <m/>
    <x v="0"/>
    <x v="17"/>
    <x v="0"/>
    <x v="3"/>
    <x v="1"/>
    <n v="4"/>
    <s v=""/>
    <d v="1899-12-30T22:04:48"/>
    <n v="21.125555555436293"/>
    <n v="12"/>
    <n v="9.1255555554362928"/>
    <n v="0"/>
    <x v="3"/>
  </r>
  <r>
    <s v="E002"/>
    <s v="EO55"/>
    <x v="3277"/>
    <x v="0"/>
    <s v="E4"/>
    <n v="100056469"/>
    <s v="EXC. Y MAT. DE CONST. JOMA S.L."/>
    <n v="46004733"/>
    <s v="TORRE DE BENAGALBON (ALMACEN)"/>
    <n v="3283"/>
    <x v="40"/>
    <d v="2024-09-17T00:00:00"/>
    <d v="1899-12-30T14:23:42"/>
    <s v="18/09 antes 13h"/>
    <d v="2024-09-18T00:00:00"/>
    <x v="0"/>
    <x v="9"/>
    <x v="3407"/>
    <d v="2024-09-18T00:00:00"/>
    <d v="1899-12-30T11:38:09"/>
    <n v="12"/>
    <s v="E00012"/>
    <s v="RUTA KMS.012"/>
    <x v="59"/>
    <x v="0"/>
    <x v="0"/>
    <x v="5"/>
    <x v="1"/>
    <d v="2024-09-17T14:23:42"/>
    <x v="357"/>
    <n v="22.604999999923166"/>
    <d v="2024-09-18T11:38:09"/>
    <d v="1899-12-30T00:09:36"/>
    <d v="2024-09-18T11:47:45"/>
    <n v="1.2041666666627862"/>
    <x v="0"/>
    <m/>
    <m/>
    <x v="0"/>
    <x v="17"/>
    <x v="0"/>
    <x v="3"/>
    <x v="7"/>
    <n v="4"/>
    <s v=""/>
    <d v="1899-12-30T03:50:24"/>
    <n v="21.444999999923166"/>
    <n v="12"/>
    <n v="9.4449999999231657"/>
    <n v="0"/>
    <x v="3"/>
  </r>
  <r>
    <s v="E002"/>
    <s v="EO55"/>
    <x v="3278"/>
    <x v="0"/>
    <s v="E3"/>
    <n v="100058036"/>
    <s v="HORMI CONTADO, S.L."/>
    <n v="46005174"/>
    <s v="PLANTA DE MANILVA E/O 56"/>
    <n v="3269"/>
    <x v="45"/>
    <d v="2024-09-17T00:00:00"/>
    <d v="1899-12-30T14:31:07"/>
    <s v="18/09 12:30h"/>
    <d v="2024-09-18T00:00:00"/>
    <x v="8"/>
    <x v="9"/>
    <x v="3408"/>
    <d v="2024-09-18T00:00:00"/>
    <d v="1899-12-30T10:57:54"/>
    <n v="118"/>
    <s v="E00118"/>
    <s v="RUTA KMS.118"/>
    <x v="249"/>
    <x v="0"/>
    <x v="0"/>
    <x v="5"/>
    <x v="0"/>
    <d v="2024-09-17T14:31:07"/>
    <x v="363"/>
    <n v="21.981388889020309"/>
    <d v="2024-09-18T10:57:54"/>
    <d v="1899-12-30T01:34:24"/>
    <d v="2024-09-18T12:32:18"/>
    <n v="-3.8333333388436586E-2"/>
    <x v="0"/>
    <m/>
    <m/>
    <x v="0"/>
    <x v="17"/>
    <x v="0"/>
    <x v="3"/>
    <x v="6"/>
    <n v="4"/>
    <s v=""/>
    <d v="1899-12-31T13:45:36"/>
    <n v="19.408055555686975"/>
    <n v="12"/>
    <n v="7.4080555556869747"/>
    <n v="0"/>
    <x v="3"/>
  </r>
  <r>
    <s v="E002"/>
    <s v="EO55"/>
    <x v="3279"/>
    <x v="0"/>
    <s v="E3"/>
    <n v="100058036"/>
    <s v="HORMI CONTADO, S.L."/>
    <n v="46005174"/>
    <s v="PLANTA DE MANILVA E/O 56"/>
    <n v="3269"/>
    <x v="45"/>
    <d v="2024-09-17T00:00:00"/>
    <d v="1899-12-30T14:31:38"/>
    <s v="18/09 10:00h"/>
    <d v="2024-09-18T00:00:00"/>
    <x v="11"/>
    <x v="9"/>
    <x v="3409"/>
    <d v="2024-09-18T00:00:00"/>
    <d v="1899-12-30T07:58:27"/>
    <n v="118"/>
    <s v="E00118"/>
    <s v="RUTA KMS.118"/>
    <x v="116"/>
    <x v="0"/>
    <x v="0"/>
    <x v="5"/>
    <x v="0"/>
    <d v="2024-09-17T14:31:38"/>
    <x v="339"/>
    <n v="19.472777777700685"/>
    <d v="2024-09-18T07:58:27"/>
    <d v="1899-12-30T01:34:24"/>
    <d v="2024-09-18T09:32:51"/>
    <n v="0.45249999995576218"/>
    <x v="0"/>
    <m/>
    <m/>
    <x v="0"/>
    <x v="17"/>
    <x v="0"/>
    <x v="3"/>
    <x v="12"/>
    <n v="4"/>
    <s v=""/>
    <d v="1899-12-31T13:45:36"/>
    <n v="16.899444444367351"/>
    <n v="12"/>
    <n v="4.8994444443673508"/>
    <n v="0"/>
    <x v="3"/>
  </r>
  <r>
    <s v="E002"/>
    <s v="EO55"/>
    <x v="3280"/>
    <x v="0"/>
    <s v="E3"/>
    <n v="100058036"/>
    <s v="HORMI CONTADO, S.L."/>
    <n v="46005174"/>
    <s v="PLANTA DE MANILVA E/O 56"/>
    <n v="3269"/>
    <x v="45"/>
    <d v="2024-09-17T00:00:00"/>
    <d v="1899-12-30T14:31:57"/>
    <s v="18/09 11:30h"/>
    <d v="2024-09-18T00:00:00"/>
    <x v="14"/>
    <x v="9"/>
    <x v="3410"/>
    <d v="2024-09-18T00:00:00"/>
    <d v="1899-12-30T07:38:56"/>
    <n v="118"/>
    <s v="E00118"/>
    <s v="RUTA KMS.118"/>
    <x v="127"/>
    <x v="0"/>
    <x v="0"/>
    <x v="5"/>
    <x v="0"/>
    <d v="2024-09-17T14:31:57"/>
    <x v="353"/>
    <n v="20.967499999911524"/>
    <d v="2024-09-18T07:38:56"/>
    <d v="1899-12-30T01:34:24"/>
    <d v="2024-09-18T09:13:20"/>
    <n v="2.2777777776354924"/>
    <x v="0"/>
    <m/>
    <m/>
    <x v="0"/>
    <x v="17"/>
    <x v="0"/>
    <x v="3"/>
    <x v="12"/>
    <n v="4"/>
    <s v=""/>
    <d v="1899-12-31T13:45:36"/>
    <n v="18.39416666657819"/>
    <n v="12"/>
    <n v="6.3941666665781902"/>
    <n v="0"/>
    <x v="3"/>
  </r>
  <r>
    <s v="E002"/>
    <s v="EO55"/>
    <x v="3281"/>
    <x v="0"/>
    <s v="E3"/>
    <n v="100058036"/>
    <s v="HORMI CONTADO, S.L."/>
    <n v="46005174"/>
    <s v="PLANTA DE MANILVA E/O 56"/>
    <n v="3269"/>
    <x v="45"/>
    <d v="2024-09-17T00:00:00"/>
    <d v="1899-12-30T14:32:31"/>
    <s v="18/09 14:00h"/>
    <d v="2024-09-18T00:00:00"/>
    <x v="3"/>
    <x v="9"/>
    <x v="3411"/>
    <d v="2024-09-18T00:00:00"/>
    <d v="1899-12-30T12:21:47"/>
    <n v="118"/>
    <s v="E00118"/>
    <s v="RUTA KMS.118"/>
    <x v="281"/>
    <x v="0"/>
    <x v="0"/>
    <x v="5"/>
    <x v="0"/>
    <d v="2024-09-17T14:32:31"/>
    <x v="319"/>
    <n v="23.458055555645842"/>
    <d v="2024-09-18T12:21:47"/>
    <d v="1899-12-30T01:34:24"/>
    <d v="2024-09-18T13:56:11"/>
    <n v="6.3611111138015985E-2"/>
    <x v="0"/>
    <m/>
    <m/>
    <x v="0"/>
    <x v="17"/>
    <x v="0"/>
    <x v="3"/>
    <x v="3"/>
    <n v="4"/>
    <s v=""/>
    <d v="1899-12-31T13:45:36"/>
    <n v="20.884722222312508"/>
    <n v="12"/>
    <n v="8.884722222312508"/>
    <n v="0"/>
    <x v="3"/>
  </r>
  <r>
    <s v="E002"/>
    <s v="EO55"/>
    <x v="3282"/>
    <x v="0"/>
    <s v="E3"/>
    <n v="100018443"/>
    <s v="HORMIGONES EL PEÑON, S.L."/>
    <n v="46000351"/>
    <s v="PRIEGO DE CÓRDOBA"/>
    <n v="3269"/>
    <x v="45"/>
    <d v="2024-09-17T00:00:00"/>
    <d v="1899-12-30T15:04:46"/>
    <s v="18/09 08:00h"/>
    <d v="2024-09-18T00:00:00"/>
    <x v="13"/>
    <x v="9"/>
    <x v="3412"/>
    <d v="2024-09-18T00:00:00"/>
    <d v="1899-12-30T05:56:55"/>
    <n v="137"/>
    <s v="E00137"/>
    <s v="RUTA KMS.137"/>
    <x v="115"/>
    <x v="0"/>
    <x v="0"/>
    <x v="5"/>
    <x v="0"/>
    <d v="2024-09-17T15:04:46"/>
    <x v="317"/>
    <n v="16.92055555555271"/>
    <d v="2024-09-18T05:56:55"/>
    <d v="1899-12-30T01:49:36"/>
    <d v="2024-09-18T07:46:31"/>
    <n v="0.22472222219221294"/>
    <x v="0"/>
    <m/>
    <m/>
    <x v="0"/>
    <x v="17"/>
    <x v="0"/>
    <x v="3"/>
    <x v="14"/>
    <n v="4"/>
    <s v="TRANSPORTES FRANCISCO CASTILLA E HI"/>
    <d v="1899-12-31T19:50:24"/>
    <n v="14.093888888886044"/>
    <n v="12"/>
    <n v="2.0938888888860436"/>
    <n v="0"/>
    <x v="3"/>
  </r>
  <r>
    <s v="E002"/>
    <s v="EO55"/>
    <x v="3283"/>
    <x v="0"/>
    <s v="E3"/>
    <n v="432000110"/>
    <s v="PREBETONG HORMIGONES, S.A."/>
    <n v="46005597"/>
    <s v="PLANTA MORTERO SECO MANILVA"/>
    <n v="3269"/>
    <x v="45"/>
    <d v="2024-09-17T00:00:00"/>
    <d v="1899-12-30T15:08:29"/>
    <s v="18/09 07:00h"/>
    <d v="2024-09-18T00:00:00"/>
    <x v="27"/>
    <x v="9"/>
    <x v="3413"/>
    <d v="2024-09-17T00:00:00"/>
    <d v="1899-12-30T18:15:29"/>
    <n v="118"/>
    <s v="E00118"/>
    <s v="RUTA KMS.118"/>
    <x v="124"/>
    <x v="0"/>
    <x v="0"/>
    <x v="5"/>
    <x v="0"/>
    <d v="2024-09-17T15:08:29"/>
    <x v="338"/>
    <n v="15.858611111005303"/>
    <d v="2024-09-17T18:15:29"/>
    <d v="1899-12-30T01:34:24"/>
    <d v="2024-09-17T19:49:53"/>
    <n v="11.168611110944767"/>
    <x v="0"/>
    <m/>
    <m/>
    <x v="0"/>
    <x v="15"/>
    <x v="0"/>
    <x v="3"/>
    <x v="10"/>
    <n v="3"/>
    <s v=""/>
    <d v="1899-12-31T13:45:36"/>
    <n v="13.285277777671968"/>
    <n v="12"/>
    <n v="1.2852777776719684"/>
    <n v="0"/>
    <x v="3"/>
  </r>
  <r>
    <s v="E002"/>
    <s v="EO55"/>
    <x v="3284"/>
    <x v="0"/>
    <s v="E3"/>
    <n v="432000110"/>
    <s v="PREBETONG HORMIGONES, S.A."/>
    <n v="46001416"/>
    <s v="ALCALA DE GUADAIRA"/>
    <n v="837"/>
    <x v="42"/>
    <d v="2024-09-17T00:00:00"/>
    <d v="1899-12-30T15:08:46"/>
    <s v="18/09 09:30h"/>
    <d v="2024-09-18T00:00:00"/>
    <x v="23"/>
    <x v="10"/>
    <x v="3414"/>
    <d v="2024-09-18T00:00:00"/>
    <d v="1899-12-30T08:09:13"/>
    <n v="83"/>
    <s v="E00083"/>
    <s v="RUTA KMS.083"/>
    <x v="89"/>
    <x v="0"/>
    <x v="0"/>
    <x v="6"/>
    <x v="0"/>
    <d v="2024-09-17T15:08:46"/>
    <x v="396"/>
    <n v="18.353888889017981"/>
    <d v="2024-09-18T08:09:13"/>
    <d v="1899-12-30T01:06:24"/>
    <d v="2024-09-18T09:15:37"/>
    <n v="0.23972222220618278"/>
    <x v="0"/>
    <m/>
    <m/>
    <x v="0"/>
    <x v="17"/>
    <x v="0"/>
    <x v="3"/>
    <x v="0"/>
    <n v="4"/>
    <s v=""/>
    <d v="1899-12-31T02:33:36"/>
    <n v="16.247222222351315"/>
    <n v="12"/>
    <n v="4.247222222351315"/>
    <n v="0"/>
    <x v="3"/>
  </r>
  <r>
    <s v="E002"/>
    <s v="EO55"/>
    <x v="3285"/>
    <x v="0"/>
    <s v="E3"/>
    <n v="432000110"/>
    <s v="PREBETONG HORMIGONES, S.A."/>
    <n v="46001416"/>
    <s v="ALCALA DE GUADAIRA"/>
    <n v="2032"/>
    <x v="51"/>
    <d v="2024-09-17T00:00:00"/>
    <d v="1899-12-30T15:09:11"/>
    <s v="18/09 10:30h silo nº"/>
    <d v="2024-09-18T00:00:00"/>
    <x v="21"/>
    <x v="10"/>
    <x v="3415"/>
    <d v="2024-09-17T00:00:00"/>
    <d v="1899-12-30T18:38:30"/>
    <n v="83"/>
    <s v="E00083"/>
    <s v="RUTA KMS.083"/>
    <x v="101"/>
    <x v="0"/>
    <x v="0"/>
    <x v="6"/>
    <x v="0"/>
    <d v="2024-09-17T15:09:11"/>
    <x v="343"/>
    <n v="19.346944444463588"/>
    <d v="2024-09-17T18:38:30"/>
    <d v="1899-12-30T01:06:24"/>
    <d v="2024-09-17T19:44:54"/>
    <n v="14.751666666590609"/>
    <x v="0"/>
    <m/>
    <m/>
    <x v="0"/>
    <x v="15"/>
    <x v="0"/>
    <x v="3"/>
    <x v="10"/>
    <n v="3"/>
    <s v=""/>
    <d v="1899-12-31T02:33:36"/>
    <n v="17.240277777796923"/>
    <n v="12"/>
    <n v="5.2402777777969227"/>
    <n v="0"/>
    <x v="3"/>
  </r>
  <r>
    <s v="E002"/>
    <s v="EO55"/>
    <x v="3286"/>
    <x v="0"/>
    <s v="E3"/>
    <n v="432000110"/>
    <s v="PREBETONG HORMIGONES, S.A."/>
    <n v="46001414"/>
    <s v="HUELVA (F.MONTENEGRO)"/>
    <n v="837"/>
    <x v="42"/>
    <d v="2024-09-17T00:00:00"/>
    <d v="1899-12-30T15:28:46"/>
    <s v="18/09 7:30h"/>
    <d v="2024-09-18T00:00:00"/>
    <x v="28"/>
    <x v="10"/>
    <x v="3416"/>
    <d v="2024-09-18T00:00:00"/>
    <d v="1899-12-30T07:08:02"/>
    <n v="29"/>
    <s v="E00029"/>
    <s v="RUTA KMS.029"/>
    <x v="70"/>
    <x v="0"/>
    <x v="0"/>
    <x v="6"/>
    <x v="0"/>
    <d v="2024-09-17T15:28:46"/>
    <x v="347"/>
    <n v="16.020555555587634"/>
    <d v="2024-09-18T07:08:02"/>
    <d v="1899-12-30T00:23:12"/>
    <d v="2024-09-18T07:31:14"/>
    <n v="-2.0555555471219122E-2"/>
    <x v="0"/>
    <m/>
    <m/>
    <x v="0"/>
    <x v="17"/>
    <x v="0"/>
    <x v="3"/>
    <x v="12"/>
    <n v="4"/>
    <s v=""/>
    <d v="1899-12-30T09:16:48"/>
    <n v="14.633888888920968"/>
    <n v="12"/>
    <n v="2.6338888889209677"/>
    <n v="0"/>
    <x v="3"/>
  </r>
  <r>
    <s v="E002"/>
    <s v="EO55"/>
    <x v="3287"/>
    <x v="0"/>
    <s v="E3"/>
    <n v="432000110"/>
    <s v="PREBETONG HORMIGONES, S.A."/>
    <n v="46001414"/>
    <s v="HUELVA (F.MONTENEGRO)"/>
    <n v="837"/>
    <x v="42"/>
    <d v="2024-09-17T00:00:00"/>
    <d v="1899-12-30T15:29:06"/>
    <s v="18/09 11h"/>
    <d v="2024-09-18T00:00:00"/>
    <x v="12"/>
    <x v="10"/>
    <x v="3417"/>
    <d v="2024-09-18T00:00:00"/>
    <d v="1899-12-30T09:33:42"/>
    <n v="29"/>
    <s v="E00029"/>
    <s v="RUTA KMS.029"/>
    <x v="70"/>
    <x v="0"/>
    <x v="0"/>
    <x v="6"/>
    <x v="0"/>
    <d v="2024-09-17T15:29:06"/>
    <x v="342"/>
    <n v="19.51500000001397"/>
    <d v="2024-09-18T09:33:42"/>
    <d v="1899-12-30T00:23:12"/>
    <d v="2024-09-18T09:56:54"/>
    <n v="1.0516666668117978"/>
    <x v="0"/>
    <m/>
    <m/>
    <x v="0"/>
    <x v="17"/>
    <x v="0"/>
    <x v="3"/>
    <x v="1"/>
    <n v="4"/>
    <s v=""/>
    <d v="1899-12-30T09:16:48"/>
    <n v="18.128333333347303"/>
    <n v="12"/>
    <n v="6.1283333333473031"/>
    <n v="0"/>
    <x v="3"/>
  </r>
  <r>
    <s v="E002"/>
    <s v="EO55"/>
    <x v="3288"/>
    <x v="0"/>
    <s v="E3"/>
    <n v="432000110"/>
    <s v="PREBETONG HORMIGONES, S.A."/>
    <n v="46001414"/>
    <s v="HUELVA (F.MONTENEGRO)"/>
    <n v="1782"/>
    <x v="46"/>
    <d v="2024-09-17T00:00:00"/>
    <d v="1899-12-30T15:29:42"/>
    <s v="18/09 09:00h"/>
    <d v="2024-09-18T00:00:00"/>
    <x v="18"/>
    <x v="10"/>
    <x v="3418"/>
    <d v="2024-09-17T00:00:00"/>
    <d v="1899-12-30T19:55:50"/>
    <n v="29"/>
    <s v="E00029"/>
    <s v="RUTA KMS.029"/>
    <x v="64"/>
    <x v="0"/>
    <x v="0"/>
    <x v="6"/>
    <x v="0"/>
    <d v="2024-09-17T15:29:42"/>
    <x v="320"/>
    <n v="17.505000000062864"/>
    <d v="2024-09-17T19:55:50"/>
    <d v="1899-12-30T00:23:12"/>
    <d v="2024-09-17T20:19:02"/>
    <n v="12.682777777779847"/>
    <x v="0"/>
    <m/>
    <m/>
    <x v="0"/>
    <x v="15"/>
    <x v="0"/>
    <x v="3"/>
    <x v="11"/>
    <n v="3"/>
    <s v=""/>
    <d v="1899-12-30T09:16:48"/>
    <n v="16.118333333396198"/>
    <n v="12"/>
    <n v="4.1183333333961976"/>
    <n v="0"/>
    <x v="3"/>
  </r>
  <r>
    <s v="E002"/>
    <s v="EO55"/>
    <x v="3289"/>
    <x v="0"/>
    <s v="E3"/>
    <n v="432000110"/>
    <s v="PREBETONG HORMIGONES, S.A."/>
    <n v="46001414"/>
    <s v="HUELVA (F.MONTENEGRO)"/>
    <n v="1782"/>
    <x v="46"/>
    <d v="2024-09-17T00:00:00"/>
    <d v="1899-12-30T15:30:17"/>
    <s v="18/09 13h"/>
    <d v="2024-09-18T00:00:00"/>
    <x v="0"/>
    <x v="10"/>
    <x v="3419"/>
    <d v="2024-09-18T00:00:00"/>
    <d v="1899-12-30T11:20:27"/>
    <n v="29"/>
    <s v="E00029"/>
    <s v="RUTA KMS.029"/>
    <x v="63"/>
    <x v="0"/>
    <x v="0"/>
    <x v="6"/>
    <x v="0"/>
    <d v="2024-09-17T15:30:17"/>
    <x v="357"/>
    <n v="21.495277777779847"/>
    <d v="2024-09-18T11:20:27"/>
    <d v="1899-12-30T00:23:12"/>
    <d v="2024-09-18T11:43:39"/>
    <n v="1.2725000000791624"/>
    <x v="0"/>
    <m/>
    <m/>
    <x v="0"/>
    <x v="17"/>
    <x v="0"/>
    <x v="3"/>
    <x v="7"/>
    <n v="4"/>
    <s v=""/>
    <d v="1899-12-30T09:16:48"/>
    <n v="20.108611111113181"/>
    <n v="12"/>
    <n v="8.1086111111131807"/>
    <n v="0"/>
    <x v="3"/>
  </r>
  <r>
    <s v="E002"/>
    <s v="EO55"/>
    <x v="3290"/>
    <x v="0"/>
    <s v="E3"/>
    <n v="100050987"/>
    <s v="XIMOR MORTEROS, S.L."/>
    <n v="46004229"/>
    <s v="FUENTES DE ANDALUCIA"/>
    <n v="3264"/>
    <x v="43"/>
    <d v="2024-09-17T00:00:00"/>
    <d v="1899-12-30T15:47:46"/>
    <s v="18/09 08:00h"/>
    <d v="2024-09-18T00:00:00"/>
    <x v="13"/>
    <x v="9"/>
    <x v="3420"/>
    <d v="2024-09-18T00:00:00"/>
    <d v="1899-12-30T05:52:41"/>
    <n v="165"/>
    <s v="E00165"/>
    <s v="RUTA KMS.165"/>
    <x v="110"/>
    <x v="0"/>
    <x v="0"/>
    <x v="5"/>
    <x v="0"/>
    <d v="2024-09-17T15:47:46"/>
    <x v="317"/>
    <n v="16.203888888994697"/>
    <d v="2024-09-18T05:52:41"/>
    <d v="1899-12-30T02:12:00"/>
    <d v="2024-09-18T08:04:41"/>
    <n v="-7.805555546656251E-2"/>
    <x v="0"/>
    <m/>
    <m/>
    <x v="0"/>
    <x v="17"/>
    <x v="0"/>
    <x v="3"/>
    <x v="14"/>
    <n v="4"/>
    <s v="TRANSPORTES FRANCISCO CASTILLA E HI"/>
    <d v="1900-01-01T04:48:00"/>
    <n v="13.003888888994698"/>
    <n v="12"/>
    <n v="1.0038888889946982"/>
    <n v="0"/>
    <x v="3"/>
  </r>
  <r>
    <s v="E002"/>
    <s v="EO55"/>
    <x v="3291"/>
    <x v="0"/>
    <s v="E3"/>
    <n v="100037768"/>
    <s v="MINAS DE AGUAS TEÑIDAS, S.A.U. (MAT"/>
    <n v="46003118"/>
    <s v="ZREP4500031988_1 VALDELAMUSA PASTA"/>
    <n v="1782"/>
    <x v="46"/>
    <d v="2024-09-17T00:00:00"/>
    <d v="1899-12-30T15:48:56"/>
    <s v="18/09 6h"/>
    <d v="2024-09-18T00:00:00"/>
    <x v="9"/>
    <x v="10"/>
    <x v="3421"/>
    <d v="2024-09-17T00:00:00"/>
    <d v="1899-12-30T19:04:40"/>
    <n v="85"/>
    <s v="E00085"/>
    <s v="RUTA KMS.085"/>
    <x v="140"/>
    <x v="0"/>
    <x v="0"/>
    <x v="6"/>
    <x v="0"/>
    <d v="2024-09-17T15:48:56"/>
    <x v="318"/>
    <n v="28.184444444545079"/>
    <d v="2024-09-17T19:04:40"/>
    <d v="1899-12-30T01:08:00"/>
    <d v="2024-09-17T20:12:40"/>
    <n v="23.788888888957445"/>
    <x v="0"/>
    <m/>
    <m/>
    <x v="0"/>
    <x v="15"/>
    <x v="0"/>
    <x v="3"/>
    <x v="11"/>
    <n v="3"/>
    <s v="LOGISTICA GALVEZ MARIN, S.L."/>
    <d v="1899-12-31T03:12:00"/>
    <n v="26.051111111211746"/>
    <n v="12"/>
    <n v="14.051111111211746"/>
    <n v="0"/>
    <x v="3"/>
  </r>
  <r>
    <s v="E002"/>
    <s v="EO55"/>
    <x v="3292"/>
    <x v="0"/>
    <s v="E3"/>
    <n v="100037768"/>
    <s v="MINAS DE AGUAS TEÑIDAS, S.A.U. (MAT"/>
    <n v="46003118"/>
    <s v="ZREP4500031988_1 VALDELAMUSA PASTA"/>
    <n v="1782"/>
    <x v="46"/>
    <d v="2024-09-17T00:00:00"/>
    <d v="1899-12-30T15:51:06"/>
    <s v="18/09 9h"/>
    <d v="2024-09-18T00:00:00"/>
    <x v="9"/>
    <x v="10"/>
    <x v="3422"/>
    <d v="2024-09-18T00:00:00"/>
    <d v="1899-12-30T10:09:18"/>
    <n v="85"/>
    <s v="E00085"/>
    <s v="RUTA KMS.085"/>
    <x v="121"/>
    <x v="0"/>
    <x v="0"/>
    <x v="6"/>
    <x v="0"/>
    <d v="2024-09-17T15:51:06"/>
    <x v="318"/>
    <n v="28.148333333374467"/>
    <d v="2024-09-18T10:09:18"/>
    <d v="1899-12-30T01:08:00"/>
    <d v="2024-09-18T11:17:18"/>
    <n v="8.7116666666697711"/>
    <x v="0"/>
    <m/>
    <m/>
    <x v="0"/>
    <x v="17"/>
    <x v="0"/>
    <x v="3"/>
    <x v="6"/>
    <n v="4"/>
    <s v=""/>
    <d v="1899-12-31T03:12:00"/>
    <n v="26.015000000041134"/>
    <n v="12"/>
    <n v="14.015000000041134"/>
    <n v="0"/>
    <x v="3"/>
  </r>
  <r>
    <s v="E002"/>
    <s v="EO55"/>
    <x v="3293"/>
    <x v="0"/>
    <s v="E3"/>
    <n v="100037768"/>
    <s v="MINAS DE AGUAS TEÑIDAS, S.A.U. (MAT"/>
    <n v="46003118"/>
    <s v="ZREP4500031988_1 VALDELAMUSA PASTA"/>
    <n v="1782"/>
    <x v="46"/>
    <d v="2024-09-17T00:00:00"/>
    <d v="1899-12-30T15:51:27"/>
    <s v="18/09 10h"/>
    <d v="2024-09-18T00:00:00"/>
    <x v="9"/>
    <x v="10"/>
    <x v="3423"/>
    <d v="2024-09-18T00:00:00"/>
    <d v="1899-12-30T13:29:12"/>
    <n v="85"/>
    <s v="E00085"/>
    <s v="RUTA KMS.085"/>
    <x v="61"/>
    <x v="0"/>
    <x v="0"/>
    <x v="6"/>
    <x v="0"/>
    <d v="2024-09-17T15:51:27"/>
    <x v="318"/>
    <n v="28.142500000074506"/>
    <d v="2024-09-18T13:29:12"/>
    <d v="1899-12-30T01:08:00"/>
    <d v="2024-09-18T14:37:12"/>
    <n v="5.3800000000046566"/>
    <x v="0"/>
    <m/>
    <m/>
    <x v="0"/>
    <x v="17"/>
    <x v="0"/>
    <x v="3"/>
    <x v="2"/>
    <n v="4"/>
    <s v=""/>
    <d v="1899-12-31T03:12:00"/>
    <n v="26.009166666741173"/>
    <n v="12"/>
    <n v="14.009166666741173"/>
    <n v="0"/>
    <x v="3"/>
  </r>
  <r>
    <s v="E002"/>
    <s v="EO55"/>
    <x v="3294"/>
    <x v="0"/>
    <s v="E3"/>
    <n v="100037768"/>
    <s v="MINAS DE AGUAS TEÑIDAS, S.A.U. (MAT"/>
    <n v="46003118"/>
    <s v="ZREP4500031988_1 VALDELAMUSA PASTA"/>
    <n v="1782"/>
    <x v="46"/>
    <d v="2024-09-17T00:00:00"/>
    <d v="1899-12-30T15:51:47"/>
    <s v="18/09 11h"/>
    <d v="2024-09-18T00:00:00"/>
    <x v="9"/>
    <x v="10"/>
    <x v="3424"/>
    <d v="2024-09-18T00:00:00"/>
    <d v="1899-12-30T10:28:41"/>
    <n v="85"/>
    <s v="E00085"/>
    <s v="RUTA KMS.085"/>
    <x v="62"/>
    <x v="0"/>
    <x v="0"/>
    <x v="6"/>
    <x v="0"/>
    <d v="2024-09-17T15:51:47"/>
    <x v="318"/>
    <n v="28.136944444442634"/>
    <d v="2024-09-18T10:28:41"/>
    <d v="1899-12-30T01:08:00"/>
    <d v="2024-09-18T11:36:41"/>
    <n v="8.3886111112078652"/>
    <x v="0"/>
    <m/>
    <m/>
    <x v="0"/>
    <x v="17"/>
    <x v="0"/>
    <x v="3"/>
    <x v="6"/>
    <n v="4"/>
    <s v=""/>
    <d v="1899-12-31T03:12:00"/>
    <n v="26.003611111109301"/>
    <n v="12"/>
    <n v="14.003611111109301"/>
    <n v="0"/>
    <x v="3"/>
  </r>
  <r>
    <s v="E002"/>
    <s v="EO55"/>
    <x v="3295"/>
    <x v="0"/>
    <s v="E3"/>
    <n v="100037768"/>
    <s v="MINAS DE AGUAS TEÑIDAS, S.A.U. (MAT"/>
    <n v="46003118"/>
    <s v="ZREP4500031988_1 VALDELAMUSA PASTA"/>
    <n v="1782"/>
    <x v="46"/>
    <d v="2024-09-17T00:00:00"/>
    <d v="1899-12-30T15:52:10"/>
    <s v="18/09 12h"/>
    <d v="2024-09-18T00:00:00"/>
    <x v="9"/>
    <x v="10"/>
    <x v="3425"/>
    <d v="2024-09-18T00:00:00"/>
    <d v="1899-12-30T10:59:26"/>
    <n v="85"/>
    <s v="E00085"/>
    <s v="RUTA KMS.085"/>
    <x v="64"/>
    <x v="0"/>
    <x v="0"/>
    <x v="6"/>
    <x v="0"/>
    <d v="2024-09-17T15:52:10"/>
    <x v="318"/>
    <n v="28.130555555631872"/>
    <d v="2024-09-18T10:59:26"/>
    <d v="1899-12-30T01:08:00"/>
    <d v="2024-09-18T12:07:26"/>
    <n v="7.8761111111962236"/>
    <x v="0"/>
    <m/>
    <m/>
    <x v="0"/>
    <x v="17"/>
    <x v="0"/>
    <x v="3"/>
    <x v="6"/>
    <n v="4"/>
    <s v=""/>
    <d v="1899-12-31T03:12:00"/>
    <n v="25.997222222298539"/>
    <n v="12"/>
    <n v="13.997222222298539"/>
    <n v="0"/>
    <x v="3"/>
  </r>
  <r>
    <s v="E002"/>
    <s v="EO55"/>
    <x v="3296"/>
    <x v="0"/>
    <s v="E3"/>
    <n v="100037768"/>
    <s v="MINAS DE AGUAS TEÑIDAS, S.A.U. (MAT"/>
    <n v="46003118"/>
    <s v="ZREP4500031988_1 VALDELAMUSA PASTA"/>
    <n v="1782"/>
    <x v="46"/>
    <d v="2024-09-17T00:00:00"/>
    <d v="1899-12-30T15:53:01"/>
    <s v="18/09 13h"/>
    <d v="2024-09-18T00:00:00"/>
    <x v="9"/>
    <x v="10"/>
    <x v="3426"/>
    <d v="2024-09-18T00:00:00"/>
    <d v="1899-12-30T11:48:14"/>
    <n v="85"/>
    <s v="E00085"/>
    <s v="RUTA KMS.085"/>
    <x v="102"/>
    <x v="0"/>
    <x v="0"/>
    <x v="6"/>
    <x v="0"/>
    <d v="2024-09-17T15:53:01"/>
    <x v="318"/>
    <n v="28.116388888971414"/>
    <d v="2024-09-18T11:48:14"/>
    <d v="1899-12-30T01:08:00"/>
    <d v="2024-09-18T12:56:14"/>
    <n v="7.0627777777262963"/>
    <x v="0"/>
    <m/>
    <m/>
    <x v="0"/>
    <x v="17"/>
    <x v="0"/>
    <x v="3"/>
    <x v="7"/>
    <n v="4"/>
    <s v=""/>
    <d v="1899-12-31T03:12:00"/>
    <n v="25.983055555638082"/>
    <n v="12"/>
    <n v="13.983055555638082"/>
    <n v="0"/>
    <x v="3"/>
  </r>
  <r>
    <s v="E002"/>
    <s v="EO55"/>
    <x v="3297"/>
    <x v="0"/>
    <s v="E3"/>
    <n v="100058036"/>
    <s v="HORMI CONTADO, S.L."/>
    <n v="46005771"/>
    <s v="PLANTA DE MARBELLA"/>
    <n v="3269"/>
    <x v="45"/>
    <d v="2024-09-17T00:00:00"/>
    <d v="1899-12-30T15:54:53"/>
    <s v="18/09 08:00h"/>
    <d v="2024-09-18T00:00:00"/>
    <x v="13"/>
    <x v="9"/>
    <x v="3427"/>
    <d v="2024-09-18T00:00:00"/>
    <d v="1899-12-30T06:35:48"/>
    <n v="79"/>
    <s v="E00079"/>
    <s v="RUTA KMS.079"/>
    <x v="129"/>
    <x v="0"/>
    <x v="0"/>
    <x v="5"/>
    <x v="0"/>
    <d v="2024-09-17T15:54:53"/>
    <x v="317"/>
    <n v="16.085277777921874"/>
    <d v="2024-09-18T06:35:48"/>
    <d v="1899-12-30T01:03:12"/>
    <d v="2024-09-18T07:39:00"/>
    <n v="0.35000000009313226"/>
    <x v="0"/>
    <m/>
    <m/>
    <x v="0"/>
    <x v="17"/>
    <x v="0"/>
    <x v="3"/>
    <x v="13"/>
    <n v="4"/>
    <s v=""/>
    <d v="1899-12-31T01:16:48"/>
    <n v="14.031944444588541"/>
    <n v="12"/>
    <n v="2.0319444445885413"/>
    <n v="0"/>
    <x v="3"/>
  </r>
  <r>
    <s v="E002"/>
    <s v="EO55"/>
    <x v="3298"/>
    <x v="0"/>
    <s v="E3"/>
    <n v="100058036"/>
    <s v="HORMI CONTADO, S.L."/>
    <n v="46005771"/>
    <s v="PLANTA DE MARBELLA"/>
    <n v="3269"/>
    <x v="45"/>
    <d v="2024-09-17T00:00:00"/>
    <d v="1899-12-30T15:55:08"/>
    <s v="18/09 11h"/>
    <d v="2024-09-18T00:00:00"/>
    <x v="12"/>
    <x v="9"/>
    <x v="3428"/>
    <d v="2024-09-18T00:00:00"/>
    <d v="1899-12-30T11:45:25"/>
    <n v="79"/>
    <s v="E00079"/>
    <s v="RUTA KMS.079"/>
    <x v="129"/>
    <x v="0"/>
    <x v="0"/>
    <x v="5"/>
    <x v="0"/>
    <d v="2024-09-17T15:55:08"/>
    <x v="342"/>
    <n v="19.081111111154314"/>
    <d v="2024-09-18T11:45:25"/>
    <d v="1899-12-30T01:03:12"/>
    <d v="2024-09-18T12:48:37"/>
    <n v="-1.8102777776657604"/>
    <x v="1"/>
    <m/>
    <m/>
    <x v="0"/>
    <x v="17"/>
    <x v="3"/>
    <x v="3"/>
    <x v="7"/>
    <n v="4"/>
    <s v=""/>
    <d v="1899-12-31T01:16:48"/>
    <n v="17.02777777782098"/>
    <n v="12"/>
    <n v="5.0277777778209796"/>
    <n v="0"/>
    <x v="3"/>
  </r>
  <r>
    <s v="E002"/>
    <s v="EO55"/>
    <x v="3299"/>
    <x v="0"/>
    <s v="E3"/>
    <n v="100000928"/>
    <s v="PACADAR S.A."/>
    <n v="46005066"/>
    <s v="FABRICA DE UTRERA (PS2404)"/>
    <n v="3262"/>
    <x v="38"/>
    <d v="2024-09-17T00:00:00"/>
    <d v="1899-12-30T15:55:20"/>
    <s v="18/09 lo antes posib"/>
    <d v="2024-09-18T00:00:00"/>
    <x v="3"/>
    <x v="9"/>
    <x v="3429"/>
    <d v="2024-09-18T00:00:00"/>
    <d v="1899-12-30T10:06:00"/>
    <n v="208"/>
    <s v="E00208"/>
    <s v="RUTA KMS.208"/>
    <x v="297"/>
    <x v="0"/>
    <x v="0"/>
    <x v="5"/>
    <x v="0"/>
    <d v="2024-09-17T15:55:20"/>
    <x v="319"/>
    <n v="22.077777777914889"/>
    <d v="2024-09-18T10:06:00"/>
    <d v="1899-12-30T02:46:24"/>
    <d v="2024-09-18T12:52:24"/>
    <n v="1.126666666881647"/>
    <x v="0"/>
    <m/>
    <m/>
    <x v="0"/>
    <x v="17"/>
    <x v="0"/>
    <x v="3"/>
    <x v="6"/>
    <n v="4"/>
    <s v=""/>
    <d v="1900-01-01T18:33:36"/>
    <n v="18.304444444581556"/>
    <n v="12"/>
    <n v="6.3044444445815557"/>
    <n v="0"/>
    <x v="3"/>
  </r>
  <r>
    <s v="E002"/>
    <s v="EO55"/>
    <x v="3300"/>
    <x v="0"/>
    <s v="E3"/>
    <n v="100058399"/>
    <s v="HORMIGONES ESTEBBUNA, S.L."/>
    <n v="46005172"/>
    <s v="PLANTA ESTEPONA"/>
    <n v="3264"/>
    <x v="43"/>
    <d v="2024-09-17T00:00:00"/>
    <d v="1899-12-30T15:55:36"/>
    <s v="18/09 10:00h"/>
    <d v="2024-09-18T00:00:00"/>
    <x v="11"/>
    <x v="9"/>
    <x v="3430"/>
    <d v="2024-09-18T00:00:00"/>
    <d v="1899-12-30T08:24:09"/>
    <n v="110"/>
    <s v="E00110"/>
    <s v="RUTA KMS.110"/>
    <x v="117"/>
    <x v="0"/>
    <x v="0"/>
    <x v="5"/>
    <x v="0"/>
    <d v="2024-09-17T15:55:36"/>
    <x v="339"/>
    <n v="18.073333333188202"/>
    <d v="2024-09-18T08:24:09"/>
    <d v="1899-12-30T01:28:00"/>
    <d v="2024-09-18T09:52:09"/>
    <n v="0.13083333318354562"/>
    <x v="0"/>
    <m/>
    <m/>
    <x v="0"/>
    <x v="17"/>
    <x v="0"/>
    <x v="3"/>
    <x v="0"/>
    <n v="4"/>
    <s v=""/>
    <d v="1899-12-31T11:12:00"/>
    <n v="15.606666666521537"/>
    <n v="12"/>
    <n v="3.6066666665215372"/>
    <n v="0"/>
    <x v="3"/>
  </r>
  <r>
    <s v="E002"/>
    <s v="EO55"/>
    <x v="3301"/>
    <x v="0"/>
    <s v="E3"/>
    <n v="100058399"/>
    <s v="HORMIGONES ESTEBBUNA, S.L."/>
    <n v="46005172"/>
    <s v="PLANTA ESTEPONA"/>
    <n v="3264"/>
    <x v="43"/>
    <d v="2024-09-17T00:00:00"/>
    <d v="1899-12-30T15:55:51"/>
    <s v="18/09 12:00h"/>
    <d v="2024-09-18T00:00:00"/>
    <x v="17"/>
    <x v="9"/>
    <x v="3431"/>
    <d v="2024-09-18T00:00:00"/>
    <d v="1899-12-30T08:39:37"/>
    <n v="110"/>
    <s v="E00110"/>
    <s v="RUTA KMS.110"/>
    <x v="331"/>
    <x v="0"/>
    <x v="0"/>
    <x v="5"/>
    <x v="0"/>
    <d v="2024-09-17T15:55:51"/>
    <x v="322"/>
    <n v="20.069166666653473"/>
    <d v="2024-09-18T08:39:37"/>
    <d v="1899-12-30T01:28:00"/>
    <d v="2024-09-18T10:07:37"/>
    <n v="1.8730555554502644"/>
    <x v="0"/>
    <m/>
    <m/>
    <x v="0"/>
    <x v="17"/>
    <x v="0"/>
    <x v="3"/>
    <x v="0"/>
    <n v="4"/>
    <s v=""/>
    <d v="1899-12-31T11:12:00"/>
    <n v="17.602499999986808"/>
    <n v="12"/>
    <n v="5.6024999999868079"/>
    <n v="0"/>
    <x v="3"/>
  </r>
  <r>
    <s v="E002"/>
    <s v="EO55"/>
    <x v="3302"/>
    <x v="0"/>
    <s v="E3"/>
    <n v="100058399"/>
    <s v="HORMIGONES ESTEBBUNA, S.L."/>
    <n v="46005172"/>
    <s v="PLANTA ESTEPONA"/>
    <n v="3264"/>
    <x v="43"/>
    <d v="2024-09-17T00:00:00"/>
    <d v="1899-12-30T15:56:09"/>
    <s v="18/09 15:00h"/>
    <d v="2024-09-18T00:00:00"/>
    <x v="4"/>
    <x v="9"/>
    <x v="3432"/>
    <d v="2024-09-18T00:00:00"/>
    <d v="1899-12-30T13:21:56"/>
    <n v="110"/>
    <s v="E00110"/>
    <s v="RUTA KMS.110"/>
    <x v="117"/>
    <x v="0"/>
    <x v="0"/>
    <x v="5"/>
    <x v="0"/>
    <d v="2024-09-17T15:56:09"/>
    <x v="341"/>
    <n v="23.064166666707024"/>
    <d v="2024-09-18T13:21:56"/>
    <d v="1899-12-30T01:28:00"/>
    <d v="2024-09-18T14:49:56"/>
    <n v="0.16777777770766988"/>
    <x v="0"/>
    <m/>
    <m/>
    <x v="0"/>
    <x v="17"/>
    <x v="0"/>
    <x v="3"/>
    <x v="2"/>
    <n v="4"/>
    <s v=""/>
    <d v="1899-12-31T11:12:00"/>
    <n v="20.597500000040359"/>
    <n v="12"/>
    <n v="8.597500000040359"/>
    <n v="0"/>
    <x v="3"/>
  </r>
  <r>
    <s v="E002"/>
    <s v="EO55"/>
    <x v="3303"/>
    <x v="0"/>
    <s v="E3"/>
    <n v="100048069"/>
    <s v="HORMIGONES SAN PEDRO, S.A."/>
    <n v="46003989"/>
    <s v="SAN PEDRO ALCANTARA"/>
    <n v="3269"/>
    <x v="45"/>
    <d v="2024-09-17T00:00:00"/>
    <d v="1899-12-30T15:56:33"/>
    <s v="18/09 16:00h"/>
    <d v="2024-09-18T00:00:00"/>
    <x v="6"/>
    <x v="9"/>
    <x v="3433"/>
    <d v="2024-09-18T00:00:00"/>
    <d v="1899-12-30T14:18:03"/>
    <n v="84"/>
    <s v="E00084"/>
    <s v="RUTA KMS.084"/>
    <x v="116"/>
    <x v="0"/>
    <x v="0"/>
    <x v="5"/>
    <x v="0"/>
    <d v="2024-09-17T15:56:33"/>
    <x v="354"/>
    <n v="24.057499999995343"/>
    <d v="2024-09-18T14:18:03"/>
    <d v="1899-12-30T01:07:12"/>
    <d v="2024-09-18T15:25:15"/>
    <n v="0.57916666654637083"/>
    <x v="0"/>
    <m/>
    <m/>
    <x v="0"/>
    <x v="17"/>
    <x v="0"/>
    <x v="3"/>
    <x v="5"/>
    <n v="4"/>
    <s v=""/>
    <d v="1899-12-31T02:52:48"/>
    <n v="21.937499999995342"/>
    <n v="12"/>
    <n v="9.9374999999953424"/>
    <n v="0"/>
    <x v="3"/>
  </r>
  <r>
    <s v="E002"/>
    <s v="EO55"/>
    <x v="3304"/>
    <x v="0"/>
    <s v="E3"/>
    <n v="100045043"/>
    <s v="HORMIGONES GUADARRANQUE, S.L."/>
    <n v="46005161"/>
    <s v="PLANTA DE SAN ROQUE"/>
    <n v="3269"/>
    <x v="45"/>
    <d v="2024-09-17T00:00:00"/>
    <d v="1899-12-30T15:56:49"/>
    <s v="18/09 13:00h"/>
    <d v="2024-09-18T00:00:00"/>
    <x v="4"/>
    <x v="9"/>
    <x v="3434"/>
    <d v="2024-09-18T00:00:00"/>
    <d v="1899-12-30T12:24:42"/>
    <n v="144"/>
    <s v="E00144"/>
    <s v="RUTA KMS.144"/>
    <x v="123"/>
    <x v="0"/>
    <x v="0"/>
    <x v="5"/>
    <x v="0"/>
    <d v="2024-09-17T15:56:49"/>
    <x v="341"/>
    <n v="23.053055555617902"/>
    <d v="2024-09-18T12:24:42"/>
    <d v="1899-12-30T01:55:12"/>
    <d v="2024-09-18T14:19:54"/>
    <n v="0.66833333327667788"/>
    <x v="0"/>
    <m/>
    <m/>
    <x v="0"/>
    <x v="17"/>
    <x v="0"/>
    <x v="3"/>
    <x v="3"/>
    <n v="4"/>
    <s v=""/>
    <d v="1899-12-31T22:04:48"/>
    <n v="20.133055555617901"/>
    <n v="12"/>
    <n v="8.1330555556179007"/>
    <n v="0"/>
    <x v="3"/>
  </r>
  <r>
    <s v="E002"/>
    <s v="EO55"/>
    <x v="3305"/>
    <x v="0"/>
    <s v="E3"/>
    <n v="100058384"/>
    <s v="ADOQUINES Y MARCOS, S.L."/>
    <n v="46005169"/>
    <s v="PLANTA LA RODA DE ANDALUCIA"/>
    <n v="3263"/>
    <x v="47"/>
    <d v="2024-09-17T00:00:00"/>
    <d v="1899-12-30T16:01:21"/>
    <s v="18/09 12:00h"/>
    <d v="2024-09-18T00:00:00"/>
    <x v="17"/>
    <x v="9"/>
    <x v="3435"/>
    <d v="2024-09-18T00:00:00"/>
    <d v="1899-12-30T10:31:40"/>
    <n v="90"/>
    <s v="E00090"/>
    <s v="RUTA KMS.090"/>
    <x v="109"/>
    <x v="0"/>
    <x v="0"/>
    <x v="5"/>
    <x v="0"/>
    <d v="2024-09-17T16:01:21"/>
    <x v="322"/>
    <n v="19.977500000037253"/>
    <d v="2024-09-18T10:31:40"/>
    <d v="1899-12-30T01:12:00"/>
    <d v="2024-09-18T11:43:40"/>
    <n v="0.27222222212003544"/>
    <x v="0"/>
    <m/>
    <m/>
    <x v="0"/>
    <x v="17"/>
    <x v="0"/>
    <x v="3"/>
    <x v="6"/>
    <n v="4"/>
    <s v=""/>
    <d v="1899-12-31T04:48:00"/>
    <n v="17.777500000037254"/>
    <n v="12"/>
    <n v="5.7775000000372536"/>
    <n v="0"/>
    <x v="3"/>
  </r>
  <r>
    <s v="E002"/>
    <s v="EO55"/>
    <x v="3306"/>
    <x v="0"/>
    <s v="E4"/>
    <n v="100058417"/>
    <s v="PADILLA BENITEZ, JAIME"/>
    <n v="46005409"/>
    <s v="ACSA GRANADA"/>
    <n v="3283"/>
    <x v="40"/>
    <d v="2024-09-17T00:00:00"/>
    <d v="1899-12-30T16:19:58"/>
    <s v="18/09 antes 13h reco"/>
    <d v="2024-09-18T00:00:00"/>
    <x v="0"/>
    <x v="11"/>
    <x v="3436"/>
    <d v="2024-09-18T00:00:00"/>
    <d v="1899-12-30T11:02:11"/>
    <n v="8"/>
    <s v="E00008"/>
    <s v="RUTA KMS.008"/>
    <x v="248"/>
    <x v="0"/>
    <x v="0"/>
    <x v="7"/>
    <x v="1"/>
    <d v="2024-09-17T16:19:58"/>
    <x v="357"/>
    <n v="20.667222222138662"/>
    <d v="2024-09-18T11:02:11"/>
    <d v="1899-12-30T00:06:24"/>
    <d v="2024-09-18T11:08:35"/>
    <n v="1.8569444444146939"/>
    <x v="0"/>
    <m/>
    <m/>
    <x v="0"/>
    <x v="17"/>
    <x v="0"/>
    <x v="3"/>
    <x v="7"/>
    <n v="4"/>
    <s v=""/>
    <d v="1899-12-30T02:33:36"/>
    <n v="19.560555555471996"/>
    <n v="12"/>
    <n v="7.5605555554719963"/>
    <n v="0"/>
    <x v="3"/>
  </r>
  <r>
    <s v="E002"/>
    <s v="EO55"/>
    <x v="3307"/>
    <x v="0"/>
    <s v="E3"/>
    <n v="432000110"/>
    <s v="PREBETONG HORMIGONES, S.A."/>
    <n v="46001418"/>
    <s v="SEVILLA (SAN JERONIMO)"/>
    <n v="2032"/>
    <x v="51"/>
    <d v="2024-09-17T00:00:00"/>
    <d v="1899-12-30T16:42:40"/>
    <s v="18/09 11:30h"/>
    <d v="2024-09-18T00:00:00"/>
    <x v="14"/>
    <x v="10"/>
    <x v="3437"/>
    <d v="2024-09-18T00:00:00"/>
    <d v="1899-12-30T09:51:56"/>
    <n v="80"/>
    <s v="E00080"/>
    <s v="RUTA KMS.080"/>
    <x v="87"/>
    <x v="0"/>
    <x v="0"/>
    <x v="6"/>
    <x v="0"/>
    <d v="2024-09-17T16:42:40"/>
    <x v="353"/>
    <n v="18.788888888899237"/>
    <d v="2024-09-18T09:51:56"/>
    <d v="1899-12-30T01:04:00"/>
    <d v="2024-09-18T10:55:56"/>
    <n v="0.56777777778916061"/>
    <x v="0"/>
    <m/>
    <m/>
    <x v="0"/>
    <x v="17"/>
    <x v="0"/>
    <x v="3"/>
    <x v="1"/>
    <n v="4"/>
    <s v=""/>
    <d v="1899-12-31T01:36:00"/>
    <n v="16.72222222223257"/>
    <n v="12"/>
    <n v="4.7222222222325705"/>
    <n v="0"/>
    <x v="3"/>
  </r>
  <r>
    <s v="E002"/>
    <s v="EO55"/>
    <x v="3308"/>
    <x v="0"/>
    <s v="E3"/>
    <n v="432000110"/>
    <s v="PREBETONG HORMIGONES, S.A."/>
    <n v="46001418"/>
    <s v="SEVILLA (SAN JERONIMO)"/>
    <n v="837"/>
    <x v="42"/>
    <d v="2024-09-17T00:00:00"/>
    <d v="1899-12-30T16:43:14"/>
    <s v="18/09 07:00h"/>
    <d v="2024-09-18T00:00:00"/>
    <x v="18"/>
    <x v="10"/>
    <x v="3438"/>
    <d v="2024-09-18T00:00:00"/>
    <d v="1899-12-30T09:05:06"/>
    <n v="80"/>
    <s v="E00080"/>
    <s v="RUTA KMS.080"/>
    <x v="88"/>
    <x v="0"/>
    <x v="0"/>
    <x v="6"/>
    <x v="0"/>
    <d v="2024-09-17T16:43:14"/>
    <x v="320"/>
    <n v="16.279444444400724"/>
    <d v="2024-09-18T09:05:06"/>
    <d v="1899-12-30T01:04:00"/>
    <d v="2024-09-18T10:09:06"/>
    <n v="-1.1516666666138917"/>
    <x v="1"/>
    <m/>
    <m/>
    <x v="0"/>
    <x v="17"/>
    <x v="1"/>
    <x v="3"/>
    <x v="1"/>
    <n v="4"/>
    <s v=""/>
    <d v="1899-12-31T01:36:00"/>
    <n v="14.212777777734058"/>
    <n v="12"/>
    <n v="2.2127777777340576"/>
    <n v="0"/>
    <x v="3"/>
  </r>
  <r>
    <s v="E002"/>
    <s v="EO55"/>
    <x v="3309"/>
    <x v="0"/>
    <s v="E3"/>
    <n v="100053365"/>
    <s v="WORKBETON, S.L."/>
    <n v="46004640"/>
    <s v="GERENA (CANTERA EIFFAGE)"/>
    <n v="837"/>
    <x v="42"/>
    <d v="2024-09-17T00:00:00"/>
    <d v="1899-12-30T16:55:05"/>
    <s v="18/09 08:00"/>
    <d v="2024-09-18T00:00:00"/>
    <x v="13"/>
    <x v="10"/>
    <x v="3439"/>
    <d v="2024-09-17T00:00:00"/>
    <d v="1899-12-30T19:17:12"/>
    <n v="90"/>
    <s v="E00090"/>
    <s v="RUTA KMS.090"/>
    <x v="75"/>
    <x v="0"/>
    <x v="0"/>
    <x v="6"/>
    <x v="0"/>
    <d v="2024-09-17T16:55:05"/>
    <x v="317"/>
    <n v="15.081944444566034"/>
    <d v="2024-09-17T19:17:12"/>
    <d v="1899-12-30T01:12:00"/>
    <d v="2024-09-17T20:29:12"/>
    <n v="11.513333333248738"/>
    <x v="0"/>
    <m/>
    <m/>
    <x v="0"/>
    <x v="15"/>
    <x v="0"/>
    <x v="3"/>
    <x v="11"/>
    <n v="3"/>
    <s v="HIBURSANFRE, S.L.U."/>
    <d v="1899-12-31T04:48:00"/>
    <n v="12.881944444566034"/>
    <n v="12"/>
    <n v="0.88194444456603449"/>
    <n v="1"/>
    <x v="3"/>
  </r>
  <r>
    <s v="E002"/>
    <s v="EO55"/>
    <x v="3310"/>
    <x v="0"/>
    <s v="E3"/>
    <n v="100053365"/>
    <s v="WORKBETON, S.L."/>
    <n v="46004765"/>
    <s v="LEPE EL TERRON"/>
    <n v="837"/>
    <x v="42"/>
    <d v="2024-09-17T00:00:00"/>
    <d v="1899-12-30T16:55:27"/>
    <s v="18/09 08:00h"/>
    <d v="2024-09-18T00:00:00"/>
    <x v="13"/>
    <x v="10"/>
    <x v="3440"/>
    <d v="2024-09-18T00:00:00"/>
    <d v="1899-12-30T06:46:47"/>
    <n v="61"/>
    <s v="E00061"/>
    <s v="RUTA KMS.061"/>
    <x v="121"/>
    <x v="0"/>
    <x v="0"/>
    <x v="6"/>
    <x v="0"/>
    <d v="2024-09-17T16:55:27"/>
    <x v="317"/>
    <n v="15.075833333423361"/>
    <d v="2024-09-18T06:46:47"/>
    <d v="1899-12-30T00:48:48"/>
    <d v="2024-09-18T07:35:35"/>
    <n v="0.40694444457767531"/>
    <x v="0"/>
    <m/>
    <m/>
    <x v="0"/>
    <x v="17"/>
    <x v="0"/>
    <x v="3"/>
    <x v="13"/>
    <n v="4"/>
    <s v=""/>
    <d v="1899-12-30T19:31:12"/>
    <n v="13.262500000090029"/>
    <n v="12"/>
    <n v="1.2625000000900286"/>
    <n v="0"/>
    <x v="3"/>
  </r>
  <r>
    <s v="E002"/>
    <s v="EO55"/>
    <x v="3311"/>
    <x v="0"/>
    <s v="E3"/>
    <n v="100043691"/>
    <s v="PAVESUR DERIVADOS, S.A."/>
    <n v="46005102"/>
    <s v="PLANTA OJEN"/>
    <n v="3269"/>
    <x v="45"/>
    <d v="2024-09-17T00:00:00"/>
    <d v="1899-12-30T16:58:15"/>
    <s v="18/09 13:00h"/>
    <d v="2024-09-18T00:00:00"/>
    <x v="0"/>
    <x v="9"/>
    <x v="3441"/>
    <d v="2024-09-18T00:00:00"/>
    <d v="1899-12-30T11:22:58"/>
    <n v="68"/>
    <s v="E00068"/>
    <s v="RUTA KMS.068"/>
    <x v="247"/>
    <x v="0"/>
    <x v="0"/>
    <x v="5"/>
    <x v="0"/>
    <d v="2024-09-17T16:58:15"/>
    <x v="357"/>
    <n v="20.029166666558012"/>
    <d v="2024-09-18T11:22:58"/>
    <d v="1899-12-30T00:54:24"/>
    <d v="2024-09-18T12:17:22"/>
    <n v="0.71055555558996275"/>
    <x v="0"/>
    <m/>
    <m/>
    <x v="0"/>
    <x v="17"/>
    <x v="0"/>
    <x v="3"/>
    <x v="7"/>
    <n v="4"/>
    <s v=""/>
    <d v="1899-12-30T21:45:36"/>
    <n v="18.122499999891346"/>
    <n v="12"/>
    <n v="6.1224999998913461"/>
    <n v="0"/>
    <x v="3"/>
  </r>
  <r>
    <s v="E002"/>
    <s v="EO55"/>
    <x v="3312"/>
    <x v="0"/>
    <s v="E4"/>
    <n v="100058344"/>
    <s v="RIVAS DIAZ, MANUEL"/>
    <n v="46005224"/>
    <s v="ALMACEN-RONDA"/>
    <n v="3283"/>
    <x v="40"/>
    <d v="2024-09-18T00:00:00"/>
    <d v="1899-12-30T07:51:43"/>
    <s v="19/09 10H"/>
    <d v="2024-09-19T00:00:00"/>
    <x v="11"/>
    <x v="9"/>
    <x v="3442"/>
    <d v="2024-09-19T00:00:00"/>
    <d v="1899-12-30T07:35:20"/>
    <n v="123"/>
    <s v="E00123"/>
    <s v="RUTA KMS.123"/>
    <x v="59"/>
    <x v="0"/>
    <x v="0"/>
    <x v="5"/>
    <x v="1"/>
    <d v="2024-09-18T07:51:43"/>
    <x v="371"/>
    <n v="26.13805555558065"/>
    <d v="2024-09-19T07:35:20"/>
    <d v="1899-12-30T01:38:24"/>
    <d v="2024-09-19T09:13:44"/>
    <n v="0.77111111098201945"/>
    <x v="0"/>
    <m/>
    <m/>
    <x v="0"/>
    <x v="18"/>
    <x v="0"/>
    <x v="3"/>
    <x v="12"/>
    <n v="5"/>
    <s v=""/>
    <d v="1899-12-31T15:21:36"/>
    <n v="23.498055555580649"/>
    <n v="12"/>
    <n v="11.498055555580649"/>
    <n v="0"/>
    <x v="3"/>
  </r>
  <r>
    <s v="E002"/>
    <s v="EO55"/>
    <x v="3313"/>
    <x v="0"/>
    <s v="E4"/>
    <n v="100058117"/>
    <s v="MAT. CONST CRISTOBAL CASTILLA, S.L."/>
    <n v="46005375"/>
    <s v="ALMACEN SAN ROQUE"/>
    <n v="3283"/>
    <x v="40"/>
    <d v="2024-09-18T00:00:00"/>
    <d v="1899-12-30T08:08:50"/>
    <s v="19/09 08:00h"/>
    <d v="2024-09-19T00:00:00"/>
    <x v="13"/>
    <x v="9"/>
    <x v="3443"/>
    <d v="2024-09-19T00:00:00"/>
    <d v="1899-12-30T06:33:20"/>
    <n v="145"/>
    <s v="E00145"/>
    <s v="RUTA KMS.145"/>
    <x v="236"/>
    <x v="0"/>
    <x v="0"/>
    <x v="5"/>
    <x v="1"/>
    <d v="2024-09-18T08:08:50"/>
    <x v="358"/>
    <n v="23.852777777763549"/>
    <d v="2024-09-19T06:33:20"/>
    <d v="1899-12-30T01:56:00"/>
    <d v="2024-09-19T08:29:20"/>
    <n v="-0.48888888879446313"/>
    <x v="0"/>
    <m/>
    <m/>
    <x v="0"/>
    <x v="18"/>
    <x v="0"/>
    <x v="3"/>
    <x v="13"/>
    <n v="5"/>
    <s v=""/>
    <d v="1899-12-31T22:24:00"/>
    <n v="20.919444444430216"/>
    <n v="12"/>
    <n v="8.9194444444302157"/>
    <n v="0"/>
    <x v="3"/>
  </r>
  <r>
    <s v="E002"/>
    <s v="EO55"/>
    <x v="3314"/>
    <x v="0"/>
    <s v="E3"/>
    <n v="100037768"/>
    <s v="MINAS DE AGUAS TEÑIDAS, S.A.U. (MAT"/>
    <n v="46003118"/>
    <s v="ZREP4500031988_1 VALDELAMUSA PASTA"/>
    <n v="1782"/>
    <x v="46"/>
    <d v="2024-09-18T00:00:00"/>
    <d v="1899-12-30T08:11:06"/>
    <s v="18/09 14h"/>
    <d v="2024-09-18T00:00:00"/>
    <x v="9"/>
    <x v="10"/>
    <x v="3444"/>
    <d v="2024-09-18T00:00:00"/>
    <d v="1899-12-30T13:33:26"/>
    <n v="85"/>
    <s v="E00085"/>
    <s v="RUTA KMS.085"/>
    <x v="70"/>
    <x v="0"/>
    <x v="0"/>
    <x v="6"/>
    <x v="0"/>
    <d v="2024-09-18T08:11:06"/>
    <x v="318"/>
    <n v="11.815000000060536"/>
    <d v="2024-09-18T13:33:26"/>
    <d v="1899-12-30T01:08:00"/>
    <d v="2024-09-18T14:41:26"/>
    <n v="5.309444444545079"/>
    <x v="0"/>
    <m/>
    <m/>
    <x v="0"/>
    <x v="17"/>
    <x v="0"/>
    <x v="3"/>
    <x v="2"/>
    <n v="4"/>
    <s v=""/>
    <d v="1899-12-31T03:12:00"/>
    <n v="9.6816666667272031"/>
    <n v="0"/>
    <n v="9.6816666667272031"/>
    <n v="0"/>
    <x v="3"/>
  </r>
  <r>
    <s v="E002"/>
    <s v="EO55"/>
    <x v="3315"/>
    <x v="0"/>
    <s v="E3"/>
    <n v="100037768"/>
    <s v="MINAS DE AGUAS TEÑIDAS, S.A.U. (MAT"/>
    <n v="46003118"/>
    <s v="ZREP4500031988_1 VALDELAMUSA PASTA"/>
    <n v="1782"/>
    <x v="46"/>
    <d v="2024-09-18T00:00:00"/>
    <d v="1899-12-30T08:11:31"/>
    <s v="18/09 15h"/>
    <d v="2024-09-18T00:00:00"/>
    <x v="9"/>
    <x v="10"/>
    <x v="3445"/>
    <d v="2024-09-18T00:00:00"/>
    <d v="1899-12-30T17:01:22"/>
    <n v="85"/>
    <s v="E00085"/>
    <s v="RUTA KMS.085"/>
    <x v="64"/>
    <x v="0"/>
    <x v="0"/>
    <x v="6"/>
    <x v="0"/>
    <d v="2024-09-18T08:11:31"/>
    <x v="318"/>
    <n v="11.808055555564351"/>
    <d v="2024-09-18T17:01:22"/>
    <d v="1899-12-30T01:08:00"/>
    <d v="2024-09-18T18:09:22"/>
    <n v="1.8438888889504597"/>
    <x v="0"/>
    <m/>
    <m/>
    <x v="0"/>
    <x v="17"/>
    <x v="0"/>
    <x v="3"/>
    <x v="9"/>
    <n v="4"/>
    <s v=""/>
    <d v="1899-12-31T03:12:00"/>
    <n v="9.6747222222310185"/>
    <n v="0"/>
    <n v="9.6747222222310185"/>
    <n v="0"/>
    <x v="3"/>
  </r>
  <r>
    <s v="E002"/>
    <s v="EO55"/>
    <x v="3316"/>
    <x v="0"/>
    <s v="E3"/>
    <n v="100037768"/>
    <s v="MINAS DE AGUAS TEÑIDAS, S.A.U. (MAT"/>
    <n v="46003118"/>
    <s v="ZREP4500031988_1 VALDELAMUSA PASTA"/>
    <n v="1782"/>
    <x v="46"/>
    <d v="2024-09-18T00:00:00"/>
    <d v="1899-12-30T08:12:00"/>
    <s v="18/09 16h"/>
    <d v="2024-09-18T00:00:00"/>
    <x v="9"/>
    <x v="10"/>
    <x v="3446"/>
    <d v="2024-09-18T00:00:00"/>
    <d v="1899-12-30T14:09:09"/>
    <n v="85"/>
    <s v="E00085"/>
    <s v="RUTA KMS.085"/>
    <x v="63"/>
    <x v="0"/>
    <x v="0"/>
    <x v="6"/>
    <x v="0"/>
    <d v="2024-09-18T08:12:00"/>
    <x v="318"/>
    <n v="11.800000000046566"/>
    <d v="2024-09-18T14:09:09"/>
    <d v="1899-12-30T01:08:00"/>
    <d v="2024-09-18T15:17:09"/>
    <n v="4.7141666666138917"/>
    <x v="0"/>
    <m/>
    <m/>
    <x v="0"/>
    <x v="17"/>
    <x v="0"/>
    <x v="3"/>
    <x v="5"/>
    <n v="4"/>
    <s v=""/>
    <d v="1899-12-31T03:12:00"/>
    <n v="9.6666666667132333"/>
    <n v="0"/>
    <n v="9.6666666667132333"/>
    <n v="0"/>
    <x v="3"/>
  </r>
  <r>
    <s v="E002"/>
    <s v="EO55"/>
    <x v="3317"/>
    <x v="0"/>
    <s v="E3"/>
    <n v="100037768"/>
    <s v="MINAS DE AGUAS TEÑIDAS, S.A.U. (MAT"/>
    <n v="46003118"/>
    <s v="ZREP4500031988_1 VALDELAMUSA PASTA"/>
    <n v="1782"/>
    <x v="46"/>
    <d v="2024-09-18T00:00:00"/>
    <d v="1899-12-30T08:12:23"/>
    <s v="18/09 17h"/>
    <d v="2024-09-18T00:00:00"/>
    <x v="9"/>
    <x v="10"/>
    <x v="3447"/>
    <d v="2024-09-18T00:00:00"/>
    <d v="1899-12-30T17:53:34"/>
    <n v="85"/>
    <s v="E00085"/>
    <s v="RUTA KMS.085"/>
    <x v="284"/>
    <x v="0"/>
    <x v="0"/>
    <x v="6"/>
    <x v="0"/>
    <d v="2024-09-18T08:12:23"/>
    <x v="318"/>
    <n v="11.793611111235805"/>
    <d v="2024-09-18T17:53:34"/>
    <d v="1899-12-30T01:08:00"/>
    <d v="2024-09-18T19:01:34"/>
    <n v="0.97388888883870095"/>
    <x v="0"/>
    <m/>
    <m/>
    <x v="0"/>
    <x v="17"/>
    <x v="0"/>
    <x v="3"/>
    <x v="9"/>
    <n v="4"/>
    <s v=""/>
    <d v="1899-12-31T03:12:00"/>
    <n v="9.660277777902472"/>
    <n v="0"/>
    <n v="9.660277777902472"/>
    <n v="0"/>
    <x v="3"/>
  </r>
  <r>
    <s v="E002"/>
    <s v="EO55"/>
    <x v="3318"/>
    <x v="0"/>
    <s v="E3"/>
    <n v="100037768"/>
    <s v="MINAS DE AGUAS TEÑIDAS, S.A.U. (MAT"/>
    <n v="46003118"/>
    <s v="ZREP4500031988_1 VALDELAMUSA PASTA"/>
    <n v="1782"/>
    <x v="46"/>
    <d v="2024-09-18T00:00:00"/>
    <d v="1899-12-30T08:12:50"/>
    <s v="18/09 18h"/>
    <d v="2024-09-18T00:00:00"/>
    <x v="9"/>
    <x v="10"/>
    <x v="3448"/>
    <d v="2024-09-18T00:00:00"/>
    <d v="1899-12-30T10:55:31"/>
    <n v="85"/>
    <s v="E00085"/>
    <s v="RUTA KMS.085"/>
    <x v="234"/>
    <x v="0"/>
    <x v="0"/>
    <x v="6"/>
    <x v="0"/>
    <d v="2024-09-18T08:12:50"/>
    <x v="318"/>
    <n v="11.78611111122882"/>
    <d v="2024-09-18T10:55:31"/>
    <d v="1899-12-30T01:08:00"/>
    <d v="2024-09-18T12:03:31"/>
    <n v="7.9413888888666406"/>
    <x v="0"/>
    <m/>
    <m/>
    <x v="0"/>
    <x v="17"/>
    <x v="0"/>
    <x v="3"/>
    <x v="6"/>
    <n v="4"/>
    <s v=""/>
    <d v="1899-12-31T03:12:00"/>
    <n v="9.6527777778954871"/>
    <n v="0"/>
    <n v="9.6527777778954871"/>
    <n v="0"/>
    <x v="3"/>
  </r>
  <r>
    <s v="E002"/>
    <s v="EO55"/>
    <x v="3319"/>
    <x v="0"/>
    <s v="E3"/>
    <n v="100037768"/>
    <s v="MINAS DE AGUAS TEÑIDAS, S.A.U. (MAT"/>
    <n v="46003118"/>
    <s v="ZREP4500031988_1 VALDELAMUSA PASTA"/>
    <n v="1782"/>
    <x v="46"/>
    <d v="2024-09-18T00:00:00"/>
    <d v="1899-12-30T08:13:24"/>
    <s v="18/09 19h"/>
    <d v="2024-09-18T00:00:00"/>
    <x v="9"/>
    <x v="10"/>
    <x v="3449"/>
    <d v="2024-09-18T00:00:00"/>
    <d v="1899-12-30T10:13:33"/>
    <n v="85"/>
    <s v="E00085"/>
    <s v="RUTA KMS.085"/>
    <x v="90"/>
    <x v="0"/>
    <x v="0"/>
    <x v="6"/>
    <x v="0"/>
    <d v="2024-09-18T08:13:24"/>
    <x v="318"/>
    <n v="11.776666666672099"/>
    <d v="2024-09-18T10:13:33"/>
    <d v="1899-12-30T01:08:00"/>
    <d v="2024-09-18T11:21:33"/>
    <n v="8.6408333333674818"/>
    <x v="0"/>
    <m/>
    <m/>
    <x v="0"/>
    <x v="17"/>
    <x v="0"/>
    <x v="3"/>
    <x v="6"/>
    <n v="4"/>
    <s v=""/>
    <d v="1899-12-31T03:12:00"/>
    <n v="9.6433333333387665"/>
    <n v="0"/>
    <n v="9.6433333333387665"/>
    <n v="0"/>
    <x v="3"/>
  </r>
  <r>
    <s v="E002"/>
    <s v="EO55"/>
    <x v="3320"/>
    <x v="0"/>
    <s v="E3"/>
    <n v="100051174"/>
    <s v="HORMIGONES CONO, SL"/>
    <n v="46005927"/>
    <s v="POZOBLANCO-DEPURADORA"/>
    <n v="3269"/>
    <x v="45"/>
    <d v="2024-09-18T00:00:00"/>
    <d v="1899-12-30T08:22:16"/>
    <s v="19/09 08:00h"/>
    <d v="2024-09-19T00:00:00"/>
    <x v="13"/>
    <x v="9"/>
    <x v="3450"/>
    <d v="2024-09-19T00:00:00"/>
    <d v="1899-12-30T07:09:01"/>
    <n v="259"/>
    <s v="E00259"/>
    <s v="RUTA KMS.259"/>
    <x v="107"/>
    <x v="0"/>
    <x v="0"/>
    <x v="5"/>
    <x v="0"/>
    <d v="2024-09-18T08:22:16"/>
    <x v="358"/>
    <n v="23.628888888924848"/>
    <d v="2024-09-19T07:09:01"/>
    <d v="1899-12-30T03:27:12"/>
    <d v="2024-09-19T10:36:13"/>
    <n v="-2.6036111110006459"/>
    <x v="1"/>
    <m/>
    <m/>
    <x v="0"/>
    <x v="18"/>
    <x v="3"/>
    <x v="3"/>
    <x v="12"/>
    <n v="5"/>
    <s v=""/>
    <d v="1900-01-02T10:52:48"/>
    <n v="19.175555555591515"/>
    <n v="12"/>
    <n v="7.1755555555915151"/>
    <n v="0"/>
    <x v="3"/>
  </r>
  <r>
    <s v="E002"/>
    <s v="EO55"/>
    <x v="3321"/>
    <x v="0"/>
    <s v="E3"/>
    <n v="100052034"/>
    <s v="GRUPO PUMA ESPAÑA S.L."/>
    <n v="46005751"/>
    <s v="FABRICA SEVILLA (MEGAPARK)"/>
    <n v="3264"/>
    <x v="43"/>
    <d v="2024-09-18T00:00:00"/>
    <d v="1899-12-30T08:26:57"/>
    <s v="19/09 07:00h"/>
    <d v="2024-09-19T00:00:00"/>
    <x v="27"/>
    <x v="9"/>
    <x v="3451"/>
    <d v="2024-09-18T00:00:00"/>
    <d v="1899-12-30T13:52:07"/>
    <n v="217"/>
    <s v="E00217"/>
    <s v="RUTA KMS.217"/>
    <x v="293"/>
    <x v="0"/>
    <x v="0"/>
    <x v="5"/>
    <x v="0"/>
    <d v="2024-09-18T08:26:57"/>
    <x v="397"/>
    <n v="22.55083333334187"/>
    <d v="2024-09-18T13:52:07"/>
    <d v="1899-12-30T02:53:36"/>
    <d v="2024-09-18T16:45:43"/>
    <n v="14.238055555382743"/>
    <x v="0"/>
    <m/>
    <m/>
    <x v="0"/>
    <x v="17"/>
    <x v="0"/>
    <x v="3"/>
    <x v="2"/>
    <n v="4"/>
    <s v=""/>
    <d v="1900-01-01T21:26:24"/>
    <n v="18.657500000008536"/>
    <n v="12"/>
    <n v="6.657500000008536"/>
    <n v="0"/>
    <x v="3"/>
  </r>
  <r>
    <s v="E002"/>
    <s v="EO55"/>
    <x v="3322"/>
    <x v="0"/>
    <s v="E3"/>
    <n v="100058385"/>
    <s v="VIGUETAS UNION, S.L."/>
    <n v="46005170"/>
    <s v="PTA PREFABRICADOS - LOS CORRALES"/>
    <n v="837"/>
    <x v="42"/>
    <d v="2024-09-18T00:00:00"/>
    <d v="1899-12-30T08:31:12"/>
    <s v="18/09 hasta la 14:00"/>
    <d v="2024-09-18T00:00:00"/>
    <x v="3"/>
    <x v="10"/>
    <x v="3452"/>
    <d v="2024-09-18T00:00:00"/>
    <d v="1899-12-30T11:45:04"/>
    <n v="179"/>
    <s v="E00179"/>
    <s v="RUTA KMS.179"/>
    <x v="119"/>
    <x v="0"/>
    <x v="0"/>
    <x v="6"/>
    <x v="0"/>
    <d v="2024-09-18T08:31:12"/>
    <x v="319"/>
    <n v="5.4799999999813735"/>
    <d v="2024-09-18T11:45:04"/>
    <d v="1899-12-30T02:23:12"/>
    <d v="2024-09-18T14:08:16"/>
    <n v="-0.13777777767973021"/>
    <x v="0"/>
    <m/>
    <m/>
    <x v="0"/>
    <x v="17"/>
    <x v="0"/>
    <x v="3"/>
    <x v="7"/>
    <n v="4"/>
    <s v=""/>
    <d v="1900-01-01T09:16:48"/>
    <n v="2.0933333333147068"/>
    <n v="0"/>
    <n v="2.0933333333147068"/>
    <n v="0"/>
    <x v="3"/>
  </r>
  <r>
    <s v="E002"/>
    <s v="EO55"/>
    <x v="3323"/>
    <x v="0"/>
    <s v="E4"/>
    <n v="100056718"/>
    <s v="SITESUR CIMENTACIONES, S.L."/>
    <n v="46005933"/>
    <s v="S0969BIS-TORREMOLINOS EL POZUELO"/>
    <n v="3282"/>
    <x v="39"/>
    <d v="2024-09-18T00:00:00"/>
    <d v="1899-12-30T08:41:59"/>
    <s v="19/09 en la mañana"/>
    <d v="2024-09-19T00:00:00"/>
    <x v="4"/>
    <x v="9"/>
    <x v="3453"/>
    <d v="2024-09-18T00:00:00"/>
    <d v="1899-12-30T14:22:00"/>
    <n v="30"/>
    <s v="E00030"/>
    <s v="RUTA KMS.030"/>
    <x v="233"/>
    <x v="0"/>
    <x v="0"/>
    <x v="5"/>
    <x v="1"/>
    <d v="2024-09-18T08:41:59"/>
    <x v="380"/>
    <n v="30.300277777772862"/>
    <d v="2024-09-18T14:22:00"/>
    <d v="1899-12-30T00:24:00"/>
    <d v="2024-09-18T14:46:00"/>
    <n v="24.233333333220799"/>
    <x v="0"/>
    <m/>
    <m/>
    <x v="0"/>
    <x v="17"/>
    <x v="0"/>
    <x v="3"/>
    <x v="5"/>
    <n v="4"/>
    <s v=""/>
    <d v="1899-12-30T09:36:00"/>
    <n v="28.900277777772864"/>
    <n v="12"/>
    <n v="16.900277777772864"/>
    <n v="0"/>
    <x v="3"/>
  </r>
  <r>
    <s v="E002"/>
    <s v="EO55"/>
    <x v="3324"/>
    <x v="0"/>
    <s v="E3"/>
    <n v="100018311"/>
    <s v="ANDALUZA DE MORTEROS, SA (ANDEMOSA)"/>
    <n v="46005100"/>
    <s v="PLANTA VILLA ROSA (CON TTE) MALAGA"/>
    <n v="3264"/>
    <x v="43"/>
    <d v="2024-09-18T00:00:00"/>
    <d v="1899-12-30T08:47:08"/>
    <s v="18/09 URGE"/>
    <d v="2024-09-18T00:00:00"/>
    <x v="11"/>
    <x v="9"/>
    <x v="3454"/>
    <d v="2024-09-18T00:00:00"/>
    <d v="1899-12-30T11:42:16"/>
    <n v="24"/>
    <s v="E00024"/>
    <s v="RUTA KMS.024"/>
    <x v="82"/>
    <x v="0"/>
    <x v="0"/>
    <x v="5"/>
    <x v="0"/>
    <d v="2024-09-18T08:47:08"/>
    <x v="339"/>
    <n v="1.2144444443983957"/>
    <d v="2024-09-18T11:42:16"/>
    <d v="1899-12-30T00:19:12"/>
    <d v="2024-09-18T12:01:28"/>
    <n v="-2.0244444446288981"/>
    <x v="1"/>
    <m/>
    <m/>
    <x v="0"/>
    <x v="17"/>
    <x v="3"/>
    <x v="3"/>
    <x v="7"/>
    <n v="4"/>
    <s v=""/>
    <d v="1899-12-30T07:40:48"/>
    <n v="-0.10555555560160435"/>
    <n v="0"/>
    <n v="-0.10555555560160435"/>
    <n v="1"/>
    <x v="3"/>
  </r>
  <r>
    <s v="E002"/>
    <s v="EO55"/>
    <x v="3325"/>
    <x v="0"/>
    <s v="E3"/>
    <n v="100034261"/>
    <s v="JIMENEZ Y CARMONA, S.A."/>
    <n v="46005928"/>
    <s v="ALGALLARIN"/>
    <n v="3271"/>
    <x v="87"/>
    <d v="2024-09-18T00:00:00"/>
    <d v="1899-12-30T08:49:12"/>
    <s v="19/09 08:00h"/>
    <d v="2024-09-19T00:00:00"/>
    <x v="13"/>
    <x v="9"/>
    <x v="3455"/>
    <d v="2024-09-19T00:00:00"/>
    <d v="1899-12-30T05:52:48"/>
    <n v="202"/>
    <s v="E00202"/>
    <s v="RUTA KMS.202"/>
    <x v="110"/>
    <x v="0"/>
    <x v="0"/>
    <x v="5"/>
    <x v="0"/>
    <d v="2024-09-18T08:49:12"/>
    <x v="358"/>
    <n v="23.180000000051223"/>
    <d v="2024-09-19T05:52:48"/>
    <d v="1899-12-30T02:41:36"/>
    <d v="2024-09-19T08:34:24"/>
    <n v="-0.57333333342103288"/>
    <x v="0"/>
    <m/>
    <m/>
    <x v="0"/>
    <x v="18"/>
    <x v="0"/>
    <x v="3"/>
    <x v="14"/>
    <n v="5"/>
    <s v="TRANSPORTES FRANCISCO CASTILLA E HI"/>
    <d v="1900-01-01T16:38:24"/>
    <n v="19.486666666717888"/>
    <n v="12"/>
    <n v="7.4866666667178876"/>
    <n v="0"/>
    <x v="3"/>
  </r>
  <r>
    <s v="E002"/>
    <s v="EO55"/>
    <x v="3326"/>
    <x v="0"/>
    <s v="E3"/>
    <n v="100034261"/>
    <s v="JIMENEZ Y CARMONA, S.A."/>
    <n v="46005928"/>
    <s v="ALGALLARIN"/>
    <n v="3271"/>
    <x v="87"/>
    <d v="2024-09-18T00:00:00"/>
    <d v="1899-12-30T08:49:35"/>
    <s v="19/09 12:00h"/>
    <d v="2024-09-19T00:00:00"/>
    <x v="9"/>
    <x v="9"/>
    <x v="3456"/>
    <d v="2024-09-19T00:00:00"/>
    <d v="1899-12-30T12:46:33"/>
    <n v="202"/>
    <s v="E00202"/>
    <s v="RUTA KMS.202"/>
    <x v="383"/>
    <x v="0"/>
    <x v="0"/>
    <x v="5"/>
    <x v="0"/>
    <d v="2024-09-18T08:49:35"/>
    <x v="331"/>
    <n v="35.173611111240461"/>
    <d v="2024-09-19T12:46:33"/>
    <d v="1899-12-30T02:41:36"/>
    <d v="2024-09-19T15:28:09"/>
    <n v="4.5308333333814517"/>
    <x v="0"/>
    <m/>
    <m/>
    <x v="0"/>
    <x v="18"/>
    <x v="0"/>
    <x v="3"/>
    <x v="3"/>
    <n v="5"/>
    <s v="TRANSPORTES FRANCISCO CASTILLA E HI"/>
    <d v="1900-01-01T16:38:24"/>
    <n v="31.480277777907126"/>
    <n v="12"/>
    <n v="19.480277777907126"/>
    <n v="0"/>
    <x v="3"/>
  </r>
  <r>
    <s v="E002"/>
    <s v="EO55"/>
    <x v="3327"/>
    <x v="0"/>
    <s v="E3"/>
    <n v="100055849"/>
    <s v="HORMECO S.L."/>
    <n v="46005163"/>
    <s v="SUMIN CEMENTO SILO FYM - MELILLA"/>
    <n v="3264"/>
    <x v="43"/>
    <d v="2024-09-18T00:00:00"/>
    <d v="1899-12-30T09:15:56"/>
    <s v="19/09  1 viaje"/>
    <d v="2024-09-19T00:00:00"/>
    <x v="24"/>
    <x v="9"/>
    <x v="3457"/>
    <d v="2024-09-18T00:00:00"/>
    <d v="1899-12-30T10:27:45"/>
    <n v="264"/>
    <s v="E00264"/>
    <s v="RUTA KMS.264"/>
    <x v="384"/>
    <x v="0"/>
    <x v="0"/>
    <x v="5"/>
    <x v="0"/>
    <d v="2024-09-18T09:15:56"/>
    <x v="398"/>
    <n v="36.734444444300607"/>
    <d v="2024-09-18T10:27:45"/>
    <d v="1899-12-30T03:31:12"/>
    <d v="2024-09-18T13:58:57"/>
    <n v="32.01749999995809"/>
    <x v="0"/>
    <m/>
    <m/>
    <x v="0"/>
    <x v="17"/>
    <x v="0"/>
    <x v="3"/>
    <x v="6"/>
    <n v="4"/>
    <s v=""/>
    <d v="1900-01-02T12:28:48"/>
    <n v="32.214444444300604"/>
    <n v="12"/>
    <n v="20.214444444300604"/>
    <n v="0"/>
    <x v="3"/>
  </r>
  <r>
    <s v="E002"/>
    <s v="EO55"/>
    <x v="3328"/>
    <x v="0"/>
    <s v="E3"/>
    <n v="100018311"/>
    <s v="ANDALUZA DE MORTEROS, SA (ANDEMOSA)"/>
    <n v="46005100"/>
    <s v="PLANTA VILLA ROSA (CON TTE) MALAGA"/>
    <n v="3264"/>
    <x v="43"/>
    <d v="2024-09-18T00:00:00"/>
    <d v="1899-12-30T09:29:07"/>
    <s v="18/09 a partir 13h"/>
    <d v="2024-09-18T00:00:00"/>
    <x v="3"/>
    <x v="9"/>
    <x v="3458"/>
    <d v="2024-09-18T00:00:00"/>
    <d v="1899-12-30T12:27:03"/>
    <n v="24"/>
    <s v="E00024"/>
    <s v="RUTA KMS.024"/>
    <x v="67"/>
    <x v="0"/>
    <x v="0"/>
    <x v="5"/>
    <x v="0"/>
    <d v="2024-09-18T09:29:07"/>
    <x v="319"/>
    <n v="4.5147222223458812"/>
    <d v="2024-09-18T12:27:03"/>
    <d v="1899-12-30T00:19:12"/>
    <d v="2024-09-18T12:46:15"/>
    <n v="1.2291666667442769"/>
    <x v="0"/>
    <m/>
    <m/>
    <x v="0"/>
    <x v="17"/>
    <x v="0"/>
    <x v="3"/>
    <x v="3"/>
    <n v="4"/>
    <s v=""/>
    <d v="1899-12-30T07:40:48"/>
    <n v="3.1947222223458809"/>
    <n v="0"/>
    <n v="3.1947222223458809"/>
    <n v="0"/>
    <x v="3"/>
  </r>
  <r>
    <s v="E002"/>
    <s v="EO55"/>
    <x v="3329"/>
    <x v="0"/>
    <s v="E3"/>
    <n v="100043691"/>
    <s v="PAVESUR DERIVADOS, S.A."/>
    <n v="46005102"/>
    <s v="PLANTA OJEN"/>
    <n v="3269"/>
    <x v="45"/>
    <d v="2024-09-18T00:00:00"/>
    <d v="1899-12-30T09:53:24"/>
    <s v="18/09 15:00h"/>
    <d v="2024-09-18T00:00:00"/>
    <x v="4"/>
    <x v="9"/>
    <x v="3459"/>
    <d v="2024-09-18T00:00:00"/>
    <d v="1899-12-30T13:49:18"/>
    <n v="68"/>
    <s v="E00068"/>
    <s v="RUTA KMS.068"/>
    <x v="82"/>
    <x v="0"/>
    <x v="0"/>
    <x v="5"/>
    <x v="0"/>
    <d v="2024-09-18T09:53:24"/>
    <x v="341"/>
    <n v="5.1099999999278225"/>
    <d v="2024-09-18T13:49:18"/>
    <d v="1899-12-30T00:54:24"/>
    <d v="2024-09-18T14:43:42"/>
    <n v="0.27166666678385809"/>
    <x v="0"/>
    <m/>
    <m/>
    <x v="0"/>
    <x v="17"/>
    <x v="0"/>
    <x v="3"/>
    <x v="2"/>
    <n v="4"/>
    <s v=""/>
    <d v="1899-12-30T21:45:36"/>
    <n v="3.2033333332611562"/>
    <n v="0"/>
    <n v="3.2033333332611562"/>
    <n v="0"/>
    <x v="3"/>
  </r>
  <r>
    <s v="E002"/>
    <s v="EO55"/>
    <x v="3330"/>
    <x v="0"/>
    <s v="E3"/>
    <n v="100059631"/>
    <s v="UTE LA HIGUERA-ANDUJAR"/>
    <n v="46005941"/>
    <s v="OBRA A-311"/>
    <n v="3278"/>
    <x v="53"/>
    <d v="2024-09-18T00:00:00"/>
    <d v="1899-12-30T10:20:36"/>
    <s v="19/09 8h"/>
    <d v="2024-09-19T00:00:00"/>
    <x v="13"/>
    <x v="9"/>
    <x v="3460"/>
    <d v="2024-09-19T00:00:00"/>
    <d v="1899-12-30T06:05:55"/>
    <n v="286"/>
    <s v="E00286"/>
    <s v="RUTA KMS.286"/>
    <x v="115"/>
    <x v="0"/>
    <x v="0"/>
    <x v="5"/>
    <x v="0"/>
    <d v="2024-09-18T10:20:36"/>
    <x v="358"/>
    <n v="21.656666666676756"/>
    <d v="2024-09-19T06:05:55"/>
    <d v="1899-12-30T03:48:48"/>
    <d v="2024-09-19T09:54:43"/>
    <n v="-1.9119444443495013"/>
    <x v="1"/>
    <m/>
    <m/>
    <x v="0"/>
    <x v="18"/>
    <x v="3"/>
    <x v="3"/>
    <x v="13"/>
    <n v="5"/>
    <s v="TRANSPORTES FRANCISCO CASTILLA E HI"/>
    <d v="1900-01-02T19:31:12"/>
    <n v="16.843333333343423"/>
    <n v="12"/>
    <n v="4.8433333333434234"/>
    <n v="0"/>
    <x v="3"/>
  </r>
  <r>
    <s v="E002"/>
    <s v="EO55"/>
    <x v="3331"/>
    <x v="0"/>
    <s v="E3"/>
    <n v="100037768"/>
    <s v="MINAS DE AGUAS TEÑIDAS, S.A.U. (MAT"/>
    <n v="46004165"/>
    <s v="ZREP4500031988_5  HORMIGON VALDELAM"/>
    <n v="3236"/>
    <x v="41"/>
    <d v="2024-09-18T00:00:00"/>
    <d v="1899-12-30T10:25:27"/>
    <s v="19/09 08:00h"/>
    <d v="2024-09-19T00:00:00"/>
    <x v="13"/>
    <x v="10"/>
    <x v="3461"/>
    <d v="2024-09-18T00:00:00"/>
    <d v="1899-12-30T20:17:43"/>
    <n v="85"/>
    <s v="E00085"/>
    <s v="RUTA KMS.085"/>
    <x v="63"/>
    <x v="0"/>
    <x v="0"/>
    <x v="6"/>
    <x v="0"/>
    <d v="2024-09-18T10:25:27"/>
    <x v="358"/>
    <n v="21.575833333306946"/>
    <d v="2024-09-18T20:17:43"/>
    <d v="1899-12-30T01:08:00"/>
    <d v="2024-09-18T21:25:43"/>
    <n v="10.571388888987713"/>
    <x v="0"/>
    <m/>
    <m/>
    <x v="0"/>
    <x v="17"/>
    <x v="0"/>
    <x v="3"/>
    <x v="16"/>
    <n v="4"/>
    <s v=""/>
    <d v="1899-12-31T03:12:00"/>
    <n v="19.442499999973613"/>
    <n v="12"/>
    <n v="7.442499999973613"/>
    <n v="0"/>
    <x v="3"/>
  </r>
  <r>
    <s v="E002"/>
    <s v="EO55"/>
    <x v="3332"/>
    <x v="0"/>
    <s v="E3"/>
    <n v="100018407"/>
    <s v="GRUPO UNAMACOR, S.L."/>
    <n v="46004925"/>
    <s v="HINOJOSA DEL DUQUE (GRANEL)"/>
    <n v="3264"/>
    <x v="43"/>
    <d v="2024-09-18T00:00:00"/>
    <d v="1899-12-30T10:27:34"/>
    <s v="19/09 08:00h"/>
    <d v="2024-09-19T00:00:00"/>
    <x v="13"/>
    <x v="9"/>
    <x v="3462"/>
    <d v="2024-09-18T00:00:00"/>
    <d v="1899-12-30T15:21:40"/>
    <n v="265"/>
    <s v="E00265"/>
    <s v="RUTA KMS.265"/>
    <x v="77"/>
    <x v="0"/>
    <x v="0"/>
    <x v="5"/>
    <x v="0"/>
    <d v="2024-09-18T10:27:34"/>
    <x v="358"/>
    <n v="21.540555555664469"/>
    <d v="2024-09-18T15:21:40"/>
    <d v="1899-12-30T03:32:00"/>
    <d v="2024-09-18T18:53:40"/>
    <n v="13.105555555550382"/>
    <x v="0"/>
    <m/>
    <m/>
    <x v="0"/>
    <x v="17"/>
    <x v="0"/>
    <x v="3"/>
    <x v="4"/>
    <n v="4"/>
    <s v=""/>
    <d v="1900-01-02T12:48:00"/>
    <n v="17.007222222331137"/>
    <n v="12"/>
    <n v="5.0072222223311371"/>
    <n v="0"/>
    <x v="3"/>
  </r>
  <r>
    <s v="E002"/>
    <s v="EO55"/>
    <x v="3333"/>
    <x v="0"/>
    <s v="E3"/>
    <n v="100045291"/>
    <s v="INDUSTRIAS ALHAURINAS DEL"/>
    <n v="46005099"/>
    <s v="PLANTA - ALHAURIN EL GRANDE"/>
    <n v="3264"/>
    <x v="43"/>
    <d v="2024-09-18T00:00:00"/>
    <d v="1899-12-30T10:41:14"/>
    <s v="19/09 08:00h"/>
    <d v="2024-09-19T00:00:00"/>
    <x v="13"/>
    <x v="9"/>
    <x v="3463"/>
    <d v="2024-09-18T00:00:00"/>
    <d v="1899-12-30T15:05:19"/>
    <n v="47"/>
    <s v="E00047"/>
    <s v="RUTA KMS.047"/>
    <x v="85"/>
    <x v="0"/>
    <x v="0"/>
    <x v="5"/>
    <x v="0"/>
    <d v="2024-09-18T10:41:14"/>
    <x v="358"/>
    <n v="21.312777777900919"/>
    <d v="2024-09-18T15:05:19"/>
    <d v="1899-12-30T00:37:36"/>
    <d v="2024-09-18T15:42:55"/>
    <n v="16.284722222364508"/>
    <x v="0"/>
    <m/>
    <m/>
    <x v="0"/>
    <x v="17"/>
    <x v="0"/>
    <x v="3"/>
    <x v="4"/>
    <n v="4"/>
    <s v=""/>
    <d v="1899-12-30T15:02:24"/>
    <n v="19.686111111234254"/>
    <n v="12"/>
    <n v="7.6861111112342542"/>
    <n v="0"/>
    <x v="3"/>
  </r>
  <r>
    <s v="E002"/>
    <s v="EO55"/>
    <x v="3334"/>
    <x v="0"/>
    <s v="E3"/>
    <n v="100048069"/>
    <s v="HORMIGONES SAN PEDRO, S.A."/>
    <n v="46003989"/>
    <s v="SAN PEDRO ALCANTARA"/>
    <n v="3269"/>
    <x v="45"/>
    <d v="2024-09-18T00:00:00"/>
    <d v="1899-12-30T10:44:13"/>
    <s v="19/09 09:00h"/>
    <d v="2024-09-19T00:00:00"/>
    <x v="18"/>
    <x v="9"/>
    <x v="3464"/>
    <d v="2024-09-18T00:00:00"/>
    <d v="1899-12-30T15:40:54"/>
    <n v="84"/>
    <s v="E00084"/>
    <s v="RUTA KMS.084"/>
    <x v="72"/>
    <x v="0"/>
    <x v="0"/>
    <x v="5"/>
    <x v="0"/>
    <d v="2024-09-18T10:44:13"/>
    <x v="359"/>
    <n v="22.263055555522442"/>
    <d v="2024-09-18T15:40:54"/>
    <d v="1899-12-30T01:07:12"/>
    <d v="2024-09-18T16:48:06"/>
    <n v="16.198333333362825"/>
    <x v="0"/>
    <m/>
    <m/>
    <x v="0"/>
    <x v="17"/>
    <x v="0"/>
    <x v="3"/>
    <x v="4"/>
    <n v="4"/>
    <s v=""/>
    <d v="1899-12-31T02:52:48"/>
    <n v="20.143055555522441"/>
    <n v="12"/>
    <n v="8.1430555555224409"/>
    <n v="0"/>
    <x v="3"/>
  </r>
  <r>
    <s v="E002"/>
    <s v="EO55"/>
    <x v="3335"/>
    <x v="0"/>
    <s v="E3"/>
    <n v="100018624"/>
    <s v="VIPRELUC, S.L."/>
    <n v="46000748"/>
    <s v="PUENTE GENIL"/>
    <n v="3264"/>
    <x v="43"/>
    <d v="2024-09-18T00:00:00"/>
    <d v="1899-12-30T10:59:28"/>
    <s v="19/09 12:00h"/>
    <d v="2024-09-19T00:00:00"/>
    <x v="17"/>
    <x v="9"/>
    <x v="3465"/>
    <d v="2024-09-19T00:00:00"/>
    <d v="1899-12-30T11:00:10"/>
    <n v="127"/>
    <s v="E00127"/>
    <s v="RUTA KMS.127"/>
    <x v="106"/>
    <x v="0"/>
    <x v="0"/>
    <x v="5"/>
    <x v="0"/>
    <d v="2024-09-18T10:59:28"/>
    <x v="350"/>
    <n v="25.00888888881309"/>
    <d v="2024-09-19T11:00:10"/>
    <d v="1899-12-30T01:41:36"/>
    <d v="2024-09-19T12:41:46"/>
    <n v="-0.69611111108679324"/>
    <x v="0"/>
    <m/>
    <m/>
    <x v="0"/>
    <x v="18"/>
    <x v="0"/>
    <x v="3"/>
    <x v="7"/>
    <n v="5"/>
    <s v=""/>
    <d v="1899-12-31T16:38:24"/>
    <n v="22.315555555479754"/>
    <n v="12"/>
    <n v="10.315555555479754"/>
    <n v="0"/>
    <x v="3"/>
  </r>
  <r>
    <s v="E002"/>
    <s v="EO55"/>
    <x v="3336"/>
    <x v="0"/>
    <s v="E3"/>
    <n v="100057968"/>
    <s v="LOZAC OBRAS Y SERVICIOS, S.L."/>
    <n v="46005114"/>
    <s v="PLANTA DE PUERTO REAL"/>
    <n v="3264"/>
    <x v="43"/>
    <d v="2024-09-18T00:00:00"/>
    <d v="1899-12-30T11:13:47"/>
    <s v="19/09 09:00h"/>
    <d v="2024-09-19T00:00:00"/>
    <x v="18"/>
    <x v="9"/>
    <x v="3466"/>
    <d v="2024-09-18T00:00:00"/>
    <d v="1899-12-30T13:03:16"/>
    <n v="232"/>
    <s v="E00232"/>
    <s v="RUTA KMS.232"/>
    <x v="132"/>
    <x v="0"/>
    <x v="0"/>
    <x v="5"/>
    <x v="0"/>
    <d v="2024-09-18T11:13:47"/>
    <x v="359"/>
    <n v="21.77027777780313"/>
    <d v="2024-09-18T13:03:16"/>
    <d v="1899-12-30T03:05:36"/>
    <d v="2024-09-18T16:08:52"/>
    <n v="16.852222222310957"/>
    <x v="0"/>
    <m/>
    <m/>
    <x v="0"/>
    <x v="17"/>
    <x v="0"/>
    <x v="3"/>
    <x v="2"/>
    <n v="4"/>
    <s v=""/>
    <d v="1900-01-02T02:14:24"/>
    <n v="17.676944444469797"/>
    <n v="12"/>
    <n v="5.6769444444697967"/>
    <n v="0"/>
    <x v="3"/>
  </r>
  <r>
    <s v="E002"/>
    <s v="EO55"/>
    <x v="3337"/>
    <x v="0"/>
    <s v="E3"/>
    <n v="100057968"/>
    <s v="LOZAC OBRAS Y SERVICIOS, S.L."/>
    <n v="46005114"/>
    <s v="PLANTA DE PUERTO REAL"/>
    <n v="3264"/>
    <x v="43"/>
    <d v="2024-09-18T00:00:00"/>
    <d v="1899-12-30T11:13:56"/>
    <s v="19/09 12:00h"/>
    <d v="2024-09-19T00:00:00"/>
    <x v="17"/>
    <x v="9"/>
    <x v="3467"/>
    <d v="2024-09-18T00:00:00"/>
    <d v="1899-12-30T17:08:47"/>
    <n v="232"/>
    <s v="E00232"/>
    <s v="RUTA KMS.232"/>
    <x v="246"/>
    <x v="0"/>
    <x v="0"/>
    <x v="5"/>
    <x v="0"/>
    <d v="2024-09-18T11:13:56"/>
    <x v="350"/>
    <n v="24.767777777742594"/>
    <d v="2024-09-18T17:08:47"/>
    <d v="1899-12-30T03:05:36"/>
    <d v="2024-09-18T20:14:23"/>
    <n v="15.76027777773561"/>
    <x v="0"/>
    <m/>
    <m/>
    <x v="0"/>
    <x v="17"/>
    <x v="0"/>
    <x v="3"/>
    <x v="9"/>
    <n v="4"/>
    <s v=""/>
    <d v="1900-01-02T02:14:24"/>
    <n v="20.674444444409261"/>
    <n v="12"/>
    <n v="8.6744444444092608"/>
    <n v="0"/>
    <x v="3"/>
  </r>
  <r>
    <s v="E002"/>
    <s v="EO55"/>
    <x v="3338"/>
    <x v="0"/>
    <s v="E3"/>
    <n v="100058437"/>
    <s v="SANEAMIENTOS GRANAMAX, SL"/>
    <n v="46005740"/>
    <s v="PADUL -PREF. HNOS. SANTIAGO"/>
    <n v="3262"/>
    <x v="38"/>
    <d v="2024-09-18T00:00:00"/>
    <d v="1899-12-30T11:29:58"/>
    <s v="19/09 08:00h"/>
    <d v="2024-09-19T00:00:00"/>
    <x v="13"/>
    <x v="9"/>
    <x v="3468"/>
    <d v="2024-09-18T00:00:00"/>
    <d v="1899-12-30T14:15:20"/>
    <n v="128"/>
    <s v="E00128"/>
    <s v="RUTA KMS.128"/>
    <x v="79"/>
    <x v="0"/>
    <x v="0"/>
    <x v="5"/>
    <x v="0"/>
    <d v="2024-09-18T11:29:58"/>
    <x v="358"/>
    <n v="20.500555555627216"/>
    <d v="2024-09-18T14:15:20"/>
    <d v="1899-12-30T01:42:24"/>
    <d v="2024-09-18T15:57:44"/>
    <n v="16.037777777819429"/>
    <x v="0"/>
    <m/>
    <m/>
    <x v="0"/>
    <x v="17"/>
    <x v="0"/>
    <x v="3"/>
    <x v="5"/>
    <n v="4"/>
    <s v=""/>
    <d v="1899-12-31T16:57:36"/>
    <n v="17.793888888960549"/>
    <n v="12"/>
    <n v="5.7938888889605487"/>
    <n v="0"/>
    <x v="3"/>
  </r>
  <r>
    <s v="E002"/>
    <s v="EO55"/>
    <x v="3339"/>
    <x v="0"/>
    <s v="E4"/>
    <n v="100058437"/>
    <s v="SANEAMIENTOS GRANAMAX, SL"/>
    <n v="46005484"/>
    <s v="ALMACEN EN PELIGROS"/>
    <n v="3283"/>
    <x v="40"/>
    <d v="2024-09-18T00:00:00"/>
    <d v="1899-12-30T11:41:40"/>
    <s v="18/09 en la tarde"/>
    <d v="2024-09-18T00:00:00"/>
    <x v="7"/>
    <x v="11"/>
    <x v="3469"/>
    <d v="2024-09-19T00:00:00"/>
    <d v="1899-12-30T08:40:38"/>
    <n v="2"/>
    <s v="E00002"/>
    <s v="RUTA KMS.0002"/>
    <x v="385"/>
    <x v="0"/>
    <x v="0"/>
    <x v="7"/>
    <x v="1"/>
    <d v="2024-09-18T11:41:40"/>
    <x v="362"/>
    <n v="6.3055555555620231"/>
    <d v="2024-09-19T08:40:38"/>
    <d v="1899-12-30T00:01:36"/>
    <d v="2024-09-19T08:42:14"/>
    <n v="-14.703888888820074"/>
    <x v="1"/>
    <m/>
    <m/>
    <x v="0"/>
    <x v="18"/>
    <x v="2"/>
    <x v="3"/>
    <x v="0"/>
    <n v="5"/>
    <s v=""/>
    <d v="1899-12-30T00:38:24"/>
    <n v="5.2788888888953567"/>
    <n v="0"/>
    <n v="5.2788888888953567"/>
    <n v="0"/>
    <x v="3"/>
  </r>
  <r>
    <s v="E002"/>
    <s v="EO55"/>
    <x v="3340"/>
    <x v="0"/>
    <s v="E3"/>
    <n v="432000110"/>
    <s v="PREBETONG HORMIGONES, S.A."/>
    <n v="46001418"/>
    <s v="SEVILLA (SAN JERONIMO)"/>
    <n v="837"/>
    <x v="42"/>
    <d v="2024-09-18T00:00:00"/>
    <d v="1899-12-30T11:41:40"/>
    <s v="19/09 7h"/>
    <d v="2024-09-19T00:00:00"/>
    <x v="27"/>
    <x v="10"/>
    <x v="3470"/>
    <d v="2024-09-18T00:00:00"/>
    <d v="1899-12-30T18:10:21"/>
    <n v="80"/>
    <s v="E00080"/>
    <s v="RUTA KMS.080"/>
    <x v="289"/>
    <x v="0"/>
    <x v="0"/>
    <x v="6"/>
    <x v="0"/>
    <d v="2024-09-18T11:41:40"/>
    <x v="397"/>
    <n v="19.305555555503815"/>
    <d v="2024-09-18T18:10:21"/>
    <d v="1899-12-30T01:04:00"/>
    <d v="2024-09-18T19:14:21"/>
    <n v="11.760833333304618"/>
    <x v="0"/>
    <m/>
    <m/>
    <x v="0"/>
    <x v="17"/>
    <x v="0"/>
    <x v="3"/>
    <x v="10"/>
    <n v="4"/>
    <s v=""/>
    <d v="1899-12-31T01:36:00"/>
    <n v="17.238888888837149"/>
    <n v="12"/>
    <n v="5.238888888837149"/>
    <n v="0"/>
    <x v="3"/>
  </r>
  <r>
    <s v="E002"/>
    <s v="EO55"/>
    <x v="3341"/>
    <x v="0"/>
    <s v="E4"/>
    <n v="100058352"/>
    <s v="JULIO BAZA, S.A."/>
    <n v="46005095"/>
    <s v="PLANTA DE BAZA"/>
    <n v="3282"/>
    <x v="39"/>
    <d v="2024-09-18T00:00:00"/>
    <d v="1899-12-30T11:43:29"/>
    <s v="19/09 en la mañana"/>
    <d v="2024-09-19T00:00:00"/>
    <x v="0"/>
    <x v="11"/>
    <x v="3471"/>
    <d v="2024-09-18T00:00:00"/>
    <d v="1899-12-30T14:14:10"/>
    <n v="99"/>
    <s v="E00099"/>
    <s v="RUTA KMS.099"/>
    <x v="248"/>
    <x v="0"/>
    <x v="0"/>
    <x v="7"/>
    <x v="1"/>
    <d v="2024-09-18T11:43:29"/>
    <x v="375"/>
    <n v="25.275277777633164"/>
    <d v="2024-09-18T14:14:10"/>
    <d v="1899-12-30T01:19:12"/>
    <d v="2024-09-18T15:33:22"/>
    <n v="21.443888888752554"/>
    <x v="0"/>
    <m/>
    <m/>
    <x v="0"/>
    <x v="17"/>
    <x v="0"/>
    <x v="3"/>
    <x v="5"/>
    <n v="4"/>
    <s v=""/>
    <d v="1899-12-31T07:40:48"/>
    <n v="22.955277777633164"/>
    <n v="12"/>
    <n v="10.955277777633164"/>
    <n v="0"/>
    <x v="3"/>
  </r>
  <r>
    <s v="E002"/>
    <s v="EO55"/>
    <x v="3342"/>
    <x v="0"/>
    <s v="E3"/>
    <n v="100018606"/>
    <s v="TRENAS ASOCIADOS, S.L."/>
    <n v="46005221"/>
    <s v="ESPEJO (CARRETERA CARTEYA)"/>
    <n v="3264"/>
    <x v="43"/>
    <d v="2024-09-18T00:00:00"/>
    <d v="1899-12-30T11:44:17"/>
    <s v="19/09 ir d 11h a 12h"/>
    <d v="2024-09-19T00:00:00"/>
    <x v="17"/>
    <x v="9"/>
    <x v="3472"/>
    <d v="2024-09-19T00:00:00"/>
    <d v="1899-12-30T07:02:12"/>
    <n v="138"/>
    <s v="E00138"/>
    <s v="RUTA KMS.138"/>
    <x v="76"/>
    <x v="0"/>
    <x v="0"/>
    <x v="5"/>
    <x v="0"/>
    <d v="2024-09-18T11:44:17"/>
    <x v="350"/>
    <n v="24.261944444384426"/>
    <d v="2024-09-19T07:02:12"/>
    <d v="1899-12-30T01:50:24"/>
    <d v="2024-09-19T08:52:36"/>
    <n v="3.1233333333511837"/>
    <x v="0"/>
    <m/>
    <m/>
    <x v="0"/>
    <x v="18"/>
    <x v="0"/>
    <x v="3"/>
    <x v="12"/>
    <n v="5"/>
    <s v=""/>
    <d v="1899-12-31T20:09:36"/>
    <n v="21.421944444384426"/>
    <n v="12"/>
    <n v="9.421944444384426"/>
    <n v="0"/>
    <x v="3"/>
  </r>
  <r>
    <s v="E002"/>
    <s v="EO55"/>
    <x v="3343"/>
    <x v="0"/>
    <s v="E3"/>
    <n v="100048069"/>
    <s v="HORMIGONES SAN PEDRO, S.A."/>
    <n v="46003989"/>
    <s v="SAN PEDRO ALCANTARA"/>
    <n v="3269"/>
    <x v="45"/>
    <d v="2024-09-18T00:00:00"/>
    <d v="1899-12-30T12:03:32"/>
    <s v="19/09 10:00h"/>
    <d v="2024-09-19T00:00:00"/>
    <x v="11"/>
    <x v="9"/>
    <x v="3473"/>
    <d v="2024-09-19T00:00:00"/>
    <d v="1899-12-30T08:14:26"/>
    <n v="84"/>
    <s v="E00084"/>
    <s v="RUTA KMS.084"/>
    <x v="104"/>
    <x v="0"/>
    <x v="0"/>
    <x v="5"/>
    <x v="0"/>
    <d v="2024-09-18T12:03:32"/>
    <x v="371"/>
    <n v="21.941111111082137"/>
    <d v="2024-09-19T08:14:26"/>
    <d v="1899-12-30T01:07:12"/>
    <d v="2024-09-19T09:21:38"/>
    <n v="0.63944444427033886"/>
    <x v="0"/>
    <m/>
    <m/>
    <x v="0"/>
    <x v="18"/>
    <x v="0"/>
    <x v="3"/>
    <x v="0"/>
    <n v="5"/>
    <s v=""/>
    <d v="1899-12-31T02:52:48"/>
    <n v="19.821111111082136"/>
    <n v="12"/>
    <n v="7.8211111110821356"/>
    <n v="0"/>
    <x v="3"/>
  </r>
  <r>
    <s v="E002"/>
    <s v="EO55"/>
    <x v="3344"/>
    <x v="0"/>
    <s v="E3"/>
    <n v="100018390"/>
    <s v="FORJADOS TOR S.L."/>
    <n v="46005202"/>
    <s v="VILLANUEVA DEL TRABUCO"/>
    <n v="3262"/>
    <x v="38"/>
    <d v="2024-09-18T00:00:00"/>
    <d v="1899-12-30T12:03:50"/>
    <s v="19/09 08:00h"/>
    <d v="2024-09-19T00:00:00"/>
    <x v="13"/>
    <x v="9"/>
    <x v="3474"/>
    <d v="2024-09-18T00:00:00"/>
    <d v="1899-12-30T17:07:52"/>
    <n v="62"/>
    <s v="E00062"/>
    <s v="RUTA KMS.062"/>
    <x v="249"/>
    <x v="0"/>
    <x v="0"/>
    <x v="5"/>
    <x v="0"/>
    <d v="2024-09-18T12:03:50"/>
    <x v="358"/>
    <n v="19.936111111252103"/>
    <d v="2024-09-18T17:07:52"/>
    <d v="1899-12-30T00:49:36"/>
    <d v="2024-09-18T17:57:28"/>
    <n v="14.042222222371493"/>
    <x v="0"/>
    <m/>
    <m/>
    <x v="0"/>
    <x v="17"/>
    <x v="0"/>
    <x v="3"/>
    <x v="9"/>
    <n v="4"/>
    <s v=""/>
    <d v="1899-12-30T19:50:24"/>
    <n v="18.109444444585435"/>
    <n v="12"/>
    <n v="6.109444444585435"/>
    <n v="0"/>
    <x v="3"/>
  </r>
  <r>
    <s v="E002"/>
    <s v="EO55"/>
    <x v="3345"/>
    <x v="0"/>
    <s v="E3"/>
    <n v="100018390"/>
    <s v="FORJADOS TOR S.L."/>
    <n v="46005202"/>
    <s v="VILLANUEVA DEL TRABUCO"/>
    <n v="3262"/>
    <x v="38"/>
    <d v="2024-09-18T00:00:00"/>
    <d v="1899-12-30T12:04:07"/>
    <s v="19/09 12:00h"/>
    <d v="2024-09-19T00:00:00"/>
    <x v="17"/>
    <x v="9"/>
    <x v="3475"/>
    <d v="2024-09-19T00:00:00"/>
    <d v="1899-12-30T10:16:06"/>
    <n v="62"/>
    <s v="E00062"/>
    <s v="RUTA KMS.062"/>
    <x v="249"/>
    <x v="0"/>
    <x v="0"/>
    <x v="5"/>
    <x v="0"/>
    <d v="2024-09-18T12:04:07"/>
    <x v="350"/>
    <n v="23.931388888915535"/>
    <d v="2024-09-19T10:16:06"/>
    <d v="1899-12-30T00:49:36"/>
    <d v="2024-09-19T11:05:42"/>
    <n v="0.90500000008614734"/>
    <x v="0"/>
    <m/>
    <m/>
    <x v="0"/>
    <x v="18"/>
    <x v="0"/>
    <x v="3"/>
    <x v="6"/>
    <n v="5"/>
    <s v=""/>
    <d v="1899-12-30T19:50:24"/>
    <n v="22.104722222248867"/>
    <n v="12"/>
    <n v="10.104722222248867"/>
    <n v="0"/>
    <x v="3"/>
  </r>
  <r>
    <s v="E002"/>
    <s v="EO55"/>
    <x v="3346"/>
    <x v="0"/>
    <s v="E3"/>
    <n v="100018456"/>
    <s v="HORMIGONES PREBESUR S.A."/>
    <n v="46000871"/>
    <s v="CÓRDOBA"/>
    <n v="3269"/>
    <x v="45"/>
    <d v="2024-09-18T00:00:00"/>
    <d v="1899-12-30T12:04:59"/>
    <s v="19/09 08:00h"/>
    <d v="2024-09-19T00:00:00"/>
    <x v="18"/>
    <x v="9"/>
    <x v="3476"/>
    <d v="2024-09-19T00:00:00"/>
    <d v="1899-12-30T07:17:24"/>
    <n v="170"/>
    <s v="E00170"/>
    <s v="RUTA KMS.170"/>
    <x v="186"/>
    <x v="0"/>
    <x v="0"/>
    <x v="5"/>
    <x v="0"/>
    <d v="2024-09-18T12:04:59"/>
    <x v="359"/>
    <n v="20.916944444412366"/>
    <d v="2024-09-19T07:17:24"/>
    <d v="1899-12-30T02:16:00"/>
    <d v="2024-09-19T09:33:24"/>
    <n v="-0.55666666670003906"/>
    <x v="0"/>
    <m/>
    <m/>
    <x v="0"/>
    <x v="18"/>
    <x v="0"/>
    <x v="3"/>
    <x v="12"/>
    <n v="5"/>
    <s v=""/>
    <d v="1900-01-01T06:24:00"/>
    <n v="17.6502777777457"/>
    <n v="12"/>
    <n v="5.6502777777456998"/>
    <n v="0"/>
    <x v="3"/>
  </r>
  <r>
    <s v="E002"/>
    <s v="EO55"/>
    <x v="3347"/>
    <x v="0"/>
    <s v="E3"/>
    <n v="100018456"/>
    <s v="HORMIGONES PREBESUR S.A."/>
    <n v="46000871"/>
    <s v="CÓRDOBA"/>
    <n v="3269"/>
    <x v="45"/>
    <d v="2024-09-18T00:00:00"/>
    <d v="1899-12-30T12:05:21"/>
    <s v="19/09 10:00h"/>
    <d v="2024-09-19T00:00:00"/>
    <x v="12"/>
    <x v="9"/>
    <x v="3477"/>
    <d v="2024-09-19T00:00:00"/>
    <d v="1899-12-30T07:42:19"/>
    <n v="170"/>
    <s v="E00170"/>
    <s v="RUTA KMS.170"/>
    <x v="292"/>
    <x v="0"/>
    <x v="0"/>
    <x v="5"/>
    <x v="0"/>
    <d v="2024-09-18T12:05:21"/>
    <x v="361"/>
    <n v="22.910833333327901"/>
    <d v="2024-09-19T07:42:19"/>
    <d v="1899-12-30T02:16:00"/>
    <d v="2024-09-19T09:58:19"/>
    <n v="1.0280555555946194"/>
    <x v="0"/>
    <m/>
    <m/>
    <x v="0"/>
    <x v="18"/>
    <x v="0"/>
    <x v="3"/>
    <x v="12"/>
    <n v="5"/>
    <s v="CISTERCEX. S.L.L."/>
    <d v="1900-01-01T06:24:00"/>
    <n v="19.644166666661235"/>
    <n v="12"/>
    <n v="7.6441666666612349"/>
    <n v="0"/>
    <x v="3"/>
  </r>
  <r>
    <s v="E002"/>
    <s v="EO55"/>
    <x v="3348"/>
    <x v="0"/>
    <s v="E3"/>
    <n v="100018456"/>
    <s v="HORMIGONES PREBESUR S.A."/>
    <n v="46000871"/>
    <s v="CÓRDOBA"/>
    <n v="3269"/>
    <x v="45"/>
    <d v="2024-09-18T00:00:00"/>
    <d v="1899-12-30T12:05:42"/>
    <s v="19/09 12:00h"/>
    <d v="2024-09-19T00:00:00"/>
    <x v="9"/>
    <x v="9"/>
    <x v="3478"/>
    <d v="2024-09-19T00:00:00"/>
    <d v="1899-12-30T13:52:02"/>
    <n v="170"/>
    <s v="E00170"/>
    <s v="RUTA KMS.170"/>
    <x v="386"/>
    <x v="0"/>
    <x v="0"/>
    <x v="5"/>
    <x v="0"/>
    <d v="2024-09-18T12:05:42"/>
    <x v="331"/>
    <n v="31.90500000002794"/>
    <d v="2024-09-19T13:52:02"/>
    <d v="1899-12-30T02:16:00"/>
    <d v="2024-09-19T16:08:02"/>
    <n v="3.8661111111869104"/>
    <x v="0"/>
    <m/>
    <m/>
    <x v="0"/>
    <x v="18"/>
    <x v="0"/>
    <x v="3"/>
    <x v="2"/>
    <n v="5"/>
    <s v=""/>
    <d v="1900-01-01T06:24:00"/>
    <n v="28.638333333361274"/>
    <n v="12"/>
    <n v="16.638333333361274"/>
    <n v="0"/>
    <x v="3"/>
  </r>
  <r>
    <s v="E002"/>
    <s v="EO55"/>
    <x v="3349"/>
    <x v="0"/>
    <s v="E3"/>
    <n v="100033645"/>
    <s v="HORMIALIA 2007 S.L."/>
    <n v="46005122"/>
    <s v="PLANTA SAN ROQUE"/>
    <n v="3262"/>
    <x v="38"/>
    <d v="2024-09-18T00:00:00"/>
    <d v="1899-12-30T12:26:49"/>
    <s v="19/09 13:00"/>
    <d v="2024-09-19T00:00:00"/>
    <x v="0"/>
    <x v="9"/>
    <x v="3479"/>
    <d v="2024-09-19T00:00:00"/>
    <d v="1899-12-30T10:46:49"/>
    <n v="144"/>
    <s v="E00144"/>
    <s v="RUTA KMS.144"/>
    <x v="359"/>
    <x v="0"/>
    <x v="0"/>
    <x v="5"/>
    <x v="0"/>
    <d v="2024-09-18T12:26:49"/>
    <x v="375"/>
    <n v="24.553055555443279"/>
    <d v="2024-09-19T10:46:49"/>
    <d v="1899-12-30T01:55:12"/>
    <d v="2024-09-19T12:42:01"/>
    <n v="0.29972222208743915"/>
    <x v="0"/>
    <m/>
    <m/>
    <x v="0"/>
    <x v="18"/>
    <x v="0"/>
    <x v="3"/>
    <x v="6"/>
    <n v="5"/>
    <s v=""/>
    <d v="1899-12-31T22:04:48"/>
    <n v="21.633055555443278"/>
    <n v="12"/>
    <n v="9.6330555554432777"/>
    <n v="0"/>
    <x v="3"/>
  </r>
  <r>
    <s v="E002"/>
    <s v="EO55"/>
    <x v="3350"/>
    <x v="0"/>
    <s v="E3"/>
    <n v="100033645"/>
    <s v="HORMIALIA 2007 S.L."/>
    <n v="46005122"/>
    <s v="PLANTA SAN ROQUE"/>
    <n v="3262"/>
    <x v="38"/>
    <d v="2024-09-18T00:00:00"/>
    <d v="1899-12-30T12:27:10"/>
    <s v="19/09 08:00"/>
    <d v="2024-09-19T00:00:00"/>
    <x v="13"/>
    <x v="9"/>
    <x v="3480"/>
    <d v="2024-09-18T00:00:00"/>
    <d v="1899-12-30T16:31:33"/>
    <n v="144"/>
    <s v="E00144"/>
    <s v="RUTA KMS.144"/>
    <x v="359"/>
    <x v="0"/>
    <x v="0"/>
    <x v="5"/>
    <x v="0"/>
    <d v="2024-09-18T12:27:10"/>
    <x v="358"/>
    <n v="19.547222222259734"/>
    <d v="2024-09-18T16:31:33"/>
    <d v="1899-12-30T01:55:12"/>
    <d v="2024-09-18T18:26:45"/>
    <n v="13.554166666755918"/>
    <x v="0"/>
    <m/>
    <m/>
    <x v="0"/>
    <x v="17"/>
    <x v="0"/>
    <x v="3"/>
    <x v="8"/>
    <n v="4"/>
    <s v=""/>
    <d v="1899-12-31T22:04:48"/>
    <n v="16.627222222259732"/>
    <n v="12"/>
    <n v="4.6272222222597321"/>
    <n v="0"/>
    <x v="3"/>
  </r>
  <r>
    <s v="E002"/>
    <s v="EO55"/>
    <x v="3351"/>
    <x v="0"/>
    <s v="E3"/>
    <n v="100056132"/>
    <s v="ARIDOS EL POLI, S.L."/>
    <n v="46005943"/>
    <s v="GUILLENA-ARIDOS EL POLI"/>
    <n v="837"/>
    <x v="42"/>
    <d v="2024-09-18T00:00:00"/>
    <d v="1899-12-30T12:38:37"/>
    <s v="19/09 08:00h"/>
    <d v="2024-09-19T00:00:00"/>
    <x v="13"/>
    <x v="10"/>
    <x v="3481"/>
    <d v="2024-09-18T00:00:00"/>
    <d v="1899-12-30T16:43:41"/>
    <n v="83"/>
    <s v="E00083"/>
    <s v="RUTA KMS.083"/>
    <x v="62"/>
    <x v="0"/>
    <x v="0"/>
    <x v="6"/>
    <x v="0"/>
    <d v="2024-09-18T12:38:37"/>
    <x v="358"/>
    <n v="19.356388889020309"/>
    <d v="2024-09-18T16:43:41"/>
    <d v="1899-12-30T01:06:24"/>
    <d v="2024-09-18T17:50:05"/>
    <n v="14.165277777705342"/>
    <x v="0"/>
    <m/>
    <m/>
    <x v="0"/>
    <x v="17"/>
    <x v="0"/>
    <x v="3"/>
    <x v="8"/>
    <n v="4"/>
    <s v=""/>
    <d v="1899-12-31T02:33:36"/>
    <n v="17.249722222353643"/>
    <n v="12"/>
    <n v="5.2497222223536433"/>
    <n v="0"/>
    <x v="3"/>
  </r>
  <r>
    <s v="E002"/>
    <s v="EO55"/>
    <x v="3352"/>
    <x v="0"/>
    <s v="E3"/>
    <n v="100033645"/>
    <s v="HORMIALIA 2007 S.L."/>
    <n v="46005121"/>
    <s v="PLANTA FUENGIROLA"/>
    <n v="3264"/>
    <x v="43"/>
    <d v="2024-09-18T00:00:00"/>
    <d v="1899-12-30T12:43:11"/>
    <s v="19/09 08:00h"/>
    <d v="2024-09-19T00:00:00"/>
    <x v="13"/>
    <x v="9"/>
    <x v="3482"/>
    <d v="2024-09-18T00:00:00"/>
    <d v="1899-12-30T15:29:44"/>
    <n v="54"/>
    <s v="E00054"/>
    <s v="RUTA KMS.054"/>
    <x v="109"/>
    <x v="0"/>
    <x v="0"/>
    <x v="5"/>
    <x v="0"/>
    <d v="2024-09-18T12:43:11"/>
    <x v="358"/>
    <n v="19.280277777754236"/>
    <d v="2024-09-18T15:29:44"/>
    <d v="1899-12-30T00:43:12"/>
    <d v="2024-09-18T16:12:56"/>
    <n v="15.784444444463588"/>
    <x v="0"/>
    <m/>
    <m/>
    <x v="0"/>
    <x v="17"/>
    <x v="0"/>
    <x v="3"/>
    <x v="4"/>
    <n v="4"/>
    <s v=""/>
    <d v="1899-12-30T17:16:48"/>
    <n v="17.560277777754237"/>
    <n v="12"/>
    <n v="5.5602777777542371"/>
    <n v="0"/>
    <x v="3"/>
  </r>
  <r>
    <s v="E002"/>
    <s v="EO55"/>
    <x v="3353"/>
    <x v="0"/>
    <s v="E3"/>
    <n v="100033645"/>
    <s v="HORMIALIA 2007 S.L."/>
    <n v="46005119"/>
    <s v="PLANTA MALAGA"/>
    <n v="3264"/>
    <x v="43"/>
    <d v="2024-09-18T00:00:00"/>
    <d v="1899-12-30T12:45:37"/>
    <s v="19/09 08:00"/>
    <d v="2024-09-19T00:00:00"/>
    <x v="13"/>
    <x v="9"/>
    <x v="3483"/>
    <d v="2024-09-18T00:00:00"/>
    <d v="1899-12-30T16:25:09"/>
    <n v="24"/>
    <s v="E00024"/>
    <s v="RUTA KMS.024"/>
    <x v="129"/>
    <x v="0"/>
    <x v="0"/>
    <x v="5"/>
    <x v="0"/>
    <d v="2024-09-18T12:45:37"/>
    <x v="358"/>
    <n v="19.239722222322598"/>
    <d v="2024-09-18T16:25:09"/>
    <d v="1899-12-30T00:19:12"/>
    <d v="2024-09-18T16:44:21"/>
    <n v="15.260833333362825"/>
    <x v="0"/>
    <m/>
    <m/>
    <x v="0"/>
    <x v="17"/>
    <x v="0"/>
    <x v="3"/>
    <x v="8"/>
    <n v="4"/>
    <s v=""/>
    <d v="1899-12-30T07:40:48"/>
    <n v="17.919722222322598"/>
    <n v="12"/>
    <n v="5.9197222223225978"/>
    <n v="0"/>
    <x v="3"/>
  </r>
  <r>
    <s v="E002"/>
    <s v="EO55"/>
    <x v="3354"/>
    <x v="0"/>
    <s v="E3"/>
    <n v="100033645"/>
    <s v="HORMIALIA 2007 S.L."/>
    <n v="46005119"/>
    <s v="PLANTA MALAGA"/>
    <n v="3264"/>
    <x v="43"/>
    <d v="2024-09-18T00:00:00"/>
    <d v="1899-12-30T12:46:02"/>
    <s v="19/09 10:00"/>
    <d v="2024-09-19T00:00:00"/>
    <x v="11"/>
    <x v="9"/>
    <x v="3484"/>
    <d v="2024-09-19T00:00:00"/>
    <d v="1899-12-30T08:58:41"/>
    <n v="24"/>
    <s v="E00024"/>
    <s v="RUTA KMS.024"/>
    <x v="129"/>
    <x v="0"/>
    <x v="0"/>
    <x v="5"/>
    <x v="0"/>
    <d v="2024-09-18T12:46:02"/>
    <x v="371"/>
    <n v="21.232777777709998"/>
    <d v="2024-09-19T08:58:41"/>
    <d v="1899-12-30T00:19:12"/>
    <d v="2024-09-19T09:17:53"/>
    <n v="0.70194444438675418"/>
    <x v="0"/>
    <m/>
    <m/>
    <x v="0"/>
    <x v="18"/>
    <x v="0"/>
    <x v="3"/>
    <x v="0"/>
    <n v="5"/>
    <s v=""/>
    <d v="1899-12-30T07:40:48"/>
    <n v="19.912777777709998"/>
    <n v="12"/>
    <n v="7.9127777777099979"/>
    <n v="0"/>
    <x v="3"/>
  </r>
  <r>
    <s v="E002"/>
    <s v="EO55"/>
    <x v="3355"/>
    <x v="0"/>
    <s v="E3"/>
    <n v="100033645"/>
    <s v="HORMIALIA 2007 S.L."/>
    <n v="46005119"/>
    <s v="PLANTA MALAGA"/>
    <n v="3264"/>
    <x v="43"/>
    <d v="2024-09-18T00:00:00"/>
    <d v="1899-12-30T12:46:26"/>
    <s v="19/09 12:00"/>
    <d v="2024-09-19T00:00:00"/>
    <x v="17"/>
    <x v="9"/>
    <x v="3485"/>
    <d v="2024-09-19T00:00:00"/>
    <d v="1899-12-30T11:12:49"/>
    <n v="24"/>
    <s v="E00024"/>
    <s v="RUTA KMS.024"/>
    <x v="129"/>
    <x v="0"/>
    <x v="0"/>
    <x v="5"/>
    <x v="0"/>
    <d v="2024-09-18T12:46:26"/>
    <x v="350"/>
    <n v="23.226111111114733"/>
    <d v="2024-09-19T11:12:49"/>
    <d v="1899-12-30T00:19:12"/>
    <d v="2024-09-19T11:32:01"/>
    <n v="0.46638888877350837"/>
    <x v="0"/>
    <m/>
    <m/>
    <x v="0"/>
    <x v="18"/>
    <x v="0"/>
    <x v="3"/>
    <x v="7"/>
    <n v="5"/>
    <s v=""/>
    <d v="1899-12-30T07:40:48"/>
    <n v="21.906111111114733"/>
    <n v="12"/>
    <n v="9.9061111111147326"/>
    <n v="0"/>
    <x v="3"/>
  </r>
  <r>
    <s v="E002"/>
    <s v="EO55"/>
    <x v="3356"/>
    <x v="0"/>
    <s v="E3"/>
    <n v="100052034"/>
    <s v="GRUPO PUMA ESPAÑA S.L."/>
    <n v="46005751"/>
    <s v="FABRICA SEVILLA (MEGAPARK)"/>
    <n v="3264"/>
    <x v="43"/>
    <d v="2024-09-18T00:00:00"/>
    <d v="1899-12-30T12:55:37"/>
    <s v="19/09 ir d 12h a 13h"/>
    <d v="2024-09-19T00:00:00"/>
    <x v="0"/>
    <x v="9"/>
    <x v="3486"/>
    <d v="2024-09-18T00:00:00"/>
    <d v="1899-12-30T13:33:56"/>
    <n v="217"/>
    <s v="E00217"/>
    <s v="RUTA KMS.217"/>
    <x v="387"/>
    <x v="0"/>
    <x v="0"/>
    <x v="5"/>
    <x v="0"/>
    <d v="2024-09-18T12:55:37"/>
    <x v="375"/>
    <n v="24.073055555520114"/>
    <d v="2024-09-18T13:33:56"/>
    <d v="1899-12-30T02:53:36"/>
    <d v="2024-09-18T16:27:32"/>
    <n v="20.541111111058854"/>
    <x v="0"/>
    <m/>
    <m/>
    <x v="0"/>
    <x v="17"/>
    <x v="0"/>
    <x v="3"/>
    <x v="2"/>
    <n v="4"/>
    <s v=""/>
    <d v="1900-01-01T21:26:24"/>
    <n v="20.179722222186779"/>
    <n v="12"/>
    <n v="8.1797222221867791"/>
    <n v="0"/>
    <x v="3"/>
  </r>
  <r>
    <s v="E002"/>
    <s v="EO55"/>
    <x v="3357"/>
    <x v="0"/>
    <s v="E4"/>
    <n v="100057845"/>
    <s v="INVERSIONES SEGURA SARRIA, S.L."/>
    <n v="46005625"/>
    <s v="ARROYO MOLINOS-HNOS NADAL"/>
    <n v="3283"/>
    <x v="40"/>
    <d v="2024-09-18T00:00:00"/>
    <d v="1899-12-30T13:03:43"/>
    <s v="20/09 08:00h"/>
    <d v="2024-09-20T00:00:00"/>
    <x v="13"/>
    <x v="9"/>
    <x v="3487"/>
    <d v="2024-09-19T00:00:00"/>
    <d v="1899-12-30T10:41:17"/>
    <n v="536"/>
    <s v="E00536"/>
    <s v="RUTA KMS.536"/>
    <x v="388"/>
    <x v="0"/>
    <x v="0"/>
    <x v="5"/>
    <x v="1"/>
    <d v="2024-09-18T13:03:43"/>
    <x v="385"/>
    <n v="42.938055555685423"/>
    <d v="2024-09-19T10:41:17"/>
    <d v="1899-12-30T07:08:48"/>
    <d v="2024-09-19T17:50:05"/>
    <n v="14.165277777879965"/>
    <x v="0"/>
    <m/>
    <m/>
    <x v="0"/>
    <x v="18"/>
    <x v="0"/>
    <x v="3"/>
    <x v="6"/>
    <n v="5"/>
    <s v=""/>
    <d v="1900-01-06T03:31:12"/>
    <n v="34.791388889018755"/>
    <n v="24"/>
    <n v="10.791388889018755"/>
    <n v="0"/>
    <x v="3"/>
  </r>
  <r>
    <s v="E002"/>
    <s v="EO55"/>
    <x v="3358"/>
    <x v="0"/>
    <s v="E4"/>
    <n v="100059656"/>
    <s v="ANTONIO TORRICO S.L."/>
    <n v="46005866"/>
    <s v="HINOJOSA DEL DUQUE"/>
    <n v="3283"/>
    <x v="40"/>
    <d v="2024-09-18T00:00:00"/>
    <d v="1899-12-30T13:05:24"/>
    <s v="19/09 12:00h"/>
    <d v="2024-09-19T00:00:00"/>
    <x v="7"/>
    <x v="9"/>
    <x v="3488"/>
    <d v="2024-09-19T00:00:00"/>
    <d v="1899-12-30T12:10:38"/>
    <n v="265"/>
    <s v="E00265"/>
    <s v="RUTA KMS.265"/>
    <x v="291"/>
    <x v="0"/>
    <x v="0"/>
    <x v="5"/>
    <x v="1"/>
    <d v="2024-09-18T13:05:24"/>
    <x v="383"/>
    <n v="28.909999999974389"/>
    <d v="2024-09-19T12:10:38"/>
    <d v="1899-12-30T03:32:00"/>
    <d v="2024-09-19T15:42:38"/>
    <n v="2.2894444444100372"/>
    <x v="0"/>
    <m/>
    <m/>
    <x v="0"/>
    <x v="18"/>
    <x v="0"/>
    <x v="3"/>
    <x v="3"/>
    <n v="5"/>
    <s v=""/>
    <d v="1900-01-02T12:48:00"/>
    <n v="24.376666666641057"/>
    <n v="12"/>
    <n v="12.376666666641057"/>
    <n v="0"/>
    <x v="3"/>
  </r>
  <r>
    <s v="E002"/>
    <s v="EO55"/>
    <x v="3359"/>
    <x v="0"/>
    <s v="E3"/>
    <n v="100055205"/>
    <s v="NOVACEM MATERIALES, S.L."/>
    <n v="46005939"/>
    <s v="CASTILLO DE LAS GUARDAS"/>
    <n v="2032"/>
    <x v="51"/>
    <d v="2024-09-18T00:00:00"/>
    <d v="1899-12-30T13:08:13"/>
    <s v="19/09_8.00h"/>
    <d v="2024-09-19T00:00:00"/>
    <x v="13"/>
    <x v="10"/>
    <x v="3489"/>
    <d v="2024-09-18T00:00:00"/>
    <d v="1899-12-30T18:54:31"/>
    <n v="0"/>
    <s v="E00000"/>
    <s v="RUTA KMS.0000"/>
    <x v="119"/>
    <x v="0"/>
    <x v="0"/>
    <x v="6"/>
    <x v="0"/>
    <d v="2024-09-18T13:08:13"/>
    <x v="358"/>
    <n v="18.863055555615574"/>
    <d v="2024-09-18T18:54:31"/>
    <d v="1899-12-30T00:00:00"/>
    <d v="2024-09-18T18:54:31"/>
    <n v="13.091388888889924"/>
    <x v="0"/>
    <m/>
    <m/>
    <x v="0"/>
    <x v="17"/>
    <x v="0"/>
    <x v="3"/>
    <x v="10"/>
    <n v="4"/>
    <s v=""/>
    <d v="1899-12-30T00:00:00"/>
    <n v="17.863055555615574"/>
    <n v="12"/>
    <n v="5.8630555556155741"/>
    <n v="0"/>
    <x v="3"/>
  </r>
  <r>
    <s v="E002"/>
    <s v="EO55"/>
    <x v="3360"/>
    <x v="0"/>
    <s v="E3"/>
    <n v="100021485"/>
    <s v="HORMIGONES DE BAENA, S.L."/>
    <n v="46001510"/>
    <s v="BAENA"/>
    <n v="3269"/>
    <x v="45"/>
    <d v="2024-09-18T00:00:00"/>
    <d v="1899-12-30T13:11:02"/>
    <s v="19/09 16:00h"/>
    <d v="2024-09-19T00:00:00"/>
    <x v="6"/>
    <x v="9"/>
    <x v="3490"/>
    <d v="2024-09-19T00:00:00"/>
    <d v="1899-12-30T12:57:23"/>
    <n v="138"/>
    <s v="E00138"/>
    <s v="RUTA KMS.138"/>
    <x v="76"/>
    <x v="0"/>
    <x v="0"/>
    <x v="5"/>
    <x v="0"/>
    <d v="2024-09-18T13:11:02"/>
    <x v="351"/>
    <n v="26.816111111082137"/>
    <d v="2024-09-19T12:57:23"/>
    <d v="1899-12-30T01:50:24"/>
    <d v="2024-09-19T14:47:47"/>
    <n v="1.2036111109773628"/>
    <x v="0"/>
    <m/>
    <m/>
    <x v="0"/>
    <x v="18"/>
    <x v="0"/>
    <x v="3"/>
    <x v="3"/>
    <n v="5"/>
    <s v=""/>
    <d v="1899-12-31T20:09:36"/>
    <n v="23.976111111082137"/>
    <n v="12"/>
    <n v="11.976111111082137"/>
    <n v="0"/>
    <x v="3"/>
  </r>
  <r>
    <s v="E002"/>
    <s v="EO55"/>
    <x v="3361"/>
    <x v="0"/>
    <s v="E3"/>
    <n v="100018412"/>
    <s v="HERMANOS CHAFINO LOPEZ, S.L."/>
    <n v="46000312"/>
    <s v="BUJALANCE"/>
    <n v="3264"/>
    <x v="43"/>
    <d v="2024-09-18T00:00:00"/>
    <d v="1899-12-30T13:21:54"/>
    <s v="19/09 12h"/>
    <d v="2024-09-19T00:00:00"/>
    <x v="7"/>
    <x v="9"/>
    <x v="3491"/>
    <d v="2024-09-19T00:00:00"/>
    <d v="1899-12-30T13:13:02"/>
    <n v="175"/>
    <s v="E00175"/>
    <s v="RUTA KMS.175"/>
    <x v="186"/>
    <x v="0"/>
    <x v="0"/>
    <x v="5"/>
    <x v="0"/>
    <d v="2024-09-18T13:21:54"/>
    <x v="383"/>
    <n v="28.634999999951106"/>
    <d v="2024-09-19T13:13:02"/>
    <d v="1899-12-30T02:20:00"/>
    <d v="2024-09-19T15:33:02"/>
    <n v="2.4494444444426335"/>
    <x v="0"/>
    <m/>
    <m/>
    <x v="0"/>
    <x v="18"/>
    <x v="0"/>
    <x v="3"/>
    <x v="2"/>
    <n v="5"/>
    <s v=""/>
    <d v="1900-01-01T08:00:00"/>
    <n v="25.301666666617773"/>
    <n v="12"/>
    <n v="13.301666666617773"/>
    <n v="0"/>
    <x v="3"/>
  </r>
  <r>
    <s v="E002"/>
    <s v="EO55"/>
    <x v="3362"/>
    <x v="0"/>
    <s v="E3"/>
    <n v="100051174"/>
    <s v="HORMIGONES CONO, SL"/>
    <n v="46005922"/>
    <s v="VILLANUEVA DE CORDOBA"/>
    <n v="3269"/>
    <x v="45"/>
    <d v="2024-09-18T00:00:00"/>
    <d v="1899-12-30T13:25:19"/>
    <s v="19/09 08:00h"/>
    <d v="2024-09-19T00:00:00"/>
    <x v="13"/>
    <x v="9"/>
    <x v="3492"/>
    <d v="2024-09-19T00:00:00"/>
    <d v="1899-12-30T06:32:17"/>
    <n v="234"/>
    <s v="E00234"/>
    <s v="RUTA KMS.234"/>
    <x v="356"/>
    <x v="0"/>
    <x v="0"/>
    <x v="5"/>
    <x v="0"/>
    <d v="2024-09-18T13:25:19"/>
    <x v="358"/>
    <n v="18.578055555699393"/>
    <d v="2024-09-19T06:32:17"/>
    <d v="1899-12-30T03:07:12"/>
    <d v="2024-09-19T09:39:29"/>
    <n v="-1.6580555554828607"/>
    <x v="1"/>
    <m/>
    <m/>
    <x v="0"/>
    <x v="18"/>
    <x v="3"/>
    <x v="3"/>
    <x v="13"/>
    <n v="5"/>
    <s v=""/>
    <d v="1900-01-02T02:52:48"/>
    <n v="14.458055555699392"/>
    <n v="12"/>
    <n v="2.4580555556993922"/>
    <n v="0"/>
    <x v="3"/>
  </r>
  <r>
    <s v="E002"/>
    <s v="EO55"/>
    <x v="3363"/>
    <x v="0"/>
    <s v="E3"/>
    <n v="100057966"/>
    <s v="HORPRESOL, SRL"/>
    <n v="46005112"/>
    <s v="PLANTA ALMERIA"/>
    <n v="3269"/>
    <x v="45"/>
    <d v="2024-09-18T00:00:00"/>
    <d v="1899-12-30T13:26:37"/>
    <s v="votorantim 12:00"/>
    <d v="2024-09-19T00:00:00"/>
    <x v="17"/>
    <x v="9"/>
    <x v="3493"/>
    <d v="2024-09-19T00:00:00"/>
    <d v="1899-12-30T09:00:32"/>
    <n v="195"/>
    <s v="E00195"/>
    <s v="RUTA KMS.195"/>
    <x v="238"/>
    <x v="0"/>
    <x v="0"/>
    <x v="5"/>
    <x v="0"/>
    <d v="2024-09-18T13:26:37"/>
    <x v="350"/>
    <n v="22.556388888973743"/>
    <d v="2024-09-19T09:00:32"/>
    <d v="1899-12-30T02:36:00"/>
    <d v="2024-09-19T11:36:32"/>
    <n v="0.39111111121019349"/>
    <x v="0"/>
    <m/>
    <m/>
    <x v="0"/>
    <x v="18"/>
    <x v="0"/>
    <x v="3"/>
    <x v="1"/>
    <n v="5"/>
    <s v=""/>
    <d v="1900-01-01T14:24:00"/>
    <n v="18.956388888973741"/>
    <n v="12"/>
    <n v="6.9563888889737413"/>
    <n v="0"/>
    <x v="3"/>
  </r>
  <r>
    <s v="E002"/>
    <s v="EO55"/>
    <x v="3364"/>
    <x v="0"/>
    <s v="E3"/>
    <n v="100057966"/>
    <s v="HORPRESOL, SRL"/>
    <n v="46005112"/>
    <s v="PLANTA ALMERIA"/>
    <n v="3269"/>
    <x v="45"/>
    <d v="2024-09-18T00:00:00"/>
    <d v="1899-12-30T13:26:57"/>
    <s v="votorantim 10:00"/>
    <d v="2024-09-19T00:00:00"/>
    <x v="11"/>
    <x v="9"/>
    <x v="3494"/>
    <d v="2024-09-18T00:00:00"/>
    <d v="1899-12-30T14:48:28"/>
    <n v="195"/>
    <s v="E00195"/>
    <s v="RUTA KMS.195"/>
    <x v="133"/>
    <x v="0"/>
    <x v="0"/>
    <x v="5"/>
    <x v="0"/>
    <d v="2024-09-18T13:26:57"/>
    <x v="371"/>
    <n v="20.550833333283663"/>
    <d v="2024-09-18T14:48:28"/>
    <d v="1899-12-30T02:36:00"/>
    <d v="2024-09-18T17:24:28"/>
    <n v="16.592222222301643"/>
    <x v="0"/>
    <m/>
    <m/>
    <x v="0"/>
    <x v="17"/>
    <x v="0"/>
    <x v="3"/>
    <x v="5"/>
    <n v="4"/>
    <s v=""/>
    <d v="1900-01-01T14:24:00"/>
    <n v="16.950833333283661"/>
    <n v="12"/>
    <n v="4.9508333332836614"/>
    <n v="0"/>
    <x v="3"/>
  </r>
  <r>
    <s v="E002"/>
    <s v="EO55"/>
    <x v="3365"/>
    <x v="0"/>
    <s v="E3"/>
    <n v="100057966"/>
    <s v="HORPRESOL, SRL"/>
    <n v="46005112"/>
    <s v="PLANTA ALMERIA"/>
    <n v="3269"/>
    <x v="45"/>
    <d v="2024-09-18T00:00:00"/>
    <d v="1899-12-30T13:28:03"/>
    <s v="votorantim 08:00"/>
    <d v="2024-09-19T00:00:00"/>
    <x v="13"/>
    <x v="9"/>
    <x v="3495"/>
    <d v="2024-09-18T00:00:00"/>
    <d v="1899-12-30T17:09:54"/>
    <n v="195"/>
    <s v="E00195"/>
    <s v="RUTA KMS.195"/>
    <x v="112"/>
    <x v="0"/>
    <x v="0"/>
    <x v="5"/>
    <x v="0"/>
    <d v="2024-09-18T13:28:03"/>
    <x v="358"/>
    <n v="18.53249999997206"/>
    <d v="2024-09-18T17:09:54"/>
    <d v="1899-12-30T02:36:00"/>
    <d v="2024-09-18T19:45:54"/>
    <n v="12.235000000102445"/>
    <x v="0"/>
    <m/>
    <m/>
    <x v="0"/>
    <x v="17"/>
    <x v="0"/>
    <x v="3"/>
    <x v="9"/>
    <n v="4"/>
    <s v=""/>
    <d v="1900-01-01T14:24:00"/>
    <n v="14.932499999972061"/>
    <n v="12"/>
    <n v="2.9324999999720607"/>
    <n v="0"/>
    <x v="3"/>
  </r>
  <r>
    <s v="E002"/>
    <s v="EO55"/>
    <x v="3366"/>
    <x v="0"/>
    <s v="E3"/>
    <n v="100058384"/>
    <s v="ADOQUINES Y MARCOS, S.L."/>
    <n v="46005169"/>
    <s v="PLANTA LA RODA DE ANDALUCIA"/>
    <n v="3263"/>
    <x v="47"/>
    <d v="2024-09-18T00:00:00"/>
    <d v="1899-12-30T13:30:04"/>
    <s v=". 19/09 11:30"/>
    <d v="2024-09-19T00:00:00"/>
    <x v="14"/>
    <x v="9"/>
    <x v="3496"/>
    <d v="2024-09-19T00:00:00"/>
    <d v="1899-12-30T08:29:02"/>
    <n v="90"/>
    <s v="E00090"/>
    <s v="RUTA KMS.090"/>
    <x v="58"/>
    <x v="0"/>
    <x v="0"/>
    <x v="5"/>
    <x v="0"/>
    <d v="2024-09-18T13:30:04"/>
    <x v="378"/>
    <n v="21.998888888745569"/>
    <d v="2024-09-19T08:29:02"/>
    <d v="1899-12-30T01:12:00"/>
    <d v="2024-09-19T09:41:02"/>
    <n v="1.8161111109657213"/>
    <x v="0"/>
    <m/>
    <m/>
    <x v="0"/>
    <x v="18"/>
    <x v="0"/>
    <x v="3"/>
    <x v="0"/>
    <n v="5"/>
    <s v="TRANSPORTES FRANCISCO CASTILLA E HI"/>
    <d v="1899-12-31T04:48:00"/>
    <n v="19.798888888745569"/>
    <n v="12"/>
    <n v="7.7988888887455694"/>
    <n v="0"/>
    <x v="3"/>
  </r>
  <r>
    <s v="E002"/>
    <s v="EO55"/>
    <x v="3367"/>
    <x v="0"/>
    <s v="E3"/>
    <n v="100058384"/>
    <s v="ADOQUINES Y MARCOS, S.L."/>
    <n v="46005169"/>
    <s v="PLANTA LA RODA DE ANDALUCIA"/>
    <n v="3263"/>
    <x v="47"/>
    <d v="2024-09-18T00:00:00"/>
    <d v="1899-12-30T13:30:27"/>
    <s v=".19/09 09:00"/>
    <d v="2024-09-19T00:00:00"/>
    <x v="18"/>
    <x v="9"/>
    <x v="3497"/>
    <d v="2024-09-18T00:00:00"/>
    <d v="1899-12-30T14:45:44"/>
    <n v="90"/>
    <s v="E00090"/>
    <s v="RUTA KMS.090"/>
    <x v="96"/>
    <x v="0"/>
    <x v="0"/>
    <x v="5"/>
    <x v="0"/>
    <d v="2024-09-18T13:30:27"/>
    <x v="359"/>
    <n v="19.492499999993015"/>
    <d v="2024-09-18T14:45:44"/>
    <d v="1899-12-30T01:12:00"/>
    <d v="2024-09-18T15:57:44"/>
    <n v="17.037777777761221"/>
    <x v="0"/>
    <m/>
    <m/>
    <x v="0"/>
    <x v="17"/>
    <x v="0"/>
    <x v="3"/>
    <x v="5"/>
    <n v="4"/>
    <s v=""/>
    <d v="1899-12-31T04:48:00"/>
    <n v="17.292499999993016"/>
    <n v="12"/>
    <n v="5.2924999999930158"/>
    <n v="0"/>
    <x v="3"/>
  </r>
  <r>
    <s v="E002"/>
    <s v="EO55"/>
    <x v="3368"/>
    <x v="0"/>
    <s v="E3"/>
    <n v="100057966"/>
    <s v="HORPRESOL, SRL"/>
    <n v="46005108"/>
    <s v="PLANTA VICAR"/>
    <n v="3269"/>
    <x v="45"/>
    <d v="2024-09-18T00:00:00"/>
    <d v="1899-12-30T13:36:39"/>
    <s v="GESTRANS"/>
    <d v="2024-09-19T00:00:00"/>
    <x v="26"/>
    <x v="9"/>
    <x v="3498"/>
    <d v="2024-09-19T00:00:00"/>
    <d v="1899-12-30T07:51:52"/>
    <n v="187"/>
    <s v="E00187"/>
    <s v="RUTA KMS.187"/>
    <x v="363"/>
    <x v="0"/>
    <x v="0"/>
    <x v="5"/>
    <x v="0"/>
    <d v="2024-09-18T13:36:39"/>
    <x v="399"/>
    <n v="29.88916666660225"/>
    <d v="2024-09-19T07:51:52"/>
    <d v="1899-12-30T02:29:36"/>
    <d v="2024-09-19T10:21:28"/>
    <n v="9.1422222222900018"/>
    <x v="0"/>
    <m/>
    <m/>
    <x v="0"/>
    <x v="18"/>
    <x v="0"/>
    <x v="3"/>
    <x v="12"/>
    <n v="5"/>
    <s v=""/>
    <d v="1900-01-01T11:50:24"/>
    <n v="26.395833333268918"/>
    <n v="12"/>
    <n v="14.395833333268918"/>
    <n v="0"/>
    <x v="3"/>
  </r>
  <r>
    <s v="E002"/>
    <s v="EO55"/>
    <x v="3369"/>
    <x v="0"/>
    <s v="E3"/>
    <n v="100057966"/>
    <s v="HORPRESOL, SRL"/>
    <n v="46005112"/>
    <s v="PLANTA ALMERIA"/>
    <n v="3269"/>
    <x v="45"/>
    <d v="2024-09-18T00:00:00"/>
    <d v="1899-12-30T13:36:52"/>
    <s v="GESTRANS"/>
    <d v="2024-09-19T00:00:00"/>
    <x v="26"/>
    <x v="9"/>
    <x v="3499"/>
    <d v="2024-09-19T00:00:00"/>
    <d v="1899-12-30T13:47:56"/>
    <n v="195"/>
    <s v="E00195"/>
    <s v="RUTA KMS.195"/>
    <x v="363"/>
    <x v="0"/>
    <x v="0"/>
    <x v="5"/>
    <x v="0"/>
    <d v="2024-09-18T13:36:52"/>
    <x v="399"/>
    <n v="29.885555555520114"/>
    <d v="2024-09-19T13:47:56"/>
    <d v="1899-12-30T02:36:00"/>
    <d v="2024-09-19T16:23:56"/>
    <n v="3.1011111111729406"/>
    <x v="0"/>
    <m/>
    <m/>
    <x v="0"/>
    <x v="18"/>
    <x v="0"/>
    <x v="3"/>
    <x v="2"/>
    <n v="5"/>
    <s v=""/>
    <d v="1900-01-01T14:24:00"/>
    <n v="26.285555555520112"/>
    <n v="12"/>
    <n v="14.285555555520112"/>
    <n v="0"/>
    <x v="3"/>
  </r>
  <r>
    <s v="E002"/>
    <s v="EO55"/>
    <x v="3370"/>
    <x v="0"/>
    <s v="E3"/>
    <n v="100057966"/>
    <s v="HORPRESOL, SRL"/>
    <n v="46005104"/>
    <s v="PLANTA JUNCARIL - FYM -ALBOLOTE"/>
    <n v="3269"/>
    <x v="45"/>
    <d v="2024-09-18T00:00:00"/>
    <d v="1899-12-30T13:37:34"/>
    <s v="votorantim 08:00"/>
    <d v="2024-09-19T00:00:00"/>
    <x v="13"/>
    <x v="9"/>
    <x v="3500"/>
    <d v="2024-09-18T00:00:00"/>
    <d v="1899-12-30T15:36:18"/>
    <n v="141"/>
    <s v="E00141"/>
    <s v="RUTA KMS.141"/>
    <x v="81"/>
    <x v="0"/>
    <x v="0"/>
    <x v="5"/>
    <x v="0"/>
    <d v="2024-09-18T13:37:34"/>
    <x v="358"/>
    <n v="18.373888888978399"/>
    <d v="2024-09-18T15:36:18"/>
    <d v="1899-12-30T01:52:48"/>
    <d v="2024-09-18T17:29:06"/>
    <n v="14.515000000130385"/>
    <x v="0"/>
    <m/>
    <m/>
    <x v="0"/>
    <x v="17"/>
    <x v="0"/>
    <x v="3"/>
    <x v="4"/>
    <n v="4"/>
    <s v=""/>
    <d v="1899-12-31T21:07:12"/>
    <n v="15.4938888889784"/>
    <n v="12"/>
    <n v="3.4938888889784003"/>
    <n v="0"/>
    <x v="3"/>
  </r>
  <r>
    <s v="E002"/>
    <s v="EO55"/>
    <x v="3371"/>
    <x v="0"/>
    <s v="E3"/>
    <n v="100057966"/>
    <s v="HORPRESOL, SRL"/>
    <n v="46005105"/>
    <s v="PLANTA MALAGA"/>
    <n v="3269"/>
    <x v="45"/>
    <d v="2024-09-18T00:00:00"/>
    <d v="1899-12-30T13:39:05"/>
    <s v="GESTRANS"/>
    <d v="2024-09-19T00:00:00"/>
    <x v="26"/>
    <x v="9"/>
    <x v="3501"/>
    <d v="2024-09-19T00:00:00"/>
    <d v="1899-12-30T12:36:04"/>
    <n v="24"/>
    <s v="E00024"/>
    <s v="RUTA KMS.024"/>
    <x v="83"/>
    <x v="0"/>
    <x v="0"/>
    <x v="5"/>
    <x v="0"/>
    <d v="2024-09-18T13:39:05"/>
    <x v="399"/>
    <n v="29.848611111170612"/>
    <d v="2024-09-19T12:36:04"/>
    <d v="1899-12-30T00:19:12"/>
    <d v="2024-09-19T12:55:16"/>
    <n v="6.5788888888782822"/>
    <x v="0"/>
    <m/>
    <m/>
    <x v="0"/>
    <x v="18"/>
    <x v="0"/>
    <x v="3"/>
    <x v="3"/>
    <n v="5"/>
    <s v=""/>
    <d v="1899-12-30T07:40:48"/>
    <n v="28.528611111170612"/>
    <n v="12"/>
    <n v="16.528611111170612"/>
    <n v="0"/>
    <x v="3"/>
  </r>
  <r>
    <s v="E002"/>
    <s v="EO55"/>
    <x v="3372"/>
    <x v="0"/>
    <s v="E3"/>
    <n v="100057966"/>
    <s v="HORPRESOL, SRL"/>
    <n v="46005105"/>
    <s v="PLANTA MALAGA"/>
    <n v="3269"/>
    <x v="45"/>
    <d v="2024-09-18T00:00:00"/>
    <d v="1899-12-30T13:39:20"/>
    <s v="GESTRANS"/>
    <d v="2024-09-19T00:00:00"/>
    <x v="26"/>
    <x v="9"/>
    <x v="3502"/>
    <d v="2024-09-19T00:00:00"/>
    <d v="1899-12-30T10:06:33"/>
    <n v="24"/>
    <s v="E00024"/>
    <s v="RUTA KMS.024"/>
    <x v="83"/>
    <x v="0"/>
    <x v="0"/>
    <x v="5"/>
    <x v="0"/>
    <d v="2024-09-18T13:39:20"/>
    <x v="399"/>
    <n v="29.844444444403052"/>
    <d v="2024-09-19T10:06:33"/>
    <d v="1899-12-30T00:19:12"/>
    <d v="2024-09-19T10:25:45"/>
    <n v="9.0708333333022892"/>
    <x v="0"/>
    <m/>
    <m/>
    <x v="0"/>
    <x v="18"/>
    <x v="0"/>
    <x v="3"/>
    <x v="6"/>
    <n v="5"/>
    <s v=""/>
    <d v="1899-12-30T07:40:48"/>
    <n v="28.524444444403052"/>
    <n v="12"/>
    <n v="16.524444444403052"/>
    <n v="0"/>
    <x v="3"/>
  </r>
  <r>
    <s v="E002"/>
    <s v="EO55"/>
    <x v="3373"/>
    <x v="0"/>
    <s v="E3"/>
    <n v="100057966"/>
    <s v="HORPRESOL, SRL"/>
    <n v="46005107"/>
    <s v="PLANTA RIO GUI-TORROX COSTA"/>
    <n v="3269"/>
    <x v="45"/>
    <d v="2024-09-18T00:00:00"/>
    <d v="1899-12-30T13:39:34"/>
    <s v="GESTRANS"/>
    <d v="2024-09-19T00:00:00"/>
    <x v="26"/>
    <x v="9"/>
    <x v="3503"/>
    <d v="2024-09-19T00:00:00"/>
    <d v="1899-12-30T07:20:32"/>
    <n v="40"/>
    <s v="E00040"/>
    <s v="RUTA KMS.040"/>
    <x v="83"/>
    <x v="0"/>
    <x v="0"/>
    <x v="5"/>
    <x v="0"/>
    <d v="2024-09-18T13:39:34"/>
    <x v="399"/>
    <n v="29.840555555478204"/>
    <d v="2024-09-19T07:20:32"/>
    <d v="1899-12-30T00:32:00"/>
    <d v="2024-09-19T07:52:32"/>
    <n v="11.6244444444892"/>
    <x v="0"/>
    <m/>
    <m/>
    <x v="0"/>
    <x v="18"/>
    <x v="0"/>
    <x v="3"/>
    <x v="12"/>
    <n v="5"/>
    <s v=""/>
    <d v="1899-12-30T12:48:00"/>
    <n v="28.307222222144869"/>
    <n v="12"/>
    <n v="16.307222222144869"/>
    <n v="0"/>
    <x v="3"/>
  </r>
  <r>
    <s v="E002"/>
    <s v="EO55"/>
    <x v="3374"/>
    <x v="0"/>
    <s v="E3"/>
    <n v="100057966"/>
    <s v="HORPRESOL, SRL"/>
    <n v="46005107"/>
    <s v="PLANTA RIO GUI-TORROX COSTA"/>
    <n v="3269"/>
    <x v="45"/>
    <d v="2024-09-18T00:00:00"/>
    <d v="1899-12-30T13:39:50"/>
    <s v="GESTRANS"/>
    <d v="2024-09-19T00:00:00"/>
    <x v="26"/>
    <x v="9"/>
    <x v="3504"/>
    <d v="2024-09-19T00:00:00"/>
    <d v="1899-12-30T15:35:07"/>
    <n v="40"/>
    <s v="E00040"/>
    <s v="RUTA KMS.040"/>
    <x v="83"/>
    <x v="0"/>
    <x v="0"/>
    <x v="5"/>
    <x v="0"/>
    <d v="2024-09-18T13:39:50"/>
    <x v="399"/>
    <n v="29.836111111042555"/>
    <d v="2024-09-19T15:35:07"/>
    <d v="1899-12-30T00:32:00"/>
    <d v="2024-09-19T16:07:07"/>
    <n v="3.3813888888107613"/>
    <x v="0"/>
    <m/>
    <m/>
    <x v="0"/>
    <x v="18"/>
    <x v="0"/>
    <x v="3"/>
    <x v="4"/>
    <n v="5"/>
    <s v=""/>
    <d v="1899-12-30T12:48:00"/>
    <n v="28.30277777770922"/>
    <n v="12"/>
    <n v="16.30277777770922"/>
    <n v="0"/>
    <x v="3"/>
  </r>
  <r>
    <s v="E002"/>
    <s v="EO55"/>
    <x v="3375"/>
    <x v="0"/>
    <s v="E3"/>
    <n v="100057966"/>
    <s v="HORPRESOL, SRL"/>
    <n v="46005111"/>
    <s v="PLANTA FUENGIROLA"/>
    <n v="3269"/>
    <x v="45"/>
    <d v="2024-09-18T00:00:00"/>
    <d v="1899-12-30T13:40:08"/>
    <s v="votorantim 10:00"/>
    <d v="2024-09-19T00:00:00"/>
    <x v="11"/>
    <x v="9"/>
    <x v="3505"/>
    <d v="2024-09-19T00:00:00"/>
    <d v="1899-12-30T10:20:33"/>
    <n v="57"/>
    <s v="E00057"/>
    <s v="RUTA KMS.057"/>
    <x v="141"/>
    <x v="0"/>
    <x v="0"/>
    <x v="5"/>
    <x v="0"/>
    <d v="2024-09-18T13:40:08"/>
    <x v="371"/>
    <n v="20.331111111037899"/>
    <d v="2024-09-19T10:20:33"/>
    <d v="1899-12-30T00:45:36"/>
    <d v="2024-09-19T11:06:09"/>
    <n v="-1.1025000001536682"/>
    <x v="1"/>
    <m/>
    <m/>
    <x v="0"/>
    <x v="18"/>
    <x v="1"/>
    <x v="3"/>
    <x v="6"/>
    <n v="5"/>
    <s v=""/>
    <d v="1899-12-30T18:14:24"/>
    <n v="18.571111111037897"/>
    <n v="12"/>
    <n v="6.5711111110378972"/>
    <n v="0"/>
    <x v="3"/>
  </r>
  <r>
    <s v="E002"/>
    <s v="EO55"/>
    <x v="3376"/>
    <x v="0"/>
    <s v="E3"/>
    <n v="100057966"/>
    <s v="HORPRESOL, SRL"/>
    <n v="46005111"/>
    <s v="PLANTA FUENGIROLA"/>
    <n v="3269"/>
    <x v="45"/>
    <d v="2024-09-18T00:00:00"/>
    <d v="1899-12-30T13:40:24"/>
    <s v="votorantim 15:00"/>
    <d v="2024-09-19T00:00:00"/>
    <x v="4"/>
    <x v="9"/>
    <x v="3506"/>
    <d v="2024-09-19T00:00:00"/>
    <d v="1899-12-30T12:01:39"/>
    <n v="57"/>
    <s v="E00057"/>
    <s v="RUTA KMS.057"/>
    <x v="281"/>
    <x v="0"/>
    <x v="0"/>
    <x v="5"/>
    <x v="0"/>
    <d v="2024-09-18T13:40:24"/>
    <x v="380"/>
    <n v="25.326666666660458"/>
    <d v="2024-09-19T12:01:39"/>
    <d v="1899-12-30T00:45:36"/>
    <d v="2024-09-19T12:47:15"/>
    <n v="2.2124999999650754"/>
    <x v="0"/>
    <m/>
    <m/>
    <x v="0"/>
    <x v="18"/>
    <x v="0"/>
    <x v="3"/>
    <x v="3"/>
    <n v="5"/>
    <s v=""/>
    <d v="1899-12-30T18:14:24"/>
    <n v="23.566666666660456"/>
    <n v="12"/>
    <n v="11.566666666660456"/>
    <n v="0"/>
    <x v="3"/>
  </r>
  <r>
    <s v="E002"/>
    <s v="EO55"/>
    <x v="3377"/>
    <x v="0"/>
    <s v="E3"/>
    <n v="100057966"/>
    <s v="HORPRESOL, SRL"/>
    <n v="46005111"/>
    <s v="PLANTA FUENGIROLA"/>
    <n v="3269"/>
    <x v="45"/>
    <d v="2024-09-18T00:00:00"/>
    <d v="1899-12-30T13:40:46"/>
    <s v="votorantim 08:00"/>
    <d v="2024-09-19T00:00:00"/>
    <x v="13"/>
    <x v="9"/>
    <x v="3507"/>
    <d v="2024-09-19T00:00:00"/>
    <d v="1899-12-30T07:21:09"/>
    <n v="57"/>
    <s v="E00057"/>
    <s v="RUTA KMS.057"/>
    <x v="141"/>
    <x v="0"/>
    <x v="0"/>
    <x v="5"/>
    <x v="0"/>
    <d v="2024-09-18T13:40:46"/>
    <x v="358"/>
    <n v="18.320555555575993"/>
    <d v="2024-09-19T07:21:09"/>
    <d v="1899-12-30T00:45:36"/>
    <d v="2024-09-19T08:06:45"/>
    <n v="-0.11249999993015081"/>
    <x v="0"/>
    <m/>
    <m/>
    <x v="0"/>
    <x v="18"/>
    <x v="0"/>
    <x v="3"/>
    <x v="12"/>
    <n v="5"/>
    <s v=""/>
    <d v="1899-12-30T18:14:24"/>
    <n v="16.560555555575991"/>
    <n v="12"/>
    <n v="4.5605555555759913"/>
    <n v="0"/>
    <x v="3"/>
  </r>
  <r>
    <s v="E002"/>
    <s v="EO55"/>
    <x v="3378"/>
    <x v="0"/>
    <s v="E3"/>
    <n v="100057966"/>
    <s v="HORPRESOL, SRL"/>
    <n v="46005111"/>
    <s v="PLANTA FUENGIROLA"/>
    <n v="3269"/>
    <x v="45"/>
    <d v="2024-09-18T00:00:00"/>
    <d v="1899-12-30T13:41:08"/>
    <s v="votorantim 12:00"/>
    <d v="2024-09-19T00:00:00"/>
    <x v="17"/>
    <x v="9"/>
    <x v="3508"/>
    <d v="2024-09-19T00:00:00"/>
    <d v="1899-12-30T13:04:36"/>
    <n v="57"/>
    <s v="E00057"/>
    <s v="RUTA KMS.057"/>
    <x v="141"/>
    <x v="0"/>
    <x v="0"/>
    <x v="5"/>
    <x v="0"/>
    <d v="2024-09-18T13:41:08"/>
    <x v="350"/>
    <n v="22.314444444375113"/>
    <d v="2024-09-19T13:04:36"/>
    <d v="1899-12-30T00:45:36"/>
    <d v="2024-09-19T13:50:12"/>
    <n v="-1.8366666667861864"/>
    <x v="1"/>
    <m/>
    <m/>
    <x v="0"/>
    <x v="18"/>
    <x v="3"/>
    <x v="3"/>
    <x v="2"/>
    <n v="5"/>
    <s v=""/>
    <d v="1899-12-30T18:14:24"/>
    <n v="20.554444444375111"/>
    <n v="12"/>
    <n v="8.5544444443751111"/>
    <n v="0"/>
    <x v="3"/>
  </r>
  <r>
    <s v="E002"/>
    <s v="EO55"/>
    <x v="3379"/>
    <x v="0"/>
    <s v="E3"/>
    <n v="100056132"/>
    <s v="ARIDOS EL POLI, S.L."/>
    <n v="46005943"/>
    <s v="GUILLENA-ARIDOS EL POLI"/>
    <n v="837"/>
    <x v="42"/>
    <d v="2024-09-18T00:00:00"/>
    <d v="1899-12-30T13:42:17"/>
    <s v="19/09 12:00h"/>
    <d v="2024-09-19T00:00:00"/>
    <x v="0"/>
    <x v="10"/>
    <x v="3509"/>
    <d v="2024-09-19T00:00:00"/>
    <d v="1899-12-30T11:37:58"/>
    <n v="83"/>
    <s v="E00083"/>
    <s v="RUTA KMS.083"/>
    <x v="101"/>
    <x v="0"/>
    <x v="0"/>
    <x v="6"/>
    <x v="0"/>
    <d v="2024-09-18T13:42:17"/>
    <x v="375"/>
    <n v="23.295277777709998"/>
    <d v="2024-09-19T11:37:58"/>
    <d v="1899-12-30T01:06:24"/>
    <d v="2024-09-19T12:44:22"/>
    <n v="0.26055555534549057"/>
    <x v="0"/>
    <m/>
    <m/>
    <x v="0"/>
    <x v="18"/>
    <x v="0"/>
    <x v="3"/>
    <x v="7"/>
    <n v="5"/>
    <s v=""/>
    <d v="1899-12-31T02:33:36"/>
    <n v="21.188611111043333"/>
    <n v="12"/>
    <n v="9.1886111110433326"/>
    <n v="0"/>
    <x v="3"/>
  </r>
  <r>
    <s v="E002"/>
    <s v="EO55"/>
    <x v="3380"/>
    <x v="0"/>
    <s v="E3"/>
    <n v="100058414"/>
    <s v="REYALFIL, S.L."/>
    <n v="46005189"/>
    <s v="PTA DE PREF- RODA  ANDALUCIA"/>
    <n v="3264"/>
    <x v="43"/>
    <d v="2024-09-18T00:00:00"/>
    <d v="1899-12-30T13:43:21"/>
    <s v=".19/09 08:00"/>
    <d v="2024-09-19T00:00:00"/>
    <x v="13"/>
    <x v="9"/>
    <x v="3510"/>
    <d v="2024-09-19T00:00:00"/>
    <d v="1899-12-30T06:43:22"/>
    <n v="90"/>
    <s v="E00090"/>
    <s v="RUTA KMS.090"/>
    <x v="381"/>
    <x v="0"/>
    <x v="0"/>
    <x v="5"/>
    <x v="0"/>
    <d v="2024-09-18T13:43:21"/>
    <x v="358"/>
    <n v="18.277500000083819"/>
    <d v="2024-09-19T06:43:22"/>
    <d v="1899-12-30T01:12:00"/>
    <d v="2024-09-19T07:55:22"/>
    <n v="7.7222222287673503E-2"/>
    <x v="0"/>
    <m/>
    <m/>
    <x v="0"/>
    <x v="18"/>
    <x v="0"/>
    <x v="3"/>
    <x v="13"/>
    <n v="5"/>
    <s v=""/>
    <d v="1899-12-31T04:48:00"/>
    <n v="16.07750000008382"/>
    <n v="12"/>
    <n v="4.0775000000838197"/>
    <n v="0"/>
    <x v="3"/>
  </r>
  <r>
    <s v="E002"/>
    <s v="EO55"/>
    <x v="3381"/>
    <x v="0"/>
    <s v="E3"/>
    <n v="100029323"/>
    <s v="HORMIGONES COSTASUR, S.L."/>
    <n v="46005677"/>
    <s v="ADIF_TRAMO GIBRALEON (ZALAMEA)"/>
    <n v="837"/>
    <x v="42"/>
    <d v="2024-09-18T00:00:00"/>
    <d v="1899-12-30T13:46:21"/>
    <s v="19/09 08:00h"/>
    <d v="2024-09-19T00:00:00"/>
    <x v="13"/>
    <x v="10"/>
    <x v="3511"/>
    <d v="2024-09-18T00:00:00"/>
    <d v="1899-12-30T17:31:15"/>
    <n v="47"/>
    <s v="E00047"/>
    <s v="RUTA KMS.047"/>
    <x v="234"/>
    <x v="0"/>
    <x v="0"/>
    <x v="6"/>
    <x v="0"/>
    <d v="2024-09-18T13:46:21"/>
    <x v="358"/>
    <n v="18.227500000095461"/>
    <d v="2024-09-18T17:31:15"/>
    <d v="1899-12-30T00:37:36"/>
    <d v="2024-09-18T18:08:51"/>
    <n v="13.852500000153668"/>
    <x v="0"/>
    <m/>
    <m/>
    <x v="0"/>
    <x v="17"/>
    <x v="0"/>
    <x v="3"/>
    <x v="9"/>
    <n v="4"/>
    <s v=""/>
    <d v="1899-12-30T15:02:24"/>
    <n v="16.600833333428795"/>
    <n v="12"/>
    <n v="4.6008333334287954"/>
    <n v="0"/>
    <x v="3"/>
  </r>
  <r>
    <s v="E002"/>
    <s v="EO55"/>
    <x v="3382"/>
    <x v="0"/>
    <s v="E3"/>
    <n v="100052254"/>
    <s v="COTUBO PREFABRICADOS S.L.U."/>
    <n v="46004326"/>
    <s v="LA CARLOTA"/>
    <n v="3263"/>
    <x v="47"/>
    <d v="2024-09-18T00:00:00"/>
    <d v="1899-12-30T14:01:20"/>
    <s v="19/09 08:00h"/>
    <d v="2024-09-19T00:00:00"/>
    <x v="13"/>
    <x v="9"/>
    <x v="3512"/>
    <d v="2024-09-19T00:00:00"/>
    <d v="1899-12-30T06:56:30"/>
    <n v="158"/>
    <s v="E00158"/>
    <s v="RUTA KMS.158"/>
    <x v="135"/>
    <x v="0"/>
    <x v="0"/>
    <x v="5"/>
    <x v="0"/>
    <d v="2024-09-18T14:01:20"/>
    <x v="358"/>
    <n v="17.977777777821757"/>
    <d v="2024-09-19T06:56:30"/>
    <d v="1899-12-30T02:06:24"/>
    <d v="2024-09-19T09:02:54"/>
    <n v="-1.0483333332231268"/>
    <x v="1"/>
    <m/>
    <m/>
    <x v="0"/>
    <x v="18"/>
    <x v="1"/>
    <x v="3"/>
    <x v="13"/>
    <n v="5"/>
    <s v=""/>
    <d v="1900-01-01T02:33:36"/>
    <n v="14.871111111155091"/>
    <n v="12"/>
    <n v="2.8711111111550913"/>
    <n v="0"/>
    <x v="3"/>
  </r>
  <r>
    <s v="E002"/>
    <s v="EO55"/>
    <x v="3383"/>
    <x v="0"/>
    <s v="E3"/>
    <n v="100058036"/>
    <s v="HORMI CONTADO, S.L."/>
    <n v="46005174"/>
    <s v="PLANTA DE MANILVA E/O 56"/>
    <n v="3269"/>
    <x v="45"/>
    <d v="2024-09-18T00:00:00"/>
    <d v="1899-12-30T14:03:53"/>
    <s v="19/09 7:00H"/>
    <d v="2024-09-19T00:00:00"/>
    <x v="27"/>
    <x v="9"/>
    <x v="3513"/>
    <d v="2024-09-18T00:00:00"/>
    <d v="1899-12-30T17:17:30"/>
    <n v="118"/>
    <s v="E00118"/>
    <s v="RUTA KMS.118"/>
    <x v="124"/>
    <x v="0"/>
    <x v="0"/>
    <x v="5"/>
    <x v="0"/>
    <d v="2024-09-18T14:03:53"/>
    <x v="397"/>
    <n v="16.935277777723968"/>
    <d v="2024-09-18T17:17:30"/>
    <d v="1899-12-30T01:34:24"/>
    <d v="2024-09-18T18:51:54"/>
    <n v="12.134999999951106"/>
    <x v="0"/>
    <m/>
    <m/>
    <x v="0"/>
    <x v="17"/>
    <x v="0"/>
    <x v="3"/>
    <x v="9"/>
    <n v="4"/>
    <s v=""/>
    <d v="1899-12-31T13:45:36"/>
    <n v="14.361944444390634"/>
    <n v="12"/>
    <n v="2.3619444443906339"/>
    <n v="0"/>
    <x v="3"/>
  </r>
  <r>
    <s v="E002"/>
    <s v="EO55"/>
    <x v="3384"/>
    <x v="0"/>
    <s v="E3"/>
    <n v="100058036"/>
    <s v="HORMI CONTADO, S.L."/>
    <n v="46005174"/>
    <s v="PLANTA DE MANILVA E/O 56"/>
    <n v="3269"/>
    <x v="45"/>
    <d v="2024-09-18T00:00:00"/>
    <d v="1899-12-30T14:04:09"/>
    <s v="19/09 11:30h"/>
    <d v="2024-09-19T00:00:00"/>
    <x v="14"/>
    <x v="9"/>
    <x v="3514"/>
    <d v="2024-09-19T00:00:00"/>
    <d v="1899-12-30T10:14:30"/>
    <n v="118"/>
    <s v="E00118"/>
    <s v="RUTA KMS.118"/>
    <x v="109"/>
    <x v="0"/>
    <x v="0"/>
    <x v="5"/>
    <x v="0"/>
    <d v="2024-09-18T14:04:09"/>
    <x v="378"/>
    <n v="21.430833333288319"/>
    <d v="2024-09-19T10:14:30"/>
    <d v="1899-12-30T01:34:24"/>
    <d v="2024-09-19T11:48:54"/>
    <n v="-0.31500000011874363"/>
    <x v="0"/>
    <m/>
    <m/>
    <x v="0"/>
    <x v="18"/>
    <x v="0"/>
    <x v="3"/>
    <x v="6"/>
    <n v="5"/>
    <s v=""/>
    <d v="1899-12-31T13:45:36"/>
    <n v="18.857499999954985"/>
    <n v="12"/>
    <n v="6.8574999999549853"/>
    <n v="0"/>
    <x v="3"/>
  </r>
  <r>
    <s v="E002"/>
    <s v="EO55"/>
    <x v="3385"/>
    <x v="0"/>
    <s v="E3"/>
    <n v="100058036"/>
    <s v="HORMI CONTADO, S.L."/>
    <n v="46005174"/>
    <s v="PLANTA DE MANILVA E/O 56"/>
    <n v="3269"/>
    <x v="45"/>
    <d v="2024-09-18T00:00:00"/>
    <d v="1899-12-30T14:04:26"/>
    <s v="19/09 08:00h"/>
    <d v="2024-09-19T00:00:00"/>
    <x v="13"/>
    <x v="9"/>
    <x v="3515"/>
    <d v="2024-09-18T00:00:00"/>
    <d v="1899-12-30T15:17:00"/>
    <n v="118"/>
    <s v="E00118"/>
    <s v="RUTA KMS.118"/>
    <x v="127"/>
    <x v="0"/>
    <x v="0"/>
    <x v="5"/>
    <x v="0"/>
    <d v="2024-09-18T14:04:26"/>
    <x v="358"/>
    <n v="17.926111111126374"/>
    <d v="2024-09-18T15:17:00"/>
    <d v="1899-12-30T01:34:24"/>
    <d v="2024-09-18T16:51:24"/>
    <n v="15.143333333311602"/>
    <x v="0"/>
    <m/>
    <m/>
    <x v="0"/>
    <x v="17"/>
    <x v="0"/>
    <x v="3"/>
    <x v="4"/>
    <n v="4"/>
    <s v=""/>
    <d v="1899-12-31T13:45:36"/>
    <n v="15.35277777779304"/>
    <n v="12"/>
    <n v="3.3527777777930403"/>
    <n v="0"/>
    <x v="3"/>
  </r>
  <r>
    <s v="E002"/>
    <s v="EO55"/>
    <x v="3386"/>
    <x v="0"/>
    <s v="E3"/>
    <n v="100058036"/>
    <s v="HORMI CONTADO, S.L."/>
    <n v="46005174"/>
    <s v="PLANTA DE MANILVA E/O 56"/>
    <n v="3269"/>
    <x v="45"/>
    <d v="2024-09-18T00:00:00"/>
    <d v="1899-12-30T14:04:43"/>
    <s v="19/09 10:00h"/>
    <d v="2024-09-19T00:00:00"/>
    <x v="11"/>
    <x v="9"/>
    <x v="3516"/>
    <d v="2024-09-19T00:00:00"/>
    <d v="1899-12-30T07:55:23"/>
    <n v="118"/>
    <s v="E00118"/>
    <s v="RUTA KMS.118"/>
    <x v="116"/>
    <x v="0"/>
    <x v="0"/>
    <x v="5"/>
    <x v="0"/>
    <d v="2024-09-18T14:04:43"/>
    <x v="371"/>
    <n v="19.921388888906222"/>
    <d v="2024-09-19T07:55:23"/>
    <d v="1899-12-30T01:34:24"/>
    <d v="2024-09-19T09:29:47"/>
    <n v="0.50361111096572131"/>
    <x v="0"/>
    <m/>
    <m/>
    <x v="0"/>
    <x v="18"/>
    <x v="0"/>
    <x v="3"/>
    <x v="12"/>
    <n v="5"/>
    <s v=""/>
    <d v="1899-12-31T13:45:36"/>
    <n v="17.348055555572888"/>
    <n v="12"/>
    <n v="5.3480555555728877"/>
    <n v="0"/>
    <x v="3"/>
  </r>
  <r>
    <s v="E002"/>
    <s v="EO55"/>
    <x v="3387"/>
    <x v="0"/>
    <s v="E3"/>
    <n v="100058036"/>
    <s v="HORMI CONTADO, S.L."/>
    <n v="46005174"/>
    <s v="PLANTA DE MANILVA E/O 56"/>
    <n v="3269"/>
    <x v="45"/>
    <d v="2024-09-18T00:00:00"/>
    <d v="1899-12-30T14:05:01"/>
    <s v="19/09 13:00h"/>
    <d v="2024-09-19T00:00:00"/>
    <x v="0"/>
    <x v="9"/>
    <x v="3517"/>
    <d v="2024-09-19T00:00:00"/>
    <d v="1899-12-30T10:28:39"/>
    <n v="118"/>
    <s v="E00118"/>
    <s v="RUTA KMS.118"/>
    <x v="127"/>
    <x v="0"/>
    <x v="0"/>
    <x v="5"/>
    <x v="0"/>
    <d v="2024-09-18T14:05:01"/>
    <x v="375"/>
    <n v="22.91638888878515"/>
    <d v="2024-09-19T10:28:39"/>
    <d v="1899-12-30T01:34:24"/>
    <d v="2024-09-19T12:03:03"/>
    <n v="0.94916666659992188"/>
    <x v="0"/>
    <m/>
    <m/>
    <x v="0"/>
    <x v="18"/>
    <x v="0"/>
    <x v="3"/>
    <x v="6"/>
    <n v="5"/>
    <s v=""/>
    <d v="1899-12-31T13:45:36"/>
    <n v="20.343055555451816"/>
    <n v="12"/>
    <n v="8.3430555554518158"/>
    <n v="0"/>
    <x v="3"/>
  </r>
  <r>
    <s v="E002"/>
    <s v="EO55"/>
    <x v="3388"/>
    <x v="0"/>
    <s v="E3"/>
    <n v="100058036"/>
    <s v="HORMI CONTADO, S.L."/>
    <n v="46005174"/>
    <s v="PLANTA DE MANILVA E/O 56"/>
    <n v="3269"/>
    <x v="45"/>
    <d v="2024-09-18T00:00:00"/>
    <d v="1899-12-30T14:05:18"/>
    <s v="19/09 09:00h"/>
    <d v="2024-09-19T00:00:00"/>
    <x v="18"/>
    <x v="9"/>
    <x v="3518"/>
    <d v="2024-09-19T00:00:00"/>
    <d v="1899-12-30T06:49:49"/>
    <n v="118"/>
    <s v="E00118"/>
    <s v="RUTA KMS.118"/>
    <x v="123"/>
    <x v="0"/>
    <x v="0"/>
    <x v="5"/>
    <x v="0"/>
    <d v="2024-09-18T14:05:18"/>
    <x v="359"/>
    <n v="18.91166666673962"/>
    <d v="2024-09-19T06:49:49"/>
    <d v="1899-12-30T01:34:24"/>
    <d v="2024-09-19T08:24:13"/>
    <n v="0.59638888877816498"/>
    <x v="0"/>
    <m/>
    <m/>
    <x v="0"/>
    <x v="18"/>
    <x v="0"/>
    <x v="3"/>
    <x v="13"/>
    <n v="5"/>
    <s v=""/>
    <d v="1899-12-31T13:45:36"/>
    <n v="16.338333333406286"/>
    <n v="12"/>
    <n v="4.3383333334062861"/>
    <n v="0"/>
    <x v="3"/>
  </r>
  <r>
    <s v="E002"/>
    <s v="EO55"/>
    <x v="3389"/>
    <x v="0"/>
    <s v="E3"/>
    <n v="100059631"/>
    <s v="UTE LA HIGUERA-ANDUJAR"/>
    <n v="46005941"/>
    <s v="OBRA A-311"/>
    <n v="3278"/>
    <x v="53"/>
    <d v="2024-09-18T00:00:00"/>
    <d v="1899-12-30T14:07:05"/>
    <s v="19/09 11:30h"/>
    <d v="2024-09-19T00:00:00"/>
    <x v="14"/>
    <x v="9"/>
    <x v="3519"/>
    <d v="2024-09-19T00:00:00"/>
    <d v="1899-12-30T07:11:19"/>
    <n v="286"/>
    <s v="E00286"/>
    <s v="RUTA KMS.286"/>
    <x v="65"/>
    <x v="0"/>
    <x v="0"/>
    <x v="5"/>
    <x v="0"/>
    <d v="2024-09-18T14:07:05"/>
    <x v="378"/>
    <n v="21.381944444321562"/>
    <d v="2024-09-19T07:11:19"/>
    <d v="1899-12-30T03:48:48"/>
    <d v="2024-09-19T11:00:07"/>
    <n v="0.49805555550847203"/>
    <x v="0"/>
    <m/>
    <m/>
    <x v="0"/>
    <x v="18"/>
    <x v="0"/>
    <x v="3"/>
    <x v="12"/>
    <n v="5"/>
    <s v="TRANSPORTES FRANCISCO CASTILLA E HI"/>
    <d v="1900-01-02T19:31:12"/>
    <n v="16.568611110988229"/>
    <n v="12"/>
    <n v="4.568611110988229"/>
    <n v="0"/>
    <x v="3"/>
  </r>
  <r>
    <s v="E002"/>
    <s v="EO55"/>
    <x v="3390"/>
    <x v="0"/>
    <s v="E3"/>
    <n v="100059631"/>
    <s v="UTE LA HIGUERA-ANDUJAR"/>
    <n v="46005941"/>
    <s v="OBRA A-311"/>
    <n v="3278"/>
    <x v="53"/>
    <d v="2024-09-18T00:00:00"/>
    <d v="1899-12-30T14:07:24"/>
    <s v="19/09 15:00h"/>
    <d v="2024-09-19T00:00:00"/>
    <x v="4"/>
    <x v="9"/>
    <x v="3520"/>
    <d v="2024-09-19T00:00:00"/>
    <d v="1899-12-30T13:15:53"/>
    <n v="286"/>
    <s v="E00286"/>
    <s v="RUTA KMS.286"/>
    <x v="110"/>
    <x v="0"/>
    <x v="0"/>
    <x v="5"/>
    <x v="0"/>
    <d v="2024-09-18T14:07:24"/>
    <x v="380"/>
    <n v="24.876666666590609"/>
    <d v="2024-09-19T13:15:53"/>
    <d v="1899-12-30T03:48:48"/>
    <d v="2024-09-19T17:04:41"/>
    <n v="-2.0780555555247702"/>
    <x v="1"/>
    <m/>
    <m/>
    <x v="0"/>
    <x v="18"/>
    <x v="3"/>
    <x v="3"/>
    <x v="2"/>
    <n v="5"/>
    <s v="TRANSPORTES FRANCISCO CASTILLA E HI"/>
    <d v="1900-01-02T19:31:12"/>
    <n v="20.063333333257276"/>
    <n v="12"/>
    <n v="8.0633333332572761"/>
    <n v="0"/>
    <x v="3"/>
  </r>
  <r>
    <s v="E002"/>
    <s v="EO55"/>
    <x v="3391"/>
    <x v="0"/>
    <s v="E3"/>
    <n v="100045043"/>
    <s v="HORMIGONES GUADARRANQUE, S.L."/>
    <n v="46005161"/>
    <s v="PLANTA DE SAN ROQUE"/>
    <n v="3269"/>
    <x v="45"/>
    <d v="2024-09-18T00:00:00"/>
    <d v="1899-12-30T14:23:47"/>
    <s v="19/09 11:00h"/>
    <d v="2024-09-19T00:00:00"/>
    <x v="12"/>
    <x v="9"/>
    <x v="3521"/>
    <d v="2024-09-19T00:00:00"/>
    <d v="1899-12-30T08:53:20"/>
    <n v="144"/>
    <s v="E00144"/>
    <s v="RUTA KMS.144"/>
    <x v="85"/>
    <x v="0"/>
    <x v="0"/>
    <x v="5"/>
    <x v="0"/>
    <d v="2024-09-18T14:23:47"/>
    <x v="361"/>
    <n v="20.603611111175269"/>
    <d v="2024-09-19T08:53:20"/>
    <d v="1899-12-30T01:55:12"/>
    <d v="2024-09-19T10:48:32"/>
    <n v="0.19111111108213663"/>
    <x v="0"/>
    <m/>
    <m/>
    <x v="0"/>
    <x v="18"/>
    <x v="0"/>
    <x v="3"/>
    <x v="0"/>
    <n v="5"/>
    <s v=""/>
    <d v="1899-12-31T22:04:48"/>
    <n v="17.683611111175267"/>
    <n v="12"/>
    <n v="5.6836111111752672"/>
    <n v="0"/>
    <x v="3"/>
  </r>
  <r>
    <s v="E002"/>
    <s v="EO55"/>
    <x v="3392"/>
    <x v="0"/>
    <s v="E3"/>
    <n v="100058037"/>
    <s v="PREANZUR SLU"/>
    <n v="46004990"/>
    <s v="PUENTE GENIL"/>
    <n v="3262"/>
    <x v="38"/>
    <d v="2024-09-18T00:00:00"/>
    <d v="1899-12-30T14:40:45"/>
    <s v="19/09 08:00h"/>
    <d v="2024-09-19T00:00:00"/>
    <x v="13"/>
    <x v="9"/>
    <x v="3522"/>
    <d v="2024-09-19T00:00:00"/>
    <d v="1899-12-30T06:36:54"/>
    <n v="113"/>
    <s v="E00113"/>
    <s v="RUTA KMS.113"/>
    <x v="241"/>
    <x v="0"/>
    <x v="0"/>
    <x v="5"/>
    <x v="0"/>
    <d v="2024-09-18T14:40:45"/>
    <x v="358"/>
    <n v="17.320833333476912"/>
    <d v="2024-09-19T06:36:54"/>
    <d v="1899-12-30T01:30:24"/>
    <d v="2024-09-19T08:07:18"/>
    <n v="-0.1216666666441597"/>
    <x v="0"/>
    <m/>
    <m/>
    <x v="0"/>
    <x v="18"/>
    <x v="0"/>
    <x v="3"/>
    <x v="13"/>
    <n v="5"/>
    <s v=""/>
    <d v="1899-12-31T12:09:36"/>
    <n v="14.814166666810245"/>
    <n v="12"/>
    <n v="2.8141666668102445"/>
    <n v="0"/>
    <x v="3"/>
  </r>
  <r>
    <s v="E002"/>
    <s v="EO55"/>
    <x v="3393"/>
    <x v="0"/>
    <s v="E3"/>
    <n v="100053365"/>
    <s v="WORKBETON, S.L."/>
    <n v="46004416"/>
    <s v="SALTERAS"/>
    <n v="837"/>
    <x v="42"/>
    <d v="2024-09-18T00:00:00"/>
    <d v="1899-12-30T14:46:46"/>
    <s v="19/09_7:00h"/>
    <d v="2024-09-19T00:00:00"/>
    <x v="27"/>
    <x v="10"/>
    <x v="3523"/>
    <d v="2024-09-18T00:00:00"/>
    <d v="1899-12-30T19:05:02"/>
    <n v="56"/>
    <s v="E00056"/>
    <s v="RUTA KMS.056"/>
    <x v="70"/>
    <x v="0"/>
    <x v="0"/>
    <x v="6"/>
    <x v="0"/>
    <d v="2024-09-18T14:46:46"/>
    <x v="397"/>
    <n v="16.220555555541068"/>
    <d v="2024-09-18T19:05:02"/>
    <d v="1899-12-30T00:44:48"/>
    <d v="2024-09-18T19:49:50"/>
    <n v="11.169444444472902"/>
    <x v="0"/>
    <m/>
    <m/>
    <x v="0"/>
    <x v="17"/>
    <x v="0"/>
    <x v="3"/>
    <x v="11"/>
    <n v="4"/>
    <s v=""/>
    <d v="1899-12-30T17:55:12"/>
    <n v="14.473888888874402"/>
    <n v="12"/>
    <n v="2.4738888888744022"/>
    <n v="0"/>
    <x v="3"/>
  </r>
  <r>
    <s v="E002"/>
    <s v="EO55"/>
    <x v="3394"/>
    <x v="0"/>
    <s v="E3"/>
    <n v="100043691"/>
    <s v="PAVESUR DERIVADOS, S.A."/>
    <n v="46005102"/>
    <s v="PLANTA OJEN"/>
    <n v="3269"/>
    <x v="45"/>
    <d v="2024-09-18T00:00:00"/>
    <d v="1899-12-30T15:04:38"/>
    <s v="19/09 08:00h"/>
    <d v="2024-09-19T00:00:00"/>
    <x v="13"/>
    <x v="9"/>
    <x v="3524"/>
    <d v="2024-09-18T00:00:00"/>
    <d v="1899-12-30T15:53:56"/>
    <n v="68"/>
    <s v="E00068"/>
    <s v="RUTA KMS.068"/>
    <x v="105"/>
    <x v="0"/>
    <x v="0"/>
    <x v="5"/>
    <x v="0"/>
    <d v="2024-09-18T15:04:38"/>
    <x v="358"/>
    <n v="16.922777777770534"/>
    <d v="2024-09-18T15:53:56"/>
    <d v="1899-12-30T00:54:24"/>
    <d v="2024-09-18T16:48:20"/>
    <n v="15.194444444496185"/>
    <x v="0"/>
    <m/>
    <m/>
    <x v="0"/>
    <x v="17"/>
    <x v="0"/>
    <x v="3"/>
    <x v="4"/>
    <n v="4"/>
    <s v=""/>
    <d v="1899-12-30T21:45:36"/>
    <n v="15.016111111103868"/>
    <n v="12"/>
    <n v="3.0161111111038679"/>
    <n v="0"/>
    <x v="3"/>
  </r>
  <r>
    <s v="E002"/>
    <s v="EO55"/>
    <x v="3395"/>
    <x v="0"/>
    <s v="E3"/>
    <n v="432000110"/>
    <s v="PREBETONG HORMIGONES, S.A."/>
    <n v="46001418"/>
    <s v="SEVILLA (SAN JERONIMO)"/>
    <n v="837"/>
    <x v="42"/>
    <d v="2024-09-18T00:00:00"/>
    <d v="1899-12-30T15:05:00"/>
    <s v="19/09 10:30h"/>
    <d v="2024-09-19T00:00:00"/>
    <x v="21"/>
    <x v="10"/>
    <x v="3525"/>
    <d v="2024-09-19T00:00:00"/>
    <d v="1899-12-30T09:51:03"/>
    <n v="80"/>
    <s v="E00080"/>
    <s v="RUTA KMS.080"/>
    <x v="295"/>
    <x v="0"/>
    <x v="0"/>
    <x v="6"/>
    <x v="0"/>
    <d v="2024-09-18T15:05:00"/>
    <x v="381"/>
    <n v="19.416666666744277"/>
    <d v="2024-09-19T09:51:03"/>
    <d v="1899-12-30T01:04:00"/>
    <d v="2024-09-19T10:55:03"/>
    <n v="-0.41749999998137355"/>
    <x v="0"/>
    <m/>
    <m/>
    <x v="0"/>
    <x v="18"/>
    <x v="0"/>
    <x v="3"/>
    <x v="1"/>
    <n v="5"/>
    <s v=""/>
    <d v="1899-12-31T01:36:00"/>
    <n v="17.35000000007761"/>
    <n v="12"/>
    <n v="5.3500000000776105"/>
    <n v="0"/>
    <x v="3"/>
  </r>
  <r>
    <s v="E002"/>
    <s v="EO55"/>
    <x v="3396"/>
    <x v="0"/>
    <s v="E3"/>
    <n v="432000110"/>
    <s v="PREBETONG HORMIGONES, S.A."/>
    <n v="46001416"/>
    <s v="ALCALA DE GUADAIRA"/>
    <n v="837"/>
    <x v="42"/>
    <d v="2024-09-18T00:00:00"/>
    <d v="1899-12-30T15:05:17"/>
    <s v="19/09 10:30h"/>
    <d v="2024-09-19T00:00:00"/>
    <x v="21"/>
    <x v="10"/>
    <x v="3526"/>
    <d v="2024-09-19T00:00:00"/>
    <d v="1899-12-30T08:30:26"/>
    <n v="83"/>
    <s v="E00083"/>
    <s v="RUTA KMS.083"/>
    <x v="284"/>
    <x v="0"/>
    <x v="0"/>
    <x v="6"/>
    <x v="0"/>
    <d v="2024-09-18T15:05:17"/>
    <x v="381"/>
    <n v="19.411944444465917"/>
    <d v="2024-09-19T08:30:26"/>
    <d v="1899-12-30T01:06:24"/>
    <d v="2024-09-19T09:36:50"/>
    <n v="0.88611111097270623"/>
    <x v="0"/>
    <m/>
    <m/>
    <x v="0"/>
    <x v="18"/>
    <x v="0"/>
    <x v="3"/>
    <x v="0"/>
    <n v="5"/>
    <s v=""/>
    <d v="1899-12-31T02:33:36"/>
    <n v="17.305277777799251"/>
    <n v="12"/>
    <n v="5.305277777799251"/>
    <n v="0"/>
    <x v="3"/>
  </r>
  <r>
    <s v="E002"/>
    <s v="EO55"/>
    <x v="3397"/>
    <x v="0"/>
    <s v="E3"/>
    <n v="100053365"/>
    <s v="WORKBETON, S.L."/>
    <n v="46004416"/>
    <s v="SALTERAS"/>
    <n v="837"/>
    <x v="42"/>
    <d v="2024-09-18T00:00:00"/>
    <d v="1899-12-30T15:05:38"/>
    <s v="19/09 10:00h"/>
    <d v="2024-09-19T00:00:00"/>
    <x v="14"/>
    <x v="10"/>
    <x v="3527"/>
    <d v="2024-09-19T00:00:00"/>
    <d v="1899-12-30T10:23:28"/>
    <n v="56"/>
    <s v="E00056"/>
    <s v="RUTA KMS.056"/>
    <x v="63"/>
    <x v="0"/>
    <x v="0"/>
    <x v="6"/>
    <x v="0"/>
    <d v="2024-09-18T15:05:38"/>
    <x v="378"/>
    <n v="20.406111111107748"/>
    <d v="2024-09-19T10:23:28"/>
    <d v="1899-12-30T00:44:48"/>
    <d v="2024-09-19T11:08:16"/>
    <n v="0.36222222220385447"/>
    <x v="0"/>
    <m/>
    <m/>
    <x v="0"/>
    <x v="18"/>
    <x v="0"/>
    <x v="3"/>
    <x v="6"/>
    <n v="5"/>
    <s v=""/>
    <d v="1899-12-30T17:55:12"/>
    <n v="18.659444444441082"/>
    <n v="12"/>
    <n v="6.6594444444410819"/>
    <n v="0"/>
    <x v="3"/>
  </r>
  <r>
    <s v="E002"/>
    <s v="EO55"/>
    <x v="3398"/>
    <x v="0"/>
    <s v="E3"/>
    <n v="432000110"/>
    <s v="PREBETONG HORMIGONES, S.A."/>
    <n v="46001416"/>
    <s v="ALCALA DE GUADAIRA"/>
    <n v="837"/>
    <x v="42"/>
    <d v="2024-09-18T00:00:00"/>
    <d v="1899-12-30T15:06:13"/>
    <s v="19/09 08:00h"/>
    <d v="2024-09-19T00:00:00"/>
    <x v="13"/>
    <x v="10"/>
    <x v="3528"/>
    <d v="2024-09-19T00:00:00"/>
    <d v="1899-12-30T06:54:31"/>
    <n v="83"/>
    <s v="E00083"/>
    <s v="RUTA KMS.083"/>
    <x v="69"/>
    <x v="0"/>
    <x v="0"/>
    <x v="6"/>
    <x v="0"/>
    <d v="2024-09-18T15:06:13"/>
    <x v="358"/>
    <n v="16.896388888999354"/>
    <d v="2024-09-19T06:54:31"/>
    <d v="1899-12-30T01:06:24"/>
    <d v="2024-09-19T08:00:55"/>
    <n v="-1.5277777856681496E-2"/>
    <x v="0"/>
    <m/>
    <m/>
    <x v="0"/>
    <x v="18"/>
    <x v="0"/>
    <x v="3"/>
    <x v="13"/>
    <n v="5"/>
    <s v=""/>
    <d v="1899-12-31T02:33:36"/>
    <n v="14.789722222332687"/>
    <n v="12"/>
    <n v="2.7897222223326867"/>
    <n v="0"/>
    <x v="3"/>
  </r>
  <r>
    <s v="E002"/>
    <s v="EO55"/>
    <x v="3399"/>
    <x v="0"/>
    <s v="E3"/>
    <n v="432000110"/>
    <s v="PREBETONG HORMIGONES, S.A."/>
    <n v="46001416"/>
    <s v="ALCALA DE GUADAIRA"/>
    <n v="837"/>
    <x v="42"/>
    <d v="2024-09-18T00:00:00"/>
    <d v="1899-12-30T15:06:52"/>
    <s v="19/09 12:00h"/>
    <d v="2024-09-19T00:00:00"/>
    <x v="17"/>
    <x v="10"/>
    <x v="3529"/>
    <d v="2024-09-19T00:00:00"/>
    <d v="1899-12-30T09:03:23"/>
    <n v="83"/>
    <s v="E00083"/>
    <s v="RUTA KMS.083"/>
    <x v="87"/>
    <x v="0"/>
    <x v="0"/>
    <x v="6"/>
    <x v="0"/>
    <d v="2024-09-18T15:06:52"/>
    <x v="350"/>
    <n v="20.885555555520114"/>
    <d v="2024-09-19T09:03:23"/>
    <d v="1899-12-30T01:06:24"/>
    <d v="2024-09-19T10:09:47"/>
    <n v="1.8369444442796521"/>
    <x v="0"/>
    <m/>
    <m/>
    <x v="0"/>
    <x v="18"/>
    <x v="0"/>
    <x v="3"/>
    <x v="1"/>
    <n v="5"/>
    <s v=""/>
    <d v="1899-12-31T02:33:36"/>
    <n v="18.778888888853448"/>
    <n v="12"/>
    <n v="6.778888888853448"/>
    <n v="0"/>
    <x v="3"/>
  </r>
  <r>
    <s v="E002"/>
    <s v="EO55"/>
    <x v="3400"/>
    <x v="0"/>
    <s v="E3"/>
    <n v="432000110"/>
    <s v="PREBETONG HORMIGONES, S.A."/>
    <n v="46001418"/>
    <s v="SEVILLA (SAN JERONIMO)"/>
    <n v="837"/>
    <x v="42"/>
    <d v="2024-09-18T00:00:00"/>
    <d v="1899-12-30T15:07:15"/>
    <s v="19/09 15:00h"/>
    <d v="2024-09-19T00:00:00"/>
    <x v="4"/>
    <x v="10"/>
    <x v="3530"/>
    <d v="2024-09-18T00:00:00"/>
    <d v="1899-12-30T20:27:39"/>
    <n v="80"/>
    <s v="E00080"/>
    <s v="RUTA KMS.080"/>
    <x v="61"/>
    <x v="0"/>
    <x v="0"/>
    <x v="6"/>
    <x v="0"/>
    <d v="2024-09-18T15:07:15"/>
    <x v="380"/>
    <n v="23.879166666709352"/>
    <d v="2024-09-18T20:27:39"/>
    <d v="1899-12-30T01:04:00"/>
    <d v="2024-09-18T21:31:39"/>
    <n v="17.472499999974389"/>
    <x v="0"/>
    <m/>
    <m/>
    <x v="0"/>
    <x v="17"/>
    <x v="0"/>
    <x v="3"/>
    <x v="16"/>
    <n v="4"/>
    <s v=""/>
    <d v="1899-12-31T01:36:00"/>
    <n v="21.812500000042686"/>
    <n v="12"/>
    <n v="9.8125000000426859"/>
    <n v="0"/>
    <x v="3"/>
  </r>
  <r>
    <s v="E002"/>
    <s v="EO55"/>
    <x v="3401"/>
    <x v="0"/>
    <s v="E3"/>
    <n v="432000110"/>
    <s v="PREBETONG HORMIGONES, S.A."/>
    <n v="46001416"/>
    <s v="ALCALA DE GUADAIRA"/>
    <n v="837"/>
    <x v="42"/>
    <d v="2024-09-18T00:00:00"/>
    <d v="1899-12-30T15:07:29"/>
    <s v="19/09 15:00h"/>
    <d v="2024-09-19T00:00:00"/>
    <x v="4"/>
    <x v="10"/>
    <x v="3531"/>
    <d v="2024-09-19T00:00:00"/>
    <d v="1899-12-30T11:54:23"/>
    <n v="83"/>
    <s v="E00083"/>
    <s v="RUTA KMS.083"/>
    <x v="234"/>
    <x v="0"/>
    <x v="0"/>
    <x v="6"/>
    <x v="0"/>
    <d v="2024-09-18T15:07:29"/>
    <x v="380"/>
    <n v="23.875277777784504"/>
    <d v="2024-09-19T11:54:23"/>
    <d v="1899-12-30T01:06:24"/>
    <d v="2024-09-19T13:00:47"/>
    <n v="1.9869444444193505"/>
    <x v="0"/>
    <m/>
    <m/>
    <x v="0"/>
    <x v="18"/>
    <x v="0"/>
    <x v="3"/>
    <x v="7"/>
    <n v="5"/>
    <s v=""/>
    <d v="1899-12-31T02:33:36"/>
    <n v="21.768611111117838"/>
    <n v="12"/>
    <n v="9.7686111111178384"/>
    <n v="0"/>
    <x v="3"/>
  </r>
  <r>
    <s v="E002"/>
    <s v="EO55"/>
    <x v="3402"/>
    <x v="0"/>
    <s v="E3"/>
    <n v="100018535"/>
    <s v="PAVIMENTOS DEL GENIL S.A."/>
    <n v="46005094"/>
    <s v="PTE. GENIL-PREFABRICADOS"/>
    <n v="3264"/>
    <x v="43"/>
    <d v="2024-09-18T00:00:00"/>
    <d v="1899-12-30T15:18:46"/>
    <s v="sustalb7022030196"/>
    <d v="2024-09-18T00:00:00"/>
    <x v="9"/>
    <x v="9"/>
    <x v="3532"/>
    <d v="2024-09-18T00:00:00"/>
    <d v="1899-12-30T15:20:32"/>
    <n v="127"/>
    <s v="E00127"/>
    <s v="RUTA KMS.127"/>
    <x v="110"/>
    <x v="0"/>
    <x v="0"/>
    <x v="5"/>
    <x v="0"/>
    <d v="2024-09-18T15:18:46"/>
    <x v="318"/>
    <n v="4.6872222223319113"/>
    <d v="2024-09-18T15:20:32"/>
    <d v="1899-12-30T01:41:36"/>
    <d v="2024-09-18T17:02:08"/>
    <n v="2.964444444514811"/>
    <x v="0"/>
    <m/>
    <m/>
    <x v="0"/>
    <x v="17"/>
    <x v="0"/>
    <x v="3"/>
    <x v="4"/>
    <n v="4"/>
    <s v="TRANSPORTES FRANCISCO CASTILLA E HI"/>
    <d v="1899-12-31T16:38:24"/>
    <n v="1.993888888998578"/>
    <n v="0"/>
    <n v="1.993888888998578"/>
    <n v="0"/>
    <x v="3"/>
  </r>
  <r>
    <s v="E002"/>
    <s v="EO55"/>
    <x v="3403"/>
    <x v="0"/>
    <s v="E3"/>
    <n v="100018431"/>
    <s v="HORMIGONES AXARQUIA, S.L."/>
    <n v="46005157"/>
    <s v="PLANTA HUETOR TAJAR"/>
    <n v="3264"/>
    <x v="43"/>
    <d v="2024-09-18T00:00:00"/>
    <d v="1899-12-30T15:34:14"/>
    <s v="19/09 08:30h"/>
    <d v="2024-09-19T00:00:00"/>
    <x v="19"/>
    <x v="9"/>
    <x v="3533"/>
    <d v="2024-09-19T00:00:00"/>
    <d v="1899-12-30T06:46:21"/>
    <n v="96"/>
    <s v="E00096"/>
    <s v="RUTA KMS.096"/>
    <x v="328"/>
    <x v="0"/>
    <x v="0"/>
    <x v="5"/>
    <x v="0"/>
    <d v="2024-09-18T15:34:14"/>
    <x v="365"/>
    <n v="16.929444444424007"/>
    <d v="2024-09-19T06:46:21"/>
    <d v="1899-12-30T01:16:48"/>
    <d v="2024-09-19T08:03:09"/>
    <n v="0.44749999983469024"/>
    <x v="0"/>
    <m/>
    <m/>
    <x v="0"/>
    <x v="18"/>
    <x v="0"/>
    <x v="3"/>
    <x v="13"/>
    <n v="5"/>
    <s v=""/>
    <d v="1899-12-31T06:43:12"/>
    <n v="14.649444444424008"/>
    <n v="12"/>
    <n v="2.6494444444240077"/>
    <n v="0"/>
    <x v="3"/>
  </r>
  <r>
    <s v="E002"/>
    <s v="EO55"/>
    <x v="3404"/>
    <x v="0"/>
    <s v="E3"/>
    <n v="100043691"/>
    <s v="PAVESUR DERIVADOS, S.A."/>
    <n v="46005102"/>
    <s v="PLANTA OJEN"/>
    <n v="3269"/>
    <x v="45"/>
    <d v="2024-09-18T00:00:00"/>
    <d v="1899-12-30T15:34:38"/>
    <s v="19/09 11:00h"/>
    <d v="2024-09-19T00:00:00"/>
    <x v="12"/>
    <x v="9"/>
    <x v="3534"/>
    <d v="2024-09-19T00:00:00"/>
    <d v="1899-12-30T10:02:50"/>
    <n v="68"/>
    <s v="E00068"/>
    <s v="RUTA KMS.068"/>
    <x v="105"/>
    <x v="0"/>
    <x v="0"/>
    <x v="5"/>
    <x v="0"/>
    <d v="2024-09-18T15:34:38"/>
    <x v="361"/>
    <n v="19.422777777886949"/>
    <d v="2024-09-19T10:02:50"/>
    <d v="1899-12-30T00:54:24"/>
    <d v="2024-09-19T10:57:14"/>
    <n v="4.6111111238133162E-2"/>
    <x v="0"/>
    <m/>
    <m/>
    <x v="0"/>
    <x v="18"/>
    <x v="0"/>
    <x v="3"/>
    <x v="6"/>
    <n v="5"/>
    <s v=""/>
    <d v="1899-12-30T21:45:36"/>
    <n v="17.516111111220283"/>
    <n v="12"/>
    <n v="5.5161111112202832"/>
    <n v="0"/>
    <x v="3"/>
  </r>
  <r>
    <s v="E002"/>
    <s v="EO55"/>
    <x v="3405"/>
    <x v="0"/>
    <s v="E3"/>
    <n v="100018431"/>
    <s v="HORMIGONES AXARQUIA, S.L."/>
    <n v="46005151"/>
    <s v="PLANTA BENAMOCARRA"/>
    <n v="3264"/>
    <x v="43"/>
    <d v="2024-09-18T00:00:00"/>
    <d v="1899-12-30T15:34:54"/>
    <s v="19/09 13:00h"/>
    <d v="2024-09-19T00:00:00"/>
    <x v="4"/>
    <x v="9"/>
    <x v="3535"/>
    <d v="2024-09-19T00:00:00"/>
    <d v="1899-12-30T13:37:05"/>
    <n v="31"/>
    <s v="E00031"/>
    <s v="RUTA KMS.031"/>
    <x v="129"/>
    <x v="0"/>
    <x v="0"/>
    <x v="5"/>
    <x v="0"/>
    <d v="2024-09-18T15:34:54"/>
    <x v="380"/>
    <n v="23.418333333393093"/>
    <d v="2024-09-19T13:37:05"/>
    <d v="1899-12-30T00:24:48"/>
    <d v="2024-09-19T14:01:53"/>
    <n v="0.96861111104954034"/>
    <x v="0"/>
    <m/>
    <m/>
    <x v="0"/>
    <x v="18"/>
    <x v="0"/>
    <x v="3"/>
    <x v="2"/>
    <n v="5"/>
    <s v=""/>
    <d v="1899-12-30T09:55:12"/>
    <n v="22.005000000059759"/>
    <n v="12"/>
    <n v="10.005000000059759"/>
    <n v="0"/>
    <x v="3"/>
  </r>
  <r>
    <s v="E002"/>
    <s v="EO55"/>
    <x v="3406"/>
    <x v="0"/>
    <s v="E3"/>
    <n v="100018431"/>
    <s v="HORMIGONES AXARQUIA, S.L."/>
    <n v="46005151"/>
    <s v="PLANTA BENAMOCARRA"/>
    <n v="3264"/>
    <x v="43"/>
    <d v="2024-09-18T00:00:00"/>
    <d v="1899-12-30T15:35:09"/>
    <s v="19/09 10:00h"/>
    <d v="2024-09-19T00:00:00"/>
    <x v="11"/>
    <x v="9"/>
    <x v="3536"/>
    <d v="2024-09-19T00:00:00"/>
    <d v="1899-12-30T08:56:00"/>
    <n v="31"/>
    <s v="E00031"/>
    <s v="RUTA KMS.031"/>
    <x v="82"/>
    <x v="0"/>
    <x v="0"/>
    <x v="5"/>
    <x v="0"/>
    <d v="2024-09-18T15:35:09"/>
    <x v="371"/>
    <n v="18.414166666567326"/>
    <d v="2024-09-19T08:56:00"/>
    <d v="1899-12-30T00:24:48"/>
    <d v="2024-09-19T09:20:48"/>
    <n v="0.65333333326270804"/>
    <x v="0"/>
    <m/>
    <m/>
    <x v="0"/>
    <x v="18"/>
    <x v="0"/>
    <x v="3"/>
    <x v="0"/>
    <n v="5"/>
    <s v=""/>
    <d v="1899-12-30T09:55:12"/>
    <n v="17.000833333233992"/>
    <n v="12"/>
    <n v="5.0008333332339916"/>
    <n v="0"/>
    <x v="3"/>
  </r>
  <r>
    <s v="E002"/>
    <s v="EO55"/>
    <x v="3407"/>
    <x v="0"/>
    <s v="E3"/>
    <n v="100043691"/>
    <s v="PAVESUR DERIVADOS, S.A."/>
    <n v="46005102"/>
    <s v="PLANTA OJEN"/>
    <n v="3269"/>
    <x v="45"/>
    <d v="2024-09-18T00:00:00"/>
    <d v="1899-12-30T15:35:44"/>
    <s v="19/09 15:00h"/>
    <d v="2024-09-19T00:00:00"/>
    <x v="4"/>
    <x v="9"/>
    <x v="3537"/>
    <d v="2024-09-19T00:00:00"/>
    <d v="1899-12-30T13:25:17"/>
    <n v="68"/>
    <s v="E00068"/>
    <s v="RUTA KMS.068"/>
    <x v="116"/>
    <x v="0"/>
    <x v="0"/>
    <x v="5"/>
    <x v="0"/>
    <d v="2024-09-18T15:35:44"/>
    <x v="380"/>
    <n v="23.404444444400724"/>
    <d v="2024-09-19T13:25:17"/>
    <d v="1899-12-30T00:54:24"/>
    <d v="2024-09-19T14:19:41"/>
    <n v="0.67194444453343749"/>
    <x v="0"/>
    <m/>
    <m/>
    <x v="0"/>
    <x v="18"/>
    <x v="0"/>
    <x v="3"/>
    <x v="2"/>
    <n v="5"/>
    <s v=""/>
    <d v="1899-12-30T21:45:36"/>
    <n v="21.497777777734058"/>
    <n v="12"/>
    <n v="9.4977777777340577"/>
    <n v="0"/>
    <x v="3"/>
  </r>
  <r>
    <s v="E002"/>
    <s v="EO55"/>
    <x v="3408"/>
    <x v="0"/>
    <s v="E3"/>
    <n v="100037768"/>
    <s v="MINAS DE AGUAS TEÑIDAS, S.A.U. (MAT"/>
    <n v="46003118"/>
    <s v="ZREP4500031988_1 VALDELAMUSA PASTA"/>
    <n v="1782"/>
    <x v="46"/>
    <d v="2024-09-18T00:00:00"/>
    <d v="1899-12-30T15:45:01"/>
    <s v="19/09 12h"/>
    <d v="2024-09-19T00:00:00"/>
    <x v="24"/>
    <x v="10"/>
    <x v="3538"/>
    <d v="2024-09-19T00:00:00"/>
    <d v="1899-12-30T09:26:11"/>
    <n v="85"/>
    <s v="E00085"/>
    <s v="RUTA KMS.085"/>
    <x v="70"/>
    <x v="0"/>
    <x v="0"/>
    <x v="6"/>
    <x v="0"/>
    <d v="2024-09-18T15:45:01"/>
    <x v="398"/>
    <n v="30.249722222099081"/>
    <d v="2024-09-19T09:26:11"/>
    <d v="1899-12-30T01:08:00"/>
    <d v="2024-09-19T10:34:11"/>
    <n v="11.430277777661104"/>
    <x v="0"/>
    <m/>
    <m/>
    <x v="0"/>
    <x v="18"/>
    <x v="0"/>
    <x v="3"/>
    <x v="1"/>
    <n v="5"/>
    <s v=""/>
    <d v="1899-12-31T03:12:00"/>
    <n v="28.116388888765748"/>
    <n v="12"/>
    <n v="16.116388888765748"/>
    <n v="0"/>
    <x v="3"/>
  </r>
  <r>
    <s v="E002"/>
    <s v="EO55"/>
    <x v="3409"/>
    <x v="0"/>
    <s v="E3"/>
    <n v="100037768"/>
    <s v="MINAS DE AGUAS TEÑIDAS, S.A.U. (MAT"/>
    <n v="46003118"/>
    <s v="ZREP4500031988_1 VALDELAMUSA PASTA"/>
    <n v="1782"/>
    <x v="46"/>
    <d v="2024-09-18T00:00:00"/>
    <d v="1899-12-30T15:45:09"/>
    <s v="19/09 13h"/>
    <d v="2024-09-19T00:00:00"/>
    <x v="24"/>
    <x v="10"/>
    <x v="3539"/>
    <d v="2024-09-19T00:00:00"/>
    <d v="1899-12-30T11:34:22"/>
    <n v="85"/>
    <s v="E00085"/>
    <s v="RUTA KMS.085"/>
    <x v="121"/>
    <x v="0"/>
    <x v="0"/>
    <x v="6"/>
    <x v="0"/>
    <d v="2024-09-18T15:45:09"/>
    <x v="398"/>
    <n v="30.247499999881256"/>
    <d v="2024-09-19T11:34:22"/>
    <d v="1899-12-30T01:08:00"/>
    <d v="2024-09-19T12:42:22"/>
    <n v="9.2938888887874782"/>
    <x v="0"/>
    <m/>
    <m/>
    <x v="0"/>
    <x v="18"/>
    <x v="0"/>
    <x v="3"/>
    <x v="7"/>
    <n v="5"/>
    <s v=""/>
    <d v="1899-12-31T03:12:00"/>
    <n v="28.114166666547924"/>
    <n v="12"/>
    <n v="16.114166666547924"/>
    <n v="0"/>
    <x v="3"/>
  </r>
  <r>
    <s v="E002"/>
    <s v="EO55"/>
    <x v="3410"/>
    <x v="0"/>
    <s v="E3"/>
    <n v="100037768"/>
    <s v="MINAS DE AGUAS TEÑIDAS, S.A.U. (MAT"/>
    <n v="46003118"/>
    <s v="ZREP4500031988_1 VALDELAMUSA PASTA"/>
    <n v="1782"/>
    <x v="46"/>
    <d v="2024-09-18T00:00:00"/>
    <d v="1899-12-30T15:45:18"/>
    <s v="19/09 14h"/>
    <d v="2024-09-19T00:00:00"/>
    <x v="24"/>
    <x v="10"/>
    <x v="3540"/>
    <d v="2024-09-19T00:00:00"/>
    <d v="1899-12-30T13:14:00"/>
    <n v="85"/>
    <s v="E00085"/>
    <s v="RUTA KMS.085"/>
    <x v="284"/>
    <x v="0"/>
    <x v="0"/>
    <x v="6"/>
    <x v="0"/>
    <d v="2024-09-18T15:45:18"/>
    <x v="398"/>
    <n v="30.244999999995343"/>
    <d v="2024-09-19T13:14:00"/>
    <d v="1899-12-30T01:08:00"/>
    <d v="2024-09-19T14:22:00"/>
    <n v="7.6333333332440816"/>
    <x v="0"/>
    <m/>
    <m/>
    <x v="0"/>
    <x v="18"/>
    <x v="0"/>
    <x v="3"/>
    <x v="2"/>
    <n v="5"/>
    <s v=""/>
    <d v="1899-12-31T03:12:00"/>
    <n v="28.111666666662011"/>
    <n v="12"/>
    <n v="16.111666666662011"/>
    <n v="0"/>
    <x v="3"/>
  </r>
  <r>
    <s v="E002"/>
    <s v="EO55"/>
    <x v="3411"/>
    <x v="0"/>
    <s v="E3"/>
    <n v="100037768"/>
    <s v="MINAS DE AGUAS TEÑIDAS, S.A.U. (MAT"/>
    <n v="46003118"/>
    <s v="ZREP4500031988_1 VALDELAMUSA PASTA"/>
    <n v="1782"/>
    <x v="46"/>
    <d v="2024-09-18T00:00:00"/>
    <d v="1899-12-30T15:45:25"/>
    <s v="19/09 15h"/>
    <d v="2024-09-19T00:00:00"/>
    <x v="24"/>
    <x v="10"/>
    <x v="3541"/>
    <d v="2024-09-19T00:00:00"/>
    <d v="1899-12-30T12:24:54"/>
    <n v="85"/>
    <s v="E00085"/>
    <s v="RUTA KMS.085"/>
    <x v="140"/>
    <x v="0"/>
    <x v="0"/>
    <x v="6"/>
    <x v="0"/>
    <d v="2024-09-18T15:45:25"/>
    <x v="398"/>
    <n v="30.243055555445608"/>
    <d v="2024-09-19T12:24:54"/>
    <d v="1899-12-30T01:08:00"/>
    <d v="2024-09-19T13:32:54"/>
    <n v="8.4516666666604578"/>
    <x v="0"/>
    <m/>
    <m/>
    <x v="0"/>
    <x v="18"/>
    <x v="0"/>
    <x v="3"/>
    <x v="3"/>
    <n v="5"/>
    <s v="LOGISTICA GALVEZ MARIN, S.L."/>
    <d v="1899-12-31T03:12:00"/>
    <n v="28.109722222112275"/>
    <n v="12"/>
    <n v="16.109722222112275"/>
    <n v="0"/>
    <x v="3"/>
  </r>
  <r>
    <s v="E002"/>
    <s v="EO55"/>
    <x v="3412"/>
    <x v="0"/>
    <s v="E3"/>
    <n v="100037768"/>
    <s v="MINAS DE AGUAS TEÑIDAS, S.A.U. (MAT"/>
    <n v="46003118"/>
    <s v="ZREP4500031988_1 VALDELAMUSA PASTA"/>
    <n v="1782"/>
    <x v="46"/>
    <d v="2024-09-18T00:00:00"/>
    <d v="1899-12-30T15:45:33"/>
    <s v="19/09 16h"/>
    <d v="2024-09-19T00:00:00"/>
    <x v="24"/>
    <x v="10"/>
    <x v="3542"/>
    <d v="2024-09-19T00:00:00"/>
    <d v="1899-12-30T14:40:38"/>
    <n v="85"/>
    <s v="E00085"/>
    <s v="RUTA KMS.085"/>
    <x v="389"/>
    <x v="0"/>
    <x v="0"/>
    <x v="6"/>
    <x v="0"/>
    <d v="2024-09-18T15:45:33"/>
    <x v="398"/>
    <n v="30.240833333227783"/>
    <d v="2024-09-19T14:40:38"/>
    <d v="1899-12-30T01:08:00"/>
    <d v="2024-09-19T15:48:38"/>
    <n v="6.1894444443751127"/>
    <x v="0"/>
    <m/>
    <m/>
    <x v="0"/>
    <x v="18"/>
    <x v="0"/>
    <x v="3"/>
    <x v="5"/>
    <n v="5"/>
    <s v=""/>
    <d v="1899-12-31T03:12:00"/>
    <n v="28.107499999894451"/>
    <n v="12"/>
    <n v="16.107499999894451"/>
    <n v="0"/>
    <x v="3"/>
  </r>
  <r>
    <s v="E002"/>
    <s v="EO55"/>
    <x v="3413"/>
    <x v="0"/>
    <s v="E3"/>
    <n v="100037768"/>
    <s v="MINAS DE AGUAS TEÑIDAS, S.A.U. (MAT"/>
    <n v="46003118"/>
    <s v="ZREP4500031988_1 VALDELAMUSA PASTA"/>
    <n v="1782"/>
    <x v="46"/>
    <d v="2024-09-18T00:00:00"/>
    <d v="1899-12-30T15:45:51"/>
    <s v="19/09 19h"/>
    <d v="2024-09-19T00:00:00"/>
    <x v="35"/>
    <x v="10"/>
    <x v="3543"/>
    <d v="2024-09-19T00:00:00"/>
    <d v="1899-12-30T14:44:01"/>
    <n v="85"/>
    <s v="E00085"/>
    <s v="RUTA KMS.085"/>
    <x v="89"/>
    <x v="0"/>
    <x v="0"/>
    <x v="6"/>
    <x v="0"/>
    <d v="2024-09-18T15:45:51"/>
    <x v="400"/>
    <n v="31.23583333339775"/>
    <d v="2024-09-19T14:44:01"/>
    <d v="1899-12-30T01:08:00"/>
    <d v="2024-09-19T15:52:01"/>
    <n v="7.1330555555177853"/>
    <x v="0"/>
    <m/>
    <m/>
    <x v="0"/>
    <x v="18"/>
    <x v="0"/>
    <x v="3"/>
    <x v="5"/>
    <n v="5"/>
    <s v=""/>
    <d v="1899-12-31T03:12:00"/>
    <n v="29.102500000064417"/>
    <n v="12"/>
    <n v="17.102500000064417"/>
    <n v="0"/>
    <x v="3"/>
  </r>
  <r>
    <s v="E002"/>
    <s v="EO55"/>
    <x v="3414"/>
    <x v="0"/>
    <s v="E3"/>
    <n v="100037768"/>
    <s v="MINAS DE AGUAS TEÑIDAS, S.A.U. (MAT"/>
    <n v="46003118"/>
    <s v="ZREP4500031988_1 VALDELAMUSA PASTA"/>
    <n v="1782"/>
    <x v="46"/>
    <d v="2024-09-18T00:00:00"/>
    <d v="1899-12-30T15:46:00"/>
    <s v="19/09 20h"/>
    <d v="2024-09-19T00:00:00"/>
    <x v="35"/>
    <x v="10"/>
    <x v="3544"/>
    <d v="2024-09-19T00:00:00"/>
    <d v="1899-12-30T13:03:06"/>
    <n v="85"/>
    <s v="E00085"/>
    <s v="RUTA KMS.085"/>
    <x v="86"/>
    <x v="0"/>
    <x v="0"/>
    <x v="6"/>
    <x v="0"/>
    <d v="2024-09-18T15:46:00"/>
    <x v="400"/>
    <n v="31.233333333337214"/>
    <d v="2024-09-19T13:03:06"/>
    <d v="1899-12-30T01:08:00"/>
    <d v="2024-09-19T14:11:06"/>
    <n v="8.815000000060536"/>
    <x v="0"/>
    <m/>
    <m/>
    <x v="0"/>
    <x v="18"/>
    <x v="0"/>
    <x v="3"/>
    <x v="2"/>
    <n v="5"/>
    <s v=""/>
    <d v="1899-12-31T03:12:00"/>
    <n v="29.100000000003881"/>
    <n v="12"/>
    <n v="17.100000000003881"/>
    <n v="0"/>
    <x v="3"/>
  </r>
  <r>
    <s v="E002"/>
    <s v="EO55"/>
    <x v="3415"/>
    <x v="0"/>
    <s v="E3"/>
    <n v="100058036"/>
    <s v="HORMI CONTADO, S.L."/>
    <n v="46005175"/>
    <s v="PLANTA DE LA LINEA"/>
    <n v="3268"/>
    <x v="2"/>
    <d v="2024-09-18T00:00:00"/>
    <d v="1899-12-30T15:55:02"/>
    <s v="19/09 08:00h"/>
    <d v="2024-09-19T00:00:00"/>
    <x v="13"/>
    <x v="9"/>
    <x v="3545"/>
    <d v="2024-09-18T00:00:00"/>
    <d v="1899-12-30T17:53:08"/>
    <n v="143"/>
    <s v="E00143"/>
    <s v="RUTA KMS.143"/>
    <x v="281"/>
    <x v="0"/>
    <x v="0"/>
    <x v="5"/>
    <x v="0"/>
    <d v="2024-09-18T15:55:02"/>
    <x v="358"/>
    <n v="16.082777777861338"/>
    <d v="2024-09-18T17:53:08"/>
    <d v="1899-12-30T01:54:24"/>
    <d v="2024-09-18T19:47:32"/>
    <n v="12.20777777780313"/>
    <x v="0"/>
    <m/>
    <m/>
    <x v="0"/>
    <x v="17"/>
    <x v="0"/>
    <x v="3"/>
    <x v="9"/>
    <n v="4"/>
    <s v=""/>
    <d v="1899-12-31T21:45:36"/>
    <n v="13.176111111194672"/>
    <n v="12"/>
    <n v="1.1761111111946718"/>
    <n v="0"/>
    <x v="3"/>
  </r>
  <r>
    <s v="E002"/>
    <s v="EO55"/>
    <x v="3416"/>
    <x v="0"/>
    <s v="E3"/>
    <n v="100058036"/>
    <s v="HORMI CONTADO, S.L."/>
    <n v="46005175"/>
    <s v="PLANTA DE LA LINEA"/>
    <n v="3268"/>
    <x v="2"/>
    <d v="2024-09-18T00:00:00"/>
    <d v="1899-12-30T15:55:11"/>
    <s v="19/09 12:00h"/>
    <d v="2024-09-19T00:00:00"/>
    <x v="10"/>
    <x v="9"/>
    <x v="3546"/>
    <d v="2024-09-19T00:00:00"/>
    <d v="1899-12-30T11:36:15"/>
    <n v="143"/>
    <s v="E00143"/>
    <s v="RUTA KMS.143"/>
    <x v="123"/>
    <x v="0"/>
    <x v="0"/>
    <x v="5"/>
    <x v="0"/>
    <d v="2024-09-18T15:55:11"/>
    <x v="384"/>
    <n v="21.580277777742594"/>
    <d v="2024-09-19T11:36:15"/>
    <d v="1899-12-30T01:54:24"/>
    <d v="2024-09-19T13:30:39"/>
    <n v="-1.0833333421032876E-2"/>
    <x v="0"/>
    <m/>
    <m/>
    <x v="0"/>
    <x v="18"/>
    <x v="0"/>
    <x v="3"/>
    <x v="7"/>
    <n v="5"/>
    <s v=""/>
    <d v="1899-12-31T21:45:36"/>
    <n v="18.673611111075928"/>
    <n v="12"/>
    <n v="6.6736111110759282"/>
    <n v="0"/>
    <x v="3"/>
  </r>
  <r>
    <s v="E002"/>
    <s v="EO55"/>
    <x v="3417"/>
    <x v="0"/>
    <s v="E3"/>
    <n v="432000110"/>
    <s v="PREBETONG HORMIGONES, S.A."/>
    <n v="46004248"/>
    <s v="CORDOBA (LAS QUEMADILLAS)"/>
    <n v="3269"/>
    <x v="45"/>
    <d v="2024-09-18T00:00:00"/>
    <d v="1899-12-30T15:57:13"/>
    <s v="19/09 8h-9h"/>
    <d v="2024-09-19T00:00:00"/>
    <x v="18"/>
    <x v="9"/>
    <x v="3547"/>
    <d v="2024-09-19T00:00:00"/>
    <d v="1899-12-30T07:34:17"/>
    <n v="170"/>
    <s v="E00170"/>
    <s v="RUTA KMS.170"/>
    <x v="331"/>
    <x v="0"/>
    <x v="0"/>
    <x v="5"/>
    <x v="0"/>
    <d v="2024-09-18T15:57:13"/>
    <x v="359"/>
    <n v="17.046388888964429"/>
    <d v="2024-09-19T07:34:17"/>
    <d v="1899-12-30T02:16:00"/>
    <d v="2024-09-19T09:50:17"/>
    <n v="-0.8380555555340834"/>
    <x v="1"/>
    <m/>
    <m/>
    <x v="0"/>
    <x v="18"/>
    <x v="1"/>
    <x v="3"/>
    <x v="12"/>
    <n v="5"/>
    <s v=""/>
    <d v="1900-01-01T06:24:00"/>
    <n v="13.779722222297764"/>
    <n v="12"/>
    <n v="1.7797222222977638"/>
    <n v="0"/>
    <x v="3"/>
  </r>
  <r>
    <s v="E002"/>
    <s v="EO55"/>
    <x v="3418"/>
    <x v="0"/>
    <s v="E3"/>
    <n v="100050987"/>
    <s v="XIMOR MORTEROS, S.L."/>
    <n v="46004229"/>
    <s v="FUENTES DE ANDALUCIA"/>
    <n v="3264"/>
    <x v="43"/>
    <d v="2024-09-18T00:00:00"/>
    <d v="1899-12-30T16:11:51"/>
    <s v="19/09 10h PUNTUAL"/>
    <d v="2024-09-19T00:00:00"/>
    <x v="11"/>
    <x v="9"/>
    <x v="3548"/>
    <d v="2024-09-19T00:00:00"/>
    <d v="1899-12-30T07:05:43"/>
    <n v="165"/>
    <s v="E00165"/>
    <s v="RUTA KMS.165"/>
    <x v="111"/>
    <x v="0"/>
    <x v="0"/>
    <x v="5"/>
    <x v="0"/>
    <d v="2024-09-18T16:11:51"/>
    <x v="371"/>
    <n v="17.802499999932479"/>
    <d v="2024-09-19T07:05:43"/>
    <d v="1899-12-30T02:12:00"/>
    <d v="2024-09-19T09:17:43"/>
    <n v="0.70472222211537883"/>
    <x v="0"/>
    <m/>
    <m/>
    <x v="0"/>
    <x v="18"/>
    <x v="0"/>
    <x v="3"/>
    <x v="12"/>
    <n v="5"/>
    <s v=""/>
    <d v="1900-01-01T04:48:00"/>
    <n v="14.60249999993248"/>
    <n v="12"/>
    <n v="2.6024999999324798"/>
    <n v="0"/>
    <x v="3"/>
  </r>
  <r>
    <s v="E002"/>
    <s v="EO55"/>
    <x v="3419"/>
    <x v="0"/>
    <s v="E4"/>
    <n v="100058360"/>
    <s v="CARBONELL, S.L."/>
    <n v="46005271"/>
    <s v="ALMACEN DE ALMUÑECAR"/>
    <n v="3282"/>
    <x v="39"/>
    <d v="2024-09-18T00:00:00"/>
    <d v="1899-12-30T16:13:15"/>
    <s v="19/09 antes de 13h"/>
    <d v="2024-09-19T00:00:00"/>
    <x v="0"/>
    <x v="9"/>
    <x v="3549"/>
    <d v="2024-09-19T00:00:00"/>
    <d v="1899-12-30T11:39:26"/>
    <n v="71"/>
    <s v="E00071"/>
    <s v="RUTA KMS.071"/>
    <x v="236"/>
    <x v="0"/>
    <x v="0"/>
    <x v="5"/>
    <x v="1"/>
    <d v="2024-09-18T16:13:15"/>
    <x v="375"/>
    <n v="20.779166666558012"/>
    <d v="2024-09-19T11:39:26"/>
    <d v="1899-12-30T00:56:48"/>
    <d v="2024-09-19T12:36:14"/>
    <n v="0.39611111098201945"/>
    <x v="0"/>
    <m/>
    <m/>
    <x v="0"/>
    <x v="18"/>
    <x v="0"/>
    <x v="3"/>
    <x v="7"/>
    <n v="5"/>
    <s v=""/>
    <d v="1899-12-30T22:43:12"/>
    <n v="18.832499999891347"/>
    <n v="12"/>
    <n v="6.8324999998913469"/>
    <n v="0"/>
    <x v="3"/>
  </r>
  <r>
    <s v="E002"/>
    <s v="EO55"/>
    <x v="3420"/>
    <x v="0"/>
    <s v="E3"/>
    <n v="100018311"/>
    <s v="ANDALUZA DE MORTEROS, SA (ANDEMOSA)"/>
    <n v="46005100"/>
    <s v="PLANTA VILLA ROSA (CON TTE) MALAGA"/>
    <n v="3264"/>
    <x v="43"/>
    <d v="2024-09-18T00:00:00"/>
    <d v="1899-12-30T16:17:23"/>
    <s v="19/09 10h"/>
    <d v="2024-09-19T00:00:00"/>
    <x v="11"/>
    <x v="9"/>
    <x v="3550"/>
    <d v="2024-09-19T00:00:00"/>
    <d v="1899-12-30T10:35:57"/>
    <n v="24"/>
    <s v="E00024"/>
    <s v="RUTA KMS.024"/>
    <x v="84"/>
    <x v="0"/>
    <x v="0"/>
    <x v="5"/>
    <x v="0"/>
    <d v="2024-09-18T16:17:23"/>
    <x v="371"/>
    <n v="17.710277777805459"/>
    <d v="2024-09-19T10:35:57"/>
    <d v="1899-12-30T00:19:12"/>
    <d v="2024-09-19T10:55:09"/>
    <n v="-0.91916666674660519"/>
    <x v="1"/>
    <m/>
    <m/>
    <x v="0"/>
    <x v="18"/>
    <x v="1"/>
    <x v="3"/>
    <x v="6"/>
    <n v="5"/>
    <s v=""/>
    <d v="1899-12-30T07:40:48"/>
    <n v="16.390277777805458"/>
    <n v="12"/>
    <n v="4.3902777778054585"/>
    <n v="0"/>
    <x v="3"/>
  </r>
  <r>
    <s v="E002"/>
    <s v="EO55"/>
    <x v="3421"/>
    <x v="0"/>
    <s v="E3"/>
    <n v="100018311"/>
    <s v="ANDALUZA DE MORTEROS, SA (ANDEMOSA)"/>
    <n v="46005100"/>
    <s v="PLANTA VILLA ROSA (CON TTE) MALAGA"/>
    <n v="3264"/>
    <x v="43"/>
    <d v="2024-09-18T00:00:00"/>
    <d v="1899-12-30T16:17:41"/>
    <s v="19/09 12:00h"/>
    <d v="2024-09-19T00:00:00"/>
    <x v="17"/>
    <x v="9"/>
    <x v="3551"/>
    <d v="2024-09-19T00:00:00"/>
    <d v="1899-12-30T12:54:28"/>
    <n v="24"/>
    <s v="E00024"/>
    <s v="RUTA KMS.024"/>
    <x v="84"/>
    <x v="0"/>
    <x v="0"/>
    <x v="5"/>
    <x v="0"/>
    <d v="2024-09-18T16:17:41"/>
    <x v="350"/>
    <n v="19.705277777742594"/>
    <d v="2024-09-19T12:54:28"/>
    <d v="1899-12-30T00:19:12"/>
    <d v="2024-09-19T13:13:40"/>
    <n v="-1.2277777778799646"/>
    <x v="1"/>
    <m/>
    <m/>
    <x v="0"/>
    <x v="18"/>
    <x v="1"/>
    <x v="3"/>
    <x v="3"/>
    <n v="5"/>
    <s v=""/>
    <d v="1899-12-30T07:40:48"/>
    <n v="18.385277777742594"/>
    <n v="12"/>
    <n v="6.3852777777425942"/>
    <n v="0"/>
    <x v="3"/>
  </r>
  <r>
    <s v="E002"/>
    <s v="EO55"/>
    <x v="3422"/>
    <x v="0"/>
    <s v="E3"/>
    <n v="100018311"/>
    <s v="ANDALUZA DE MORTEROS, SA (ANDEMOSA)"/>
    <n v="46005100"/>
    <s v="PLANTA VILLA ROSA (CON TTE) MALAGA"/>
    <n v="3264"/>
    <x v="43"/>
    <d v="2024-09-18T00:00:00"/>
    <d v="1899-12-30T16:18:01"/>
    <s v="19/09 14:00h"/>
    <d v="2024-09-19T00:00:00"/>
    <x v="3"/>
    <x v="9"/>
    <x v="3552"/>
    <d v="2024-09-19T00:00:00"/>
    <d v="1899-12-30T12:32:04"/>
    <n v="24"/>
    <s v="E00024"/>
    <s v="RUTA KMS.024"/>
    <x v="104"/>
    <x v="0"/>
    <x v="0"/>
    <x v="5"/>
    <x v="0"/>
    <d v="2024-09-18T16:18:01"/>
    <x v="372"/>
    <n v="21.699722222343553"/>
    <d v="2024-09-19T12:32:04"/>
    <d v="1899-12-30T00:19:12"/>
    <d v="2024-09-19T12:51:16"/>
    <n v="1.1455555554712191"/>
    <x v="0"/>
    <m/>
    <m/>
    <x v="0"/>
    <x v="18"/>
    <x v="0"/>
    <x v="3"/>
    <x v="3"/>
    <n v="5"/>
    <s v=""/>
    <d v="1899-12-30T07:40:48"/>
    <n v="20.379722222343553"/>
    <n v="12"/>
    <n v="8.3797222223435526"/>
    <n v="0"/>
    <x v="3"/>
  </r>
  <r>
    <s v="E002"/>
    <s v="EO55"/>
    <x v="3423"/>
    <x v="0"/>
    <s v="E3"/>
    <n v="100018311"/>
    <s v="ANDALUZA DE MORTEROS, SA (ANDEMOSA)"/>
    <n v="46005100"/>
    <s v="PLANTA VILLA ROSA (CON TTE) MALAGA"/>
    <n v="3264"/>
    <x v="43"/>
    <d v="2024-09-18T00:00:00"/>
    <d v="1899-12-30T16:18:24"/>
    <s v="19/09 08:00h"/>
    <d v="2024-09-19T00:00:00"/>
    <x v="13"/>
    <x v="9"/>
    <x v="3553"/>
    <d v="2024-09-19T00:00:00"/>
    <d v="1899-12-30T07:55:13"/>
    <n v="24"/>
    <s v="E00024"/>
    <s v="RUTA KMS.024"/>
    <x v="84"/>
    <x v="0"/>
    <x v="0"/>
    <x v="5"/>
    <x v="0"/>
    <d v="2024-09-18T16:18:24"/>
    <x v="358"/>
    <n v="15.693333333358169"/>
    <d v="2024-09-19T07:55:13"/>
    <d v="1899-12-30T00:19:12"/>
    <d v="2024-09-19T08:14:25"/>
    <n v="-0.24027777771698311"/>
    <x v="0"/>
    <m/>
    <m/>
    <x v="0"/>
    <x v="18"/>
    <x v="0"/>
    <x v="3"/>
    <x v="12"/>
    <n v="5"/>
    <s v=""/>
    <d v="1899-12-30T07:40:48"/>
    <n v="14.373333333358168"/>
    <n v="12"/>
    <n v="2.3733333333581683"/>
    <n v="0"/>
    <x v="3"/>
  </r>
  <r>
    <s v="E002"/>
    <s v="EO55"/>
    <x v="3424"/>
    <x v="0"/>
    <s v="E3"/>
    <n v="432000110"/>
    <s v="PREBETONG HORMIGONES, S.A."/>
    <n v="46001414"/>
    <s v="HUELVA (F.MONTENEGRO)"/>
    <n v="1782"/>
    <x v="46"/>
    <d v="2024-09-18T00:00:00"/>
    <d v="1899-12-30T16:36:21"/>
    <s v="11 horas"/>
    <d v="2024-09-19T00:00:00"/>
    <x v="17"/>
    <x v="10"/>
    <x v="3554"/>
    <d v="2024-09-19T00:00:00"/>
    <d v="1899-12-30T11:16:31"/>
    <n v="29"/>
    <s v="E00029"/>
    <s v="RUTA KMS.029"/>
    <x v="120"/>
    <x v="0"/>
    <x v="0"/>
    <x v="6"/>
    <x v="0"/>
    <d v="2024-09-18T16:36:21"/>
    <x v="350"/>
    <n v="19.394166666723322"/>
    <d v="2024-09-19T11:16:31"/>
    <d v="1899-12-30T00:23:12"/>
    <d v="2024-09-19T11:39:43"/>
    <n v="0.33805555565049872"/>
    <x v="0"/>
    <m/>
    <m/>
    <x v="0"/>
    <x v="18"/>
    <x v="0"/>
    <x v="3"/>
    <x v="7"/>
    <n v="5"/>
    <s v=""/>
    <d v="1899-12-30T09:16:48"/>
    <n v="18.007500000056655"/>
    <n v="12"/>
    <n v="6.0075000000566554"/>
    <n v="0"/>
    <x v="3"/>
  </r>
  <r>
    <s v="E002"/>
    <s v="EO55"/>
    <x v="3425"/>
    <x v="0"/>
    <s v="E3"/>
    <n v="432000110"/>
    <s v="PREBETONG HORMIGONES, S.A."/>
    <n v="46001414"/>
    <s v="HUELVA (F.MONTENEGRO)"/>
    <n v="837"/>
    <x v="42"/>
    <d v="2024-09-18T00:00:00"/>
    <d v="1899-12-30T16:36:53"/>
    <s v="19/09 09H"/>
    <d v="2024-09-19T00:00:00"/>
    <x v="18"/>
    <x v="10"/>
    <x v="3555"/>
    <d v="2024-09-19T00:00:00"/>
    <d v="1899-12-30T08:26:21"/>
    <n v="29"/>
    <s v="E00029"/>
    <s v="RUTA KMS.029"/>
    <x v="120"/>
    <x v="0"/>
    <x v="0"/>
    <x v="6"/>
    <x v="0"/>
    <d v="2024-09-18T16:36:53"/>
    <x v="359"/>
    <n v="16.385277777852025"/>
    <d v="2024-09-19T08:26:21"/>
    <d v="1899-12-30T00:23:12"/>
    <d v="2024-09-19T08:49:33"/>
    <n v="0.17416666669305414"/>
    <x v="0"/>
    <m/>
    <m/>
    <x v="0"/>
    <x v="18"/>
    <x v="0"/>
    <x v="3"/>
    <x v="0"/>
    <n v="5"/>
    <s v=""/>
    <d v="1899-12-30T09:16:48"/>
    <n v="14.998611111185358"/>
    <n v="12"/>
    <n v="2.9986111111853582"/>
    <n v="0"/>
    <x v="3"/>
  </r>
  <r>
    <s v="E002"/>
    <s v="EO55"/>
    <x v="3426"/>
    <x v="0"/>
    <s v="E3"/>
    <n v="432000110"/>
    <s v="PREBETONG HORMIGONES, S.A."/>
    <n v="46001414"/>
    <s v="HUELVA (F.MONTENEGRO)"/>
    <n v="837"/>
    <x v="42"/>
    <d v="2024-09-18T00:00:00"/>
    <d v="1899-12-30T16:37:15"/>
    <s v="19/09 10H"/>
    <d v="2024-09-19T00:00:00"/>
    <x v="11"/>
    <x v="10"/>
    <x v="3556"/>
    <d v="2024-09-19T00:00:00"/>
    <d v="1899-12-30T08:58:21"/>
    <n v="29"/>
    <s v="E00029"/>
    <s v="RUTA KMS.029"/>
    <x v="140"/>
    <x v="0"/>
    <x v="0"/>
    <x v="6"/>
    <x v="0"/>
    <d v="2024-09-18T16:37:15"/>
    <x v="371"/>
    <n v="17.379166666651145"/>
    <d v="2024-09-19T08:58:21"/>
    <d v="1899-12-30T00:23:12"/>
    <d v="2024-09-19T09:21:33"/>
    <n v="0.64083333330927417"/>
    <x v="0"/>
    <m/>
    <m/>
    <x v="0"/>
    <x v="18"/>
    <x v="0"/>
    <x v="3"/>
    <x v="0"/>
    <n v="5"/>
    <s v="LOGISTICA GALVEZ MARIN, S.L."/>
    <d v="1899-12-30T09:16:48"/>
    <n v="15.992499999984478"/>
    <n v="12"/>
    <n v="3.9924999999844779"/>
    <n v="0"/>
    <x v="3"/>
  </r>
  <r>
    <s v="E002"/>
    <s v="EO55"/>
    <x v="3427"/>
    <x v="0"/>
    <s v="E3"/>
    <n v="432000110"/>
    <s v="PREBETONG HORMIGONES, S.A."/>
    <n v="46001414"/>
    <s v="HUELVA (F.MONTENEGRO)"/>
    <n v="837"/>
    <x v="42"/>
    <d v="2024-09-18T00:00:00"/>
    <d v="1899-12-30T16:37:48"/>
    <s v="19/09 12:00"/>
    <d v="2024-09-19T00:00:00"/>
    <x v="17"/>
    <x v="10"/>
    <x v="3557"/>
    <d v="2024-09-19T00:00:00"/>
    <d v="1899-12-30T10:08:38"/>
    <n v="29"/>
    <s v="E00029"/>
    <s v="RUTA KMS.029"/>
    <x v="389"/>
    <x v="0"/>
    <x v="0"/>
    <x v="6"/>
    <x v="0"/>
    <d v="2024-09-18T16:37:48"/>
    <x v="350"/>
    <n v="19.369999999995343"/>
    <d v="2024-09-19T10:08:38"/>
    <d v="1899-12-30T00:23:12"/>
    <d v="2024-09-19T10:31:50"/>
    <n v="1.46944444446126"/>
    <x v="0"/>
    <m/>
    <m/>
    <x v="0"/>
    <x v="18"/>
    <x v="0"/>
    <x v="3"/>
    <x v="6"/>
    <n v="5"/>
    <s v=""/>
    <d v="1899-12-30T09:16:48"/>
    <n v="17.983333333328677"/>
    <n v="12"/>
    <n v="5.9833333333286767"/>
    <n v="0"/>
    <x v="3"/>
  </r>
  <r>
    <s v="E002"/>
    <s v="EO55"/>
    <x v="3428"/>
    <x v="0"/>
    <s v="E3"/>
    <n v="432000110"/>
    <s v="PREBETONG HORMIGONES, S.A."/>
    <n v="46001414"/>
    <s v="HUELVA (F.MONTENEGRO)"/>
    <n v="837"/>
    <x v="42"/>
    <d v="2024-09-18T00:00:00"/>
    <d v="1899-12-30T16:38:18"/>
    <s v="19/09 13:00"/>
    <d v="2024-09-19T00:00:00"/>
    <x v="0"/>
    <x v="10"/>
    <x v="3558"/>
    <d v="2024-09-19T00:00:00"/>
    <d v="1899-12-30T12:51:09"/>
    <n v="29"/>
    <s v="E00029"/>
    <s v="RUTA KMS.029"/>
    <x v="390"/>
    <x v="0"/>
    <x v="0"/>
    <x v="6"/>
    <x v="0"/>
    <d v="2024-09-18T16:38:18"/>
    <x v="375"/>
    <n v="20.361666666576639"/>
    <d v="2024-09-19T12:51:09"/>
    <d v="1899-12-30T00:23:12"/>
    <d v="2024-09-19T13:14:21"/>
    <n v="-0.23916666669538245"/>
    <x v="0"/>
    <m/>
    <m/>
    <x v="0"/>
    <x v="18"/>
    <x v="0"/>
    <x v="3"/>
    <x v="3"/>
    <n v="5"/>
    <s v=""/>
    <d v="1899-12-30T09:16:48"/>
    <n v="18.974999999909972"/>
    <n v="12"/>
    <n v="6.9749999999099721"/>
    <n v="0"/>
    <x v="3"/>
  </r>
  <r>
    <s v="E002"/>
    <s v="EO55"/>
    <x v="3429"/>
    <x v="0"/>
    <s v="E3"/>
    <n v="100058036"/>
    <s v="HORMI CONTADO, S.L."/>
    <n v="46005771"/>
    <s v="PLANTA DE MARBELLA"/>
    <n v="3269"/>
    <x v="45"/>
    <d v="2024-09-18T00:00:00"/>
    <d v="1899-12-30T16:46:51"/>
    <s v=".19/09 12:00"/>
    <d v="2024-09-19T00:00:00"/>
    <x v="0"/>
    <x v="9"/>
    <x v="3559"/>
    <d v="2024-09-19T00:00:00"/>
    <d v="1899-12-30T11:03:50"/>
    <n v="79"/>
    <s v="E00079"/>
    <s v="RUTA KMS.079"/>
    <x v="122"/>
    <x v="0"/>
    <x v="0"/>
    <x v="5"/>
    <x v="0"/>
    <d v="2024-09-18T16:46:51"/>
    <x v="375"/>
    <n v="20.219166666618548"/>
    <d v="2024-09-19T11:03:50"/>
    <d v="1899-12-30T01:03:12"/>
    <d v="2024-09-19T12:07:02"/>
    <n v="0.88277777773328125"/>
    <x v="0"/>
    <m/>
    <m/>
    <x v="0"/>
    <x v="18"/>
    <x v="0"/>
    <x v="3"/>
    <x v="7"/>
    <n v="5"/>
    <s v=""/>
    <d v="1899-12-31T01:16:48"/>
    <n v="18.165833333285214"/>
    <n v="12"/>
    <n v="6.1658333332852138"/>
    <n v="0"/>
    <x v="3"/>
  </r>
  <r>
    <s v="E002"/>
    <s v="EO55"/>
    <x v="3430"/>
    <x v="0"/>
    <s v="E3"/>
    <n v="100058036"/>
    <s v="HORMI CONTADO, S.L."/>
    <n v="46005771"/>
    <s v="PLANTA DE MARBELLA"/>
    <n v="3269"/>
    <x v="45"/>
    <d v="2024-09-18T00:00:00"/>
    <d v="1899-12-30T16:47:16"/>
    <s v=".19/09 10:00"/>
    <d v="2024-09-19T00:00:00"/>
    <x v="11"/>
    <x v="9"/>
    <x v="3560"/>
    <d v="2024-09-19T00:00:00"/>
    <d v="1899-12-30T07:06:29"/>
    <n v="79"/>
    <s v="E00079"/>
    <s v="RUTA KMS.079"/>
    <x v="122"/>
    <x v="0"/>
    <x v="0"/>
    <x v="5"/>
    <x v="0"/>
    <d v="2024-09-18T16:47:16"/>
    <x v="371"/>
    <n v="17.212222222122364"/>
    <d v="2024-09-19T07:06:29"/>
    <d v="1899-12-30T01:03:12"/>
    <d v="2024-09-19T08:09:41"/>
    <n v="1.8386111109866761"/>
    <x v="0"/>
    <m/>
    <m/>
    <x v="0"/>
    <x v="18"/>
    <x v="0"/>
    <x v="3"/>
    <x v="12"/>
    <n v="5"/>
    <s v=""/>
    <d v="1899-12-31T01:16:48"/>
    <n v="15.158888888789029"/>
    <n v="12"/>
    <n v="3.1588888887890292"/>
    <n v="0"/>
    <x v="3"/>
  </r>
  <r>
    <s v="E002"/>
    <s v="EO55"/>
    <x v="3431"/>
    <x v="0"/>
    <s v="E3"/>
    <n v="100058399"/>
    <s v="HORMIGONES ESTEBBUNA, S.L."/>
    <n v="46005172"/>
    <s v="PLANTA ESTEPONA"/>
    <n v="3264"/>
    <x v="43"/>
    <d v="2024-09-18T00:00:00"/>
    <d v="1899-12-30T16:59:42"/>
    <d v="1899-12-30T10:00:00"/>
    <d v="2024-09-19T00:00:00"/>
    <x v="11"/>
    <x v="9"/>
    <x v="3561"/>
    <d v="2024-09-19T00:00:00"/>
    <d v="1899-12-30T07:17:34"/>
    <n v="110"/>
    <s v="E00110"/>
    <s v="RUTA KMS.110"/>
    <x v="117"/>
    <x v="0"/>
    <x v="0"/>
    <x v="5"/>
    <x v="0"/>
    <d v="2024-09-18T16:59:42"/>
    <x v="371"/>
    <n v="17.005000000004657"/>
    <d v="2024-09-19T07:17:34"/>
    <d v="1899-12-30T01:28:00"/>
    <d v="2024-09-19T08:45:34"/>
    <n v="1.2405555555014871"/>
    <x v="0"/>
    <m/>
    <m/>
    <x v="0"/>
    <x v="18"/>
    <x v="0"/>
    <x v="3"/>
    <x v="12"/>
    <n v="5"/>
    <s v=""/>
    <d v="1899-12-31T11:12:00"/>
    <n v="14.53833333333799"/>
    <n v="12"/>
    <n v="2.5383333333379898"/>
    <n v="0"/>
    <x v="3"/>
  </r>
  <r>
    <s v="E002"/>
    <s v="EO55"/>
    <x v="3432"/>
    <x v="0"/>
    <s v="E3"/>
    <n v="100058399"/>
    <s v="HORMIGONES ESTEBBUNA, S.L."/>
    <n v="46005172"/>
    <s v="PLANTA ESTEPONA"/>
    <n v="3264"/>
    <x v="43"/>
    <d v="2024-09-18T00:00:00"/>
    <d v="1899-12-30T17:00:00"/>
    <d v="1899-12-30T15:00:00"/>
    <d v="2024-09-19T00:00:00"/>
    <x v="4"/>
    <x v="9"/>
    <x v="3562"/>
    <d v="2024-09-19T00:00:00"/>
    <d v="1899-12-30T12:26:17"/>
    <n v="110"/>
    <s v="E00110"/>
    <s v="RUTA KMS.110"/>
    <x v="117"/>
    <x v="0"/>
    <x v="0"/>
    <x v="5"/>
    <x v="0"/>
    <d v="2024-09-18T17:00:00"/>
    <x v="380"/>
    <n v="21.999999999941792"/>
    <d v="2024-09-19T12:26:17"/>
    <d v="1899-12-30T01:28:00"/>
    <d v="2024-09-19T13:54:17"/>
    <n v="1.095277777640149"/>
    <x v="0"/>
    <m/>
    <m/>
    <x v="0"/>
    <x v="18"/>
    <x v="0"/>
    <x v="3"/>
    <x v="3"/>
    <n v="5"/>
    <s v=""/>
    <d v="1899-12-31T11:12:00"/>
    <n v="19.533333333275127"/>
    <n v="12"/>
    <n v="7.5333333332751273"/>
    <n v="0"/>
    <x v="3"/>
  </r>
  <r>
    <s v="E002"/>
    <s v="EO55"/>
    <x v="3433"/>
    <x v="0"/>
    <s v="E3"/>
    <n v="100058399"/>
    <s v="HORMIGONES ESTEBBUNA, S.L."/>
    <n v="46005172"/>
    <s v="PLANTA ESTEPONA"/>
    <n v="3264"/>
    <x v="43"/>
    <d v="2024-09-18T00:00:00"/>
    <d v="1899-12-30T17:01:18"/>
    <d v="1899-12-30T12:00:00"/>
    <d v="2024-09-19T00:00:00"/>
    <x v="17"/>
    <x v="9"/>
    <x v="3563"/>
    <d v="2024-09-19T00:00:00"/>
    <d v="1899-12-30T11:32:43"/>
    <n v="110"/>
    <s v="E00110"/>
    <s v="RUTA KMS.110"/>
    <x v="82"/>
    <x v="0"/>
    <x v="0"/>
    <x v="5"/>
    <x v="0"/>
    <d v="2024-09-18T17:01:18"/>
    <x v="350"/>
    <n v="18.97833333327435"/>
    <d v="2024-09-19T11:32:43"/>
    <d v="1899-12-30T01:28:00"/>
    <d v="2024-09-19T13:00:43"/>
    <n v="-1.0119444445590489"/>
    <x v="1"/>
    <m/>
    <m/>
    <x v="0"/>
    <x v="18"/>
    <x v="1"/>
    <x v="3"/>
    <x v="7"/>
    <n v="5"/>
    <s v=""/>
    <d v="1899-12-31T11:12:00"/>
    <n v="16.511666666607685"/>
    <n v="12"/>
    <n v="4.5116666666076846"/>
    <n v="0"/>
    <x v="3"/>
  </r>
  <r>
    <s v="E002"/>
    <s v="EO55"/>
    <x v="3434"/>
    <x v="0"/>
    <s v="E3"/>
    <n v="100018456"/>
    <s v="HORMIGONES PREBESUR S.A."/>
    <n v="46004055"/>
    <s v="LA CARLOTA"/>
    <n v="3269"/>
    <x v="45"/>
    <d v="2024-09-18T00:00:00"/>
    <d v="1899-12-30T17:11:31"/>
    <s v="19/09 15:30h"/>
    <d v="2024-09-19T00:00:00"/>
    <x v="16"/>
    <x v="9"/>
    <x v="3564"/>
    <d v="2024-09-19T00:00:00"/>
    <d v="1899-12-30T11:19:39"/>
    <n v="158"/>
    <s v="E00158"/>
    <s v="RUTA KMS.158"/>
    <x v="241"/>
    <x v="0"/>
    <x v="0"/>
    <x v="5"/>
    <x v="0"/>
    <d v="2024-09-18T17:11:31"/>
    <x v="373"/>
    <n v="22.308055555564351"/>
    <d v="2024-09-19T11:19:39"/>
    <d v="1899-12-30T02:06:24"/>
    <d v="2024-09-19T13:26:03"/>
    <n v="2.065833333414048"/>
    <x v="0"/>
    <m/>
    <m/>
    <x v="0"/>
    <x v="18"/>
    <x v="0"/>
    <x v="3"/>
    <x v="7"/>
    <n v="5"/>
    <s v=""/>
    <d v="1900-01-01T02:33:36"/>
    <n v="19.201388888897686"/>
    <n v="12"/>
    <n v="7.2013888888976858"/>
    <n v="0"/>
    <x v="3"/>
  </r>
  <r>
    <s v="E002"/>
    <s v="EO55"/>
    <x v="3435"/>
    <x v="0"/>
    <s v="E3"/>
    <n v="100018406"/>
    <s v="GRAVAS Y SUMINISTROS S.A.(GRAVISUM)"/>
    <n v="46005682"/>
    <s v="TRAMO ADIF JABUGO (LOS MARINES)"/>
    <n v="837"/>
    <x v="42"/>
    <d v="2024-09-18T00:00:00"/>
    <d v="1899-12-30T17:21:04"/>
    <s v="19/09 12:00h"/>
    <d v="2024-09-19T00:00:00"/>
    <x v="17"/>
    <x v="10"/>
    <x v="3565"/>
    <d v="2024-09-19T00:00:00"/>
    <d v="1899-12-30T10:31:19"/>
    <n v="92"/>
    <s v="E00092"/>
    <s v="RUTA KMS.092"/>
    <x v="90"/>
    <x v="0"/>
    <x v="0"/>
    <x v="6"/>
    <x v="0"/>
    <d v="2024-09-18T17:21:04"/>
    <x v="350"/>
    <n v="18.648888888827059"/>
    <d v="2024-09-19T10:31:19"/>
    <d v="1899-12-30T01:13:36"/>
    <d v="2024-09-19T11:44:55"/>
    <n v="0.25138888880610466"/>
    <x v="0"/>
    <m/>
    <m/>
    <x v="0"/>
    <x v="18"/>
    <x v="0"/>
    <x v="3"/>
    <x v="6"/>
    <n v="5"/>
    <s v=""/>
    <d v="1899-12-31T05:26:24"/>
    <n v="16.422222222160393"/>
    <n v="12"/>
    <n v="4.4222222221603928"/>
    <n v="0"/>
    <x v="3"/>
  </r>
  <r>
    <s v="E002"/>
    <s v="EO55"/>
    <x v="3436"/>
    <x v="0"/>
    <s v="E4"/>
    <n v="100052034"/>
    <s v="GRUPO PUMA ESPAÑA S.L."/>
    <n v="46005639"/>
    <s v="EL EJIDO- JOSE ALFEREZ"/>
    <n v="3277"/>
    <x v="44"/>
    <d v="2024-09-18T00:00:00"/>
    <d v="1899-12-30T17:28:22"/>
    <s v="20/09 08:00h"/>
    <d v="2024-09-20T00:00:00"/>
    <x v="13"/>
    <x v="9"/>
    <x v="3566"/>
    <d v="2024-09-20T00:00:00"/>
    <d v="1899-12-30T06:28:58"/>
    <n v="163"/>
    <s v="E00163"/>
    <s v="RUTA KMS.163"/>
    <x v="391"/>
    <x v="0"/>
    <x v="0"/>
    <x v="5"/>
    <x v="1"/>
    <d v="2024-09-18T17:28:22"/>
    <x v="385"/>
    <n v="38.527222222241107"/>
    <d v="2024-09-20T06:28:58"/>
    <d v="1899-12-30T02:10:24"/>
    <d v="2024-09-20T08:39:22"/>
    <n v="-0.65611111116595566"/>
    <x v="0"/>
    <m/>
    <m/>
    <x v="0"/>
    <x v="19"/>
    <x v="0"/>
    <x v="3"/>
    <x v="13"/>
    <n v="6"/>
    <s v=""/>
    <d v="1900-01-01T04:09:36"/>
    <n v="35.353888888907775"/>
    <n v="24"/>
    <n v="11.353888888907775"/>
    <n v="0"/>
    <x v="3"/>
  </r>
  <r>
    <s v="E002"/>
    <s v="EO55"/>
    <x v="3437"/>
    <x v="0"/>
    <s v="E3"/>
    <n v="100044172"/>
    <s v="HORMIGONES ASTISOL, S.A."/>
    <n v="46004621"/>
    <s v="ECIJA"/>
    <n v="3264"/>
    <x v="43"/>
    <d v="2024-09-18T00:00:00"/>
    <d v="1899-12-30T17:54:12"/>
    <s v="19/09 (13 a 15 cerra"/>
    <d v="2024-09-19T00:00:00"/>
    <x v="7"/>
    <x v="9"/>
    <x v="3567"/>
    <d v="2024-09-19T00:00:00"/>
    <d v="1899-12-30T16:19:14"/>
    <n v="139"/>
    <s v="E00139"/>
    <s v="RUTA KMS.139"/>
    <x v="159"/>
    <x v="0"/>
    <x v="0"/>
    <x v="5"/>
    <x v="0"/>
    <d v="2024-09-18T17:54:12"/>
    <x v="383"/>
    <n v="24.096666666737292"/>
    <d v="2024-09-19T16:19:14"/>
    <d v="1899-12-30T01:51:12"/>
    <d v="2024-09-19T18:10:26"/>
    <n v="-0.17388888885034248"/>
    <x v="0"/>
    <m/>
    <m/>
    <x v="0"/>
    <x v="18"/>
    <x v="0"/>
    <x v="3"/>
    <x v="8"/>
    <n v="5"/>
    <s v=""/>
    <d v="1899-12-31T20:28:48"/>
    <n v="21.24333333340396"/>
    <n v="12"/>
    <n v="9.2433333334039602"/>
    <n v="0"/>
    <x v="3"/>
  </r>
  <r>
    <s v="E002"/>
    <s v="EO55"/>
    <x v="3438"/>
    <x v="0"/>
    <s v="E3"/>
    <n v="100044172"/>
    <s v="HORMIGONES ASTISOL, S.A."/>
    <n v="46005213"/>
    <s v="FUENTES DE ANDALUCIA"/>
    <n v="3264"/>
    <x v="43"/>
    <d v="2024-09-18T00:00:00"/>
    <d v="1899-12-30T17:56:40"/>
    <s v="19/09 13:00h"/>
    <d v="2024-09-19T00:00:00"/>
    <x v="0"/>
    <x v="9"/>
    <x v="3568"/>
    <d v="2024-09-19T00:00:00"/>
    <d v="1899-12-30T10:43:03"/>
    <n v="165"/>
    <s v="E00165"/>
    <s v="RUTA KMS.165"/>
    <x v="297"/>
    <x v="0"/>
    <x v="0"/>
    <x v="5"/>
    <x v="0"/>
    <d v="2024-09-18T17:56:40"/>
    <x v="375"/>
    <n v="19.055555555562023"/>
    <d v="2024-09-19T10:43:03"/>
    <d v="1899-12-30T02:12:00"/>
    <d v="2024-09-19T12:55:03"/>
    <n v="8.249999990221113E-2"/>
    <x v="0"/>
    <m/>
    <m/>
    <x v="0"/>
    <x v="18"/>
    <x v="0"/>
    <x v="3"/>
    <x v="6"/>
    <n v="5"/>
    <s v=""/>
    <d v="1900-01-01T04:48:00"/>
    <n v="15.855555555562024"/>
    <n v="12"/>
    <n v="3.8555555555620238"/>
    <n v="0"/>
    <x v="3"/>
  </r>
  <r>
    <s v="E002"/>
    <s v="EO55"/>
    <x v="3439"/>
    <x v="0"/>
    <s v="E3"/>
    <n v="100044172"/>
    <s v="HORMIGONES ASTISOL, S.A."/>
    <n v="46005213"/>
    <s v="FUENTES DE ANDALUCIA"/>
    <n v="3264"/>
    <x v="43"/>
    <d v="2024-09-18T00:00:00"/>
    <d v="1899-12-30T17:56:49"/>
    <s v="19/09 18:00h"/>
    <d v="2024-09-19T00:00:00"/>
    <x v="7"/>
    <x v="9"/>
    <x v="3569"/>
    <d v="2024-09-19T00:00:00"/>
    <d v="1899-12-30T10:13:28"/>
    <n v="165"/>
    <s v="E00165"/>
    <s v="RUTA KMS.165"/>
    <x v="91"/>
    <x v="0"/>
    <x v="0"/>
    <x v="5"/>
    <x v="0"/>
    <d v="2024-09-18T17:56:49"/>
    <x v="383"/>
    <n v="24.053055555559695"/>
    <d v="2024-09-19T10:13:28"/>
    <d v="1899-12-30T02:12:00"/>
    <d v="2024-09-19T12:25:28"/>
    <n v="5.5755555555224419"/>
    <x v="0"/>
    <m/>
    <m/>
    <x v="0"/>
    <x v="18"/>
    <x v="0"/>
    <x v="3"/>
    <x v="6"/>
    <n v="5"/>
    <s v=""/>
    <d v="1900-01-01T04:48:00"/>
    <n v="20.853055555559695"/>
    <n v="12"/>
    <n v="8.8530555555596955"/>
    <n v="0"/>
    <x v="3"/>
  </r>
  <r>
    <s v="E002"/>
    <s v="EO55"/>
    <x v="3440"/>
    <x v="0"/>
    <s v="E3"/>
    <n v="100048069"/>
    <s v="HORMIGONES SAN PEDRO, S.A."/>
    <n v="46003989"/>
    <s v="SAN PEDRO ALCANTARA"/>
    <n v="3269"/>
    <x v="45"/>
    <d v="2024-09-18T00:00:00"/>
    <d v="1899-12-30T18:00:22"/>
    <s v=".19/09 15:00"/>
    <d v="2024-09-19T00:00:00"/>
    <x v="4"/>
    <x v="9"/>
    <x v="3570"/>
    <d v="2024-09-19T00:00:00"/>
    <d v="1899-12-30T12:15:46"/>
    <n v="84"/>
    <s v="E00084"/>
    <s v="RUTA KMS.084"/>
    <x v="100"/>
    <x v="0"/>
    <x v="0"/>
    <x v="5"/>
    <x v="0"/>
    <d v="2024-09-18T18:00:22"/>
    <x v="380"/>
    <n v="20.993888888857327"/>
    <d v="2024-09-19T12:15:46"/>
    <d v="1899-12-30T01:07:12"/>
    <d v="2024-09-19T13:22:58"/>
    <n v="1.6172222222085111"/>
    <x v="0"/>
    <m/>
    <m/>
    <x v="0"/>
    <x v="18"/>
    <x v="0"/>
    <x v="3"/>
    <x v="3"/>
    <n v="5"/>
    <s v=""/>
    <d v="1899-12-31T02:52:48"/>
    <n v="18.873888888857326"/>
    <n v="12"/>
    <n v="6.8738888888573264"/>
    <n v="0"/>
    <x v="3"/>
  </r>
  <r>
    <s v="E002"/>
    <s v="EO55"/>
    <x v="3441"/>
    <x v="0"/>
    <s v="E3"/>
    <n v="100052034"/>
    <s v="GRUPO PUMA ESPAÑA S.L."/>
    <n v="46005381"/>
    <s v="FABRICA - MALAGA"/>
    <n v="3264"/>
    <x v="43"/>
    <d v="2024-09-19T00:00:00"/>
    <d v="1899-12-30T07:59:13"/>
    <s v="19/09 lo antes posib"/>
    <d v="2024-09-19T00:00:00"/>
    <x v="3"/>
    <x v="9"/>
    <x v="3571"/>
    <d v="2024-09-19T00:00:00"/>
    <d v="1899-12-30T11:20:25"/>
    <n v="27"/>
    <s v="E00027"/>
    <s v="RUTA KMS.027"/>
    <x v="72"/>
    <x v="0"/>
    <x v="0"/>
    <x v="5"/>
    <x v="0"/>
    <d v="2024-09-19T07:59:13"/>
    <x v="372"/>
    <n v="6.0130555556388572"/>
    <d v="2024-09-19T11:20:25"/>
    <d v="1899-12-30T00:21:36"/>
    <d v="2024-09-19T11:42:01"/>
    <n v="2.2997222223202698"/>
    <x v="0"/>
    <m/>
    <m/>
    <x v="0"/>
    <x v="18"/>
    <x v="0"/>
    <x v="3"/>
    <x v="7"/>
    <n v="5"/>
    <s v=""/>
    <d v="1899-12-30T08:38:24"/>
    <n v="4.6530555556388569"/>
    <n v="0"/>
    <n v="4.6530555556388569"/>
    <n v="0"/>
    <x v="3"/>
  </r>
  <r>
    <s v="E002"/>
    <s v="EO55"/>
    <x v="3442"/>
    <x v="0"/>
    <s v="E4"/>
    <n v="100056718"/>
    <s v="SITESUR CIMENTACIONES, S.L."/>
    <n v="46005708"/>
    <s v="S0915-MARBELLA ELVIRIA"/>
    <n v="3282"/>
    <x v="39"/>
    <d v="2024-09-19T00:00:00"/>
    <d v="1899-12-30T08:02:33"/>
    <s v="19/09 Lo antes posib"/>
    <d v="2024-09-19T00:00:00"/>
    <x v="4"/>
    <x v="9"/>
    <x v="3572"/>
    <d v="2024-09-19T00:00:00"/>
    <d v="1899-12-30T12:04:48"/>
    <n v="65"/>
    <s v="E00065"/>
    <s v="RUTA KMS.065"/>
    <x v="392"/>
    <x v="0"/>
    <x v="0"/>
    <x v="5"/>
    <x v="1"/>
    <d v="2024-09-19T08:02:33"/>
    <x v="380"/>
    <n v="6.9574999999604188"/>
    <d v="2024-09-19T12:04:48"/>
    <d v="1899-12-30T00:52:00"/>
    <d v="2024-09-19T12:56:48"/>
    <n v="2.0533333332859911"/>
    <x v="0"/>
    <m/>
    <m/>
    <x v="0"/>
    <x v="18"/>
    <x v="0"/>
    <x v="3"/>
    <x v="3"/>
    <n v="5"/>
    <s v=""/>
    <d v="1899-12-30T20:48:00"/>
    <n v="5.0908333332937517"/>
    <n v="0"/>
    <n v="5.0908333332937517"/>
    <n v="0"/>
    <x v="3"/>
  </r>
  <r>
    <s v="E002"/>
    <s v="EO55"/>
    <x v="3443"/>
    <x v="0"/>
    <s v="E3"/>
    <n v="100051174"/>
    <s v="HORMIGONES CONO, SL"/>
    <n v="46005927"/>
    <s v="POZOBLANCO-DEPURADORA"/>
    <n v="3269"/>
    <x v="45"/>
    <d v="2024-09-19T00:00:00"/>
    <d v="1899-12-30T08:18:32"/>
    <s v="20/09 08:00h"/>
    <d v="2024-09-20T00:00:00"/>
    <x v="13"/>
    <x v="9"/>
    <x v="3573"/>
    <d v="2024-09-19T00:00:00"/>
    <d v="1899-12-30T20:28:32"/>
    <n v="259"/>
    <s v="E00259"/>
    <s v="RUTA KMS.259"/>
    <x v="282"/>
    <x v="0"/>
    <x v="0"/>
    <x v="5"/>
    <x v="0"/>
    <d v="2024-09-19T08:18:32"/>
    <x v="385"/>
    <n v="23.691111111198552"/>
    <d v="2024-09-19T20:28:32"/>
    <d v="1899-12-30T03:27:12"/>
    <d v="2024-09-19T23:55:44"/>
    <n v="8.0711111112032086"/>
    <x v="0"/>
    <m/>
    <m/>
    <x v="0"/>
    <x v="18"/>
    <x v="0"/>
    <x v="3"/>
    <x v="16"/>
    <n v="5"/>
    <s v="LOGISTICA GALVEZ MARIN, S.L."/>
    <d v="1900-01-02T10:52:48"/>
    <n v="19.237777777865219"/>
    <n v="12"/>
    <n v="7.2377777778652188"/>
    <n v="0"/>
    <x v="3"/>
  </r>
  <r>
    <s v="E002"/>
    <s v="EO55"/>
    <x v="3444"/>
    <x v="0"/>
    <s v="E3"/>
    <n v="100058414"/>
    <s v="REYALFIL, S.L."/>
    <n v="46005189"/>
    <s v="PTA DE PREF- RODA  ANDALUCIA"/>
    <n v="3264"/>
    <x v="43"/>
    <d v="2024-09-19T00:00:00"/>
    <d v="1899-12-30T08:23:27"/>
    <s v="20/09 08:00h"/>
    <d v="2024-09-20T00:00:00"/>
    <x v="13"/>
    <x v="9"/>
    <x v="3574"/>
    <d v="2024-09-19T00:00:00"/>
    <d v="1899-12-30T17:21:39"/>
    <n v="90"/>
    <s v="E00090"/>
    <s v="RUTA KMS.090"/>
    <x v="100"/>
    <x v="0"/>
    <x v="0"/>
    <x v="5"/>
    <x v="0"/>
    <d v="2024-09-19T08:23:27"/>
    <x v="385"/>
    <n v="23.609166666807141"/>
    <d v="2024-09-19T17:21:39"/>
    <d v="1899-12-30T01:12:00"/>
    <d v="2024-09-19T18:33:39"/>
    <n v="13.439166666590609"/>
    <x v="0"/>
    <m/>
    <m/>
    <x v="0"/>
    <x v="18"/>
    <x v="0"/>
    <x v="3"/>
    <x v="9"/>
    <n v="5"/>
    <s v=""/>
    <d v="1899-12-31T04:48:00"/>
    <n v="21.409166666807142"/>
    <n v="12"/>
    <n v="9.4091666668071419"/>
    <n v="0"/>
    <x v="3"/>
  </r>
  <r>
    <s v="E002"/>
    <s v="EO55"/>
    <x v="3445"/>
    <x v="0"/>
    <s v="E3"/>
    <n v="100018390"/>
    <s v="FORJADOS TOR S.L."/>
    <n v="46005202"/>
    <s v="VILLANUEVA DEL TRABUCO"/>
    <n v="3262"/>
    <x v="38"/>
    <d v="2024-09-19T00:00:00"/>
    <d v="1899-12-30T08:39:24"/>
    <s v="TOR lo antes posible"/>
    <d v="2024-09-19T00:00:00"/>
    <x v="4"/>
    <x v="9"/>
    <x v="3575"/>
    <d v="2024-09-19T00:00:00"/>
    <d v="1899-12-30T10:07:59"/>
    <n v="62"/>
    <s v="E00062"/>
    <s v="RUTA KMS.062"/>
    <x v="355"/>
    <x v="0"/>
    <x v="0"/>
    <x v="5"/>
    <x v="0"/>
    <d v="2024-09-19T08:39:24"/>
    <x v="380"/>
    <n v="6.3433333332650363"/>
    <d v="2024-09-19T10:07:59"/>
    <d v="1899-12-30T00:49:36"/>
    <d v="2024-09-19T10:57:35"/>
    <n v="4.0402777778799646"/>
    <x v="0"/>
    <m/>
    <m/>
    <x v="0"/>
    <x v="18"/>
    <x v="0"/>
    <x v="3"/>
    <x v="6"/>
    <n v="5"/>
    <s v=""/>
    <d v="1899-12-30T19:50:24"/>
    <n v="4.5166666665983701"/>
    <n v="0"/>
    <n v="4.5166666665983701"/>
    <n v="0"/>
    <x v="3"/>
  </r>
  <r>
    <s v="E002"/>
    <s v="EO55"/>
    <x v="3446"/>
    <x v="0"/>
    <s v="E4"/>
    <n v="100030200"/>
    <s v="LEROY MERLIN ESPAÑA,S.L.U."/>
    <n v="46005554"/>
    <s v="SEVILLA-DOS HERMANAS (108)"/>
    <n v="3295"/>
    <x v="86"/>
    <d v="2024-09-19T00:00:00"/>
    <d v="1899-12-30T09:02:33"/>
    <s v="80851546 20/09 10:30"/>
    <d v="2024-09-20T00:00:00"/>
    <x v="17"/>
    <x v="9"/>
    <x v="3576"/>
    <d v="2024-09-20T00:00:00"/>
    <d v="1899-12-30T06:39:31"/>
    <n v="217"/>
    <s v="E00217"/>
    <s v="RUTA KMS.217"/>
    <x v="236"/>
    <x v="0"/>
    <x v="0"/>
    <x v="5"/>
    <x v="1"/>
    <d v="2024-09-19T09:02:33"/>
    <x v="390"/>
    <n v="26.957500000018626"/>
    <d v="2024-09-20T06:39:31"/>
    <d v="1899-12-30T02:53:36"/>
    <d v="2024-09-20T09:33:07"/>
    <n v="2.4480555555783212"/>
    <x v="0"/>
    <m/>
    <m/>
    <x v="0"/>
    <x v="19"/>
    <x v="0"/>
    <x v="3"/>
    <x v="13"/>
    <n v="6"/>
    <s v=""/>
    <d v="1900-01-01T21:26:24"/>
    <n v="23.064166666685292"/>
    <n v="12"/>
    <n v="11.064166666685292"/>
    <n v="0"/>
    <x v="3"/>
  </r>
  <r>
    <s v="E002"/>
    <s v="EO55"/>
    <x v="3447"/>
    <x v="0"/>
    <s v="E3"/>
    <n v="432000110"/>
    <s v="PREBETONG HORMIGONES, S.A."/>
    <n v="46005596"/>
    <s v="PLANTA ALHAURIN MORTERO SECO"/>
    <n v="3269"/>
    <x v="45"/>
    <d v="2024-09-19T00:00:00"/>
    <d v="1899-12-30T09:07:40"/>
    <s v="19/09 13:30h"/>
    <d v="2024-09-19T00:00:00"/>
    <x v="10"/>
    <x v="9"/>
    <x v="3577"/>
    <d v="2024-09-19T00:00:00"/>
    <d v="1899-12-30T09:46:35"/>
    <n v="35"/>
    <s v="E00035"/>
    <s v="RUTA KMS.035"/>
    <x v="103"/>
    <x v="0"/>
    <x v="0"/>
    <x v="5"/>
    <x v="0"/>
    <d v="2024-09-19T09:07:40"/>
    <x v="384"/>
    <n v="4.3722222222131677"/>
    <d v="2024-09-19T09:46:35"/>
    <d v="1899-12-30T00:28:00"/>
    <d v="2024-09-19T10:14:35"/>
    <n v="3.2569444444379769"/>
    <x v="0"/>
    <m/>
    <m/>
    <x v="0"/>
    <x v="18"/>
    <x v="0"/>
    <x v="3"/>
    <x v="1"/>
    <n v="5"/>
    <s v=""/>
    <d v="1899-12-30T11:12:00"/>
    <n v="2.9055555555465009"/>
    <n v="0"/>
    <n v="2.9055555555465009"/>
    <n v="0"/>
    <x v="3"/>
  </r>
  <r>
    <s v="E002"/>
    <s v="EO55"/>
    <x v="3448"/>
    <x v="0"/>
    <s v="E4"/>
    <n v="100028278"/>
    <s v="CEFERINO CERVERA E HIJOS,S.L."/>
    <n v="46005485"/>
    <s v="ALMACEN HUÉTOR TÁJAR"/>
    <n v="3283"/>
    <x v="40"/>
    <d v="2024-09-19T00:00:00"/>
    <d v="1899-12-30T09:52:27"/>
    <s v="19/09 en la tarde"/>
    <d v="2024-09-19T00:00:00"/>
    <x v="7"/>
    <x v="9"/>
    <x v="3578"/>
    <d v="2024-09-19T00:00:00"/>
    <d v="1899-12-30T14:40:00"/>
    <n v="96"/>
    <s v="E00096"/>
    <s v="RUTA KMS.096"/>
    <x v="236"/>
    <x v="0"/>
    <x v="0"/>
    <x v="5"/>
    <x v="1"/>
    <d v="2024-09-19T09:52:27"/>
    <x v="383"/>
    <n v="8.1258333332953043"/>
    <d v="2024-09-19T14:40:00"/>
    <d v="1899-12-30T01:16:48"/>
    <d v="2024-09-19T15:56:48"/>
    <n v="2.0533333332859911"/>
    <x v="0"/>
    <m/>
    <m/>
    <x v="0"/>
    <x v="18"/>
    <x v="0"/>
    <x v="3"/>
    <x v="5"/>
    <n v="5"/>
    <s v=""/>
    <d v="1899-12-31T06:43:12"/>
    <n v="5.8458333332953041"/>
    <n v="0"/>
    <n v="5.8458333332953041"/>
    <n v="0"/>
    <x v="3"/>
  </r>
  <r>
    <s v="E002"/>
    <s v="EO55"/>
    <x v="3449"/>
    <x v="0"/>
    <s v="E3"/>
    <n v="100022266"/>
    <s v="HORMIGONES PEREZ ESCUDERO, S.L."/>
    <n v="46001666"/>
    <s v="SANTA BARBARA CASA"/>
    <n v="837"/>
    <x v="42"/>
    <d v="2024-09-19T00:00:00"/>
    <d v="1899-12-30T09:54:47"/>
    <s v="20/09 8h Silo 1"/>
    <d v="2024-09-20T00:00:00"/>
    <x v="13"/>
    <x v="10"/>
    <x v="3579"/>
    <d v="2024-09-19T00:00:00"/>
    <d v="1899-12-30T18:06:42"/>
    <n v="81"/>
    <s v="E00081"/>
    <s v="RUTA KMS.081"/>
    <x v="120"/>
    <x v="0"/>
    <x v="0"/>
    <x v="6"/>
    <x v="0"/>
    <d v="2024-09-19T09:54:47"/>
    <x v="385"/>
    <n v="22.086944444454275"/>
    <d v="2024-09-19T18:06:42"/>
    <d v="1899-12-30T01:04:48"/>
    <d v="2024-09-19T19:11:30"/>
    <n v="12.808333333348855"/>
    <x v="0"/>
    <m/>
    <m/>
    <x v="0"/>
    <x v="18"/>
    <x v="0"/>
    <x v="3"/>
    <x v="10"/>
    <n v="5"/>
    <s v=""/>
    <d v="1899-12-31T01:55:12"/>
    <n v="20.006944444454277"/>
    <n v="12"/>
    <n v="8.0069444444542768"/>
    <n v="0"/>
    <x v="3"/>
  </r>
  <r>
    <s v="E002"/>
    <s v="EO55"/>
    <x v="3450"/>
    <x v="0"/>
    <s v="E3"/>
    <n v="100052945"/>
    <s v="HORMIGONES ROCIO S.L."/>
    <n v="46004387"/>
    <s v="ALMONTE"/>
    <n v="837"/>
    <x v="42"/>
    <d v="2024-09-19T00:00:00"/>
    <d v="1899-12-30T09:55:15"/>
    <s v="20/09 8h"/>
    <d v="2024-09-20T00:00:00"/>
    <x v="13"/>
    <x v="10"/>
    <x v="3580"/>
    <d v="2024-09-19T00:00:00"/>
    <d v="1899-12-30T17:47:57"/>
    <n v="27"/>
    <s v="E00027"/>
    <s v="RUTA KMS.027"/>
    <x v="63"/>
    <x v="0"/>
    <x v="0"/>
    <x v="6"/>
    <x v="0"/>
    <d v="2024-09-19T09:55:15"/>
    <x v="385"/>
    <n v="22.079166666779201"/>
    <d v="2024-09-19T17:47:57"/>
    <d v="1899-12-30T00:21:36"/>
    <d v="2024-09-19T18:09:33"/>
    <n v="13.840833333379123"/>
    <x v="0"/>
    <m/>
    <m/>
    <x v="0"/>
    <x v="18"/>
    <x v="0"/>
    <x v="3"/>
    <x v="9"/>
    <n v="5"/>
    <s v=""/>
    <d v="1899-12-30T08:38:24"/>
    <n v="20.719166666779202"/>
    <n v="12"/>
    <n v="8.719166666779202"/>
    <n v="0"/>
    <x v="3"/>
  </r>
  <r>
    <s v="E002"/>
    <s v="EO55"/>
    <x v="3451"/>
    <x v="0"/>
    <s v="E3"/>
    <n v="100022266"/>
    <s v="HORMIGONES PEREZ ESCUDERO, S.L."/>
    <n v="46001666"/>
    <s v="SANTA BARBARA CASA"/>
    <n v="837"/>
    <x v="42"/>
    <d v="2024-09-19T00:00:00"/>
    <d v="1899-12-30T09:56:02"/>
    <s v="20/09 10h Silo 2"/>
    <d v="2024-09-20T00:00:00"/>
    <x v="11"/>
    <x v="10"/>
    <x v="3581"/>
    <d v="2024-09-19T00:00:00"/>
    <d v="1899-12-30T19:29:24"/>
    <n v="81"/>
    <s v="E00081"/>
    <s v="RUTA KMS.081"/>
    <x v="62"/>
    <x v="0"/>
    <x v="0"/>
    <x v="6"/>
    <x v="0"/>
    <d v="2024-09-19T09:56:02"/>
    <x v="388"/>
    <n v="24.066111111023929"/>
    <d v="2024-09-19T19:29:24"/>
    <d v="1899-12-30T01:04:48"/>
    <d v="2024-09-19T20:34:12"/>
    <n v="13.430000000051223"/>
    <x v="0"/>
    <m/>
    <m/>
    <x v="0"/>
    <x v="18"/>
    <x v="0"/>
    <x v="3"/>
    <x v="11"/>
    <n v="5"/>
    <s v=""/>
    <d v="1899-12-31T01:55:12"/>
    <n v="21.986111111023931"/>
    <n v="12"/>
    <n v="9.9861111110239307"/>
    <n v="0"/>
    <x v="3"/>
  </r>
  <r>
    <s v="E002"/>
    <s v="EO55"/>
    <x v="3452"/>
    <x v="0"/>
    <s v="E3"/>
    <n v="100057966"/>
    <s v="HORPRESOL, SRL"/>
    <n v="46005105"/>
    <s v="PLANTA MALAGA"/>
    <n v="3269"/>
    <x v="45"/>
    <d v="2024-09-19T00:00:00"/>
    <d v="1899-12-30T09:57:13"/>
    <s v="PLANTA VILLAROSA"/>
    <d v="2024-09-19T00:00:00"/>
    <x v="6"/>
    <x v="9"/>
    <x v="3582"/>
    <d v="2024-09-19T00:00:00"/>
    <d v="1899-12-30T13:06:32"/>
    <n v="24"/>
    <s v="E00024"/>
    <s v="RUTA KMS.024"/>
    <x v="355"/>
    <x v="0"/>
    <x v="0"/>
    <x v="5"/>
    <x v="0"/>
    <d v="2024-09-19T09:57:13"/>
    <x v="351"/>
    <n v="6.0463888889062218"/>
    <d v="2024-09-19T13:06:32"/>
    <d v="1899-12-30T00:19:12"/>
    <d v="2024-09-19T13:25:44"/>
    <n v="2.5711111109121703"/>
    <x v="0"/>
    <m/>
    <m/>
    <x v="0"/>
    <x v="18"/>
    <x v="0"/>
    <x v="3"/>
    <x v="2"/>
    <n v="5"/>
    <s v=""/>
    <d v="1899-12-30T07:40:48"/>
    <n v="4.7263888889062216"/>
    <n v="0"/>
    <n v="4.7263888889062216"/>
    <n v="0"/>
    <x v="3"/>
  </r>
  <r>
    <s v="E002"/>
    <s v="EO55"/>
    <x v="3453"/>
    <x v="0"/>
    <s v="E4"/>
    <n v="100058304"/>
    <s v="ARENAS DE LA JANDA, S.L."/>
    <n v="46005247"/>
    <s v="ANA IZQDO SANCHEZ-LINEA CONCEPCION"/>
    <n v="3283"/>
    <x v="40"/>
    <d v="2024-09-19T00:00:00"/>
    <d v="1899-12-30T10:25:40"/>
    <s v="20/09 con Ceramicas"/>
    <d v="2024-09-20T00:00:00"/>
    <x v="9"/>
    <x v="9"/>
    <x v="3583"/>
    <d v="2024-09-19T00:00:00"/>
    <d v="1899-12-30T16:00:08"/>
    <n v="143"/>
    <s v="E00143"/>
    <s v="RUTA KMS.143"/>
    <x v="59"/>
    <x v="0"/>
    <x v="0"/>
    <x v="5"/>
    <x v="1"/>
    <d v="2024-09-19T10:25:40"/>
    <x v="368"/>
    <n v="33.572222222224809"/>
    <d v="2024-09-19T16:00:08"/>
    <d v="1899-12-30T01:54:24"/>
    <d v="2024-09-19T17:54:32"/>
    <n v="26.091111111163627"/>
    <x v="0"/>
    <m/>
    <m/>
    <x v="0"/>
    <x v="18"/>
    <x v="0"/>
    <x v="3"/>
    <x v="8"/>
    <n v="5"/>
    <s v=""/>
    <d v="1899-12-31T21:45:36"/>
    <n v="30.665555555558143"/>
    <n v="12"/>
    <n v="18.665555555558143"/>
    <n v="0"/>
    <x v="3"/>
  </r>
  <r>
    <s v="E002"/>
    <s v="EO55"/>
    <x v="3454"/>
    <x v="0"/>
    <s v="E4"/>
    <n v="100058304"/>
    <s v="ARENAS DE LA JANDA, S.L."/>
    <n v="46005253"/>
    <s v="ALM CAMPOS MARCERANO-CAMPAMENTO"/>
    <n v="3283"/>
    <x v="40"/>
    <d v="2024-09-19T00:00:00"/>
    <d v="1899-12-30T10:26:02"/>
    <s v="20/09 con Ana Izquie"/>
    <d v="2024-09-20T00:00:00"/>
    <x v="9"/>
    <x v="9"/>
    <x v="3584"/>
    <d v="2024-09-19T00:00:00"/>
    <d v="1899-12-30T15:40:49"/>
    <n v="144"/>
    <s v="E00144"/>
    <s v="RUTA KMS.144"/>
    <x v="59"/>
    <x v="0"/>
    <x v="0"/>
    <x v="5"/>
    <x v="1"/>
    <d v="2024-09-19T10:26:02"/>
    <x v="368"/>
    <n v="33.566111111082137"/>
    <d v="2024-09-19T15:40:49"/>
    <d v="1899-12-30T01:55:12"/>
    <d v="2024-09-19T17:36:01"/>
    <n v="26.399722222296987"/>
    <x v="0"/>
    <m/>
    <m/>
    <x v="0"/>
    <x v="18"/>
    <x v="0"/>
    <x v="3"/>
    <x v="4"/>
    <n v="5"/>
    <s v=""/>
    <d v="1899-12-31T22:04:48"/>
    <n v="30.646111111082135"/>
    <n v="12"/>
    <n v="18.646111111082135"/>
    <n v="0"/>
    <x v="3"/>
  </r>
  <r>
    <s v="E002"/>
    <s v="EO55"/>
    <x v="3455"/>
    <x v="0"/>
    <s v="E4"/>
    <n v="100057845"/>
    <s v="INVERSIONES SEGURA SARRIA, S.L."/>
    <n v="46005625"/>
    <s v="ARROYO MOLINOS-HNOS NADAL"/>
    <n v="3283"/>
    <x v="40"/>
    <d v="2024-09-19T00:00:00"/>
    <d v="1899-12-30T10:55:49"/>
    <s v="20/09 en la mañana"/>
    <d v="2024-09-20T00:00:00"/>
    <x v="17"/>
    <x v="9"/>
    <x v="3585"/>
    <d v="2024-09-19T00:00:00"/>
    <d v="1899-12-30T13:51:24"/>
    <n v="536"/>
    <s v="E00536"/>
    <s v="RUTA KMS.536"/>
    <x v="393"/>
    <x v="0"/>
    <x v="0"/>
    <x v="5"/>
    <x v="1"/>
    <d v="2024-09-19T10:55:49"/>
    <x v="390"/>
    <n v="25.069722222222481"/>
    <d v="2024-09-19T13:51:24"/>
    <d v="1899-12-30T07:08:48"/>
    <d v="2024-09-19T21:00:12"/>
    <n v="14.996666666585952"/>
    <x v="0"/>
    <m/>
    <m/>
    <x v="0"/>
    <x v="18"/>
    <x v="0"/>
    <x v="3"/>
    <x v="2"/>
    <n v="5"/>
    <s v=""/>
    <d v="1900-01-06T03:31:12"/>
    <n v="16.923055555555813"/>
    <n v="12"/>
    <n v="4.9230555555558126"/>
    <n v="0"/>
    <x v="3"/>
  </r>
  <r>
    <s v="E002"/>
    <s v="EO55"/>
    <x v="3456"/>
    <x v="0"/>
    <s v="E3"/>
    <n v="100057968"/>
    <s v="LOZAC OBRAS Y SERVICIOS, S.L."/>
    <n v="46005115"/>
    <s v="PLANTA PUERTO SANTA MARIA"/>
    <n v="3264"/>
    <x v="43"/>
    <d v="2024-09-19T00:00:00"/>
    <d v="1899-12-30T11:14:07"/>
    <s v="20/09 08:00h"/>
    <d v="2024-09-20T00:00:00"/>
    <x v="13"/>
    <x v="9"/>
    <x v="3586"/>
    <d v="2024-09-19T00:00:00"/>
    <d v="1899-12-30T15:45:22"/>
    <n v="254"/>
    <s v="E00254"/>
    <s v="RUTA KMS.254"/>
    <x v="105"/>
    <x v="0"/>
    <x v="0"/>
    <x v="5"/>
    <x v="0"/>
    <d v="2024-09-19T11:14:07"/>
    <x v="385"/>
    <n v="20.764722222229466"/>
    <d v="2024-09-19T15:45:22"/>
    <d v="1899-12-30T03:23:12"/>
    <d v="2024-09-19T19:08:34"/>
    <n v="12.857222222315613"/>
    <x v="0"/>
    <m/>
    <m/>
    <x v="0"/>
    <x v="18"/>
    <x v="0"/>
    <x v="3"/>
    <x v="4"/>
    <n v="5"/>
    <s v=""/>
    <d v="1900-01-02T09:16:48"/>
    <n v="16.378055555562799"/>
    <n v="12"/>
    <n v="4.3780555555627991"/>
    <n v="0"/>
    <x v="3"/>
  </r>
  <r>
    <s v="E002"/>
    <s v="EO55"/>
    <x v="3457"/>
    <x v="0"/>
    <s v="E3"/>
    <n v="432000110"/>
    <s v="PREBETONG HORMIGONES, S.A."/>
    <n v="46001417"/>
    <s v="CORIA DEL RIO"/>
    <n v="837"/>
    <x v="42"/>
    <d v="2024-09-19T00:00:00"/>
    <d v="1899-12-30T11:26:09"/>
    <s v="20/09 8h SILO 2"/>
    <d v="2024-09-20T00:00:00"/>
    <x v="13"/>
    <x v="10"/>
    <x v="3587"/>
    <d v="2024-09-19T00:00:00"/>
    <d v="1899-12-30T17:41:29"/>
    <n v="85"/>
    <s v="E00085"/>
    <s v="RUTA KMS.085"/>
    <x v="102"/>
    <x v="0"/>
    <x v="0"/>
    <x v="6"/>
    <x v="0"/>
    <d v="2024-09-19T11:26:09"/>
    <x v="385"/>
    <n v="20.564166666765232"/>
    <d v="2024-09-19T17:41:29"/>
    <d v="1899-12-30T01:08:00"/>
    <d v="2024-09-19T18:49:29"/>
    <n v="13.17527777783107"/>
    <x v="0"/>
    <m/>
    <m/>
    <x v="0"/>
    <x v="18"/>
    <x v="0"/>
    <x v="3"/>
    <x v="9"/>
    <n v="5"/>
    <s v=""/>
    <d v="1899-12-31T03:12:00"/>
    <n v="18.430833333431899"/>
    <n v="12"/>
    <n v="6.4308333334318988"/>
    <n v="0"/>
    <x v="3"/>
  </r>
  <r>
    <s v="E002"/>
    <s v="EO55"/>
    <x v="3458"/>
    <x v="0"/>
    <s v="E3"/>
    <n v="100041604"/>
    <s v="MOVELANA, S.L."/>
    <n v="46004838"/>
    <s v="GUILLENA"/>
    <n v="837"/>
    <x v="42"/>
    <d v="2024-09-19T00:00:00"/>
    <d v="1899-12-30T11:28:59"/>
    <s v="20/09 08:00h"/>
    <d v="2024-09-20T00:00:00"/>
    <x v="13"/>
    <x v="10"/>
    <x v="3588"/>
    <d v="2024-09-19T00:00:00"/>
    <d v="1899-12-30T18:14:20"/>
    <n v="83"/>
    <s v="E00083"/>
    <s v="RUTA KMS.083"/>
    <x v="90"/>
    <x v="0"/>
    <x v="0"/>
    <x v="6"/>
    <x v="0"/>
    <d v="2024-09-19T11:28:59"/>
    <x v="385"/>
    <n v="20.516944444505498"/>
    <d v="2024-09-19T18:14:20"/>
    <d v="1899-12-30T01:06:24"/>
    <d v="2024-09-19T19:20:44"/>
    <n v="12.654444444458932"/>
    <x v="0"/>
    <m/>
    <m/>
    <x v="0"/>
    <x v="18"/>
    <x v="0"/>
    <x v="3"/>
    <x v="10"/>
    <n v="5"/>
    <s v=""/>
    <d v="1899-12-31T02:33:36"/>
    <n v="18.410277777838832"/>
    <n v="12"/>
    <n v="6.4102777778388322"/>
    <n v="0"/>
    <x v="3"/>
  </r>
  <r>
    <s v="E002"/>
    <s v="EO55"/>
    <x v="3459"/>
    <x v="0"/>
    <s v="E3"/>
    <n v="100044172"/>
    <s v="HORMIGONES ASTISOL, S.A."/>
    <n v="46005213"/>
    <s v="FUENTES DE ANDALUCIA"/>
    <n v="3264"/>
    <x v="43"/>
    <d v="2024-09-19T00:00:00"/>
    <d v="1899-12-30T11:42:52"/>
    <s v="20/09 11:00h"/>
    <d v="2024-09-20T00:00:00"/>
    <x v="12"/>
    <x v="9"/>
    <x v="3589"/>
    <d v="2024-09-20T00:00:00"/>
    <d v="1899-12-30T07:35:52"/>
    <n v="165"/>
    <s v="E00165"/>
    <s v="RUTA KMS.165"/>
    <x v="241"/>
    <x v="0"/>
    <x v="0"/>
    <x v="5"/>
    <x v="0"/>
    <d v="2024-09-19T11:42:52"/>
    <x v="393"/>
    <n v="23.285555555659812"/>
    <d v="2024-09-20T07:35:52"/>
    <d v="1899-12-30T02:12:00"/>
    <d v="2024-09-20T09:47:52"/>
    <n v="1.2022222222876735"/>
    <x v="0"/>
    <m/>
    <m/>
    <x v="0"/>
    <x v="19"/>
    <x v="0"/>
    <x v="3"/>
    <x v="12"/>
    <n v="6"/>
    <s v=""/>
    <d v="1900-01-01T04:48:00"/>
    <n v="20.085555555659813"/>
    <n v="12"/>
    <n v="8.0855555556598127"/>
    <n v="0"/>
    <x v="3"/>
  </r>
  <r>
    <s v="E002"/>
    <s v="EO55"/>
    <x v="3460"/>
    <x v="0"/>
    <s v="E3"/>
    <n v="100044172"/>
    <s v="HORMIGONES ASTISOL, S.A."/>
    <n v="46004621"/>
    <s v="ECIJA"/>
    <n v="3264"/>
    <x v="43"/>
    <d v="2024-09-19T00:00:00"/>
    <d v="1899-12-30T11:43:21"/>
    <s v="20/09 10:00h"/>
    <d v="2024-09-20T00:00:00"/>
    <x v="11"/>
    <x v="9"/>
    <x v="3590"/>
    <d v="2024-09-19T00:00:00"/>
    <d v="1899-12-30T17:55:33"/>
    <n v="139"/>
    <s v="E00139"/>
    <s v="RUTA KMS.139"/>
    <x v="325"/>
    <x v="0"/>
    <x v="0"/>
    <x v="5"/>
    <x v="0"/>
    <d v="2024-09-19T11:43:21"/>
    <x v="388"/>
    <n v="22.277500000025611"/>
    <d v="2024-09-19T17:55:33"/>
    <d v="1899-12-30T01:51:12"/>
    <d v="2024-09-19T19:46:45"/>
    <n v="14.220833333325572"/>
    <x v="0"/>
    <m/>
    <m/>
    <x v="0"/>
    <x v="18"/>
    <x v="0"/>
    <x v="3"/>
    <x v="9"/>
    <n v="5"/>
    <s v=""/>
    <d v="1899-12-31T20:28:48"/>
    <n v="19.42416666669228"/>
    <n v="12"/>
    <n v="7.4241666666922796"/>
    <n v="0"/>
    <x v="3"/>
  </r>
  <r>
    <s v="E002"/>
    <s v="EO55"/>
    <x v="3461"/>
    <x v="0"/>
    <s v="E4"/>
    <n v="100056718"/>
    <s v="SITESUR CIMENTACIONES, S.L."/>
    <n v="46005797"/>
    <s v="S0937-MALAGA PINARES DE SAN ANTON"/>
    <n v="3282"/>
    <x v="39"/>
    <d v="2024-09-19T00:00:00"/>
    <d v="1899-12-30T11:50:44"/>
    <s v="20/09 en la mañana"/>
    <d v="2024-09-20T00:00:00"/>
    <x v="4"/>
    <x v="9"/>
    <x v="3591"/>
    <d v="2024-09-20T00:00:00"/>
    <d v="1899-12-30T07:51:07"/>
    <n v="7"/>
    <s v="E00007"/>
    <s v="RUTA KMS.007"/>
    <x v="237"/>
    <x v="0"/>
    <x v="0"/>
    <x v="5"/>
    <x v="1"/>
    <d v="2024-09-19T11:50:44"/>
    <x v="401"/>
    <n v="27.154444444400724"/>
    <d v="2024-09-20T07:51:07"/>
    <d v="1899-12-30T00:05:36"/>
    <d v="2024-09-20T07:56:43"/>
    <n v="7.0547222222085111"/>
    <x v="0"/>
    <m/>
    <m/>
    <x v="0"/>
    <x v="19"/>
    <x v="0"/>
    <x v="3"/>
    <x v="12"/>
    <n v="6"/>
    <s v=""/>
    <d v="1899-12-30T02:14:24"/>
    <n v="26.06111111106739"/>
    <n v="12"/>
    <n v="14.06111111106739"/>
    <n v="0"/>
    <x v="3"/>
  </r>
  <r>
    <s v="E002"/>
    <s v="EO55"/>
    <x v="3462"/>
    <x v="0"/>
    <s v="E3"/>
    <n v="100037768"/>
    <s v="MINAS DE AGUAS TEÑIDAS, S.A.U. (MAT"/>
    <n v="46004165"/>
    <s v="ZREP4500031988_5  HORMIGON VALDELAM"/>
    <n v="3236"/>
    <x v="41"/>
    <d v="2024-09-19T00:00:00"/>
    <d v="1899-12-30T11:59:12"/>
    <s v="20/09 08:00h"/>
    <d v="2024-09-20T00:00:00"/>
    <x v="13"/>
    <x v="10"/>
    <x v="3592"/>
    <d v="2024-09-19T00:00:00"/>
    <d v="1899-12-30T17:52:39"/>
    <n v="85"/>
    <s v="E00085"/>
    <s v="RUTA KMS.085"/>
    <x v="284"/>
    <x v="0"/>
    <x v="0"/>
    <x v="6"/>
    <x v="0"/>
    <d v="2024-09-19T11:59:12"/>
    <x v="385"/>
    <n v="20.013333333365154"/>
    <d v="2024-09-19T17:52:39"/>
    <d v="1899-12-30T01:08:00"/>
    <d v="2024-09-19T19:00:39"/>
    <n v="12.989166666695382"/>
    <x v="0"/>
    <m/>
    <m/>
    <x v="0"/>
    <x v="18"/>
    <x v="0"/>
    <x v="3"/>
    <x v="9"/>
    <n v="5"/>
    <s v=""/>
    <d v="1899-12-31T03:12:00"/>
    <n v="17.880000000031821"/>
    <n v="12"/>
    <n v="5.8800000000318207"/>
    <n v="0"/>
    <x v="3"/>
  </r>
  <r>
    <s v="E002"/>
    <s v="EO55"/>
    <x v="3463"/>
    <x v="0"/>
    <s v="E3"/>
    <n v="100055205"/>
    <s v="NOVACEM MATERIALES, S.L."/>
    <n v="46005939"/>
    <s v="CASTILLO DE LAS GUARDAS"/>
    <n v="2032"/>
    <x v="51"/>
    <d v="2024-09-19T00:00:00"/>
    <d v="1899-12-30T12:15:34"/>
    <s v="20/09_8.00h"/>
    <d v="2024-09-20T00:00:00"/>
    <x v="13"/>
    <x v="10"/>
    <x v="3593"/>
    <d v="2024-09-20T00:00:00"/>
    <d v="1899-12-30T06:43:49"/>
    <n v="0"/>
    <s v="E00000"/>
    <s v="RUTA KMS.0000"/>
    <x v="70"/>
    <x v="0"/>
    <x v="0"/>
    <x v="6"/>
    <x v="0"/>
    <d v="2024-09-19T12:15:34"/>
    <x v="385"/>
    <n v="19.740555555559695"/>
    <d v="2024-09-20T06:43:49"/>
    <d v="1899-12-30T00:00:00"/>
    <d v="2024-09-20T06:43:49"/>
    <n v="1.2697222223505378"/>
    <x v="0"/>
    <m/>
    <m/>
    <x v="0"/>
    <x v="19"/>
    <x v="0"/>
    <x v="3"/>
    <x v="13"/>
    <n v="6"/>
    <s v=""/>
    <d v="1899-12-30T00:00:00"/>
    <n v="18.740555555559695"/>
    <n v="12"/>
    <n v="6.7405555555596948"/>
    <n v="0"/>
    <x v="3"/>
  </r>
  <r>
    <s v="E002"/>
    <s v="EO55"/>
    <x v="3464"/>
    <x v="0"/>
    <s v="E3"/>
    <n v="100052034"/>
    <s v="GRUPO PUMA ESPAÑA S.L."/>
    <n v="46005381"/>
    <s v="FABRICA - MALAGA"/>
    <n v="3264"/>
    <x v="43"/>
    <d v="2024-09-19T00:00:00"/>
    <d v="1899-12-30T12:20:01"/>
    <s v="20/09 08:00h"/>
    <d v="2024-09-20T00:00:00"/>
    <x v="13"/>
    <x v="9"/>
    <x v="3594"/>
    <d v="2024-09-20T00:00:00"/>
    <d v="1899-12-30T07:17:27"/>
    <n v="27"/>
    <s v="E00027"/>
    <s v="RUTA KMS.027"/>
    <x v="359"/>
    <x v="0"/>
    <x v="0"/>
    <x v="5"/>
    <x v="0"/>
    <d v="2024-09-19T12:20:01"/>
    <x v="385"/>
    <n v="19.666388889017981"/>
    <d v="2024-09-20T07:17:27"/>
    <d v="1899-12-30T00:21:36"/>
    <d v="2024-09-20T07:39:03"/>
    <n v="0.34916666673962027"/>
    <x v="0"/>
    <m/>
    <m/>
    <x v="0"/>
    <x v="19"/>
    <x v="0"/>
    <x v="3"/>
    <x v="12"/>
    <n v="6"/>
    <s v=""/>
    <d v="1899-12-30T08:38:24"/>
    <n v="18.306388889017981"/>
    <n v="12"/>
    <n v="6.3063888890179811"/>
    <n v="0"/>
    <x v="3"/>
  </r>
  <r>
    <s v="E002"/>
    <s v="EO55"/>
    <x v="3465"/>
    <x v="0"/>
    <s v="E3"/>
    <n v="100018456"/>
    <s v="HORMIGONES PREBESUR S.A."/>
    <n v="46000871"/>
    <s v="CÓRDOBA"/>
    <n v="3269"/>
    <x v="45"/>
    <d v="2024-09-19T00:00:00"/>
    <d v="1899-12-30T12:41:59"/>
    <s v="20/09 08:00h"/>
    <d v="2024-09-20T00:00:00"/>
    <x v="13"/>
    <x v="9"/>
    <x v="3595"/>
    <d v="2024-09-20T00:00:00"/>
    <d v="1899-12-30T06:02:13"/>
    <n v="170"/>
    <s v="E00170"/>
    <s v="RUTA KMS.170"/>
    <x v="65"/>
    <x v="0"/>
    <x v="0"/>
    <x v="5"/>
    <x v="0"/>
    <d v="2024-09-19T12:41:59"/>
    <x v="385"/>
    <n v="19.300277777889278"/>
    <d v="2024-09-20T06:02:13"/>
    <d v="1899-12-30T02:16:00"/>
    <d v="2024-09-20T08:18:13"/>
    <n v="-0.30361111118691042"/>
    <x v="0"/>
    <m/>
    <m/>
    <x v="0"/>
    <x v="19"/>
    <x v="0"/>
    <x v="3"/>
    <x v="13"/>
    <n v="6"/>
    <s v="TRANSPORTES FRANCISCO CASTILLA E HI"/>
    <d v="1900-01-01T06:24:00"/>
    <n v="16.033611111222612"/>
    <n v="12"/>
    <n v="4.0336111112226121"/>
    <n v="0"/>
    <x v="3"/>
  </r>
  <r>
    <s v="E002"/>
    <s v="EO55"/>
    <x v="3466"/>
    <x v="0"/>
    <s v="E3"/>
    <n v="100018456"/>
    <s v="HORMIGONES PREBESUR S.A."/>
    <n v="46000871"/>
    <s v="CÓRDOBA"/>
    <n v="3269"/>
    <x v="45"/>
    <d v="2024-09-19T00:00:00"/>
    <d v="1899-12-30T12:42:07"/>
    <s v="20/09 10:00h"/>
    <d v="2024-09-20T00:00:00"/>
    <x v="11"/>
    <x v="9"/>
    <x v="3596"/>
    <d v="2024-09-20T00:00:00"/>
    <d v="1899-12-30T06:36:47"/>
    <n v="170"/>
    <s v="E00170"/>
    <s v="RUTA KMS.170"/>
    <x v="186"/>
    <x v="0"/>
    <x v="0"/>
    <x v="5"/>
    <x v="0"/>
    <d v="2024-09-19T12:42:07"/>
    <x v="388"/>
    <n v="21.298055555555038"/>
    <d v="2024-09-20T06:36:47"/>
    <d v="1899-12-30T02:16:00"/>
    <d v="2024-09-20T08:52:47"/>
    <n v="1.1202777777216397"/>
    <x v="0"/>
    <m/>
    <m/>
    <x v="0"/>
    <x v="19"/>
    <x v="0"/>
    <x v="3"/>
    <x v="13"/>
    <n v="6"/>
    <s v=""/>
    <d v="1900-01-01T06:24:00"/>
    <n v="18.031388888888372"/>
    <n v="12"/>
    <n v="6.0313888888883724"/>
    <n v="0"/>
    <x v="3"/>
  </r>
  <r>
    <s v="E002"/>
    <s v="EO55"/>
    <x v="3467"/>
    <x v="0"/>
    <s v="E3"/>
    <n v="100018600"/>
    <s v="TEFESA, S.A."/>
    <n v="46000717"/>
    <s v="PALMA CONDADO (PREFABRICADOS)"/>
    <n v="837"/>
    <x v="42"/>
    <d v="2024-09-19T00:00:00"/>
    <d v="1899-12-30T13:14:02"/>
    <s v="en la tarde"/>
    <d v="2024-09-19T00:00:00"/>
    <x v="7"/>
    <x v="10"/>
    <x v="3597"/>
    <d v="2024-09-19T00:00:00"/>
    <d v="1899-12-30T15:58:05"/>
    <n v="12"/>
    <s v="E00012"/>
    <s v="RUTA KMS.012"/>
    <x v="90"/>
    <x v="0"/>
    <x v="0"/>
    <x v="6"/>
    <x v="0"/>
    <d v="2024-09-19T13:14:02"/>
    <x v="383"/>
    <n v="4.7661111111519858"/>
    <d v="2024-09-19T15:58:05"/>
    <d v="1899-12-30T00:09:36"/>
    <d v="2024-09-19T16:07:41"/>
    <n v="1.8719444444286637"/>
    <x v="0"/>
    <m/>
    <m/>
    <x v="0"/>
    <x v="18"/>
    <x v="0"/>
    <x v="3"/>
    <x v="4"/>
    <n v="5"/>
    <s v=""/>
    <d v="1899-12-30T03:50:24"/>
    <n v="3.6061111111519857"/>
    <n v="0"/>
    <n v="3.6061111111519857"/>
    <n v="0"/>
    <x v="3"/>
  </r>
  <r>
    <s v="E002"/>
    <s v="EO55"/>
    <x v="3468"/>
    <x v="0"/>
    <s v="E3"/>
    <n v="100033645"/>
    <s v="HORMIALIA 2007 S.L."/>
    <n v="46005122"/>
    <s v="PLANTA SAN ROQUE"/>
    <n v="3262"/>
    <x v="38"/>
    <d v="2024-09-19T00:00:00"/>
    <d v="1899-12-30T13:17:10"/>
    <s v="20/09 08:00"/>
    <d v="2024-09-20T00:00:00"/>
    <x v="13"/>
    <x v="9"/>
    <x v="3598"/>
    <d v="2024-09-19T00:00:00"/>
    <d v="1899-12-30T17:26:18"/>
    <n v="144"/>
    <s v="E00144"/>
    <s v="RUTA KMS.144"/>
    <x v="127"/>
    <x v="0"/>
    <x v="0"/>
    <x v="5"/>
    <x v="0"/>
    <d v="2024-09-19T13:17:10"/>
    <x v="385"/>
    <n v="18.713888889004011"/>
    <d v="2024-09-19T17:26:18"/>
    <d v="1899-12-30T01:55:12"/>
    <d v="2024-09-19T19:21:30"/>
    <n v="12.641666666662786"/>
    <x v="0"/>
    <m/>
    <m/>
    <x v="0"/>
    <x v="18"/>
    <x v="0"/>
    <x v="3"/>
    <x v="9"/>
    <n v="5"/>
    <s v=""/>
    <d v="1899-12-31T22:04:48"/>
    <n v="15.793888889004009"/>
    <n v="12"/>
    <n v="3.793888889004009"/>
    <n v="0"/>
    <x v="3"/>
  </r>
  <r>
    <s v="E002"/>
    <s v="EO55"/>
    <x v="3469"/>
    <x v="0"/>
    <s v="E3"/>
    <n v="100057966"/>
    <s v="HORPRESOL, SRL"/>
    <n v="46005112"/>
    <s v="PLANTA ALMERIA"/>
    <n v="3269"/>
    <x v="45"/>
    <d v="2024-09-19T00:00:00"/>
    <d v="1899-12-30T13:17:56"/>
    <s v="votorantim 15:00"/>
    <d v="2024-09-20T00:00:00"/>
    <x v="4"/>
    <x v="9"/>
    <x v="3599"/>
    <d v="2024-09-20T00:00:00"/>
    <d v="1899-12-30T08:50:05"/>
    <n v="195"/>
    <s v="E00195"/>
    <s v="RUTA KMS.195"/>
    <x v="238"/>
    <x v="0"/>
    <x v="0"/>
    <x v="5"/>
    <x v="0"/>
    <d v="2024-09-19T13:17:56"/>
    <x v="401"/>
    <n v="25.701111111149658"/>
    <d v="2024-09-20T08:50:05"/>
    <d v="1899-12-30T02:36:00"/>
    <d v="2024-09-20T11:26:05"/>
    <n v="3.5652777779032476"/>
    <x v="0"/>
    <m/>
    <m/>
    <x v="0"/>
    <x v="19"/>
    <x v="0"/>
    <x v="3"/>
    <x v="0"/>
    <n v="6"/>
    <s v=""/>
    <d v="1900-01-01T14:24:00"/>
    <n v="22.101111111149656"/>
    <n v="12"/>
    <n v="10.101111111149656"/>
    <n v="0"/>
    <x v="3"/>
  </r>
  <r>
    <s v="E002"/>
    <s v="EO55"/>
    <x v="3470"/>
    <x v="0"/>
    <s v="E3"/>
    <n v="100057966"/>
    <s v="HORPRESOL, SRL"/>
    <n v="46005112"/>
    <s v="PLANTA ALMERIA"/>
    <n v="3269"/>
    <x v="45"/>
    <d v="2024-09-19T00:00:00"/>
    <d v="1899-12-30T13:18:16"/>
    <s v="votorantim 08:00"/>
    <d v="2024-09-20T00:00:00"/>
    <x v="13"/>
    <x v="9"/>
    <x v="3600"/>
    <d v="2024-09-19T00:00:00"/>
    <d v="1899-12-30T18:08:31"/>
    <n v="195"/>
    <s v="E00195"/>
    <s v="RUTA KMS.195"/>
    <x v="112"/>
    <x v="0"/>
    <x v="0"/>
    <x v="5"/>
    <x v="0"/>
    <d v="2024-09-19T13:18:16"/>
    <x v="385"/>
    <n v="18.695555555575993"/>
    <d v="2024-09-19T18:08:31"/>
    <d v="1899-12-30T02:36:00"/>
    <d v="2024-09-19T20:44:31"/>
    <n v="11.258055555692408"/>
    <x v="0"/>
    <m/>
    <m/>
    <x v="0"/>
    <x v="18"/>
    <x v="0"/>
    <x v="3"/>
    <x v="10"/>
    <n v="5"/>
    <s v=""/>
    <d v="1900-01-01T14:24:00"/>
    <n v="15.095555555575991"/>
    <n v="12"/>
    <n v="3.0955555555759915"/>
    <n v="0"/>
    <x v="3"/>
  </r>
  <r>
    <s v="E002"/>
    <s v="EO55"/>
    <x v="3471"/>
    <x v="0"/>
    <s v="E3"/>
    <n v="100057966"/>
    <s v="HORPRESOL, SRL"/>
    <n v="46005112"/>
    <s v="PLANTA ALMERIA"/>
    <n v="3269"/>
    <x v="45"/>
    <d v="2024-09-19T00:00:00"/>
    <d v="1899-12-30T13:18:34"/>
    <s v="votorantim 10:00"/>
    <d v="2024-09-20T00:00:00"/>
    <x v="11"/>
    <x v="9"/>
    <x v="3601"/>
    <d v="2024-09-19T00:00:00"/>
    <d v="1899-12-30T14:22:53"/>
    <n v="195"/>
    <s v="E00195"/>
    <s v="RUTA KMS.195"/>
    <x v="79"/>
    <x v="0"/>
    <x v="0"/>
    <x v="5"/>
    <x v="0"/>
    <d v="2024-09-19T13:18:34"/>
    <x v="388"/>
    <n v="20.690555555513129"/>
    <d v="2024-09-19T14:22:53"/>
    <d v="1899-12-30T02:36:00"/>
    <d v="2024-09-19T16:58:53"/>
    <n v="17.018611111154314"/>
    <x v="0"/>
    <m/>
    <m/>
    <x v="0"/>
    <x v="18"/>
    <x v="0"/>
    <x v="3"/>
    <x v="5"/>
    <n v="5"/>
    <s v=""/>
    <d v="1900-01-01T14:24:00"/>
    <n v="17.090555555513127"/>
    <n v="12"/>
    <n v="5.0905555555131272"/>
    <n v="0"/>
    <x v="3"/>
  </r>
  <r>
    <s v="E002"/>
    <s v="EO55"/>
    <x v="3472"/>
    <x v="0"/>
    <s v="E3"/>
    <n v="100057966"/>
    <s v="HORPRESOL, SRL"/>
    <n v="46005111"/>
    <s v="PLANTA FUENGIROLA"/>
    <n v="3269"/>
    <x v="45"/>
    <d v="2024-09-19T00:00:00"/>
    <d v="1899-12-30T13:18:49"/>
    <s v="GESTRANS"/>
    <d v="2024-09-20T00:00:00"/>
    <x v="26"/>
    <x v="9"/>
    <x v="3602"/>
    <d v="2024-09-20T00:00:00"/>
    <d v="1899-12-30T08:39:00"/>
    <n v="57"/>
    <s v="E00057"/>
    <s v="RUTA KMS.057"/>
    <x v="80"/>
    <x v="0"/>
    <x v="0"/>
    <x v="5"/>
    <x v="0"/>
    <d v="2024-09-19T13:18:49"/>
    <x v="402"/>
    <n v="30.186388888803776"/>
    <d v="2024-09-20T08:39:00"/>
    <d v="1899-12-30T00:45:36"/>
    <d v="2024-09-20T09:24:36"/>
    <n v="10.089999999850988"/>
    <x v="0"/>
    <m/>
    <m/>
    <x v="0"/>
    <x v="19"/>
    <x v="0"/>
    <x v="3"/>
    <x v="0"/>
    <n v="6"/>
    <s v=""/>
    <d v="1899-12-30T18:14:24"/>
    <n v="28.426388888803775"/>
    <n v="12"/>
    <n v="16.426388888803775"/>
    <n v="0"/>
    <x v="3"/>
  </r>
  <r>
    <s v="E002"/>
    <s v="EO55"/>
    <x v="3473"/>
    <x v="0"/>
    <s v="E3"/>
    <n v="100057966"/>
    <s v="HORPRESOL, SRL"/>
    <n v="46005111"/>
    <s v="PLANTA FUENGIROLA"/>
    <n v="3269"/>
    <x v="45"/>
    <d v="2024-09-19T00:00:00"/>
    <d v="1899-12-30T13:19:03"/>
    <s v="GESTRANS"/>
    <d v="2024-09-20T00:00:00"/>
    <x v="26"/>
    <x v="9"/>
    <x v="3603"/>
    <d v="2024-09-20T00:00:00"/>
    <d v="1899-12-30T07:02:53"/>
    <n v="57"/>
    <s v="E00057"/>
    <s v="RUTA KMS.057"/>
    <x v="363"/>
    <x v="0"/>
    <x v="0"/>
    <x v="5"/>
    <x v="0"/>
    <d v="2024-09-19T13:19:03"/>
    <x v="402"/>
    <n v="30.182500000053551"/>
    <d v="2024-09-20T07:02:53"/>
    <d v="1899-12-30T00:45:36"/>
    <d v="2024-09-20T07:48:29"/>
    <n v="11.691944444377441"/>
    <x v="0"/>
    <m/>
    <m/>
    <x v="0"/>
    <x v="19"/>
    <x v="0"/>
    <x v="3"/>
    <x v="12"/>
    <n v="6"/>
    <s v=""/>
    <d v="1899-12-30T18:14:24"/>
    <n v="28.422500000053549"/>
    <n v="12"/>
    <n v="16.422500000053549"/>
    <n v="0"/>
    <x v="3"/>
  </r>
  <r>
    <s v="E002"/>
    <s v="EO55"/>
    <x v="3474"/>
    <x v="0"/>
    <s v="E3"/>
    <n v="100057966"/>
    <s v="HORPRESOL, SRL"/>
    <n v="46005105"/>
    <s v="PLANTA MALAGA"/>
    <n v="3269"/>
    <x v="45"/>
    <d v="2024-09-19T00:00:00"/>
    <d v="1899-12-30T13:19:17"/>
    <s v="GESTRANS"/>
    <d v="2024-09-20T00:00:00"/>
    <x v="26"/>
    <x v="9"/>
    <x v="3604"/>
    <d v="2024-09-20T00:00:00"/>
    <d v="1899-12-30T06:58:26"/>
    <n v="24"/>
    <s v="E00024"/>
    <s v="RUTA KMS.024"/>
    <x v="83"/>
    <x v="0"/>
    <x v="0"/>
    <x v="5"/>
    <x v="0"/>
    <d v="2024-09-19T13:19:17"/>
    <x v="402"/>
    <n v="30.178611111128703"/>
    <d v="2024-09-20T06:58:26"/>
    <d v="1899-12-30T00:19:12"/>
    <d v="2024-09-20T07:17:38"/>
    <n v="12.206111111096106"/>
    <x v="0"/>
    <m/>
    <m/>
    <x v="0"/>
    <x v="19"/>
    <x v="0"/>
    <x v="3"/>
    <x v="13"/>
    <n v="6"/>
    <s v=""/>
    <d v="1899-12-30T07:40:48"/>
    <n v="28.858611111128702"/>
    <n v="12"/>
    <n v="16.858611111128702"/>
    <n v="0"/>
    <x v="3"/>
  </r>
  <r>
    <s v="E002"/>
    <s v="EO55"/>
    <x v="3475"/>
    <x v="0"/>
    <s v="E3"/>
    <n v="100043691"/>
    <s v="PAVESUR DERIVADOS, S.A."/>
    <n v="46005102"/>
    <s v="PLANTA OJEN"/>
    <n v="3269"/>
    <x v="45"/>
    <d v="2024-09-19T00:00:00"/>
    <d v="1899-12-30T13:21:37"/>
    <s v="8:00 20/09"/>
    <d v="2024-09-20T00:00:00"/>
    <x v="13"/>
    <x v="9"/>
    <x v="3605"/>
    <d v="2024-09-19T00:00:00"/>
    <d v="1899-12-30T15:20:28"/>
    <n v="68"/>
    <s v="E00068"/>
    <s v="RUTA KMS.068"/>
    <x v="85"/>
    <x v="0"/>
    <x v="0"/>
    <x v="5"/>
    <x v="0"/>
    <d v="2024-09-19T13:21:37"/>
    <x v="385"/>
    <n v="18.639722222287674"/>
    <d v="2024-09-19T15:20:28"/>
    <d v="1899-12-30T00:54:24"/>
    <d v="2024-09-19T16:14:52"/>
    <n v="15.752222222392447"/>
    <x v="0"/>
    <m/>
    <m/>
    <x v="0"/>
    <x v="18"/>
    <x v="0"/>
    <x v="3"/>
    <x v="4"/>
    <n v="5"/>
    <s v=""/>
    <d v="1899-12-30T21:45:36"/>
    <n v="16.733055555621007"/>
    <n v="12"/>
    <n v="4.7330555556210072"/>
    <n v="0"/>
    <x v="3"/>
  </r>
  <r>
    <s v="E002"/>
    <s v="EO55"/>
    <x v="3476"/>
    <x v="0"/>
    <s v="E3"/>
    <n v="100058036"/>
    <s v="HORMI CONTADO, S.L."/>
    <n v="46005174"/>
    <s v="PLANTA DE MANILVA E/O 56"/>
    <n v="3269"/>
    <x v="45"/>
    <d v="2024-09-19T00:00:00"/>
    <d v="1899-12-30T13:27:53"/>
    <s v="LA PRIMERA A LAS 7:0"/>
    <d v="2024-09-20T00:00:00"/>
    <x v="27"/>
    <x v="9"/>
    <x v="3606"/>
    <d v="2024-09-19T00:00:00"/>
    <d v="1899-12-30T16:54:58"/>
    <n v="118"/>
    <s v="E00118"/>
    <s v="RUTA KMS.118"/>
    <x v="123"/>
    <x v="0"/>
    <x v="0"/>
    <x v="5"/>
    <x v="0"/>
    <d v="2024-09-19T13:27:53"/>
    <x v="403"/>
    <n v="17.535277777758893"/>
    <d v="2024-09-19T16:54:58"/>
    <d v="1899-12-30T01:34:24"/>
    <d v="2024-09-19T18:29:22"/>
    <n v="12.510555555461906"/>
    <x v="0"/>
    <m/>
    <m/>
    <x v="0"/>
    <x v="18"/>
    <x v="0"/>
    <x v="3"/>
    <x v="8"/>
    <n v="5"/>
    <s v=""/>
    <d v="1899-12-31T13:45:36"/>
    <n v="14.961944444425558"/>
    <n v="12"/>
    <n v="2.9619444444255585"/>
    <n v="0"/>
    <x v="3"/>
  </r>
  <r>
    <s v="E002"/>
    <s v="EO55"/>
    <x v="3477"/>
    <x v="0"/>
    <s v="E3"/>
    <n v="100058036"/>
    <s v="HORMI CONTADO, S.L."/>
    <n v="46005174"/>
    <s v="PLANTA DE MANILVA E/O 56"/>
    <n v="3269"/>
    <x v="45"/>
    <d v="2024-09-19T00:00:00"/>
    <d v="1899-12-30T13:28:18"/>
    <s v="20/09 08:00"/>
    <d v="2024-09-20T00:00:00"/>
    <x v="13"/>
    <x v="9"/>
    <x v="3607"/>
    <d v="2024-09-19T00:00:00"/>
    <d v="1899-12-30T15:17:04"/>
    <n v="118"/>
    <s v="E00118"/>
    <s v="RUTA KMS.118"/>
    <x v="72"/>
    <x v="0"/>
    <x v="0"/>
    <x v="5"/>
    <x v="0"/>
    <d v="2024-09-19T13:28:18"/>
    <x v="385"/>
    <n v="18.528333333379123"/>
    <d v="2024-09-19T15:17:04"/>
    <d v="1899-12-30T01:34:24"/>
    <d v="2024-09-19T16:51:28"/>
    <n v="15.142222222290002"/>
    <x v="0"/>
    <m/>
    <m/>
    <x v="0"/>
    <x v="18"/>
    <x v="0"/>
    <x v="3"/>
    <x v="4"/>
    <n v="5"/>
    <s v=""/>
    <d v="1899-12-31T13:45:36"/>
    <n v="15.955000000045789"/>
    <n v="12"/>
    <n v="3.9550000000457892"/>
    <n v="0"/>
    <x v="3"/>
  </r>
  <r>
    <s v="E002"/>
    <s v="EO55"/>
    <x v="3478"/>
    <x v="0"/>
    <s v="E3"/>
    <n v="100058036"/>
    <s v="HORMI CONTADO, S.L."/>
    <n v="46005174"/>
    <s v="PLANTA DE MANILVA E/O 56"/>
    <n v="3269"/>
    <x v="45"/>
    <d v="2024-09-19T00:00:00"/>
    <d v="1899-12-30T13:28:56"/>
    <s v="20/09 10:30"/>
    <d v="2024-09-20T00:00:00"/>
    <x v="21"/>
    <x v="9"/>
    <x v="3608"/>
    <d v="2024-09-20T00:00:00"/>
    <d v="1899-12-30T07:52:34"/>
    <n v="118"/>
    <s v="E00118"/>
    <s v="RUTA KMS.118"/>
    <x v="132"/>
    <x v="0"/>
    <x v="0"/>
    <x v="5"/>
    <x v="0"/>
    <d v="2024-09-19T13:28:56"/>
    <x v="392"/>
    <n v="21.017777777742594"/>
    <d v="2024-09-20T07:52:34"/>
    <d v="1899-12-30T01:34:24"/>
    <d v="2024-09-20T09:26:58"/>
    <n v="1.0505555554409511"/>
    <x v="0"/>
    <m/>
    <m/>
    <x v="0"/>
    <x v="19"/>
    <x v="0"/>
    <x v="3"/>
    <x v="12"/>
    <n v="6"/>
    <s v=""/>
    <d v="1899-12-31T13:45:36"/>
    <n v="18.44444444440926"/>
    <n v="12"/>
    <n v="6.4444444444092603"/>
    <n v="0"/>
    <x v="3"/>
  </r>
  <r>
    <s v="E002"/>
    <s v="EO55"/>
    <x v="3479"/>
    <x v="0"/>
    <s v="E3"/>
    <n v="100058036"/>
    <s v="HORMI CONTADO, S.L."/>
    <n v="46005174"/>
    <s v="PLANTA DE MANILVA E/O 56"/>
    <n v="3269"/>
    <x v="45"/>
    <d v="2024-09-19T00:00:00"/>
    <d v="1899-12-30T13:30:39"/>
    <s v="20/09 09:00"/>
    <d v="2024-09-20T00:00:00"/>
    <x v="18"/>
    <x v="9"/>
    <x v="3609"/>
    <d v="2024-09-20T00:00:00"/>
    <d v="1899-12-30T06:31:19"/>
    <n v="118"/>
    <s v="E00118"/>
    <s v="RUTA KMS.118"/>
    <x v="116"/>
    <x v="0"/>
    <x v="0"/>
    <x v="5"/>
    <x v="0"/>
    <d v="2024-09-19T13:30:39"/>
    <x v="379"/>
    <n v="19.48916666675359"/>
    <d v="2024-09-20T06:31:19"/>
    <d v="1899-12-30T01:34:24"/>
    <d v="2024-09-20T08:05:43"/>
    <n v="0.90472222224343568"/>
    <x v="0"/>
    <m/>
    <m/>
    <x v="0"/>
    <x v="19"/>
    <x v="0"/>
    <x v="3"/>
    <x v="13"/>
    <n v="6"/>
    <s v=""/>
    <d v="1899-12-31T13:45:36"/>
    <n v="16.915833333420256"/>
    <n v="12"/>
    <n v="4.915833333420256"/>
    <n v="0"/>
    <x v="3"/>
  </r>
  <r>
    <s v="E002"/>
    <s v="EO55"/>
    <x v="3480"/>
    <x v="0"/>
    <s v="E3"/>
    <n v="100045043"/>
    <s v="HORMIGONES GUADARRANQUE, S.L."/>
    <n v="46005161"/>
    <s v="PLANTA DE SAN ROQUE"/>
    <n v="3269"/>
    <x v="45"/>
    <d v="2024-09-19T00:00:00"/>
    <d v="1899-12-30T13:32:25"/>
    <s v="20/09 10:00"/>
    <d v="2024-09-20T00:00:00"/>
    <x v="11"/>
    <x v="9"/>
    <x v="3610"/>
    <d v="2024-09-19T00:00:00"/>
    <d v="1899-12-30T14:59:55"/>
    <n v="144"/>
    <s v="E00144"/>
    <s v="RUTA KMS.144"/>
    <x v="109"/>
    <x v="0"/>
    <x v="0"/>
    <x v="5"/>
    <x v="0"/>
    <d v="2024-09-19T13:32:25"/>
    <x v="388"/>
    <n v="20.459722222178243"/>
    <d v="2024-09-19T14:59:55"/>
    <d v="1899-12-30T01:55:12"/>
    <d v="2024-09-19T16:55:07"/>
    <n v="17.081388888764195"/>
    <x v="0"/>
    <m/>
    <m/>
    <x v="0"/>
    <x v="18"/>
    <x v="0"/>
    <x v="3"/>
    <x v="5"/>
    <n v="5"/>
    <s v=""/>
    <d v="1899-12-31T22:04:48"/>
    <n v="17.539722222178241"/>
    <n v="12"/>
    <n v="5.5397222221782414"/>
    <n v="0"/>
    <x v="3"/>
  </r>
  <r>
    <s v="E002"/>
    <s v="EO55"/>
    <x v="3481"/>
    <x v="0"/>
    <s v="E3"/>
    <n v="432000110"/>
    <s v="PREBETONG HORMIGONES, S.A."/>
    <n v="46001414"/>
    <s v="HUELVA (F.MONTENEGRO)"/>
    <n v="1782"/>
    <x v="46"/>
    <d v="2024-09-19T00:00:00"/>
    <d v="1899-12-30T13:33:56"/>
    <s v="20/09 09:00"/>
    <d v="2024-09-20T00:00:00"/>
    <x v="3"/>
    <x v="10"/>
    <x v="3611"/>
    <d v="2024-09-19T00:00:00"/>
    <d v="1899-12-30T16:57:20"/>
    <n v="29"/>
    <s v="E00029"/>
    <s v="RUTA KMS.029"/>
    <x v="390"/>
    <x v="0"/>
    <x v="0"/>
    <x v="6"/>
    <x v="0"/>
    <d v="2024-09-19T13:33:56"/>
    <x v="404"/>
    <n v="24.434444444545079"/>
    <d v="2024-09-19T16:57:20"/>
    <d v="1899-12-30T00:23:12"/>
    <d v="2024-09-19T17:20:32"/>
    <n v="20.657777777931187"/>
    <x v="0"/>
    <m/>
    <m/>
    <x v="0"/>
    <x v="18"/>
    <x v="0"/>
    <x v="3"/>
    <x v="8"/>
    <n v="5"/>
    <s v=""/>
    <d v="1899-12-30T09:16:48"/>
    <n v="23.047777777878412"/>
    <n v="12"/>
    <n v="11.047777777878412"/>
    <n v="0"/>
    <x v="3"/>
  </r>
  <r>
    <s v="E002"/>
    <s v="EO55"/>
    <x v="3482"/>
    <x v="0"/>
    <s v="E3"/>
    <n v="100029323"/>
    <s v="HORMIGONES COSTASUR, S.L."/>
    <n v="46005677"/>
    <s v="ADIF_TRAMO GIBRALEON (ZALAMEA)"/>
    <n v="837"/>
    <x v="42"/>
    <d v="2024-09-19T00:00:00"/>
    <d v="1899-12-30T13:36:52"/>
    <s v="20/09 08:00h"/>
    <d v="2024-09-20T00:00:00"/>
    <x v="13"/>
    <x v="10"/>
    <x v="3612"/>
    <d v="2024-09-19T00:00:00"/>
    <d v="1899-12-30T19:34:43"/>
    <n v="47"/>
    <s v="E00047"/>
    <s v="RUTA KMS.047"/>
    <x v="87"/>
    <x v="0"/>
    <x v="0"/>
    <x v="6"/>
    <x v="0"/>
    <d v="2024-09-19T13:36:52"/>
    <x v="385"/>
    <n v="18.385555555578321"/>
    <d v="2024-09-19T19:34:43"/>
    <d v="1899-12-30T00:37:36"/>
    <d v="2024-09-19T20:12:19"/>
    <n v="11.794722222257406"/>
    <x v="0"/>
    <m/>
    <m/>
    <x v="0"/>
    <x v="18"/>
    <x v="0"/>
    <x v="3"/>
    <x v="11"/>
    <n v="5"/>
    <s v=""/>
    <d v="1899-12-30T15:02:24"/>
    <n v="16.758888888911656"/>
    <n v="12"/>
    <n v="4.7588888889116561"/>
    <n v="0"/>
    <x v="3"/>
  </r>
  <r>
    <s v="E002"/>
    <s v="EO55"/>
    <x v="3483"/>
    <x v="0"/>
    <s v="E3"/>
    <n v="100058384"/>
    <s v="ADOQUINES Y MARCOS, S.L."/>
    <n v="46005169"/>
    <s v="PLANTA LA RODA DE ANDALUCIA"/>
    <n v="3263"/>
    <x v="47"/>
    <d v="2024-09-19T00:00:00"/>
    <d v="1899-12-30T13:41:13"/>
    <s v=".20/09 09:00"/>
    <d v="2024-09-20T00:00:00"/>
    <x v="18"/>
    <x v="9"/>
    <x v="3613"/>
    <d v="2024-09-19T00:00:00"/>
    <d v="1899-12-30T17:07:22"/>
    <n v="90"/>
    <s v="E00090"/>
    <s v="RUTA KMS.090"/>
    <x v="293"/>
    <x v="0"/>
    <x v="0"/>
    <x v="5"/>
    <x v="0"/>
    <d v="2024-09-19T13:41:13"/>
    <x v="379"/>
    <n v="19.3130555555108"/>
    <d v="2024-09-19T17:07:22"/>
    <d v="1899-12-30T01:12:00"/>
    <d v="2024-09-19T18:19:22"/>
    <n v="14.677222222206183"/>
    <x v="0"/>
    <m/>
    <m/>
    <x v="0"/>
    <x v="18"/>
    <x v="0"/>
    <x v="3"/>
    <x v="9"/>
    <n v="5"/>
    <s v=""/>
    <d v="1899-12-31T04:48:00"/>
    <n v="17.113055555510801"/>
    <n v="12"/>
    <n v="5.113055555510801"/>
    <n v="0"/>
    <x v="3"/>
  </r>
  <r>
    <s v="E002"/>
    <s v="EO55"/>
    <x v="3484"/>
    <x v="0"/>
    <s v="E3"/>
    <n v="432000110"/>
    <s v="PREBETONG HORMIGONES, S.A."/>
    <n v="46005597"/>
    <s v="PLANTA MORTERO SECO MANILVA"/>
    <n v="3269"/>
    <x v="45"/>
    <d v="2024-09-19T00:00:00"/>
    <d v="1899-12-30T13:44:29"/>
    <s v="A LAS SIETE DE LA MA"/>
    <d v="2024-09-20T00:00:00"/>
    <x v="3"/>
    <x v="9"/>
    <x v="3614"/>
    <d v="2024-09-19T00:00:00"/>
    <d v="1899-12-30T16:21:10"/>
    <n v="118"/>
    <s v="E00118"/>
    <s v="RUTA KMS.118"/>
    <x v="124"/>
    <x v="0"/>
    <x v="0"/>
    <x v="5"/>
    <x v="0"/>
    <d v="2024-09-19T13:44:29"/>
    <x v="404"/>
    <n v="24.258611111145001"/>
    <d v="2024-09-19T16:21:10"/>
    <d v="1899-12-30T01:34:24"/>
    <d v="2024-09-19T17:55:34"/>
    <n v="20.073888888931833"/>
    <x v="0"/>
    <m/>
    <m/>
    <x v="0"/>
    <x v="18"/>
    <x v="0"/>
    <x v="3"/>
    <x v="8"/>
    <n v="5"/>
    <s v=""/>
    <d v="1899-12-31T13:45:36"/>
    <n v="21.685277777811667"/>
    <n v="12"/>
    <n v="9.6852777778116668"/>
    <n v="0"/>
    <x v="3"/>
  </r>
  <r>
    <s v="E002"/>
    <s v="EO55"/>
    <x v="3485"/>
    <x v="0"/>
    <s v="E3"/>
    <n v="432000110"/>
    <s v="PREBETONG HORMIGONES, S.A."/>
    <n v="46005596"/>
    <s v="PLANTA ALHAURIN MORTERO SECO"/>
    <n v="3269"/>
    <x v="45"/>
    <d v="2024-09-19T00:00:00"/>
    <d v="1899-12-30T14:53:38"/>
    <s v="19/09"/>
    <d v="2024-09-20T00:00:00"/>
    <x v="25"/>
    <x v="9"/>
    <x v="3615"/>
    <d v="2024-09-19T00:00:00"/>
    <d v="1899-12-30T15:33:26"/>
    <n v="35"/>
    <s v="E00035"/>
    <s v="RUTA KMS.035"/>
    <x v="103"/>
    <x v="0"/>
    <x v="0"/>
    <x v="5"/>
    <x v="0"/>
    <d v="2024-09-19T14:53:38"/>
    <x v="405"/>
    <n v="28.106111111061182"/>
    <d v="2024-09-19T15:33:26"/>
    <d v="1899-12-30T00:28:00"/>
    <d v="2024-09-19T16:01:26"/>
    <n v="26.976111111114733"/>
    <x v="0"/>
    <m/>
    <m/>
    <x v="0"/>
    <x v="18"/>
    <x v="0"/>
    <x v="3"/>
    <x v="4"/>
    <n v="5"/>
    <s v=""/>
    <d v="1899-12-30T11:12:00"/>
    <n v="26.639444444394517"/>
    <n v="12"/>
    <n v="14.639444444394517"/>
    <n v="0"/>
    <x v="3"/>
  </r>
  <r>
    <s v="E002"/>
    <s v="EO55"/>
    <x v="3486"/>
    <x v="0"/>
    <s v="E3"/>
    <n v="100058805"/>
    <s v="HORMIGONES, ARIDOS Y SERVICIOS CADI"/>
    <n v="46005219"/>
    <s v="PLANTA HORMIGON (ARCOS FRONTERA)"/>
    <n v="3264"/>
    <x v="43"/>
    <d v="2024-09-19T00:00:00"/>
    <d v="1899-12-30T15:01:51"/>
    <s v="20/09 08:00h"/>
    <d v="2024-09-20T00:00:00"/>
    <x v="13"/>
    <x v="9"/>
    <x v="3616"/>
    <d v="2024-09-19T00:00:00"/>
    <d v="1899-12-30T16:25:21"/>
    <n v="196"/>
    <s v="E00196"/>
    <s v="RUTA KMS.196"/>
    <x v="141"/>
    <x v="0"/>
    <x v="0"/>
    <x v="5"/>
    <x v="0"/>
    <d v="2024-09-19T15:01:51"/>
    <x v="385"/>
    <n v="16.969166666676756"/>
    <d v="2024-09-19T16:25:21"/>
    <d v="1899-12-30T02:36:48"/>
    <d v="2024-09-19T19:02:09"/>
    <n v="12.964166666613892"/>
    <x v="0"/>
    <m/>
    <m/>
    <x v="0"/>
    <x v="18"/>
    <x v="0"/>
    <x v="3"/>
    <x v="8"/>
    <n v="5"/>
    <s v=""/>
    <d v="1900-01-01T14:43:12"/>
    <n v="13.355833333343423"/>
    <n v="12"/>
    <n v="1.3558333333434227"/>
    <n v="0"/>
    <x v="3"/>
  </r>
  <r>
    <s v="E002"/>
    <s v="EO55"/>
    <x v="3487"/>
    <x v="0"/>
    <s v="E3"/>
    <n v="100058036"/>
    <s v="HORMI CONTADO, S.L."/>
    <n v="46005771"/>
    <s v="PLANTA DE MARBELLA"/>
    <n v="3269"/>
    <x v="45"/>
    <d v="2024-09-19T00:00:00"/>
    <d v="1899-12-30T15:24:39"/>
    <s v="20/09 08:00h"/>
    <d v="2024-09-20T00:00:00"/>
    <x v="13"/>
    <x v="9"/>
    <x v="3617"/>
    <d v="2024-09-19T00:00:00"/>
    <d v="1899-12-30T16:52:12"/>
    <n v="79"/>
    <s v="E00079"/>
    <s v="RUTA KMS.079"/>
    <x v="82"/>
    <x v="0"/>
    <x v="0"/>
    <x v="5"/>
    <x v="0"/>
    <d v="2024-09-19T15:24:39"/>
    <x v="385"/>
    <n v="16.589166666730307"/>
    <d v="2024-09-19T16:52:12"/>
    <d v="1899-12-30T01:03:12"/>
    <d v="2024-09-19T17:55:24"/>
    <n v="14.076666666660458"/>
    <x v="0"/>
    <m/>
    <m/>
    <x v="0"/>
    <x v="18"/>
    <x v="0"/>
    <x v="3"/>
    <x v="8"/>
    <n v="5"/>
    <s v=""/>
    <d v="1899-12-31T01:16:48"/>
    <n v="14.535833333396974"/>
    <n v="12"/>
    <n v="2.5358333333969743"/>
    <n v="0"/>
    <x v="3"/>
  </r>
  <r>
    <s v="E002"/>
    <s v="EO55"/>
    <x v="3488"/>
    <x v="0"/>
    <s v="E3"/>
    <n v="432000110"/>
    <s v="PREBETONG HORMIGONES, S.A."/>
    <n v="46001416"/>
    <s v="ALCALA DE GUADAIRA"/>
    <n v="837"/>
    <x v="42"/>
    <d v="2024-09-19T00:00:00"/>
    <d v="1899-12-30T15:35:35"/>
    <s v="20/09 08:00h"/>
    <d v="2024-09-20T00:00:00"/>
    <x v="13"/>
    <x v="10"/>
    <x v="3618"/>
    <d v="2024-09-19T00:00:00"/>
    <d v="1899-12-30T18:38:23"/>
    <n v="83"/>
    <s v="E00083"/>
    <s v="RUTA KMS.083"/>
    <x v="140"/>
    <x v="0"/>
    <x v="0"/>
    <x v="6"/>
    <x v="0"/>
    <d v="2024-09-19T15:35:35"/>
    <x v="385"/>
    <n v="16.406944444519468"/>
    <d v="2024-09-19T18:38:23"/>
    <d v="1899-12-30T01:06:24"/>
    <d v="2024-09-19T19:44:47"/>
    <n v="12.253611111023929"/>
    <x v="0"/>
    <m/>
    <m/>
    <x v="0"/>
    <x v="18"/>
    <x v="0"/>
    <x v="3"/>
    <x v="10"/>
    <n v="5"/>
    <s v="LOGISTICA GALVEZ MARIN, S.L."/>
    <d v="1899-12-31T02:33:36"/>
    <n v="14.3002777778528"/>
    <n v="12"/>
    <n v="2.3002777778528003"/>
    <n v="0"/>
    <x v="3"/>
  </r>
  <r>
    <s v="E002"/>
    <s v="EO55"/>
    <x v="3489"/>
    <x v="0"/>
    <s v="E3"/>
    <n v="432000110"/>
    <s v="PREBETONG HORMIGONES, S.A."/>
    <n v="46001416"/>
    <s v="ALCALA DE GUADAIRA"/>
    <n v="837"/>
    <x v="42"/>
    <d v="2024-09-19T00:00:00"/>
    <d v="1899-12-30T16:03:50"/>
    <s v="20/09 09:30h"/>
    <d v="2024-09-20T00:00:00"/>
    <x v="23"/>
    <x v="10"/>
    <x v="3619"/>
    <d v="2024-09-20T00:00:00"/>
    <d v="1899-12-30T08:23:40"/>
    <n v="83"/>
    <s v="E00083"/>
    <s v="RUTA KMS.083"/>
    <x v="121"/>
    <x v="0"/>
    <x v="0"/>
    <x v="6"/>
    <x v="0"/>
    <d v="2024-09-19T16:03:50"/>
    <x v="389"/>
    <n v="17.436111111135688"/>
    <d v="2024-09-20T08:23:40"/>
    <d v="1899-12-30T01:06:24"/>
    <d v="2024-09-20T09:30:04"/>
    <n v="-1.1111111962236464E-3"/>
    <x v="0"/>
    <m/>
    <m/>
    <x v="0"/>
    <x v="19"/>
    <x v="0"/>
    <x v="3"/>
    <x v="0"/>
    <n v="6"/>
    <s v=""/>
    <d v="1899-12-31T02:33:36"/>
    <n v="15.329444444469022"/>
    <n v="12"/>
    <n v="3.3294444444690221"/>
    <n v="0"/>
    <x v="3"/>
  </r>
  <r>
    <s v="E002"/>
    <s v="EO55"/>
    <x v="3490"/>
    <x v="0"/>
    <s v="E3"/>
    <n v="100058399"/>
    <s v="HORMIGONES ESTEBBUNA, S.L."/>
    <n v="46005172"/>
    <s v="PLANTA ESTEPONA"/>
    <n v="3264"/>
    <x v="43"/>
    <d v="2024-09-19T00:00:00"/>
    <d v="1899-12-30T16:04:13"/>
    <s v="20/09 09:00h"/>
    <d v="2024-09-20T00:00:00"/>
    <x v="18"/>
    <x v="9"/>
    <x v="3620"/>
    <d v="2024-09-20T00:00:00"/>
    <d v="1899-12-30T05:31:45"/>
    <n v="110"/>
    <s v="E00110"/>
    <s v="RUTA KMS.110"/>
    <x v="117"/>
    <x v="0"/>
    <x v="0"/>
    <x v="5"/>
    <x v="0"/>
    <d v="2024-09-19T16:04:13"/>
    <x v="379"/>
    <n v="16.929722222266719"/>
    <d v="2024-09-20T05:31:45"/>
    <d v="1899-12-30T01:28:00"/>
    <d v="2024-09-20T06:59:45"/>
    <n v="2.0041666666511446"/>
    <x v="0"/>
    <m/>
    <m/>
    <x v="0"/>
    <x v="19"/>
    <x v="0"/>
    <x v="3"/>
    <x v="14"/>
    <n v="6"/>
    <s v=""/>
    <d v="1899-12-31T11:12:00"/>
    <n v="14.463055555600052"/>
    <n v="12"/>
    <n v="2.463055555600052"/>
    <n v="0"/>
    <x v="3"/>
  </r>
  <r>
    <s v="E002"/>
    <s v="EO55"/>
    <x v="3491"/>
    <x v="0"/>
    <s v="E3"/>
    <n v="100059631"/>
    <s v="UTE LA HIGUERA-ANDUJAR"/>
    <n v="46005941"/>
    <s v="OBRA A-311"/>
    <n v="3278"/>
    <x v="53"/>
    <d v="2024-09-19T00:00:00"/>
    <d v="1899-12-30T16:15:18"/>
    <s v="20/09 08:30h"/>
    <d v="2024-09-20T00:00:00"/>
    <x v="19"/>
    <x v="9"/>
    <x v="3621"/>
    <d v="2024-09-20T00:00:00"/>
    <d v="1899-12-30T05:25:33"/>
    <n v="286"/>
    <s v="E00286"/>
    <s v="RUTA KMS.286"/>
    <x v="383"/>
    <x v="0"/>
    <x v="0"/>
    <x v="5"/>
    <x v="0"/>
    <d v="2024-09-19T16:15:18"/>
    <x v="391"/>
    <n v="16.244999999937136"/>
    <d v="2024-09-20T05:25:33"/>
    <d v="1899-12-30T03:48:48"/>
    <d v="2024-09-20T09:14:21"/>
    <n v="-0.73916666675359011"/>
    <x v="0"/>
    <m/>
    <m/>
    <x v="0"/>
    <x v="19"/>
    <x v="0"/>
    <x v="3"/>
    <x v="14"/>
    <n v="6"/>
    <s v="TRANSPORTES FRANCISCO CASTILLA E HI"/>
    <d v="1900-01-02T19:31:12"/>
    <n v="11.431666666603803"/>
    <n v="12"/>
    <n v="-0.56833333339619685"/>
    <n v="1"/>
    <x v="3"/>
  </r>
  <r>
    <s v="E002"/>
    <s v="EO55"/>
    <x v="3492"/>
    <x v="0"/>
    <s v="E3"/>
    <n v="100037768"/>
    <s v="MINAS DE AGUAS TEÑIDAS, S.A.U. (MAT"/>
    <n v="46003118"/>
    <s v="ZREP4500031988_1 VALDELAMUSA PASTA"/>
    <n v="1782"/>
    <x v="46"/>
    <d v="2024-09-19T00:00:00"/>
    <d v="1899-12-30T16:19:15"/>
    <s v="20/09 6h"/>
    <d v="2024-09-20T00:00:00"/>
    <x v="9"/>
    <x v="10"/>
    <x v="3622"/>
    <d v="2024-09-19T00:00:00"/>
    <d v="1899-12-30T19:31:56"/>
    <n v="85"/>
    <s v="E00085"/>
    <s v="RUTA KMS.085"/>
    <x v="86"/>
    <x v="0"/>
    <x v="0"/>
    <x v="6"/>
    <x v="0"/>
    <d v="2024-09-19T16:19:15"/>
    <x v="368"/>
    <n v="27.679166666697711"/>
    <d v="2024-09-19T19:31:56"/>
    <d v="1899-12-30T01:08:00"/>
    <d v="2024-09-19T20:39:56"/>
    <n v="23.334444444451947"/>
    <x v="0"/>
    <m/>
    <m/>
    <x v="0"/>
    <x v="18"/>
    <x v="0"/>
    <x v="3"/>
    <x v="11"/>
    <n v="5"/>
    <s v=""/>
    <d v="1899-12-31T03:12:00"/>
    <n v="25.545833333364378"/>
    <n v="12"/>
    <n v="13.545833333364378"/>
    <n v="0"/>
    <x v="3"/>
  </r>
  <r>
    <s v="E002"/>
    <s v="EO55"/>
    <x v="3493"/>
    <x v="0"/>
    <s v="E3"/>
    <n v="100037768"/>
    <s v="MINAS DE AGUAS TEÑIDAS, S.A.U. (MAT"/>
    <n v="46003118"/>
    <s v="ZREP4500031988_1 VALDELAMUSA PASTA"/>
    <n v="1782"/>
    <x v="46"/>
    <d v="2024-09-19T00:00:00"/>
    <d v="1899-12-30T16:19:39"/>
    <s v="20/09 8h"/>
    <d v="2024-09-20T00:00:00"/>
    <x v="9"/>
    <x v="10"/>
    <x v="3623"/>
    <d v="2024-09-19T00:00:00"/>
    <d v="1899-12-30T19:00:15"/>
    <n v="85"/>
    <s v="E00085"/>
    <s v="RUTA KMS.085"/>
    <x v="389"/>
    <x v="0"/>
    <x v="0"/>
    <x v="6"/>
    <x v="0"/>
    <d v="2024-09-19T16:19:39"/>
    <x v="368"/>
    <n v="27.672500000044238"/>
    <d v="2024-09-19T19:00:15"/>
    <d v="1899-12-30T01:08:00"/>
    <d v="2024-09-19T20:08:15"/>
    <n v="23.862499999988358"/>
    <x v="0"/>
    <m/>
    <m/>
    <x v="0"/>
    <x v="18"/>
    <x v="0"/>
    <x v="3"/>
    <x v="11"/>
    <n v="5"/>
    <s v=""/>
    <d v="1899-12-31T03:12:00"/>
    <n v="25.539166666710905"/>
    <n v="12"/>
    <n v="13.539166666710905"/>
    <n v="0"/>
    <x v="3"/>
  </r>
  <r>
    <s v="E002"/>
    <s v="EO55"/>
    <x v="3494"/>
    <x v="0"/>
    <s v="E3"/>
    <n v="100043691"/>
    <s v="PAVESUR DERIVADOS, S.A."/>
    <n v="46005102"/>
    <s v="PLANTA OJEN"/>
    <n v="3269"/>
    <x v="45"/>
    <d v="2024-09-19T00:00:00"/>
    <d v="1899-12-30T16:43:02"/>
    <s v="9:00 20/09"/>
    <d v="2024-09-20T00:00:00"/>
    <x v="18"/>
    <x v="9"/>
    <x v="3624"/>
    <d v="2024-09-20T00:00:00"/>
    <d v="1899-12-30T08:03:36"/>
    <n v="68"/>
    <s v="E00068"/>
    <s v="RUTA KMS.068"/>
    <x v="92"/>
    <x v="0"/>
    <x v="0"/>
    <x v="5"/>
    <x v="0"/>
    <d v="2024-09-19T16:43:02"/>
    <x v="379"/>
    <n v="16.282777777814772"/>
    <d v="2024-09-20T08:03:36"/>
    <d v="1899-12-30T00:54:24"/>
    <d v="2024-09-20T08:58:00"/>
    <n v="3.3333333441987634E-2"/>
    <x v="0"/>
    <m/>
    <m/>
    <x v="0"/>
    <x v="19"/>
    <x v="0"/>
    <x v="3"/>
    <x v="0"/>
    <n v="6"/>
    <s v=""/>
    <d v="1899-12-30T21:45:36"/>
    <n v="14.376111111148106"/>
    <n v="12"/>
    <n v="2.3761111111481057"/>
    <n v="0"/>
    <x v="3"/>
  </r>
  <r>
    <s v="E002"/>
    <s v="EO55"/>
    <x v="3495"/>
    <x v="0"/>
    <s v="E3"/>
    <n v="100018445"/>
    <s v="HORMIGONES ESTEPA, S.A."/>
    <n v="46000354"/>
    <s v="ESTEPA"/>
    <n v="3269"/>
    <x v="45"/>
    <d v="2024-09-19T00:00:00"/>
    <d v="1899-12-30T16:56:58"/>
    <s v="20/09 08:00h"/>
    <d v="2024-09-20T00:00:00"/>
    <x v="13"/>
    <x v="9"/>
    <x v="3625"/>
    <d v="2024-09-20T00:00:00"/>
    <d v="1899-12-30T07:55:38"/>
    <n v="104"/>
    <s v="E00104"/>
    <s v="RUTA KMS.104"/>
    <x v="134"/>
    <x v="0"/>
    <x v="0"/>
    <x v="5"/>
    <x v="0"/>
    <d v="2024-09-19T16:56:58"/>
    <x v="385"/>
    <n v="15.050555555673782"/>
    <d v="2024-09-20T07:55:38"/>
    <d v="1899-12-30T01:23:12"/>
    <d v="2024-09-20T09:18:50"/>
    <n v="-1.3138888888643123"/>
    <x v="1"/>
    <m/>
    <m/>
    <x v="0"/>
    <x v="19"/>
    <x v="1"/>
    <x v="3"/>
    <x v="12"/>
    <n v="6"/>
    <s v=""/>
    <d v="1899-12-31T09:16:48"/>
    <n v="12.663888889007115"/>
    <n v="12"/>
    <n v="0.66388888900711507"/>
    <n v="1"/>
    <x v="3"/>
  </r>
  <r>
    <s v="E002"/>
    <s v="EO55"/>
    <x v="3496"/>
    <x v="0"/>
    <s v="E3"/>
    <n v="432000110"/>
    <s v="PREBETONG HORMIGONES, S.A."/>
    <n v="46001414"/>
    <s v="HUELVA (F.MONTENEGRO)"/>
    <n v="837"/>
    <x v="42"/>
    <d v="2024-09-19T00:00:00"/>
    <d v="1899-12-30T16:59:06"/>
    <s v="20/09 8h"/>
    <d v="2024-09-20T00:00:00"/>
    <x v="13"/>
    <x v="10"/>
    <x v="3626"/>
    <d v="2024-09-20T00:00:00"/>
    <d v="1899-12-30T07:20:32"/>
    <n v="29"/>
    <s v="E00029"/>
    <s v="RUTA KMS.029"/>
    <x v="295"/>
    <x v="0"/>
    <x v="0"/>
    <x v="6"/>
    <x v="0"/>
    <d v="2024-09-19T16:59:06"/>
    <x v="385"/>
    <n v="15.01500000001397"/>
    <d v="2024-09-20T07:20:32"/>
    <d v="1899-12-30T00:23:12"/>
    <d v="2024-09-20T07:43:44"/>
    <n v="0.27111111127305776"/>
    <x v="0"/>
    <m/>
    <m/>
    <x v="0"/>
    <x v="19"/>
    <x v="0"/>
    <x v="3"/>
    <x v="12"/>
    <n v="6"/>
    <s v=""/>
    <d v="1899-12-30T09:16:48"/>
    <n v="13.628333333347303"/>
    <n v="12"/>
    <n v="1.6283333333473031"/>
    <n v="0"/>
    <x v="3"/>
  </r>
  <r>
    <s v="E002"/>
    <s v="EO55"/>
    <x v="3497"/>
    <x v="0"/>
    <s v="E3"/>
    <n v="100018311"/>
    <s v="ANDALUZA DE MORTEROS, SA (ANDEMOSA)"/>
    <n v="46005100"/>
    <s v="PLANTA VILLA ROSA (CON TTE) MALAGA"/>
    <n v="3264"/>
    <x v="43"/>
    <d v="2024-09-19T00:00:00"/>
    <d v="1899-12-30T17:09:57"/>
    <d v="1899-12-30T07:00:00"/>
    <d v="2024-09-20T00:00:00"/>
    <x v="27"/>
    <x v="9"/>
    <x v="3627"/>
    <d v="2024-09-20T00:00:00"/>
    <d v="1899-12-30T06:26:49"/>
    <n v="24"/>
    <s v="E00024"/>
    <s v="RUTA KMS.024"/>
    <x v="129"/>
    <x v="0"/>
    <x v="0"/>
    <x v="5"/>
    <x v="0"/>
    <d v="2024-09-19T17:09:57"/>
    <x v="403"/>
    <n v="13.834166666551027"/>
    <d v="2024-09-20T06:26:49"/>
    <d v="1899-12-30T00:19:12"/>
    <d v="2024-09-20T06:46:01"/>
    <n v="0.23305555537808686"/>
    <x v="0"/>
    <m/>
    <m/>
    <x v="0"/>
    <x v="19"/>
    <x v="0"/>
    <x v="3"/>
    <x v="13"/>
    <n v="6"/>
    <s v=""/>
    <d v="1899-12-30T07:40:48"/>
    <n v="12.514166666551027"/>
    <n v="12"/>
    <n v="0.51416666655102716"/>
    <n v="1"/>
    <x v="3"/>
  </r>
  <r>
    <s v="E002"/>
    <s v="EO55"/>
    <x v="3498"/>
    <x v="0"/>
    <s v="E3"/>
    <n v="100018311"/>
    <s v="ANDALUZA DE MORTEROS, SA (ANDEMOSA)"/>
    <n v="46005100"/>
    <s v="PLANTA VILLA ROSA (CON TTE) MALAGA"/>
    <n v="3264"/>
    <x v="43"/>
    <d v="2024-09-19T00:00:00"/>
    <d v="1899-12-30T17:10:20"/>
    <d v="1899-12-30T09:00:00"/>
    <d v="2024-09-20T00:00:00"/>
    <x v="18"/>
    <x v="9"/>
    <x v="3628"/>
    <d v="2024-09-20T00:00:00"/>
    <d v="1899-12-30T08:45:07"/>
    <n v="24"/>
    <s v="E00024"/>
    <s v="RUTA KMS.024"/>
    <x v="129"/>
    <x v="0"/>
    <x v="0"/>
    <x v="5"/>
    <x v="0"/>
    <d v="2024-09-19T17:10:20"/>
    <x v="379"/>
    <n v="15.827777777798474"/>
    <d v="2024-09-20T08:45:07"/>
    <d v="1899-12-30T00:19:12"/>
    <d v="2024-09-20T09:04:19"/>
    <n v="-7.1944444498512894E-2"/>
    <x v="0"/>
    <m/>
    <m/>
    <x v="0"/>
    <x v="19"/>
    <x v="0"/>
    <x v="3"/>
    <x v="0"/>
    <n v="6"/>
    <s v=""/>
    <d v="1899-12-30T07:40:48"/>
    <n v="14.507777777798474"/>
    <n v="12"/>
    <n v="2.5077777777984736"/>
    <n v="0"/>
    <x v="3"/>
  </r>
  <r>
    <s v="E002"/>
    <s v="EO56"/>
    <x v="3499"/>
    <x v="0"/>
    <s v="E3"/>
    <n v="100058154"/>
    <s v="BASEWELL LTD"/>
    <n v="46005185"/>
    <s v="GIBRALTAR"/>
    <n v="3268"/>
    <x v="2"/>
    <d v="2024-09-18T00:00:00"/>
    <d v="1899-12-30T14:14:24"/>
    <s v="19/09  de 8 a 13h"/>
    <d v="2024-09-19T00:00:00"/>
    <x v="0"/>
    <x v="9"/>
    <x v="3629"/>
    <d v="2024-09-19T00:00:00"/>
    <d v="1899-12-30T08:47:34"/>
    <n v="153"/>
    <s v="E00153"/>
    <s v="RUTA KMS.153"/>
    <x v="67"/>
    <x v="0"/>
    <x v="0"/>
    <x v="5"/>
    <x v="0"/>
    <d v="2024-09-18T14:14:24"/>
    <x v="375"/>
    <n v="22.760000000009313"/>
    <d v="2024-09-19T08:47:34"/>
    <d v="1899-12-30T02:02:24"/>
    <d v="2024-09-19T10:49:58"/>
    <n v="2.1672222222550772"/>
    <x v="0"/>
    <m/>
    <m/>
    <x v="0"/>
    <x v="18"/>
    <x v="0"/>
    <x v="3"/>
    <x v="0"/>
    <n v="5"/>
    <s v=""/>
    <d v="1900-01-01T00:57:36"/>
    <n v="19.720000000009314"/>
    <n v="12"/>
    <n v="7.7200000000093141"/>
    <n v="0"/>
    <x v="3"/>
  </r>
  <r>
    <s v="E002"/>
    <s v="EO57"/>
    <x v="3500"/>
    <x v="0"/>
    <s v="E3"/>
    <n v="100037447"/>
    <s v="ARIDOS Y HORMIGONES GOMERA, S.L."/>
    <n v="68000073"/>
    <s v="GS POLIGONO DE GUIMAR"/>
    <n v="3126"/>
    <x v="54"/>
    <d v="2024-09-12T00:00:00"/>
    <d v="1899-12-30T17:12:03"/>
    <s v="18/09 10H"/>
    <d v="2024-09-18T00:00:00"/>
    <x v="7"/>
    <x v="12"/>
    <x v="3630"/>
    <d v="2024-09-18T00:00:00"/>
    <d v="1899-12-30T10:24:45"/>
    <n v="28"/>
    <s v="E0054Q"/>
    <s v="Polig.Industrial de Guimar"/>
    <x v="154"/>
    <x v="0"/>
    <x v="0"/>
    <x v="3"/>
    <x v="0"/>
    <d v="2024-09-12T17:12:03"/>
    <x v="362"/>
    <n v="144.79916666663485"/>
    <d v="2024-09-18T10:24:45"/>
    <d v="1899-12-30T00:22:24"/>
    <d v="2024-09-18T10:47:09"/>
    <n v="7.214166666730307"/>
    <x v="0"/>
    <m/>
    <m/>
    <x v="0"/>
    <x v="17"/>
    <x v="0"/>
    <x v="3"/>
    <x v="6"/>
    <n v="4"/>
    <s v=""/>
    <d v="1899-12-30T08:57:36"/>
    <n v="143.42583333330151"/>
    <n v="60"/>
    <n v="83.425833333301512"/>
    <n v="0"/>
    <x v="1"/>
  </r>
  <r>
    <s v="E002"/>
    <s v="EO57"/>
    <x v="3501"/>
    <x v="0"/>
    <s v="E3"/>
    <n v="100037388"/>
    <s v="PREF. CARENO, S.L."/>
    <n v="68000444"/>
    <s v="GS GUIMAR"/>
    <n v="3126"/>
    <x v="54"/>
    <d v="2024-09-16T00:00:00"/>
    <d v="1899-12-30T07:46:06"/>
    <s v="18/09 7:30-13:00/14:"/>
    <d v="2024-09-18T00:00:00"/>
    <x v="4"/>
    <x v="12"/>
    <x v="3631"/>
    <d v="2024-09-18T00:00:00"/>
    <d v="1899-12-30T11:07:55"/>
    <n v="33"/>
    <s v="E0053R"/>
    <s v="Guimar"/>
    <x v="144"/>
    <x v="0"/>
    <x v="0"/>
    <x v="3"/>
    <x v="0"/>
    <d v="2024-09-16T07:46:06"/>
    <x v="341"/>
    <n v="55.23166666663019"/>
    <d v="2024-09-18T11:07:55"/>
    <d v="1899-12-30T00:26:24"/>
    <d v="2024-09-18T11:34:19"/>
    <n v="3.4280555555596948"/>
    <x v="0"/>
    <m/>
    <m/>
    <x v="0"/>
    <x v="17"/>
    <x v="0"/>
    <x v="3"/>
    <x v="7"/>
    <n v="4"/>
    <s v=""/>
    <d v="1899-12-30T10:33:36"/>
    <n v="53.791666666630192"/>
    <n v="24"/>
    <n v="29.791666666630192"/>
    <n v="0"/>
    <x v="1"/>
  </r>
  <r>
    <s v="E002"/>
    <s v="EO57"/>
    <x v="3502"/>
    <x v="0"/>
    <s v="E3"/>
    <n v="100037274"/>
    <s v="PREFABRICADOS TEIDE S.L."/>
    <n v="68000430"/>
    <s v="GS FABRICA LAS ERAS"/>
    <n v="2649"/>
    <x v="57"/>
    <d v="2024-09-16T00:00:00"/>
    <d v="1899-12-30T12:45:02"/>
    <s v="Silo 1 RECARGAR UR"/>
    <d v="2024-09-18T00:00:00"/>
    <x v="7"/>
    <x v="12"/>
    <x v="3632"/>
    <d v="2024-09-18T00:00:00"/>
    <d v="1899-12-30T07:14:46"/>
    <n v="44"/>
    <s v="E00AZF"/>
    <s v="Las Eras"/>
    <x v="152"/>
    <x v="0"/>
    <x v="0"/>
    <x v="3"/>
    <x v="0"/>
    <d v="2024-09-16T12:45:02"/>
    <x v="362"/>
    <n v="53.2494444444892"/>
    <d v="2024-09-18T07:14:46"/>
    <d v="1899-12-30T00:35:12"/>
    <d v="2024-09-18T07:49:58"/>
    <n v="10.167222222138662"/>
    <x v="0"/>
    <m/>
    <m/>
    <x v="0"/>
    <x v="17"/>
    <x v="0"/>
    <x v="3"/>
    <x v="12"/>
    <n v="4"/>
    <s v=""/>
    <d v="1899-12-30T14:04:48"/>
    <n v="51.662777777822534"/>
    <n v="24"/>
    <n v="27.662777777822534"/>
    <n v="0"/>
    <x v="1"/>
  </r>
  <r>
    <s v="E002"/>
    <s v="EO57"/>
    <x v="3503"/>
    <x v="0"/>
    <s v="E3"/>
    <n v="432000110"/>
    <s v="PREBETONG HORMIGONES, S.A."/>
    <n v="68000488"/>
    <s v="PLANTA LOS REALEJOS"/>
    <n v="3126"/>
    <x v="54"/>
    <d v="2024-09-16T00:00:00"/>
    <d v="1899-12-30T15:16:09"/>
    <s v="17/09  Silo 2 8H REC"/>
    <d v="2024-09-18T00:00:00"/>
    <x v="6"/>
    <x v="12"/>
    <x v="3633"/>
    <d v="2024-09-18T00:00:00"/>
    <d v="1899-12-30T10:03:32"/>
    <n v="47"/>
    <s v="E00LSE"/>
    <s v="Los Realejos"/>
    <x v="302"/>
    <x v="0"/>
    <x v="0"/>
    <x v="3"/>
    <x v="0"/>
    <d v="2024-09-16T15:16:09"/>
    <x v="354"/>
    <n v="48.73083333321847"/>
    <d v="2024-09-18T10:03:32"/>
    <d v="1899-12-30T00:37:36"/>
    <d v="2024-09-18T10:41:08"/>
    <n v="5.314444444316905"/>
    <x v="0"/>
    <m/>
    <m/>
    <x v="0"/>
    <x v="17"/>
    <x v="0"/>
    <x v="3"/>
    <x v="6"/>
    <n v="4"/>
    <s v=""/>
    <d v="1899-12-30T15:02:24"/>
    <n v="47.104166666551805"/>
    <n v="24"/>
    <n v="23.104166666551805"/>
    <n v="0"/>
    <x v="1"/>
  </r>
  <r>
    <s v="E002"/>
    <s v="EO57"/>
    <x v="3504"/>
    <x v="0"/>
    <s v="E4"/>
    <n v="100037324"/>
    <s v="FERRETERIA SAN ISIDRO, S.L."/>
    <n v="68002601"/>
    <s v="ALMACEN GUIA DE ISORA"/>
    <n v="3208"/>
    <x v="55"/>
    <d v="2024-09-16T00:00:00"/>
    <d v="1899-12-30T15:16:41"/>
    <s v="17/09 PEDIDO 2024-11"/>
    <d v="2024-09-17T00:00:00"/>
    <x v="9"/>
    <x v="12"/>
    <x v="3634"/>
    <d v="2024-09-17T00:00:00"/>
    <d v="1899-12-30T16:30:55"/>
    <n v="99"/>
    <s v="E00GIU"/>
    <s v="Guía de Isora"/>
    <x v="148"/>
    <x v="0"/>
    <x v="0"/>
    <x v="3"/>
    <x v="1"/>
    <d v="2024-09-16T15:16:41"/>
    <x v="294"/>
    <n v="28.721944444463588"/>
    <d v="2024-09-17T16:30:55"/>
    <d v="1899-12-30T01:19:12"/>
    <d v="2024-09-17T17:50:07"/>
    <n v="2.1647222221945412"/>
    <x v="0"/>
    <m/>
    <m/>
    <x v="0"/>
    <x v="15"/>
    <x v="0"/>
    <x v="3"/>
    <x v="8"/>
    <n v="3"/>
    <s v=""/>
    <d v="1899-12-31T07:40:48"/>
    <n v="26.401944444463588"/>
    <n v="12"/>
    <n v="14.401944444463588"/>
    <n v="0"/>
    <x v="1"/>
  </r>
  <r>
    <s v="E002"/>
    <s v="EO57"/>
    <x v="3505"/>
    <x v="0"/>
    <s v="E3"/>
    <n v="100056375"/>
    <s v="UTE CIERRE ANILLO INSULAR TFE"/>
    <n v="68002447"/>
    <s v="ANILLO INSULAR DIV3099"/>
    <n v="2649"/>
    <x v="57"/>
    <d v="2024-09-16T00:00:00"/>
    <d v="1899-12-30T16:49:27"/>
    <s v="19/09"/>
    <d v="2024-09-19T00:00:00"/>
    <x v="20"/>
    <x v="12"/>
    <x v="3635"/>
    <d v="2024-09-18T00:00:00"/>
    <d v="1899-12-30T16:18:50"/>
    <n v="114"/>
    <s v="E002ST"/>
    <s v="Santiago del Teide"/>
    <x v="152"/>
    <x v="0"/>
    <x v="0"/>
    <x v="3"/>
    <x v="0"/>
    <d v="2024-09-16T16:49:27"/>
    <x v="360"/>
    <n v="73.675833333400078"/>
    <d v="2024-09-18T16:18:50"/>
    <d v="1899-12-30T01:31:12"/>
    <d v="2024-09-18T17:50:02"/>
    <n v="24.666111111233477"/>
    <x v="0"/>
    <m/>
    <m/>
    <x v="0"/>
    <x v="17"/>
    <x v="0"/>
    <x v="3"/>
    <x v="8"/>
    <n v="4"/>
    <s v=""/>
    <d v="1899-12-31T12:28:48"/>
    <n v="71.155833333400082"/>
    <n v="36"/>
    <n v="35.155833333400082"/>
    <n v="0"/>
    <x v="1"/>
  </r>
  <r>
    <s v="E002"/>
    <s v="EO57"/>
    <x v="3506"/>
    <x v="0"/>
    <s v="E3"/>
    <n v="100054334"/>
    <s v="ORGANIZACION SOCAS, S. L."/>
    <n v="68002135"/>
    <s v="SOCAS NARANJERO"/>
    <n v="2649"/>
    <x v="57"/>
    <d v="2024-09-16T00:00:00"/>
    <d v="1899-12-30T16:49:53"/>
    <s v="BLOQUES 17/09"/>
    <d v="2024-09-18T00:00:00"/>
    <x v="12"/>
    <x v="12"/>
    <x v="3636"/>
    <d v="2024-09-18T00:00:00"/>
    <d v="1899-12-30T06:56:03"/>
    <n v="22"/>
    <s v="E00LSN"/>
    <s v="Naranjeros"/>
    <x v="302"/>
    <x v="0"/>
    <x v="0"/>
    <x v="3"/>
    <x v="0"/>
    <d v="2024-09-16T16:49:53"/>
    <x v="342"/>
    <n v="42.168611111235805"/>
    <d v="2024-09-18T06:56:03"/>
    <d v="1899-12-30T00:17:36"/>
    <d v="2024-09-18T07:13:39"/>
    <n v="3.7725000001955777"/>
    <x v="0"/>
    <m/>
    <m/>
    <x v="0"/>
    <x v="17"/>
    <x v="0"/>
    <x v="3"/>
    <x v="13"/>
    <n v="4"/>
    <s v=""/>
    <d v="1899-12-30T07:02:24"/>
    <n v="40.875277777902468"/>
    <n v="24"/>
    <n v="16.875277777902468"/>
    <n v="0"/>
    <x v="1"/>
  </r>
  <r>
    <s v="E002"/>
    <s v="EO57"/>
    <x v="3507"/>
    <x v="0"/>
    <s v="E3"/>
    <n v="100037299"/>
    <s v="PREFABRICADOS DOMINGUEZ, S.L."/>
    <n v="68000074"/>
    <s v="GS TEGUESTE"/>
    <n v="3126"/>
    <x v="54"/>
    <d v="2024-09-17T00:00:00"/>
    <d v="1899-12-30T08:48:50"/>
    <s v="18/09 8h"/>
    <d v="2024-09-18T00:00:00"/>
    <x v="17"/>
    <x v="12"/>
    <x v="3637"/>
    <d v="2024-09-18T00:00:00"/>
    <d v="1899-12-30T07:00:29"/>
    <n v="23"/>
    <s v="E0055J"/>
    <s v="Taco"/>
    <x v="154"/>
    <x v="0"/>
    <x v="0"/>
    <x v="3"/>
    <x v="0"/>
    <d v="2024-09-17T08:48:50"/>
    <x v="322"/>
    <n v="27.186111111135688"/>
    <d v="2024-09-18T07:00:29"/>
    <d v="1899-12-30T00:18:24"/>
    <d v="2024-09-18T07:18:53"/>
    <n v="4.6852777777821757"/>
    <x v="0"/>
    <m/>
    <m/>
    <x v="0"/>
    <x v="17"/>
    <x v="0"/>
    <x v="3"/>
    <x v="12"/>
    <n v="4"/>
    <s v=""/>
    <d v="1899-12-30T07:21:36"/>
    <n v="25.879444444469023"/>
    <n v="12"/>
    <n v="13.879444444469023"/>
    <n v="0"/>
    <x v="1"/>
  </r>
  <r>
    <s v="E002"/>
    <s v="EO57"/>
    <x v="3508"/>
    <x v="0"/>
    <s v="E4"/>
    <n v="100037324"/>
    <s v="FERRETERIA SAN ISIDRO, S.L."/>
    <n v="68000045"/>
    <s v="LOS REALEJOS"/>
    <n v="3208"/>
    <x v="55"/>
    <d v="2024-09-17T00:00:00"/>
    <d v="1899-12-30T09:41:00"/>
    <s v="PDD-2024-01-05127"/>
    <d v="2024-09-18T00:00:00"/>
    <x v="6"/>
    <x v="12"/>
    <x v="3638"/>
    <d v="2024-09-18T00:00:00"/>
    <d v="1899-12-30T06:41:05"/>
    <n v="47"/>
    <s v="E00LSE"/>
    <s v="Los Realejos"/>
    <x v="365"/>
    <x v="0"/>
    <x v="0"/>
    <x v="3"/>
    <x v="1"/>
    <d v="2024-09-17T09:41:00"/>
    <x v="354"/>
    <n v="30.316666666651145"/>
    <d v="2024-09-18T06:41:05"/>
    <d v="1899-12-30T00:37:36"/>
    <d v="2024-09-18T07:18:41"/>
    <n v="8.688611111138016"/>
    <x v="0"/>
    <m/>
    <m/>
    <x v="0"/>
    <x v="17"/>
    <x v="0"/>
    <x v="3"/>
    <x v="13"/>
    <n v="4"/>
    <s v=""/>
    <d v="1899-12-30T15:02:24"/>
    <n v="28.689999999984479"/>
    <n v="12"/>
    <n v="16.689999999984479"/>
    <n v="0"/>
    <x v="1"/>
  </r>
  <r>
    <s v="E002"/>
    <s v="EO57"/>
    <x v="3509"/>
    <x v="0"/>
    <s v="E3"/>
    <n v="432000110"/>
    <s v="PREBETONG HORMIGONES, S.A."/>
    <n v="68000485"/>
    <s v="PLANTA LAS GALLETAS II"/>
    <n v="3126"/>
    <x v="54"/>
    <d v="2024-09-17T00:00:00"/>
    <d v="1899-12-30T10:34:58"/>
    <s v="TORRE 2 18/09 8H"/>
    <d v="2024-09-18T00:00:00"/>
    <x v="4"/>
    <x v="12"/>
    <x v="3639"/>
    <d v="2024-09-18T00:00:00"/>
    <d v="1899-12-30T10:44:15"/>
    <n v="78"/>
    <s v="E0054I"/>
    <s v="Las Galletas"/>
    <x v="153"/>
    <x v="0"/>
    <x v="0"/>
    <x v="3"/>
    <x v="0"/>
    <d v="2024-09-17T10:34:58"/>
    <x v="341"/>
    <n v="28.417222222255077"/>
    <d v="2024-09-18T10:44:15"/>
    <d v="1899-12-30T01:02:24"/>
    <d v="2024-09-18T11:46:39"/>
    <n v="3.2224999999743886"/>
    <x v="0"/>
    <m/>
    <m/>
    <x v="0"/>
    <x v="17"/>
    <x v="0"/>
    <x v="3"/>
    <x v="6"/>
    <n v="4"/>
    <s v=""/>
    <d v="1899-12-31T00:57:36"/>
    <n v="26.377222222255078"/>
    <n v="12"/>
    <n v="14.377222222255078"/>
    <n v="0"/>
    <x v="1"/>
  </r>
  <r>
    <s v="E002"/>
    <s v="EO57"/>
    <x v="3510"/>
    <x v="0"/>
    <s v="E3"/>
    <n v="432000110"/>
    <s v="PREBETONG HORMIGONES, S.A."/>
    <n v="68000485"/>
    <s v="PLANTA LAS GALLETAS II"/>
    <n v="3126"/>
    <x v="54"/>
    <d v="2024-09-17T00:00:00"/>
    <d v="1899-12-30T10:37:17"/>
    <s v="TORRE 2 13H"/>
    <d v="2024-09-18T00:00:00"/>
    <x v="0"/>
    <x v="12"/>
    <x v="3640"/>
    <d v="2024-09-17T00:00:00"/>
    <d v="1899-12-30T16:44:44"/>
    <n v="78"/>
    <s v="E0054I"/>
    <s v="Las Galletas"/>
    <x v="146"/>
    <x v="0"/>
    <x v="0"/>
    <x v="3"/>
    <x v="0"/>
    <d v="2024-09-17T10:37:17"/>
    <x v="357"/>
    <n v="26.378611110965721"/>
    <d v="2024-09-17T16:44:44"/>
    <d v="1899-12-30T01:02:24"/>
    <d v="2024-09-17T17:47:08"/>
    <n v="19.214444444398396"/>
    <x v="0"/>
    <m/>
    <m/>
    <x v="0"/>
    <x v="15"/>
    <x v="0"/>
    <x v="3"/>
    <x v="8"/>
    <n v="3"/>
    <s v=""/>
    <d v="1899-12-31T00:57:36"/>
    <n v="24.338611110965722"/>
    <n v="12"/>
    <n v="12.338611110965722"/>
    <n v="0"/>
    <x v="1"/>
  </r>
  <r>
    <s v="E002"/>
    <s v="EO57"/>
    <x v="3511"/>
    <x v="0"/>
    <s v="E3"/>
    <n v="432000110"/>
    <s v="PREBETONG HORMIGONES, S.A."/>
    <n v="68000485"/>
    <s v="PLANTA LAS GALLETAS II"/>
    <n v="3126"/>
    <x v="54"/>
    <d v="2024-09-17T00:00:00"/>
    <d v="1899-12-30T10:37:45"/>
    <s v="TORRE 2 18/09 15H"/>
    <d v="2024-09-19T00:00:00"/>
    <x v="7"/>
    <x v="12"/>
    <x v="3641"/>
    <d v="2024-09-18T00:00:00"/>
    <d v="1899-12-30T16:15:13"/>
    <n v="78"/>
    <s v="E0054I"/>
    <s v="Las Galletas"/>
    <x v="146"/>
    <x v="0"/>
    <x v="0"/>
    <x v="3"/>
    <x v="0"/>
    <d v="2024-09-17T10:37:45"/>
    <x v="383"/>
    <n v="55.370833333348855"/>
    <d v="2024-09-18T16:15:13"/>
    <d v="1899-12-30T01:02:24"/>
    <d v="2024-09-18T17:17:37"/>
    <n v="24.706388888822403"/>
    <x v="0"/>
    <m/>
    <m/>
    <x v="0"/>
    <x v="17"/>
    <x v="0"/>
    <x v="3"/>
    <x v="8"/>
    <n v="4"/>
    <s v=""/>
    <d v="1899-12-31T00:57:36"/>
    <n v="53.330833333348856"/>
    <n v="24"/>
    <n v="29.330833333348856"/>
    <n v="0"/>
    <x v="1"/>
  </r>
  <r>
    <s v="E002"/>
    <s v="EO57"/>
    <x v="3512"/>
    <x v="0"/>
    <s v="E3"/>
    <n v="100037179"/>
    <s v="CANARY CONCRETE, S.A."/>
    <n v="68000329"/>
    <s v="GS PLANTA ADEJE"/>
    <n v="3126"/>
    <x v="54"/>
    <d v="2024-09-17T00:00:00"/>
    <d v="1899-12-30T11:27:29"/>
    <s v="Adeje 19/08"/>
    <d v="2024-09-19T00:00:00"/>
    <x v="25"/>
    <x v="12"/>
    <x v="3642"/>
    <d v="2024-09-19T00:00:00"/>
    <d v="1899-12-30T06:45:31"/>
    <n v="88"/>
    <s v="E00ADE"/>
    <s v="Adeje"/>
    <x v="144"/>
    <x v="0"/>
    <x v="0"/>
    <x v="3"/>
    <x v="0"/>
    <d v="2024-09-17T11:27:29"/>
    <x v="382"/>
    <n v="55.541944444470573"/>
    <d v="2024-09-19T06:45:31"/>
    <d v="1899-12-30T01:10:24"/>
    <d v="2024-09-19T07:55:55"/>
    <n v="11.068055555631872"/>
    <x v="0"/>
    <m/>
    <m/>
    <x v="0"/>
    <x v="18"/>
    <x v="0"/>
    <x v="3"/>
    <x v="13"/>
    <n v="5"/>
    <s v=""/>
    <d v="1899-12-31T04:09:36"/>
    <n v="53.368611111137241"/>
    <n v="24"/>
    <n v="29.368611111137241"/>
    <n v="0"/>
    <x v="1"/>
  </r>
  <r>
    <s v="E002"/>
    <s v="EO57"/>
    <x v="3513"/>
    <x v="0"/>
    <s v="E3"/>
    <n v="432000110"/>
    <s v="PREBETONG HORMIGONES, S.A."/>
    <n v="68000488"/>
    <s v="PLANTA LOS REALEJOS"/>
    <n v="3126"/>
    <x v="54"/>
    <d v="2024-09-17T00:00:00"/>
    <d v="1899-12-30T11:49:49"/>
    <s v="Silo 1 18/09 8h"/>
    <d v="2024-09-18T00:00:00"/>
    <x v="7"/>
    <x v="12"/>
    <x v="3643"/>
    <d v="2024-09-18T00:00:00"/>
    <d v="1899-12-30T12:47:34"/>
    <n v="47"/>
    <s v="E00LSE"/>
    <s v="Los Realejos"/>
    <x v="146"/>
    <x v="0"/>
    <x v="0"/>
    <x v="3"/>
    <x v="0"/>
    <d v="2024-09-17T11:49:49"/>
    <x v="362"/>
    <n v="30.169722222257406"/>
    <d v="2024-09-18T12:47:34"/>
    <d v="1899-12-30T00:37:36"/>
    <d v="2024-09-18T13:25:10"/>
    <n v="4.5805555555270985"/>
    <x v="0"/>
    <m/>
    <m/>
    <x v="0"/>
    <x v="17"/>
    <x v="0"/>
    <x v="3"/>
    <x v="3"/>
    <n v="4"/>
    <s v=""/>
    <d v="1899-12-30T15:02:24"/>
    <n v="28.54305555559074"/>
    <n v="12"/>
    <n v="16.54305555559074"/>
    <n v="0"/>
    <x v="1"/>
  </r>
  <r>
    <s v="E002"/>
    <s v="EO57"/>
    <x v="3514"/>
    <x v="0"/>
    <s v="E3"/>
    <n v="100037415"/>
    <s v="GONZALEZ DELGADO, FRANCISCO"/>
    <n v="68000001"/>
    <s v="BUZANADA"/>
    <n v="3126"/>
    <x v="54"/>
    <d v="2024-09-17T00:00:00"/>
    <d v="1899-12-30T11:58:31"/>
    <s v="Silo pequeño 18/09 8"/>
    <d v="2024-09-18T00:00:00"/>
    <x v="4"/>
    <x v="12"/>
    <x v="3644"/>
    <d v="2024-09-18T00:00:00"/>
    <d v="1899-12-30T09:17:46"/>
    <n v="81"/>
    <s v="E00VEN"/>
    <s v="Valle San Lorenzo"/>
    <x v="146"/>
    <x v="0"/>
    <x v="0"/>
    <x v="3"/>
    <x v="0"/>
    <d v="2024-09-17T11:58:31"/>
    <x v="341"/>
    <n v="27.024722222238779"/>
    <d v="2024-09-18T09:17:46"/>
    <d v="1899-12-30T01:04:48"/>
    <d v="2024-09-18T10:22:34"/>
    <n v="4.623888888861984"/>
    <x v="0"/>
    <m/>
    <m/>
    <x v="0"/>
    <x v="17"/>
    <x v="0"/>
    <x v="3"/>
    <x v="1"/>
    <n v="4"/>
    <s v=""/>
    <d v="1899-12-31T01:55:12"/>
    <n v="24.944722222238781"/>
    <n v="12"/>
    <n v="12.944722222238781"/>
    <n v="0"/>
    <x v="1"/>
  </r>
  <r>
    <s v="E002"/>
    <s v="EO57"/>
    <x v="3515"/>
    <x v="0"/>
    <s v="E3"/>
    <n v="432000110"/>
    <s v="PREBETONG HORMIGONES, S.A."/>
    <n v="68000488"/>
    <s v="PLANTA LOS REALEJOS"/>
    <n v="2692"/>
    <x v="58"/>
    <d v="2024-09-17T00:00:00"/>
    <d v="1899-12-30T11:59:07"/>
    <s v="silo3 19/09 8H"/>
    <d v="2024-09-19T00:00:00"/>
    <x v="25"/>
    <x v="12"/>
    <x v="3645"/>
    <d v="2024-09-19T00:00:00"/>
    <d v="1899-12-30T10:01:33"/>
    <n v="47"/>
    <s v="E00LSE"/>
    <s v="Los Realejos"/>
    <x v="147"/>
    <x v="0"/>
    <x v="0"/>
    <x v="3"/>
    <x v="0"/>
    <d v="2024-09-17T11:59:07"/>
    <x v="382"/>
    <n v="55.014722222113051"/>
    <d v="2024-09-19T10:01:33"/>
    <d v="1899-12-30T00:37:36"/>
    <d v="2024-09-19T10:39:09"/>
    <n v="8.347499999916181"/>
    <x v="0"/>
    <m/>
    <m/>
    <x v="0"/>
    <x v="18"/>
    <x v="0"/>
    <x v="3"/>
    <x v="6"/>
    <n v="5"/>
    <s v=""/>
    <d v="1899-12-30T15:02:24"/>
    <n v="53.388055555446385"/>
    <n v="24"/>
    <n v="29.388055555446385"/>
    <n v="0"/>
    <x v="1"/>
  </r>
  <r>
    <s v="E002"/>
    <s v="EO57"/>
    <x v="3516"/>
    <x v="0"/>
    <s v="E3"/>
    <n v="100037274"/>
    <s v="PREFABRICADOS TEIDE S.L."/>
    <n v="68000430"/>
    <s v="GS FABRICA LAS ERAS"/>
    <n v="2649"/>
    <x v="57"/>
    <d v="2024-09-17T00:00:00"/>
    <d v="1899-12-30T12:41:14"/>
    <s v="Silo 2 18/09"/>
    <d v="2024-09-18T00:00:00"/>
    <x v="1"/>
    <x v="12"/>
    <x v="3646"/>
    <d v="2024-09-18T00:00:00"/>
    <d v="1899-12-30T13:31:33"/>
    <n v="44"/>
    <s v="E00AZF"/>
    <s v="Las Eras"/>
    <x v="302"/>
    <x v="0"/>
    <x v="0"/>
    <x v="3"/>
    <x v="0"/>
    <d v="2024-09-17T12:41:14"/>
    <x v="349"/>
    <n v="28.312777777842712"/>
    <d v="2024-09-18T13:31:33"/>
    <d v="1899-12-30T00:35:12"/>
    <d v="2024-09-18T14:06:45"/>
    <n v="2.8875000000698492"/>
    <x v="0"/>
    <m/>
    <m/>
    <x v="0"/>
    <x v="17"/>
    <x v="0"/>
    <x v="3"/>
    <x v="2"/>
    <n v="4"/>
    <s v=""/>
    <d v="1899-12-30T14:04:48"/>
    <n v="26.726111111176046"/>
    <n v="12"/>
    <n v="14.726111111176046"/>
    <n v="0"/>
    <x v="1"/>
  </r>
  <r>
    <s v="E002"/>
    <s v="EO57"/>
    <x v="3517"/>
    <x v="0"/>
    <s v="E4"/>
    <n v="100037340"/>
    <s v="FRTRIA. LOS DOS CAMINOS, S.L. L."/>
    <n v="68000058"/>
    <s v="ICOD CTRA. EL AMPARO KM. 2"/>
    <n v="2693"/>
    <x v="56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0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7"/>
    <x v="0"/>
    <s v="E4"/>
    <n v="100037340"/>
    <s v="FRTRIA. LOS DOS CAMINOS, S.L. L."/>
    <n v="68000058"/>
    <s v="ICOD CTRA. EL AMPARO KM. 2"/>
    <n v="3208"/>
    <x v="55"/>
    <d v="2024-09-17T00:00:00"/>
    <d v="1899-12-30T16:00:20"/>
    <s v="19/09 8h"/>
    <d v="2024-09-19T00:00:00"/>
    <x v="13"/>
    <x v="12"/>
    <x v="3647"/>
    <d v="2024-09-18T00:00:00"/>
    <d v="1899-12-30T06:57:38"/>
    <n v="61"/>
    <s v="E0053T"/>
    <s v="Icod de Los Vinos"/>
    <x v="149"/>
    <x v="0"/>
    <x v="1"/>
    <x v="3"/>
    <x v="1"/>
    <d v="2024-09-17T16:00:20"/>
    <x v="358"/>
    <n v="39.994444444484543"/>
    <d v="2024-09-18T06:57:38"/>
    <d v="1899-12-30T00:48:48"/>
    <d v="2024-09-18T07:46:26"/>
    <n v="24.226111111231148"/>
    <x v="0"/>
    <m/>
    <m/>
    <x v="0"/>
    <x v="17"/>
    <x v="0"/>
    <x v="3"/>
    <x v="13"/>
    <n v="4"/>
    <s v=""/>
    <d v="1899-12-30T19:31:12"/>
    <n v="38.18111111115121"/>
    <n v="24"/>
    <n v="14.18111111115121"/>
    <n v="0"/>
    <x v="1"/>
  </r>
  <r>
    <s v="E002"/>
    <s v="EO57"/>
    <x v="3518"/>
    <x v="0"/>
    <s v="E3"/>
    <n v="100054334"/>
    <s v="ORGANIZACION SOCAS, S. L."/>
    <n v="68002135"/>
    <s v="SOCAS NARANJERO"/>
    <n v="2649"/>
    <x v="57"/>
    <d v="2024-09-17T00:00:00"/>
    <d v="1899-12-30T16:01:17"/>
    <s v="BLOQUES 19/09"/>
    <d v="2024-09-19T00:00:00"/>
    <x v="6"/>
    <x v="12"/>
    <x v="3648"/>
    <d v="2024-09-19T00:00:00"/>
    <d v="1899-12-30T07:02:13"/>
    <n v="22"/>
    <s v="E00LSN"/>
    <s v="Naranjeros"/>
    <x v="154"/>
    <x v="0"/>
    <x v="0"/>
    <x v="3"/>
    <x v="0"/>
    <d v="2024-09-17T16:01:17"/>
    <x v="351"/>
    <n v="47.978611111000646"/>
    <d v="2024-09-19T07:02:13"/>
    <d v="1899-12-30T00:17:36"/>
    <d v="2024-09-19T07:19:49"/>
    <n v="8.6697222221991979"/>
    <x v="0"/>
    <m/>
    <m/>
    <x v="0"/>
    <x v="18"/>
    <x v="0"/>
    <x v="3"/>
    <x v="12"/>
    <n v="5"/>
    <s v=""/>
    <d v="1899-12-30T07:02:24"/>
    <n v="46.685277777667309"/>
    <n v="24"/>
    <n v="22.685277777667309"/>
    <n v="0"/>
    <x v="1"/>
  </r>
  <r>
    <s v="E002"/>
    <s v="EO57"/>
    <x v="3519"/>
    <x v="0"/>
    <s v="E3"/>
    <n v="432000110"/>
    <s v="PREBETONG HORMIGONES, S.A."/>
    <n v="68000483"/>
    <s v="PLANTA PUERTO SANTA CRUZ"/>
    <n v="3126"/>
    <x v="54"/>
    <d v="2024-09-17T00:00:00"/>
    <d v="1899-12-30T16:02:00"/>
    <s v="silo2 18/09 10h"/>
    <d v="2024-09-18T00:00:00"/>
    <x v="4"/>
    <x v="12"/>
    <x v="3649"/>
    <d v="2024-09-18T00:00:00"/>
    <d v="1899-12-30T10:26:05"/>
    <n v="6"/>
    <s v="E00SCF"/>
    <s v="Santa Cruz de Tenerife"/>
    <x v="152"/>
    <x v="0"/>
    <x v="0"/>
    <x v="3"/>
    <x v="0"/>
    <d v="2024-09-17T16:02:00"/>
    <x v="341"/>
    <n v="22.96666666661622"/>
    <d v="2024-09-18T10:26:05"/>
    <d v="1899-12-30T00:04:48"/>
    <d v="2024-09-18T10:30:53"/>
    <n v="4.4852777778287418"/>
    <x v="0"/>
    <m/>
    <m/>
    <x v="0"/>
    <x v="17"/>
    <x v="0"/>
    <x v="3"/>
    <x v="6"/>
    <n v="4"/>
    <s v=""/>
    <d v="1899-12-30T01:55:12"/>
    <n v="21.886666666616222"/>
    <n v="12"/>
    <n v="9.8866666666162217"/>
    <n v="0"/>
    <x v="1"/>
  </r>
  <r>
    <s v="E002"/>
    <s v="EO57"/>
    <x v="3520"/>
    <x v="0"/>
    <s v="E4"/>
    <n v="100037440"/>
    <s v="FERRETERIA HERNANDEZ, S.L."/>
    <n v="68000086"/>
    <s v="ALMACEN-LA GUANCHA"/>
    <n v="3208"/>
    <x v="55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0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0"/>
    <x v="0"/>
    <s v="E4"/>
    <n v="100037440"/>
    <s v="FERRETERIA HERNANDEZ, S.L."/>
    <n v="68000086"/>
    <s v="ALMACEN-LA GUANCHA"/>
    <n v="2693"/>
    <x v="56"/>
    <d v="2024-09-17T00:00:00"/>
    <d v="1899-12-30T16:40:43"/>
    <s v="18/09  + 2 MORTERO"/>
    <d v="2024-09-19T00:00:00"/>
    <x v="4"/>
    <x v="12"/>
    <x v="3650"/>
    <d v="2024-09-19T00:00:00"/>
    <d v="1899-12-30T08:37:36"/>
    <n v="57"/>
    <s v="E0054K"/>
    <s v="La Guancha"/>
    <x v="151"/>
    <x v="0"/>
    <x v="1"/>
    <x v="3"/>
    <x v="1"/>
    <d v="2024-09-17T16:40:43"/>
    <x v="380"/>
    <n v="46.321388888871297"/>
    <d v="2024-09-19T08:37:36"/>
    <d v="1899-12-30T00:45:36"/>
    <d v="2024-09-19T09:23:12"/>
    <n v="5.6133333332254551"/>
    <x v="0"/>
    <m/>
    <m/>
    <x v="0"/>
    <x v="18"/>
    <x v="0"/>
    <x v="3"/>
    <x v="0"/>
    <n v="5"/>
    <s v=""/>
    <d v="1899-12-30T18:14:24"/>
    <n v="44.561388888871299"/>
    <n v="24"/>
    <n v="20.561388888871299"/>
    <n v="0"/>
    <x v="1"/>
  </r>
  <r>
    <s v="E002"/>
    <s v="EO57"/>
    <x v="3521"/>
    <x v="0"/>
    <s v="E3"/>
    <n v="100056375"/>
    <s v="UTE CIERRE ANILLO INSULAR TFE"/>
    <n v="68002447"/>
    <s v="ANILLO INSULAR DIV3099"/>
    <n v="2649"/>
    <x v="57"/>
    <d v="2024-09-17T00:00:00"/>
    <d v="1899-12-30T16:41:55"/>
    <s v="18/09"/>
    <d v="2024-09-18T00:00:00"/>
    <x v="7"/>
    <x v="12"/>
    <x v="3651"/>
    <d v="2024-09-18T00:00:00"/>
    <d v="1899-12-30T11:50:14"/>
    <n v="114"/>
    <s v="E002ST"/>
    <s v="Santiago del Teide"/>
    <x v="152"/>
    <x v="0"/>
    <x v="0"/>
    <x v="3"/>
    <x v="0"/>
    <d v="2024-09-17T16:41:55"/>
    <x v="362"/>
    <n v="25.301388888910878"/>
    <d v="2024-09-18T11:50:14"/>
    <d v="1899-12-30T01:31:12"/>
    <d v="2024-09-18T13:21:26"/>
    <n v="4.6427777778008021"/>
    <x v="0"/>
    <m/>
    <m/>
    <x v="0"/>
    <x v="17"/>
    <x v="0"/>
    <x v="3"/>
    <x v="7"/>
    <n v="4"/>
    <s v=""/>
    <d v="1899-12-31T12:28:48"/>
    <n v="22.781388888910879"/>
    <n v="12"/>
    <n v="10.781388888910879"/>
    <n v="0"/>
    <x v="1"/>
  </r>
  <r>
    <s v="E002"/>
    <s v="EO57"/>
    <x v="3522"/>
    <x v="0"/>
    <s v="E3"/>
    <n v="100056375"/>
    <s v="UTE CIERRE ANILLO INSULAR TFE"/>
    <n v="68002447"/>
    <s v="ANILLO INSULAR DIV3099"/>
    <n v="2649"/>
    <x v="57"/>
    <d v="2024-09-17T00:00:00"/>
    <d v="1899-12-30T16:44:40"/>
    <s v="18/09"/>
    <d v="2024-09-18T00:00:00"/>
    <x v="7"/>
    <x v="12"/>
    <x v="3652"/>
    <d v="2024-09-18T00:00:00"/>
    <d v="1899-12-30T14:33:13"/>
    <n v="114"/>
    <s v="E002ST"/>
    <s v="Santiago del Teide"/>
    <x v="153"/>
    <x v="0"/>
    <x v="0"/>
    <x v="3"/>
    <x v="0"/>
    <d v="2024-09-17T16:44:40"/>
    <x v="362"/>
    <n v="25.255555555515457"/>
    <d v="2024-09-18T14:33:13"/>
    <d v="1899-12-30T01:31:12"/>
    <d v="2024-09-18T16:04:25"/>
    <n v="1.9263888888526708"/>
    <x v="0"/>
    <m/>
    <m/>
    <x v="0"/>
    <x v="17"/>
    <x v="0"/>
    <x v="3"/>
    <x v="5"/>
    <n v="4"/>
    <s v=""/>
    <d v="1899-12-31T12:28:48"/>
    <n v="22.735555555515457"/>
    <n v="12"/>
    <n v="10.735555555515457"/>
    <n v="0"/>
    <x v="1"/>
  </r>
  <r>
    <s v="E002"/>
    <s v="EO57"/>
    <x v="3523"/>
    <x v="0"/>
    <s v="E3"/>
    <n v="100056375"/>
    <s v="UTE CIERRE ANILLO INSULAR TFE"/>
    <n v="68002447"/>
    <s v="ANILLO INSULAR DIV3099"/>
    <n v="2649"/>
    <x v="57"/>
    <d v="2024-09-17T00:00:00"/>
    <d v="1899-12-30T16:45:01"/>
    <s v="18/09"/>
    <d v="2024-09-18T00:00:00"/>
    <x v="7"/>
    <x v="12"/>
    <x v="3653"/>
    <d v="2024-09-18T00:00:00"/>
    <d v="1899-12-30T12:58:06"/>
    <n v="114"/>
    <s v="E002ST"/>
    <s v="Santiago del Teide"/>
    <x v="154"/>
    <x v="0"/>
    <x v="0"/>
    <x v="3"/>
    <x v="0"/>
    <d v="2024-09-17T16:45:01"/>
    <x v="362"/>
    <n v="25.249722222215496"/>
    <d v="2024-09-18T12:58:06"/>
    <d v="1899-12-30T01:31:12"/>
    <d v="2024-09-18T14:29:18"/>
    <n v="3.5116666666581295"/>
    <x v="0"/>
    <m/>
    <m/>
    <x v="0"/>
    <x v="17"/>
    <x v="0"/>
    <x v="3"/>
    <x v="3"/>
    <n v="4"/>
    <s v=""/>
    <d v="1899-12-31T12:28:48"/>
    <n v="22.729722222215496"/>
    <n v="12"/>
    <n v="10.729722222215496"/>
    <n v="0"/>
    <x v="1"/>
  </r>
  <r>
    <s v="E002"/>
    <s v="EO57"/>
    <x v="3524"/>
    <x v="0"/>
    <s v="E4"/>
    <n v="100037182"/>
    <s v="FERRETERIA HERMALAY, S.L"/>
    <n v="68000169"/>
    <s v="LA CAMELLA-ARONA"/>
    <n v="3208"/>
    <x v="55"/>
    <d v="2024-09-17T00:00:00"/>
    <d v="1899-12-30T16:45:36"/>
    <s v="18/0916H"/>
    <d v="2024-09-18T00:00:00"/>
    <x v="7"/>
    <x v="12"/>
    <x v="3654"/>
    <d v="2024-09-18T00:00:00"/>
    <d v="1899-12-30T15:39:36"/>
    <n v="84"/>
    <s v="E0052U"/>
    <s v="Arona"/>
    <x v="148"/>
    <x v="0"/>
    <x v="0"/>
    <x v="3"/>
    <x v="1"/>
    <d v="2024-09-17T16:45:36"/>
    <x v="362"/>
    <n v="25.239999999990687"/>
    <d v="2024-09-18T15:39:36"/>
    <d v="1899-12-30T01:07:12"/>
    <d v="2024-09-18T16:46:48"/>
    <n v="1.220000000030268"/>
    <x v="0"/>
    <m/>
    <m/>
    <x v="0"/>
    <x v="17"/>
    <x v="0"/>
    <x v="3"/>
    <x v="4"/>
    <n v="4"/>
    <s v=""/>
    <d v="1899-12-31T02:52:48"/>
    <n v="23.119999999990686"/>
    <n v="12"/>
    <n v="11.119999999990686"/>
    <n v="0"/>
    <x v="1"/>
  </r>
  <r>
    <s v="E002"/>
    <s v="EO57"/>
    <x v="3525"/>
    <x v="0"/>
    <s v="E4"/>
    <n v="100037162"/>
    <s v="FERRETERIA LA LUZ, S.L."/>
    <n v="68000143"/>
    <s v="EN LA LUZ"/>
    <n v="3208"/>
    <x v="55"/>
    <d v="2024-09-17T00:00:00"/>
    <d v="1899-12-30T19:45:44"/>
    <s v="18/09 ANTES 19H 16pa"/>
    <d v="2024-09-18T00:00:00"/>
    <x v="9"/>
    <x v="12"/>
    <x v="3655"/>
    <d v="2024-09-18T00:00:00"/>
    <d v="1899-12-30T09:10:12"/>
    <n v="41"/>
    <s v="E00LOR"/>
    <s v="La Orotava"/>
    <x v="148"/>
    <x v="0"/>
    <x v="0"/>
    <x v="3"/>
    <x v="1"/>
    <d v="2024-09-17T19:45:44"/>
    <x v="318"/>
    <n v="24.23777777783107"/>
    <d v="2024-09-18T09:10:12"/>
    <d v="1899-12-30T00:32:48"/>
    <d v="2024-09-18T09:43:00"/>
    <n v="10.283333333500195"/>
    <x v="0"/>
    <m/>
    <m/>
    <x v="0"/>
    <x v="17"/>
    <x v="0"/>
    <x v="3"/>
    <x v="1"/>
    <n v="4"/>
    <s v=""/>
    <d v="1899-12-30T13:07:12"/>
    <n v="22.691111111164403"/>
    <n v="12"/>
    <n v="10.691111111164403"/>
    <n v="0"/>
    <x v="1"/>
  </r>
  <r>
    <s v="E002"/>
    <s v="EO57"/>
    <x v="3526"/>
    <x v="0"/>
    <s v="E4"/>
    <n v="100037402"/>
    <s v="FERREDAYRO, S.L."/>
    <n v="68000125"/>
    <s v="EN SANTA URSULA"/>
    <n v="2693"/>
    <x v="56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0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6"/>
    <x v="0"/>
    <s v="E4"/>
    <n v="100037402"/>
    <s v="FERREDAYRO, S.L."/>
    <n v="68000125"/>
    <s v="EN SANTA URSULA"/>
    <n v="3208"/>
    <x v="55"/>
    <d v="2024-09-18T00:00:00"/>
    <d v="1899-12-30T08:48:05"/>
    <s v="18/09"/>
    <d v="2024-09-18T00:00:00"/>
    <x v="4"/>
    <x v="12"/>
    <x v="3656"/>
    <d v="2024-09-18T00:00:00"/>
    <d v="1899-12-30T08:47:23"/>
    <n v="35"/>
    <s v="E00SUN"/>
    <s v="Santa Ursula"/>
    <x v="150"/>
    <x v="0"/>
    <x v="1"/>
    <x v="3"/>
    <x v="1"/>
    <d v="2024-09-18T08:48:05"/>
    <x v="341"/>
    <n v="6.1986111110891216"/>
    <d v="2024-09-18T08:47:23"/>
    <d v="1899-12-30T00:28:00"/>
    <d v="2024-09-18T09:15:23"/>
    <n v="5.7436111112474464"/>
    <x v="0"/>
    <m/>
    <m/>
    <x v="0"/>
    <x v="17"/>
    <x v="0"/>
    <x v="3"/>
    <x v="0"/>
    <n v="4"/>
    <s v=""/>
    <d v="1899-12-30T11:12:00"/>
    <n v="4.7319444444224548"/>
    <n v="0"/>
    <n v="4.7319444444224548"/>
    <n v="0"/>
    <x v="1"/>
  </r>
  <r>
    <s v="E002"/>
    <s v="EO57"/>
    <x v="3527"/>
    <x v="0"/>
    <s v="E3"/>
    <n v="432000110"/>
    <s v="PREBETONG HORMIGONES, S.A."/>
    <n v="68000488"/>
    <s v="PLANTA LOS REALEJOS"/>
    <n v="3126"/>
    <x v="54"/>
    <d v="2024-09-18T00:00:00"/>
    <d v="1899-12-30T09:47:01"/>
    <s v="Silo 2 20/09 08H"/>
    <d v="2024-09-20T00:00:00"/>
    <x v="0"/>
    <x v="12"/>
    <x v="3657"/>
    <d v="2024-09-20T00:00:00"/>
    <d v="1899-12-30T06:39:57"/>
    <n v="47"/>
    <s v="E00LSE"/>
    <s v="Los Realejos"/>
    <x v="146"/>
    <x v="0"/>
    <x v="0"/>
    <x v="3"/>
    <x v="0"/>
    <d v="2024-09-18T09:47:01"/>
    <x v="387"/>
    <n v="51.216388888831716"/>
    <d v="2024-09-20T06:39:57"/>
    <d v="1899-12-30T00:37:36"/>
    <d v="2024-09-20T07:17:33"/>
    <n v="5.7074999999022111"/>
    <x v="0"/>
    <m/>
    <m/>
    <x v="0"/>
    <x v="19"/>
    <x v="0"/>
    <x v="3"/>
    <x v="13"/>
    <n v="6"/>
    <s v=""/>
    <d v="1899-12-30T15:02:24"/>
    <n v="49.589722222165051"/>
    <n v="24"/>
    <n v="25.589722222165051"/>
    <n v="0"/>
    <x v="1"/>
  </r>
  <r>
    <s v="E002"/>
    <s v="EO57"/>
    <x v="3528"/>
    <x v="0"/>
    <s v="E3"/>
    <n v="432000110"/>
    <s v="PREBETONG HORMIGONES, S.A."/>
    <n v="68000488"/>
    <s v="PLANTA LOS REALEJOS"/>
    <n v="3126"/>
    <x v="54"/>
    <d v="2024-09-18T00:00:00"/>
    <d v="1899-12-30T09:47:40"/>
    <s v="Silo 1 19/09 8H"/>
    <d v="2024-09-19T00:00:00"/>
    <x v="12"/>
    <x v="12"/>
    <x v="3658"/>
    <d v="2024-09-19T00:00:00"/>
    <d v="1899-12-30T06:23:10"/>
    <n v="47"/>
    <s v="E00LSE"/>
    <s v="Los Realejos"/>
    <x v="147"/>
    <x v="0"/>
    <x v="0"/>
    <x v="3"/>
    <x v="0"/>
    <d v="2024-09-18T09:47:40"/>
    <x v="361"/>
    <n v="25.205555555527098"/>
    <d v="2024-09-19T06:23:10"/>
    <d v="1899-12-30T00:37:36"/>
    <d v="2024-09-19T07:00:46"/>
    <n v="3.9872222223202698"/>
    <x v="0"/>
    <m/>
    <m/>
    <x v="0"/>
    <x v="18"/>
    <x v="0"/>
    <x v="3"/>
    <x v="13"/>
    <n v="5"/>
    <s v=""/>
    <d v="1899-12-30T15:02:24"/>
    <n v="23.578888888860433"/>
    <n v="12"/>
    <n v="11.578888888860433"/>
    <n v="0"/>
    <x v="1"/>
  </r>
  <r>
    <s v="E002"/>
    <s v="EO57"/>
    <x v="3529"/>
    <x v="0"/>
    <s v="E4"/>
    <n v="100050448"/>
    <s v="FERRETERIA TAMAIDE S.L."/>
    <n v="68001726"/>
    <s v="SAN MIGUEL"/>
    <n v="3208"/>
    <x v="55"/>
    <d v="2024-09-18T00:00:00"/>
    <d v="1899-12-30T09:48:13"/>
    <s v="Silo 1 19/09"/>
    <d v="2024-09-20T00:00:00"/>
    <x v="25"/>
    <x v="12"/>
    <x v="3659"/>
    <d v="2024-09-19T00:00:00"/>
    <d v="1899-12-30T15:15:07"/>
    <n v="76"/>
    <s v="E00SMG"/>
    <s v="San Miguel"/>
    <x v="148"/>
    <x v="0"/>
    <x v="0"/>
    <x v="3"/>
    <x v="1"/>
    <d v="2024-09-18T09:48:13"/>
    <x v="405"/>
    <n v="57.196388888871297"/>
    <d v="2024-09-19T15:15:07"/>
    <d v="1899-12-30T01:00:48"/>
    <d v="2024-09-19T16:15:55"/>
    <n v="26.734722222201526"/>
    <x v="0"/>
    <m/>
    <m/>
    <x v="0"/>
    <x v="18"/>
    <x v="0"/>
    <x v="3"/>
    <x v="4"/>
    <n v="5"/>
    <s v=""/>
    <d v="1899-12-31T00:19:12"/>
    <n v="55.183055555537962"/>
    <n v="24"/>
    <n v="31.183055555537962"/>
    <n v="0"/>
    <x v="1"/>
  </r>
  <r>
    <s v="E002"/>
    <s v="EO57"/>
    <x v="3530"/>
    <x v="0"/>
    <s v="E4"/>
    <n v="100037436"/>
    <s v="FRTRIA. ALMONTE S.L."/>
    <n v="68000085"/>
    <s v="EN CR.LAS MERCEDES LAS CANTERAS"/>
    <n v="3208"/>
    <x v="55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0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0"/>
    <x v="0"/>
    <s v="E4"/>
    <n v="100037436"/>
    <s v="FRTRIA. ALMONTE S.L."/>
    <n v="68000085"/>
    <s v="EN CR.LAS MERCEDES LAS CANTERAS"/>
    <n v="2693"/>
    <x v="56"/>
    <d v="2024-09-18T00:00:00"/>
    <d v="1899-12-30T10:27:24"/>
    <s v="18/09"/>
    <d v="2024-09-19T00:00:00"/>
    <x v="10"/>
    <x v="12"/>
    <x v="3660"/>
    <d v="2024-09-18T00:00:00"/>
    <d v="1899-12-30T12:53:54"/>
    <n v="22"/>
    <s v="E00LSN"/>
    <s v="Naranjeros"/>
    <x v="148"/>
    <x v="0"/>
    <x v="1"/>
    <x v="3"/>
    <x v="1"/>
    <d v="2024-09-18T10:27:24"/>
    <x v="384"/>
    <n v="27.043333333334886"/>
    <d v="2024-09-18T12:53:54"/>
    <d v="1899-12-30T00:17:36"/>
    <d v="2024-09-18T13:11:30"/>
    <n v="24.308333333465271"/>
    <x v="0"/>
    <m/>
    <m/>
    <x v="0"/>
    <x v="17"/>
    <x v="0"/>
    <x v="3"/>
    <x v="3"/>
    <n v="4"/>
    <s v=""/>
    <d v="1899-12-30T07:02:24"/>
    <n v="25.750000000001553"/>
    <n v="12"/>
    <n v="13.750000000001553"/>
    <n v="0"/>
    <x v="1"/>
  </r>
  <r>
    <s v="E002"/>
    <s v="EO57"/>
    <x v="3531"/>
    <x v="0"/>
    <s v="E4"/>
    <n v="100046312"/>
    <s v="FERROISORA, S.L.U."/>
    <n v="68001366"/>
    <s v="ALMACEN GUIA"/>
    <n v="3208"/>
    <x v="55"/>
    <d v="2024-09-18T00:00:00"/>
    <d v="1899-12-30T10:52:20"/>
    <s v="18/09"/>
    <d v="2024-09-18T00:00:00"/>
    <x v="7"/>
    <x v="12"/>
    <x v="3661"/>
    <d v="2024-09-18T00:00:00"/>
    <d v="1899-12-30T12:42:11"/>
    <n v="99"/>
    <s v="E00GIU"/>
    <s v="Guía de Isora"/>
    <x v="150"/>
    <x v="0"/>
    <x v="0"/>
    <x v="3"/>
    <x v="1"/>
    <d v="2024-09-18T10:52:20"/>
    <x v="362"/>
    <n v="7.1277777777286246"/>
    <d v="2024-09-18T12:42:11"/>
    <d v="1899-12-30T01:19:12"/>
    <d v="2024-09-18T14:01:23"/>
    <n v="3.9769444444100372"/>
    <x v="0"/>
    <m/>
    <m/>
    <x v="0"/>
    <x v="17"/>
    <x v="0"/>
    <x v="3"/>
    <x v="3"/>
    <n v="4"/>
    <s v=""/>
    <d v="1899-12-31T07:40:48"/>
    <n v="4.8077777777286244"/>
    <n v="0"/>
    <n v="4.8077777777286244"/>
    <n v="0"/>
    <x v="1"/>
  </r>
  <r>
    <s v="E002"/>
    <s v="EO57"/>
    <x v="3532"/>
    <x v="0"/>
    <s v="E4"/>
    <n v="100037324"/>
    <s v="FERRETERIA SAN ISIDRO, S.L."/>
    <n v="68000045"/>
    <s v="LOS REALEJOS"/>
    <n v="3208"/>
    <x v="55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0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2"/>
    <x v="0"/>
    <s v="E4"/>
    <n v="100037324"/>
    <s v="FERRETERIA SAN ISIDRO, S.L."/>
    <n v="68000045"/>
    <s v="LOS REALEJOS"/>
    <n v="2693"/>
    <x v="56"/>
    <d v="2024-09-18T00:00:00"/>
    <d v="1899-12-30T11:09:04"/>
    <s v="PDD-2024-01-05168  1"/>
    <d v="2024-09-19T00:00:00"/>
    <x v="4"/>
    <x v="12"/>
    <x v="3662"/>
    <d v="2024-09-19T00:00:00"/>
    <d v="1899-12-30T06:25:05"/>
    <n v="47"/>
    <s v="E00LSE"/>
    <s v="Los Realejos"/>
    <x v="148"/>
    <x v="0"/>
    <x v="1"/>
    <x v="3"/>
    <x v="1"/>
    <d v="2024-09-18T11:09:04"/>
    <x v="380"/>
    <n v="27.848888888955116"/>
    <d v="2024-09-19T06:25:05"/>
    <d v="1899-12-30T00:37:36"/>
    <d v="2024-09-19T07:02:41"/>
    <n v="7.9552777778590098"/>
    <x v="0"/>
    <m/>
    <m/>
    <x v="0"/>
    <x v="18"/>
    <x v="0"/>
    <x v="3"/>
    <x v="13"/>
    <n v="5"/>
    <s v=""/>
    <d v="1899-12-30T15:02:24"/>
    <n v="26.222222222288451"/>
    <n v="12"/>
    <n v="14.222222222288451"/>
    <n v="0"/>
    <x v="1"/>
  </r>
  <r>
    <s v="E002"/>
    <s v="EO57"/>
    <x v="3533"/>
    <x v="0"/>
    <s v="E3"/>
    <n v="432000110"/>
    <s v="PREBETONG HORMIGONES, S.A."/>
    <n v="68000485"/>
    <s v="PLANTA LAS GALLETAS II"/>
    <n v="3126"/>
    <x v="54"/>
    <d v="2024-09-18T00:00:00"/>
    <d v="1899-12-30T11:34:13"/>
    <s v="TORRE 2 19/09 8H"/>
    <d v="2024-09-19T00:00:00"/>
    <x v="4"/>
    <x v="12"/>
    <x v="3663"/>
    <d v="2024-09-19T00:00:00"/>
    <d v="1899-12-30T09:01:37"/>
    <n v="78"/>
    <s v="E0054I"/>
    <s v="Las Galletas"/>
    <x v="146"/>
    <x v="0"/>
    <x v="0"/>
    <x v="3"/>
    <x v="0"/>
    <d v="2024-09-18T11:34:13"/>
    <x v="380"/>
    <n v="27.429722222266719"/>
    <d v="2024-09-19T09:01:37"/>
    <d v="1899-12-30T01:02:24"/>
    <d v="2024-09-19T10:04:01"/>
    <n v="4.9330555555061437"/>
    <x v="0"/>
    <m/>
    <m/>
    <x v="0"/>
    <x v="18"/>
    <x v="0"/>
    <x v="3"/>
    <x v="1"/>
    <n v="5"/>
    <s v=""/>
    <d v="1899-12-31T00:57:36"/>
    <n v="25.38972222226672"/>
    <n v="12"/>
    <n v="13.38972222226672"/>
    <n v="0"/>
    <x v="1"/>
  </r>
  <r>
    <s v="E002"/>
    <s v="EO57"/>
    <x v="3534"/>
    <x v="0"/>
    <s v="E3"/>
    <n v="432000110"/>
    <s v="PREBETONG HORMIGONES, S.A."/>
    <n v="68000485"/>
    <s v="PLANTA LAS GALLETAS II"/>
    <n v="3126"/>
    <x v="54"/>
    <d v="2024-09-18T00:00:00"/>
    <d v="1899-12-30T11:34:34"/>
    <s v="TORRE 1 19/09"/>
    <d v="2024-09-19T00:00:00"/>
    <x v="7"/>
    <x v="12"/>
    <x v="3664"/>
    <d v="2024-09-19T00:00:00"/>
    <d v="1899-12-30T12:40:21"/>
    <n v="78"/>
    <s v="E0054I"/>
    <s v="Las Galletas"/>
    <x v="146"/>
    <x v="0"/>
    <x v="0"/>
    <x v="3"/>
    <x v="0"/>
    <d v="2024-09-18T11:34:34"/>
    <x v="383"/>
    <n v="30.423888888966758"/>
    <d v="2024-09-19T12:40:21"/>
    <d v="1899-12-30T01:02:24"/>
    <d v="2024-09-19T13:42:45"/>
    <n v="4.2874999999185093"/>
    <x v="0"/>
    <m/>
    <m/>
    <x v="0"/>
    <x v="18"/>
    <x v="0"/>
    <x v="3"/>
    <x v="3"/>
    <n v="5"/>
    <s v=""/>
    <d v="1899-12-31T00:57:36"/>
    <n v="28.383888888966759"/>
    <n v="12"/>
    <n v="16.383888888966759"/>
    <n v="0"/>
    <x v="1"/>
  </r>
  <r>
    <s v="E002"/>
    <s v="EO57"/>
    <x v="3535"/>
    <x v="0"/>
    <s v="E3"/>
    <n v="432000110"/>
    <s v="PREBETONG HORMIGONES, S.A."/>
    <n v="68000485"/>
    <s v="PLANTA LAS GALLETAS II"/>
    <n v="2692"/>
    <x v="58"/>
    <d v="2024-09-18T00:00:00"/>
    <d v="1899-12-30T11:35:14"/>
    <s v="TORRE 2 19/09"/>
    <d v="2024-09-19T00:00:00"/>
    <x v="7"/>
    <x v="12"/>
    <x v="3665"/>
    <d v="2024-09-19T00:00:00"/>
    <d v="1899-12-30T13:48:50"/>
    <n v="78"/>
    <s v="E0054I"/>
    <s v="Las Galletas"/>
    <x v="144"/>
    <x v="0"/>
    <x v="0"/>
    <x v="3"/>
    <x v="0"/>
    <d v="2024-09-18T11:35:14"/>
    <x v="383"/>
    <n v="30.412777777703013"/>
    <d v="2024-09-19T13:48:50"/>
    <d v="1899-12-30T01:02:24"/>
    <d v="2024-09-19T14:51:14"/>
    <n v="3.1461111110402271"/>
    <x v="0"/>
    <m/>
    <m/>
    <x v="0"/>
    <x v="18"/>
    <x v="0"/>
    <x v="3"/>
    <x v="2"/>
    <n v="5"/>
    <s v=""/>
    <d v="1899-12-31T00:57:36"/>
    <n v="28.372777777703014"/>
    <n v="12"/>
    <n v="16.372777777703014"/>
    <n v="0"/>
    <x v="1"/>
  </r>
  <r>
    <s v="E002"/>
    <s v="EO57"/>
    <x v="3536"/>
    <x v="0"/>
    <s v="E4"/>
    <n v="100059857"/>
    <s v="CONSTRUCCIONES Y REFORMAS ISLAS AFO"/>
    <n v="68002912"/>
    <s v="47 VVDAS PLAYA DE SAN JUAN"/>
    <n v="3208"/>
    <x v="55"/>
    <d v="2024-09-18T00:00:00"/>
    <d v="1899-12-30T12:41:53"/>
    <s v="18/09 + MORT 1P"/>
    <d v="2024-09-18T00:00:00"/>
    <x v="7"/>
    <x v="12"/>
    <x v="3666"/>
    <d v="2024-09-18T00:00:00"/>
    <d v="1899-12-30T12:43:34"/>
    <n v="0"/>
    <m/>
    <m/>
    <x v="150"/>
    <x v="0"/>
    <x v="0"/>
    <x v="3"/>
    <x v="1"/>
    <d v="2024-09-18T12:41:53"/>
    <x v="362"/>
    <n v="5.3019444443634711"/>
    <d v="2024-09-18T12:43:34"/>
    <d v="1899-12-30T00:00:00"/>
    <d v="2024-09-18T12:43:34"/>
    <n v="5.2738888888852671"/>
    <x v="0"/>
    <m/>
    <m/>
    <x v="0"/>
    <x v="17"/>
    <x v="0"/>
    <x v="3"/>
    <x v="3"/>
    <n v="4"/>
    <s v=""/>
    <d v="1899-12-30T00:00:00"/>
    <n v="4.3019444443634711"/>
    <n v="0"/>
    <n v="4.3019444443634711"/>
    <n v="0"/>
    <x v="1"/>
  </r>
  <r>
    <s v="E002"/>
    <s v="EO57"/>
    <x v="3537"/>
    <x v="0"/>
    <s v="E4"/>
    <n v="100037129"/>
    <s v="FERRETERIA PADILLA, S.L."/>
    <n v="68001900"/>
    <s v="PLANCHA GRANDE TACO"/>
    <n v="3208"/>
    <x v="55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0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7"/>
    <x v="0"/>
    <s v="E4"/>
    <n v="100037129"/>
    <s v="FERRETERIA PADILLA, S.L."/>
    <n v="68001900"/>
    <s v="PLANCHA GRANDE TACO"/>
    <n v="2693"/>
    <x v="56"/>
    <d v="2024-09-18T00:00:00"/>
    <d v="1899-12-30T13:01:18"/>
    <s v="19/09 8H"/>
    <d v="2024-09-19T00:00:00"/>
    <x v="11"/>
    <x v="12"/>
    <x v="3667"/>
    <d v="2024-09-18T00:00:00"/>
    <d v="1899-12-30T13:14:01"/>
    <n v="11"/>
    <s v="E0055I"/>
    <m/>
    <x v="151"/>
    <x v="0"/>
    <x v="1"/>
    <x v="3"/>
    <x v="1"/>
    <d v="2024-09-18T13:01:18"/>
    <x v="371"/>
    <n v="20.978333333332557"/>
    <d v="2024-09-18T13:14:01"/>
    <d v="1899-12-30T00:08:48"/>
    <d v="2024-09-18T13:22:49"/>
    <n v="20.619722222036216"/>
    <x v="0"/>
    <m/>
    <m/>
    <x v="0"/>
    <x v="17"/>
    <x v="0"/>
    <x v="3"/>
    <x v="2"/>
    <n v="4"/>
    <s v=""/>
    <d v="1899-12-30T03:31:12"/>
    <n v="19.831666666665889"/>
    <n v="12"/>
    <n v="7.831666666665889"/>
    <n v="0"/>
    <x v="1"/>
  </r>
  <r>
    <s v="E002"/>
    <s v="EO57"/>
    <x v="3538"/>
    <x v="0"/>
    <s v="E3"/>
    <n v="100054334"/>
    <s v="ORGANIZACION SOCAS, S. L."/>
    <n v="68002134"/>
    <s v="SOCAS SUR"/>
    <n v="2649"/>
    <x v="57"/>
    <d v="2024-09-18T00:00:00"/>
    <d v="1899-12-30T13:01:45"/>
    <s v="SOCAS SUR 20/09 8H R"/>
    <d v="2024-09-20T00:00:00"/>
    <x v="20"/>
    <x v="12"/>
    <x v="3668"/>
    <d v="2024-09-19T00:00:00"/>
    <d v="1899-12-30T17:14:12"/>
    <n v="64"/>
    <s v="E0055D"/>
    <s v="San Isidro"/>
    <x v="154"/>
    <x v="0"/>
    <x v="0"/>
    <x v="3"/>
    <x v="0"/>
    <d v="2024-09-18T13:01:45"/>
    <x v="406"/>
    <n v="53.470833333441988"/>
    <d v="2024-09-19T17:14:12"/>
    <d v="1899-12-30T00:51:12"/>
    <d v="2024-09-19T18:05:24"/>
    <n v="24.409999999974389"/>
    <x v="0"/>
    <m/>
    <m/>
    <x v="0"/>
    <x v="18"/>
    <x v="0"/>
    <x v="3"/>
    <x v="9"/>
    <n v="5"/>
    <s v=""/>
    <d v="1899-12-30T20:28:48"/>
    <n v="51.617500000108656"/>
    <n v="24"/>
    <n v="27.617500000108656"/>
    <n v="0"/>
    <x v="1"/>
  </r>
  <r>
    <s v="E002"/>
    <s v="EO57"/>
    <x v="3539"/>
    <x v="0"/>
    <s v="E3"/>
    <n v="100037179"/>
    <s v="CANARY CONCRETE, S.A."/>
    <n v="68002475"/>
    <s v="PLANTA DE HORMIGON LOS REALEJOS"/>
    <n v="3126"/>
    <x v="54"/>
    <d v="2024-09-18T00:00:00"/>
    <d v="1899-12-30T13:53:34"/>
    <s v="realejos 19/09 8H"/>
    <d v="2024-09-19T00:00:00"/>
    <x v="3"/>
    <x v="12"/>
    <x v="3669"/>
    <d v="2024-09-19T00:00:00"/>
    <d v="1899-12-30T11:14:14"/>
    <n v="47"/>
    <s v="E00LSE"/>
    <s v="Los Realejos"/>
    <x v="152"/>
    <x v="0"/>
    <x v="0"/>
    <x v="3"/>
    <x v="0"/>
    <d v="2024-09-18T13:53:34"/>
    <x v="372"/>
    <n v="24.107222222315613"/>
    <d v="2024-09-19T11:14:14"/>
    <d v="1899-12-30T00:37:36"/>
    <d v="2024-09-19T11:51:50"/>
    <n v="2.1361111112055369"/>
    <x v="0"/>
    <m/>
    <m/>
    <x v="0"/>
    <x v="18"/>
    <x v="0"/>
    <x v="3"/>
    <x v="7"/>
    <n v="5"/>
    <s v=""/>
    <d v="1899-12-30T15:02:24"/>
    <n v="22.480555555648948"/>
    <n v="12"/>
    <n v="10.480555555648948"/>
    <n v="0"/>
    <x v="1"/>
  </r>
  <r>
    <s v="E002"/>
    <s v="EO57"/>
    <x v="3540"/>
    <x v="0"/>
    <s v="E4"/>
    <n v="100056042"/>
    <s v="PEREZ SANTANA ISABEL"/>
    <n v="68002382"/>
    <s v="ESTRELLA DEL SUR - ARONA"/>
    <n v="3208"/>
    <x v="55"/>
    <d v="2024-09-18T00:00:00"/>
    <d v="1899-12-30T15:00:14"/>
    <s v="18/09 6 Pal + recoge"/>
    <d v="2024-09-18T00:00:00"/>
    <x v="1"/>
    <x v="12"/>
    <x v="3670"/>
    <d v="2024-09-19T00:00:00"/>
    <d v="1899-12-30T07:24:14"/>
    <n v="84"/>
    <s v="E0052U"/>
    <s v="Arona"/>
    <x v="150"/>
    <x v="0"/>
    <x v="0"/>
    <x v="3"/>
    <x v="1"/>
    <d v="2024-09-18T15:00:14"/>
    <x v="349"/>
    <n v="1.9961111111333594"/>
    <d v="2024-09-19T07:24:14"/>
    <d v="1899-12-30T01:07:12"/>
    <d v="2024-09-19T08:31:26"/>
    <n v="-15.523888888943475"/>
    <x v="1"/>
    <m/>
    <m/>
    <x v="0"/>
    <x v="18"/>
    <x v="2"/>
    <x v="3"/>
    <x v="12"/>
    <n v="5"/>
    <s v=""/>
    <d v="1899-12-31T02:52:48"/>
    <n v="-0.12388888886664073"/>
    <n v="0"/>
    <n v="-0.12388888886664073"/>
    <n v="1"/>
    <x v="1"/>
  </r>
  <r>
    <s v="E002"/>
    <s v="EO57"/>
    <x v="3541"/>
    <x v="0"/>
    <s v="E3"/>
    <n v="432000110"/>
    <s v="PREBETONG HORMIGONES, S.A."/>
    <n v="68000483"/>
    <s v="PLANTA PUERTO SANTA CRUZ"/>
    <n v="3126"/>
    <x v="54"/>
    <d v="2024-09-18T00:00:00"/>
    <d v="1899-12-30T15:02:15"/>
    <s v="19/09 11h silo2"/>
    <d v="2024-09-19T00:00:00"/>
    <x v="7"/>
    <x v="12"/>
    <x v="3671"/>
    <d v="2024-09-19T00:00:00"/>
    <d v="1899-12-30T15:38:41"/>
    <n v="6"/>
    <s v="E00SCF"/>
    <s v="Santa Cruz de Tenerife"/>
    <x v="152"/>
    <x v="0"/>
    <x v="0"/>
    <x v="3"/>
    <x v="0"/>
    <d v="2024-09-18T15:02:15"/>
    <x v="383"/>
    <n v="26.962499999965075"/>
    <d v="2024-09-19T15:38:41"/>
    <d v="1899-12-30T00:04:48"/>
    <d v="2024-09-19T15:43:29"/>
    <n v="2.2752777777495794"/>
    <x v="0"/>
    <m/>
    <m/>
    <x v="0"/>
    <x v="18"/>
    <x v="0"/>
    <x v="3"/>
    <x v="4"/>
    <n v="5"/>
    <s v=""/>
    <d v="1899-12-30T01:55:12"/>
    <n v="25.882499999965077"/>
    <n v="12"/>
    <n v="13.882499999965077"/>
    <n v="0"/>
    <x v="1"/>
  </r>
  <r>
    <s v="E002"/>
    <s v="EO57"/>
    <x v="3542"/>
    <x v="0"/>
    <s v="E3"/>
    <n v="100056375"/>
    <s v="UTE CIERRE ANILLO INSULAR TFE"/>
    <n v="68002447"/>
    <s v="ANILLO INSULAR DIV3099"/>
    <n v="2649"/>
    <x v="57"/>
    <d v="2024-09-18T00:00:00"/>
    <d v="1899-12-30T16:33:54"/>
    <s v="19/09 09h - 1º"/>
    <d v="2024-09-19T00:00:00"/>
    <x v="6"/>
    <x v="12"/>
    <x v="3672"/>
    <d v="2024-09-19T00:00:00"/>
    <d v="1899-12-30T10:08:06"/>
    <n v="114"/>
    <s v="E002ST"/>
    <s v="Santiago del Teide"/>
    <x v="154"/>
    <x v="0"/>
    <x v="0"/>
    <x v="3"/>
    <x v="0"/>
    <d v="2024-09-18T16:33:54"/>
    <x v="351"/>
    <n v="23.434999999939464"/>
    <d v="2024-09-19T10:08:06"/>
    <d v="1899-12-30T01:31:12"/>
    <d v="2024-09-19T11:39:18"/>
    <n v="4.3449999999138527"/>
    <x v="0"/>
    <m/>
    <m/>
    <x v="0"/>
    <x v="18"/>
    <x v="0"/>
    <x v="3"/>
    <x v="6"/>
    <n v="5"/>
    <s v=""/>
    <d v="1899-12-31T12:28:48"/>
    <n v="20.914999999939464"/>
    <n v="12"/>
    <n v="8.9149999999394645"/>
    <n v="0"/>
    <x v="1"/>
  </r>
  <r>
    <s v="E002"/>
    <s v="EO57"/>
    <x v="3543"/>
    <x v="0"/>
    <s v="E3"/>
    <n v="100056375"/>
    <s v="UTE CIERRE ANILLO INSULAR TFE"/>
    <n v="68002447"/>
    <s v="ANILLO INSULAR DIV3099"/>
    <n v="2649"/>
    <x v="57"/>
    <d v="2024-09-18T00:00:00"/>
    <d v="1899-12-30T16:35:06"/>
    <s v="20/09"/>
    <d v="2024-09-20T00:00:00"/>
    <x v="6"/>
    <x v="12"/>
    <x v="3673"/>
    <d v="2024-09-20T00:00:00"/>
    <d v="1899-12-30T06:46:38"/>
    <n v="114"/>
    <s v="E002ST"/>
    <s v="Santiago del Teide"/>
    <x v="152"/>
    <x v="0"/>
    <x v="0"/>
    <x v="3"/>
    <x v="0"/>
    <d v="2024-09-18T16:35:06"/>
    <x v="407"/>
    <n v="47.414999999979045"/>
    <d v="2024-09-20T06:46:38"/>
    <d v="1899-12-30T01:31:12"/>
    <d v="2024-09-20T08:17:50"/>
    <n v="7.7027777776820585"/>
    <x v="0"/>
    <m/>
    <m/>
    <x v="0"/>
    <x v="19"/>
    <x v="0"/>
    <x v="3"/>
    <x v="13"/>
    <n v="6"/>
    <s v=""/>
    <d v="1899-12-31T12:28:48"/>
    <n v="44.894999999979042"/>
    <n v="24"/>
    <n v="20.894999999979042"/>
    <n v="0"/>
    <x v="1"/>
  </r>
  <r>
    <s v="E002"/>
    <s v="EO57"/>
    <x v="3544"/>
    <x v="0"/>
    <s v="E3"/>
    <n v="100054334"/>
    <s v="ORGANIZACION SOCAS, S. L."/>
    <n v="68002135"/>
    <s v="SOCAS NARANJERO"/>
    <n v="2649"/>
    <x v="57"/>
    <d v="2024-09-18T00:00:00"/>
    <d v="1899-12-30T17:25:10"/>
    <s v="BLOQUES 20/09"/>
    <d v="2024-09-19T00:00:00"/>
    <x v="17"/>
    <x v="12"/>
    <x v="3674"/>
    <d v="2024-09-19T00:00:00"/>
    <d v="1899-12-30T10:52:20"/>
    <n v="22"/>
    <s v="E00LSN"/>
    <s v="Naranjeros"/>
    <x v="144"/>
    <x v="0"/>
    <x v="0"/>
    <x v="3"/>
    <x v="0"/>
    <d v="2024-09-18T17:25:10"/>
    <x v="350"/>
    <n v="18.580555555585306"/>
    <d v="2024-09-19T10:52:20"/>
    <d v="1899-12-30T00:17:36"/>
    <d v="2024-09-19T11:09:56"/>
    <n v="0.83444444445194677"/>
    <x v="0"/>
    <m/>
    <m/>
    <x v="0"/>
    <x v="18"/>
    <x v="0"/>
    <x v="3"/>
    <x v="6"/>
    <n v="5"/>
    <s v=""/>
    <d v="1899-12-30T07:02:24"/>
    <n v="17.287222222251973"/>
    <n v="12"/>
    <n v="5.2872222222519731"/>
    <n v="0"/>
    <x v="1"/>
  </r>
  <r>
    <s v="E002"/>
    <s v="EO57"/>
    <x v="3545"/>
    <x v="0"/>
    <s v="E4"/>
    <n v="100049137"/>
    <s v="MORALES DIAZ, YONATHAN MAKEY"/>
    <n v="68001633"/>
    <s v="ALMACEN-ARICO"/>
    <n v="2693"/>
    <x v="56"/>
    <d v="2024-09-18T00:00:00"/>
    <d v="1899-12-30T18:37:41"/>
    <s v="20/09 3 pal+ 1p 3G"/>
    <d v="2024-09-20T00:00:00"/>
    <x v="9"/>
    <x v="12"/>
    <x v="3675"/>
    <d v="2024-09-19T00:00:00"/>
    <d v="1899-12-30T07:26:42"/>
    <n v="53"/>
    <s v="E00ARI"/>
    <s v="Arico"/>
    <x v="150"/>
    <x v="0"/>
    <x v="0"/>
    <x v="3"/>
    <x v="1"/>
    <d v="2024-09-18T18:37:41"/>
    <x v="368"/>
    <n v="49.371944444545079"/>
    <d v="2024-09-19T07:26:42"/>
    <d v="1899-12-30T00:42:24"/>
    <d v="2024-09-19T08:09:06"/>
    <n v="35.848333333327901"/>
    <x v="0"/>
    <m/>
    <m/>
    <x v="0"/>
    <x v="18"/>
    <x v="0"/>
    <x v="3"/>
    <x v="12"/>
    <n v="5"/>
    <s v=""/>
    <d v="1899-12-30T16:57:36"/>
    <n v="47.665277777878416"/>
    <n v="24"/>
    <n v="23.665277777878416"/>
    <n v="0"/>
    <x v="1"/>
  </r>
  <r>
    <s v="E002"/>
    <s v="EO57"/>
    <x v="3546"/>
    <x v="0"/>
    <s v="E3"/>
    <n v="100037299"/>
    <s v="PREFABRICADOS DOMINGUEZ, S.L."/>
    <n v="68000074"/>
    <s v="GS TEGUESTE"/>
    <n v="3126"/>
    <x v="54"/>
    <d v="2024-09-19T00:00:00"/>
    <d v="1899-12-30T08:49:47"/>
    <s v="20/09"/>
    <d v="2024-09-20T00:00:00"/>
    <x v="11"/>
    <x v="12"/>
    <x v="3676"/>
    <d v="2024-09-20T00:00:00"/>
    <d v="1899-12-30T06:06:12"/>
    <n v="23"/>
    <s v="E0055J"/>
    <s v="Taco"/>
    <x v="144"/>
    <x v="0"/>
    <x v="0"/>
    <x v="3"/>
    <x v="0"/>
    <d v="2024-09-19T08:49:47"/>
    <x v="388"/>
    <n v="25.170277777709998"/>
    <d v="2024-09-20T06:06:12"/>
    <d v="1899-12-30T00:18:24"/>
    <d v="2024-09-20T06:24:36"/>
    <n v="3.5899999999674037"/>
    <x v="0"/>
    <m/>
    <m/>
    <x v="0"/>
    <x v="19"/>
    <x v="0"/>
    <x v="3"/>
    <x v="13"/>
    <n v="6"/>
    <s v=""/>
    <d v="1899-12-30T07:21:36"/>
    <n v="23.863611111043333"/>
    <n v="12"/>
    <n v="11.863611111043333"/>
    <n v="0"/>
    <x v="1"/>
  </r>
  <r>
    <s v="E002"/>
    <s v="EO57"/>
    <x v="3547"/>
    <x v="0"/>
    <s v="E4"/>
    <n v="100037349"/>
    <s v="DELGADO GUERRA HERMOGENES"/>
    <n v="68000004"/>
    <s v="EN LOS REALEJOS"/>
    <n v="3208"/>
    <x v="55"/>
    <d v="2024-09-19T00:00:00"/>
    <d v="1899-12-30T08:52:32"/>
    <s v="20/09 PENDT 2 P RVBH"/>
    <d v="2024-09-20T00:00:00"/>
    <x v="13"/>
    <x v="12"/>
    <x v="3677"/>
    <d v="2024-09-19T00:00:00"/>
    <d v="1899-12-30T09:30:12"/>
    <n v="47"/>
    <s v="E00LSE"/>
    <s v="Los Realejos"/>
    <x v="151"/>
    <x v="0"/>
    <x v="0"/>
    <x v="3"/>
    <x v="1"/>
    <d v="2024-09-19T08:52:32"/>
    <x v="385"/>
    <n v="23.124444444430992"/>
    <d v="2024-09-19T09:30:12"/>
    <d v="1899-12-30T00:37:36"/>
    <d v="2024-09-19T10:07:48"/>
    <n v="21.870000000111759"/>
    <x v="0"/>
    <m/>
    <m/>
    <x v="0"/>
    <x v="18"/>
    <x v="0"/>
    <x v="3"/>
    <x v="1"/>
    <n v="5"/>
    <s v=""/>
    <d v="1899-12-30T15:02:24"/>
    <n v="21.497777777764327"/>
    <n v="12"/>
    <n v="9.4977777777643269"/>
    <n v="0"/>
    <x v="1"/>
  </r>
  <r>
    <s v="E002"/>
    <s v="EO57"/>
    <x v="3548"/>
    <x v="0"/>
    <s v="E3"/>
    <n v="100037179"/>
    <s v="CANARY CONCRETE, S.A."/>
    <n v="68000329"/>
    <s v="GS PLANTA ADEJE"/>
    <n v="3126"/>
    <x v="54"/>
    <d v="2024-09-19T00:00:00"/>
    <d v="1899-12-30T08:55:31"/>
    <s v="Adeje 10:00  19/09"/>
    <d v="2024-09-19T00:00:00"/>
    <x v="7"/>
    <x v="12"/>
    <x v="3678"/>
    <d v="2024-09-19T00:00:00"/>
    <d v="1899-12-30T13:23:03"/>
    <n v="88"/>
    <s v="E00ADE"/>
    <s v="Adeje"/>
    <x v="147"/>
    <x v="0"/>
    <x v="0"/>
    <x v="3"/>
    <x v="0"/>
    <d v="2024-09-19T08:55:31"/>
    <x v="383"/>
    <n v="9.0747222222271375"/>
    <d v="2024-09-19T13:23:03"/>
    <d v="1899-12-30T01:10:24"/>
    <d v="2024-09-19T14:33:27"/>
    <n v="3.4425000000628643"/>
    <x v="0"/>
    <m/>
    <m/>
    <x v="0"/>
    <x v="18"/>
    <x v="0"/>
    <x v="3"/>
    <x v="2"/>
    <n v="5"/>
    <s v=""/>
    <d v="1899-12-31T04:09:36"/>
    <n v="6.9013888888938038"/>
    <n v="0"/>
    <n v="6.9013888888938038"/>
    <n v="0"/>
    <x v="1"/>
  </r>
  <r>
    <s v="E002"/>
    <s v="EO57"/>
    <x v="3549"/>
    <x v="0"/>
    <s v="E4"/>
    <n v="100056048"/>
    <s v="CONSTRUCCIONES Y MONTAJES PERGAR SL"/>
    <n v="68002389"/>
    <s v="NAVE 47 LA AZUFRERA"/>
    <n v="3208"/>
    <x v="55"/>
    <d v="2024-09-19T00:00:00"/>
    <d v="1899-12-30T09:09:07"/>
    <s v="19/09"/>
    <d v="2024-09-19T00:00:00"/>
    <x v="20"/>
    <x v="12"/>
    <x v="3679"/>
    <d v="2024-09-19T00:00:00"/>
    <d v="1899-12-30T16:01:51"/>
    <n v="13"/>
    <s v="E0054E"/>
    <s v="La Cuesta"/>
    <x v="151"/>
    <x v="0"/>
    <x v="0"/>
    <x v="3"/>
    <x v="1"/>
    <d v="2024-09-19T09:09:07"/>
    <x v="360"/>
    <n v="9.3480555555433966"/>
    <d v="2024-09-19T16:01:51"/>
    <d v="1899-12-30T00:10:24"/>
    <d v="2024-09-19T16:12:15"/>
    <n v="2.2958333333954215"/>
    <x v="0"/>
    <m/>
    <m/>
    <x v="0"/>
    <x v="18"/>
    <x v="0"/>
    <x v="3"/>
    <x v="8"/>
    <n v="5"/>
    <s v=""/>
    <d v="1899-12-30T04:09:36"/>
    <n v="8.1747222222100628"/>
    <n v="0"/>
    <n v="8.1747222222100628"/>
    <n v="0"/>
    <x v="1"/>
  </r>
  <r>
    <s v="E002"/>
    <s v="EO57"/>
    <x v="3550"/>
    <x v="0"/>
    <s v="E4"/>
    <n v="100037338"/>
    <s v="FERRETERÍA JACA, S.L."/>
    <n v="68000055"/>
    <s v="ALMACEN-LOS SILOS"/>
    <n v="2693"/>
    <x v="56"/>
    <d v="2024-09-19T00:00:00"/>
    <d v="1899-12-30T09:10:14"/>
    <s v="19/09"/>
    <d v="2024-09-19T00:00:00"/>
    <x v="8"/>
    <x v="12"/>
    <x v="3680"/>
    <d v="2024-09-19T00:00:00"/>
    <d v="1899-12-30T10:40:20"/>
    <n v="76"/>
    <s v="E0052W"/>
    <s v="Buenavista del Norte"/>
    <x v="148"/>
    <x v="0"/>
    <x v="0"/>
    <x v="3"/>
    <x v="1"/>
    <d v="2024-09-19T09:10:14"/>
    <x v="366"/>
    <n v="3.3294444444472902"/>
    <d v="2024-09-19T10:40:20"/>
    <d v="1899-12-30T01:00:48"/>
    <d v="2024-09-19T11:41:08"/>
    <n v="0.81444444466615096"/>
    <x v="0"/>
    <m/>
    <m/>
    <x v="0"/>
    <x v="18"/>
    <x v="0"/>
    <x v="3"/>
    <x v="6"/>
    <n v="5"/>
    <s v=""/>
    <d v="1899-12-31T00:19:12"/>
    <n v="1.3161111111139565"/>
    <n v="0"/>
    <n v="1.3161111111139565"/>
    <n v="0"/>
    <x v="1"/>
  </r>
  <r>
    <s v="E002"/>
    <s v="EO57"/>
    <x v="3551"/>
    <x v="0"/>
    <s v="E4"/>
    <n v="100046319"/>
    <s v="ALAN CANARIAS 2010 S.L."/>
    <n v="68001376"/>
    <s v="GÜIMAR"/>
    <n v="2693"/>
    <x v="56"/>
    <d v="2024-09-19T00:00:00"/>
    <d v="1899-12-30T09:49:16"/>
    <s v="19/09"/>
    <d v="2024-09-19T00:00:00"/>
    <x v="0"/>
    <x v="12"/>
    <x v="3681"/>
    <d v="2024-09-19T00:00:00"/>
    <d v="1899-12-30T09:22:42"/>
    <n v="28"/>
    <s v="E0054Q"/>
    <s v="Polig.Industrial de Guimar"/>
    <x v="151"/>
    <x v="0"/>
    <x v="0"/>
    <x v="3"/>
    <x v="1"/>
    <d v="2024-09-19T09:49:16"/>
    <x v="375"/>
    <n v="3.1788888887967914"/>
    <d v="2024-09-19T09:22:42"/>
    <d v="1899-12-30T00:22:24"/>
    <d v="2024-09-19T09:45:06"/>
    <n v="3.2483333332347684"/>
    <x v="0"/>
    <m/>
    <m/>
    <x v="0"/>
    <x v="18"/>
    <x v="0"/>
    <x v="3"/>
    <x v="1"/>
    <n v="5"/>
    <s v=""/>
    <d v="1899-12-30T08:57:36"/>
    <n v="1.8055555554634579"/>
    <n v="0"/>
    <n v="1.8055555554634579"/>
    <n v="0"/>
    <x v="1"/>
  </r>
  <r>
    <s v="E002"/>
    <s v="EO57"/>
    <x v="3552"/>
    <x v="0"/>
    <s v="E4"/>
    <n v="100059237"/>
    <s v="FERRETERIA SUCONSAS S.L"/>
    <n v="68002804"/>
    <s v="EL CHORRILLO"/>
    <n v="3208"/>
    <x v="55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0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2"/>
    <x v="0"/>
    <s v="E4"/>
    <n v="100059237"/>
    <s v="FERRETERIA SUCONSAS S.L"/>
    <n v="68002804"/>
    <s v="EL CHORRILLO"/>
    <n v="2693"/>
    <x v="56"/>
    <d v="2024-09-19T00:00:00"/>
    <d v="1899-12-30T09:50:26"/>
    <s v="19/09"/>
    <d v="2024-09-19T00:00:00"/>
    <x v="20"/>
    <x v="12"/>
    <x v="3682"/>
    <d v="2024-09-20T00:00:00"/>
    <d v="1899-12-30T06:24:03"/>
    <n v="17"/>
    <s v="E0053E"/>
    <s v="El Chorrillo"/>
    <x v="145"/>
    <x v="0"/>
    <x v="1"/>
    <x v="3"/>
    <x v="1"/>
    <d v="2024-09-19T09:50:26"/>
    <x v="360"/>
    <n v="8.6594444444635883"/>
    <d v="2024-09-20T06:24:03"/>
    <d v="1899-12-30T00:13:36"/>
    <d v="2024-09-20T06:37:39"/>
    <n v="-12.127499999944121"/>
    <x v="1"/>
    <m/>
    <m/>
    <x v="0"/>
    <x v="19"/>
    <x v="2"/>
    <x v="3"/>
    <x v="13"/>
    <n v="6"/>
    <s v=""/>
    <d v="1899-12-30T05:26:24"/>
    <n v="7.4327777777969217"/>
    <n v="0"/>
    <n v="7.4327777777969217"/>
    <n v="0"/>
    <x v="1"/>
  </r>
  <r>
    <s v="E002"/>
    <s v="EO57"/>
    <x v="3553"/>
    <x v="0"/>
    <s v="E4"/>
    <n v="100037282"/>
    <s v="FERRETERIA F.SANCHEZ TRUJILLO,S.L."/>
    <n v="68002082"/>
    <s v="FERRETERIA EL CHORRILLO"/>
    <n v="3208"/>
    <x v="55"/>
    <d v="2024-09-19T00:00:00"/>
    <d v="1899-12-30T10:56:19"/>
    <s v="20/09"/>
    <d v="2024-09-20T00:00:00"/>
    <x v="23"/>
    <x v="12"/>
    <x v="3683"/>
    <d v="2024-09-19T00:00:00"/>
    <d v="1899-12-30T16:03:40"/>
    <n v="17"/>
    <s v="E0053E"/>
    <s v="El Chorrillo"/>
    <x v="151"/>
    <x v="0"/>
    <x v="0"/>
    <x v="3"/>
    <x v="1"/>
    <d v="2024-09-19T10:56:19"/>
    <x v="389"/>
    <n v="22.561388888920192"/>
    <d v="2024-09-19T16:03:40"/>
    <d v="1899-12-30T00:13:36"/>
    <d v="2024-09-19T16:17:16"/>
    <n v="17.212222222122364"/>
    <x v="0"/>
    <m/>
    <m/>
    <x v="0"/>
    <x v="18"/>
    <x v="0"/>
    <x v="3"/>
    <x v="8"/>
    <n v="5"/>
    <s v=""/>
    <d v="1899-12-30T05:26:24"/>
    <n v="21.334722222253525"/>
    <n v="12"/>
    <n v="9.3347222222535251"/>
    <n v="0"/>
    <x v="1"/>
  </r>
  <r>
    <s v="E002"/>
    <s v="EO57"/>
    <x v="3554"/>
    <x v="0"/>
    <s v="E3"/>
    <n v="432000110"/>
    <s v="PREBETONG HORMIGONES, S.A."/>
    <n v="68000485"/>
    <s v="PLANTA LAS GALLETAS II"/>
    <n v="3126"/>
    <x v="54"/>
    <d v="2024-09-19T00:00:00"/>
    <d v="1899-12-30T13:57:50"/>
    <s v="TORRE 2 SILO 2 20/09"/>
    <d v="2024-09-20T00:00:00"/>
    <x v="11"/>
    <x v="12"/>
    <x v="3684"/>
    <d v="2024-09-19T00:00:00"/>
    <d v="1899-12-30T16:03:57"/>
    <n v="78"/>
    <s v="E0054I"/>
    <s v="Las Galletas"/>
    <x v="153"/>
    <x v="0"/>
    <x v="0"/>
    <x v="3"/>
    <x v="0"/>
    <d v="2024-09-19T13:57:50"/>
    <x v="388"/>
    <n v="20.036111111054197"/>
    <d v="2024-09-19T16:03:57"/>
    <d v="1899-12-30T01:02:24"/>
    <d v="2024-09-19T17:06:21"/>
    <n v="16.894166666606907"/>
    <x v="0"/>
    <m/>
    <m/>
    <x v="0"/>
    <x v="18"/>
    <x v="0"/>
    <x v="3"/>
    <x v="8"/>
    <n v="5"/>
    <s v=""/>
    <d v="1899-12-31T00:57:36"/>
    <n v="17.996111111054198"/>
    <n v="12"/>
    <n v="5.9961111110541978"/>
    <n v="0"/>
    <x v="1"/>
  </r>
  <r>
    <s v="E002"/>
    <s v="EO57"/>
    <x v="3555"/>
    <x v="0"/>
    <s v="E3"/>
    <n v="100056375"/>
    <s v="UTE CIERRE ANILLO INSULAR TFE"/>
    <n v="68002447"/>
    <s v="ANILLO INSULAR DIV3099"/>
    <n v="2649"/>
    <x v="57"/>
    <d v="2024-09-19T00:00:00"/>
    <d v="1899-12-30T16:40:01"/>
    <s v="20/09"/>
    <d v="2024-09-20T00:00:00"/>
    <x v="16"/>
    <x v="12"/>
    <x v="3685"/>
    <d v="2024-09-20T00:00:00"/>
    <d v="1899-12-30T06:23:31"/>
    <n v="114"/>
    <s v="E002ST"/>
    <s v="Santiago del Teide"/>
    <x v="147"/>
    <x v="0"/>
    <x v="0"/>
    <x v="3"/>
    <x v="0"/>
    <d v="2024-09-19T16:40:01"/>
    <x v="408"/>
    <n v="22.833055555529427"/>
    <d v="2024-09-20T06:23:31"/>
    <d v="1899-12-30T01:31:12"/>
    <d v="2024-09-20T07:54:43"/>
    <n v="7.5880555557087064"/>
    <x v="0"/>
    <m/>
    <m/>
    <x v="0"/>
    <x v="19"/>
    <x v="0"/>
    <x v="3"/>
    <x v="13"/>
    <n v="6"/>
    <s v=""/>
    <d v="1899-12-31T12:28:48"/>
    <n v="20.313055555529427"/>
    <n v="12"/>
    <n v="8.3130555555294272"/>
    <n v="0"/>
    <x v="1"/>
  </r>
  <r>
    <s v="E002"/>
    <s v="EO65"/>
    <x v="3556"/>
    <x v="0"/>
    <s v="E3"/>
    <n v="100057885"/>
    <s v="UTE AVE CASATEJADA TORIL"/>
    <n v="85000217"/>
    <s v="TORIL"/>
    <n v="3227"/>
    <x v="62"/>
    <d v="2024-09-13T00:00:00"/>
    <d v="1899-12-30T10:39:45"/>
    <s v="18/09 14:30h"/>
    <d v="2024-09-18T00:00:00"/>
    <x v="2"/>
    <x v="13"/>
    <x v="3686"/>
    <d v="2024-09-18T00:00:00"/>
    <d v="1899-12-30T11:36:59"/>
    <n v="244"/>
    <s v="E00244"/>
    <s v="RUTA KMS.244"/>
    <x v="205"/>
    <x v="0"/>
    <x v="0"/>
    <x v="8"/>
    <x v="0"/>
    <d v="2024-09-13T10:39:45"/>
    <x v="356"/>
    <n v="123.83750000002328"/>
    <d v="2024-09-18T11:36:59"/>
    <d v="1899-12-30T03:15:12"/>
    <d v="2024-09-18T14:52:11"/>
    <n v="-0.36972222238546237"/>
    <x v="0"/>
    <m/>
    <m/>
    <x v="0"/>
    <x v="17"/>
    <x v="0"/>
    <x v="3"/>
    <x v="7"/>
    <n v="4"/>
    <s v="LOGISTICA GALVEZ MARIN, S.L."/>
    <d v="1900-01-02T06:04:48"/>
    <n v="119.58416666668995"/>
    <n v="60"/>
    <n v="59.584166666689953"/>
    <n v="0"/>
    <x v="4"/>
  </r>
  <r>
    <s v="E002"/>
    <s v="EO65"/>
    <x v="3557"/>
    <x v="0"/>
    <s v="E3"/>
    <n v="100057885"/>
    <s v="UTE AVE CASATEJADA TORIL"/>
    <n v="85000217"/>
    <s v="TORIL"/>
    <n v="3227"/>
    <x v="62"/>
    <d v="2024-09-13T00:00:00"/>
    <d v="1899-12-30T10:40:05"/>
    <s v="19/09 9h"/>
    <d v="2024-09-19T00:00:00"/>
    <x v="18"/>
    <x v="13"/>
    <x v="3687"/>
    <d v="2024-09-18T00:00:00"/>
    <d v="1899-12-30T13:07:07"/>
    <n v="244"/>
    <s v="E00244"/>
    <s v="RUTA KMS.244"/>
    <x v="185"/>
    <x v="0"/>
    <x v="0"/>
    <x v="8"/>
    <x v="0"/>
    <d v="2024-09-13T10:40:05"/>
    <x v="359"/>
    <n v="142.33194444444962"/>
    <d v="2024-09-18T13:07:07"/>
    <d v="1899-12-30T03:15:12"/>
    <d v="2024-09-18T16:22:19"/>
    <n v="16.628055555454921"/>
    <x v="0"/>
    <m/>
    <m/>
    <x v="0"/>
    <x v="17"/>
    <x v="0"/>
    <x v="3"/>
    <x v="2"/>
    <n v="4"/>
    <s v="HORMIGONES Y CONTENEDORES JARA"/>
    <d v="1900-01-02T06:04:48"/>
    <n v="138.07861111111629"/>
    <n v="60"/>
    <n v="78.078611111116288"/>
    <n v="0"/>
    <x v="4"/>
  </r>
  <r>
    <s v="E002"/>
    <s v="EO65"/>
    <x v="3558"/>
    <x v="0"/>
    <s v="E3"/>
    <n v="100057885"/>
    <s v="UTE AVE CASATEJADA TORIL"/>
    <n v="85000217"/>
    <s v="TORIL"/>
    <n v="3227"/>
    <x v="62"/>
    <d v="2024-09-13T00:00:00"/>
    <d v="1899-12-30T10:41:52"/>
    <s v="sustalb 8043246557 2"/>
    <d v="2024-09-20T00:00:00"/>
    <x v="18"/>
    <x v="13"/>
    <x v="3688"/>
    <d v="2024-09-19T00:00:00"/>
    <d v="1899-12-30T12:02:17"/>
    <n v="244"/>
    <s v="E00244"/>
    <s v="RUTA KMS.244"/>
    <x v="190"/>
    <x v="0"/>
    <x v="0"/>
    <x v="8"/>
    <x v="0"/>
    <d v="2024-09-13T10:41:52"/>
    <x v="379"/>
    <n v="166.30222222226439"/>
    <d v="2024-09-19T12:02:17"/>
    <d v="1899-12-30T03:15:12"/>
    <d v="2024-09-19T15:17:29"/>
    <n v="17.708611111098435"/>
    <x v="0"/>
    <m/>
    <m/>
    <x v="0"/>
    <x v="18"/>
    <x v="0"/>
    <x v="3"/>
    <x v="3"/>
    <n v="5"/>
    <s v="HIBURSANFRE, S.L.U."/>
    <d v="1900-01-02T06:04:48"/>
    <n v="162.04888888893106"/>
    <n v="60"/>
    <n v="102.04888888893106"/>
    <n v="0"/>
    <x v="4"/>
  </r>
  <r>
    <s v="E002"/>
    <s v="EO65"/>
    <x v="3559"/>
    <x v="0"/>
    <s v="E3"/>
    <n v="100022399"/>
    <s v="GEVORA CONSTRUCCIONES S.A."/>
    <n v="85000566"/>
    <s v="LA ALBUERA-MEJORA EX310"/>
    <n v="3227"/>
    <x v="62"/>
    <d v="2024-09-16T00:00:00"/>
    <d v="1899-12-30T15:19:48"/>
    <s v="17/09 18h 679846830"/>
    <d v="2024-09-17T00:00:00"/>
    <x v="7"/>
    <x v="13"/>
    <x v="3689"/>
    <d v="2024-09-17T00:00:00"/>
    <d v="1899-12-30T17:29:57"/>
    <n v="73"/>
    <s v="E00073"/>
    <s v="RUTA KMS.073"/>
    <x v="190"/>
    <x v="0"/>
    <x v="0"/>
    <x v="8"/>
    <x v="0"/>
    <d v="2024-09-16T15:19:48"/>
    <x v="295"/>
    <n v="26.67000000004191"/>
    <d v="2024-09-17T17:29:57"/>
    <d v="1899-12-30T00:58:24"/>
    <d v="2024-09-17T18:28:21"/>
    <n v="-0.47249999991618097"/>
    <x v="0"/>
    <m/>
    <m/>
    <x v="0"/>
    <x v="15"/>
    <x v="0"/>
    <x v="3"/>
    <x v="9"/>
    <n v="3"/>
    <s v="HIBURSANFRE, S.L.U."/>
    <d v="1899-12-30T23:21:36"/>
    <n v="24.696666666708577"/>
    <n v="12"/>
    <n v="12.696666666708577"/>
    <n v="0"/>
    <x v="4"/>
  </r>
  <r>
    <s v="E002"/>
    <s v="EO65"/>
    <x v="3560"/>
    <x v="0"/>
    <s v="E3"/>
    <n v="100057883"/>
    <s v="MATERIALES Y HORMIGONES, SL"/>
    <n v="85000198"/>
    <s v="MADRID"/>
    <n v="3228"/>
    <x v="61"/>
    <d v="2024-09-17T00:00:00"/>
    <d v="1899-12-30T10:14:30"/>
    <s v="18/09"/>
    <d v="2024-09-18T00:00:00"/>
    <x v="1"/>
    <x v="13"/>
    <x v="3690"/>
    <d v="2024-09-17T00:00:00"/>
    <d v="1899-12-30T22:50:39"/>
    <n v="413"/>
    <s v="E00413"/>
    <s v="RUTA KMS.413"/>
    <x v="183"/>
    <x v="0"/>
    <x v="0"/>
    <x v="8"/>
    <x v="0"/>
    <d v="2024-09-17T10:14:30"/>
    <x v="349"/>
    <n v="30.758333333360497"/>
    <d v="2024-09-17T22:50:39"/>
    <d v="1899-12-30T05:30:24"/>
    <d v="2024-09-18T04:21:03"/>
    <n v="12.649166666844394"/>
    <x v="0"/>
    <m/>
    <m/>
    <x v="0"/>
    <x v="15"/>
    <x v="0"/>
    <x v="3"/>
    <x v="18"/>
    <n v="3"/>
    <s v=""/>
    <d v="1900-01-04T12:09:36"/>
    <n v="24.251666666693829"/>
    <n v="12"/>
    <n v="12.251666666693829"/>
    <n v="0"/>
    <x v="4"/>
  </r>
  <r>
    <s v="E002"/>
    <s v="EO65"/>
    <x v="3561"/>
    <x v="0"/>
    <s v="E3"/>
    <n v="100057858"/>
    <s v="SPECIAL CONCRETE 3, S.L."/>
    <n v="85000115"/>
    <s v="ALCORCON"/>
    <n v="3297"/>
    <x v="60"/>
    <d v="2024-09-17T00:00:00"/>
    <d v="1899-12-30T10:25:12"/>
    <s v="18/09 10h"/>
    <d v="2024-09-18T00:00:00"/>
    <x v="11"/>
    <x v="13"/>
    <x v="3691"/>
    <d v="2024-09-17T00:00:00"/>
    <d v="1899-12-30T18:47:51"/>
    <n v="403"/>
    <s v="E00403"/>
    <s v="RUTA KMS.403"/>
    <x v="262"/>
    <x v="0"/>
    <x v="0"/>
    <x v="8"/>
    <x v="0"/>
    <d v="2024-09-17T10:25:12"/>
    <x v="339"/>
    <n v="23.57999999995809"/>
    <d v="2024-09-17T18:47:51"/>
    <d v="1899-12-30T05:22:24"/>
    <d v="2024-09-18T00:10:15"/>
    <n v="9.8291666666627862"/>
    <x v="0"/>
    <m/>
    <m/>
    <x v="0"/>
    <x v="15"/>
    <x v="0"/>
    <x v="3"/>
    <x v="10"/>
    <n v="3"/>
    <s v=""/>
    <d v="1900-01-04T08:57:36"/>
    <n v="17.206666666624756"/>
    <n v="12"/>
    <n v="5.2066666666247556"/>
    <n v="0"/>
    <x v="4"/>
  </r>
  <r>
    <s v="E002"/>
    <s v="EO65"/>
    <x v="3562"/>
    <x v="0"/>
    <s v="E3"/>
    <n v="100018389"/>
    <s v="FORJADOS PRETENSADOS AREVALO, S.L."/>
    <n v="85000127"/>
    <s v="POZOBLANCO"/>
    <n v="3229"/>
    <x v="63"/>
    <d v="2024-09-17T00:00:00"/>
    <d v="1899-12-30T10:26:00"/>
    <s v="18/09 12:00h"/>
    <d v="2024-09-18T00:00:00"/>
    <x v="17"/>
    <x v="13"/>
    <x v="3692"/>
    <d v="2024-09-18T00:00:00"/>
    <d v="1899-12-30T08:18:14"/>
    <n v="168"/>
    <s v="E00168"/>
    <s v="RUTA KMS.168"/>
    <x v="192"/>
    <x v="0"/>
    <x v="0"/>
    <x v="8"/>
    <x v="0"/>
    <d v="2024-09-17T10:26:00"/>
    <x v="322"/>
    <n v="25.566666666709352"/>
    <d v="2024-09-18T08:18:14"/>
    <d v="1899-12-30T02:14:24"/>
    <d v="2024-09-18T10:32:38"/>
    <n v="1.4561111111543141"/>
    <x v="0"/>
    <m/>
    <m/>
    <x v="0"/>
    <x v="17"/>
    <x v="0"/>
    <x v="3"/>
    <x v="0"/>
    <n v="4"/>
    <s v=""/>
    <d v="1900-01-01T05:45:36"/>
    <n v="22.32666666670935"/>
    <n v="12"/>
    <n v="10.32666666670935"/>
    <n v="0"/>
    <x v="4"/>
  </r>
  <r>
    <s v="E002"/>
    <s v="EO65"/>
    <x v="3563"/>
    <x v="0"/>
    <s v="E4"/>
    <n v="100058411"/>
    <s v="BRICOLAJE BRICOMAN, S.L.U."/>
    <n v="84000696"/>
    <s v="OBRAMAT CORDOBA"/>
    <n v="3318"/>
    <x v="132"/>
    <d v="2024-09-17T00:00:00"/>
    <d v="1899-12-30T10:31:53"/>
    <s v="19/09 1761358265 6am"/>
    <d v="2024-09-19T00:00:00"/>
    <x v="9"/>
    <x v="13"/>
    <x v="3693"/>
    <d v="2024-09-19T00:00:00"/>
    <d v="1899-12-30T08:28:51"/>
    <n v="205"/>
    <s v="E00205"/>
    <s v="RUTA KMS.205"/>
    <x v="178"/>
    <x v="0"/>
    <x v="0"/>
    <x v="8"/>
    <x v="1"/>
    <d v="2024-09-17T10:31:53"/>
    <x v="331"/>
    <n v="57.468611111165956"/>
    <d v="2024-09-19T08:28:51"/>
    <d v="1899-12-30T02:44:00"/>
    <d v="2024-09-19T11:12:51"/>
    <n v="8.7858333333861083"/>
    <x v="0"/>
    <m/>
    <m/>
    <x v="0"/>
    <x v="18"/>
    <x v="0"/>
    <x v="3"/>
    <x v="0"/>
    <n v="5"/>
    <s v="ALMACENES SAN BLAS CORTEGANA, S.L."/>
    <d v="1900-01-01T17:36:00"/>
    <n v="53.735277777832621"/>
    <n v="24"/>
    <n v="29.735277777832621"/>
    <n v="0"/>
    <x v="4"/>
  </r>
  <r>
    <s v="E002"/>
    <s v="EO65"/>
    <x v="3564"/>
    <x v="0"/>
    <s v="E4"/>
    <n v="100046984"/>
    <s v="TRANSP. Y CEMENTOS HIDALGO, S.L."/>
    <n v="84000029"/>
    <s v="BATAN, EL - SUM. VISANRO, S.L."/>
    <n v="3230"/>
    <x v="59"/>
    <d v="2024-09-17T00:00:00"/>
    <d v="1899-12-30T11:45:10"/>
    <s v="18/09 696914429"/>
    <d v="2024-09-18T00:00:00"/>
    <x v="9"/>
    <x v="13"/>
    <x v="3694"/>
    <d v="2024-09-18T00:00:00"/>
    <d v="1899-12-30T07:27:11"/>
    <n v="0"/>
    <m/>
    <m/>
    <x v="164"/>
    <x v="0"/>
    <x v="0"/>
    <x v="8"/>
    <x v="1"/>
    <d v="2024-09-17T11:45:10"/>
    <x v="318"/>
    <n v="32.247222222271375"/>
    <d v="2024-09-18T07:27:11"/>
    <d v="1899-12-30T00:00:00"/>
    <d v="2024-09-18T07:27:11"/>
    <n v="12.54694444447523"/>
    <x v="0"/>
    <m/>
    <m/>
    <x v="0"/>
    <x v="17"/>
    <x v="0"/>
    <x v="3"/>
    <x v="12"/>
    <n v="4"/>
    <s v=""/>
    <d v="1899-12-30T00:00:00"/>
    <n v="31.247222222271375"/>
    <n v="12"/>
    <n v="19.247222222271375"/>
    <n v="0"/>
    <x v="4"/>
  </r>
  <r>
    <s v="E002"/>
    <s v="EO65"/>
    <x v="3565"/>
    <x v="0"/>
    <s v="E3"/>
    <n v="100028265"/>
    <s v="HORMIG. Y DERIVADOS SANTANO, S.A."/>
    <n v="85000214"/>
    <s v="TRUJILLO"/>
    <n v="3228"/>
    <x v="61"/>
    <d v="2024-09-17T00:00:00"/>
    <d v="1899-12-30T12:14:29"/>
    <s v="18/09 x la mañana"/>
    <d v="2024-09-18T00:00:00"/>
    <x v="17"/>
    <x v="13"/>
    <x v="3695"/>
    <d v="2024-09-17T00:00:00"/>
    <d v="1899-12-30T19:34:35"/>
    <n v="163"/>
    <s v="E00163"/>
    <s v="RUTA KMS.163"/>
    <x v="165"/>
    <x v="0"/>
    <x v="0"/>
    <x v="8"/>
    <x v="0"/>
    <d v="2024-09-17T12:14:29"/>
    <x v="322"/>
    <n v="23.758611111086793"/>
    <d v="2024-09-17T19:34:35"/>
    <d v="1899-12-30T02:10:24"/>
    <d v="2024-09-17T21:44:59"/>
    <n v="14.250277777668089"/>
    <x v="0"/>
    <m/>
    <m/>
    <x v="0"/>
    <x v="15"/>
    <x v="0"/>
    <x v="3"/>
    <x v="11"/>
    <n v="3"/>
    <s v=""/>
    <d v="1900-01-01T04:09:36"/>
    <n v="20.585277777753461"/>
    <n v="12"/>
    <n v="8.5852777777534612"/>
    <n v="0"/>
    <x v="4"/>
  </r>
  <r>
    <s v="E002"/>
    <s v="EO65"/>
    <x v="3566"/>
    <x v="0"/>
    <s v="E3"/>
    <n v="100022399"/>
    <s v="GEVORA CONSTRUCCIONES S.A."/>
    <n v="85000566"/>
    <s v="LA ALBUERA-MEJORA EX310"/>
    <n v="3227"/>
    <x v="62"/>
    <d v="2024-09-17T00:00:00"/>
    <d v="1899-12-30T12:46:03"/>
    <s v="18/09 14:00h"/>
    <d v="2024-09-18T00:00:00"/>
    <x v="3"/>
    <x v="13"/>
    <x v="3696"/>
    <d v="2024-09-18T00:00:00"/>
    <d v="1899-12-30T11:10:11"/>
    <n v="73"/>
    <s v="E00073"/>
    <s v="RUTA KMS.073"/>
    <x v="157"/>
    <x v="0"/>
    <x v="0"/>
    <x v="8"/>
    <x v="0"/>
    <d v="2024-09-17T12:46:03"/>
    <x v="319"/>
    <n v="25.232499999983702"/>
    <d v="2024-09-18T11:10:11"/>
    <d v="1899-12-30T00:58:24"/>
    <d v="2024-09-18T12:08:35"/>
    <n v="1.8569444445893168"/>
    <x v="0"/>
    <m/>
    <m/>
    <x v="0"/>
    <x v="17"/>
    <x v="0"/>
    <x v="3"/>
    <x v="7"/>
    <n v="4"/>
    <s v="HIBURSANFRE, S.L.U."/>
    <d v="1899-12-30T23:21:36"/>
    <n v="23.259166666650369"/>
    <n v="12"/>
    <n v="11.259166666650369"/>
    <n v="0"/>
    <x v="4"/>
  </r>
  <r>
    <s v="E002"/>
    <s v="EO65"/>
    <x v="3567"/>
    <x v="0"/>
    <s v="E3"/>
    <n v="100022399"/>
    <s v="GEVORA CONSTRUCCIONES S.A."/>
    <n v="85000566"/>
    <s v="LA ALBUERA-MEJORA EX310"/>
    <n v="3227"/>
    <x v="62"/>
    <d v="2024-09-17T00:00:00"/>
    <d v="1899-12-30T12:46:12"/>
    <s v="18/09 18h-19h"/>
    <d v="2024-09-18T00:00:00"/>
    <x v="25"/>
    <x v="13"/>
    <x v="3697"/>
    <d v="2024-09-18T00:00:00"/>
    <d v="1899-12-30T14:46:00"/>
    <n v="73"/>
    <s v="E00073"/>
    <s v="RUTA KMS.073"/>
    <x v="165"/>
    <x v="0"/>
    <x v="0"/>
    <x v="8"/>
    <x v="0"/>
    <d v="2024-09-17T12:46:12"/>
    <x v="344"/>
    <n v="30.229999999981374"/>
    <d v="2024-09-18T14:46:00"/>
    <d v="1899-12-30T00:58:24"/>
    <d v="2024-09-18T15:44:24"/>
    <n v="3.2600000000093132"/>
    <x v="0"/>
    <m/>
    <m/>
    <x v="0"/>
    <x v="17"/>
    <x v="0"/>
    <x v="3"/>
    <x v="5"/>
    <n v="4"/>
    <s v=""/>
    <d v="1899-12-30T23:21:36"/>
    <n v="28.256666666648041"/>
    <n v="12"/>
    <n v="16.256666666648041"/>
    <n v="0"/>
    <x v="4"/>
  </r>
  <r>
    <s v="E002"/>
    <s v="EO65"/>
    <x v="3568"/>
    <x v="0"/>
    <s v="E4"/>
    <n v="100057845"/>
    <s v="INVERSIONES SEGURA SARRIA, S.L."/>
    <n v="84000019"/>
    <s v="ARROYOMOLINOS"/>
    <n v="3230"/>
    <x v="59"/>
    <d v="2024-09-17T00:00:00"/>
    <d v="1899-12-30T12:50:11"/>
    <s v="18/09 64s"/>
    <d v="2024-09-18T00:00:00"/>
    <x v="1"/>
    <x v="13"/>
    <x v="3698"/>
    <d v="2024-09-17T00:00:00"/>
    <d v="1899-12-30T17:32:05"/>
    <n v="391"/>
    <s v="E00391"/>
    <s v="RUTA KMS.391"/>
    <x v="394"/>
    <x v="0"/>
    <x v="0"/>
    <x v="8"/>
    <x v="1"/>
    <d v="2024-09-17T12:50:11"/>
    <x v="349"/>
    <n v="28.163611111231148"/>
    <d v="2024-09-17T17:32:05"/>
    <d v="1899-12-30T05:12:48"/>
    <d v="2024-09-17T22:44:53"/>
    <n v="18.251944444491528"/>
    <x v="0"/>
    <m/>
    <m/>
    <x v="0"/>
    <x v="15"/>
    <x v="0"/>
    <x v="3"/>
    <x v="9"/>
    <n v="3"/>
    <s v=""/>
    <d v="1900-01-04T05:07:12"/>
    <n v="21.950277777897817"/>
    <n v="12"/>
    <n v="9.9502777778978171"/>
    <n v="0"/>
    <x v="4"/>
  </r>
  <r>
    <s v="E002"/>
    <s v="EO65"/>
    <x v="3569"/>
    <x v="0"/>
    <s v="E4"/>
    <n v="100057845"/>
    <s v="INVERSIONES SEGURA SARRIA, S.L."/>
    <n v="84000019"/>
    <s v="ARROYOMOLINOS"/>
    <n v="3230"/>
    <x v="59"/>
    <d v="2024-09-17T00:00:00"/>
    <d v="1899-12-30T12:50:34"/>
    <s v="18/09 64s"/>
    <d v="2024-09-18T00:00:00"/>
    <x v="1"/>
    <x v="13"/>
    <x v="3699"/>
    <d v="2024-09-17T00:00:00"/>
    <d v="1899-12-30T18:42:00"/>
    <n v="391"/>
    <s v="E00391"/>
    <s v="RUTA KMS.391"/>
    <x v="395"/>
    <x v="0"/>
    <x v="0"/>
    <x v="8"/>
    <x v="1"/>
    <d v="2024-09-17T12:50:34"/>
    <x v="349"/>
    <n v="28.157222222245764"/>
    <d v="2024-09-17T18:42:00"/>
    <d v="1899-12-30T05:12:48"/>
    <d v="2024-09-17T23:54:48"/>
    <n v="17.086666666727979"/>
    <x v="0"/>
    <m/>
    <m/>
    <x v="0"/>
    <x v="15"/>
    <x v="0"/>
    <x v="3"/>
    <x v="10"/>
    <n v="3"/>
    <s v=""/>
    <d v="1900-01-04T05:07:12"/>
    <n v="21.943888888912433"/>
    <n v="12"/>
    <n v="9.9438888889124328"/>
    <n v="0"/>
    <x v="4"/>
  </r>
  <r>
    <s v="E002"/>
    <s v="EO65"/>
    <x v="3570"/>
    <x v="0"/>
    <s v="E4"/>
    <n v="100057845"/>
    <s v="INVERSIONES SEGURA SARRIA, S.L."/>
    <n v="84000019"/>
    <s v="ARROYOMOLINOS"/>
    <n v="3230"/>
    <x v="59"/>
    <d v="2024-09-17T00:00:00"/>
    <d v="1899-12-30T12:50:56"/>
    <s v="18/09 64s"/>
    <d v="2024-09-18T00:00:00"/>
    <x v="1"/>
    <x v="13"/>
    <x v="3700"/>
    <d v="2024-09-17T00:00:00"/>
    <d v="1899-12-30T18:27:06"/>
    <n v="391"/>
    <s v="E00391"/>
    <s v="RUTA KMS.391"/>
    <x v="396"/>
    <x v="0"/>
    <x v="0"/>
    <x v="8"/>
    <x v="1"/>
    <d v="2024-09-17T12:50:56"/>
    <x v="349"/>
    <n v="28.151111111103091"/>
    <d v="2024-09-17T18:27:06"/>
    <d v="1899-12-30T05:12:48"/>
    <d v="2024-09-17T23:39:54"/>
    <n v="17.33500000013737"/>
    <x v="0"/>
    <m/>
    <m/>
    <x v="0"/>
    <x v="15"/>
    <x v="0"/>
    <x v="3"/>
    <x v="10"/>
    <n v="3"/>
    <s v=""/>
    <d v="1900-01-04T05:07:12"/>
    <n v="21.93777777776976"/>
    <n v="12"/>
    <n v="9.9377777777697602"/>
    <n v="0"/>
    <x v="4"/>
  </r>
  <r>
    <s v="E002"/>
    <s v="EO65"/>
    <x v="3571"/>
    <x v="0"/>
    <s v="E3"/>
    <n v="100057734"/>
    <s v="VIBRADOS LA ESTRELLA, S.L."/>
    <n v="85000163"/>
    <s v="LOS SANTOS DE MAIMONA"/>
    <n v="3297"/>
    <x v="60"/>
    <d v="2024-09-17T00:00:00"/>
    <d v="1899-12-30T12:56:19"/>
    <s v="18/09 max 13h"/>
    <d v="2024-09-18T00:00:00"/>
    <x v="0"/>
    <x v="13"/>
    <x v="3701"/>
    <d v="2024-09-18T00:00:00"/>
    <d v="1899-12-30T12:27:18"/>
    <n v="23"/>
    <s v="E00023"/>
    <s v="RUTA KMS.023"/>
    <x v="73"/>
    <x v="0"/>
    <x v="0"/>
    <x v="8"/>
    <x v="0"/>
    <d v="2024-09-17T12:56:19"/>
    <x v="357"/>
    <n v="24.061388888745569"/>
    <d v="2024-09-18T12:27:18"/>
    <d v="1899-12-30T00:18:24"/>
    <d v="2024-09-18T12:45:42"/>
    <n v="0.23833333334187046"/>
    <x v="0"/>
    <m/>
    <m/>
    <x v="0"/>
    <x v="17"/>
    <x v="0"/>
    <x v="3"/>
    <x v="3"/>
    <n v="4"/>
    <s v="TTES COOPERATIVOS ARAGONES S COOP"/>
    <d v="1899-12-30T07:21:36"/>
    <n v="22.754722222078904"/>
    <n v="12"/>
    <n v="10.754722222078904"/>
    <n v="0"/>
    <x v="4"/>
  </r>
  <r>
    <s v="E002"/>
    <s v="EO65"/>
    <x v="3572"/>
    <x v="0"/>
    <s v="E3"/>
    <n v="432000110"/>
    <s v="PREBETONG HORMIGONES, S.A."/>
    <n v="85000333"/>
    <s v="AVE PLASENCIA MOVIL"/>
    <n v="3228"/>
    <x v="61"/>
    <d v="2024-09-17T00:00:00"/>
    <d v="1899-12-30T14:06:43"/>
    <s v="18/09 11h"/>
    <d v="2024-09-18T00:00:00"/>
    <x v="10"/>
    <x v="13"/>
    <x v="3702"/>
    <d v="2024-09-18T00:00:00"/>
    <d v="1899-12-30T09:35:10"/>
    <n v="222"/>
    <s v="E00222"/>
    <s v="RUTA KMS.222"/>
    <x v="190"/>
    <x v="0"/>
    <x v="0"/>
    <x v="8"/>
    <x v="0"/>
    <d v="2024-09-17T14:06:43"/>
    <x v="345"/>
    <n v="23.388055555522442"/>
    <d v="2024-09-18T09:35:10"/>
    <d v="1899-12-30T02:57:36"/>
    <d v="2024-09-18T12:32:46"/>
    <n v="0.95388888887828216"/>
    <x v="0"/>
    <m/>
    <m/>
    <x v="0"/>
    <x v="17"/>
    <x v="0"/>
    <x v="3"/>
    <x v="1"/>
    <n v="4"/>
    <s v="HIBURSANFRE, S.L.U."/>
    <d v="1900-01-01T23:02:24"/>
    <n v="19.428055555522441"/>
    <n v="12"/>
    <n v="7.428055555522441"/>
    <n v="0"/>
    <x v="4"/>
  </r>
  <r>
    <s v="E002"/>
    <s v="EO65"/>
    <x v="3573"/>
    <x v="0"/>
    <s v="E3"/>
    <n v="432000110"/>
    <s v="PREBETONG HORMIGONES, S.A."/>
    <n v="85000004"/>
    <s v="CACERES"/>
    <n v="3228"/>
    <x v="61"/>
    <d v="2024-09-17T00:00:00"/>
    <d v="1899-12-30T14:08:09"/>
    <s v="18/09 12:00h"/>
    <d v="2024-09-18T00:00:00"/>
    <x v="17"/>
    <x v="13"/>
    <x v="3703"/>
    <d v="2024-09-18T00:00:00"/>
    <d v="1899-12-30T08:54:47"/>
    <n v="147"/>
    <s v="E00147"/>
    <s v="RUTA KMS.147"/>
    <x v="170"/>
    <x v="0"/>
    <x v="0"/>
    <x v="8"/>
    <x v="0"/>
    <d v="2024-09-17T14:08:09"/>
    <x v="322"/>
    <n v="21.864166666637175"/>
    <d v="2024-09-18T08:54:47"/>
    <d v="1899-12-30T01:57:36"/>
    <d v="2024-09-18T10:52:23"/>
    <n v="1.1269444445497356"/>
    <x v="0"/>
    <m/>
    <m/>
    <x v="0"/>
    <x v="17"/>
    <x v="0"/>
    <x v="3"/>
    <x v="0"/>
    <n v="4"/>
    <s v="VILLAR CHAMIZO JUAN Mª"/>
    <d v="1899-12-31T23:02:24"/>
    <n v="18.904166666637174"/>
    <n v="12"/>
    <n v="6.9041666666371739"/>
    <n v="0"/>
    <x v="4"/>
  </r>
  <r>
    <s v="E002"/>
    <s v="EO65"/>
    <x v="3574"/>
    <x v="0"/>
    <s v="E3"/>
    <n v="432000110"/>
    <s v="PREBETONG HORMIGONES, S.A."/>
    <n v="85000005"/>
    <s v="BADAJOZ-CAYA Nº 37"/>
    <n v="3297"/>
    <x v="60"/>
    <d v="2024-09-17T00:00:00"/>
    <d v="1899-12-30T14:08:31"/>
    <s v="18/09 15:00h"/>
    <d v="2024-09-18T00:00:00"/>
    <x v="4"/>
    <x v="13"/>
    <x v="3704"/>
    <d v="2024-09-18T00:00:00"/>
    <d v="1899-12-30T10:08:05"/>
    <n v="94"/>
    <s v="E00094"/>
    <s v="RUTA KMS.094"/>
    <x v="172"/>
    <x v="0"/>
    <x v="0"/>
    <x v="8"/>
    <x v="0"/>
    <d v="2024-09-17T14:08:31"/>
    <x v="341"/>
    <n v="24.858055555494502"/>
    <d v="2024-09-18T10:08:05"/>
    <d v="1899-12-30T01:15:12"/>
    <d v="2024-09-18T11:23:17"/>
    <n v="3.6119444444775581"/>
    <x v="0"/>
    <m/>
    <m/>
    <x v="0"/>
    <x v="17"/>
    <x v="0"/>
    <x v="3"/>
    <x v="6"/>
    <n v="4"/>
    <s v="MARTINEZ RODRIGUEZ FRANCISCO JAVIER"/>
    <d v="1899-12-31T06:04:48"/>
    <n v="22.604722222161168"/>
    <n v="12"/>
    <n v="10.604722222161168"/>
    <n v="0"/>
    <x v="4"/>
  </r>
  <r>
    <s v="E002"/>
    <s v="EO65"/>
    <x v="3575"/>
    <x v="0"/>
    <s v="E3"/>
    <n v="432000110"/>
    <s v="PREBETONG HORMIGONES, S.A."/>
    <n v="85000005"/>
    <s v="BADAJOZ-CAYA Nº 37"/>
    <n v="3297"/>
    <x v="60"/>
    <d v="2024-09-17T00:00:00"/>
    <d v="1899-12-30T14:08:34"/>
    <s v="18/09 11H"/>
    <d v="2024-09-18T00:00:00"/>
    <x v="12"/>
    <x v="13"/>
    <x v="3705"/>
    <d v="2024-09-17T00:00:00"/>
    <d v="1899-12-30T18:02:37"/>
    <n v="94"/>
    <s v="E00094"/>
    <s v="RUTA KMS.094"/>
    <x v="73"/>
    <x v="0"/>
    <x v="0"/>
    <x v="8"/>
    <x v="0"/>
    <d v="2024-09-17T14:08:34"/>
    <x v="342"/>
    <n v="20.857222222199198"/>
    <d v="2024-09-17T18:02:37"/>
    <d v="1899-12-30T01:15:12"/>
    <d v="2024-09-17T19:17:49"/>
    <n v="15.703055555582978"/>
    <x v="0"/>
    <m/>
    <m/>
    <x v="0"/>
    <x v="15"/>
    <x v="0"/>
    <x v="3"/>
    <x v="10"/>
    <n v="3"/>
    <s v="TTES COOPERATIVOS ARAGONES S COOP"/>
    <d v="1899-12-31T06:04:48"/>
    <n v="18.603888888865864"/>
    <n v="12"/>
    <n v="6.603888888865864"/>
    <n v="0"/>
    <x v="4"/>
  </r>
  <r>
    <s v="E002"/>
    <s v="EO65"/>
    <x v="3576"/>
    <x v="0"/>
    <s v="E3"/>
    <n v="100057885"/>
    <s v="UTE AVE CASATEJADA TORIL"/>
    <n v="85000400"/>
    <s v="NAVALMORAL DE LA MATA-HORM. MORALOS"/>
    <n v="3228"/>
    <x v="61"/>
    <d v="2024-09-17T00:00:00"/>
    <d v="1899-12-30T15:05:35"/>
    <s v="18/09 12:00h"/>
    <d v="2024-09-18T00:00:00"/>
    <x v="17"/>
    <x v="13"/>
    <x v="3706"/>
    <d v="2024-09-18T00:00:00"/>
    <d v="1899-12-30T08:24:38"/>
    <n v="233"/>
    <s v="E00233"/>
    <s v="RUTA KMS.233"/>
    <x v="207"/>
    <x v="0"/>
    <x v="0"/>
    <x v="8"/>
    <x v="0"/>
    <d v="2024-09-17T15:05:35"/>
    <x v="322"/>
    <n v="20.906944444519468"/>
    <d v="2024-09-18T08:24:38"/>
    <d v="1899-12-30T03:06:24"/>
    <d v="2024-09-18T11:31:02"/>
    <n v="0.48277777782641351"/>
    <x v="0"/>
    <m/>
    <m/>
    <x v="0"/>
    <x v="17"/>
    <x v="0"/>
    <x v="3"/>
    <x v="0"/>
    <n v="4"/>
    <s v="HORMIGONES Y CONTENEDORES JARA"/>
    <d v="1900-01-02T02:33:36"/>
    <n v="16.800277777852802"/>
    <n v="12"/>
    <n v="4.8002777778528021"/>
    <n v="0"/>
    <x v="4"/>
  </r>
  <r>
    <s v="E002"/>
    <s v="EO65"/>
    <x v="3577"/>
    <x v="0"/>
    <s v="E3"/>
    <n v="100057885"/>
    <s v="UTE AVE CASATEJADA TORIL"/>
    <n v="85000400"/>
    <s v="NAVALMORAL DE LA MATA-HORM. MORALOS"/>
    <n v="3228"/>
    <x v="61"/>
    <d v="2024-09-17T00:00:00"/>
    <d v="1899-12-30T15:05:58"/>
    <s v="18/09 16:00h"/>
    <d v="2024-09-18T00:00:00"/>
    <x v="6"/>
    <x v="13"/>
    <x v="3707"/>
    <d v="2024-09-18T00:00:00"/>
    <d v="1899-12-30T07:43:39"/>
    <n v="233"/>
    <s v="E00233"/>
    <s v="RUTA KMS.233"/>
    <x v="187"/>
    <x v="0"/>
    <x v="0"/>
    <x v="8"/>
    <x v="0"/>
    <d v="2024-09-17T15:05:58"/>
    <x v="354"/>
    <n v="24.900555555475876"/>
    <d v="2024-09-18T07:43:39"/>
    <d v="1899-12-30T03:06:24"/>
    <d v="2024-09-18T10:50:03"/>
    <n v="5.1658333333907649"/>
    <x v="0"/>
    <m/>
    <m/>
    <x v="0"/>
    <x v="17"/>
    <x v="0"/>
    <x v="3"/>
    <x v="12"/>
    <n v="4"/>
    <s v="HORMIGONES Y CONTENEDORES JARA"/>
    <d v="1900-01-02T02:33:36"/>
    <n v="20.79388888880921"/>
    <n v="12"/>
    <n v="8.7938888888092102"/>
    <n v="0"/>
    <x v="4"/>
  </r>
  <r>
    <s v="E002"/>
    <s v="EO65"/>
    <x v="3578"/>
    <x v="0"/>
    <s v="E3"/>
    <n v="100042375"/>
    <s v="PRETENSADOS DURAN, S.L."/>
    <n v="85000151"/>
    <s v="ALBUERA LA - PREF. LA ALBUERA"/>
    <n v="3297"/>
    <x v="60"/>
    <d v="2024-09-17T00:00:00"/>
    <d v="1899-12-30T15:42:52"/>
    <s v="18/09 08h HS RAMON"/>
    <d v="2024-09-18T00:00:00"/>
    <x v="13"/>
    <x v="13"/>
    <x v="3708"/>
    <d v="2024-09-17T00:00:00"/>
    <d v="1899-12-30T18:23:22"/>
    <n v="73"/>
    <s v="E00073"/>
    <s v="RUTA KMS.073"/>
    <x v="172"/>
    <x v="0"/>
    <x v="0"/>
    <x v="8"/>
    <x v="0"/>
    <d v="2024-09-17T15:42:52"/>
    <x v="317"/>
    <n v="16.285555555543397"/>
    <d v="2024-09-17T18:23:22"/>
    <d v="1899-12-30T00:58:24"/>
    <d v="2024-09-17T19:21:46"/>
    <n v="12.637222222227138"/>
    <x v="0"/>
    <m/>
    <m/>
    <x v="0"/>
    <x v="15"/>
    <x v="0"/>
    <x v="3"/>
    <x v="10"/>
    <n v="3"/>
    <s v="MARTINEZ RODRIGUEZ FRANCISCO JAVIER"/>
    <d v="1899-12-30T23:21:36"/>
    <n v="14.312222222210064"/>
    <n v="12"/>
    <n v="2.3122222222100639"/>
    <n v="0"/>
    <x v="4"/>
  </r>
  <r>
    <s v="E002"/>
    <s v="EO65"/>
    <x v="3579"/>
    <x v="0"/>
    <s v="E3"/>
    <n v="100057849"/>
    <s v="HORMIGONES HUELVA Y SEVILLA, S.L."/>
    <n v="85000023"/>
    <s v="ALMONTE"/>
    <n v="3228"/>
    <x v="61"/>
    <d v="2024-09-17T00:00:00"/>
    <d v="1899-12-30T15:43:07"/>
    <s v="19/09 08:00h"/>
    <d v="2024-09-19T00:00:00"/>
    <x v="13"/>
    <x v="13"/>
    <x v="3709"/>
    <d v="2024-09-18T00:00:00"/>
    <d v="1899-12-30T15:05:53"/>
    <n v="204"/>
    <s v="E00204"/>
    <s v="RUTA KMS.204"/>
    <x v="90"/>
    <x v="0"/>
    <x v="0"/>
    <x v="8"/>
    <x v="0"/>
    <d v="2024-09-17T15:43:07"/>
    <x v="358"/>
    <n v="40.28138888895046"/>
    <d v="2024-09-18T15:05:53"/>
    <d v="1899-12-30T02:43:12"/>
    <d v="2024-09-18T17:49:05"/>
    <n v="14.181944444426335"/>
    <x v="0"/>
    <m/>
    <m/>
    <x v="0"/>
    <x v="17"/>
    <x v="0"/>
    <x v="3"/>
    <x v="4"/>
    <n v="4"/>
    <s v=""/>
    <d v="1900-01-01T17:16:48"/>
    <n v="36.561388888950461"/>
    <n v="24"/>
    <n v="12.561388888950461"/>
    <n v="0"/>
    <x v="4"/>
  </r>
  <r>
    <s v="E002"/>
    <s v="EO65"/>
    <x v="3580"/>
    <x v="0"/>
    <s v="E3"/>
    <n v="100057849"/>
    <s v="HORMIGONES HUELVA Y SEVILLA, S.L."/>
    <n v="85000023"/>
    <s v="ALMONTE"/>
    <n v="3228"/>
    <x v="61"/>
    <d v="2024-09-17T00:00:00"/>
    <d v="1899-12-30T15:43:14"/>
    <s v="20/09 08:00h"/>
    <d v="2024-09-20T00:00:00"/>
    <x v="18"/>
    <x v="13"/>
    <x v="3710"/>
    <d v="2024-09-19T00:00:00"/>
    <d v="1899-12-30T18:37:25"/>
    <n v="204"/>
    <s v="E00204"/>
    <s v="RUTA KMS.204"/>
    <x v="184"/>
    <x v="0"/>
    <x v="0"/>
    <x v="8"/>
    <x v="0"/>
    <d v="2024-09-17T15:43:14"/>
    <x v="379"/>
    <n v="65.279444444517139"/>
    <d v="2024-09-19T18:37:25"/>
    <d v="1899-12-30T02:43:12"/>
    <d v="2024-09-19T21:20:37"/>
    <n v="11.656388888892252"/>
    <x v="0"/>
    <m/>
    <m/>
    <x v="0"/>
    <x v="18"/>
    <x v="0"/>
    <x v="3"/>
    <x v="10"/>
    <n v="5"/>
    <s v=""/>
    <d v="1900-01-01T17:16:48"/>
    <n v="61.55944444451714"/>
    <n v="36"/>
    <n v="25.55944444451714"/>
    <n v="0"/>
    <x v="4"/>
  </r>
  <r>
    <s v="E002"/>
    <s v="EO65"/>
    <x v="3581"/>
    <x v="0"/>
    <s v="E3"/>
    <n v="100057849"/>
    <s v="HORMIGONES HUELVA Y SEVILLA, S.L."/>
    <n v="85000023"/>
    <s v="ALMONTE"/>
    <n v="3228"/>
    <x v="61"/>
    <d v="2024-09-17T00:00:00"/>
    <d v="1899-12-30T15:51:09"/>
    <s v="19/09 12:00h"/>
    <d v="2024-09-19T00:00:00"/>
    <x v="17"/>
    <x v="13"/>
    <x v="3711"/>
    <d v="2024-09-18T00:00:00"/>
    <d v="1899-12-30T20:20:06"/>
    <n v="204"/>
    <s v="E00204"/>
    <s v="RUTA KMS.204"/>
    <x v="205"/>
    <x v="0"/>
    <x v="0"/>
    <x v="8"/>
    <x v="0"/>
    <d v="2024-09-17T15:51:09"/>
    <x v="350"/>
    <n v="44.147499999962747"/>
    <d v="2024-09-18T20:20:06"/>
    <d v="1899-12-30T02:43:12"/>
    <d v="2024-09-18T23:03:18"/>
    <n v="12.945000000006985"/>
    <x v="0"/>
    <m/>
    <m/>
    <x v="0"/>
    <x v="17"/>
    <x v="0"/>
    <x v="3"/>
    <x v="16"/>
    <n v="4"/>
    <s v="LOGISTICA GALVEZ MARIN, S.L."/>
    <d v="1900-01-01T17:16:48"/>
    <n v="40.427499999962748"/>
    <n v="24"/>
    <n v="16.427499999962748"/>
    <n v="0"/>
    <x v="4"/>
  </r>
  <r>
    <s v="E002"/>
    <s v="EO65"/>
    <x v="3582"/>
    <x v="0"/>
    <s v="E4"/>
    <n v="100057750"/>
    <s v="ALM. AGRUPADOS MAT, S.L."/>
    <n v="84000075"/>
    <s v="CACERES-PREF. MANZANO, S.L."/>
    <n v="3232"/>
    <x v="90"/>
    <d v="2024-09-17T00:00:00"/>
    <d v="1899-12-30T15:56:55"/>
    <s v="18/09 64s - MATTERIA"/>
    <d v="2024-09-18T00:00:00"/>
    <x v="9"/>
    <x v="13"/>
    <x v="3712"/>
    <d v="2024-09-18T00:00:00"/>
    <d v="1899-12-30T08:48:49"/>
    <n v="142"/>
    <s v="E00142"/>
    <s v="RUTA KMS.142"/>
    <x v="156"/>
    <x v="0"/>
    <x v="0"/>
    <x v="8"/>
    <x v="1"/>
    <d v="2024-09-17T15:56:55"/>
    <x v="318"/>
    <n v="28.051388888969086"/>
    <d v="2024-09-18T08:48:49"/>
    <d v="1899-12-30T01:53:36"/>
    <d v="2024-09-18T10:42:25"/>
    <n v="9.2930555556085892"/>
    <x v="0"/>
    <m/>
    <m/>
    <x v="0"/>
    <x v="17"/>
    <x v="0"/>
    <x v="3"/>
    <x v="0"/>
    <n v="4"/>
    <s v="VAZQUEZ COTANO, FCO. JAVIER"/>
    <d v="1899-12-31T21:26:24"/>
    <n v="25.158055555635752"/>
    <n v="12"/>
    <n v="13.158055555635752"/>
    <n v="0"/>
    <x v="4"/>
  </r>
  <r>
    <s v="E002"/>
    <s v="EO65"/>
    <x v="3583"/>
    <x v="0"/>
    <s v="E3"/>
    <n v="100046984"/>
    <s v="TRANSP. Y CEMENTOS HIDALGO, S.L."/>
    <n v="85000070"/>
    <s v="MONTEHERMOSO-HORM. LA BARCA"/>
    <n v="3297"/>
    <x v="60"/>
    <d v="2024-09-17T00:00:00"/>
    <d v="1899-12-30T16:26:03"/>
    <s v="18/09 9:30-10h"/>
    <d v="2024-09-18T00:00:00"/>
    <x v="11"/>
    <x v="13"/>
    <x v="3713"/>
    <d v="2024-09-17T00:00:00"/>
    <d v="1899-12-30T19:53:48"/>
    <n v="242"/>
    <s v="E00242"/>
    <s v="RUTA KMS.242"/>
    <x v="345"/>
    <x v="0"/>
    <x v="0"/>
    <x v="8"/>
    <x v="0"/>
    <d v="2024-09-17T16:26:03"/>
    <x v="339"/>
    <n v="17.565833333297633"/>
    <d v="2024-09-17T19:53:48"/>
    <d v="1899-12-30T03:13:36"/>
    <d v="2024-09-17T23:07:24"/>
    <n v="10.876666666532401"/>
    <x v="0"/>
    <m/>
    <m/>
    <x v="0"/>
    <x v="15"/>
    <x v="0"/>
    <x v="3"/>
    <x v="11"/>
    <n v="3"/>
    <s v="HIBURSANFRE, S.L.U."/>
    <d v="1900-01-02T05:26:24"/>
    <n v="13.339166666630966"/>
    <n v="12"/>
    <n v="1.3391666666309661"/>
    <n v="0"/>
    <x v="4"/>
  </r>
  <r>
    <s v="E002"/>
    <s v="EO65"/>
    <x v="3584"/>
    <x v="0"/>
    <s v="E3"/>
    <n v="100040245"/>
    <s v="HORMIGONES DEL FRESNO, S.L."/>
    <n v="85000582"/>
    <s v="RIBERA DEL FRESNO- CEBADERO CORRALI"/>
    <n v="3297"/>
    <x v="60"/>
    <d v="2024-09-17T00:00:00"/>
    <d v="1899-12-30T16:45:42"/>
    <s v="18/09 09h"/>
    <d v="2024-09-18T00:00:00"/>
    <x v="18"/>
    <x v="13"/>
    <x v="3714"/>
    <d v="2024-09-17T00:00:00"/>
    <d v="1899-12-30T20:13:57"/>
    <n v="35"/>
    <s v="E00035"/>
    <s v="RUTA KMS.035"/>
    <x v="205"/>
    <x v="0"/>
    <x v="0"/>
    <x v="8"/>
    <x v="0"/>
    <d v="2024-09-17T16:45:42"/>
    <x v="320"/>
    <n v="16.238333333283663"/>
    <d v="2024-09-17T20:13:57"/>
    <d v="1899-12-30T00:28:00"/>
    <d v="2024-09-17T20:41:57"/>
    <n v="12.300833333458286"/>
    <x v="0"/>
    <m/>
    <m/>
    <x v="0"/>
    <x v="15"/>
    <x v="0"/>
    <x v="3"/>
    <x v="16"/>
    <n v="3"/>
    <s v="LOGISTICA GALVEZ MARIN, S.L."/>
    <d v="1899-12-30T11:12:00"/>
    <n v="14.771666666616996"/>
    <n v="12"/>
    <n v="2.771666666616996"/>
    <n v="0"/>
    <x v="4"/>
  </r>
  <r>
    <s v="E002"/>
    <s v="EO65"/>
    <x v="3585"/>
    <x v="0"/>
    <s v="E4"/>
    <n v="100059385"/>
    <s v="SUMINISTROS VILLAVICIOSA, S.L."/>
    <n v="84000648"/>
    <s v="ALCORCÓN- SUMINISTROS VILLAVICIOSA"/>
    <n v="3230"/>
    <x v="59"/>
    <d v="2024-09-18T00:00:00"/>
    <d v="1899-12-30T08:20:31"/>
    <s v="19/09 PALET 56"/>
    <d v="2024-09-19T00:00:00"/>
    <x v="9"/>
    <x v="13"/>
    <x v="3715"/>
    <d v="2024-09-18T00:00:00"/>
    <d v="1899-12-30T15:14:47"/>
    <n v="401"/>
    <s v="E00401"/>
    <s v="RUTA KMS.401"/>
    <x v="397"/>
    <x v="0"/>
    <x v="0"/>
    <x v="8"/>
    <x v="1"/>
    <d v="2024-09-18T08:20:31"/>
    <x v="331"/>
    <n v="35.658055555599276"/>
    <d v="2024-09-18T15:14:47"/>
    <d v="1899-12-30T05:20:48"/>
    <d v="2024-09-18T20:35:35"/>
    <n v="23.40694444446126"/>
    <x v="0"/>
    <m/>
    <m/>
    <x v="0"/>
    <x v="17"/>
    <x v="0"/>
    <x v="3"/>
    <x v="4"/>
    <n v="4"/>
    <s v=""/>
    <d v="1900-01-04T08:19:12"/>
    <n v="29.311388888932608"/>
    <n v="12"/>
    <n v="17.311388888932608"/>
    <n v="0"/>
    <x v="4"/>
  </r>
  <r>
    <s v="E002"/>
    <s v="EO65"/>
    <x v="3586"/>
    <x v="0"/>
    <s v="E3"/>
    <n v="100046984"/>
    <s v="TRANSP. Y CEMENTOS HIDALGO, S.L."/>
    <n v="85000516"/>
    <s v="CHOZAS DE CANALES-HORMICHOZAS"/>
    <n v="3297"/>
    <x v="60"/>
    <d v="2024-09-18T00:00:00"/>
    <d v="1899-12-30T08:24:01"/>
    <s v="HORMICHOZAS 42,5 P-L"/>
    <d v="2024-09-18T00:00:00"/>
    <x v="9"/>
    <x v="13"/>
    <x v="3716"/>
    <d v="2024-09-18T00:00:00"/>
    <d v="1899-12-30T13:46:38"/>
    <n v="383"/>
    <s v="E00383"/>
    <s v="RUTA KMS.383"/>
    <x v="311"/>
    <x v="0"/>
    <x v="0"/>
    <x v="8"/>
    <x v="0"/>
    <d v="2024-09-18T08:24:01"/>
    <x v="318"/>
    <n v="11.599722222250421"/>
    <d v="2024-09-18T13:46:38"/>
    <d v="1899-12-30T05:06:24"/>
    <d v="2024-09-18T18:53:02"/>
    <n v="1.1161111111287028"/>
    <x v="0"/>
    <m/>
    <m/>
    <x v="0"/>
    <x v="17"/>
    <x v="0"/>
    <x v="3"/>
    <x v="2"/>
    <n v="4"/>
    <s v="LOGISTICA Y CEM. HIDALGO, S.L."/>
    <d v="1900-01-04T02:33:36"/>
    <n v="5.4930555555837541"/>
    <n v="0"/>
    <n v="5.4930555555837541"/>
    <n v="0"/>
    <x v="4"/>
  </r>
  <r>
    <s v="E002"/>
    <s v="EO65"/>
    <x v="3587"/>
    <x v="0"/>
    <s v="E3"/>
    <n v="100046984"/>
    <s v="TRANSP. Y CEMENTOS HIDALGO, S.L."/>
    <n v="85000516"/>
    <s v="CHOZAS DE CANALES-HORMICHOZAS"/>
    <n v="3297"/>
    <x v="60"/>
    <d v="2024-09-18T00:00:00"/>
    <d v="1899-12-30T08:24:58"/>
    <s v="HORMICHOZAS 42,5 P-L"/>
    <d v="2024-09-19T00:00:00"/>
    <x v="19"/>
    <x v="13"/>
    <x v="3717"/>
    <d v="2024-09-18T00:00:00"/>
    <d v="1899-12-30T18:47:31"/>
    <n v="383"/>
    <s v="E00383"/>
    <s v="RUTA KMS.383"/>
    <x v="254"/>
    <x v="0"/>
    <x v="0"/>
    <x v="8"/>
    <x v="0"/>
    <d v="2024-09-18T08:24:58"/>
    <x v="365"/>
    <n v="24.083888888766523"/>
    <d v="2024-09-18T18:47:31"/>
    <d v="1899-12-30T05:06:24"/>
    <d v="2024-09-18T23:53:55"/>
    <n v="8.6013888887828216"/>
    <x v="0"/>
    <m/>
    <m/>
    <x v="0"/>
    <x v="17"/>
    <x v="0"/>
    <x v="3"/>
    <x v="10"/>
    <n v="4"/>
    <s v="LOGISTICA Y CEM. HIDALGO, S.L."/>
    <d v="1900-01-04T02:33:36"/>
    <n v="17.977222222099858"/>
    <n v="12"/>
    <n v="5.9772222220998579"/>
    <n v="0"/>
    <x v="4"/>
  </r>
  <r>
    <s v="E002"/>
    <s v="EO65"/>
    <x v="3588"/>
    <x v="0"/>
    <s v="E3"/>
    <n v="100046984"/>
    <s v="TRANSP. Y CEMENTOS HIDALGO, S.L."/>
    <n v="85000562"/>
    <s v="PUENTE DEL ARZOBISPO- JORYCAR"/>
    <n v="3297"/>
    <x v="60"/>
    <d v="2024-09-18T00:00:00"/>
    <d v="1899-12-30T08:25:14"/>
    <s v="JORYCAR 42,5 P-L"/>
    <d v="2024-09-19T00:00:00"/>
    <x v="19"/>
    <x v="13"/>
    <x v="3718"/>
    <d v="2024-09-18T00:00:00"/>
    <d v="1899-12-30T17:33:52"/>
    <n v="279"/>
    <s v="E00279"/>
    <s v="RUTA KMS.279"/>
    <x v="367"/>
    <x v="0"/>
    <x v="0"/>
    <x v="8"/>
    <x v="0"/>
    <d v="2024-09-18T08:25:14"/>
    <x v="365"/>
    <n v="24.079444444330875"/>
    <d v="2024-09-18T17:33:52"/>
    <d v="1899-12-30T03:43:12"/>
    <d v="2024-09-18T21:17:04"/>
    <n v="11.215555555536412"/>
    <x v="0"/>
    <m/>
    <m/>
    <x v="0"/>
    <x v="17"/>
    <x v="0"/>
    <x v="3"/>
    <x v="9"/>
    <n v="4"/>
    <s v="LOGISTICA Y CEM. HIDALGO, S.L."/>
    <d v="1900-01-02T17:16:48"/>
    <n v="19.359444444330876"/>
    <n v="12"/>
    <n v="7.359444444330876"/>
    <n v="0"/>
    <x v="4"/>
  </r>
  <r>
    <s v="E002"/>
    <s v="EO65"/>
    <x v="3589"/>
    <x v="0"/>
    <s v="E3"/>
    <n v="432000110"/>
    <s v="PREBETONG HORMIGONES, S.A."/>
    <n v="85000003"/>
    <s v="MERIDA"/>
    <n v="3297"/>
    <x v="60"/>
    <d v="2024-09-18T00:00:00"/>
    <d v="1899-12-30T08:25:48"/>
    <s v="19/09 08h telf 62979"/>
    <d v="2024-09-19T00:00:00"/>
    <x v="13"/>
    <x v="13"/>
    <x v="3719"/>
    <d v="2024-09-19T00:00:00"/>
    <d v="1899-12-30T07:00:40"/>
    <n v="75"/>
    <s v="E00075"/>
    <s v="RUTA KMS.075"/>
    <x v="167"/>
    <x v="0"/>
    <x v="0"/>
    <x v="8"/>
    <x v="0"/>
    <d v="2024-09-18T08:25:48"/>
    <x v="358"/>
    <n v="23.570000000065193"/>
    <d v="2024-09-19T07:00:40"/>
    <d v="1899-12-30T01:00:00"/>
    <d v="2024-09-19T08:00:40"/>
    <n v="-1.1111110914498568E-2"/>
    <x v="0"/>
    <m/>
    <m/>
    <x v="0"/>
    <x v="18"/>
    <x v="0"/>
    <x v="3"/>
    <x v="12"/>
    <n v="5"/>
    <s v="HIBURSANFRE, S.L.U."/>
    <d v="1899-12-31T00:00:00"/>
    <n v="21.570000000065193"/>
    <n v="12"/>
    <n v="9.5700000000651926"/>
    <n v="0"/>
    <x v="4"/>
  </r>
  <r>
    <s v="E002"/>
    <s v="EO65"/>
    <x v="3590"/>
    <x v="0"/>
    <s v="E3"/>
    <n v="100028265"/>
    <s v="HORMIG. Y DERIVADOS SANTANO, S.A."/>
    <n v="85000214"/>
    <s v="TRUJILLO"/>
    <n v="3228"/>
    <x v="61"/>
    <d v="2024-09-18T00:00:00"/>
    <d v="1899-12-30T08:48:12"/>
    <s v="18/09 16h"/>
    <d v="2024-09-18T00:00:00"/>
    <x v="6"/>
    <x v="13"/>
    <x v="3720"/>
    <d v="2024-09-18T00:00:00"/>
    <d v="1899-12-30T15:42:41"/>
    <n v="163"/>
    <s v="E00163"/>
    <s v="RUTA KMS.163"/>
    <x v="191"/>
    <x v="0"/>
    <x v="0"/>
    <x v="8"/>
    <x v="0"/>
    <d v="2024-09-18T08:48:12"/>
    <x v="354"/>
    <n v="7.1966666666558012"/>
    <d v="2024-09-18T15:42:41"/>
    <d v="1899-12-30T02:10:24"/>
    <d v="2024-09-18T17:53:05"/>
    <n v="-1.8847222223994322"/>
    <x v="1"/>
    <m/>
    <m/>
    <x v="0"/>
    <x v="17"/>
    <x v="3"/>
    <x v="3"/>
    <x v="4"/>
    <n v="4"/>
    <s v=""/>
    <d v="1900-01-01T04:09:36"/>
    <n v="4.0233333333224675"/>
    <n v="0"/>
    <n v="4.0233333333224675"/>
    <n v="0"/>
    <x v="4"/>
  </r>
  <r>
    <s v="E002"/>
    <s v="EO65"/>
    <x v="3591"/>
    <x v="0"/>
    <s v="E3"/>
    <n v="432000110"/>
    <s v="PREBETONG HORMIGONES, S.A."/>
    <n v="85000005"/>
    <s v="BADAJOZ-CAYA Nº 37"/>
    <n v="3297"/>
    <x v="60"/>
    <d v="2024-09-18T00:00:00"/>
    <d v="1899-12-30T09:04:23"/>
    <s v="19/09 8H"/>
    <d v="2024-09-19T00:00:00"/>
    <x v="13"/>
    <x v="13"/>
    <x v="3721"/>
    <d v="2024-09-19T00:00:00"/>
    <d v="1899-12-30T06:22:06"/>
    <n v="94"/>
    <s v="E00094"/>
    <s v="RUTA KMS.094"/>
    <x v="169"/>
    <x v="0"/>
    <x v="0"/>
    <x v="8"/>
    <x v="0"/>
    <d v="2024-09-18T09:04:23"/>
    <x v="358"/>
    <n v="22.926944444538094"/>
    <d v="2024-09-19T06:22:06"/>
    <d v="1899-12-30T01:15:12"/>
    <d v="2024-09-19T07:37:18"/>
    <n v="0.37833333341404796"/>
    <x v="0"/>
    <m/>
    <m/>
    <x v="0"/>
    <x v="18"/>
    <x v="0"/>
    <x v="3"/>
    <x v="13"/>
    <n v="5"/>
    <s v=""/>
    <d v="1899-12-31T06:04:48"/>
    <n v="20.67361111120476"/>
    <n v="12"/>
    <n v="8.6736111112047602"/>
    <n v="0"/>
    <x v="4"/>
  </r>
  <r>
    <s v="E002"/>
    <s v="EO65"/>
    <x v="3592"/>
    <x v="0"/>
    <s v="E3"/>
    <n v="100057863"/>
    <s v="UTE TORIL"/>
    <n v="85000117"/>
    <s v="TORIL"/>
    <n v="3227"/>
    <x v="62"/>
    <d v="2024-09-18T00:00:00"/>
    <d v="1899-12-30T09:49:36"/>
    <s v="19/09 15:00h - 65318"/>
    <d v="2024-09-19T00:00:00"/>
    <x v="4"/>
    <x v="13"/>
    <x v="3722"/>
    <d v="2024-09-19T00:00:00"/>
    <d v="1899-12-30T11:09:15"/>
    <n v="244"/>
    <s v="E00244"/>
    <s v="RUTA KMS.244"/>
    <x v="157"/>
    <x v="0"/>
    <x v="0"/>
    <x v="8"/>
    <x v="0"/>
    <d v="2024-09-18T09:49:36"/>
    <x v="380"/>
    <n v="29.17333333339775"/>
    <d v="2024-09-19T11:09:15"/>
    <d v="1899-12-30T03:15:12"/>
    <d v="2024-09-19T14:24:27"/>
    <n v="0.59250000002793968"/>
    <x v="0"/>
    <m/>
    <m/>
    <x v="0"/>
    <x v="18"/>
    <x v="0"/>
    <x v="3"/>
    <x v="7"/>
    <n v="5"/>
    <s v="HIBURSANFRE, S.L.U."/>
    <d v="1900-01-02T06:04:48"/>
    <n v="24.920000000064416"/>
    <n v="12"/>
    <n v="12.920000000064416"/>
    <n v="0"/>
    <x v="4"/>
  </r>
  <r>
    <s v="E002"/>
    <s v="EO65"/>
    <x v="3593"/>
    <x v="0"/>
    <s v="E3"/>
    <n v="432000110"/>
    <s v="PREBETONG HORMIGONES, S.A."/>
    <n v="85000003"/>
    <s v="MERIDA"/>
    <n v="3297"/>
    <x v="60"/>
    <d v="2024-09-18T00:00:00"/>
    <d v="1899-12-30T10:00:02"/>
    <s v="18/09 max 16h"/>
    <d v="2024-09-18T00:00:00"/>
    <x v="6"/>
    <x v="13"/>
    <x v="3723"/>
    <d v="2024-09-18T00:00:00"/>
    <d v="1899-12-30T12:45:26"/>
    <n v="75"/>
    <s v="E00075"/>
    <s v="RUTA KMS.075"/>
    <x v="166"/>
    <x v="0"/>
    <x v="0"/>
    <x v="8"/>
    <x v="0"/>
    <d v="2024-09-18T10:00:02"/>
    <x v="354"/>
    <n v="5.9994444443145767"/>
    <d v="2024-09-18T12:45:26"/>
    <d v="1899-12-30T01:00:00"/>
    <d v="2024-09-18T13:45:26"/>
    <n v="2.2427777778357267"/>
    <x v="0"/>
    <m/>
    <m/>
    <x v="0"/>
    <x v="17"/>
    <x v="0"/>
    <x v="3"/>
    <x v="3"/>
    <n v="4"/>
    <s v=""/>
    <d v="1899-12-31T00:00:00"/>
    <n v="3.9994444443145767"/>
    <n v="0"/>
    <n v="3.9994444443145767"/>
    <n v="0"/>
    <x v="4"/>
  </r>
  <r>
    <s v="E002"/>
    <s v="EO65"/>
    <x v="3594"/>
    <x v="0"/>
    <s v="E3"/>
    <n v="432000110"/>
    <s v="PREBETONG HORMIGONES, S.A."/>
    <n v="85000333"/>
    <s v="AVE PLASENCIA MOVIL"/>
    <n v="3228"/>
    <x v="61"/>
    <d v="2024-09-18T00:00:00"/>
    <d v="1899-12-30T10:03:21"/>
    <s v="18/09 16h"/>
    <d v="2024-09-18T00:00:00"/>
    <x v="1"/>
    <x v="13"/>
    <x v="3724"/>
    <d v="2024-09-18T00:00:00"/>
    <d v="1899-12-30T13:28:55"/>
    <n v="222"/>
    <s v="E00222"/>
    <s v="RUTA KMS.222"/>
    <x v="167"/>
    <x v="0"/>
    <x v="0"/>
    <x v="8"/>
    <x v="0"/>
    <d v="2024-09-18T10:03:21"/>
    <x v="349"/>
    <n v="6.9441666666534729"/>
    <d v="2024-09-18T13:28:55"/>
    <d v="1899-12-30T02:57:36"/>
    <d v="2024-09-18T16:26:31"/>
    <n v="0.55805555556435138"/>
    <x v="0"/>
    <m/>
    <m/>
    <x v="0"/>
    <x v="17"/>
    <x v="0"/>
    <x v="3"/>
    <x v="2"/>
    <n v="4"/>
    <s v="HIBURSANFRE, S.L.U."/>
    <d v="1900-01-01T23:02:24"/>
    <n v="2.984166666653473"/>
    <n v="0"/>
    <n v="2.984166666653473"/>
    <n v="0"/>
    <x v="4"/>
  </r>
  <r>
    <s v="E002"/>
    <s v="EO65"/>
    <x v="3595"/>
    <x v="0"/>
    <s v="E3"/>
    <n v="432000110"/>
    <s v="PREBETONG HORMIGONES, S.A."/>
    <n v="85000333"/>
    <s v="AVE PLASENCIA MOVIL"/>
    <n v="3228"/>
    <x v="61"/>
    <d v="2024-09-18T00:00:00"/>
    <d v="1899-12-30T10:03:38"/>
    <s v="19/09 09:30h"/>
    <d v="2024-09-19T00:00:00"/>
    <x v="23"/>
    <x v="13"/>
    <x v="3725"/>
    <d v="2024-09-18T00:00:00"/>
    <d v="1899-12-30T15:24:55"/>
    <n v="222"/>
    <s v="E00222"/>
    <s v="RUTA KMS.222"/>
    <x v="172"/>
    <x v="0"/>
    <x v="0"/>
    <x v="8"/>
    <x v="0"/>
    <d v="2024-09-18T10:03:38"/>
    <x v="376"/>
    <n v="23.439444444549736"/>
    <d v="2024-09-18T15:24:55"/>
    <d v="1899-12-30T02:57:36"/>
    <d v="2024-09-18T18:22:31"/>
    <n v="15.124722222215496"/>
    <x v="0"/>
    <m/>
    <m/>
    <x v="0"/>
    <x v="17"/>
    <x v="0"/>
    <x v="3"/>
    <x v="4"/>
    <n v="4"/>
    <s v="MARTINEZ RODRIGUEZ FRANCISCO JAVIER"/>
    <d v="1900-01-01T23:02:24"/>
    <n v="19.479444444549735"/>
    <n v="12"/>
    <n v="7.4794444445497348"/>
    <n v="0"/>
    <x v="4"/>
  </r>
  <r>
    <s v="E002"/>
    <s v="EO65"/>
    <x v="3596"/>
    <x v="0"/>
    <s v="E3"/>
    <n v="432000110"/>
    <s v="PREBETONG HORMIGONES, S.A."/>
    <n v="85000333"/>
    <s v="AVE PLASENCIA MOVIL"/>
    <n v="3228"/>
    <x v="61"/>
    <d v="2024-09-18T00:00:00"/>
    <d v="1899-12-30T10:07:46"/>
    <s v="19/09 11:00h"/>
    <d v="2024-09-19T00:00:00"/>
    <x v="12"/>
    <x v="13"/>
    <x v="3726"/>
    <d v="2024-09-18T00:00:00"/>
    <d v="1899-12-30T16:46:19"/>
    <n v="222"/>
    <s v="E00222"/>
    <s v="RUTA KMS.222"/>
    <x v="170"/>
    <x v="0"/>
    <x v="0"/>
    <x v="8"/>
    <x v="0"/>
    <d v="2024-09-18T10:07:46"/>
    <x v="361"/>
    <n v="24.870555555622559"/>
    <d v="2024-09-18T16:46:19"/>
    <d v="1899-12-30T02:57:36"/>
    <d v="2024-09-18T19:43:55"/>
    <n v="15.268055555527098"/>
    <x v="0"/>
    <m/>
    <m/>
    <x v="0"/>
    <x v="17"/>
    <x v="0"/>
    <x v="3"/>
    <x v="8"/>
    <n v="4"/>
    <s v="VILLAR CHAMIZO JUAN Mª"/>
    <d v="1900-01-01T23:02:24"/>
    <n v="20.910555555622558"/>
    <n v="12"/>
    <n v="8.9105555556225582"/>
    <n v="0"/>
    <x v="4"/>
  </r>
  <r>
    <s v="E002"/>
    <s v="EO65"/>
    <x v="3597"/>
    <x v="0"/>
    <s v="E3"/>
    <n v="432000110"/>
    <s v="PREBETONG HORMIGONES, S.A."/>
    <n v="85000333"/>
    <s v="AVE PLASENCIA MOVIL"/>
    <n v="3228"/>
    <x v="61"/>
    <d v="2024-09-18T00:00:00"/>
    <d v="1899-12-30T10:08:06"/>
    <s v="19/09 12:30h"/>
    <d v="2024-09-19T00:00:00"/>
    <x v="8"/>
    <x v="13"/>
    <x v="3727"/>
    <d v="2024-09-18T00:00:00"/>
    <d v="1899-12-30T20:05:04"/>
    <n v="222"/>
    <s v="E00222"/>
    <s v="RUTA KMS.222"/>
    <x v="161"/>
    <x v="0"/>
    <x v="0"/>
    <x v="8"/>
    <x v="0"/>
    <d v="2024-09-18T10:08:06"/>
    <x v="366"/>
    <n v="26.364999999990687"/>
    <d v="2024-09-18T20:05:04"/>
    <d v="1899-12-30T02:57:36"/>
    <d v="2024-09-18T23:02:40"/>
    <n v="13.455555555468891"/>
    <x v="0"/>
    <m/>
    <m/>
    <x v="0"/>
    <x v="17"/>
    <x v="0"/>
    <x v="3"/>
    <x v="16"/>
    <n v="4"/>
    <s v="CISTERCEX. S.L.L."/>
    <d v="1900-01-01T23:02:24"/>
    <n v="22.404999999990686"/>
    <n v="12"/>
    <n v="10.404999999990686"/>
    <n v="0"/>
    <x v="4"/>
  </r>
  <r>
    <s v="E002"/>
    <s v="EO65"/>
    <x v="3598"/>
    <x v="0"/>
    <s v="E3"/>
    <n v="432000110"/>
    <s v="PREBETONG HORMIGONES, S.A."/>
    <n v="85000333"/>
    <s v="AVE PLASENCIA MOVIL"/>
    <n v="3228"/>
    <x v="61"/>
    <d v="2024-09-18T00:00:00"/>
    <d v="1899-12-30T10:09:15"/>
    <s v="19/09 14:30h"/>
    <d v="2024-09-19T00:00:00"/>
    <x v="2"/>
    <x v="13"/>
    <x v="3728"/>
    <d v="2024-09-19T00:00:00"/>
    <d v="1899-12-30T10:02:22"/>
    <n v="222"/>
    <s v="E00222"/>
    <s v="RUTA KMS.222"/>
    <x v="191"/>
    <x v="0"/>
    <x v="0"/>
    <x v="8"/>
    <x v="0"/>
    <d v="2024-09-18T10:09:15"/>
    <x v="377"/>
    <n v="28.345833333267365"/>
    <d v="2024-09-19T10:02:22"/>
    <d v="1899-12-30T02:57:36"/>
    <d v="2024-09-19T12:59:58"/>
    <n v="1.5005555553361773"/>
    <x v="0"/>
    <m/>
    <m/>
    <x v="0"/>
    <x v="18"/>
    <x v="0"/>
    <x v="3"/>
    <x v="6"/>
    <n v="5"/>
    <s v=""/>
    <d v="1900-01-01T23:02:24"/>
    <n v="24.385833333267364"/>
    <n v="12"/>
    <n v="12.385833333267364"/>
    <n v="0"/>
    <x v="4"/>
  </r>
  <r>
    <s v="E002"/>
    <s v="EO65"/>
    <x v="3599"/>
    <x v="0"/>
    <s v="E3"/>
    <n v="100028265"/>
    <s v="HORMIG. Y DERIVADOS SANTANO, S.A."/>
    <n v="85000214"/>
    <s v="TRUJILLO"/>
    <n v="3228"/>
    <x v="61"/>
    <d v="2024-09-18T00:00:00"/>
    <d v="1899-12-30T10:12:51"/>
    <s v="19/09 15:00h"/>
    <d v="2024-09-19T00:00:00"/>
    <x v="6"/>
    <x v="13"/>
    <x v="3729"/>
    <d v="2024-09-19T00:00:00"/>
    <d v="1899-12-30T12:58:26"/>
    <n v="163"/>
    <s v="E00163"/>
    <s v="RUTA KMS.163"/>
    <x v="172"/>
    <x v="0"/>
    <x v="0"/>
    <x v="8"/>
    <x v="0"/>
    <d v="2024-09-18T10:12:51"/>
    <x v="351"/>
    <n v="29.785833333211485"/>
    <d v="2024-09-19T12:58:26"/>
    <d v="1899-12-30T02:10:24"/>
    <d v="2024-09-19T15:08:50"/>
    <n v="0.85277777770534158"/>
    <x v="0"/>
    <m/>
    <m/>
    <x v="0"/>
    <x v="18"/>
    <x v="0"/>
    <x v="3"/>
    <x v="3"/>
    <n v="5"/>
    <s v="MARTINEZ RODRIGUEZ FRANCISCO JAVIER"/>
    <d v="1900-01-01T04:09:36"/>
    <n v="26.612499999878153"/>
    <n v="12"/>
    <n v="14.612499999878153"/>
    <n v="0"/>
    <x v="4"/>
  </r>
  <r>
    <s v="E002"/>
    <s v="EO65"/>
    <x v="3600"/>
    <x v="0"/>
    <s v="E3"/>
    <n v="100057883"/>
    <s v="MATERIALES Y HORMIGONES, SL"/>
    <n v="85000198"/>
    <s v="MADRID"/>
    <n v="3228"/>
    <x v="61"/>
    <d v="2024-09-18T00:00:00"/>
    <d v="1899-12-30T10:30:13"/>
    <s v="19/09"/>
    <d v="2024-09-19T00:00:00"/>
    <x v="1"/>
    <x v="13"/>
    <x v="3730"/>
    <d v="2024-09-18T00:00:00"/>
    <d v="1899-12-30T11:59:25"/>
    <n v="413"/>
    <s v="E00413"/>
    <s v="RUTA KMS.413"/>
    <x v="184"/>
    <x v="0"/>
    <x v="0"/>
    <x v="8"/>
    <x v="0"/>
    <d v="2024-09-18T10:30:13"/>
    <x v="386"/>
    <n v="30.496388888976071"/>
    <d v="2024-09-18T11:59:25"/>
    <d v="1899-12-30T05:30:24"/>
    <d v="2024-09-18T17:29:49"/>
    <n v="23.503055555687752"/>
    <x v="0"/>
    <m/>
    <m/>
    <x v="0"/>
    <x v="17"/>
    <x v="0"/>
    <x v="3"/>
    <x v="7"/>
    <n v="4"/>
    <s v=""/>
    <d v="1900-01-04T12:09:36"/>
    <n v="23.989722222309403"/>
    <n v="12"/>
    <n v="11.989722222309403"/>
    <n v="0"/>
    <x v="4"/>
  </r>
  <r>
    <s v="E002"/>
    <s v="EO65"/>
    <x v="3601"/>
    <x v="0"/>
    <s v="E3"/>
    <n v="100057883"/>
    <s v="MATERIALES Y HORMIGONES, SL"/>
    <n v="85000198"/>
    <s v="MADRID"/>
    <n v="3228"/>
    <x v="61"/>
    <d v="2024-09-18T00:00:00"/>
    <d v="1899-12-30T10:30:21"/>
    <s v="19/09"/>
    <d v="2024-09-19T00:00:00"/>
    <x v="1"/>
    <x v="13"/>
    <x v="3731"/>
    <d v="2024-09-18T00:00:00"/>
    <d v="1899-12-30T13:09:26"/>
    <n v="413"/>
    <s v="E00413"/>
    <s v="RUTA KMS.413"/>
    <x v="202"/>
    <x v="0"/>
    <x v="0"/>
    <x v="8"/>
    <x v="0"/>
    <d v="2024-09-18T10:30:21"/>
    <x v="386"/>
    <n v="30.494166666758247"/>
    <d v="2024-09-18T13:09:26"/>
    <d v="1899-12-30T05:30:24"/>
    <d v="2024-09-18T18:39:50"/>
    <n v="22.336111111217178"/>
    <x v="0"/>
    <m/>
    <m/>
    <x v="0"/>
    <x v="17"/>
    <x v="0"/>
    <x v="3"/>
    <x v="2"/>
    <n v="4"/>
    <s v="HORMIGONES Y CONTENEDORES JARA"/>
    <d v="1900-01-04T12:09:36"/>
    <n v="23.987500000091579"/>
    <n v="12"/>
    <n v="11.987500000091579"/>
    <n v="0"/>
    <x v="4"/>
  </r>
  <r>
    <s v="E002"/>
    <s v="EO65"/>
    <x v="3602"/>
    <x v="0"/>
    <s v="E3"/>
    <n v="100057858"/>
    <s v="SPECIAL CONCRETE 3, S.L."/>
    <n v="85000115"/>
    <s v="ALCORCON"/>
    <n v="3297"/>
    <x v="60"/>
    <d v="2024-09-18T00:00:00"/>
    <d v="1899-12-30T10:49:51"/>
    <s v="19/09 08:00h"/>
    <d v="2024-09-19T00:00:00"/>
    <x v="13"/>
    <x v="13"/>
    <x v="3732"/>
    <d v="2024-09-18T00:00:00"/>
    <d v="1899-12-30T12:14:47"/>
    <n v="403"/>
    <s v="E00403"/>
    <s v="RUTA KMS.403"/>
    <x v="175"/>
    <x v="0"/>
    <x v="0"/>
    <x v="8"/>
    <x v="0"/>
    <d v="2024-09-18T10:49:51"/>
    <x v="358"/>
    <n v="21.169166666746605"/>
    <d v="2024-09-18T12:14:47"/>
    <d v="1899-12-30T05:22:24"/>
    <d v="2024-09-18T17:37:11"/>
    <n v="14.380277777847368"/>
    <x v="0"/>
    <m/>
    <m/>
    <x v="0"/>
    <x v="17"/>
    <x v="0"/>
    <x v="3"/>
    <x v="3"/>
    <n v="4"/>
    <s v="HORMIGONES Y CONTENEDORES JARA"/>
    <d v="1900-01-04T08:57:36"/>
    <n v="14.795833333413272"/>
    <n v="12"/>
    <n v="2.7958333334132721"/>
    <n v="0"/>
    <x v="4"/>
  </r>
  <r>
    <s v="E002"/>
    <s v="EO65"/>
    <x v="3603"/>
    <x v="0"/>
    <s v="E3"/>
    <n v="100057858"/>
    <s v="SPECIAL CONCRETE 3, S.L."/>
    <n v="85000115"/>
    <s v="ALCORCON"/>
    <n v="3297"/>
    <x v="60"/>
    <d v="2024-09-18T00:00:00"/>
    <d v="1899-12-30T10:50:01"/>
    <s v="19/09 11:00h"/>
    <d v="2024-09-19T00:00:00"/>
    <x v="12"/>
    <x v="13"/>
    <x v="3733"/>
    <d v="2024-09-18T00:00:00"/>
    <d v="1899-12-30T14:29:01"/>
    <n v="403"/>
    <s v="E00403"/>
    <s v="RUTA KMS.403"/>
    <x v="201"/>
    <x v="0"/>
    <x v="0"/>
    <x v="8"/>
    <x v="0"/>
    <d v="2024-09-18T10:50:01"/>
    <x v="361"/>
    <n v="24.166388889017981"/>
    <d v="2024-09-18T14:29:01"/>
    <d v="1899-12-30T05:22:24"/>
    <d v="2024-09-18T19:51:25"/>
    <n v="15.143055555643514"/>
    <x v="0"/>
    <m/>
    <m/>
    <x v="0"/>
    <x v="17"/>
    <x v="0"/>
    <x v="3"/>
    <x v="5"/>
    <n v="4"/>
    <s v="HORMIGONES Y CONTENEDORES JARA"/>
    <d v="1900-01-04T08:57:36"/>
    <n v="17.793055555684646"/>
    <n v="12"/>
    <n v="5.7930555556846457"/>
    <n v="0"/>
    <x v="4"/>
  </r>
  <r>
    <s v="E002"/>
    <s v="EO65"/>
    <x v="3604"/>
    <x v="0"/>
    <s v="E3"/>
    <n v="100057807"/>
    <s v="HORMIGONES SANTOS, SL"/>
    <n v="85000090"/>
    <s v="VITIGUDINO"/>
    <n v="3297"/>
    <x v="60"/>
    <d v="2024-09-18T00:00:00"/>
    <d v="1899-12-30T11:31:43"/>
    <s v="19/09 08H BM"/>
    <d v="2024-09-19T00:00:00"/>
    <x v="13"/>
    <x v="13"/>
    <x v="3734"/>
    <d v="2024-09-18T00:00:00"/>
    <d v="1899-12-30T16:48:52"/>
    <n v="408"/>
    <s v="E00408"/>
    <s v="RUTA KMS.408"/>
    <x v="188"/>
    <x v="0"/>
    <x v="0"/>
    <x v="8"/>
    <x v="0"/>
    <d v="2024-09-18T11:31:43"/>
    <x v="358"/>
    <n v="20.471388888952788"/>
    <d v="2024-09-18T16:48:52"/>
    <d v="1899-12-30T05:26:24"/>
    <d v="2024-09-18T22:15:16"/>
    <n v="9.7455555555643514"/>
    <x v="0"/>
    <m/>
    <m/>
    <x v="0"/>
    <x v="17"/>
    <x v="0"/>
    <x v="3"/>
    <x v="8"/>
    <n v="4"/>
    <s v="HORMIGONES Y CONTENEDORES JARA"/>
    <d v="1900-01-04T10:33:36"/>
    <n v="14.031388888952787"/>
    <n v="12"/>
    <n v="2.0313888889527867"/>
    <n v="0"/>
    <x v="4"/>
  </r>
  <r>
    <s v="E002"/>
    <s v="EO65"/>
    <x v="3605"/>
    <x v="0"/>
    <s v="E3"/>
    <n v="100057807"/>
    <s v="HORMIGONES SANTOS, SL"/>
    <n v="85000089"/>
    <s v="MARTIN DE YELTES"/>
    <n v="3297"/>
    <x v="60"/>
    <d v="2024-09-18T00:00:00"/>
    <d v="1899-12-30T11:32:07"/>
    <s v="19/09 08H BM"/>
    <d v="2024-09-19T00:00:00"/>
    <x v="13"/>
    <x v="13"/>
    <x v="3735"/>
    <d v="2024-09-18T00:00:00"/>
    <d v="1899-12-30T14:58:59"/>
    <n v="329"/>
    <s v="E00329"/>
    <s v="RUTA KMS.329"/>
    <x v="309"/>
    <x v="0"/>
    <x v="0"/>
    <x v="8"/>
    <x v="0"/>
    <d v="2024-09-18T11:32:07"/>
    <x v="358"/>
    <n v="20.464722222299315"/>
    <d v="2024-09-18T14:58:59"/>
    <d v="1899-12-30T04:23:12"/>
    <d v="2024-09-18T19:22:11"/>
    <n v="12.630277777730953"/>
    <x v="0"/>
    <m/>
    <m/>
    <x v="0"/>
    <x v="17"/>
    <x v="0"/>
    <x v="3"/>
    <x v="5"/>
    <n v="4"/>
    <s v="HORMIGONES Y CONTENEDORES JARA"/>
    <d v="1900-01-03T09:16:48"/>
    <n v="15.078055555632648"/>
    <n v="12"/>
    <n v="3.0780555556326483"/>
    <n v="0"/>
    <x v="4"/>
  </r>
  <r>
    <s v="E002"/>
    <s v="EO65"/>
    <x v="3606"/>
    <x v="0"/>
    <s v="E3"/>
    <n v="100057807"/>
    <s v="HORMIGONES SANTOS, SL"/>
    <n v="85000089"/>
    <s v="MARTIN DE YELTES"/>
    <n v="3297"/>
    <x v="60"/>
    <d v="2024-09-18T00:00:00"/>
    <d v="1899-12-30T11:32:36"/>
    <s v="19/09 09H BM"/>
    <d v="2024-09-19T00:00:00"/>
    <x v="18"/>
    <x v="13"/>
    <x v="3736"/>
    <d v="2024-09-18T00:00:00"/>
    <d v="1899-12-30T16:18:41"/>
    <n v="329"/>
    <s v="E00329"/>
    <s v="RUTA KMS.329"/>
    <x v="193"/>
    <x v="0"/>
    <x v="0"/>
    <x v="8"/>
    <x v="0"/>
    <d v="2024-09-18T11:32:36"/>
    <x v="359"/>
    <n v="21.456666666723322"/>
    <d v="2024-09-18T16:18:41"/>
    <d v="1899-12-30T04:23:12"/>
    <d v="2024-09-18T20:41:53"/>
    <n v="12.301944444479886"/>
    <x v="0"/>
    <m/>
    <m/>
    <x v="0"/>
    <x v="17"/>
    <x v="0"/>
    <x v="3"/>
    <x v="8"/>
    <n v="4"/>
    <s v="HORMIGONES Y CONTENEDORES JARA"/>
    <d v="1900-01-03T09:16:48"/>
    <n v="16.070000000056655"/>
    <n v="12"/>
    <n v="4.0700000000566554"/>
    <n v="0"/>
    <x v="4"/>
  </r>
  <r>
    <s v="E002"/>
    <s v="EO65"/>
    <x v="3607"/>
    <x v="0"/>
    <s v="E3"/>
    <n v="100046984"/>
    <s v="TRANSP. Y CEMENTOS HIDALGO, S.L."/>
    <n v="85000515"/>
    <s v="TORRIJOS-HORMICHOZAS"/>
    <n v="3297"/>
    <x v="60"/>
    <d v="2024-09-18T00:00:00"/>
    <d v="1899-12-30T11:43:25"/>
    <s v="HORMICHOZAS TORRIJOS"/>
    <d v="2024-09-19T00:00:00"/>
    <x v="17"/>
    <x v="13"/>
    <x v="3737"/>
    <d v="2024-09-18T00:00:00"/>
    <d v="1899-12-30T18:45:57"/>
    <n v="350"/>
    <s v="E00350"/>
    <s v="RUTA KMS.350"/>
    <x v="371"/>
    <x v="0"/>
    <x v="0"/>
    <x v="8"/>
    <x v="0"/>
    <d v="2024-09-18T11:43:25"/>
    <x v="350"/>
    <n v="24.276388888887595"/>
    <d v="2024-09-18T18:45:57"/>
    <d v="1899-12-30T04:40:00"/>
    <d v="2024-09-18T23:25:57"/>
    <n v="12.567499999946449"/>
    <x v="0"/>
    <m/>
    <m/>
    <x v="0"/>
    <x v="17"/>
    <x v="0"/>
    <x v="3"/>
    <x v="10"/>
    <n v="4"/>
    <s v="LOGISTICA Y CEM. HIDALGO, S.L."/>
    <d v="1900-01-03T16:00:00"/>
    <n v="18.609722222220928"/>
    <n v="12"/>
    <n v="6.6097222222209275"/>
    <n v="0"/>
    <x v="4"/>
  </r>
  <r>
    <s v="E002"/>
    <s v="EO65"/>
    <x v="3608"/>
    <x v="0"/>
    <s v="E3"/>
    <n v="432000110"/>
    <s v="PREBETONG HORMIGONES, S.A."/>
    <n v="85000333"/>
    <s v="AVE PLASENCIA MOVIL"/>
    <n v="3228"/>
    <x v="61"/>
    <d v="2024-09-18T00:00:00"/>
    <d v="1899-12-30T11:56:18"/>
    <s v="19/09 15:30h"/>
    <d v="2024-09-19T00:00:00"/>
    <x v="1"/>
    <x v="13"/>
    <x v="3738"/>
    <d v="2024-09-19T00:00:00"/>
    <d v="1899-12-30T13:23:01"/>
    <n v="222"/>
    <s v="E00222"/>
    <s v="RUTA KMS.222"/>
    <x v="165"/>
    <x v="0"/>
    <x v="0"/>
    <x v="8"/>
    <x v="0"/>
    <d v="2024-09-18T11:56:18"/>
    <x v="386"/>
    <n v="29.061666666646488"/>
    <d v="2024-09-19T13:23:01"/>
    <d v="1899-12-30T02:57:36"/>
    <d v="2024-09-19T16:20:37"/>
    <n v="0.65638888883404434"/>
    <x v="0"/>
    <m/>
    <m/>
    <x v="0"/>
    <x v="18"/>
    <x v="0"/>
    <x v="3"/>
    <x v="2"/>
    <n v="5"/>
    <s v=""/>
    <d v="1900-01-01T23:02:24"/>
    <n v="25.101666666646487"/>
    <n v="12"/>
    <n v="13.101666666646487"/>
    <n v="0"/>
    <x v="4"/>
  </r>
  <r>
    <s v="E002"/>
    <s v="EO65"/>
    <x v="3609"/>
    <x v="0"/>
    <s v="E4"/>
    <n v="100051381"/>
    <s v="RODRIGUEZ SANCHEZ, IVAN EMILIO"/>
    <n v="84000322"/>
    <s v="ENTRERRIOS"/>
    <n v="3230"/>
    <x v="59"/>
    <d v="2024-09-18T00:00:00"/>
    <d v="1899-12-30T12:14:21"/>
    <s v="19/09 687759892"/>
    <d v="2024-09-19T00:00:00"/>
    <x v="9"/>
    <x v="13"/>
    <x v="3739"/>
    <d v="2024-09-19T00:00:00"/>
    <d v="1899-12-30T07:45:47"/>
    <n v="140"/>
    <s v="E00140"/>
    <s v="RUTA KMS.140"/>
    <x v="156"/>
    <x v="0"/>
    <x v="0"/>
    <x v="8"/>
    <x v="1"/>
    <d v="2024-09-18T12:14:21"/>
    <x v="331"/>
    <n v="31.760833333362825"/>
    <d v="2024-09-19T07:45:47"/>
    <d v="1899-12-30T01:52:00"/>
    <d v="2024-09-19T09:37:47"/>
    <n v="10.370277777838055"/>
    <x v="0"/>
    <m/>
    <m/>
    <x v="0"/>
    <x v="18"/>
    <x v="0"/>
    <x v="3"/>
    <x v="12"/>
    <n v="5"/>
    <s v="VAZQUEZ COTANO, FCO. JAVIER"/>
    <d v="1899-12-31T20:48:00"/>
    <n v="28.894166666696158"/>
    <n v="12"/>
    <n v="16.894166666696158"/>
    <n v="0"/>
    <x v="4"/>
  </r>
  <r>
    <s v="E002"/>
    <s v="EO65"/>
    <x v="3610"/>
    <x v="0"/>
    <s v="E3"/>
    <n v="432000110"/>
    <s v="PREBETONG HORMIGONES, S.A."/>
    <n v="85000005"/>
    <s v="BADAJOZ-CAYA Nº 37"/>
    <n v="3297"/>
    <x v="60"/>
    <d v="2024-09-18T00:00:00"/>
    <d v="1899-12-30T12:35:40"/>
    <s v="19/09 12h BM"/>
    <d v="2024-09-19T00:00:00"/>
    <x v="17"/>
    <x v="13"/>
    <x v="3740"/>
    <d v="2024-09-19T00:00:00"/>
    <d v="1899-12-30T09:25:44"/>
    <n v="94"/>
    <s v="E00094"/>
    <s v="RUTA KMS.094"/>
    <x v="158"/>
    <x v="0"/>
    <x v="0"/>
    <x v="8"/>
    <x v="0"/>
    <d v="2024-09-18T12:35:40"/>
    <x v="350"/>
    <n v="23.405555555596948"/>
    <d v="2024-09-19T09:25:44"/>
    <d v="1899-12-30T01:15:12"/>
    <d v="2024-09-19T10:40:56"/>
    <n v="1.3177777777891606"/>
    <x v="0"/>
    <m/>
    <m/>
    <x v="0"/>
    <x v="18"/>
    <x v="0"/>
    <x v="3"/>
    <x v="1"/>
    <n v="5"/>
    <s v=""/>
    <d v="1899-12-31T06:04:48"/>
    <n v="21.152222222263614"/>
    <n v="12"/>
    <n v="9.1522222222636138"/>
    <n v="0"/>
    <x v="4"/>
  </r>
  <r>
    <s v="E002"/>
    <s v="EO65"/>
    <x v="3611"/>
    <x v="0"/>
    <s v="E4"/>
    <n v="100058986"/>
    <s v="COMERCIAL GETAFE NORTE S.L."/>
    <n v="84000556"/>
    <s v="SAN MARTIN DE VALDEIGLESIAS-ANGEL S"/>
    <n v="3230"/>
    <x v="59"/>
    <d v="2024-09-18T00:00:00"/>
    <d v="1899-12-30T12:43:01"/>
    <s v="20/09 64s"/>
    <d v="2024-09-20T00:00:00"/>
    <x v="9"/>
    <x v="13"/>
    <x v="3741"/>
    <d v="2024-09-18T00:00:00"/>
    <d v="1899-12-30T16:19:45"/>
    <n v="381"/>
    <s v="E00381"/>
    <s v="RUTA KMS.381"/>
    <x v="398"/>
    <x v="0"/>
    <x v="0"/>
    <x v="8"/>
    <x v="1"/>
    <d v="2024-09-18T12:43:01"/>
    <x v="368"/>
    <n v="55.283055555657484"/>
    <d v="2024-09-18T16:19:45"/>
    <d v="1899-12-30T05:04:48"/>
    <d v="2024-09-18T21:24:33"/>
    <n v="46.590833333262708"/>
    <x v="0"/>
    <m/>
    <m/>
    <x v="0"/>
    <x v="17"/>
    <x v="0"/>
    <x v="3"/>
    <x v="8"/>
    <n v="4"/>
    <s v=""/>
    <d v="1900-01-04T01:55:12"/>
    <n v="49.203055555657485"/>
    <n v="24"/>
    <n v="25.203055555657485"/>
    <n v="0"/>
    <x v="4"/>
  </r>
  <r>
    <s v="E002"/>
    <s v="EO65"/>
    <x v="3612"/>
    <x v="0"/>
    <s v="E3"/>
    <n v="100022399"/>
    <s v="GEVORA CONSTRUCCIONES S.A."/>
    <n v="85000566"/>
    <s v="LA ALBUERA-MEJORA EX310"/>
    <n v="3227"/>
    <x v="62"/>
    <d v="2024-09-18T00:00:00"/>
    <d v="1899-12-30T12:48:04"/>
    <s v="19/09 09:30h"/>
    <d v="2024-09-19T00:00:00"/>
    <x v="23"/>
    <x v="13"/>
    <x v="3742"/>
    <d v="2024-09-18T00:00:00"/>
    <d v="1899-12-30T16:51:29"/>
    <n v="73"/>
    <s v="E00073"/>
    <s v="RUTA KMS.073"/>
    <x v="345"/>
    <x v="0"/>
    <x v="0"/>
    <x v="8"/>
    <x v="0"/>
    <d v="2024-09-18T12:48:04"/>
    <x v="376"/>
    <n v="20.698888888873626"/>
    <d v="2024-09-18T16:51:29"/>
    <d v="1899-12-30T00:58:24"/>
    <d v="2024-09-18T17:49:53"/>
    <n v="15.66861111111939"/>
    <x v="0"/>
    <m/>
    <m/>
    <x v="0"/>
    <x v="17"/>
    <x v="0"/>
    <x v="3"/>
    <x v="8"/>
    <n v="4"/>
    <s v="HIBURSANFRE, S.L.U."/>
    <d v="1899-12-30T23:21:36"/>
    <n v="18.725555555540293"/>
    <n v="12"/>
    <n v="6.7255555555402928"/>
    <n v="0"/>
    <x v="4"/>
  </r>
  <r>
    <s v="E002"/>
    <s v="EO65"/>
    <x v="3613"/>
    <x v="0"/>
    <s v="E3"/>
    <n v="432000110"/>
    <s v="PREBETONG HORMIGONES, S.A."/>
    <n v="85000005"/>
    <s v="BADAJOZ-CAYA Nº 37"/>
    <n v="3297"/>
    <x v="60"/>
    <d v="2024-09-18T00:00:00"/>
    <d v="1899-12-30T12:58:45"/>
    <s v="19/09 15:00h"/>
    <d v="2024-09-19T00:00:00"/>
    <x v="4"/>
    <x v="13"/>
    <x v="3743"/>
    <d v="2024-09-19T00:00:00"/>
    <d v="1899-12-30T13:03:38"/>
    <n v="94"/>
    <s v="E00094"/>
    <s v="RUTA KMS.094"/>
    <x v="167"/>
    <x v="0"/>
    <x v="0"/>
    <x v="8"/>
    <x v="0"/>
    <d v="2024-09-18T12:58:45"/>
    <x v="380"/>
    <n v="26.020833333372138"/>
    <d v="2024-09-19T13:03:38"/>
    <d v="1899-12-30T01:15:12"/>
    <d v="2024-09-19T14:18:50"/>
    <n v="0.68611111119389534"/>
    <x v="0"/>
    <m/>
    <m/>
    <x v="0"/>
    <x v="18"/>
    <x v="0"/>
    <x v="3"/>
    <x v="2"/>
    <n v="5"/>
    <s v="HIBURSANFRE, S.L.U."/>
    <d v="1899-12-31T06:04:48"/>
    <n v="23.767500000038805"/>
    <n v="12"/>
    <n v="11.767500000038805"/>
    <n v="0"/>
    <x v="4"/>
  </r>
  <r>
    <s v="E002"/>
    <s v="EO65"/>
    <x v="3614"/>
    <x v="0"/>
    <s v="E4"/>
    <n v="100057845"/>
    <s v="INVERSIONES SEGURA SARRIA, S.L."/>
    <n v="84000019"/>
    <s v="ARROYOMOLINOS"/>
    <n v="3230"/>
    <x v="59"/>
    <d v="2024-09-18T00:00:00"/>
    <d v="1899-12-30T13:30:19"/>
    <s v="19/09 64s"/>
    <d v="2024-09-19T00:00:00"/>
    <x v="9"/>
    <x v="13"/>
    <x v="3744"/>
    <d v="2024-09-18T00:00:00"/>
    <d v="1899-12-30T19:58:29"/>
    <n v="391"/>
    <s v="E00391"/>
    <s v="RUTA KMS.391"/>
    <x v="399"/>
    <x v="0"/>
    <x v="0"/>
    <x v="8"/>
    <x v="1"/>
    <d v="2024-09-18T13:30:19"/>
    <x v="331"/>
    <n v="30.494722222269047"/>
    <d v="2024-09-18T19:58:29"/>
    <d v="1899-12-30T05:12:48"/>
    <d v="2024-09-19T01:11:17"/>
    <n v="18.811944444430992"/>
    <x v="0"/>
    <m/>
    <m/>
    <x v="0"/>
    <x v="17"/>
    <x v="0"/>
    <x v="3"/>
    <x v="11"/>
    <n v="4"/>
    <s v=""/>
    <d v="1900-01-04T05:07:12"/>
    <n v="24.281388888935716"/>
    <n v="12"/>
    <n v="12.281388888935716"/>
    <n v="0"/>
    <x v="4"/>
  </r>
  <r>
    <s v="E002"/>
    <s v="EO65"/>
    <x v="3615"/>
    <x v="0"/>
    <s v="E3"/>
    <n v="100042375"/>
    <s v="PRETENSADOS DURAN, S.L."/>
    <n v="85000151"/>
    <s v="ALBUERA LA - PREF. LA ALBUERA"/>
    <n v="3297"/>
    <x v="60"/>
    <d v="2024-09-18T00:00:00"/>
    <d v="1899-12-30T14:05:52"/>
    <s v="19/09 08:30h"/>
    <d v="2024-09-19T00:00:00"/>
    <x v="19"/>
    <x v="13"/>
    <x v="3745"/>
    <d v="2024-09-18T00:00:00"/>
    <d v="1899-12-30T15:17:51"/>
    <n v="73"/>
    <s v="E00073"/>
    <s v="RUTA KMS.073"/>
    <x v="73"/>
    <x v="0"/>
    <x v="0"/>
    <x v="8"/>
    <x v="0"/>
    <d v="2024-09-18T14:05:52"/>
    <x v="365"/>
    <n v="18.402222222124692"/>
    <d v="2024-09-18T15:17:51"/>
    <d v="1899-12-30T00:58:24"/>
    <d v="2024-09-18T16:16:15"/>
    <n v="16.229166666569654"/>
    <x v="0"/>
    <m/>
    <m/>
    <x v="0"/>
    <x v="17"/>
    <x v="0"/>
    <x v="3"/>
    <x v="4"/>
    <n v="4"/>
    <s v="TTES COOPERATIVOS ARAGONES S COOP"/>
    <d v="1899-12-30T23:21:36"/>
    <n v="16.428888888791359"/>
    <n v="12"/>
    <n v="4.4288888887913593"/>
    <n v="0"/>
    <x v="4"/>
  </r>
  <r>
    <s v="E002"/>
    <s v="EO65"/>
    <x v="3616"/>
    <x v="0"/>
    <s v="E3"/>
    <n v="100042375"/>
    <s v="PRETENSADOS DURAN, S.L."/>
    <n v="85000151"/>
    <s v="ALBUERA LA - PREF. LA ALBUERA"/>
    <n v="3297"/>
    <x v="60"/>
    <d v="2024-09-18T00:00:00"/>
    <d v="1899-12-30T14:06:07"/>
    <s v="19/09 09:00h"/>
    <d v="2024-09-19T00:00:00"/>
    <x v="18"/>
    <x v="13"/>
    <x v="3746"/>
    <d v="2024-09-18T00:00:00"/>
    <d v="1899-12-30T17:47:30"/>
    <n v="73"/>
    <s v="E00073"/>
    <s v="RUTA KMS.073"/>
    <x v="190"/>
    <x v="0"/>
    <x v="0"/>
    <x v="8"/>
    <x v="0"/>
    <d v="2024-09-18T14:06:07"/>
    <x v="359"/>
    <n v="18.898055555589963"/>
    <d v="2024-09-18T17:47:30"/>
    <d v="1899-12-30T00:58:24"/>
    <d v="2024-09-18T18:45:54"/>
    <n v="14.23499999998603"/>
    <x v="0"/>
    <m/>
    <m/>
    <x v="0"/>
    <x v="17"/>
    <x v="0"/>
    <x v="3"/>
    <x v="9"/>
    <n v="4"/>
    <s v="HIBURSANFRE, S.L.U."/>
    <d v="1899-12-30T23:21:36"/>
    <n v="16.92472222225663"/>
    <n v="12"/>
    <n v="4.92472222225663"/>
    <n v="0"/>
    <x v="4"/>
  </r>
  <r>
    <s v="E002"/>
    <s v="EO65"/>
    <x v="3617"/>
    <x v="0"/>
    <s v="E3"/>
    <n v="432000110"/>
    <s v="PREBETONG HORMIGONES, S.A."/>
    <n v="85000002"/>
    <s v="PUEBLA DE LA CALZADA"/>
    <n v="3297"/>
    <x v="60"/>
    <d v="2024-09-18T00:00:00"/>
    <d v="1899-12-30T14:06:25"/>
    <s v="19/09 10:00h"/>
    <d v="2024-09-19T00:00:00"/>
    <x v="11"/>
    <x v="13"/>
    <x v="3747"/>
    <d v="2024-09-19T00:00:00"/>
    <d v="1899-12-30T07:48:15"/>
    <n v="98"/>
    <s v="E00098"/>
    <s v="RUTA KMS.098"/>
    <x v="165"/>
    <x v="0"/>
    <x v="0"/>
    <x v="8"/>
    <x v="0"/>
    <d v="2024-09-18T14:06:25"/>
    <x v="371"/>
    <n v="19.893055555410683"/>
    <d v="2024-09-19T07:48:15"/>
    <d v="1899-12-30T01:18:24"/>
    <d v="2024-09-19T09:06:39"/>
    <n v="0.88916666654404253"/>
    <x v="0"/>
    <m/>
    <m/>
    <x v="0"/>
    <x v="18"/>
    <x v="0"/>
    <x v="3"/>
    <x v="12"/>
    <n v="5"/>
    <s v=""/>
    <d v="1899-12-31T07:21:36"/>
    <n v="17.586388888744018"/>
    <n v="12"/>
    <n v="5.5863888887440183"/>
    <n v="0"/>
    <x v="4"/>
  </r>
  <r>
    <s v="E002"/>
    <s v="EO65"/>
    <x v="3618"/>
    <x v="0"/>
    <s v="E3"/>
    <n v="100057753"/>
    <s v="HORM. Y ARIDOS NUÑEZ, S.L."/>
    <n v="85000211"/>
    <s v="BROZAS"/>
    <n v="3228"/>
    <x v="61"/>
    <d v="2024-09-18T00:00:00"/>
    <d v="1899-12-30T14:18:28"/>
    <s v="19/09 08:00h"/>
    <d v="2024-09-19T00:00:00"/>
    <x v="13"/>
    <x v="13"/>
    <x v="3748"/>
    <d v="2024-09-18T00:00:00"/>
    <d v="1899-12-30T15:53:20"/>
    <n v="186"/>
    <s v="E00186"/>
    <s v="RUTA KMS.186"/>
    <x v="334"/>
    <x v="0"/>
    <x v="0"/>
    <x v="8"/>
    <x v="0"/>
    <d v="2024-09-18T14:18:28"/>
    <x v="358"/>
    <n v="17.692222222220153"/>
    <d v="2024-09-18T15:53:20"/>
    <d v="1899-12-30T02:28:48"/>
    <d v="2024-09-18T18:22:08"/>
    <n v="13.63111111120088"/>
    <x v="0"/>
    <m/>
    <m/>
    <x v="0"/>
    <x v="17"/>
    <x v="0"/>
    <x v="3"/>
    <x v="4"/>
    <n v="4"/>
    <s v="HORMIGONES Y CONTENEDORES JARA"/>
    <d v="1900-01-01T11:31:12"/>
    <n v="14.212222222220152"/>
    <n v="12"/>
    <n v="2.2122222222201522"/>
    <n v="0"/>
    <x v="4"/>
  </r>
  <r>
    <s v="E002"/>
    <s v="EO65"/>
    <x v="3619"/>
    <x v="0"/>
    <s v="E3"/>
    <n v="100028881"/>
    <s v="JOSE TIJERA E HIJOS, S.L."/>
    <n v="85000121"/>
    <s v="FUENTE DE CANTOS"/>
    <n v="3297"/>
    <x v="60"/>
    <d v="2024-09-18T00:00:00"/>
    <d v="1899-12-30T14:31:39"/>
    <s v="19/09 14:30"/>
    <d v="2024-09-19T00:00:00"/>
    <x v="2"/>
    <x v="13"/>
    <x v="3749"/>
    <d v="2024-09-19T00:00:00"/>
    <d v="1899-12-30T11:17:58"/>
    <n v="37"/>
    <s v="E00037"/>
    <s v="RUTA KMS.037"/>
    <x v="163"/>
    <x v="0"/>
    <x v="0"/>
    <x v="8"/>
    <x v="0"/>
    <d v="2024-09-18T14:31:39"/>
    <x v="377"/>
    <n v="23.972499999857973"/>
    <d v="2024-09-19T11:17:58"/>
    <d v="1899-12-30T00:29:36"/>
    <d v="2024-09-19T11:47:34"/>
    <n v="2.7072222220594995"/>
    <x v="0"/>
    <m/>
    <m/>
    <x v="0"/>
    <x v="18"/>
    <x v="0"/>
    <x v="3"/>
    <x v="7"/>
    <n v="5"/>
    <s v="TTES COOPERATIVOS ARAGONES S COOP"/>
    <d v="1899-12-30T11:50:24"/>
    <n v="22.479166666524641"/>
    <n v="12"/>
    <n v="10.479166666524641"/>
    <n v="0"/>
    <x v="4"/>
  </r>
  <r>
    <s v="E002"/>
    <s v="EO65"/>
    <x v="3620"/>
    <x v="0"/>
    <s v="E3"/>
    <n v="100058317"/>
    <s v="UTE VARIANTE ZAFRA"/>
    <n v="85000397"/>
    <s v="ZAFRA-VARIANTE DE ZAFRA"/>
    <n v="3227"/>
    <x v="62"/>
    <d v="2024-09-18T00:00:00"/>
    <d v="1899-12-30T15:13:25"/>
    <s v="19/09 08:30h"/>
    <d v="2024-09-19T00:00:00"/>
    <x v="19"/>
    <x v="13"/>
    <x v="3750"/>
    <d v="2024-09-18T00:00:00"/>
    <d v="1899-12-30T17:39:57"/>
    <n v="12"/>
    <s v="E00012"/>
    <s v="RUTA KMS.012"/>
    <x v="166"/>
    <x v="0"/>
    <x v="0"/>
    <x v="8"/>
    <x v="0"/>
    <d v="2024-09-18T15:13:25"/>
    <x v="365"/>
    <n v="17.27638888877118"/>
    <d v="2024-09-18T17:39:57"/>
    <d v="1899-12-30T00:09:36"/>
    <d v="2024-09-18T17:49:33"/>
    <n v="14.674166666634846"/>
    <x v="0"/>
    <m/>
    <m/>
    <x v="0"/>
    <x v="17"/>
    <x v="0"/>
    <x v="3"/>
    <x v="9"/>
    <n v="4"/>
    <s v=""/>
    <d v="1899-12-30T03:50:24"/>
    <n v="16.11638888877118"/>
    <n v="12"/>
    <n v="4.1163888887711799"/>
    <n v="0"/>
    <x v="4"/>
  </r>
  <r>
    <s v="E002"/>
    <s v="EO65"/>
    <x v="3621"/>
    <x v="0"/>
    <s v="E3"/>
    <n v="100057865"/>
    <s v="PREYCESA, SL"/>
    <n v="85000134"/>
    <s v="PELABRAVO"/>
    <n v="3297"/>
    <x v="60"/>
    <d v="2024-09-18T00:00:00"/>
    <d v="1899-12-30T15:51:56"/>
    <s v="19/09 Por el día"/>
    <d v="2024-09-19T00:00:00"/>
    <x v="1"/>
    <x v="13"/>
    <x v="3751"/>
    <d v="2024-09-18T00:00:00"/>
    <d v="1899-12-30T19:21:37"/>
    <n v="350"/>
    <s v="E00350"/>
    <s v="RUTA KMS.350"/>
    <x v="162"/>
    <x v="0"/>
    <x v="0"/>
    <x v="8"/>
    <x v="0"/>
    <d v="2024-09-18T15:51:56"/>
    <x v="386"/>
    <n v="25.134444444556721"/>
    <d v="2024-09-18T19:21:37"/>
    <d v="1899-12-30T04:40:00"/>
    <d v="2024-09-19T00:01:37"/>
    <n v="16.973055555601604"/>
    <x v="0"/>
    <m/>
    <m/>
    <x v="0"/>
    <x v="17"/>
    <x v="0"/>
    <x v="3"/>
    <x v="11"/>
    <n v="4"/>
    <s v="HORMIGONES Y CONTENEDORES JARA"/>
    <d v="1900-01-03T16:00:00"/>
    <n v="19.467777777890053"/>
    <n v="12"/>
    <n v="7.4677777778900527"/>
    <n v="0"/>
    <x v="4"/>
  </r>
  <r>
    <s v="E002"/>
    <s v="EO65"/>
    <x v="3622"/>
    <x v="0"/>
    <s v="E4"/>
    <n v="100057842"/>
    <s v="TPTES DE CEMENTOS LA CELESTINA, SL"/>
    <n v="84000013"/>
    <s v="VALDEMORILLO-CECILIO NOGAL"/>
    <n v="3230"/>
    <x v="59"/>
    <d v="2024-09-18T00:00:00"/>
    <d v="1899-12-30T16:44:28"/>
    <s v="20/09 LLAMAR ANTES 6"/>
    <d v="2024-09-20T00:00:00"/>
    <x v="9"/>
    <x v="13"/>
    <x v="3752"/>
    <d v="2024-09-19T00:00:00"/>
    <d v="1899-12-30T17:54:24"/>
    <n v="410"/>
    <s v="E00410"/>
    <s v="RUTA KMS.410"/>
    <x v="400"/>
    <x v="0"/>
    <x v="0"/>
    <x v="8"/>
    <x v="1"/>
    <d v="2024-09-18T16:44:28"/>
    <x v="368"/>
    <n v="51.258888888987713"/>
    <d v="2024-09-19T17:54:24"/>
    <d v="1899-12-30T05:28:00"/>
    <d v="2024-09-19T23:22:24"/>
    <n v="20.626666666707024"/>
    <x v="0"/>
    <m/>
    <m/>
    <x v="0"/>
    <x v="18"/>
    <x v="0"/>
    <x v="3"/>
    <x v="9"/>
    <n v="5"/>
    <s v=""/>
    <d v="1900-01-04T11:12:00"/>
    <n v="44.792222222321044"/>
    <n v="24"/>
    <n v="20.792222222321044"/>
    <n v="0"/>
    <x v="4"/>
  </r>
  <r>
    <s v="E002"/>
    <s v="EO65"/>
    <x v="3623"/>
    <x v="0"/>
    <s v="E4"/>
    <n v="100057842"/>
    <s v="TPTES DE CEMENTOS LA CELESTINA, SL"/>
    <n v="84000053"/>
    <s v="OCAÑA-HNOS. CARRERO"/>
    <n v="3230"/>
    <x v="59"/>
    <d v="2024-09-18T00:00:00"/>
    <d v="1899-12-30T17:00:56"/>
    <s v="URGE 19/09-20/09 633"/>
    <d v="2024-09-20T00:00:00"/>
    <x v="3"/>
    <x v="13"/>
    <x v="3753"/>
    <d v="2024-09-19T00:00:00"/>
    <d v="1899-12-30T11:01:27"/>
    <n v="447"/>
    <s v="E00447"/>
    <s v="RUTA KMS.447"/>
    <x v="401"/>
    <x v="0"/>
    <x v="0"/>
    <x v="8"/>
    <x v="1"/>
    <d v="2024-09-18T17:00:56"/>
    <x v="404"/>
    <n v="44.98444444447523"/>
    <d v="2024-09-19T11:01:27"/>
    <d v="1899-12-30T05:57:36"/>
    <d v="2024-09-19T16:59:03"/>
    <n v="21.015833333367482"/>
    <x v="0"/>
    <m/>
    <m/>
    <x v="0"/>
    <x v="18"/>
    <x v="0"/>
    <x v="3"/>
    <x v="7"/>
    <n v="5"/>
    <s v=""/>
    <d v="1900-01-04T23:02:24"/>
    <n v="38.024444444475229"/>
    <n v="24"/>
    <n v="14.024444444475229"/>
    <n v="0"/>
    <x v="4"/>
  </r>
  <r>
    <s v="E002"/>
    <s v="EO65"/>
    <x v="3624"/>
    <x v="0"/>
    <s v="E3"/>
    <n v="100057795"/>
    <s v="SUMINISTROS SANCHEZ, SL"/>
    <n v="85000037"/>
    <s v="PORZUNA"/>
    <n v="3297"/>
    <x v="60"/>
    <d v="2024-09-19T00:00:00"/>
    <d v="1899-12-30T08:32:51"/>
    <s v="20/09 08:30h"/>
    <d v="2024-09-20T00:00:00"/>
    <x v="19"/>
    <x v="13"/>
    <x v="3754"/>
    <d v="2024-09-19T00:00:00"/>
    <d v="1899-12-30T13:33:31"/>
    <n v="309"/>
    <s v="E00309"/>
    <s v="RUTA KMS.309"/>
    <x v="177"/>
    <x v="0"/>
    <x v="0"/>
    <x v="8"/>
    <x v="0"/>
    <d v="2024-09-19T08:32:51"/>
    <x v="391"/>
    <n v="23.952499999897555"/>
    <d v="2024-09-19T13:33:31"/>
    <d v="1899-12-30T04:07:12"/>
    <d v="2024-09-19T17:40:43"/>
    <n v="14.821388888696674"/>
    <x v="0"/>
    <m/>
    <m/>
    <x v="0"/>
    <x v="18"/>
    <x v="0"/>
    <x v="3"/>
    <x v="2"/>
    <n v="5"/>
    <s v="HORMIGONES Y CONTENEDORES JARA"/>
    <d v="1900-01-03T02:52:48"/>
    <n v="18.832499999897554"/>
    <n v="12"/>
    <n v="6.8324999998975535"/>
    <n v="0"/>
    <x v="4"/>
  </r>
  <r>
    <s v="E002"/>
    <s v="EO65"/>
    <x v="3625"/>
    <x v="0"/>
    <s v="E3"/>
    <n v="100024106"/>
    <s v="HORMIGONES HERMANOS FERNANDEZ S.L."/>
    <n v="85000135"/>
    <s v="JEREZ DE LOS CABALLEROS"/>
    <n v="3297"/>
    <x v="60"/>
    <d v="2024-09-19T00:00:00"/>
    <d v="1899-12-30T09:15:32"/>
    <s v="19/09 max 17:00h"/>
    <d v="2024-09-19T00:00:00"/>
    <x v="1"/>
    <x v="13"/>
    <x v="3755"/>
    <d v="2024-09-19T00:00:00"/>
    <d v="1899-12-30T14:23:48"/>
    <n v="30"/>
    <s v="E00030"/>
    <s v="RUTA KMS.030"/>
    <x v="170"/>
    <x v="0"/>
    <x v="0"/>
    <x v="8"/>
    <x v="0"/>
    <d v="2024-09-19T09:15:32"/>
    <x v="386"/>
    <n v="7.7411111112451181"/>
    <d v="2024-09-19T14:23:48"/>
    <d v="1899-12-30T00:24:00"/>
    <d v="2024-09-19T14:47:48"/>
    <n v="2.2033333332510665"/>
    <x v="0"/>
    <m/>
    <m/>
    <x v="0"/>
    <x v="18"/>
    <x v="0"/>
    <x v="3"/>
    <x v="5"/>
    <n v="5"/>
    <s v="VILLAR CHAMIZO JUAN Mª"/>
    <d v="1899-12-30T09:36:00"/>
    <n v="6.3411111112451177"/>
    <n v="0"/>
    <n v="6.3411111112451177"/>
    <n v="0"/>
    <x v="4"/>
  </r>
  <r>
    <s v="E002"/>
    <s v="EO65"/>
    <x v="3626"/>
    <x v="0"/>
    <s v="E4"/>
    <n v="100058986"/>
    <s v="COMERCIAL GETAFE NORTE S.L."/>
    <n v="84000565"/>
    <s v="CASARRUBIOS DEL MONTE-LUDISVINDO RO"/>
    <n v="3230"/>
    <x v="59"/>
    <d v="2024-09-19T00:00:00"/>
    <d v="1899-12-30T09:27:48"/>
    <s v="20/09 X LA MAÑANA"/>
    <d v="2024-09-20T00:00:00"/>
    <x v="9"/>
    <x v="13"/>
    <x v="3756"/>
    <d v="2024-09-19T00:00:00"/>
    <d v="1899-12-30T19:47:55"/>
    <n v="381"/>
    <s v="E00381"/>
    <s v="RUTA KMS.381"/>
    <x v="402"/>
    <x v="0"/>
    <x v="0"/>
    <x v="8"/>
    <x v="1"/>
    <d v="2024-09-19T09:27:48"/>
    <x v="368"/>
    <n v="34.536666666681413"/>
    <d v="2024-09-19T19:47:55"/>
    <d v="1899-12-30T05:04:48"/>
    <d v="2024-09-20T00:52:43"/>
    <n v="19.121388888917863"/>
    <x v="0"/>
    <m/>
    <m/>
    <x v="0"/>
    <x v="18"/>
    <x v="0"/>
    <x v="3"/>
    <x v="11"/>
    <n v="5"/>
    <s v=""/>
    <d v="1900-01-04T01:55:12"/>
    <n v="28.456666666681414"/>
    <n v="12"/>
    <n v="16.456666666681414"/>
    <n v="0"/>
    <x v="4"/>
  </r>
  <r>
    <s v="E002"/>
    <s v="EO65"/>
    <x v="3627"/>
    <x v="0"/>
    <s v="E4"/>
    <n v="100057845"/>
    <s v="INVERSIONES SEGURA SARRIA, S.L."/>
    <n v="84000019"/>
    <s v="ARROYOMOLINOS"/>
    <n v="3230"/>
    <x v="59"/>
    <d v="2024-09-19T00:00:00"/>
    <d v="1899-12-30T09:28:20"/>
    <s v="sustalb 8043246543"/>
    <d v="2024-09-19T00:00:00"/>
    <x v="9"/>
    <x v="13"/>
    <x v="3757"/>
    <d v="2024-09-19T00:00:00"/>
    <d v="1899-12-30T09:29:06"/>
    <n v="391"/>
    <s v="E00391"/>
    <s v="RUTA KMS.391"/>
    <x v="403"/>
    <x v="0"/>
    <x v="0"/>
    <x v="8"/>
    <x v="1"/>
    <d v="2024-09-19T09:28:20"/>
    <x v="331"/>
    <n v="10.527777777810115"/>
    <d v="2024-09-19T09:29:06"/>
    <d v="1899-12-30T05:12:48"/>
    <d v="2024-09-19T14:41:54"/>
    <n v="5.3016666666953824"/>
    <x v="0"/>
    <m/>
    <m/>
    <x v="0"/>
    <x v="18"/>
    <x v="0"/>
    <x v="3"/>
    <x v="1"/>
    <n v="5"/>
    <s v=""/>
    <d v="1900-01-04T05:07:12"/>
    <n v="4.3144444444767824"/>
    <n v="0"/>
    <n v="4.3144444444767824"/>
    <n v="0"/>
    <x v="4"/>
  </r>
  <r>
    <s v="E002"/>
    <s v="EO65"/>
    <x v="3628"/>
    <x v="0"/>
    <s v="E3"/>
    <n v="432000110"/>
    <s v="PREBETONG HORMIGONES, S.A."/>
    <n v="85000005"/>
    <s v="BADAJOZ-CAYA Nº 37"/>
    <n v="3297"/>
    <x v="60"/>
    <d v="2024-09-19T00:00:00"/>
    <d v="1899-12-30T09:56:38"/>
    <s v="20/09 8H BM/PL"/>
    <d v="2024-09-20T00:00:00"/>
    <x v="13"/>
    <x v="13"/>
    <x v="3758"/>
    <d v="2024-09-19T00:00:00"/>
    <d v="1899-12-30T19:33:37"/>
    <n v="94"/>
    <s v="E00094"/>
    <s v="RUTA KMS.094"/>
    <x v="172"/>
    <x v="0"/>
    <x v="0"/>
    <x v="8"/>
    <x v="0"/>
    <d v="2024-09-19T09:56:38"/>
    <x v="385"/>
    <n v="22.056111111247446"/>
    <d v="2024-09-19T19:33:37"/>
    <d v="1899-12-30T01:15:12"/>
    <d v="2024-09-19T20:48:49"/>
    <n v="11.186388889036607"/>
    <x v="0"/>
    <m/>
    <m/>
    <x v="0"/>
    <x v="18"/>
    <x v="0"/>
    <x v="3"/>
    <x v="11"/>
    <n v="5"/>
    <s v="MARTINEZ RODRIGUEZ FRANCISCO JAVIER"/>
    <d v="1899-12-31T06:04:48"/>
    <n v="19.802777777914113"/>
    <n v="12"/>
    <n v="7.8027777779141125"/>
    <n v="0"/>
    <x v="4"/>
  </r>
  <r>
    <s v="E002"/>
    <s v="EO65"/>
    <x v="3629"/>
    <x v="0"/>
    <s v="E3"/>
    <n v="100057776"/>
    <s v="ARIDOS Y HORM. ROBLES, S.L."/>
    <n v="85000540"/>
    <s v="RAMACASTAÑAS-HORMG ROBLES"/>
    <n v="3228"/>
    <x v="61"/>
    <d v="2024-09-19T00:00:00"/>
    <d v="1899-12-30T10:25:57"/>
    <s v="20/09 08:00h"/>
    <d v="2024-09-20T00:00:00"/>
    <x v="13"/>
    <x v="13"/>
    <x v="3759"/>
    <d v="2024-09-19T00:00:00"/>
    <d v="1899-12-30T14:38:25"/>
    <n v="306"/>
    <s v="E00306"/>
    <s v="RUTA KMS.306"/>
    <x v="175"/>
    <x v="0"/>
    <x v="0"/>
    <x v="8"/>
    <x v="0"/>
    <d v="2024-09-19T10:25:57"/>
    <x v="385"/>
    <n v="21.567500000121072"/>
    <d v="2024-09-19T14:38:25"/>
    <d v="1899-12-30T04:04:48"/>
    <d v="2024-09-19T18:43:13"/>
    <n v="13.279722222243436"/>
    <x v="0"/>
    <m/>
    <m/>
    <x v="0"/>
    <x v="18"/>
    <x v="0"/>
    <x v="3"/>
    <x v="5"/>
    <n v="5"/>
    <s v="HORMIGONES Y CONTENEDORES JARA"/>
    <d v="1900-01-03T01:55:12"/>
    <n v="16.487500000121074"/>
    <n v="12"/>
    <n v="4.4875000001210736"/>
    <n v="0"/>
    <x v="4"/>
  </r>
  <r>
    <s v="E002"/>
    <s v="EO65"/>
    <x v="3630"/>
    <x v="0"/>
    <s v="E3"/>
    <n v="100057858"/>
    <s v="SPECIAL CONCRETE 3, S.L."/>
    <n v="85000115"/>
    <s v="ALCORCON"/>
    <n v="3297"/>
    <x v="60"/>
    <d v="2024-09-19T00:00:00"/>
    <d v="1899-12-30T11:03:54"/>
    <s v="20/09 08:00h"/>
    <d v="2024-09-20T00:00:00"/>
    <x v="13"/>
    <x v="13"/>
    <x v="3760"/>
    <d v="2024-09-19T00:00:00"/>
    <d v="1899-12-30T12:21:57"/>
    <n v="403"/>
    <s v="E00403"/>
    <s v="RUTA KMS.403"/>
    <x v="264"/>
    <x v="0"/>
    <x v="0"/>
    <x v="8"/>
    <x v="0"/>
    <d v="2024-09-19T11:03:54"/>
    <x v="385"/>
    <n v="20.934999999997672"/>
    <d v="2024-09-19T12:21:57"/>
    <d v="1899-12-30T05:22:24"/>
    <d v="2024-09-19T17:44:21"/>
    <n v="14.260833333421033"/>
    <x v="0"/>
    <m/>
    <m/>
    <x v="0"/>
    <x v="18"/>
    <x v="0"/>
    <x v="3"/>
    <x v="3"/>
    <n v="5"/>
    <s v="HORMIGONES Y CONTENEDORES JARA"/>
    <d v="1900-01-04T08:57:36"/>
    <n v="14.561666666664339"/>
    <n v="12"/>
    <n v="2.5616666666643386"/>
    <n v="0"/>
    <x v="4"/>
  </r>
  <r>
    <s v="E002"/>
    <s v="EO65"/>
    <x v="3631"/>
    <x v="0"/>
    <s v="E3"/>
    <n v="100057858"/>
    <s v="SPECIAL CONCRETE 3, S.L."/>
    <n v="85000115"/>
    <s v="ALCORCON"/>
    <n v="3297"/>
    <x v="60"/>
    <d v="2024-09-19T00:00:00"/>
    <d v="1899-12-30T11:04:07"/>
    <s v="20/09 11:00h"/>
    <d v="2024-09-20T00:00:00"/>
    <x v="12"/>
    <x v="13"/>
    <x v="3761"/>
    <d v="2024-09-19T00:00:00"/>
    <d v="1899-12-30T12:48:18"/>
    <n v="403"/>
    <s v="E00403"/>
    <s v="RUTA KMS.403"/>
    <x v="259"/>
    <x v="0"/>
    <x v="0"/>
    <x v="8"/>
    <x v="0"/>
    <d v="2024-09-19T11:04:07"/>
    <x v="393"/>
    <n v="23.931388888915535"/>
    <d v="2024-09-19T12:48:18"/>
    <d v="1899-12-30T05:22:24"/>
    <d v="2024-09-19T18:10:42"/>
    <n v="16.821666666772217"/>
    <x v="0"/>
    <m/>
    <m/>
    <x v="0"/>
    <x v="18"/>
    <x v="0"/>
    <x v="3"/>
    <x v="3"/>
    <n v="5"/>
    <s v="HORMIGONES Y CONTENEDORES JARA"/>
    <d v="1900-01-04T08:57:36"/>
    <n v="17.5580555555822"/>
    <n v="12"/>
    <n v="5.5580555555822002"/>
    <n v="0"/>
    <x v="4"/>
  </r>
  <r>
    <s v="E002"/>
    <s v="EO65"/>
    <x v="3632"/>
    <x v="0"/>
    <s v="E3"/>
    <n v="100046984"/>
    <s v="TRANSP. Y CEMENTOS HIDALGO, S.L."/>
    <n v="85000516"/>
    <s v="CHOZAS DE CANALES-HORMICHOZAS"/>
    <n v="3297"/>
    <x v="60"/>
    <d v="2024-09-19T00:00:00"/>
    <d v="1899-12-30T11:06:55"/>
    <s v="HORMICHOZAS 42,5 P-L"/>
    <d v="2024-09-20T00:00:00"/>
    <x v="11"/>
    <x v="13"/>
    <x v="3762"/>
    <d v="2024-09-19T00:00:00"/>
    <d v="1899-12-30T13:40:39"/>
    <n v="383"/>
    <s v="E00383"/>
    <s v="RUTA KMS.383"/>
    <x v="270"/>
    <x v="0"/>
    <x v="0"/>
    <x v="8"/>
    <x v="0"/>
    <d v="2024-09-19T11:06:55"/>
    <x v="388"/>
    <n v="22.884722222224809"/>
    <d v="2024-09-19T13:40:39"/>
    <d v="1899-12-30T05:06:24"/>
    <d v="2024-09-19T18:47:03"/>
    <n v="15.215833333320916"/>
    <x v="0"/>
    <m/>
    <m/>
    <x v="0"/>
    <x v="18"/>
    <x v="0"/>
    <x v="3"/>
    <x v="2"/>
    <n v="5"/>
    <s v="LOGISTICA Y CEM. HIDALGO, S.L."/>
    <d v="1900-01-04T02:33:36"/>
    <n v="16.778055555558144"/>
    <n v="12"/>
    <n v="4.7780555555581437"/>
    <n v="0"/>
    <x v="4"/>
  </r>
  <r>
    <s v="E002"/>
    <s v="EO65"/>
    <x v="3633"/>
    <x v="0"/>
    <s v="E3"/>
    <n v="100046984"/>
    <s v="TRANSP. Y CEMENTOS HIDALGO, S.L."/>
    <n v="85000516"/>
    <s v="CHOZAS DE CANALES-HORMICHOZAS"/>
    <n v="3297"/>
    <x v="60"/>
    <d v="2024-09-19T00:00:00"/>
    <d v="1899-12-30T11:07:10"/>
    <s v="HORMICHOZAS 42,5 P-L"/>
    <d v="2024-09-20T00:00:00"/>
    <x v="13"/>
    <x v="13"/>
    <x v="3763"/>
    <d v="2024-09-19T00:00:00"/>
    <d v="1899-12-30T14:25:40"/>
    <n v="383"/>
    <s v="E00383"/>
    <s v="RUTA KMS.383"/>
    <x v="367"/>
    <x v="0"/>
    <x v="0"/>
    <x v="8"/>
    <x v="0"/>
    <d v="2024-09-19T11:07:10"/>
    <x v="385"/>
    <n v="20.880555555573665"/>
    <d v="2024-09-19T14:25:40"/>
    <d v="1899-12-30T05:06:24"/>
    <d v="2024-09-19T19:32:04"/>
    <n v="12.465555555594619"/>
    <x v="0"/>
    <m/>
    <m/>
    <x v="0"/>
    <x v="18"/>
    <x v="0"/>
    <x v="3"/>
    <x v="5"/>
    <n v="5"/>
    <s v="LOGISTICA Y CEM. HIDALGO, S.L."/>
    <d v="1900-01-04T02:33:36"/>
    <n v="14.773888888906999"/>
    <n v="12"/>
    <n v="2.773888888906999"/>
    <n v="0"/>
    <x v="4"/>
  </r>
  <r>
    <s v="E002"/>
    <s v="EO65"/>
    <x v="3634"/>
    <x v="0"/>
    <s v="E3"/>
    <n v="100057788"/>
    <s v="URBANO GARCIA GARCIA E HIJOS, SL"/>
    <n v="85000033"/>
    <s v="TALAYUELA"/>
    <n v="3228"/>
    <x v="61"/>
    <d v="2024-09-19T00:00:00"/>
    <d v="1899-12-30T11:25:47"/>
    <s v="20/09 08:00h"/>
    <d v="2024-09-20T00:00:00"/>
    <x v="13"/>
    <x v="13"/>
    <x v="3764"/>
    <d v="2024-09-19T00:00:00"/>
    <d v="1899-12-30T21:35:13"/>
    <n v="241"/>
    <s v="E00241"/>
    <s v="RUTA KMS.241"/>
    <x v="183"/>
    <x v="0"/>
    <x v="0"/>
    <x v="8"/>
    <x v="0"/>
    <d v="2024-09-19T11:25:47"/>
    <x v="385"/>
    <n v="20.570277777907904"/>
    <d v="2024-09-19T21:35:13"/>
    <d v="1899-12-30T03:12:48"/>
    <d v="2024-09-20T00:48:01"/>
    <n v="7.1997222224017605"/>
    <x v="0"/>
    <m/>
    <m/>
    <x v="0"/>
    <x v="18"/>
    <x v="0"/>
    <x v="3"/>
    <x v="15"/>
    <n v="5"/>
    <s v=""/>
    <d v="1900-01-02T05:07:12"/>
    <n v="16.35694444457457"/>
    <n v="12"/>
    <n v="4.3569444445745695"/>
    <n v="0"/>
    <x v="4"/>
  </r>
  <r>
    <s v="E002"/>
    <s v="EO65"/>
    <x v="3635"/>
    <x v="0"/>
    <s v="E3"/>
    <n v="100057885"/>
    <s v="UTE AVE CASATEJADA TORIL"/>
    <n v="85000400"/>
    <s v="NAVALMORAL DE LA MATA-HORM. MORALOS"/>
    <n v="3228"/>
    <x v="61"/>
    <d v="2024-09-19T00:00:00"/>
    <d v="1899-12-30T11:53:44"/>
    <s v="20/09 08:00h"/>
    <d v="2024-09-20T00:00:00"/>
    <x v="13"/>
    <x v="13"/>
    <x v="3765"/>
    <d v="2024-09-19T00:00:00"/>
    <d v="1899-12-30T16:48:18"/>
    <n v="233"/>
    <s v="E00233"/>
    <s v="RUTA KMS.233"/>
    <x v="185"/>
    <x v="0"/>
    <x v="0"/>
    <x v="8"/>
    <x v="0"/>
    <d v="2024-09-19T11:53:44"/>
    <x v="385"/>
    <n v="20.104444444470573"/>
    <d v="2024-09-19T16:48:18"/>
    <d v="1899-12-30T03:06:24"/>
    <d v="2024-09-19T19:54:42"/>
    <n v="12.088333333376795"/>
    <x v="0"/>
    <m/>
    <m/>
    <x v="0"/>
    <x v="18"/>
    <x v="0"/>
    <x v="3"/>
    <x v="8"/>
    <n v="5"/>
    <s v="HORMIGONES Y CONTENEDORES JARA"/>
    <d v="1900-01-02T02:33:36"/>
    <n v="15.997777777803908"/>
    <n v="12"/>
    <n v="3.9977777778039076"/>
    <n v="0"/>
    <x v="4"/>
  </r>
  <r>
    <s v="E002"/>
    <s v="EO65"/>
    <x v="3636"/>
    <x v="0"/>
    <s v="E3"/>
    <n v="100051755"/>
    <s v="STRATA PAVIMENTOS, S.L.U"/>
    <n v="85000446"/>
    <s v="VILLAFRANCA DE LOS BARROS-STRATA"/>
    <n v="3297"/>
    <x v="60"/>
    <d v="2024-09-19T00:00:00"/>
    <d v="1899-12-30T12:22:12"/>
    <s v="20/09 08h Villafranc"/>
    <d v="2024-09-20T00:00:00"/>
    <x v="13"/>
    <x v="13"/>
    <x v="3766"/>
    <d v="2024-09-20T00:00:00"/>
    <d v="1899-12-30T07:21:52"/>
    <n v="34"/>
    <s v="E00034"/>
    <s v="RUTA KMS.034"/>
    <x v="157"/>
    <x v="0"/>
    <x v="0"/>
    <x v="8"/>
    <x v="0"/>
    <d v="2024-09-19T12:22:12"/>
    <x v="385"/>
    <n v="19.630000000004657"/>
    <d v="2024-09-20T07:21:52"/>
    <d v="1899-12-30T00:27:12"/>
    <d v="2024-09-20T07:49:04"/>
    <n v="0.18222222238546237"/>
    <x v="0"/>
    <m/>
    <m/>
    <x v="0"/>
    <x v="19"/>
    <x v="0"/>
    <x v="3"/>
    <x v="12"/>
    <n v="6"/>
    <s v="HIBURSANFRE, S.L.U."/>
    <d v="1899-12-30T10:52:48"/>
    <n v="18.176666666671323"/>
    <n v="12"/>
    <n v="6.1766666666713235"/>
    <n v="0"/>
    <x v="4"/>
  </r>
  <r>
    <s v="E002"/>
    <s v="EO65"/>
    <x v="3637"/>
    <x v="0"/>
    <s v="E3"/>
    <n v="432000110"/>
    <s v="PREBETONG HORMIGONES, S.A."/>
    <n v="85000003"/>
    <s v="MERIDA"/>
    <n v="3297"/>
    <x v="60"/>
    <d v="2024-09-19T00:00:00"/>
    <d v="1899-12-30T12:53:06"/>
    <s v="20/09 09H TELF 62979"/>
    <d v="2024-09-20T00:00:00"/>
    <x v="18"/>
    <x v="13"/>
    <x v="3767"/>
    <d v="2024-09-19T00:00:00"/>
    <d v="1899-12-30T16:02:07"/>
    <n v="75"/>
    <s v="E00075"/>
    <s v="RUTA KMS.075"/>
    <x v="161"/>
    <x v="0"/>
    <x v="0"/>
    <x v="8"/>
    <x v="0"/>
    <d v="2024-09-19T12:53:06"/>
    <x v="379"/>
    <n v="20.115000000048894"/>
    <d v="2024-09-19T16:02:07"/>
    <d v="1899-12-30T01:00:00"/>
    <d v="2024-09-19T17:02:07"/>
    <n v="15.964722222299315"/>
    <x v="0"/>
    <m/>
    <m/>
    <x v="0"/>
    <x v="18"/>
    <x v="0"/>
    <x v="3"/>
    <x v="8"/>
    <n v="5"/>
    <s v="CISTERCEX. S.L.L."/>
    <d v="1899-12-31T00:00:00"/>
    <n v="18.115000000048894"/>
    <n v="12"/>
    <n v="6.1150000000488944"/>
    <n v="0"/>
    <x v="4"/>
  </r>
  <r>
    <s v="E002"/>
    <s v="EO65"/>
    <x v="3638"/>
    <x v="0"/>
    <s v="E3"/>
    <n v="432000110"/>
    <s v="PREBETONG HORMIGONES, S.A."/>
    <n v="85000002"/>
    <s v="PUEBLA DE LA CALZADA"/>
    <n v="3297"/>
    <x v="60"/>
    <d v="2024-09-19T00:00:00"/>
    <d v="1899-12-30T12:59:04"/>
    <s v="20/09 8h"/>
    <d v="2024-09-20T00:00:00"/>
    <x v="13"/>
    <x v="13"/>
    <x v="3768"/>
    <d v="2024-09-19T00:00:00"/>
    <d v="1899-12-30T15:16:09"/>
    <n v="98"/>
    <s v="E00098"/>
    <s v="RUTA KMS.098"/>
    <x v="163"/>
    <x v="0"/>
    <x v="0"/>
    <x v="8"/>
    <x v="0"/>
    <d v="2024-09-19T12:59:04"/>
    <x v="385"/>
    <n v="19.015555555641185"/>
    <d v="2024-09-19T15:16:09"/>
    <d v="1899-12-30T01:18:24"/>
    <d v="2024-09-19T16:34:33"/>
    <n v="15.424166666634846"/>
    <x v="0"/>
    <m/>
    <m/>
    <x v="0"/>
    <x v="18"/>
    <x v="0"/>
    <x v="3"/>
    <x v="4"/>
    <n v="5"/>
    <s v="TTES COOPERATIVOS ARAGONES S COOP"/>
    <d v="1899-12-31T07:21:36"/>
    <n v="16.708888888974521"/>
    <n v="12"/>
    <n v="4.7088888889745206"/>
    <n v="0"/>
    <x v="4"/>
  </r>
  <r>
    <s v="E002"/>
    <s v="EO65"/>
    <x v="3639"/>
    <x v="0"/>
    <s v="E3"/>
    <n v="100057773"/>
    <s v="HORM. CASTREJON, S.L."/>
    <n v="85000174"/>
    <s v="VILLANUEVA DE LA VERA-HNES. SUAREZ"/>
    <n v="3297"/>
    <x v="60"/>
    <d v="2024-09-19T00:00:00"/>
    <d v="1899-12-30T13:24:41"/>
    <s v="20/09 x MAÑANA"/>
    <d v="2024-09-20T00:00:00"/>
    <x v="17"/>
    <x v="13"/>
    <x v="3769"/>
    <d v="2024-09-19T00:00:00"/>
    <d v="1899-12-30T17:41:15"/>
    <n v="271"/>
    <s v="E00271"/>
    <s v="RUTA KMS.271"/>
    <x v="170"/>
    <x v="0"/>
    <x v="0"/>
    <x v="8"/>
    <x v="0"/>
    <d v="2024-09-19T13:24:41"/>
    <x v="390"/>
    <n v="22.588611111044884"/>
    <d v="2024-09-19T17:41:15"/>
    <d v="1899-12-30T03:36:48"/>
    <d v="2024-09-19T21:18:03"/>
    <n v="14.699166666716337"/>
    <x v="0"/>
    <m/>
    <m/>
    <x v="0"/>
    <x v="18"/>
    <x v="0"/>
    <x v="3"/>
    <x v="9"/>
    <n v="5"/>
    <s v="VILLAR CHAMIZO JUAN Mª"/>
    <d v="1900-01-02T14:43:12"/>
    <n v="17.97527777771155"/>
    <n v="12"/>
    <n v="5.9752777777115504"/>
    <n v="0"/>
    <x v="4"/>
  </r>
  <r>
    <s v="E002"/>
    <s v="EO65"/>
    <x v="3640"/>
    <x v="0"/>
    <s v="E3"/>
    <n v="100022399"/>
    <s v="GEVORA CONSTRUCCIONES S.A."/>
    <n v="85000566"/>
    <s v="LA ALBUERA-MEJORA EX310"/>
    <n v="3227"/>
    <x v="62"/>
    <d v="2024-09-19T00:00:00"/>
    <d v="1899-12-30T15:09:43"/>
    <s v="20/09 09:00h"/>
    <d v="2024-09-20T00:00:00"/>
    <x v="18"/>
    <x v="13"/>
    <x v="3770"/>
    <d v="2024-09-19T00:00:00"/>
    <d v="1899-12-30T18:18:56"/>
    <n v="73"/>
    <s v="E00073"/>
    <s v="RUTA KMS.073"/>
    <x v="73"/>
    <x v="0"/>
    <x v="0"/>
    <x v="8"/>
    <x v="0"/>
    <d v="2024-09-19T15:09:43"/>
    <x v="379"/>
    <n v="17.838055555592291"/>
    <d v="2024-09-19T18:18:56"/>
    <d v="1899-12-30T00:58:24"/>
    <d v="2024-09-19T19:17:20"/>
    <n v="13.711111111042555"/>
    <x v="0"/>
    <m/>
    <m/>
    <x v="0"/>
    <x v="18"/>
    <x v="0"/>
    <x v="3"/>
    <x v="10"/>
    <n v="5"/>
    <s v="TTES COOPERATIVOS ARAGONES S COOP"/>
    <d v="1899-12-30T23:21:36"/>
    <n v="15.864722222258958"/>
    <n v="12"/>
    <n v="3.8647222222589583"/>
    <n v="0"/>
    <x v="4"/>
  </r>
  <r>
    <s v="E002"/>
    <s v="EO65"/>
    <x v="3641"/>
    <x v="0"/>
    <s v="E3"/>
    <n v="432000110"/>
    <s v="PREBETONG HORMIGONES, S.A."/>
    <n v="85000333"/>
    <s v="AVE PLASENCIA MOVIL"/>
    <n v="3228"/>
    <x v="61"/>
    <d v="2024-09-19T00:00:00"/>
    <d v="1899-12-30T16:50:58"/>
    <s v="20/09 9Horas"/>
    <d v="2024-09-20T00:00:00"/>
    <x v="18"/>
    <x v="13"/>
    <x v="3771"/>
    <d v="2024-09-19T00:00:00"/>
    <d v="1899-12-30T18:10:04"/>
    <n v="222"/>
    <s v="E00222"/>
    <s v="RUTA KMS.222"/>
    <x v="167"/>
    <x v="0"/>
    <x v="0"/>
    <x v="8"/>
    <x v="0"/>
    <d v="2024-09-19T16:50:58"/>
    <x v="379"/>
    <n v="16.150555555592291"/>
    <d v="2024-09-19T18:10:04"/>
    <d v="1899-12-30T02:57:36"/>
    <d v="2024-09-19T21:07:40"/>
    <n v="11.872222222213168"/>
    <x v="0"/>
    <m/>
    <m/>
    <x v="0"/>
    <x v="18"/>
    <x v="0"/>
    <x v="3"/>
    <x v="10"/>
    <n v="5"/>
    <s v="HIBURSANFRE, S.L.U."/>
    <d v="1900-01-01T23:02:24"/>
    <n v="12.19055555559229"/>
    <n v="12"/>
    <n v="0.1905555555922902"/>
    <n v="1"/>
    <x v="4"/>
  </r>
  <r>
    <s v="E002"/>
    <s v="EO66"/>
    <x v="3642"/>
    <x v="0"/>
    <s v="E3"/>
    <n v="100059479"/>
    <s v="PEGACOL, CIMENTOS COLA LDA"/>
    <n v="85000546"/>
    <s v="FORNOS DE CIMA CALHANDRIZ"/>
    <n v="3229"/>
    <x v="63"/>
    <d v="2024-09-12T00:00:00"/>
    <d v="1899-12-30T12:25:18"/>
    <s v="20/09 09:00h"/>
    <d v="2024-09-20T00:00:00"/>
    <x v="18"/>
    <x v="13"/>
    <x v="3772"/>
    <d v="2024-09-19T00:00:00"/>
    <d v="1899-12-30T11:02:36"/>
    <n v="293"/>
    <s v="E00293"/>
    <s v="RUTA KMS.293"/>
    <x v="169"/>
    <x v="0"/>
    <x v="0"/>
    <x v="8"/>
    <x v="0"/>
    <d v="2024-09-12T12:25:18"/>
    <x v="379"/>
    <n v="188.57833333325107"/>
    <d v="2024-09-19T11:02:36"/>
    <d v="1899-12-30T03:54:24"/>
    <d v="2024-09-19T14:57:00"/>
    <n v="18.049999999988358"/>
    <x v="0"/>
    <m/>
    <m/>
    <x v="0"/>
    <x v="18"/>
    <x v="0"/>
    <x v="3"/>
    <x v="7"/>
    <n v="5"/>
    <s v=""/>
    <d v="1900-01-02T21:45:36"/>
    <n v="183.6716666665844"/>
    <n v="60"/>
    <n v="123.6716666665844"/>
    <n v="0"/>
    <x v="4"/>
  </r>
  <r>
    <s v="E002"/>
    <s v="EO66"/>
    <x v="3643"/>
    <x v="0"/>
    <s v="E4"/>
    <n v="100059131"/>
    <s v="QUITERIO MATERIAIS DE CONTRUÇAO"/>
    <n v="84000601"/>
    <s v="MARINHAIS-QUITERIO MAT CONST."/>
    <n v="3230"/>
    <x v="59"/>
    <d v="2024-09-18T00:00:00"/>
    <d v="1899-12-30T11:58:07"/>
    <s v="20/09 64s"/>
    <d v="2024-09-20T00:00:00"/>
    <x v="9"/>
    <x v="13"/>
    <x v="3773"/>
    <d v="2024-09-19T00:00:00"/>
    <d v="1899-12-30T18:48:40"/>
    <n v="329"/>
    <s v="E00329"/>
    <s v="RUTA KMS.329"/>
    <x v="404"/>
    <x v="0"/>
    <x v="0"/>
    <x v="8"/>
    <x v="1"/>
    <d v="2024-09-18T11:58:07"/>
    <x v="368"/>
    <n v="56.03138888895046"/>
    <d v="2024-09-19T18:48:40"/>
    <d v="1899-12-30T04:23:12"/>
    <d v="2024-09-19T23:11:52"/>
    <n v="20.80222222226439"/>
    <x v="0"/>
    <m/>
    <m/>
    <x v="0"/>
    <x v="18"/>
    <x v="0"/>
    <x v="3"/>
    <x v="10"/>
    <n v="5"/>
    <s v=""/>
    <d v="1900-01-03T09:16:48"/>
    <n v="50.644722222283789"/>
    <n v="24"/>
    <n v="26.644722222283789"/>
    <n v="0"/>
    <x v="4"/>
  </r>
  <r>
    <s v="E002"/>
    <s v="EO11"/>
    <x v="3644"/>
    <x v="0"/>
    <s v="E3"/>
    <n v="100018925"/>
    <s v="TRAVIESAS DEL NORTE, S.A."/>
    <n v="22001250"/>
    <s v="VILLAFRANCA"/>
    <n v="1054"/>
    <x v="6"/>
    <d v="2024-09-17T00:00:00"/>
    <d v="1899-12-30T10:56:24"/>
    <s v="20/09 HORARIO DE 13"/>
    <d v="2024-09-20T00:00:00"/>
    <x v="3"/>
    <x v="5"/>
    <x v="3774"/>
    <d v="2024-09-20T00:00:00"/>
    <d v="1899-12-30T10:18:16"/>
    <n v="100"/>
    <s v="E00100"/>
    <s v="RUTA KMS.100"/>
    <x v="273"/>
    <x v="0"/>
    <x v="0"/>
    <x v="2"/>
    <x v="0"/>
    <d v="2024-09-17T10:56:24"/>
    <x v="404"/>
    <n v="75.060000000055879"/>
    <d v="2024-09-20T10:18:16"/>
    <d v="1899-12-30T01:20:00"/>
    <d v="2024-09-20T11:38:16"/>
    <n v="2.3622222222620621"/>
    <x v="0"/>
    <m/>
    <m/>
    <x v="0"/>
    <x v="19"/>
    <x v="0"/>
    <x v="3"/>
    <x v="6"/>
    <n v="6"/>
    <s v=""/>
    <d v="1899-12-31T08:00:00"/>
    <n v="72.726666666722551"/>
    <n v="36"/>
    <n v="36.726666666722551"/>
    <n v="0"/>
    <x v="0"/>
  </r>
  <r>
    <s v="E002"/>
    <s v="EO11"/>
    <x v="3645"/>
    <x v="0"/>
    <s v="E4"/>
    <n v="100008603"/>
    <s v="GARCIA DAPENA JOSE ANGEL"/>
    <n v="20000561"/>
    <s v="SOUTELO"/>
    <n v="2906"/>
    <x v="8"/>
    <d v="2024-09-18T00:00:00"/>
    <d v="1899-12-30T12:24:40"/>
    <s v="C/ Madera.completar"/>
    <d v="2024-09-23T00:00:00"/>
    <x v="9"/>
    <x v="2"/>
    <x v="3775"/>
    <d v="2024-09-23T00:00:00"/>
    <d v="1899-12-30T09:08:30"/>
    <n v="67"/>
    <s v="E00067"/>
    <s v="RUTA KMS.067"/>
    <x v="27"/>
    <x v="0"/>
    <x v="0"/>
    <x v="1"/>
    <x v="1"/>
    <d v="2024-09-18T12:24:40"/>
    <x v="409"/>
    <n v="127.5888888888876"/>
    <d v="2024-09-23T09:08:30"/>
    <d v="1899-12-30T00:53:36"/>
    <d v="2024-09-23T10:02:06"/>
    <n v="9.9650000001420267"/>
    <x v="0"/>
    <m/>
    <m/>
    <x v="0"/>
    <x v="20"/>
    <x v="0"/>
    <x v="4"/>
    <x v="1"/>
    <n v="2"/>
    <s v=""/>
    <d v="1899-12-30T21:26:24"/>
    <n v="125.69555555555426"/>
    <n v="70"/>
    <n v="55.695555555554265"/>
    <n v="0"/>
    <x v="0"/>
  </r>
  <r>
    <s v="E002"/>
    <s v="EO11"/>
    <x v="3646"/>
    <x v="0"/>
    <s v="E4"/>
    <n v="100000418"/>
    <s v="LOPEZ ALONSO BENITO"/>
    <n v="19000942"/>
    <s v="FLARIZ"/>
    <n v="3124"/>
    <x v="7"/>
    <d v="2024-09-19T00:00:00"/>
    <d v="1899-12-30T11:00:05"/>
    <s v="23/09 cem + 3p y 25s"/>
    <d v="2024-09-23T00:00:00"/>
    <x v="9"/>
    <x v="0"/>
    <x v="3776"/>
    <d v="2024-09-20T00:00:00"/>
    <d v="1899-12-30T17:50:10"/>
    <n v="144"/>
    <s v="E00144"/>
    <s v="RUTA KMS.144"/>
    <x v="34"/>
    <x v="0"/>
    <x v="0"/>
    <x v="0"/>
    <x v="1"/>
    <d v="2024-09-19T11:00:05"/>
    <x v="409"/>
    <n v="104.99861111113569"/>
    <d v="2024-09-20T17:50:10"/>
    <d v="1899-12-30T01:55:12"/>
    <d v="2024-09-20T19:45:22"/>
    <n v="72.243888888973743"/>
    <x v="0"/>
    <m/>
    <m/>
    <x v="0"/>
    <x v="19"/>
    <x v="0"/>
    <x v="3"/>
    <x v="9"/>
    <n v="6"/>
    <s v=""/>
    <d v="1899-12-31T22:04:48"/>
    <n v="102.07861111113569"/>
    <n v="48"/>
    <n v="54.078611111135686"/>
    <n v="0"/>
    <x v="0"/>
  </r>
  <r>
    <s v="E002"/>
    <s v="EO11"/>
    <x v="3647"/>
    <x v="0"/>
    <s v="E4"/>
    <n v="100058931"/>
    <s v="CIM. ESP. Y ESTRUCT. CIMSSA S.A"/>
    <n v="19001515"/>
    <s v="MALP.PLSC-CN680-2024CN68000217"/>
    <n v="3320"/>
    <x v="9"/>
    <d v="2024-09-19T00:00:00"/>
    <d v="1899-12-30T11:00:15"/>
    <s v="23/09 TF 661735528."/>
    <d v="2024-09-23T00:00:00"/>
    <x v="9"/>
    <x v="0"/>
    <x v="3777"/>
    <d v="2024-09-20T00:00:00"/>
    <d v="1899-12-30T19:08:56"/>
    <n v="420"/>
    <s v="E00420"/>
    <s v="RUTA KMS.420"/>
    <x v="50"/>
    <x v="0"/>
    <x v="0"/>
    <x v="0"/>
    <x v="1"/>
    <d v="2024-09-19T11:00:15"/>
    <x v="409"/>
    <n v="104.99583333340706"/>
    <d v="2024-09-20T19:08:56"/>
    <d v="1899-12-30T05:36:00"/>
    <d v="2024-09-21T00:44:56"/>
    <n v="67.251111111254431"/>
    <x v="0"/>
    <m/>
    <m/>
    <x v="0"/>
    <x v="19"/>
    <x v="0"/>
    <x v="3"/>
    <x v="11"/>
    <n v="6"/>
    <s v=""/>
    <d v="1900-01-04T14:24:00"/>
    <n v="98.395833333407069"/>
    <n v="48"/>
    <n v="50.395833333407069"/>
    <n v="0"/>
    <x v="0"/>
  </r>
  <r>
    <s v="E002"/>
    <s v="EO11"/>
    <x v="3648"/>
    <x v="0"/>
    <s v="E3"/>
    <n v="100048420"/>
    <s v="RODIÑAS PRETENSADOS, S. L."/>
    <n v="22002398"/>
    <s v="CALO"/>
    <n v="3042"/>
    <x v="4"/>
    <d v="2024-09-19T00:00:00"/>
    <d v="1899-12-30T13:00:58"/>
    <s v="20/09 10:30h SILO 3"/>
    <d v="2024-09-20T00:00:00"/>
    <x v="21"/>
    <x v="2"/>
    <x v="3778"/>
    <d v="2024-09-20T00:00:00"/>
    <d v="1899-12-30T10:33:31"/>
    <n v="15"/>
    <s v="E00015"/>
    <s v="RUTA KMS.015"/>
    <x v="217"/>
    <x v="0"/>
    <x v="0"/>
    <x v="1"/>
    <x v="0"/>
    <d v="2024-09-19T13:00:58"/>
    <x v="392"/>
    <n v="21.483888888848014"/>
    <d v="2024-09-20T10:33:31"/>
    <d v="1899-12-30T00:12:00"/>
    <d v="2024-09-20T10:45:31"/>
    <n v="-0.2586111111450009"/>
    <x v="0"/>
    <m/>
    <m/>
    <x v="0"/>
    <x v="19"/>
    <x v="0"/>
    <x v="3"/>
    <x v="6"/>
    <n v="6"/>
    <s v=""/>
    <d v="1899-12-30T04:48:00"/>
    <n v="20.283888888848015"/>
    <n v="14"/>
    <n v="6.2838888888480149"/>
    <n v="0"/>
    <x v="0"/>
  </r>
  <r>
    <s v="E002"/>
    <s v="EO11"/>
    <x v="3649"/>
    <x v="0"/>
    <s v="E3"/>
    <n v="100048420"/>
    <s v="RODIÑAS PRETENSADOS, S. L."/>
    <n v="22002397"/>
    <s v="TEIXEIRO"/>
    <n v="3218"/>
    <x v="5"/>
    <d v="2024-09-19T00:00:00"/>
    <d v="1899-12-30T13:10:34"/>
    <s v="20/09 16h TEIXEIRO"/>
    <d v="2024-09-20T00:00:00"/>
    <x v="6"/>
    <x v="0"/>
    <x v="3779"/>
    <d v="2024-09-20T00:00:00"/>
    <d v="1899-12-30T12:59:26"/>
    <n v="151"/>
    <s v="E00151"/>
    <s v="RUTA KMS.151"/>
    <x v="20"/>
    <x v="0"/>
    <x v="0"/>
    <x v="0"/>
    <x v="0"/>
    <d v="2024-09-19T13:10:34"/>
    <x v="407"/>
    <n v="26.82388888875721"/>
    <d v="2024-09-20T12:59:26"/>
    <d v="1899-12-30T02:00:48"/>
    <d v="2024-09-20T15:00:14"/>
    <n v="0.99611111101694405"/>
    <x v="0"/>
    <m/>
    <m/>
    <x v="0"/>
    <x v="19"/>
    <x v="0"/>
    <x v="3"/>
    <x v="3"/>
    <n v="6"/>
    <s v=""/>
    <d v="1900-01-01T00:19:12"/>
    <n v="23.810555555423878"/>
    <n v="12"/>
    <n v="11.810555555423878"/>
    <n v="0"/>
    <x v="0"/>
  </r>
  <r>
    <s v="E002"/>
    <s v="EO11"/>
    <x v="3650"/>
    <x v="0"/>
    <s v="E3"/>
    <n v="100028413"/>
    <s v="HORMIGONES CARRAL, S.L."/>
    <n v="22002746"/>
    <s v="NARON"/>
    <n v="3042"/>
    <x v="4"/>
    <d v="2024-09-19T00:00:00"/>
    <d v="1899-12-30T16:03:25"/>
    <s v="23/09 8h LUNES"/>
    <d v="2024-09-23T00:00:00"/>
    <x v="13"/>
    <x v="3"/>
    <x v="3780"/>
    <d v="2024-09-20T00:00:00"/>
    <d v="1899-12-30T16:26:08"/>
    <n v="71"/>
    <s v="E00071"/>
    <s v="RUTA KMS.071"/>
    <x v="213"/>
    <x v="0"/>
    <x v="0"/>
    <x v="1"/>
    <x v="0"/>
    <d v="2024-09-19T16:03:25"/>
    <x v="410"/>
    <n v="87.943055555631872"/>
    <d v="2024-09-20T16:26:08"/>
    <d v="1899-12-30T00:56:48"/>
    <d v="2024-09-20T17:22:56"/>
    <n v="62.617777777835727"/>
    <x v="0"/>
    <m/>
    <m/>
    <x v="0"/>
    <x v="19"/>
    <x v="0"/>
    <x v="3"/>
    <x v="8"/>
    <n v="6"/>
    <s v=""/>
    <d v="1899-12-30T22:43:12"/>
    <n v="85.9963888889652"/>
    <n v="56"/>
    <n v="29.9963888889652"/>
    <n v="0"/>
    <x v="0"/>
  </r>
  <r>
    <s v="E002"/>
    <s v="EO11"/>
    <x v="3651"/>
    <x v="0"/>
    <s v="E3"/>
    <n v="100028413"/>
    <s v="HORMIGONES CARRAL, S.L."/>
    <n v="22002746"/>
    <s v="NARON"/>
    <n v="3042"/>
    <x v="4"/>
    <d v="2024-09-19T00:00:00"/>
    <d v="1899-12-30T16:03:49"/>
    <s v="23/09 11h LUNES"/>
    <d v="2024-09-23T00:00:00"/>
    <x v="12"/>
    <x v="3"/>
    <x v="3781"/>
    <d v="2024-09-23T00:00:00"/>
    <d v="1899-12-30T10:10:15"/>
    <n v="71"/>
    <s v="E00071"/>
    <s v="RUTA KMS.071"/>
    <x v="213"/>
    <x v="0"/>
    <x v="0"/>
    <x v="1"/>
    <x v="0"/>
    <d v="2024-09-19T16:03:49"/>
    <x v="411"/>
    <n v="90.936388888978399"/>
    <d v="2024-09-23T10:10:15"/>
    <d v="1899-12-30T00:56:48"/>
    <d v="2024-09-23T11:07:03"/>
    <n v="-0.11750000005122274"/>
    <x v="0"/>
    <m/>
    <m/>
    <x v="0"/>
    <x v="20"/>
    <x v="0"/>
    <x v="4"/>
    <x v="6"/>
    <n v="2"/>
    <s v=""/>
    <d v="1899-12-30T22:43:12"/>
    <n v="88.989722222311727"/>
    <n v="56"/>
    <n v="32.989722222311727"/>
    <n v="0"/>
    <x v="0"/>
  </r>
  <r>
    <s v="E002"/>
    <s v="EO11"/>
    <x v="3652"/>
    <x v="0"/>
    <s v="E3"/>
    <n v="100028413"/>
    <s v="HORMIGONES CARRAL, S.L."/>
    <n v="22002746"/>
    <s v="NARON"/>
    <n v="3042"/>
    <x v="4"/>
    <d v="2024-09-19T00:00:00"/>
    <d v="1899-12-30T16:04:08"/>
    <s v="20/09 11:30h"/>
    <d v="2024-09-20T00:00:00"/>
    <x v="14"/>
    <x v="3"/>
    <x v="3782"/>
    <d v="2024-09-20T00:00:00"/>
    <d v="1899-12-30T09:28:42"/>
    <n v="71"/>
    <s v="E00071"/>
    <s v="RUTA KMS.071"/>
    <x v="213"/>
    <x v="0"/>
    <x v="0"/>
    <x v="1"/>
    <x v="0"/>
    <d v="2024-09-19T16:04:08"/>
    <x v="412"/>
    <n v="19.431111111072823"/>
    <d v="2024-09-20T09:28:42"/>
    <d v="1899-12-30T00:56:48"/>
    <d v="2024-09-20T10:25:30"/>
    <n v="1.0749999998370185"/>
    <x v="0"/>
    <m/>
    <m/>
    <x v="0"/>
    <x v="19"/>
    <x v="0"/>
    <x v="3"/>
    <x v="1"/>
    <n v="6"/>
    <s v=""/>
    <d v="1899-12-30T22:43:12"/>
    <n v="17.484444444406158"/>
    <n v="14"/>
    <n v="3.484444444406158"/>
    <n v="0"/>
    <x v="0"/>
  </r>
  <r>
    <s v="E002"/>
    <s v="EO11"/>
    <x v="3653"/>
    <x v="0"/>
    <s v="E3"/>
    <n v="100028413"/>
    <s v="HORMIGONES CARRAL, S.L."/>
    <n v="22002990"/>
    <s v="PUERTO EXTERIOR DE FERROL"/>
    <n v="3042"/>
    <x v="4"/>
    <d v="2024-09-19T00:00:00"/>
    <d v="1899-12-30T16:05:08"/>
    <s v="21/09 x MAÑANA"/>
    <d v="2024-09-21T00:00:00"/>
    <x v="1"/>
    <x v="3"/>
    <x v="3783"/>
    <d v="2024-09-20T00:00:00"/>
    <d v="1899-12-30T12:47:51"/>
    <n v="71"/>
    <s v="E00071"/>
    <s v="RUTA KMS.071"/>
    <x v="210"/>
    <x v="0"/>
    <x v="0"/>
    <x v="1"/>
    <x v="0"/>
    <d v="2024-09-19T16:05:08"/>
    <x v="413"/>
    <n v="48.914444444468245"/>
    <d v="2024-09-20T12:47:51"/>
    <d v="1899-12-30T00:56:48"/>
    <d v="2024-09-20T13:44:39"/>
    <n v="27.255833333416376"/>
    <x v="0"/>
    <m/>
    <m/>
    <x v="0"/>
    <x v="19"/>
    <x v="0"/>
    <x v="3"/>
    <x v="3"/>
    <n v="6"/>
    <s v=""/>
    <d v="1899-12-30T22:43:12"/>
    <n v="46.967777777801579"/>
    <n v="28"/>
    <n v="18.967777777801579"/>
    <n v="0"/>
    <x v="0"/>
  </r>
  <r>
    <s v="E002"/>
    <s v="EO11"/>
    <x v="3654"/>
    <x v="0"/>
    <s v="E3"/>
    <n v="100028413"/>
    <s v="HORMIGONES CARRAL, S.L."/>
    <n v="22002990"/>
    <s v="PUERTO EXTERIOR DE FERROL"/>
    <n v="3042"/>
    <x v="4"/>
    <d v="2024-09-19T00:00:00"/>
    <d v="1899-12-30T16:05:28"/>
    <s v="20/09 14h"/>
    <d v="2024-09-20T00:00:00"/>
    <x v="3"/>
    <x v="3"/>
    <x v="3784"/>
    <d v="2024-09-20T00:00:00"/>
    <d v="1899-12-30T11:18:45"/>
    <n v="71"/>
    <s v="E00071"/>
    <s v="RUTA KMS.071"/>
    <x v="220"/>
    <x v="0"/>
    <x v="0"/>
    <x v="1"/>
    <x v="0"/>
    <d v="2024-09-19T16:05:28"/>
    <x v="404"/>
    <n v="21.908888889010996"/>
    <d v="2024-09-20T11:18:45"/>
    <d v="1899-12-30T00:56:48"/>
    <d v="2024-09-20T12:15:33"/>
    <n v="1.7408333334024064"/>
    <x v="0"/>
    <m/>
    <m/>
    <x v="0"/>
    <x v="19"/>
    <x v="0"/>
    <x v="3"/>
    <x v="7"/>
    <n v="6"/>
    <s v=""/>
    <d v="1899-12-30T22:43:12"/>
    <n v="19.96222222234433"/>
    <n v="14"/>
    <n v="5.9622222223443302"/>
    <n v="0"/>
    <x v="0"/>
  </r>
  <r>
    <s v="E002"/>
    <s v="EO11"/>
    <x v="3655"/>
    <x v="0"/>
    <s v="E3"/>
    <n v="100028413"/>
    <s v="HORMIGONES CARRAL, S.L."/>
    <n v="22002990"/>
    <s v="PUERTO EXTERIOR DE FERROL"/>
    <n v="3042"/>
    <x v="4"/>
    <d v="2024-09-19T00:00:00"/>
    <d v="1899-12-30T16:05:49"/>
    <s v="20/09 11h"/>
    <d v="2024-09-20T00:00:00"/>
    <x v="12"/>
    <x v="3"/>
    <x v="3785"/>
    <d v="2024-09-20T00:00:00"/>
    <d v="1899-12-30T09:50:10"/>
    <n v="71"/>
    <s v="E00071"/>
    <s v="RUTA KMS.071"/>
    <x v="30"/>
    <x v="0"/>
    <x v="0"/>
    <x v="1"/>
    <x v="0"/>
    <d v="2024-09-19T16:05:49"/>
    <x v="393"/>
    <n v="18.903055555536412"/>
    <d v="2024-09-20T09:50:10"/>
    <d v="1899-12-30T00:56:48"/>
    <d v="2024-09-20T10:46:58"/>
    <n v="0.21722222218522802"/>
    <x v="0"/>
    <m/>
    <m/>
    <x v="0"/>
    <x v="19"/>
    <x v="0"/>
    <x v="3"/>
    <x v="1"/>
    <n v="6"/>
    <s v=""/>
    <d v="1899-12-30T22:43:12"/>
    <n v="16.956388888869746"/>
    <n v="14"/>
    <n v="2.9563888888697463"/>
    <n v="0"/>
    <x v="0"/>
  </r>
  <r>
    <s v="E002"/>
    <s v="EO11"/>
    <x v="3656"/>
    <x v="0"/>
    <s v="E3"/>
    <n v="100028413"/>
    <s v="HORMIGONES CARRAL, S.L."/>
    <n v="22002990"/>
    <s v="PUERTO EXTERIOR DE FERROL"/>
    <n v="3042"/>
    <x v="4"/>
    <d v="2024-09-19T00:00:00"/>
    <d v="1899-12-30T16:06:33"/>
    <s v="23/09 11h LUNES"/>
    <d v="2024-09-23T00:00:00"/>
    <x v="12"/>
    <x v="3"/>
    <x v="3786"/>
    <d v="2024-09-23T00:00:00"/>
    <d v="1899-12-30T10:36:20"/>
    <n v="71"/>
    <s v="E00071"/>
    <s v="RUTA KMS.071"/>
    <x v="221"/>
    <x v="0"/>
    <x v="0"/>
    <x v="1"/>
    <x v="0"/>
    <d v="2024-09-19T16:06:33"/>
    <x v="411"/>
    <n v="90.890833333425689"/>
    <d v="2024-09-23T10:36:20"/>
    <d v="1899-12-30T00:56:48"/>
    <d v="2024-09-23T11:33:08"/>
    <n v="-0.55222222226439044"/>
    <x v="0"/>
    <m/>
    <m/>
    <x v="0"/>
    <x v="20"/>
    <x v="0"/>
    <x v="4"/>
    <x v="6"/>
    <n v="2"/>
    <s v=""/>
    <d v="1899-12-30T22:43:12"/>
    <n v="88.944166666759017"/>
    <n v="56"/>
    <n v="32.944166666759017"/>
    <n v="0"/>
    <x v="0"/>
  </r>
  <r>
    <s v="E002"/>
    <s v="EO11"/>
    <x v="3657"/>
    <x v="0"/>
    <s v="E3"/>
    <n v="100028413"/>
    <s v="HORMIGONES CARRAL, S.L."/>
    <n v="22002990"/>
    <s v="PUERTO EXTERIOR DE FERROL"/>
    <n v="3042"/>
    <x v="4"/>
    <d v="2024-09-19T00:00:00"/>
    <d v="1899-12-30T16:06:49"/>
    <s v="23/09 15h LUNES"/>
    <d v="2024-09-23T00:00:00"/>
    <x v="4"/>
    <x v="0"/>
    <x v="3787"/>
    <d v="2024-09-20T00:00:00"/>
    <d v="1899-12-30T16:56:26"/>
    <n v="212"/>
    <s v="E00212"/>
    <s v="RUTA KMS.212"/>
    <x v="350"/>
    <x v="0"/>
    <x v="0"/>
    <x v="0"/>
    <x v="0"/>
    <d v="2024-09-19T16:06:49"/>
    <x v="414"/>
    <n v="94.886388888931833"/>
    <d v="2024-09-20T16:56:26"/>
    <d v="1899-12-30T02:49:36"/>
    <d v="2024-09-20T19:46:02"/>
    <n v="67.232777777826414"/>
    <x v="0"/>
    <m/>
    <m/>
    <x v="0"/>
    <x v="19"/>
    <x v="0"/>
    <x v="3"/>
    <x v="8"/>
    <n v="6"/>
    <s v=""/>
    <d v="1900-01-01T19:50:24"/>
    <n v="91.059722222265165"/>
    <n v="48"/>
    <n v="43.059722222265165"/>
    <n v="0"/>
    <x v="0"/>
  </r>
  <r>
    <s v="E002"/>
    <s v="EO11"/>
    <x v="3658"/>
    <x v="0"/>
    <s v="E4"/>
    <n v="100000060"/>
    <s v="ALMACENES HERMANOS PAMPIN S.L."/>
    <n v="19000267"/>
    <s v="DESTINO ORDENES Y VISANTOÑA"/>
    <n v="2906"/>
    <x v="8"/>
    <d v="2024-09-19T00:00:00"/>
    <d v="1899-12-30T17:23:18"/>
    <s v="20/09 FAR + PAL ORDE"/>
    <d v="2024-09-20T00:00:00"/>
    <x v="9"/>
    <x v="0"/>
    <x v="3788"/>
    <d v="2024-09-20T00:00:00"/>
    <d v="1899-12-30T10:17:29"/>
    <n v="188"/>
    <s v="E00188"/>
    <s v="RUTA KMS.188"/>
    <x v="35"/>
    <x v="0"/>
    <x v="0"/>
    <x v="0"/>
    <x v="1"/>
    <d v="2024-09-19T17:23:18"/>
    <x v="368"/>
    <n v="26.611666666693054"/>
    <d v="2024-09-20T10:17:29"/>
    <d v="1899-12-30T02:30:24"/>
    <d v="2024-09-20T12:47:53"/>
    <n v="7.2019444446195848"/>
    <x v="0"/>
    <m/>
    <m/>
    <x v="0"/>
    <x v="19"/>
    <x v="0"/>
    <x v="3"/>
    <x v="6"/>
    <n v="6"/>
    <s v=""/>
    <d v="1900-01-01T12:09:36"/>
    <n v="23.105000000026386"/>
    <n v="12"/>
    <n v="11.105000000026386"/>
    <n v="0"/>
    <x v="0"/>
  </r>
  <r>
    <s v="E002"/>
    <s v="EO11"/>
    <x v="3659"/>
    <x v="0"/>
    <s v="E3"/>
    <n v="100000835"/>
    <s v="HORMIGONES DE OROSO S.A."/>
    <n v="22000370"/>
    <s v="OROSO"/>
    <n v="55"/>
    <x v="1"/>
    <d v="2024-09-19T00:00:00"/>
    <d v="1899-12-30T18:01:23"/>
    <s v="20/09 16:00h nº447/2"/>
    <d v="2024-09-20T00:00:00"/>
    <x v="6"/>
    <x v="2"/>
    <x v="3789"/>
    <d v="2024-09-20T00:00:00"/>
    <d v="1899-12-30T12:38:29"/>
    <n v="24"/>
    <s v="E00024"/>
    <s v="RUTA KMS.024"/>
    <x v="217"/>
    <x v="0"/>
    <x v="0"/>
    <x v="1"/>
    <x v="0"/>
    <d v="2024-09-19T18:01:23"/>
    <x v="407"/>
    <n v="21.976944444410037"/>
    <d v="2024-09-20T12:38:29"/>
    <d v="1899-12-30T00:19:12"/>
    <d v="2024-09-20T12:57:41"/>
    <n v="3.0386111110565253"/>
    <x v="0"/>
    <m/>
    <m/>
    <x v="0"/>
    <x v="19"/>
    <x v="0"/>
    <x v="3"/>
    <x v="3"/>
    <n v="6"/>
    <s v=""/>
    <d v="1899-12-30T07:40:48"/>
    <n v="20.656944444410037"/>
    <n v="14"/>
    <n v="6.656944444410037"/>
    <n v="0"/>
    <x v="0"/>
  </r>
  <r>
    <s v="E002"/>
    <s v="EO11"/>
    <x v="3660"/>
    <x v="0"/>
    <s v="E4"/>
    <n v="100031736"/>
    <s v="ALMACENES LUIS FDEZ. GALLEGO, S. L."/>
    <n v="19001240"/>
    <s v="PONFERRADA"/>
    <n v="3320"/>
    <x v="9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0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0"/>
    <x v="0"/>
    <s v="E4"/>
    <n v="100031736"/>
    <s v="ALMACENES LUIS FDEZ. GALLEGO, S. L."/>
    <n v="19001240"/>
    <s v="PONFERRADA"/>
    <n v="2906"/>
    <x v="8"/>
    <d v="2024-09-19T00:00:00"/>
    <d v="1899-12-30T18:40:30"/>
    <s v="20/09 FAR + PAL COLU"/>
    <d v="2024-09-20T00:00:00"/>
    <x v="9"/>
    <x v="0"/>
    <x v="3790"/>
    <d v="2024-09-20T00:00:00"/>
    <d v="1899-12-30T13:11:07"/>
    <n v="20"/>
    <s v="E00020"/>
    <s v="RUTA KMS.020"/>
    <x v="353"/>
    <x v="0"/>
    <x v="1"/>
    <x v="0"/>
    <x v="1"/>
    <d v="2024-09-19T18:40:30"/>
    <x v="368"/>
    <n v="25.325000000128057"/>
    <d v="2024-09-20T13:11:07"/>
    <d v="1899-12-30T00:16:00"/>
    <d v="2024-09-20T13:27:07"/>
    <n v="6.5480555556714535"/>
    <x v="0"/>
    <m/>
    <m/>
    <x v="0"/>
    <x v="19"/>
    <x v="0"/>
    <x v="3"/>
    <x v="2"/>
    <n v="6"/>
    <s v=""/>
    <d v="1899-12-30T06:24:00"/>
    <n v="24.058333333461391"/>
    <n v="12"/>
    <n v="12.058333333461391"/>
    <n v="0"/>
    <x v="0"/>
  </r>
  <r>
    <s v="E002"/>
    <s v="EO11"/>
    <x v="3661"/>
    <x v="0"/>
    <s v="E3"/>
    <n v="100059105"/>
    <s v="TUNEL DE RANTE UTE"/>
    <n v="22002985"/>
    <s v="SAN CIBRAO - UTE TUNEL DE RANTE"/>
    <n v="3042"/>
    <x v="4"/>
    <d v="2024-09-19T00:00:00"/>
    <d v="1899-12-30T18:52:07"/>
    <s v="Primero a 1ª hora ma"/>
    <d v="2024-09-20T00:00:00"/>
    <x v="12"/>
    <x v="1"/>
    <x v="3791"/>
    <d v="2024-09-20T00:00:00"/>
    <d v="1899-12-30T09:18:38"/>
    <n v="12"/>
    <s v="E00012"/>
    <s v="RUTA KMS.012"/>
    <x v="43"/>
    <x v="0"/>
    <x v="0"/>
    <x v="1"/>
    <x v="0"/>
    <d v="2024-09-19T18:52:07"/>
    <x v="393"/>
    <n v="16.131388888985384"/>
    <d v="2024-09-20T09:18:38"/>
    <d v="1899-12-30T00:09:36"/>
    <d v="2024-09-20T09:28:14"/>
    <n v="1.5294444445171393"/>
    <x v="0"/>
    <m/>
    <m/>
    <x v="0"/>
    <x v="19"/>
    <x v="0"/>
    <x v="3"/>
    <x v="1"/>
    <n v="6"/>
    <s v=""/>
    <d v="1899-12-30T03:50:24"/>
    <n v="14.971388888985384"/>
    <n v="14"/>
    <n v="0.97138888898538411"/>
    <n v="1"/>
    <x v="0"/>
  </r>
  <r>
    <s v="E002"/>
    <s v="EO11"/>
    <x v="3662"/>
    <x v="0"/>
    <s v="E3"/>
    <n v="100059105"/>
    <s v="TUNEL DE RANTE UTE"/>
    <n v="22002985"/>
    <s v="SAN CIBRAO - UTE TUNEL DE RANTE"/>
    <n v="3042"/>
    <x v="4"/>
    <d v="2024-09-19T00:00:00"/>
    <d v="1899-12-30T18:52:23"/>
    <s v="20/09 12:30h"/>
    <d v="2024-09-20T00:00:00"/>
    <x v="8"/>
    <x v="1"/>
    <x v="3792"/>
    <d v="2024-09-20T00:00:00"/>
    <d v="1899-12-30T12:02:10"/>
    <n v="12"/>
    <s v="E00012"/>
    <s v="RUTA KMS.012"/>
    <x v="38"/>
    <x v="0"/>
    <x v="0"/>
    <x v="1"/>
    <x v="0"/>
    <d v="2024-09-19T18:52:23"/>
    <x v="415"/>
    <n v="17.626944444549736"/>
    <d v="2024-09-20T12:02:10"/>
    <d v="1899-12-30T00:09:36"/>
    <d v="2024-09-20T12:11:46"/>
    <n v="0.3038888888549991"/>
    <x v="0"/>
    <m/>
    <m/>
    <x v="0"/>
    <x v="19"/>
    <x v="0"/>
    <x v="3"/>
    <x v="3"/>
    <n v="6"/>
    <s v=""/>
    <d v="1899-12-30T03:50:24"/>
    <n v="16.466944444549735"/>
    <n v="14"/>
    <n v="2.4669444445497355"/>
    <n v="0"/>
    <x v="0"/>
  </r>
  <r>
    <s v="E002"/>
    <s v="EO11"/>
    <x v="3663"/>
    <x v="0"/>
    <s v="E3"/>
    <n v="100040091"/>
    <s v="CANTERAS FERNANDEZ ,S.L.EXTRACCION"/>
    <n v="22002138"/>
    <s v="CASOIO"/>
    <n v="3042"/>
    <x v="4"/>
    <d v="2024-09-20T00:00:00"/>
    <d v="1899-12-30T07:34:57"/>
    <s v="23/09 1º DESDE LAS 0"/>
    <d v="2024-09-23T00:00:00"/>
    <x v="17"/>
    <x v="0"/>
    <x v="3793"/>
    <d v="2024-09-23T00:00:00"/>
    <d v="1899-12-30T12:17:08"/>
    <n v="48"/>
    <s v="E00048"/>
    <s v="RUTA KMS.048"/>
    <x v="0"/>
    <x v="0"/>
    <x v="0"/>
    <x v="0"/>
    <x v="0"/>
    <d v="2024-09-20T07:34:57"/>
    <x v="416"/>
    <n v="76.417499999923166"/>
    <d v="2024-09-23T12:17:08"/>
    <d v="1899-12-30T00:38:24"/>
    <d v="2024-09-23T12:55:32"/>
    <n v="-0.92555555555736646"/>
    <x v="1"/>
    <m/>
    <m/>
    <x v="0"/>
    <x v="20"/>
    <x v="1"/>
    <x v="4"/>
    <x v="3"/>
    <n v="2"/>
    <s v=""/>
    <d v="1899-12-30T15:21:36"/>
    <n v="74.777499999923165"/>
    <n v="36"/>
    <n v="38.777499999923165"/>
    <n v="0"/>
    <x v="0"/>
  </r>
  <r>
    <s v="E002"/>
    <s v="EO11"/>
    <x v="3664"/>
    <x v="0"/>
    <s v="E3"/>
    <n v="100040091"/>
    <s v="CANTERAS FERNANDEZ ,S.L.EXTRACCION"/>
    <n v="22002138"/>
    <s v="CASOIO"/>
    <n v="3042"/>
    <x v="4"/>
    <d v="2024-09-20T00:00:00"/>
    <d v="1899-12-30T07:35:32"/>
    <s v="23/09 2º DESDE LAS 0"/>
    <d v="2024-09-23T00:00:00"/>
    <x v="17"/>
    <x v="0"/>
    <x v="3794"/>
    <d v="2024-09-23T00:00:00"/>
    <d v="1899-12-30T11:55:36"/>
    <n v="48"/>
    <s v="E00048"/>
    <s v="RUTA KMS.048"/>
    <x v="2"/>
    <x v="0"/>
    <x v="0"/>
    <x v="0"/>
    <x v="0"/>
    <d v="2024-09-20T07:35:32"/>
    <x v="416"/>
    <n v="76.407777777698357"/>
    <d v="2024-09-23T11:55:36"/>
    <d v="1899-12-30T00:38:24"/>
    <d v="2024-09-23T12:34:00"/>
    <n v="-0.56666666659293696"/>
    <x v="0"/>
    <m/>
    <m/>
    <x v="0"/>
    <x v="20"/>
    <x v="0"/>
    <x v="4"/>
    <x v="7"/>
    <n v="2"/>
    <s v=""/>
    <d v="1899-12-30T15:21:36"/>
    <n v="74.767777777698356"/>
    <n v="36"/>
    <n v="38.767777777698356"/>
    <n v="0"/>
    <x v="0"/>
  </r>
  <r>
    <s v="E002"/>
    <s v="EO11"/>
    <x v="3665"/>
    <x v="0"/>
    <s v="E3"/>
    <n v="100000141"/>
    <s v="BLOQUES CANDO S.L."/>
    <n v="22000324"/>
    <s v="C.RIBERAS LEA"/>
    <n v="55"/>
    <x v="1"/>
    <d v="2024-09-20T00:00:00"/>
    <d v="1899-12-30T07:37:48"/>
    <s v="20/09 urge"/>
    <d v="2024-09-20T00:00:00"/>
    <x v="17"/>
    <x v="0"/>
    <x v="3795"/>
    <d v="2024-09-20T00:00:00"/>
    <d v="1899-12-30T09:32:53"/>
    <n v="145"/>
    <s v="E00145"/>
    <s v="RUTA KMS.145"/>
    <x v="315"/>
    <x v="0"/>
    <x v="0"/>
    <x v="0"/>
    <x v="0"/>
    <d v="2024-09-20T07:37:48"/>
    <x v="390"/>
    <n v="4.3699999999953434"/>
    <d v="2024-09-20T09:32:53"/>
    <d v="1899-12-30T01:56:00"/>
    <d v="2024-09-20T11:28:53"/>
    <n v="0.51861111115431413"/>
    <x v="0"/>
    <m/>
    <m/>
    <x v="0"/>
    <x v="19"/>
    <x v="0"/>
    <x v="3"/>
    <x v="1"/>
    <n v="6"/>
    <s v=""/>
    <d v="1899-12-31T22:24:00"/>
    <n v="1.4366666666620098"/>
    <n v="0"/>
    <n v="1.4366666666620098"/>
    <n v="0"/>
    <x v="0"/>
  </r>
  <r>
    <s v="E002"/>
    <s v="EO11"/>
    <x v="3666"/>
    <x v="0"/>
    <s v="E3"/>
    <n v="432000110"/>
    <s v="PREBETONG HORMIGONES, S.A."/>
    <n v="21000010"/>
    <s v="LA GRELA"/>
    <n v="55"/>
    <x v="1"/>
    <d v="2024-09-20T00:00:00"/>
    <d v="1899-12-30T07:47:08"/>
    <s v="20/09 11h"/>
    <d v="2024-09-20T00:00:00"/>
    <x v="12"/>
    <x v="3"/>
    <x v="3796"/>
    <d v="2024-09-20T00:00:00"/>
    <d v="1899-12-30T10:12:17"/>
    <n v="2"/>
    <s v="E00002"/>
    <s v="RUTA KMS.0002"/>
    <x v="210"/>
    <x v="0"/>
    <x v="0"/>
    <x v="1"/>
    <x v="0"/>
    <d v="2024-09-20T07:47:08"/>
    <x v="393"/>
    <n v="3.2144444444566034"/>
    <d v="2024-09-20T10:12:17"/>
    <d v="1899-12-30T00:01:36"/>
    <d v="2024-09-20T10:13:53"/>
    <n v="0.76861111127072945"/>
    <x v="0"/>
    <m/>
    <m/>
    <x v="0"/>
    <x v="19"/>
    <x v="0"/>
    <x v="3"/>
    <x v="6"/>
    <n v="6"/>
    <s v=""/>
    <d v="1899-12-30T00:38:24"/>
    <n v="2.1877777777899365"/>
    <n v="0"/>
    <n v="2.1877777777899365"/>
    <n v="0"/>
    <x v="0"/>
  </r>
  <r>
    <s v="E002"/>
    <s v="EO11"/>
    <x v="3667"/>
    <x v="0"/>
    <s v="E3"/>
    <n v="432000110"/>
    <s v="PREBETONG HORMIGONES, S.A."/>
    <n v="21000010"/>
    <s v="LA GRELA"/>
    <n v="3043"/>
    <x v="0"/>
    <d v="2024-09-20T00:00:00"/>
    <d v="1899-12-30T08:39:59"/>
    <s v="21/09 16h CEM ESPECI"/>
    <d v="2024-09-21T00:00:00"/>
    <x v="6"/>
    <x v="0"/>
    <x v="3797"/>
    <d v="2024-09-20T00:00:00"/>
    <d v="1899-12-30T15:19:34"/>
    <n v="211"/>
    <s v="E00211"/>
    <s v="RUTA KMS.211"/>
    <x v="351"/>
    <x v="0"/>
    <x v="0"/>
    <x v="0"/>
    <x v="0"/>
    <d v="2024-09-20T08:39:59"/>
    <x v="417"/>
    <n v="31.333611110982019"/>
    <d v="2024-09-20T15:19:34"/>
    <d v="1899-12-30T02:48:48"/>
    <d v="2024-09-20T18:08:22"/>
    <n v="21.860555555555038"/>
    <x v="0"/>
    <m/>
    <m/>
    <x v="0"/>
    <x v="19"/>
    <x v="0"/>
    <x v="3"/>
    <x v="4"/>
    <n v="6"/>
    <s v=""/>
    <d v="1900-01-01T19:31:12"/>
    <n v="27.520277777648687"/>
    <n v="12"/>
    <n v="15.520277777648687"/>
    <n v="0"/>
    <x v="0"/>
  </r>
  <r>
    <s v="E002"/>
    <s v="EO11"/>
    <x v="3668"/>
    <x v="0"/>
    <s v="E3"/>
    <n v="432000110"/>
    <s v="PREBETONG HORMIGONES, S.A."/>
    <n v="21000010"/>
    <s v="LA GRELA"/>
    <n v="3043"/>
    <x v="0"/>
    <d v="2024-09-20T00:00:00"/>
    <d v="1899-12-30T08:40:23"/>
    <s v="23/09 8h CEM ESPECIA"/>
    <d v="2024-09-23T00:00:00"/>
    <x v="13"/>
    <x v="0"/>
    <x v="3798"/>
    <d v="2024-09-20T00:00:00"/>
    <d v="1899-12-30T18:42:24"/>
    <n v="211"/>
    <s v="E00211"/>
    <s v="RUTA KMS.211"/>
    <x v="2"/>
    <x v="0"/>
    <x v="0"/>
    <x v="0"/>
    <x v="0"/>
    <d v="2024-09-20T08:40:23"/>
    <x v="410"/>
    <n v="71.326944444444962"/>
    <d v="2024-09-20T18:42:24"/>
    <d v="1899-12-30T02:48:48"/>
    <d v="2024-09-20T21:31:12"/>
    <n v="58.480000000039581"/>
    <x v="0"/>
    <m/>
    <m/>
    <x v="0"/>
    <x v="19"/>
    <x v="0"/>
    <x v="3"/>
    <x v="10"/>
    <n v="6"/>
    <s v=""/>
    <d v="1900-01-01T19:31:12"/>
    <n v="67.513611111111629"/>
    <n v="36"/>
    <n v="31.513611111111629"/>
    <n v="0"/>
    <x v="0"/>
  </r>
  <r>
    <s v="E002"/>
    <s v="EO11"/>
    <x v="3669"/>
    <x v="0"/>
    <s v="E3"/>
    <n v="432000110"/>
    <s v="PREBETONG HORMIGONES, S.A."/>
    <n v="21000010"/>
    <s v="LA GRELA"/>
    <n v="55"/>
    <x v="1"/>
    <d v="2024-09-20T00:00:00"/>
    <d v="1899-12-30T08:40:54"/>
    <s v="20/09 15:30h"/>
    <d v="2024-09-20T00:00:00"/>
    <x v="16"/>
    <x v="3"/>
    <x v="3799"/>
    <d v="2024-09-20T00:00:00"/>
    <d v="1899-12-30T13:16:57"/>
    <n v="2"/>
    <s v="E00002"/>
    <s v="RUTA KMS.0002"/>
    <x v="213"/>
    <x v="0"/>
    <x v="0"/>
    <x v="1"/>
    <x v="0"/>
    <d v="2024-09-20T08:40:54"/>
    <x v="408"/>
    <n v="6.8183333334163763"/>
    <d v="2024-09-20T13:16:57"/>
    <d v="1899-12-30T00:01:36"/>
    <d v="2024-09-20T13:18:33"/>
    <n v="2.1908333334722556"/>
    <x v="0"/>
    <m/>
    <m/>
    <x v="0"/>
    <x v="19"/>
    <x v="0"/>
    <x v="3"/>
    <x v="2"/>
    <n v="6"/>
    <s v=""/>
    <d v="1899-12-30T00:38:24"/>
    <n v="5.7916666667497099"/>
    <n v="0"/>
    <n v="5.7916666667497099"/>
    <n v="0"/>
    <x v="0"/>
  </r>
  <r>
    <s v="E002"/>
    <s v="EO11"/>
    <x v="3670"/>
    <x v="0"/>
    <s v="E3"/>
    <n v="432000110"/>
    <s v="PREBETONG HORMIGONES, S.A."/>
    <n v="21000010"/>
    <s v="LA GRELA"/>
    <n v="55"/>
    <x v="1"/>
    <d v="2024-09-20T00:00:00"/>
    <d v="1899-12-30T08:41:50"/>
    <s v="20/09 17h"/>
    <d v="2024-09-20T00:00:00"/>
    <x v="1"/>
    <x v="3"/>
    <x v="3800"/>
    <d v="2024-09-20T00:00:00"/>
    <d v="1899-12-30T15:27:39"/>
    <n v="2"/>
    <s v="E00002"/>
    <s v="RUTA KMS.0002"/>
    <x v="221"/>
    <x v="0"/>
    <x v="0"/>
    <x v="1"/>
    <x v="0"/>
    <d v="2024-09-20T08:41:50"/>
    <x v="418"/>
    <n v="8.3027777778916061"/>
    <d v="2024-09-20T15:27:39"/>
    <d v="1899-12-30T00:01:36"/>
    <d v="2024-09-20T15:29:15"/>
    <n v="1.5125000001280569"/>
    <x v="0"/>
    <m/>
    <m/>
    <x v="0"/>
    <x v="19"/>
    <x v="0"/>
    <x v="3"/>
    <x v="4"/>
    <n v="6"/>
    <s v=""/>
    <d v="1899-12-30T00:38:24"/>
    <n v="7.2761111112249388"/>
    <n v="0"/>
    <n v="7.2761111112249388"/>
    <n v="0"/>
    <x v="0"/>
  </r>
  <r>
    <s v="E002"/>
    <s v="EO11"/>
    <x v="3671"/>
    <x v="0"/>
    <s v="E3"/>
    <n v="100046984"/>
    <s v="TRANSP. Y CEMENTOS HIDALGO, S.L."/>
    <n v="22002955"/>
    <s v="VILLARES DE LA REINA - ARIDOS ARELS"/>
    <n v="3218"/>
    <x v="5"/>
    <d v="2024-09-20T00:00:00"/>
    <d v="1899-12-30T08:55:19"/>
    <s v="23/09 8h ARELSA VILL"/>
    <d v="2024-09-23T00:00:00"/>
    <x v="13"/>
    <x v="0"/>
    <x v="3801"/>
    <d v="2024-09-20T00:00:00"/>
    <d v="1899-12-30T15:51:35"/>
    <n v="274"/>
    <s v="E00274"/>
    <s v="RUTA KMS.274"/>
    <x v="26"/>
    <x v="0"/>
    <x v="0"/>
    <x v="0"/>
    <x v="0"/>
    <d v="2024-09-20T08:55:19"/>
    <x v="410"/>
    <n v="71.078055555699393"/>
    <d v="2024-09-20T15:51:35"/>
    <d v="1899-12-30T03:39:12"/>
    <d v="2024-09-20T19:30:47"/>
    <n v="60.486944444593973"/>
    <x v="0"/>
    <m/>
    <m/>
    <x v="0"/>
    <x v="19"/>
    <x v="0"/>
    <x v="3"/>
    <x v="4"/>
    <n v="6"/>
    <s v="HIBURSANFRE, S.L.U."/>
    <d v="1900-01-02T15:40:48"/>
    <n v="66.424722222366057"/>
    <n v="36"/>
    <n v="30.424722222366057"/>
    <n v="0"/>
    <x v="0"/>
  </r>
  <r>
    <s v="E002"/>
    <s v="EO11"/>
    <x v="3672"/>
    <x v="0"/>
    <s v="E3"/>
    <n v="100009172"/>
    <s v="BAÑEZANA DE HORMIGONES MIGUEL S.L."/>
    <n v="22002290"/>
    <s v="LA BAÑEZA"/>
    <n v="55"/>
    <x v="1"/>
    <d v="2024-09-20T00:00:00"/>
    <d v="1899-12-30T08:59:32"/>
    <s v="20/09 X LA MAÑANA"/>
    <d v="2024-09-20T00:00:00"/>
    <x v="17"/>
    <x v="0"/>
    <x v="3802"/>
    <d v="2024-09-20T00:00:00"/>
    <d v="1899-12-30T10:28:21"/>
    <n v="105"/>
    <s v="E00105"/>
    <s v="RUTA KMS.105"/>
    <x v="26"/>
    <x v="0"/>
    <x v="0"/>
    <x v="0"/>
    <x v="0"/>
    <d v="2024-09-20T08:59:32"/>
    <x v="390"/>
    <n v="3.0077777778496966"/>
    <d v="2024-09-20T10:28:21"/>
    <d v="1899-12-30T01:24:00"/>
    <d v="2024-09-20T11:52:21"/>
    <n v="0.12749999994412065"/>
    <x v="0"/>
    <m/>
    <m/>
    <x v="0"/>
    <x v="19"/>
    <x v="0"/>
    <x v="3"/>
    <x v="6"/>
    <n v="6"/>
    <s v="HIBURSANFRE, S.L.U."/>
    <d v="1899-12-31T09:36:00"/>
    <n v="0.60777777784969667"/>
    <n v="0"/>
    <n v="0.60777777784969667"/>
    <n v="1"/>
    <x v="0"/>
  </r>
  <r>
    <s v="E002"/>
    <s v="EO11"/>
    <x v="3673"/>
    <x v="0"/>
    <s v="E3"/>
    <n v="100051530"/>
    <s v="MYHNOR MORTEROS Y HORMIGONES DEL"/>
    <n v="22002573"/>
    <s v="MONTESALGUEIRO"/>
    <n v="55"/>
    <x v="1"/>
    <d v="2024-09-20T00:00:00"/>
    <d v="1899-12-30T09:11:50"/>
    <s v="20/09 15H"/>
    <d v="2024-09-20T00:00:00"/>
    <x v="4"/>
    <x v="0"/>
    <x v="3803"/>
    <d v="2024-09-20T00:00:00"/>
    <d v="1899-12-30T11:37:16"/>
    <n v="153"/>
    <s v="E00153"/>
    <s v="RUTA KMS.153"/>
    <x v="8"/>
    <x v="0"/>
    <x v="0"/>
    <x v="0"/>
    <x v="0"/>
    <d v="2024-09-20T09:11:50"/>
    <x v="401"/>
    <n v="5.8027777777751908"/>
    <d v="2024-09-20T11:37:16"/>
    <d v="1899-12-30T02:02:24"/>
    <d v="2024-09-20T13:39:40"/>
    <n v="1.338888888945803"/>
    <x v="0"/>
    <m/>
    <m/>
    <x v="0"/>
    <x v="19"/>
    <x v="0"/>
    <x v="3"/>
    <x v="7"/>
    <n v="6"/>
    <s v=""/>
    <d v="1900-01-01T00:57:36"/>
    <n v="2.7627777777751907"/>
    <n v="0"/>
    <n v="2.7627777777751907"/>
    <n v="0"/>
    <x v="0"/>
  </r>
  <r>
    <s v="E002"/>
    <s v="EO11"/>
    <x v="3674"/>
    <x v="0"/>
    <s v="E4"/>
    <n v="100000136"/>
    <s v="CONSTRUDECO NORTE S.L."/>
    <n v="19000806"/>
    <s v="NARON"/>
    <n v="2906"/>
    <x v="8"/>
    <d v="2024-09-20T00:00:00"/>
    <d v="1899-12-30T10:03:22"/>
    <s v="23/09 servir"/>
    <d v="2024-09-23T00:00:00"/>
    <x v="9"/>
    <x v="0"/>
    <x v="3804"/>
    <d v="2024-09-20T00:00:00"/>
    <d v="1899-12-30T16:15:04"/>
    <n v="196"/>
    <s v="E00196"/>
    <s v="RUTA KMS.196"/>
    <x v="353"/>
    <x v="0"/>
    <x v="0"/>
    <x v="0"/>
    <x v="1"/>
    <d v="2024-09-20T10:03:22"/>
    <x v="409"/>
    <n v="81.943888888985384"/>
    <d v="2024-09-20T16:15:04"/>
    <d v="1899-12-30T02:36:48"/>
    <d v="2024-09-20T18:51:52"/>
    <n v="73.135555555578321"/>
    <x v="0"/>
    <m/>
    <m/>
    <x v="0"/>
    <x v="19"/>
    <x v="0"/>
    <x v="3"/>
    <x v="8"/>
    <n v="6"/>
    <s v=""/>
    <d v="1900-01-01T14:43:12"/>
    <n v="78.330555555652055"/>
    <n v="36"/>
    <n v="42.330555555652055"/>
    <n v="0"/>
    <x v="0"/>
  </r>
  <r>
    <s v="E002"/>
    <s v="EO11"/>
    <x v="3675"/>
    <x v="0"/>
    <s v="E3"/>
    <n v="100018925"/>
    <s v="TRAVIESAS DEL NORTE, S.A."/>
    <n v="22001250"/>
    <s v="VILLAFRANCA"/>
    <n v="3218"/>
    <x v="5"/>
    <d v="2024-09-20T00:00:00"/>
    <d v="1899-12-30T10:11:42"/>
    <s v="23/09 DE 7 -  15 HOR"/>
    <d v="2024-09-23T00:00:00"/>
    <x v="3"/>
    <x v="0"/>
    <x v="3805"/>
    <d v="2024-09-23T00:00:00"/>
    <d v="1899-12-30T10:29:09"/>
    <n v="10"/>
    <s v="E00010"/>
    <s v="RUTA KMS.010"/>
    <x v="224"/>
    <x v="0"/>
    <x v="0"/>
    <x v="0"/>
    <x v="0"/>
    <d v="2024-09-20T10:11:42"/>
    <x v="419"/>
    <n v="75.80500000010943"/>
    <d v="2024-09-23T10:29:09"/>
    <d v="1899-12-30T00:08:00"/>
    <d v="2024-09-23T10:37:09"/>
    <n v="3.3808333332999609"/>
    <x v="0"/>
    <m/>
    <m/>
    <x v="0"/>
    <x v="20"/>
    <x v="0"/>
    <x v="4"/>
    <x v="6"/>
    <n v="2"/>
    <s v=""/>
    <d v="1899-12-30T03:12:00"/>
    <n v="74.67166666677609"/>
    <n v="36"/>
    <n v="38.67166666677609"/>
    <n v="0"/>
    <x v="0"/>
  </r>
  <r>
    <s v="E002"/>
    <s v="EO11"/>
    <x v="3676"/>
    <x v="0"/>
    <s v="E3"/>
    <n v="100018925"/>
    <s v="TRAVIESAS DEL NORTE, S.A."/>
    <n v="22001250"/>
    <s v="VILLAFRANCA"/>
    <n v="1054"/>
    <x v="6"/>
    <d v="2024-09-20T00:00:00"/>
    <d v="1899-12-30T10:12:12"/>
    <s v="23/09 14:00h DE 14 -"/>
    <d v="2024-09-23T00:00:00"/>
    <x v="3"/>
    <x v="5"/>
    <x v="3806"/>
    <d v="2024-09-23T00:00:00"/>
    <d v="1899-12-30T11:33:51"/>
    <n v="100"/>
    <s v="E00100"/>
    <s v="RUTA KMS.100"/>
    <x v="273"/>
    <x v="0"/>
    <x v="0"/>
    <x v="2"/>
    <x v="0"/>
    <d v="2024-09-20T10:12:12"/>
    <x v="419"/>
    <n v="75.796666666748933"/>
    <d v="2024-09-23T11:33:51"/>
    <d v="1899-12-30T01:20:00"/>
    <d v="2024-09-23T12:53:51"/>
    <n v="1.1025000001536682"/>
    <x v="0"/>
    <m/>
    <m/>
    <x v="0"/>
    <x v="20"/>
    <x v="0"/>
    <x v="4"/>
    <x v="7"/>
    <n v="2"/>
    <s v=""/>
    <d v="1899-12-31T08:00:00"/>
    <n v="73.463333333415605"/>
    <n v="36"/>
    <n v="37.463333333415605"/>
    <n v="0"/>
    <x v="0"/>
  </r>
  <r>
    <s v="E002"/>
    <s v="EO11"/>
    <x v="3677"/>
    <x v="0"/>
    <s v="E3"/>
    <n v="100046984"/>
    <s v="TRANSP. Y CEMENTOS HIDALGO, S.L."/>
    <n v="22002955"/>
    <s v="VILLARES DE LA REINA - ARIDOS ARELS"/>
    <n v="3218"/>
    <x v="5"/>
    <d v="2024-09-20T00:00:00"/>
    <d v="1899-12-30T10:34:34"/>
    <s v="23/09 urge ARELSA VI"/>
    <d v="2024-09-23T00:00:00"/>
    <x v="16"/>
    <x v="0"/>
    <x v="3807"/>
    <d v="2024-09-23T00:00:00"/>
    <d v="1899-12-30T11:02:33"/>
    <n v="274"/>
    <s v="E00274"/>
    <s v="RUTA KMS.274"/>
    <x v="351"/>
    <x v="0"/>
    <x v="0"/>
    <x v="0"/>
    <x v="0"/>
    <d v="2024-09-20T10:34:34"/>
    <x v="420"/>
    <n v="76.923888888966758"/>
    <d v="2024-09-23T11:02:33"/>
    <d v="1899-12-30T03:39:12"/>
    <d v="2024-09-23T14:41:45"/>
    <n v="0.80416666675591841"/>
    <x v="0"/>
    <m/>
    <m/>
    <x v="0"/>
    <x v="20"/>
    <x v="0"/>
    <x v="4"/>
    <x v="7"/>
    <n v="2"/>
    <s v=""/>
    <d v="1900-01-02T15:40:48"/>
    <n v="72.270555555633422"/>
    <n v="36"/>
    <n v="36.270555555633422"/>
    <n v="0"/>
    <x v="0"/>
  </r>
  <r>
    <s v="E002"/>
    <s v="EO11"/>
    <x v="3678"/>
    <x v="0"/>
    <s v="E3"/>
    <n v="100056816"/>
    <s v="EXPL. Y HORMIGONES LANCARA, S.L."/>
    <n v="22002860"/>
    <s v="PUEBLA DE SAN JULIAN (LANCARA)"/>
    <n v="55"/>
    <x v="1"/>
    <d v="2024-09-20T00:00:00"/>
    <d v="1899-12-30T10:38:35"/>
    <s v="20/09 urgente"/>
    <d v="2024-09-20T00:00:00"/>
    <x v="7"/>
    <x v="0"/>
    <x v="3808"/>
    <d v="2024-09-20T00:00:00"/>
    <d v="1899-12-30T14:30:06"/>
    <n v="100"/>
    <s v="E00100"/>
    <s v="RUTA KMS.100"/>
    <x v="1"/>
    <x v="0"/>
    <x v="0"/>
    <x v="0"/>
    <x v="0"/>
    <d v="2024-09-20T10:38:35"/>
    <x v="421"/>
    <n v="7.3569444445311092"/>
    <d v="2024-09-20T14:30:06"/>
    <d v="1899-12-30T01:20:00"/>
    <d v="2024-09-20T15:50:06"/>
    <n v="2.1650000000372529"/>
    <x v="0"/>
    <m/>
    <m/>
    <x v="0"/>
    <x v="19"/>
    <x v="0"/>
    <x v="3"/>
    <x v="5"/>
    <n v="6"/>
    <s v=""/>
    <d v="1899-12-31T08:00:00"/>
    <n v="5.0236111111977761"/>
    <n v="0"/>
    <n v="5.0236111111977761"/>
    <n v="0"/>
    <x v="0"/>
  </r>
  <r>
    <s v="E002"/>
    <s v="EO11"/>
    <x v="3679"/>
    <x v="0"/>
    <s v="E3"/>
    <n v="100000070"/>
    <s v="HORMIGONES HERSO, S. L."/>
    <n v="22000302"/>
    <s v="VIANA DO BOLO"/>
    <n v="55"/>
    <x v="1"/>
    <d v="2024-09-20T00:00:00"/>
    <d v="1899-12-30T11:00:15"/>
    <s v="20/09 x dia"/>
    <d v="2024-09-20T00:00:00"/>
    <x v="6"/>
    <x v="0"/>
    <x v="3809"/>
    <d v="2024-09-20T00:00:00"/>
    <d v="1899-12-30T12:44:38"/>
    <n v="83"/>
    <s v="E00083"/>
    <s v="RUTA KMS.083"/>
    <x v="271"/>
    <x v="0"/>
    <x v="0"/>
    <x v="0"/>
    <x v="0"/>
    <d v="2024-09-20T11:00:15"/>
    <x v="407"/>
    <n v="4.9958333332906477"/>
    <d v="2024-09-20T12:44:38"/>
    <d v="1899-12-30T01:06:24"/>
    <d v="2024-09-20T13:51:02"/>
    <n v="2.1494444443378597"/>
    <x v="0"/>
    <m/>
    <m/>
    <x v="0"/>
    <x v="19"/>
    <x v="0"/>
    <x v="3"/>
    <x v="3"/>
    <n v="6"/>
    <s v=""/>
    <d v="1899-12-31T02:33:36"/>
    <n v="2.8891666666239812"/>
    <n v="0"/>
    <n v="2.8891666666239812"/>
    <n v="0"/>
    <x v="0"/>
  </r>
  <r>
    <s v="E002"/>
    <s v="EO11"/>
    <x v="3680"/>
    <x v="0"/>
    <s v="E3"/>
    <n v="100040628"/>
    <s v="FIRMES ECOLOGICOS SOLTEC, S.A."/>
    <n v="22003035"/>
    <s v="A6 BARALLA"/>
    <n v="2853"/>
    <x v="11"/>
    <d v="2024-09-20T00:00:00"/>
    <d v="1899-12-30T11:06:59"/>
    <s v="23/09 8h 607803290 L"/>
    <d v="2024-09-23T00:00:00"/>
    <x v="13"/>
    <x v="0"/>
    <x v="3810"/>
    <d v="2024-09-20T00:00:00"/>
    <d v="1899-12-30T17:31:25"/>
    <n v="57"/>
    <s v="E00057"/>
    <s v="RUTA KMS.057"/>
    <x v="271"/>
    <x v="0"/>
    <x v="0"/>
    <x v="0"/>
    <x v="0"/>
    <d v="2024-09-20T11:06:59"/>
    <x v="410"/>
    <n v="68.883611111145001"/>
    <d v="2024-09-20T17:31:25"/>
    <d v="1899-12-30T00:45:36"/>
    <d v="2024-09-20T18:17:01"/>
    <n v="61.716388888831716"/>
    <x v="0"/>
    <m/>
    <m/>
    <x v="0"/>
    <x v="19"/>
    <x v="0"/>
    <x v="3"/>
    <x v="9"/>
    <n v="6"/>
    <s v=""/>
    <d v="1899-12-30T18:14:24"/>
    <n v="67.123611111144996"/>
    <n v="36"/>
    <n v="31.123611111144996"/>
    <n v="0"/>
    <x v="0"/>
  </r>
  <r>
    <s v="E002"/>
    <s v="EO11"/>
    <x v="3681"/>
    <x v="0"/>
    <s v="E3"/>
    <n v="100040628"/>
    <s v="FIRMES ECOLOGICOS SOLTEC, S.A."/>
    <n v="22003035"/>
    <s v="A6 BARALLA"/>
    <n v="2853"/>
    <x v="11"/>
    <d v="2024-09-20T00:00:00"/>
    <d v="1899-12-30T11:07:30"/>
    <s v="23/09 9h 607803290 L"/>
    <d v="2024-09-23T00:00:00"/>
    <x v="18"/>
    <x v="0"/>
    <x v="3811"/>
    <d v="2024-09-20T00:00:00"/>
    <d v="1899-12-30T20:08:48"/>
    <n v="57"/>
    <s v="E00057"/>
    <s v="RUTA KMS.057"/>
    <x v="20"/>
    <x v="0"/>
    <x v="0"/>
    <x v="0"/>
    <x v="0"/>
    <d v="2024-09-20T11:07:30"/>
    <x v="422"/>
    <n v="69.875000000058208"/>
    <d v="2024-09-20T20:08:48"/>
    <d v="1899-12-30T00:45:36"/>
    <d v="2024-09-20T20:54:24"/>
    <n v="60.093333333323244"/>
    <x v="0"/>
    <m/>
    <m/>
    <x v="0"/>
    <x v="19"/>
    <x v="0"/>
    <x v="3"/>
    <x v="16"/>
    <n v="6"/>
    <s v=""/>
    <d v="1899-12-30T18:14:24"/>
    <n v="68.115000000058203"/>
    <n v="36"/>
    <n v="32.115000000058203"/>
    <n v="0"/>
    <x v="0"/>
  </r>
  <r>
    <s v="E002"/>
    <s v="EO11"/>
    <x v="3682"/>
    <x v="0"/>
    <s v="E3"/>
    <n v="100040628"/>
    <s v="FIRMES ECOLOGICOS SOLTEC, S.A."/>
    <n v="22003035"/>
    <s v="A6 BARALLA"/>
    <n v="2853"/>
    <x v="11"/>
    <d v="2024-09-20T00:00:00"/>
    <d v="1899-12-30T11:08:09"/>
    <s v="23/09 10h  607803290"/>
    <d v="2024-09-23T00:00:00"/>
    <x v="11"/>
    <x v="0"/>
    <x v="3812"/>
    <d v="2024-09-23T00:00:00"/>
    <d v="1899-12-30T08:27:08"/>
    <n v="57"/>
    <s v="E00057"/>
    <s v="RUTA KMS.057"/>
    <x v="0"/>
    <x v="0"/>
    <x v="0"/>
    <x v="0"/>
    <x v="0"/>
    <d v="2024-09-20T11:08:09"/>
    <x v="423"/>
    <n v="70.864166666578967"/>
    <d v="2024-09-23T08:27:08"/>
    <d v="1899-12-30T00:45:36"/>
    <d v="2024-09-23T09:12:44"/>
    <n v="0.78777777770301327"/>
    <x v="0"/>
    <m/>
    <m/>
    <x v="0"/>
    <x v="20"/>
    <x v="0"/>
    <x v="4"/>
    <x v="0"/>
    <n v="2"/>
    <s v=""/>
    <d v="1899-12-30T18:14:24"/>
    <n v="69.104166666578962"/>
    <n v="36"/>
    <n v="33.104166666578962"/>
    <n v="0"/>
    <x v="0"/>
  </r>
  <r>
    <s v="E002"/>
    <s v="EO11"/>
    <x v="3683"/>
    <x v="0"/>
    <s v="E3"/>
    <n v="100040628"/>
    <s v="FIRMES ECOLOGICOS SOLTEC, S.A."/>
    <n v="22003035"/>
    <s v="A6 BARALLA"/>
    <n v="2853"/>
    <x v="11"/>
    <d v="2024-09-20T00:00:00"/>
    <d v="1899-12-30T11:09:25"/>
    <s v="23/09 11:45h 6078032"/>
    <d v="2024-09-23T00:00:00"/>
    <x v="33"/>
    <x v="0"/>
    <x v="3813"/>
    <d v="2024-09-23T00:00:00"/>
    <d v="1899-12-30T11:15:16"/>
    <n v="57"/>
    <s v="E00057"/>
    <s v="RUTA KMS.057"/>
    <x v="315"/>
    <x v="0"/>
    <x v="0"/>
    <x v="0"/>
    <x v="0"/>
    <d v="2024-09-20T11:09:25"/>
    <x v="424"/>
    <n v="72.59305555553874"/>
    <d v="2024-09-23T11:15:16"/>
    <d v="1899-12-30T00:45:36"/>
    <d v="2024-09-23T12:00:52"/>
    <n v="-0.26444444444496185"/>
    <x v="0"/>
    <m/>
    <m/>
    <x v="0"/>
    <x v="20"/>
    <x v="0"/>
    <x v="4"/>
    <x v="7"/>
    <n v="2"/>
    <s v=""/>
    <d v="1899-12-30T18:14:24"/>
    <n v="70.833055555538735"/>
    <n v="36"/>
    <n v="34.833055555538735"/>
    <n v="0"/>
    <x v="0"/>
  </r>
  <r>
    <s v="E002"/>
    <s v="EO11"/>
    <x v="3684"/>
    <x v="0"/>
    <s v="E3"/>
    <n v="100040628"/>
    <s v="FIRMES ECOLOGICOS SOLTEC, S.A."/>
    <n v="22003035"/>
    <s v="A6 BARALLA"/>
    <n v="2853"/>
    <x v="11"/>
    <d v="2024-09-20T00:00:00"/>
    <d v="1899-12-30T11:10:11"/>
    <s v="23/09 14h 607803290"/>
    <d v="2024-09-23T00:00:00"/>
    <x v="3"/>
    <x v="0"/>
    <x v="3814"/>
    <d v="2024-09-23T00:00:00"/>
    <d v="1899-12-30T12:09:02"/>
    <n v="57"/>
    <s v="E00057"/>
    <s v="RUTA KMS.057"/>
    <x v="31"/>
    <x v="0"/>
    <x v="0"/>
    <x v="0"/>
    <x v="0"/>
    <d v="2024-09-20T11:10:11"/>
    <x v="419"/>
    <n v="74.830277777917217"/>
    <d v="2024-09-23T12:09:02"/>
    <d v="1899-12-30T00:45:36"/>
    <d v="2024-09-23T12:54:38"/>
    <n v="1.089444444514811"/>
    <x v="0"/>
    <m/>
    <m/>
    <x v="0"/>
    <x v="20"/>
    <x v="0"/>
    <x v="4"/>
    <x v="3"/>
    <n v="2"/>
    <s v=""/>
    <d v="1899-12-30T18:14:24"/>
    <n v="73.070277777917212"/>
    <n v="36"/>
    <n v="37.070277777917212"/>
    <n v="0"/>
    <x v="0"/>
  </r>
  <r>
    <s v="E002"/>
    <s v="EO11"/>
    <x v="3685"/>
    <x v="0"/>
    <s v="E3"/>
    <n v="100040628"/>
    <s v="FIRMES ECOLOGICOS SOLTEC, S.A."/>
    <n v="22003035"/>
    <s v="A6 BARALLA"/>
    <n v="2853"/>
    <x v="11"/>
    <d v="2024-09-20T00:00:00"/>
    <d v="1899-12-30T11:10:44"/>
    <s v="23/09 16h 607803290"/>
    <d v="2024-09-23T00:00:00"/>
    <x v="6"/>
    <x v="0"/>
    <x v="3815"/>
    <d v="2024-09-23T00:00:00"/>
    <d v="1899-12-30T14:37:27"/>
    <n v="57"/>
    <s v="E00057"/>
    <s v="RUTA KMS.057"/>
    <x v="42"/>
    <x v="0"/>
    <x v="0"/>
    <x v="0"/>
    <x v="0"/>
    <d v="2024-09-20T11:10:44"/>
    <x v="425"/>
    <n v="76.821111111086793"/>
    <d v="2024-09-23T14:37:27"/>
    <d v="1899-12-30T00:45:36"/>
    <d v="2024-09-23T15:23:03"/>
    <n v="0.61583333322778344"/>
    <x v="0"/>
    <m/>
    <m/>
    <x v="0"/>
    <x v="20"/>
    <x v="0"/>
    <x v="4"/>
    <x v="5"/>
    <n v="2"/>
    <s v=""/>
    <d v="1899-12-30T18:14:24"/>
    <n v="75.061111111086788"/>
    <n v="36"/>
    <n v="39.061111111086788"/>
    <n v="0"/>
    <x v="0"/>
  </r>
  <r>
    <s v="E002"/>
    <s v="EO11"/>
    <x v="3686"/>
    <x v="0"/>
    <s v="E3"/>
    <n v="100000865"/>
    <s v="HORMIGONES SINDO CASTRO S.L."/>
    <n v="22000426"/>
    <s v="VENTA ALBARES"/>
    <n v="55"/>
    <x v="1"/>
    <d v="2024-09-20T00:00:00"/>
    <d v="1899-12-30T11:34:13"/>
    <s v="23/09 URGE"/>
    <d v="2024-09-23T00:00:00"/>
    <x v="23"/>
    <x v="0"/>
    <x v="3816"/>
    <d v="2024-09-23T00:00:00"/>
    <d v="1899-12-30T08:46:36"/>
    <n v="39"/>
    <s v="E00039"/>
    <s v="RUTA KMS.039"/>
    <x v="32"/>
    <x v="0"/>
    <x v="0"/>
    <x v="0"/>
    <x v="0"/>
    <d v="2024-09-20T11:34:13"/>
    <x v="426"/>
    <n v="69.929722222324926"/>
    <d v="2024-09-23T08:46:36"/>
    <d v="1899-12-30T00:31:12"/>
    <d v="2024-09-23T09:17:48"/>
    <n v="0.20333333336748183"/>
    <x v="0"/>
    <m/>
    <m/>
    <x v="0"/>
    <x v="20"/>
    <x v="0"/>
    <x v="4"/>
    <x v="0"/>
    <n v="2"/>
    <s v=""/>
    <d v="1899-12-30T12:28:48"/>
    <n v="68.40972222232493"/>
    <n v="36"/>
    <n v="32.40972222232493"/>
    <n v="0"/>
    <x v="0"/>
  </r>
  <r>
    <s v="E002"/>
    <s v="EO11"/>
    <x v="3687"/>
    <x v="0"/>
    <s v="E4"/>
    <n v="100042299"/>
    <s v="B.FANDIÑO LADO, S.L"/>
    <n v="20002995"/>
    <s v="VALDEPEÑAS"/>
    <n v="2906"/>
    <x v="8"/>
    <d v="2024-09-20T00:00:00"/>
    <d v="1899-12-30T11:56:38"/>
    <s v="23 o 24 /09 cem + mo"/>
    <d v="2024-09-23T00:00:00"/>
    <x v="9"/>
    <x v="2"/>
    <x v="3817"/>
    <d v="2024-09-23T00:00:00"/>
    <d v="1899-12-30T12:31:32"/>
    <n v="70"/>
    <s v="E00070"/>
    <s v="RUTA KMS.070"/>
    <x v="228"/>
    <x v="0"/>
    <x v="0"/>
    <x v="1"/>
    <x v="1"/>
    <d v="2024-09-20T11:56:38"/>
    <x v="409"/>
    <n v="80.056111111189239"/>
    <d v="2024-09-23T12:31:32"/>
    <d v="1899-12-30T00:56:00"/>
    <d v="2024-09-23T13:27:32"/>
    <n v="6.5411111111752689"/>
    <x v="0"/>
    <m/>
    <m/>
    <x v="0"/>
    <x v="20"/>
    <x v="0"/>
    <x v="4"/>
    <x v="3"/>
    <n v="2"/>
    <s v=""/>
    <d v="1899-12-30T22:24:00"/>
    <n v="78.122777777855902"/>
    <n v="42"/>
    <n v="36.122777777855902"/>
    <n v="0"/>
    <x v="0"/>
  </r>
  <r>
    <s v="E002"/>
    <s v="EO11"/>
    <x v="3688"/>
    <x v="0"/>
    <s v="E3"/>
    <n v="432000110"/>
    <s v="PREBETONG HORMIGONES, S.A."/>
    <n v="22002920"/>
    <s v="PLANTA MOVIL OURAL"/>
    <n v="3043"/>
    <x v="0"/>
    <d v="2024-09-20T00:00:00"/>
    <d v="1899-12-30T12:14:06"/>
    <s v="20/09 18H ESPECIAL C"/>
    <d v="2024-09-20T00:00:00"/>
    <x v="7"/>
    <x v="0"/>
    <x v="3818"/>
    <d v="2024-09-20T00:00:00"/>
    <d v="1899-12-30T14:59:06"/>
    <n v="123"/>
    <s v="E00123"/>
    <s v="RUTA KMS.123"/>
    <x v="31"/>
    <x v="0"/>
    <x v="0"/>
    <x v="0"/>
    <x v="0"/>
    <d v="2024-09-20T12:14:06"/>
    <x v="421"/>
    <n v="5.7650000000721775"/>
    <d v="2024-09-20T14:59:06"/>
    <d v="1899-12-30T01:38:24"/>
    <d v="2024-09-20T16:37:30"/>
    <n v="1.3749999999417923"/>
    <x v="0"/>
    <m/>
    <m/>
    <x v="0"/>
    <x v="19"/>
    <x v="0"/>
    <x v="3"/>
    <x v="5"/>
    <n v="6"/>
    <s v=""/>
    <d v="1899-12-31T15:21:36"/>
    <n v="3.1250000000721778"/>
    <n v="0"/>
    <n v="3.1250000000721778"/>
    <n v="0"/>
    <x v="0"/>
  </r>
  <r>
    <s v="E002"/>
    <s v="EO11"/>
    <x v="3689"/>
    <x v="0"/>
    <s v="E3"/>
    <n v="100013649"/>
    <s v="HORMIGONES MARBE HISPANIA, S.L."/>
    <n v="22002481"/>
    <s v="PLANTA LALIN"/>
    <n v="55"/>
    <x v="1"/>
    <d v="2024-09-20T00:00:00"/>
    <d v="1899-12-30T12:15:36"/>
    <s v="20/09 17H"/>
    <d v="2024-09-20T00:00:00"/>
    <x v="1"/>
    <x v="1"/>
    <x v="3819"/>
    <d v="2024-09-20T00:00:00"/>
    <d v="1899-12-30T15:15:49"/>
    <n v="58"/>
    <s v="E00058"/>
    <s v="RUTA KMS.058"/>
    <x v="43"/>
    <x v="0"/>
    <x v="0"/>
    <x v="1"/>
    <x v="0"/>
    <d v="2024-09-20T12:15:36"/>
    <x v="418"/>
    <n v="4.7400000000488944"/>
    <d v="2024-09-20T15:15:49"/>
    <d v="1899-12-30T00:46:24"/>
    <d v="2024-09-20T16:02:13"/>
    <n v="0.96305555559229106"/>
    <x v="0"/>
    <m/>
    <m/>
    <x v="0"/>
    <x v="19"/>
    <x v="0"/>
    <x v="3"/>
    <x v="4"/>
    <n v="6"/>
    <s v=""/>
    <d v="1899-12-30T18:33:36"/>
    <n v="2.966666666715561"/>
    <n v="0"/>
    <n v="2.966666666715561"/>
    <n v="0"/>
    <x v="0"/>
  </r>
  <r>
    <s v="E002"/>
    <s v="EO11"/>
    <x v="3690"/>
    <x v="0"/>
    <s v="E3"/>
    <n v="100000455"/>
    <s v="FORJADOS HERMANOS DURAN S.L."/>
    <n v="22000130"/>
    <s v="AS NEVES (GRANEL)"/>
    <n v="2853"/>
    <x v="11"/>
    <d v="2024-09-20T00:00:00"/>
    <d v="1899-12-30T12:36:48"/>
    <s v="23/09 de 8 a 9h"/>
    <d v="2024-09-23T00:00:00"/>
    <x v="18"/>
    <x v="0"/>
    <x v="3820"/>
    <d v="2024-09-20T00:00:00"/>
    <d v="1899-12-30T15:59:11"/>
    <n v="205"/>
    <s v="E00205"/>
    <s v="RUTA KMS.205"/>
    <x v="36"/>
    <x v="0"/>
    <x v="0"/>
    <x v="0"/>
    <x v="0"/>
    <d v="2024-09-20T12:36:48"/>
    <x v="422"/>
    <n v="68.38666666665813"/>
    <d v="2024-09-20T15:59:11"/>
    <d v="1899-12-30T02:44:00"/>
    <d v="2024-09-20T18:43:11"/>
    <n v="62.280277777696028"/>
    <x v="0"/>
    <m/>
    <m/>
    <x v="0"/>
    <x v="19"/>
    <x v="0"/>
    <x v="3"/>
    <x v="4"/>
    <n v="6"/>
    <s v=""/>
    <d v="1900-01-01T17:36:00"/>
    <n v="64.653333333324795"/>
    <n v="36"/>
    <n v="28.653333333324795"/>
    <n v="0"/>
    <x v="0"/>
  </r>
  <r>
    <s v="E002"/>
    <s v="EO11"/>
    <x v="3691"/>
    <x v="0"/>
    <s v="E3"/>
    <n v="432000110"/>
    <s v="PREBETONG HORMIGONES, S.A."/>
    <n v="21000010"/>
    <s v="LA GRELA"/>
    <n v="55"/>
    <x v="1"/>
    <d v="2024-09-20T00:00:00"/>
    <d v="1899-12-30T12:44:39"/>
    <s v="20/09 18:30h"/>
    <d v="2024-09-20T00:00:00"/>
    <x v="20"/>
    <x v="3"/>
    <x v="3821"/>
    <d v="2024-09-20T00:00:00"/>
    <d v="1899-12-30T16:36:18"/>
    <n v="2"/>
    <s v="E00002"/>
    <s v="RUTA KMS.0002"/>
    <x v="30"/>
    <x v="0"/>
    <x v="0"/>
    <x v="1"/>
    <x v="0"/>
    <d v="2024-09-20T12:44:39"/>
    <x v="406"/>
    <n v="5.7558333333581686"/>
    <d v="2024-09-20T16:36:18"/>
    <d v="1899-12-30T00:01:36"/>
    <d v="2024-09-20T16:37:54"/>
    <n v="1.8683333335211501"/>
    <x v="0"/>
    <m/>
    <m/>
    <x v="0"/>
    <x v="19"/>
    <x v="0"/>
    <x v="3"/>
    <x v="8"/>
    <n v="6"/>
    <s v=""/>
    <d v="1899-12-30T00:38:24"/>
    <n v="4.7291666666915022"/>
    <n v="0"/>
    <n v="4.7291666666915022"/>
    <n v="0"/>
    <x v="0"/>
  </r>
  <r>
    <s v="E002"/>
    <s v="EO11"/>
    <x v="3692"/>
    <x v="0"/>
    <s v="E3"/>
    <n v="432000110"/>
    <s v="PREBETONG HORMIGONES, S.A."/>
    <n v="21000023"/>
    <s v="TREMOEDO"/>
    <n v="55"/>
    <x v="1"/>
    <d v="2024-09-20T00:00:00"/>
    <d v="1899-12-30T12:45:05"/>
    <s v="20/09 17h Silo 2"/>
    <d v="2024-09-20T00:00:00"/>
    <x v="1"/>
    <x v="4"/>
    <x v="3822"/>
    <d v="2024-09-20T00:00:00"/>
    <d v="1899-12-30T14:12:45"/>
    <n v="72"/>
    <s v="E00072"/>
    <s v="RUTA KMS.072"/>
    <x v="211"/>
    <x v="0"/>
    <x v="0"/>
    <x v="1"/>
    <x v="0"/>
    <d v="2024-09-20T12:45:05"/>
    <x v="418"/>
    <n v="4.2486111111938953"/>
    <d v="2024-09-20T14:12:45"/>
    <d v="1899-12-30T00:57:36"/>
    <d v="2024-09-20T15:10:21"/>
    <n v="1.8275000000721775"/>
    <x v="0"/>
    <m/>
    <m/>
    <x v="0"/>
    <x v="19"/>
    <x v="0"/>
    <x v="3"/>
    <x v="5"/>
    <n v="6"/>
    <s v=""/>
    <d v="1899-12-30T23:02:24"/>
    <n v="2.2886111111938954"/>
    <n v="0"/>
    <n v="2.2886111111938954"/>
    <n v="0"/>
    <x v="0"/>
  </r>
  <r>
    <s v="E002"/>
    <s v="EO11"/>
    <x v="3693"/>
    <x v="0"/>
    <s v="E3"/>
    <n v="100059105"/>
    <s v="TUNEL DE RANTE UTE"/>
    <n v="22002985"/>
    <s v="SAN CIBRAO - UTE TUNEL DE RANTE"/>
    <n v="3042"/>
    <x v="4"/>
    <d v="2024-09-20T00:00:00"/>
    <d v="1899-12-30T12:45:36"/>
    <s v="23/09 12h"/>
    <d v="2024-09-23T00:00:00"/>
    <x v="17"/>
    <x v="1"/>
    <x v="3823"/>
    <d v="2024-09-23T00:00:00"/>
    <d v="1899-12-30T11:01:45"/>
    <n v="12"/>
    <s v="E00012"/>
    <s v="RUTA KMS.012"/>
    <x v="36"/>
    <x v="0"/>
    <x v="0"/>
    <x v="1"/>
    <x v="0"/>
    <d v="2024-09-20T12:45:36"/>
    <x v="416"/>
    <n v="71.239999999932479"/>
    <d v="2024-09-23T11:01:45"/>
    <d v="1899-12-30T00:09:36"/>
    <d v="2024-09-23T11:11:21"/>
    <n v="0.81083333323476836"/>
    <x v="0"/>
    <m/>
    <m/>
    <x v="0"/>
    <x v="20"/>
    <x v="0"/>
    <x v="4"/>
    <x v="7"/>
    <n v="2"/>
    <s v=""/>
    <d v="1899-12-30T03:50:24"/>
    <n v="70.079999999932483"/>
    <n v="42"/>
    <n v="28.079999999932483"/>
    <n v="0"/>
    <x v="0"/>
  </r>
  <r>
    <s v="E002"/>
    <s v="EO11"/>
    <x v="3694"/>
    <x v="0"/>
    <s v="E3"/>
    <n v="100059105"/>
    <s v="TUNEL DE RANTE UTE"/>
    <n v="22002985"/>
    <s v="SAN CIBRAO - UTE TUNEL DE RANTE"/>
    <n v="3042"/>
    <x v="4"/>
    <d v="2024-09-20T00:00:00"/>
    <d v="1899-12-30T12:46:01"/>
    <s v="24/09 11h"/>
    <d v="2024-09-24T00:00:00"/>
    <x v="12"/>
    <x v="1"/>
    <x v="3824"/>
    <d v="2024-09-24T00:00:00"/>
    <d v="1899-12-30T09:12:52"/>
    <n v="12"/>
    <s v="E00012"/>
    <s v="RUTA KMS.012"/>
    <x v="38"/>
    <x v="0"/>
    <x v="0"/>
    <x v="1"/>
    <x v="0"/>
    <d v="2024-09-20T12:46:01"/>
    <x v="427"/>
    <n v="94.233055555669125"/>
    <d v="2024-09-24T09:12:52"/>
    <d v="1899-12-30T00:09:36"/>
    <d v="2024-09-24T09:22:28"/>
    <n v="1.625555555569008"/>
    <x v="0"/>
    <m/>
    <m/>
    <x v="0"/>
    <x v="21"/>
    <x v="0"/>
    <x v="4"/>
    <x v="1"/>
    <n v="3"/>
    <s v=""/>
    <d v="1899-12-30T03:50:24"/>
    <n v="93.073055555669129"/>
    <n v="56"/>
    <n v="37.073055555669129"/>
    <n v="0"/>
    <x v="0"/>
  </r>
  <r>
    <s v="E002"/>
    <s v="EO11"/>
    <x v="3695"/>
    <x v="0"/>
    <s v="E3"/>
    <n v="100022370"/>
    <s v="PREFABRICADOS LUIS BARROS S.L."/>
    <n v="22002536"/>
    <s v="PUXEIROS"/>
    <n v="55"/>
    <x v="1"/>
    <d v="2024-09-20T00:00:00"/>
    <d v="1899-12-30T12:57:16"/>
    <s v="20/09 15:00h SILO 3"/>
    <d v="2024-09-20T00:00:00"/>
    <x v="4"/>
    <x v="4"/>
    <x v="3825"/>
    <d v="2024-09-20T00:00:00"/>
    <d v="1899-12-30T13:03:26"/>
    <n v="15"/>
    <s v="E00015"/>
    <s v="RUTA KMS.015"/>
    <x v="216"/>
    <x v="0"/>
    <x v="0"/>
    <x v="1"/>
    <x v="0"/>
    <d v="2024-09-20T12:57:16"/>
    <x v="401"/>
    <n v="2.0455555556109175"/>
    <d v="2024-09-20T13:03:26"/>
    <d v="1899-12-30T00:12:00"/>
    <d v="2024-09-20T13:15:26"/>
    <n v="1.7427777777775191"/>
    <x v="0"/>
    <m/>
    <m/>
    <x v="0"/>
    <x v="19"/>
    <x v="0"/>
    <x v="3"/>
    <x v="2"/>
    <n v="6"/>
    <s v=""/>
    <d v="1899-12-30T04:48:00"/>
    <n v="0.84555555561091755"/>
    <n v="0"/>
    <n v="0.84555555561091755"/>
    <n v="1"/>
    <x v="0"/>
  </r>
  <r>
    <s v="E002"/>
    <s v="EO11"/>
    <x v="3696"/>
    <x v="0"/>
    <s v="E3"/>
    <n v="100022370"/>
    <s v="PREFABRICADOS LUIS BARROS S.L."/>
    <n v="22002536"/>
    <s v="PUXEIROS"/>
    <n v="55"/>
    <x v="1"/>
    <d v="2024-09-20T00:00:00"/>
    <d v="1899-12-30T12:57:27"/>
    <s v="20/09 16:00h SILO 3"/>
    <d v="2024-09-20T00:00:00"/>
    <x v="6"/>
    <x v="4"/>
    <x v="3826"/>
    <d v="2024-09-20T00:00:00"/>
    <d v="1899-12-30T15:46:12"/>
    <n v="15"/>
    <s v="E00015"/>
    <s v="RUTA KMS.015"/>
    <x v="216"/>
    <x v="0"/>
    <x v="0"/>
    <x v="1"/>
    <x v="0"/>
    <d v="2024-09-20T12:57:27"/>
    <x v="407"/>
    <n v="3.0424999999813735"/>
    <d v="2024-09-20T15:46:12"/>
    <d v="1899-12-30T00:12:00"/>
    <d v="2024-09-20T15:58:12"/>
    <n v="3.0000000027939677E-2"/>
    <x v="0"/>
    <m/>
    <m/>
    <x v="0"/>
    <x v="19"/>
    <x v="0"/>
    <x v="3"/>
    <x v="4"/>
    <n v="6"/>
    <s v=""/>
    <d v="1899-12-30T04:48:00"/>
    <n v="1.8424999999813734"/>
    <n v="0"/>
    <n v="1.8424999999813734"/>
    <n v="0"/>
    <x v="0"/>
  </r>
  <r>
    <s v="E002"/>
    <s v="EO11"/>
    <x v="3697"/>
    <x v="0"/>
    <s v="E3"/>
    <n v="100022370"/>
    <s v="PREFABRICADOS LUIS BARROS S.L."/>
    <n v="22002691"/>
    <s v="BUEU"/>
    <n v="55"/>
    <x v="1"/>
    <d v="2024-09-20T00:00:00"/>
    <d v="1899-12-30T12:58:06"/>
    <s v="20/09 17:00h"/>
    <d v="2024-09-20T00:00:00"/>
    <x v="1"/>
    <x v="4"/>
    <x v="3827"/>
    <d v="2024-09-20T00:00:00"/>
    <d v="1899-12-30T15:11:03"/>
    <n v="59"/>
    <s v="E00059"/>
    <s v="RUTA KMS.059"/>
    <x v="212"/>
    <x v="0"/>
    <x v="0"/>
    <x v="1"/>
    <x v="0"/>
    <d v="2024-09-20T12:58:06"/>
    <x v="418"/>
    <n v="4.031666666676756"/>
    <d v="2024-09-20T15:11:03"/>
    <d v="1899-12-30T00:47:12"/>
    <d v="2024-09-20T15:58:15"/>
    <n v="1.029166666790843"/>
    <x v="0"/>
    <m/>
    <m/>
    <x v="0"/>
    <x v="19"/>
    <x v="0"/>
    <x v="3"/>
    <x v="4"/>
    <n v="6"/>
    <s v=""/>
    <d v="1899-12-30T18:52:48"/>
    <n v="2.2450000000100894"/>
    <n v="0"/>
    <n v="2.2450000000100894"/>
    <n v="0"/>
    <x v="0"/>
  </r>
  <r>
    <s v="E002"/>
    <s v="EO11"/>
    <x v="3698"/>
    <x v="0"/>
    <s v="E3"/>
    <n v="432000110"/>
    <s v="PREBETONG HORMIGONES, S.A."/>
    <n v="21000042"/>
    <s v="REIGOSA"/>
    <n v="55"/>
    <x v="1"/>
    <d v="2024-09-20T00:00:00"/>
    <d v="1899-12-30T13:21:39"/>
    <s v="23/09 10h"/>
    <d v="2024-09-23T00:00:00"/>
    <x v="11"/>
    <x v="4"/>
    <x v="3828"/>
    <d v="2024-09-20T00:00:00"/>
    <d v="1899-12-30T17:36:40"/>
    <n v="52"/>
    <s v="E00052"/>
    <s v="RUTA KMS.052"/>
    <x v="211"/>
    <x v="0"/>
    <x v="0"/>
    <x v="1"/>
    <x v="0"/>
    <d v="2024-09-20T13:21:39"/>
    <x v="423"/>
    <n v="68.639166666660458"/>
    <d v="2024-09-20T17:36:40"/>
    <d v="1899-12-30T00:41:36"/>
    <d v="2024-09-20T18:18:16"/>
    <n v="63.69555555540137"/>
    <x v="0"/>
    <m/>
    <m/>
    <x v="0"/>
    <x v="19"/>
    <x v="0"/>
    <x v="3"/>
    <x v="9"/>
    <n v="6"/>
    <s v=""/>
    <d v="1899-12-30T16:38:24"/>
    <n v="66.94583333332713"/>
    <n v="42"/>
    <n v="24.94583333332713"/>
    <n v="0"/>
    <x v="0"/>
  </r>
  <r>
    <s v="E002"/>
    <s v="EO11"/>
    <x v="3699"/>
    <x v="0"/>
    <s v="E3"/>
    <n v="432000110"/>
    <s v="PREBETONG HORMIGONES, S.A."/>
    <n v="21000042"/>
    <s v="REIGOSA"/>
    <n v="55"/>
    <x v="1"/>
    <d v="2024-09-20T00:00:00"/>
    <d v="1899-12-30T13:22:28"/>
    <s v="23/09 17h"/>
    <d v="2024-09-23T00:00:00"/>
    <x v="1"/>
    <x v="2"/>
    <x v="3829"/>
    <d v="2024-09-23T00:00:00"/>
    <d v="1899-12-30T14:57:23"/>
    <n v="65"/>
    <s v="E00065"/>
    <s v="RUTA KMS.065"/>
    <x v="214"/>
    <x v="0"/>
    <x v="0"/>
    <x v="1"/>
    <x v="0"/>
    <d v="2024-09-20T13:22:28"/>
    <x v="428"/>
    <n v="75.625555555627216"/>
    <d v="2024-09-23T14:57:23"/>
    <d v="1899-12-30T00:52:00"/>
    <d v="2024-09-23T15:49:23"/>
    <n v="1.1769444445380941"/>
    <x v="0"/>
    <m/>
    <m/>
    <x v="0"/>
    <x v="20"/>
    <x v="0"/>
    <x v="4"/>
    <x v="5"/>
    <n v="2"/>
    <s v=""/>
    <d v="1899-12-30T20:48:00"/>
    <n v="73.758888888960556"/>
    <n v="42"/>
    <n v="31.758888888960556"/>
    <n v="0"/>
    <x v="0"/>
  </r>
  <r>
    <s v="E002"/>
    <s v="EO11"/>
    <x v="3700"/>
    <x v="0"/>
    <s v="E3"/>
    <n v="100048420"/>
    <s v="RODIÑAS PRETENSADOS, S. L."/>
    <n v="22002398"/>
    <s v="CALO"/>
    <n v="55"/>
    <x v="1"/>
    <d v="2024-09-20T00:00:00"/>
    <d v="1899-12-30T13:22:59"/>
    <s v="23/09 8h SILO 1"/>
    <d v="2024-09-23T00:00:00"/>
    <x v="13"/>
    <x v="2"/>
    <x v="3830"/>
    <d v="2024-09-20T00:00:00"/>
    <d v="1899-12-30T17:51:44"/>
    <n v="15"/>
    <s v="E00015"/>
    <s v="RUTA KMS.015"/>
    <x v="217"/>
    <x v="0"/>
    <x v="0"/>
    <x v="1"/>
    <x v="0"/>
    <d v="2024-09-20T13:22:59"/>
    <x v="410"/>
    <n v="66.616944444424007"/>
    <d v="2024-09-20T17:51:44"/>
    <d v="1899-12-30T00:12:00"/>
    <d v="2024-09-20T18:03:44"/>
    <n v="61.937777777959127"/>
    <x v="0"/>
    <m/>
    <m/>
    <x v="0"/>
    <x v="19"/>
    <x v="0"/>
    <x v="3"/>
    <x v="9"/>
    <n v="6"/>
    <s v=""/>
    <d v="1899-12-30T04:48:00"/>
    <n v="65.416944444424004"/>
    <n v="42"/>
    <n v="23.416944444424004"/>
    <n v="0"/>
    <x v="0"/>
  </r>
  <r>
    <s v="E002"/>
    <s v="EO11"/>
    <x v="3701"/>
    <x v="0"/>
    <s v="E3"/>
    <n v="100000764"/>
    <s v="HORMIGONES BERGANTIÑOS S.A."/>
    <n v="22000267"/>
    <s v="CARBALLO"/>
    <n v="55"/>
    <x v="1"/>
    <d v="2024-09-20T00:00:00"/>
    <d v="1899-12-30T14:35:10"/>
    <s v="23/09 12:00h"/>
    <d v="2024-09-23T00:00:00"/>
    <x v="17"/>
    <x v="3"/>
    <x v="3831"/>
    <d v="2024-09-23T00:00:00"/>
    <d v="1899-12-30T10:28:56"/>
    <n v="33"/>
    <s v="E00033"/>
    <s v="RUTA KMS.033"/>
    <x v="30"/>
    <x v="0"/>
    <x v="0"/>
    <x v="1"/>
    <x v="0"/>
    <d v="2024-09-20T14:35:10"/>
    <x v="416"/>
    <n v="69.413888888899237"/>
    <d v="2024-09-23T10:28:56"/>
    <d v="1899-12-30T00:26:24"/>
    <d v="2024-09-23T10:55:20"/>
    <n v="1.0777777777402662"/>
    <x v="0"/>
    <m/>
    <m/>
    <x v="0"/>
    <x v="20"/>
    <x v="0"/>
    <x v="4"/>
    <x v="6"/>
    <n v="2"/>
    <s v=""/>
    <d v="1899-12-30T10:33:36"/>
    <n v="67.973888888899239"/>
    <n v="42"/>
    <n v="25.973888888899239"/>
    <n v="0"/>
    <x v="0"/>
  </r>
  <r>
    <s v="E002"/>
    <s v="EO11"/>
    <x v="3702"/>
    <x v="0"/>
    <s v="E3"/>
    <n v="100000764"/>
    <s v="HORMIGONES BERGANTIÑOS S.A."/>
    <n v="22000267"/>
    <s v="CARBALLO"/>
    <n v="55"/>
    <x v="1"/>
    <d v="2024-09-20T00:00:00"/>
    <d v="1899-12-30T14:35:19"/>
    <s v="23/09 16:30h"/>
    <d v="2024-09-23T00:00:00"/>
    <x v="15"/>
    <x v="3"/>
    <x v="3832"/>
    <d v="2024-09-23T00:00:00"/>
    <d v="1899-12-30T15:23:37"/>
    <n v="33"/>
    <s v="E00033"/>
    <s v="RUTA KMS.033"/>
    <x v="221"/>
    <x v="0"/>
    <x v="0"/>
    <x v="1"/>
    <x v="0"/>
    <d v="2024-09-20T14:35:19"/>
    <x v="429"/>
    <n v="73.911388888838701"/>
    <d v="2024-09-23T15:23:37"/>
    <d v="1899-12-30T00:26:24"/>
    <d v="2024-09-23T15:50:01"/>
    <n v="0.66638888890156522"/>
    <x v="0"/>
    <m/>
    <m/>
    <x v="0"/>
    <x v="20"/>
    <x v="0"/>
    <x v="4"/>
    <x v="4"/>
    <n v="2"/>
    <s v=""/>
    <d v="1899-12-30T10:33:36"/>
    <n v="72.471388888838703"/>
    <n v="42"/>
    <n v="30.471388888838703"/>
    <n v="0"/>
    <x v="0"/>
  </r>
  <r>
    <s v="E002"/>
    <s v="EO11"/>
    <x v="3703"/>
    <x v="0"/>
    <s v="E3"/>
    <n v="432000181"/>
    <s v="PREBETONG LUGO HORMIGONES, S.A."/>
    <n v="22001450"/>
    <s v="LUGO"/>
    <n v="55"/>
    <x v="1"/>
    <d v="2024-09-20T00:00:00"/>
    <d v="1899-12-30T14:36:13"/>
    <s v="23/09 9h"/>
    <d v="2024-09-23T00:00:00"/>
    <x v="18"/>
    <x v="0"/>
    <x v="3833"/>
    <d v="2024-09-20T00:00:00"/>
    <d v="1899-12-30T15:35:48"/>
    <n v="108"/>
    <s v="E00108"/>
    <s v="RUTA KMS.108"/>
    <x v="4"/>
    <x v="0"/>
    <x v="0"/>
    <x v="0"/>
    <x v="0"/>
    <d v="2024-09-20T14:36:13"/>
    <x v="422"/>
    <n v="66.396388888824731"/>
    <d v="2024-09-20T15:35:48"/>
    <d v="1899-12-30T01:26:24"/>
    <d v="2024-09-20T17:02:12"/>
    <n v="63.963333333435003"/>
    <x v="0"/>
    <m/>
    <m/>
    <x v="0"/>
    <x v="19"/>
    <x v="0"/>
    <x v="3"/>
    <x v="4"/>
    <n v="6"/>
    <s v=""/>
    <d v="1899-12-31T10:33:36"/>
    <n v="63.956388888824733"/>
    <n v="36"/>
    <n v="27.956388888824733"/>
    <n v="0"/>
    <x v="0"/>
  </r>
  <r>
    <s v="E002"/>
    <s v="EO11"/>
    <x v="3704"/>
    <x v="0"/>
    <s v="E3"/>
    <n v="432000181"/>
    <s v="PREBETONG LUGO HORMIGONES, S.A."/>
    <n v="22001450"/>
    <s v="LUGO"/>
    <n v="55"/>
    <x v="1"/>
    <d v="2024-09-20T00:00:00"/>
    <d v="1899-12-30T14:36:45"/>
    <s v="23/09 11:00H"/>
    <d v="2024-09-23T00:00:00"/>
    <x v="12"/>
    <x v="0"/>
    <x v="3834"/>
    <d v="2024-09-23T00:00:00"/>
    <d v="1899-12-30T09:33:41"/>
    <n v="108"/>
    <s v="E00108"/>
    <s v="RUTA KMS.108"/>
    <x v="42"/>
    <x v="0"/>
    <x v="0"/>
    <x v="0"/>
    <x v="0"/>
    <d v="2024-09-20T14:36:45"/>
    <x v="411"/>
    <n v="68.387500000011642"/>
    <d v="2024-09-23T09:33:41"/>
    <d v="1899-12-30T01:26:24"/>
    <d v="2024-09-23T11:00:05"/>
    <n v="-1.3888886896893382E-3"/>
    <x v="0"/>
    <m/>
    <m/>
    <x v="0"/>
    <x v="20"/>
    <x v="0"/>
    <x v="4"/>
    <x v="1"/>
    <n v="2"/>
    <s v=""/>
    <d v="1899-12-31T10:33:36"/>
    <n v="65.947500000011644"/>
    <n v="36"/>
    <n v="29.947500000011644"/>
    <n v="0"/>
    <x v="0"/>
  </r>
  <r>
    <s v="E002"/>
    <s v="EO11"/>
    <x v="3705"/>
    <x v="0"/>
    <s v="E3"/>
    <n v="432000181"/>
    <s v="PREBETONG LUGO HORMIGONES, S.A."/>
    <n v="22001450"/>
    <s v="LUGO"/>
    <n v="55"/>
    <x v="1"/>
    <d v="2024-09-20T00:00:00"/>
    <d v="1899-12-30T14:38:07"/>
    <s v="23/09 12:30h"/>
    <d v="2024-09-23T00:00:00"/>
    <x v="8"/>
    <x v="0"/>
    <x v="3835"/>
    <d v="2024-09-23T00:00:00"/>
    <d v="1899-12-30T11:19:02"/>
    <n v="108"/>
    <s v="E00108"/>
    <s v="RUTA KMS.108"/>
    <x v="32"/>
    <x v="0"/>
    <x v="0"/>
    <x v="0"/>
    <x v="0"/>
    <d v="2024-09-20T14:38:07"/>
    <x v="430"/>
    <n v="69.864722222322598"/>
    <d v="2024-09-23T11:19:02"/>
    <d v="1899-12-30T01:26:24"/>
    <d v="2024-09-23T12:45:26"/>
    <n v="-0.2572222221060656"/>
    <x v="0"/>
    <m/>
    <m/>
    <x v="0"/>
    <x v="20"/>
    <x v="0"/>
    <x v="4"/>
    <x v="7"/>
    <n v="2"/>
    <s v=""/>
    <d v="1899-12-31T10:33:36"/>
    <n v="67.4247222223226"/>
    <n v="36"/>
    <n v="31.4247222223226"/>
    <n v="0"/>
    <x v="0"/>
  </r>
  <r>
    <s v="E002"/>
    <s v="EO11"/>
    <x v="3706"/>
    <x v="0"/>
    <s v="E3"/>
    <n v="100022674"/>
    <s v="COMERCIAL SILOS DE GALICIA, S.L."/>
    <n v="22002564"/>
    <s v="LOMBA"/>
    <n v="55"/>
    <x v="1"/>
    <d v="2024-09-20T00:00:00"/>
    <d v="1899-12-30T14:49:13"/>
    <s v="23/09 09h30"/>
    <d v="2024-09-23T00:00:00"/>
    <x v="23"/>
    <x v="4"/>
    <x v="3836"/>
    <d v="2024-09-20T00:00:00"/>
    <d v="1899-12-30T18:10:59"/>
    <n v="15"/>
    <s v="E00015"/>
    <s v="RUTA KMS.015"/>
    <x v="212"/>
    <x v="0"/>
    <x v="0"/>
    <x v="1"/>
    <x v="0"/>
    <d v="2024-09-20T14:49:13"/>
    <x v="426"/>
    <n v="66.679722222208511"/>
    <d v="2024-09-20T18:10:59"/>
    <d v="1899-12-30T00:12:00"/>
    <d v="2024-09-20T18:22:59"/>
    <n v="63.116944444540422"/>
    <x v="0"/>
    <m/>
    <m/>
    <x v="0"/>
    <x v="19"/>
    <x v="0"/>
    <x v="3"/>
    <x v="10"/>
    <n v="6"/>
    <s v=""/>
    <d v="1899-12-30T04:48:00"/>
    <n v="65.479722222208508"/>
    <n v="42"/>
    <n v="23.479722222208508"/>
    <n v="0"/>
    <x v="0"/>
  </r>
  <r>
    <s v="E002"/>
    <s v="EO11"/>
    <x v="3707"/>
    <x v="0"/>
    <s v="E3"/>
    <n v="100000835"/>
    <s v="HORMIGONES DE OROSO S.A."/>
    <n v="22000370"/>
    <s v="OROSO"/>
    <n v="55"/>
    <x v="1"/>
    <d v="2024-09-20T00:00:00"/>
    <d v="1899-12-30T15:10:10"/>
    <s v="20/09 X LA TARDE R01"/>
    <d v="2024-09-20T00:00:00"/>
    <x v="1"/>
    <x v="2"/>
    <x v="3837"/>
    <d v="2024-09-20T00:00:00"/>
    <d v="1899-12-30T15:57:21"/>
    <n v="24"/>
    <s v="E00024"/>
    <s v="RUTA KMS.024"/>
    <x v="217"/>
    <x v="0"/>
    <x v="0"/>
    <x v="1"/>
    <x v="0"/>
    <d v="2024-09-20T15:10:10"/>
    <x v="418"/>
    <n v="1.8305555556435138"/>
    <d v="2024-09-20T15:57:21"/>
    <d v="1899-12-30T00:19:12"/>
    <d v="2024-09-20T16:16:33"/>
    <n v="0.72416666673962027"/>
    <x v="0"/>
    <m/>
    <m/>
    <x v="0"/>
    <x v="19"/>
    <x v="0"/>
    <x v="3"/>
    <x v="4"/>
    <n v="6"/>
    <s v=""/>
    <d v="1899-12-30T07:40:48"/>
    <n v="0.51055555564351374"/>
    <n v="0"/>
    <n v="0.51055555564351374"/>
    <n v="1"/>
    <x v="0"/>
  </r>
  <r>
    <s v="E002"/>
    <s v="EO11"/>
    <x v="3708"/>
    <x v="0"/>
    <s v="E3"/>
    <n v="100000865"/>
    <s v="HORMIGONES SINDO CASTRO S.L."/>
    <n v="22000428"/>
    <s v="VILLAMARTIN A."/>
    <n v="3042"/>
    <x v="4"/>
    <d v="2024-09-20T00:00:00"/>
    <d v="1899-12-30T15:19:15"/>
    <s v="23/09 12H PUNTUAL."/>
    <d v="2024-09-23T00:00:00"/>
    <x v="17"/>
    <x v="0"/>
    <x v="3838"/>
    <d v="2024-09-23T00:00:00"/>
    <d v="1899-12-30T11:38:31"/>
    <n v="4"/>
    <s v="E00004"/>
    <s v="RUTA KMS.004"/>
    <x v="275"/>
    <x v="0"/>
    <x v="0"/>
    <x v="0"/>
    <x v="0"/>
    <d v="2024-09-20T15:19:15"/>
    <x v="416"/>
    <n v="68.679166666581295"/>
    <d v="2024-09-23T11:38:31"/>
    <d v="1899-12-30T00:03:12"/>
    <d v="2024-09-23T11:41:43"/>
    <n v="0.30472222220851108"/>
    <x v="0"/>
    <m/>
    <m/>
    <x v="0"/>
    <x v="20"/>
    <x v="0"/>
    <x v="4"/>
    <x v="7"/>
    <n v="2"/>
    <s v=""/>
    <d v="1899-12-30T01:16:48"/>
    <n v="67.625833333247968"/>
    <n v="36"/>
    <n v="31.625833333247968"/>
    <n v="0"/>
    <x v="0"/>
  </r>
  <r>
    <s v="E002"/>
    <s v="EO11"/>
    <x v="3709"/>
    <x v="0"/>
    <s v="E3"/>
    <n v="100000865"/>
    <s v="HORMIGONES SINDO CASTRO S.L."/>
    <n v="22000428"/>
    <s v="VILLAMARTIN A."/>
    <n v="3042"/>
    <x v="4"/>
    <d v="2024-09-20T00:00:00"/>
    <d v="1899-12-30T15:20:11"/>
    <s v="23/09 15h PUNTUAL."/>
    <d v="2024-09-23T00:00:00"/>
    <x v="4"/>
    <x v="0"/>
    <x v="3839"/>
    <d v="2024-09-23T00:00:00"/>
    <d v="1899-12-30T14:39:39"/>
    <n v="4"/>
    <s v="E00004"/>
    <s v="RUTA KMS.004"/>
    <x v="4"/>
    <x v="0"/>
    <x v="0"/>
    <x v="0"/>
    <x v="0"/>
    <d v="2024-09-20T15:20:11"/>
    <x v="414"/>
    <n v="71.663611111056525"/>
    <d v="2024-09-23T14:39:39"/>
    <d v="1899-12-30T00:03:12"/>
    <d v="2024-09-23T14:42:51"/>
    <n v="0.28583333326969296"/>
    <x v="0"/>
    <m/>
    <m/>
    <x v="0"/>
    <x v="20"/>
    <x v="0"/>
    <x v="4"/>
    <x v="5"/>
    <n v="2"/>
    <s v=""/>
    <d v="1899-12-30T01:16:48"/>
    <n v="70.610277777723198"/>
    <n v="36"/>
    <n v="34.610277777723198"/>
    <n v="0"/>
    <x v="0"/>
  </r>
  <r>
    <s v="E002"/>
    <s v="EO11"/>
    <x v="3710"/>
    <x v="0"/>
    <s v="E3"/>
    <n v="100000865"/>
    <s v="HORMIGONES SINDO CASTRO S.L."/>
    <n v="22000428"/>
    <s v="VILLAMARTIN A."/>
    <n v="3042"/>
    <x v="4"/>
    <d v="2024-09-20T00:00:00"/>
    <d v="1899-12-30T15:20:53"/>
    <s v="23/09 18h PUNTUAL."/>
    <d v="2024-09-23T00:00:00"/>
    <x v="7"/>
    <x v="0"/>
    <x v="3840"/>
    <d v="2024-09-23T00:00:00"/>
    <d v="1899-12-30T17:01:31"/>
    <n v="4"/>
    <s v="E00004"/>
    <s v="RUTA KMS.004"/>
    <x v="20"/>
    <x v="0"/>
    <x v="0"/>
    <x v="0"/>
    <x v="0"/>
    <d v="2024-09-20T15:20:53"/>
    <x v="431"/>
    <n v="74.651944444456603"/>
    <d v="2024-09-23T17:01:31"/>
    <d v="1899-12-30T00:03:12"/>
    <d v="2024-09-23T17:04:43"/>
    <n v="0.92138888878980651"/>
    <x v="0"/>
    <m/>
    <m/>
    <x v="0"/>
    <x v="20"/>
    <x v="0"/>
    <x v="4"/>
    <x v="9"/>
    <n v="2"/>
    <s v=""/>
    <d v="1899-12-30T01:16:48"/>
    <n v="73.598611111123276"/>
    <n v="36"/>
    <n v="37.598611111123276"/>
    <n v="0"/>
    <x v="0"/>
  </r>
  <r>
    <s v="E002"/>
    <s v="EO11"/>
    <x v="3711"/>
    <x v="0"/>
    <s v="E3"/>
    <n v="100058086"/>
    <s v="BETONVAL HORMIGONES, S.L."/>
    <n v="22002936"/>
    <s v="BARCO DE VALDEORRAS"/>
    <n v="55"/>
    <x v="1"/>
    <d v="2024-09-20T00:00:00"/>
    <d v="1899-12-30T15:29:14"/>
    <s v="23/09 09h"/>
    <d v="2024-09-23T00:00:00"/>
    <x v="18"/>
    <x v="0"/>
    <x v="3841"/>
    <d v="2024-09-20T00:00:00"/>
    <d v="1899-12-30T18:09:12"/>
    <n v="31"/>
    <s v="E00031"/>
    <s v="RUTA KMS.031"/>
    <x v="315"/>
    <x v="0"/>
    <x v="0"/>
    <x v="0"/>
    <x v="0"/>
    <d v="2024-09-20T15:29:14"/>
    <x v="422"/>
    <n v="65.512777777737938"/>
    <d v="2024-09-20T18:09:12"/>
    <d v="1899-12-30T00:24:48"/>
    <d v="2024-09-20T18:34:00"/>
    <n v="62.43333333323244"/>
    <x v="0"/>
    <m/>
    <m/>
    <x v="0"/>
    <x v="19"/>
    <x v="0"/>
    <x v="3"/>
    <x v="10"/>
    <n v="6"/>
    <s v=""/>
    <d v="1899-12-30T09:55:12"/>
    <n v="64.099444444404611"/>
    <n v="36"/>
    <n v="28.099444444404611"/>
    <n v="0"/>
    <x v="0"/>
  </r>
  <r>
    <s v="E002"/>
    <s v="EO11"/>
    <x v="3712"/>
    <x v="0"/>
    <s v="E3"/>
    <n v="100051530"/>
    <s v="MYHNOR MORTEROS Y HORMIGONES DEL"/>
    <n v="22002574"/>
    <s v="A CORUÑA"/>
    <n v="55"/>
    <x v="1"/>
    <d v="2024-09-20T00:00:00"/>
    <d v="1899-12-30T15:34:27"/>
    <s v="23/09 11:30h"/>
    <d v="2024-09-23T00:00:00"/>
    <x v="14"/>
    <x v="3"/>
    <x v="3842"/>
    <d v="2024-09-23T00:00:00"/>
    <d v="1899-12-30T11:01:08"/>
    <n v="2"/>
    <s v="E00002"/>
    <s v="RUTA KMS.0002"/>
    <x v="220"/>
    <x v="0"/>
    <x v="0"/>
    <x v="1"/>
    <x v="0"/>
    <d v="2024-09-20T15:34:27"/>
    <x v="432"/>
    <n v="67.92583333334187"/>
    <d v="2024-09-23T11:01:08"/>
    <d v="1899-12-30T00:01:36"/>
    <d v="2024-09-23T11:02:44"/>
    <n v="0.45444444450549781"/>
    <x v="0"/>
    <m/>
    <m/>
    <x v="0"/>
    <x v="20"/>
    <x v="0"/>
    <x v="4"/>
    <x v="7"/>
    <n v="2"/>
    <s v=""/>
    <d v="1899-12-30T00:38:24"/>
    <n v="66.8991666666752"/>
    <n v="42"/>
    <n v="24.8991666666752"/>
    <n v="0"/>
    <x v="0"/>
  </r>
  <r>
    <s v="E002"/>
    <s v="EO11"/>
    <x v="3713"/>
    <x v="0"/>
    <s v="E3"/>
    <n v="100048420"/>
    <s v="RODIÑAS PRETENSADOS, S. L."/>
    <n v="22002397"/>
    <s v="TEIXEIRO"/>
    <n v="3218"/>
    <x v="5"/>
    <d v="2024-09-20T00:00:00"/>
    <d v="1899-12-30T15:34:52"/>
    <s v="23/09 16h"/>
    <d v="2024-09-23T00:00:00"/>
    <x v="6"/>
    <x v="0"/>
    <x v="3843"/>
    <d v="2024-09-23T00:00:00"/>
    <d v="1899-12-30T13:18:17"/>
    <n v="151"/>
    <s v="E00151"/>
    <s v="RUTA KMS.151"/>
    <x v="6"/>
    <x v="0"/>
    <x v="0"/>
    <x v="0"/>
    <x v="0"/>
    <d v="2024-09-20T15:34:52"/>
    <x v="425"/>
    <n v="72.418888888845686"/>
    <d v="2024-09-23T13:18:17"/>
    <d v="1899-12-30T02:00:48"/>
    <d v="2024-09-23T15:19:05"/>
    <n v="0.68194444442633539"/>
    <x v="0"/>
    <m/>
    <m/>
    <x v="0"/>
    <x v="20"/>
    <x v="0"/>
    <x v="4"/>
    <x v="2"/>
    <n v="2"/>
    <s v=""/>
    <d v="1900-01-01T00:19:12"/>
    <n v="69.40555555551235"/>
    <n v="36"/>
    <n v="33.40555555551235"/>
    <n v="0"/>
    <x v="0"/>
  </r>
  <r>
    <s v="E002"/>
    <s v="EO11"/>
    <x v="3714"/>
    <x v="0"/>
    <s v="E3"/>
    <n v="432000110"/>
    <s v="PREBETONG HORMIGONES, S.A."/>
    <n v="21000011"/>
    <s v="MEIXOEIRO"/>
    <n v="55"/>
    <x v="1"/>
    <d v="2024-09-20T00:00:00"/>
    <d v="1899-12-30T15:35:16"/>
    <s v="23/09 15H"/>
    <d v="2024-09-23T00:00:00"/>
    <x v="4"/>
    <x v="1"/>
    <x v="3844"/>
    <d v="2024-09-23T00:00:00"/>
    <d v="1899-12-30T12:43:11"/>
    <n v="89"/>
    <s v="E00089"/>
    <s v="RUTA KMS.089"/>
    <x v="36"/>
    <x v="0"/>
    <x v="0"/>
    <x v="1"/>
    <x v="0"/>
    <d v="2024-09-20T15:35:16"/>
    <x v="414"/>
    <n v="71.412222222250421"/>
    <d v="2024-09-23T12:43:11"/>
    <d v="1899-12-30T01:11:12"/>
    <d v="2024-09-23T13:54:23"/>
    <n v="1.093611111107748"/>
    <x v="0"/>
    <m/>
    <m/>
    <x v="0"/>
    <x v="20"/>
    <x v="0"/>
    <x v="4"/>
    <x v="3"/>
    <n v="2"/>
    <s v=""/>
    <d v="1899-12-31T04:28:48"/>
    <n v="69.225555555583753"/>
    <n v="42"/>
    <n v="27.225555555583753"/>
    <n v="0"/>
    <x v="0"/>
  </r>
  <r>
    <s v="E002"/>
    <s v="EO11"/>
    <x v="3715"/>
    <x v="0"/>
    <s v="E3"/>
    <n v="100051530"/>
    <s v="MYHNOR MORTEROS Y HORMIGONES DEL"/>
    <n v="22002945"/>
    <s v="ESTACION INTERMODAL - A CORUÑA"/>
    <n v="55"/>
    <x v="1"/>
    <d v="2024-09-20T00:00:00"/>
    <d v="1899-12-30T15:35:25"/>
    <s v="23/09 9h"/>
    <d v="2024-09-23T00:00:00"/>
    <x v="18"/>
    <x v="3"/>
    <x v="3845"/>
    <d v="2024-09-20T00:00:00"/>
    <d v="1899-12-30T16:51:45"/>
    <n v="7"/>
    <s v="E00007"/>
    <s v="RUTA KMS.007"/>
    <x v="220"/>
    <x v="0"/>
    <x v="0"/>
    <x v="1"/>
    <x v="0"/>
    <d v="2024-09-20T15:35:25"/>
    <x v="422"/>
    <n v="65.409722222189885"/>
    <d v="2024-09-20T16:51:45"/>
    <d v="1899-12-30T00:05:36"/>
    <d v="2024-09-20T16:57:21"/>
    <n v="64.04416666663019"/>
    <x v="0"/>
    <m/>
    <m/>
    <x v="0"/>
    <x v="19"/>
    <x v="0"/>
    <x v="3"/>
    <x v="8"/>
    <n v="6"/>
    <s v=""/>
    <d v="1899-12-30T02:14:24"/>
    <n v="64.316388888856551"/>
    <n v="42"/>
    <n v="22.316388888856551"/>
    <n v="0"/>
    <x v="0"/>
  </r>
  <r>
    <s v="E002"/>
    <s v="EO11"/>
    <x v="3716"/>
    <x v="0"/>
    <s v="E3"/>
    <n v="100000794"/>
    <s v="PREFABRICADOS Y HIERROS TOURON S.L"/>
    <n v="22002690"/>
    <s v="BETOTE-SARRIA"/>
    <n v="55"/>
    <x v="1"/>
    <d v="2024-09-20T00:00:00"/>
    <d v="1899-12-30T15:44:24"/>
    <s v="23/09 urgente"/>
    <d v="2024-09-23T00:00:00"/>
    <x v="23"/>
    <x v="0"/>
    <x v="3846"/>
    <d v="2024-09-23T00:00:00"/>
    <d v="1899-12-30T07:09:41"/>
    <n v="105"/>
    <s v="E00105"/>
    <s v="RUTA KMS.105"/>
    <x v="7"/>
    <x v="0"/>
    <x v="0"/>
    <x v="0"/>
    <x v="0"/>
    <d v="2024-09-20T15:44:24"/>
    <x v="426"/>
    <n v="65.760000000125729"/>
    <d v="2024-09-23T07:09:41"/>
    <d v="1899-12-30T01:24:00"/>
    <d v="2024-09-23T08:33:41"/>
    <n v="0.93861111119622365"/>
    <x v="0"/>
    <m/>
    <m/>
    <x v="0"/>
    <x v="20"/>
    <x v="0"/>
    <x v="4"/>
    <x v="12"/>
    <n v="2"/>
    <s v=""/>
    <d v="1899-12-31T09:36:00"/>
    <n v="63.360000000125723"/>
    <n v="36"/>
    <n v="27.360000000125723"/>
    <n v="0"/>
    <x v="0"/>
  </r>
  <r>
    <s v="E002"/>
    <s v="EO11"/>
    <x v="3717"/>
    <x v="0"/>
    <s v="E3"/>
    <n v="100053398"/>
    <s v="HORMIGONES ANPASA, S.L.U."/>
    <n v="22002666"/>
    <s v="OUTARIZ"/>
    <n v="3218"/>
    <x v="5"/>
    <d v="2024-09-20T00:00:00"/>
    <d v="1899-12-30T15:45:53"/>
    <s v="23/09 08h"/>
    <d v="2024-09-23T00:00:00"/>
    <x v="13"/>
    <x v="0"/>
    <x v="3847"/>
    <d v="2024-09-20T00:00:00"/>
    <d v="1899-12-30T18:27:05"/>
    <n v="145"/>
    <s v="E00145"/>
    <s v="RUTA KMS.145"/>
    <x v="8"/>
    <x v="0"/>
    <x v="0"/>
    <x v="0"/>
    <x v="0"/>
    <d v="2024-09-20T15:45:53"/>
    <x v="410"/>
    <n v="64.235277777886949"/>
    <d v="2024-09-20T18:27:05"/>
    <d v="1899-12-30T01:56:00"/>
    <d v="2024-09-20T20:23:05"/>
    <n v="59.615277777775191"/>
    <x v="0"/>
    <m/>
    <m/>
    <x v="0"/>
    <x v="19"/>
    <x v="0"/>
    <x v="3"/>
    <x v="10"/>
    <n v="6"/>
    <s v=""/>
    <d v="1899-12-31T22:24:00"/>
    <n v="61.301944444553612"/>
    <n v="36"/>
    <n v="25.301944444553612"/>
    <n v="0"/>
    <x v="0"/>
  </r>
  <r>
    <s v="E002"/>
    <s v="EO11"/>
    <x v="3718"/>
    <x v="0"/>
    <s v="E3"/>
    <n v="432000110"/>
    <s v="PREBETONG HORMIGONES, S.A."/>
    <n v="21000012"/>
    <s v="OURENSE"/>
    <n v="55"/>
    <x v="1"/>
    <d v="2024-09-20T00:00:00"/>
    <d v="1899-12-30T15:55:02"/>
    <s v="23/09 10:30H C10"/>
    <d v="2024-09-23T00:00:00"/>
    <x v="21"/>
    <x v="1"/>
    <x v="3848"/>
    <d v="2024-09-23T00:00:00"/>
    <d v="1899-12-30T10:31:36"/>
    <n v="14"/>
    <s v="E00014"/>
    <s v="RUTA KMS.014"/>
    <x v="8"/>
    <x v="0"/>
    <x v="0"/>
    <x v="1"/>
    <x v="0"/>
    <d v="2024-09-20T15:55:02"/>
    <x v="433"/>
    <n v="66.58277777780313"/>
    <d v="2024-09-23T10:31:36"/>
    <d v="1899-12-30T00:11:12"/>
    <d v="2024-09-23T10:42:48"/>
    <n v="-0.21333333326037973"/>
    <x v="0"/>
    <m/>
    <m/>
    <x v="0"/>
    <x v="20"/>
    <x v="0"/>
    <x v="4"/>
    <x v="6"/>
    <n v="2"/>
    <s v=""/>
    <d v="1899-12-30T04:28:48"/>
    <n v="65.396111111136463"/>
    <n v="42"/>
    <n v="23.396111111136463"/>
    <n v="0"/>
    <x v="0"/>
  </r>
  <r>
    <s v="E002"/>
    <s v="EO11"/>
    <x v="3719"/>
    <x v="0"/>
    <s v="E3"/>
    <n v="100010280"/>
    <s v="ANLLACO, S.A."/>
    <n v="22000631"/>
    <s v="CABAÑINAS"/>
    <n v="55"/>
    <x v="1"/>
    <d v="2024-09-20T00:00:00"/>
    <d v="1899-12-30T16:28:12"/>
    <s v="23/09 X LA MAÑANA"/>
    <d v="2024-09-23T00:00:00"/>
    <x v="8"/>
    <x v="0"/>
    <x v="3849"/>
    <d v="2024-09-23T00:00:00"/>
    <d v="1899-12-30T12:04:04"/>
    <n v="32"/>
    <s v="E00032"/>
    <s v="RUTA KMS.032"/>
    <x v="9"/>
    <x v="0"/>
    <x v="0"/>
    <x v="0"/>
    <x v="0"/>
    <d v="2024-09-20T16:28:12"/>
    <x v="430"/>
    <n v="68.030000000086147"/>
    <d v="2024-09-23T12:04:04"/>
    <d v="1899-12-30T00:25:36"/>
    <d v="2024-09-23T12:29:40"/>
    <n v="5.5555556318722665E-3"/>
    <x v="0"/>
    <m/>
    <m/>
    <x v="0"/>
    <x v="20"/>
    <x v="0"/>
    <x v="4"/>
    <x v="3"/>
    <n v="2"/>
    <s v=""/>
    <d v="1899-12-30T10:14:24"/>
    <n v="66.603333333419485"/>
    <n v="36"/>
    <n v="30.603333333419485"/>
    <n v="0"/>
    <x v="0"/>
  </r>
  <r>
    <s v="E002"/>
    <s v="EO11"/>
    <x v="3720"/>
    <x v="0"/>
    <s v="E4"/>
    <n v="100030725"/>
    <s v="ALMACENES OTERO, S. L."/>
    <n v="19000463"/>
    <s v="MONDOÑEDO"/>
    <n v="2906"/>
    <x v="8"/>
    <d v="2024-09-20T00:00:00"/>
    <d v="1899-12-30T16:50:19"/>
    <s v="23/09 descarga 9-13h"/>
    <d v="2024-09-23T00:00:00"/>
    <x v="0"/>
    <x v="0"/>
    <x v="3850"/>
    <d v="2024-09-20T00:00:00"/>
    <d v="1899-12-30T19:01:22"/>
    <n v="180"/>
    <s v="E00180"/>
    <s v="RUTA KMS.180"/>
    <x v="227"/>
    <x v="0"/>
    <x v="0"/>
    <x v="0"/>
    <x v="1"/>
    <d v="2024-09-20T16:50:19"/>
    <x v="434"/>
    <n v="68.161388888780493"/>
    <d v="2024-09-20T19:01:22"/>
    <d v="1899-12-30T02:24:00"/>
    <d v="2024-09-20T21:25:22"/>
    <n v="63.577222222171258"/>
    <x v="0"/>
    <m/>
    <m/>
    <x v="0"/>
    <x v="19"/>
    <x v="0"/>
    <x v="3"/>
    <x v="11"/>
    <n v="6"/>
    <s v=""/>
    <d v="1900-01-01T09:36:00"/>
    <n v="64.761388888780488"/>
    <n v="36"/>
    <n v="28.761388888780488"/>
    <n v="0"/>
    <x v="0"/>
  </r>
  <r>
    <s v="E002"/>
    <s v="EO11"/>
    <x v="3721"/>
    <x v="0"/>
    <s v="E4"/>
    <n v="100030716"/>
    <s v="GRUPO GARCIA DO RIBEIRO, S. L."/>
    <n v="19000461"/>
    <s v="RIBADAVIA"/>
    <n v="2906"/>
    <x v="8"/>
    <d v="2024-09-20T00:00:00"/>
    <d v="1899-12-30T16:50:57"/>
    <s v="23/09"/>
    <d v="2024-09-23T00:00:00"/>
    <x v="9"/>
    <x v="0"/>
    <x v="3851"/>
    <d v="2024-09-23T00:00:00"/>
    <d v="1899-12-30T10:06:56"/>
    <n v="166"/>
    <s v="E00166"/>
    <s v="RUTA KMS.166"/>
    <x v="215"/>
    <x v="0"/>
    <x v="0"/>
    <x v="0"/>
    <x v="1"/>
    <d v="2024-09-20T16:50:57"/>
    <x v="409"/>
    <n v="75.150833333318587"/>
    <d v="2024-09-23T10:06:56"/>
    <d v="1899-12-30T02:12:48"/>
    <d v="2024-09-23T12:19:44"/>
    <n v="7.6711111111217178"/>
    <x v="0"/>
    <m/>
    <m/>
    <x v="0"/>
    <x v="20"/>
    <x v="0"/>
    <x v="4"/>
    <x v="6"/>
    <n v="2"/>
    <s v=""/>
    <d v="1900-01-01T05:07:12"/>
    <n v="71.937499999985249"/>
    <n v="36"/>
    <n v="35.937499999985249"/>
    <n v="0"/>
    <x v="0"/>
  </r>
  <r>
    <s v="E002"/>
    <s v="EO11"/>
    <x v="3722"/>
    <x v="0"/>
    <s v="E3"/>
    <n v="100051530"/>
    <s v="MYHNOR MORTEROS Y HORMIGONES DEL"/>
    <n v="22002573"/>
    <s v="MONTESALGUEIRO"/>
    <n v="55"/>
    <x v="1"/>
    <d v="2024-09-20T00:00:00"/>
    <d v="1899-12-30T17:22:42"/>
    <s v="23/09 09:00h"/>
    <d v="2024-09-23T00:00:00"/>
    <x v="18"/>
    <x v="0"/>
    <x v="3852"/>
    <d v="2024-09-20T00:00:00"/>
    <d v="1899-12-30T19:12:02"/>
    <n v="153"/>
    <s v="E00153"/>
    <s v="RUTA KMS.153"/>
    <x v="31"/>
    <x v="0"/>
    <x v="0"/>
    <x v="0"/>
    <x v="0"/>
    <d v="2024-09-20T17:22:42"/>
    <x v="422"/>
    <n v="63.621666666702367"/>
    <d v="2024-09-20T19:12:02"/>
    <d v="1899-12-30T02:02:24"/>
    <d v="2024-09-20T21:14:26"/>
    <n v="59.759444444440305"/>
    <x v="0"/>
    <m/>
    <m/>
    <x v="0"/>
    <x v="19"/>
    <x v="0"/>
    <x v="3"/>
    <x v="11"/>
    <n v="6"/>
    <s v=""/>
    <d v="1900-01-01T00:57:36"/>
    <n v="60.581666666702368"/>
    <n v="36"/>
    <n v="24.581666666702368"/>
    <n v="0"/>
    <x v="0"/>
  </r>
  <r>
    <s v="E002"/>
    <s v="EO11"/>
    <x v="3723"/>
    <x v="0"/>
    <s v="E3"/>
    <n v="432000110"/>
    <s v="PREBETONG HORMIGONES, S.A."/>
    <n v="22002920"/>
    <s v="PLANTA MOVIL OURAL"/>
    <n v="3043"/>
    <x v="0"/>
    <d v="2024-09-20T00:00:00"/>
    <d v="1899-12-30T17:23:16"/>
    <s v="23/09 10h  CARGAR SI"/>
    <d v="2024-09-23T00:00:00"/>
    <x v="11"/>
    <x v="0"/>
    <x v="3853"/>
    <d v="2024-09-23T00:00:00"/>
    <d v="1899-12-30T08:44:53"/>
    <n v="123"/>
    <s v="E00123"/>
    <s v="RUTA KMS.123"/>
    <x v="6"/>
    <x v="0"/>
    <x v="0"/>
    <x v="0"/>
    <x v="0"/>
    <d v="2024-09-20T17:23:16"/>
    <x v="423"/>
    <n v="64.612222222087439"/>
    <d v="2024-09-23T08:44:53"/>
    <d v="1899-12-30T01:38:24"/>
    <d v="2024-09-23T10:23:17"/>
    <n v="-0.38805555563885719"/>
    <x v="0"/>
    <m/>
    <m/>
    <x v="0"/>
    <x v="20"/>
    <x v="0"/>
    <x v="4"/>
    <x v="0"/>
    <n v="2"/>
    <s v=""/>
    <d v="1899-12-31T15:21:36"/>
    <n v="61.972222222087439"/>
    <n v="36"/>
    <n v="25.972222222087439"/>
    <n v="0"/>
    <x v="0"/>
  </r>
  <r>
    <s v="E002"/>
    <s v="EO11"/>
    <x v="3724"/>
    <x v="0"/>
    <s v="E3"/>
    <n v="100000764"/>
    <s v="HORMIGONES BERGANTIÑOS S.A."/>
    <n v="22000268"/>
    <s v="ESPIRITU SANTO"/>
    <n v="55"/>
    <x v="1"/>
    <d v="2024-09-20T00:00:00"/>
    <d v="1899-12-30T17:49:22"/>
    <s v="23/09 1ºhora"/>
    <d v="2024-09-23T00:00:00"/>
    <x v="19"/>
    <x v="3"/>
    <x v="3854"/>
    <d v="2024-09-23T00:00:00"/>
    <d v="1899-12-30T08:15:25"/>
    <n v="15"/>
    <s v="E00015"/>
    <s v="RUTA KMS.015"/>
    <x v="221"/>
    <x v="0"/>
    <x v="0"/>
    <x v="1"/>
    <x v="0"/>
    <d v="2024-09-20T17:49:22"/>
    <x v="435"/>
    <n v="62.677222222206183"/>
    <d v="2024-09-23T08:15:25"/>
    <d v="1899-12-30T00:12:00"/>
    <d v="2024-09-23T08:27:25"/>
    <n v="4.305555549217388E-2"/>
    <x v="0"/>
    <m/>
    <m/>
    <x v="0"/>
    <x v="20"/>
    <x v="0"/>
    <x v="4"/>
    <x v="0"/>
    <n v="2"/>
    <s v=""/>
    <d v="1899-12-30T04:48:00"/>
    <n v="61.47722222220618"/>
    <n v="42"/>
    <n v="19.47722222220618"/>
    <n v="0"/>
    <x v="0"/>
  </r>
  <r>
    <s v="E002"/>
    <s v="EO11"/>
    <x v="3725"/>
    <x v="0"/>
    <s v="E3"/>
    <n v="100000764"/>
    <s v="HORMIGONES BERGANTIÑOS S.A."/>
    <n v="22000268"/>
    <s v="ESPIRITU SANTO"/>
    <n v="55"/>
    <x v="1"/>
    <d v="2024-09-20T00:00:00"/>
    <d v="1899-12-30T17:49:51"/>
    <s v="23/09 urge"/>
    <d v="2024-09-23T00:00:00"/>
    <x v="3"/>
    <x v="3"/>
    <x v="3855"/>
    <d v="2024-09-23T00:00:00"/>
    <d v="1899-12-30T13:07:11"/>
    <n v="15"/>
    <s v="E00015"/>
    <s v="RUTA KMS.015"/>
    <x v="213"/>
    <x v="0"/>
    <x v="0"/>
    <x v="1"/>
    <x v="0"/>
    <d v="2024-09-20T17:49:51"/>
    <x v="419"/>
    <n v="68.169166666804813"/>
    <d v="2024-09-23T13:07:11"/>
    <d v="1899-12-30T00:12:00"/>
    <d v="2024-09-23T13:19:11"/>
    <n v="0.6802777778939344"/>
    <x v="0"/>
    <m/>
    <m/>
    <x v="0"/>
    <x v="20"/>
    <x v="0"/>
    <x v="4"/>
    <x v="2"/>
    <n v="2"/>
    <s v=""/>
    <d v="1899-12-30T04:48:00"/>
    <n v="66.96916666680481"/>
    <n v="42"/>
    <n v="24.96916666680481"/>
    <n v="0"/>
    <x v="0"/>
  </r>
  <r>
    <s v="E002"/>
    <s v="EO11"/>
    <x v="3726"/>
    <x v="0"/>
    <s v="E3"/>
    <n v="432000181"/>
    <s v="PREBETONG LUGO HORMIGONES, S.A."/>
    <n v="22001450"/>
    <s v="LUGO"/>
    <n v="55"/>
    <x v="1"/>
    <d v="2024-09-20T00:00:00"/>
    <d v="1899-12-30T18:03:32"/>
    <s v="23/09 urge"/>
    <d v="2024-09-23T00:00:00"/>
    <x v="7"/>
    <x v="0"/>
    <x v="3856"/>
    <d v="2024-09-23T00:00:00"/>
    <d v="1899-12-30T16:09:14"/>
    <n v="108"/>
    <s v="E00108"/>
    <s v="RUTA KMS.108"/>
    <x v="2"/>
    <x v="0"/>
    <x v="0"/>
    <x v="0"/>
    <x v="0"/>
    <d v="2024-09-20T18:03:32"/>
    <x v="431"/>
    <n v="71.941111111140344"/>
    <d v="2024-09-23T16:09:14"/>
    <d v="1899-12-30T01:26:24"/>
    <d v="2024-09-23T17:35:38"/>
    <n v="0.40611111122416332"/>
    <x v="0"/>
    <m/>
    <m/>
    <x v="0"/>
    <x v="20"/>
    <x v="0"/>
    <x v="4"/>
    <x v="8"/>
    <n v="2"/>
    <s v=""/>
    <d v="1899-12-31T10:33:36"/>
    <n v="69.501111111140347"/>
    <n v="36"/>
    <n v="33.501111111140347"/>
    <n v="0"/>
    <x v="0"/>
  </r>
  <r>
    <s v="E002"/>
    <s v="EO11"/>
    <x v="3727"/>
    <x v="0"/>
    <s v="E3"/>
    <n v="100000761"/>
    <s v="GRANITOS DE XALLAS S.L."/>
    <n v="22000263"/>
    <s v="SANTA COMBA"/>
    <n v="55"/>
    <x v="1"/>
    <d v="2024-09-20T00:00:00"/>
    <d v="1899-12-30T19:10:43"/>
    <s v="23/09 urge 443/2024"/>
    <d v="2024-09-23T00:00:00"/>
    <x v="18"/>
    <x v="3"/>
    <x v="3857"/>
    <d v="2024-09-23T00:00:00"/>
    <d v="1899-12-30T08:32:15"/>
    <n v="58"/>
    <s v="E00058"/>
    <s v="RUTA KMS.058"/>
    <x v="210"/>
    <x v="0"/>
    <x v="0"/>
    <x v="1"/>
    <x v="0"/>
    <d v="2024-09-20T19:10:43"/>
    <x v="422"/>
    <n v="61.821388888929505"/>
    <d v="2024-09-23T08:32:15"/>
    <d v="1899-12-30T00:46:24"/>
    <d v="2024-09-23T09:18:39"/>
    <n v="-0.31083333335118368"/>
    <x v="0"/>
    <m/>
    <m/>
    <x v="0"/>
    <x v="20"/>
    <x v="0"/>
    <x v="4"/>
    <x v="0"/>
    <n v="2"/>
    <s v=""/>
    <d v="1899-12-30T18:33:36"/>
    <n v="60.048055555596171"/>
    <n v="42"/>
    <n v="18.048055555596171"/>
    <n v="0"/>
    <x v="0"/>
  </r>
  <r>
    <s v="E002"/>
    <s v="EO11"/>
    <x v="3728"/>
    <x v="0"/>
    <s v="E3"/>
    <n v="100000835"/>
    <s v="HORMIGONES DE OROSO S.A."/>
    <n v="22000370"/>
    <s v="OROSO"/>
    <n v="55"/>
    <x v="1"/>
    <d v="2024-09-20T00:00:00"/>
    <d v="1899-12-30T19:11:16"/>
    <s v="23/09 urgente  443/"/>
    <d v="2024-09-23T00:00:00"/>
    <x v="18"/>
    <x v="2"/>
    <x v="3858"/>
    <d v="2024-09-23T00:00:00"/>
    <d v="1899-12-30T08:21:24"/>
    <n v="24"/>
    <s v="E00024"/>
    <s v="RUTA KMS.024"/>
    <x v="214"/>
    <x v="0"/>
    <x v="0"/>
    <x v="1"/>
    <x v="0"/>
    <d v="2024-09-20T19:11:16"/>
    <x v="422"/>
    <n v="61.812222222215496"/>
    <d v="2024-09-23T08:21:24"/>
    <d v="1899-12-30T00:19:12"/>
    <d v="2024-09-23T08:40:36"/>
    <n v="0.32333333330461755"/>
    <x v="0"/>
    <m/>
    <m/>
    <x v="0"/>
    <x v="20"/>
    <x v="0"/>
    <x v="4"/>
    <x v="0"/>
    <n v="2"/>
    <s v=""/>
    <d v="1899-12-30T07:40:48"/>
    <n v="60.492222222215496"/>
    <n v="42"/>
    <n v="18.492222222215496"/>
    <n v="0"/>
    <x v="0"/>
  </r>
  <r>
    <s v="E002"/>
    <s v="EO11"/>
    <x v="3729"/>
    <x v="0"/>
    <s v="E3"/>
    <n v="100000835"/>
    <s v="HORMIGONES DE OROSO S.A."/>
    <n v="22000370"/>
    <s v="OROSO"/>
    <n v="55"/>
    <x v="1"/>
    <d v="2024-09-20T00:00:00"/>
    <d v="1899-12-30T19:12:16"/>
    <s v="23/09 URGE Nº443/202"/>
    <d v="2024-09-23T00:00:00"/>
    <x v="3"/>
    <x v="3"/>
    <x v="3859"/>
    <d v="2024-09-23T00:00:00"/>
    <d v="1899-12-30T12:07:17"/>
    <n v="59"/>
    <s v="E00059"/>
    <s v="RUTA KMS.059"/>
    <x v="210"/>
    <x v="0"/>
    <x v="0"/>
    <x v="1"/>
    <x v="0"/>
    <d v="2024-09-20T19:12:16"/>
    <x v="419"/>
    <n v="66.79555555555271"/>
    <d v="2024-09-23T12:07:17"/>
    <d v="1899-12-30T00:47:12"/>
    <d v="2024-09-23T12:54:29"/>
    <n v="1.091944444400724"/>
    <x v="0"/>
    <m/>
    <m/>
    <x v="0"/>
    <x v="20"/>
    <x v="0"/>
    <x v="4"/>
    <x v="3"/>
    <n v="2"/>
    <s v=""/>
    <d v="1899-12-30T18:52:48"/>
    <n v="65.008888888886048"/>
    <n v="42"/>
    <n v="23.008888888886048"/>
    <n v="0"/>
    <x v="0"/>
  </r>
  <r>
    <s v="E002"/>
    <s v="EO11"/>
    <x v="3730"/>
    <x v="0"/>
    <s v="E3"/>
    <n v="100000835"/>
    <s v="HORMIGONES DE OROSO S.A."/>
    <n v="22000370"/>
    <s v="OROSO"/>
    <n v="55"/>
    <x v="1"/>
    <d v="2024-09-20T00:00:00"/>
    <d v="1899-12-30T19:12:55"/>
    <s v="23/09 16h 443 C02"/>
    <d v="2024-09-23T00:00:00"/>
    <x v="6"/>
    <x v="2"/>
    <x v="3860"/>
    <d v="2024-09-23T00:00:00"/>
    <d v="1899-12-30T14:41:13"/>
    <n v="24"/>
    <s v="E00024"/>
    <s v="RUTA KMS.024"/>
    <x v="210"/>
    <x v="0"/>
    <x v="0"/>
    <x v="1"/>
    <x v="0"/>
    <d v="2024-09-20T19:12:55"/>
    <x v="425"/>
    <n v="68.784722222189885"/>
    <d v="2024-09-23T14:41:13"/>
    <d v="1899-12-30T00:19:12"/>
    <d v="2024-09-23T15:00:25"/>
    <n v="0.99305555544560775"/>
    <x v="0"/>
    <m/>
    <m/>
    <x v="0"/>
    <x v="20"/>
    <x v="0"/>
    <x v="4"/>
    <x v="5"/>
    <n v="2"/>
    <s v=""/>
    <d v="1899-12-30T07:40:48"/>
    <n v="67.464722222189891"/>
    <n v="42"/>
    <n v="25.464722222189891"/>
    <n v="0"/>
    <x v="0"/>
  </r>
  <r>
    <s v="E002"/>
    <s v="EO11"/>
    <x v="3731"/>
    <x v="0"/>
    <s v="E3"/>
    <n v="100056816"/>
    <s v="EXPL. Y HORMIGONES LANCARA, S.L."/>
    <n v="22002860"/>
    <s v="PUEBLA DE SAN JULIAN (LANCARA)"/>
    <n v="55"/>
    <x v="1"/>
    <d v="2024-09-20T00:00:00"/>
    <d v="1899-12-30T19:53:20"/>
    <s v="23/09 14:30h"/>
    <d v="2024-09-23T00:00:00"/>
    <x v="4"/>
    <x v="0"/>
    <x v="3861"/>
    <d v="2024-09-23T00:00:00"/>
    <d v="1899-12-30T11:43:26"/>
    <n v="100"/>
    <s v="E00100"/>
    <s v="RUTA KMS.100"/>
    <x v="20"/>
    <x v="0"/>
    <x v="0"/>
    <x v="0"/>
    <x v="0"/>
    <d v="2024-09-20T19:53:20"/>
    <x v="414"/>
    <n v="67.111111111182254"/>
    <d v="2024-09-23T11:43:26"/>
    <d v="1899-12-30T01:20:00"/>
    <d v="2024-09-23T13:03:26"/>
    <n v="1.9427777777309529"/>
    <x v="0"/>
    <m/>
    <m/>
    <x v="0"/>
    <x v="20"/>
    <x v="0"/>
    <x v="4"/>
    <x v="7"/>
    <n v="2"/>
    <s v=""/>
    <d v="1899-12-31T08:00:00"/>
    <n v="64.777777777848925"/>
    <n v="36"/>
    <n v="28.777777777848925"/>
    <n v="0"/>
    <x v="0"/>
  </r>
  <r>
    <s v="E002"/>
    <s v="EO11"/>
    <x v="3732"/>
    <x v="0"/>
    <s v="E3"/>
    <n v="100010248"/>
    <s v="HORMIGONES MONTERROSO, S.L."/>
    <n v="22000630"/>
    <s v="MONTERROSO"/>
    <n v="55"/>
    <x v="1"/>
    <d v="2024-09-20T00:00:00"/>
    <d v="1899-12-30T19:59:41"/>
    <s v="23/09 15:30H"/>
    <d v="2024-09-23T00:00:00"/>
    <x v="16"/>
    <x v="0"/>
    <x v="3862"/>
    <d v="2024-09-23T00:00:00"/>
    <d v="1899-12-30T12:57:01"/>
    <n v="138"/>
    <s v="E00138"/>
    <s v="RUTA KMS.138"/>
    <x v="275"/>
    <x v="0"/>
    <x v="0"/>
    <x v="0"/>
    <x v="0"/>
    <d v="2024-09-20T19:59:41"/>
    <x v="420"/>
    <n v="67.505277777789161"/>
    <d v="2024-09-23T12:57:01"/>
    <d v="1899-12-30T01:50:24"/>
    <d v="2024-09-23T14:47:25"/>
    <n v="0.70972222223645076"/>
    <x v="0"/>
    <m/>
    <m/>
    <x v="0"/>
    <x v="20"/>
    <x v="0"/>
    <x v="4"/>
    <x v="3"/>
    <n v="2"/>
    <s v=""/>
    <d v="1899-12-31T20:09:36"/>
    <n v="64.665277777789157"/>
    <n v="36"/>
    <n v="28.665277777789157"/>
    <n v="0"/>
    <x v="0"/>
  </r>
  <r>
    <s v="E002"/>
    <s v="EO11"/>
    <x v="3733"/>
    <x v="0"/>
    <s v="E3"/>
    <n v="100010248"/>
    <s v="HORMIGONES MONTERROSO, S.L."/>
    <n v="22000630"/>
    <s v="MONTERROSO"/>
    <n v="55"/>
    <x v="1"/>
    <d v="2024-09-20T00:00:00"/>
    <d v="1899-12-30T20:00:16"/>
    <s v="23/09 13h"/>
    <d v="2024-09-23T00:00:00"/>
    <x v="0"/>
    <x v="0"/>
    <x v="3863"/>
    <d v="2024-09-23T00:00:00"/>
    <d v="1899-12-30T10:26:52"/>
    <n v="138"/>
    <s v="E00138"/>
    <s v="RUTA KMS.138"/>
    <x v="271"/>
    <x v="0"/>
    <x v="0"/>
    <x v="0"/>
    <x v="0"/>
    <d v="2024-09-20T20:00:16"/>
    <x v="434"/>
    <n v="64.995555555447936"/>
    <d v="2024-09-23T10:26:52"/>
    <d v="1899-12-30T01:50:24"/>
    <d v="2024-09-23T12:17:16"/>
    <n v="0.71222222212236375"/>
    <x v="0"/>
    <m/>
    <m/>
    <x v="0"/>
    <x v="20"/>
    <x v="0"/>
    <x v="4"/>
    <x v="6"/>
    <n v="2"/>
    <s v=""/>
    <d v="1899-12-31T20:09:36"/>
    <n v="62.155555555447933"/>
    <n v="36"/>
    <n v="26.155555555447933"/>
    <n v="0"/>
    <x v="0"/>
  </r>
  <r>
    <s v="E002"/>
    <s v="EO11"/>
    <x v="3734"/>
    <x v="0"/>
    <s v="E3"/>
    <n v="432000110"/>
    <s v="PREBETONG HORMIGONES, S.A."/>
    <n v="22002920"/>
    <s v="PLANTA MOVIL OURAL"/>
    <n v="3043"/>
    <x v="0"/>
    <d v="2024-09-23T00:00:00"/>
    <d v="1899-12-30T07:36:29"/>
    <s v="23/09 14:00 CARGAR E"/>
    <d v="2024-09-23T00:00:00"/>
    <x v="3"/>
    <x v="0"/>
    <x v="3864"/>
    <d v="2024-09-23T00:00:00"/>
    <d v="1899-12-30T12:56:03"/>
    <n v="123"/>
    <s v="E00123"/>
    <s v="RUTA KMS.123"/>
    <x v="224"/>
    <x v="0"/>
    <x v="0"/>
    <x v="0"/>
    <x v="0"/>
    <d v="2024-09-23T07:36:29"/>
    <x v="419"/>
    <n v="6.3919444445637055"/>
    <d v="2024-09-23T12:56:03"/>
    <d v="1899-12-30T01:38:24"/>
    <d v="2024-09-23T14:34:27"/>
    <n v="-0.57416666659992188"/>
    <x v="0"/>
    <m/>
    <m/>
    <x v="0"/>
    <x v="20"/>
    <x v="0"/>
    <x v="4"/>
    <x v="3"/>
    <n v="2"/>
    <s v=""/>
    <d v="1899-12-31T15:21:36"/>
    <n v="3.7519444445637058"/>
    <n v="0"/>
    <n v="3.7519444445637058"/>
    <n v="0"/>
    <x v="0"/>
  </r>
  <r>
    <s v="E002"/>
    <s v="EO11"/>
    <x v="3735"/>
    <x v="0"/>
    <s v="E3"/>
    <n v="100053492"/>
    <s v="HORMIGONES Y MINERALES S.L."/>
    <n v="22002720"/>
    <s v="DEHESAS"/>
    <n v="55"/>
    <x v="1"/>
    <d v="2024-09-23T00:00:00"/>
    <d v="1899-12-30T08:07:53"/>
    <s v="23/09 URGE"/>
    <d v="2024-09-23T00:00:00"/>
    <x v="2"/>
    <x v="0"/>
    <x v="3865"/>
    <d v="2024-09-23T00:00:00"/>
    <d v="1899-12-30T14:00:08"/>
    <n v="20"/>
    <s v="E00020"/>
    <s v="RUTA KMS.020"/>
    <x v="7"/>
    <x v="0"/>
    <x v="0"/>
    <x v="0"/>
    <x v="0"/>
    <d v="2024-09-23T08:07:53"/>
    <x v="436"/>
    <n v="6.3686111110146157"/>
    <d v="2024-09-23T14:00:08"/>
    <d v="1899-12-30T00:16:00"/>
    <d v="2024-09-23T14:16:08"/>
    <n v="0.23111111100297421"/>
    <x v="0"/>
    <m/>
    <m/>
    <x v="0"/>
    <x v="20"/>
    <x v="0"/>
    <x v="4"/>
    <x v="5"/>
    <n v="2"/>
    <s v=""/>
    <d v="1899-12-30T06:24:00"/>
    <n v="5.1019444443479491"/>
    <n v="0"/>
    <n v="5.1019444443479491"/>
    <n v="0"/>
    <x v="0"/>
  </r>
  <r>
    <s v="E002"/>
    <s v="EO11"/>
    <x v="3736"/>
    <x v="0"/>
    <s v="E3"/>
    <n v="100056297"/>
    <s v="HORMIGONES HORPASA, S.L."/>
    <n v="22002815"/>
    <s v="BARRO (SEQUEIROS)"/>
    <n v="55"/>
    <x v="1"/>
    <d v="2024-09-23T00:00:00"/>
    <d v="1899-12-30T08:08:17"/>
    <s v="23/09 urgente"/>
    <d v="2024-09-23T00:00:00"/>
    <x v="4"/>
    <x v="2"/>
    <x v="3866"/>
    <d v="2024-09-23T00:00:00"/>
    <d v="1899-12-30T10:37:43"/>
    <n v="58"/>
    <s v="E00058"/>
    <s v="RUTA KMS.058"/>
    <x v="214"/>
    <x v="0"/>
    <x v="0"/>
    <x v="1"/>
    <x v="0"/>
    <d v="2024-09-23T08:08:17"/>
    <x v="414"/>
    <n v="6.8619444444193505"/>
    <d v="2024-09-23T10:37:43"/>
    <d v="1899-12-30T00:46:24"/>
    <d v="2024-09-23T11:24:07"/>
    <n v="3.598055555485189"/>
    <x v="0"/>
    <m/>
    <m/>
    <x v="0"/>
    <x v="20"/>
    <x v="0"/>
    <x v="4"/>
    <x v="6"/>
    <n v="2"/>
    <s v=""/>
    <d v="1899-12-30T18:33:36"/>
    <n v="5.088611111086017"/>
    <n v="0"/>
    <n v="5.088611111086017"/>
    <n v="0"/>
    <x v="0"/>
  </r>
  <r>
    <s v="E002"/>
    <s v="EO11"/>
    <x v="3737"/>
    <x v="0"/>
    <s v="E3"/>
    <n v="100000691"/>
    <s v="FERROCAR S.L."/>
    <n v="22000112"/>
    <s v="SANTA COMBA"/>
    <n v="3042"/>
    <x v="4"/>
    <d v="2024-09-23T00:00:00"/>
    <d v="1899-12-30T08:14:46"/>
    <s v="23/09 11:00h"/>
    <d v="2024-09-23T00:00:00"/>
    <x v="12"/>
    <x v="2"/>
    <x v="3867"/>
    <d v="2024-09-23T00:00:00"/>
    <d v="1899-12-30T09:32:09"/>
    <n v="45"/>
    <s v="E00045"/>
    <s v="RUTA KMS.045"/>
    <x v="217"/>
    <x v="0"/>
    <x v="0"/>
    <x v="1"/>
    <x v="0"/>
    <d v="2024-09-23T08:14:46"/>
    <x v="411"/>
    <n v="2.7538888889830559"/>
    <d v="2024-09-23T09:32:09"/>
    <d v="1899-12-30T00:36:00"/>
    <d v="2024-09-23T10:08:09"/>
    <n v="0.86416666663717479"/>
    <x v="0"/>
    <m/>
    <m/>
    <x v="0"/>
    <x v="20"/>
    <x v="0"/>
    <x v="4"/>
    <x v="1"/>
    <n v="2"/>
    <s v=""/>
    <d v="1899-12-30T14:24:00"/>
    <n v="1.1538888889830559"/>
    <n v="0"/>
    <n v="1.1538888889830559"/>
    <n v="0"/>
    <x v="0"/>
  </r>
  <r>
    <s v="E002"/>
    <s v="EO11"/>
    <x v="3738"/>
    <x v="0"/>
    <s v="E3"/>
    <n v="100059291"/>
    <s v="REPORICELO S.L."/>
    <n v="22002996"/>
    <s v="O BARCO DE VALDEORRAS"/>
    <n v="55"/>
    <x v="1"/>
    <d v="2024-09-23T00:00:00"/>
    <d v="1899-12-30T08:26:08"/>
    <s v="23/09 antes 13h o d"/>
    <d v="2024-09-23T00:00:00"/>
    <x v="25"/>
    <x v="0"/>
    <x v="3868"/>
    <d v="2024-09-23T00:00:00"/>
    <d v="1899-12-30T16:59:23"/>
    <n v="32"/>
    <s v="E00032"/>
    <s v="RUTA KMS.032"/>
    <x v="7"/>
    <x v="0"/>
    <x v="0"/>
    <x v="0"/>
    <x v="0"/>
    <d v="2024-09-23T08:26:08"/>
    <x v="437"/>
    <n v="10.564444444316905"/>
    <d v="2024-09-23T16:59:23"/>
    <d v="1899-12-30T00:25:36"/>
    <d v="2024-09-23T17:24:59"/>
    <n v="1.5836111110984348"/>
    <x v="0"/>
    <m/>
    <m/>
    <x v="0"/>
    <x v="20"/>
    <x v="0"/>
    <x v="4"/>
    <x v="8"/>
    <n v="2"/>
    <s v=""/>
    <d v="1899-12-30T10:14:24"/>
    <n v="9.1377777776502391"/>
    <n v="0"/>
    <n v="9.1377777776502391"/>
    <n v="0"/>
    <x v="0"/>
  </r>
  <r>
    <s v="E002"/>
    <s v="EO11"/>
    <x v="3739"/>
    <x v="0"/>
    <s v="E3"/>
    <n v="432000110"/>
    <s v="PREBETONG HORMIGONES, S.A."/>
    <n v="21000010"/>
    <s v="LA GRELA"/>
    <n v="55"/>
    <x v="1"/>
    <d v="2024-09-23T00:00:00"/>
    <d v="1899-12-30T08:29:19"/>
    <s v="23/09 x la mañana"/>
    <d v="2024-09-23T00:00:00"/>
    <x v="12"/>
    <x v="3"/>
    <x v="3869"/>
    <d v="2024-09-23T00:00:00"/>
    <d v="1899-12-30T09:10:57"/>
    <n v="2"/>
    <s v="E00002"/>
    <s v="RUTA KMS.0002"/>
    <x v="220"/>
    <x v="0"/>
    <x v="0"/>
    <x v="1"/>
    <x v="0"/>
    <d v="2024-09-23T08:29:19"/>
    <x v="411"/>
    <n v="2.5113888888736255"/>
    <d v="2024-09-23T09:10:57"/>
    <d v="1899-12-30T00:01:36"/>
    <d v="2024-09-23T09:12:33"/>
    <n v="1.7908333333907649"/>
    <x v="0"/>
    <m/>
    <m/>
    <x v="0"/>
    <x v="20"/>
    <x v="0"/>
    <x v="4"/>
    <x v="1"/>
    <n v="2"/>
    <s v=""/>
    <d v="1899-12-30T00:38:24"/>
    <n v="1.4847222222069587"/>
    <n v="0"/>
    <n v="1.4847222222069587"/>
    <n v="0"/>
    <x v="0"/>
  </r>
  <r>
    <s v="E002"/>
    <s v="EO11"/>
    <x v="3740"/>
    <x v="0"/>
    <s v="E3"/>
    <n v="432000110"/>
    <s v="PREBETONG HORMIGONES, S.A."/>
    <n v="22002920"/>
    <s v="PLANTA MOVIL OURAL"/>
    <n v="3043"/>
    <x v="0"/>
    <d v="2024-09-23T00:00:00"/>
    <d v="1899-12-30T08:33:48"/>
    <s v="23/09 18h 52,5NSR CA"/>
    <d v="2024-09-23T00:00:00"/>
    <x v="20"/>
    <x v="0"/>
    <x v="3870"/>
    <d v="2024-09-23T00:00:00"/>
    <d v="1899-12-30T16:53:19"/>
    <n v="123"/>
    <s v="E00123"/>
    <s v="RUTA KMS.123"/>
    <x v="4"/>
    <x v="0"/>
    <x v="0"/>
    <x v="0"/>
    <x v="0"/>
    <d v="2024-09-23T08:33:48"/>
    <x v="438"/>
    <n v="9.936666666646488"/>
    <d v="2024-09-23T16:53:19"/>
    <d v="1899-12-30T01:38:24"/>
    <d v="2024-09-23T18:31:43"/>
    <n v="-2.8611111163627356E-2"/>
    <x v="0"/>
    <m/>
    <m/>
    <x v="0"/>
    <x v="20"/>
    <x v="0"/>
    <x v="4"/>
    <x v="8"/>
    <n v="2"/>
    <s v=""/>
    <d v="1899-12-31T15:21:36"/>
    <n v="7.2966666666464874"/>
    <n v="0"/>
    <n v="7.2966666666464874"/>
    <n v="0"/>
    <x v="0"/>
  </r>
  <r>
    <s v="E002"/>
    <s v="EO11"/>
    <x v="3741"/>
    <x v="0"/>
    <s v="E4"/>
    <n v="100050478"/>
    <s v="MAT. DE CONSTRUCCION ORLANDO CB"/>
    <n v="19001007"/>
    <s v="PASTORIZA"/>
    <n v="3320"/>
    <x v="9"/>
    <d v="2024-09-23T00:00:00"/>
    <d v="1899-12-30T08:38:16"/>
    <s v="24/09 FARDOS + PALET"/>
    <d v="2024-09-24T00:00:00"/>
    <x v="9"/>
    <x v="0"/>
    <x v="3871"/>
    <d v="2024-09-23T00:00:00"/>
    <d v="1899-12-30T17:13:54"/>
    <n v="115"/>
    <s v="E00115"/>
    <s v="RUTA KMS.115"/>
    <x v="215"/>
    <x v="0"/>
    <x v="0"/>
    <x v="0"/>
    <x v="1"/>
    <d v="2024-09-23T08:38:16"/>
    <x v="439"/>
    <n v="35.362222222262062"/>
    <d v="2024-09-23T17:13:54"/>
    <d v="1899-12-30T01:32:00"/>
    <d v="2024-09-23T18:45:54"/>
    <n v="25.235000000044238"/>
    <x v="0"/>
    <m/>
    <m/>
    <x v="0"/>
    <x v="20"/>
    <x v="0"/>
    <x v="4"/>
    <x v="9"/>
    <n v="2"/>
    <s v=""/>
    <d v="1899-12-31T12:48:00"/>
    <n v="32.828888888928731"/>
    <n v="12"/>
    <n v="20.828888888928731"/>
    <n v="0"/>
    <x v="0"/>
  </r>
  <r>
    <s v="E002"/>
    <s v="EO11"/>
    <x v="3742"/>
    <x v="0"/>
    <s v="E3"/>
    <n v="100022674"/>
    <s v="COMERCIAL SILOS DE GALICIA, S.L."/>
    <n v="22001795"/>
    <s v="LEIRO"/>
    <n v="55"/>
    <x v="1"/>
    <d v="2024-09-23T00:00:00"/>
    <d v="1899-12-30T08:55:00"/>
    <s v="23/09 X mañana o X t"/>
    <d v="2024-09-23T00:00:00"/>
    <x v="7"/>
    <x v="1"/>
    <x v="3872"/>
    <d v="2024-09-23T00:00:00"/>
    <d v="1899-12-30T12:23:59"/>
    <n v="33"/>
    <s v="E00033"/>
    <s v="RUTA KMS.033"/>
    <x v="8"/>
    <x v="0"/>
    <x v="0"/>
    <x v="1"/>
    <x v="0"/>
    <d v="2024-09-23T08:55:00"/>
    <x v="431"/>
    <n v="9.0833333332557231"/>
    <d v="2024-09-23T12:23:59"/>
    <d v="1899-12-30T00:26:24"/>
    <d v="2024-09-23T12:50:23"/>
    <n v="5.1602777777588926"/>
    <x v="0"/>
    <m/>
    <m/>
    <x v="0"/>
    <x v="20"/>
    <x v="0"/>
    <x v="4"/>
    <x v="3"/>
    <n v="2"/>
    <s v=""/>
    <d v="1899-12-30T10:33:36"/>
    <n v="7.6433333332557236"/>
    <n v="0"/>
    <n v="7.6433333332557236"/>
    <n v="0"/>
    <x v="0"/>
  </r>
  <r>
    <s v="E002"/>
    <s v="EO11"/>
    <x v="3743"/>
    <x v="0"/>
    <s v="E3"/>
    <n v="100000005"/>
    <s v="MAGAN HORCO S.L."/>
    <n v="22000143"/>
    <s v="SANTIAGO DE COMPOSTELA (GRANEL)"/>
    <n v="55"/>
    <x v="1"/>
    <d v="2024-09-23T00:00:00"/>
    <d v="1899-12-30T09:09:20"/>
    <s v="23/09 urge"/>
    <d v="2024-09-23T00:00:00"/>
    <x v="3"/>
    <x v="2"/>
    <x v="3873"/>
    <d v="2024-09-23T00:00:00"/>
    <d v="1899-12-30T12:43:11"/>
    <n v="15"/>
    <s v="E00015"/>
    <s v="RUTA KMS.015"/>
    <x v="217"/>
    <x v="0"/>
    <x v="0"/>
    <x v="1"/>
    <x v="0"/>
    <d v="2024-09-23T09:09:20"/>
    <x v="419"/>
    <n v="4.84444444446126"/>
    <d v="2024-09-23T12:43:11"/>
    <d v="1899-12-30T00:12:00"/>
    <d v="2024-09-23T12:55:11"/>
    <n v="1.0802777778008021"/>
    <x v="0"/>
    <m/>
    <m/>
    <x v="0"/>
    <x v="20"/>
    <x v="0"/>
    <x v="4"/>
    <x v="3"/>
    <n v="2"/>
    <s v=""/>
    <d v="1899-12-30T04:48:00"/>
    <n v="3.6444444444612598"/>
    <n v="0"/>
    <n v="3.6444444444612598"/>
    <n v="0"/>
    <x v="0"/>
  </r>
  <r>
    <s v="E002"/>
    <s v="EO11"/>
    <x v="3744"/>
    <x v="0"/>
    <s v="E3"/>
    <n v="100022370"/>
    <s v="PREFABRICADOS LUIS BARROS S.L."/>
    <n v="22002532"/>
    <s v="NIGRAN"/>
    <n v="55"/>
    <x v="1"/>
    <d v="2024-09-23T00:00:00"/>
    <d v="1899-12-30T09:37:31"/>
    <s v="24/09 10:00h Silo. P"/>
    <d v="2024-09-24T00:00:00"/>
    <x v="11"/>
    <x v="4"/>
    <x v="3874"/>
    <d v="2024-09-24T00:00:00"/>
    <d v="1899-12-30T09:08:15"/>
    <n v="25"/>
    <s v="E00025"/>
    <s v="RUTA KMS.025"/>
    <x v="216"/>
    <x v="0"/>
    <x v="0"/>
    <x v="1"/>
    <x v="0"/>
    <d v="2024-09-23T09:37:31"/>
    <x v="440"/>
    <n v="24.374722222157288"/>
    <d v="2024-09-24T09:08:15"/>
    <d v="1899-12-30T00:20:00"/>
    <d v="2024-09-24T09:28:15"/>
    <n v="0.52916666655801237"/>
    <x v="0"/>
    <m/>
    <m/>
    <x v="0"/>
    <x v="21"/>
    <x v="0"/>
    <x v="4"/>
    <x v="1"/>
    <n v="3"/>
    <s v=""/>
    <d v="1899-12-30T08:00:00"/>
    <n v="23.041388888823956"/>
    <n v="14"/>
    <n v="9.0413888888239562"/>
    <n v="0"/>
    <x v="0"/>
  </r>
  <r>
    <s v="E002"/>
    <s v="EO11"/>
    <x v="3745"/>
    <x v="0"/>
    <s v="E3"/>
    <n v="100046984"/>
    <s v="TRANSP. Y CEMENTOS HIDALGO, S.L."/>
    <n v="22002955"/>
    <s v="VILLARES DE LA REINA - ARIDOS ARELS"/>
    <n v="3218"/>
    <x v="5"/>
    <d v="2024-09-23T00:00:00"/>
    <d v="1899-12-30T09:43:42"/>
    <s v="24/09 9h ARELSA VILL"/>
    <d v="2024-09-24T00:00:00"/>
    <x v="18"/>
    <x v="0"/>
    <x v="3875"/>
    <d v="2024-09-23T00:00:00"/>
    <d v="1899-12-30T15:55:07"/>
    <n v="274"/>
    <s v="E00274"/>
    <s v="RUTA KMS.274"/>
    <x v="28"/>
    <x v="0"/>
    <x v="0"/>
    <x v="0"/>
    <x v="0"/>
    <d v="2024-09-23T09:43:42"/>
    <x v="441"/>
    <n v="23.271666666667443"/>
    <d v="2024-09-23T15:55:07"/>
    <d v="1899-12-30T03:39:12"/>
    <d v="2024-09-23T19:34:19"/>
    <n v="13.42805555567611"/>
    <x v="0"/>
    <m/>
    <m/>
    <x v="0"/>
    <x v="20"/>
    <x v="0"/>
    <x v="4"/>
    <x v="4"/>
    <n v="2"/>
    <s v="VILLAR CHAMIZO JUAN Mª"/>
    <d v="1900-01-02T15:40:48"/>
    <n v="18.61833333333411"/>
    <n v="12"/>
    <n v="6.6183333333341103"/>
    <n v="0"/>
    <x v="0"/>
  </r>
  <r>
    <s v="E002"/>
    <s v="EO11"/>
    <x v="3746"/>
    <x v="0"/>
    <s v="E3"/>
    <n v="100021159"/>
    <s v="VERIN DE HORMIGONES, S.L."/>
    <n v="22002485"/>
    <s v="A GUDIÑA"/>
    <n v="55"/>
    <x v="1"/>
    <d v="2024-09-23T00:00:00"/>
    <d v="1899-12-30T09:54:05"/>
    <s v="24/09 8h"/>
    <d v="2024-09-24T00:00:00"/>
    <x v="13"/>
    <x v="0"/>
    <x v="3876"/>
    <d v="2024-09-23T00:00:00"/>
    <d v="1899-12-30T17:53:07"/>
    <n v="92"/>
    <s v="E00092"/>
    <s v="RUTA KMS.092"/>
    <x v="275"/>
    <x v="0"/>
    <x v="0"/>
    <x v="0"/>
    <x v="0"/>
    <d v="2024-09-23T09:54:05"/>
    <x v="442"/>
    <n v="22.09861111122882"/>
    <d v="2024-09-23T17:53:07"/>
    <d v="1899-12-30T01:13:36"/>
    <d v="2024-09-23T19:06:43"/>
    <n v="12.888055555522442"/>
    <x v="0"/>
    <m/>
    <m/>
    <x v="0"/>
    <x v="20"/>
    <x v="0"/>
    <x v="4"/>
    <x v="9"/>
    <n v="2"/>
    <s v=""/>
    <d v="1899-12-31T05:26:24"/>
    <n v="19.871944444562153"/>
    <n v="12"/>
    <n v="7.8719444445621534"/>
    <n v="0"/>
    <x v="0"/>
  </r>
  <r>
    <s v="E002"/>
    <s v="EO11"/>
    <x v="3747"/>
    <x v="0"/>
    <s v="E4"/>
    <n v="100010360"/>
    <s v="SANEAMIENTOS PIPO, S.L."/>
    <n v="19001185"/>
    <s v="ALMACEN CEAO-LUGO"/>
    <n v="2906"/>
    <x v="8"/>
    <d v="2024-09-23T00:00:00"/>
    <d v="1899-12-30T10:11:19"/>
    <s v="23/09"/>
    <d v="2024-09-23T00:00:00"/>
    <x v="9"/>
    <x v="0"/>
    <x v="3877"/>
    <d v="2024-09-23T00:00:00"/>
    <d v="1899-12-30T11:49:10"/>
    <n v="100"/>
    <s v="E00100"/>
    <s v="RUTA KMS.100"/>
    <x v="226"/>
    <x v="0"/>
    <x v="0"/>
    <x v="0"/>
    <x v="1"/>
    <d v="2024-09-23T10:11:19"/>
    <x v="409"/>
    <n v="9.8113888889201917"/>
    <d v="2024-09-23T11:49:10"/>
    <d v="1899-12-30T01:20:00"/>
    <d v="2024-09-23T13:09:10"/>
    <n v="6.8472222222480923"/>
    <x v="0"/>
    <m/>
    <m/>
    <x v="0"/>
    <x v="20"/>
    <x v="0"/>
    <x v="4"/>
    <x v="7"/>
    <n v="2"/>
    <s v=""/>
    <d v="1899-12-31T08:00:00"/>
    <n v="7.4780555555868577"/>
    <n v="0"/>
    <n v="7.4780555555868577"/>
    <n v="0"/>
    <x v="0"/>
  </r>
  <r>
    <s v="E002"/>
    <s v="EO11"/>
    <x v="3748"/>
    <x v="0"/>
    <s v="E3"/>
    <n v="432000110"/>
    <s v="PREBETONG HORMIGONES, S.A."/>
    <n v="21000011"/>
    <s v="MEIXOEIRO"/>
    <n v="55"/>
    <x v="1"/>
    <d v="2024-09-23T00:00:00"/>
    <d v="1899-12-30T10:37:54"/>
    <s v="23/09 17h R01"/>
    <d v="2024-09-23T00:00:00"/>
    <x v="20"/>
    <x v="2"/>
    <x v="3878"/>
    <d v="2024-09-23T00:00:00"/>
    <d v="1899-12-30T15:16:11"/>
    <n v="92"/>
    <s v="E00092"/>
    <s v="RUTA KMS.092"/>
    <x v="217"/>
    <x v="0"/>
    <x v="0"/>
    <x v="1"/>
    <x v="0"/>
    <d v="2024-09-23T10:37:54"/>
    <x v="438"/>
    <n v="7.8683333333465271"/>
    <d v="2024-09-23T15:16:11"/>
    <d v="1899-12-30T01:13:36"/>
    <d v="2024-09-23T16:29:47"/>
    <n v="2.0036111111403443"/>
    <x v="0"/>
    <m/>
    <m/>
    <x v="0"/>
    <x v="20"/>
    <x v="0"/>
    <x v="4"/>
    <x v="4"/>
    <n v="2"/>
    <s v=""/>
    <d v="1899-12-31T05:26:24"/>
    <n v="5.6416666666798605"/>
    <n v="0"/>
    <n v="5.6416666666798605"/>
    <n v="0"/>
    <x v="0"/>
  </r>
  <r>
    <s v="E002"/>
    <s v="EO11"/>
    <x v="3749"/>
    <x v="0"/>
    <s v="E3"/>
    <n v="432000181"/>
    <s v="PREBETONG LUGO HORMIGONES, S.A."/>
    <n v="22001450"/>
    <s v="LUGO"/>
    <n v="55"/>
    <x v="1"/>
    <d v="2024-09-23T00:00:00"/>
    <d v="1899-12-30T11:31:20"/>
    <s v="23/09 urge"/>
    <d v="2024-09-23T00:00:00"/>
    <x v="26"/>
    <x v="0"/>
    <x v="3879"/>
    <d v="2024-09-23T00:00:00"/>
    <d v="1899-12-30T16:31:42"/>
    <n v="108"/>
    <s v="E00108"/>
    <s v="RUTA KMS.108"/>
    <x v="0"/>
    <x v="0"/>
    <x v="0"/>
    <x v="0"/>
    <x v="0"/>
    <d v="2024-09-23T11:31:20"/>
    <x v="443"/>
    <n v="7.9777777777053416"/>
    <d v="2024-09-23T16:31:42"/>
    <d v="1899-12-30T01:26:24"/>
    <d v="2024-09-23T17:58:06"/>
    <n v="1.5316666667349637"/>
    <x v="0"/>
    <m/>
    <m/>
    <x v="0"/>
    <x v="20"/>
    <x v="0"/>
    <x v="4"/>
    <x v="8"/>
    <n v="2"/>
    <s v=""/>
    <d v="1899-12-31T10:33:36"/>
    <n v="5.5377777777053421"/>
    <n v="0"/>
    <n v="5.5377777777053421"/>
    <n v="0"/>
    <x v="0"/>
  </r>
  <r>
    <s v="E002"/>
    <s v="EO11"/>
    <x v="3750"/>
    <x v="0"/>
    <s v="E3"/>
    <n v="432000110"/>
    <s v="PREBETONG HORMIGONES, S.A."/>
    <n v="21000010"/>
    <s v="LA GRELA"/>
    <n v="55"/>
    <x v="1"/>
    <d v="2024-09-23T00:00:00"/>
    <d v="1899-12-30T11:31:50"/>
    <s v="23/09 15:30h"/>
    <d v="2024-09-23T00:00:00"/>
    <x v="16"/>
    <x v="3"/>
    <x v="3880"/>
    <d v="2024-09-23T00:00:00"/>
    <d v="1899-12-30T12:46:15"/>
    <n v="2"/>
    <s v="E00002"/>
    <s v="RUTA KMS.0002"/>
    <x v="220"/>
    <x v="0"/>
    <x v="0"/>
    <x v="1"/>
    <x v="0"/>
    <d v="2024-09-23T11:31:50"/>
    <x v="420"/>
    <n v="3.9694444445776753"/>
    <d v="2024-09-23T12:46:15"/>
    <d v="1899-12-30T00:01:36"/>
    <d v="2024-09-23T12:47:51"/>
    <n v="2.7025000001303852"/>
    <x v="0"/>
    <m/>
    <m/>
    <x v="0"/>
    <x v="20"/>
    <x v="0"/>
    <x v="4"/>
    <x v="3"/>
    <n v="2"/>
    <s v=""/>
    <d v="1899-12-30T00:38:24"/>
    <n v="2.9427777779110085"/>
    <n v="0"/>
    <n v="2.9427777779110085"/>
    <n v="0"/>
    <x v="0"/>
  </r>
  <r>
    <s v="E002"/>
    <s v="EO11"/>
    <x v="3751"/>
    <x v="0"/>
    <s v="E3"/>
    <n v="432000110"/>
    <s v="PREBETONG HORMIGONES, S.A."/>
    <n v="21000010"/>
    <s v="LA GRELA"/>
    <n v="3043"/>
    <x v="0"/>
    <d v="2024-09-23T00:00:00"/>
    <d v="1899-12-30T11:33:48"/>
    <s v="24/09 8h SILO 2 TORA"/>
    <d v="2024-09-24T00:00:00"/>
    <x v="13"/>
    <x v="0"/>
    <x v="3881"/>
    <d v="2024-09-23T00:00:00"/>
    <d v="1899-12-30T16:03:58"/>
    <n v="211"/>
    <s v="E00211"/>
    <s v="RUTA KMS.211"/>
    <x v="33"/>
    <x v="0"/>
    <x v="0"/>
    <x v="0"/>
    <x v="0"/>
    <d v="2024-09-23T11:33:48"/>
    <x v="442"/>
    <n v="20.436666666646488"/>
    <d v="2024-09-23T16:03:58"/>
    <d v="1899-12-30T02:48:48"/>
    <d v="2024-09-23T18:52:46"/>
    <n v="13.120555555564351"/>
    <x v="0"/>
    <m/>
    <m/>
    <x v="0"/>
    <x v="20"/>
    <x v="0"/>
    <x v="4"/>
    <x v="8"/>
    <n v="2"/>
    <s v=""/>
    <d v="1900-01-01T19:31:12"/>
    <n v="16.623333333313155"/>
    <n v="12"/>
    <n v="4.6233333333131554"/>
    <n v="0"/>
    <x v="0"/>
  </r>
  <r>
    <s v="E002"/>
    <s v="EO11"/>
    <x v="3752"/>
    <x v="0"/>
    <s v="E4"/>
    <n v="100005979"/>
    <s v="GERMAN IGLESIAS S.L."/>
    <n v="19001480"/>
    <s v="SIGUEIRO"/>
    <n v="2906"/>
    <x v="8"/>
    <d v="2024-09-23T00:00:00"/>
    <d v="1899-12-30T11:36:07"/>
    <s v="24/09"/>
    <d v="2024-09-24T00:00:00"/>
    <x v="9"/>
    <x v="0"/>
    <x v="3882"/>
    <d v="2024-09-23T00:00:00"/>
    <d v="1899-12-30T16:51:23"/>
    <n v="210"/>
    <s v="E00210"/>
    <s v="RUTA KMS.210"/>
    <x v="44"/>
    <x v="0"/>
    <x v="0"/>
    <x v="0"/>
    <x v="1"/>
    <d v="2024-09-23T11:36:07"/>
    <x v="439"/>
    <n v="32.398055555589963"/>
    <d v="2024-09-23T16:51:23"/>
    <d v="1899-12-30T02:48:00"/>
    <d v="2024-09-23T19:39:23"/>
    <n v="24.343611111107748"/>
    <x v="0"/>
    <m/>
    <m/>
    <x v="0"/>
    <x v="20"/>
    <x v="0"/>
    <x v="4"/>
    <x v="8"/>
    <n v="2"/>
    <s v=""/>
    <d v="1900-01-01T19:12:00"/>
    <n v="28.598055555589962"/>
    <n v="12"/>
    <n v="16.598055555589962"/>
    <n v="0"/>
    <x v="0"/>
  </r>
  <r>
    <s v="E002"/>
    <s v="EO11"/>
    <x v="3753"/>
    <x v="0"/>
    <s v="E3"/>
    <n v="100000764"/>
    <s v="HORMIGONES BERGANTIÑOS S.A."/>
    <n v="22001477"/>
    <s v="CERCEDA"/>
    <n v="55"/>
    <x v="1"/>
    <d v="2024-09-23T00:00:00"/>
    <d v="1899-12-30T11:59:42"/>
    <s v="23/09 16:30h"/>
    <d v="2024-09-23T00:00:00"/>
    <x v="15"/>
    <x v="3"/>
    <x v="3883"/>
    <d v="2024-09-23T00:00:00"/>
    <d v="1899-12-30T15:27:09"/>
    <n v="33"/>
    <s v="E00033"/>
    <s v="RUTA KMS.033"/>
    <x v="30"/>
    <x v="0"/>
    <x v="0"/>
    <x v="1"/>
    <x v="0"/>
    <d v="2024-09-23T11:59:42"/>
    <x v="429"/>
    <n v="4.504999999946449"/>
    <d v="2024-09-23T15:27:09"/>
    <d v="1899-12-30T00:26:24"/>
    <d v="2024-09-23T15:53:33"/>
    <n v="0.60750000004190952"/>
    <x v="0"/>
    <m/>
    <m/>
    <x v="0"/>
    <x v="20"/>
    <x v="0"/>
    <x v="4"/>
    <x v="4"/>
    <n v="2"/>
    <s v=""/>
    <d v="1899-12-30T10:33:36"/>
    <n v="3.0649999999464486"/>
    <n v="0"/>
    <n v="3.0649999999464486"/>
    <n v="0"/>
    <x v="0"/>
  </r>
  <r>
    <s v="E002"/>
    <s v="EO11"/>
    <x v="3754"/>
    <x v="0"/>
    <s v="E3"/>
    <n v="100040628"/>
    <s v="FIRMES ECOLOGICOS SOLTEC, S.A."/>
    <n v="22003035"/>
    <s v="A6 BARALLA"/>
    <n v="2853"/>
    <x v="11"/>
    <d v="2024-09-23T00:00:00"/>
    <d v="1899-12-30T12:03:37"/>
    <s v="24/09 08:00h 6078032"/>
    <d v="2024-09-24T00:00:00"/>
    <x v="13"/>
    <x v="0"/>
    <x v="3884"/>
    <d v="2024-09-23T00:00:00"/>
    <d v="1899-12-30T16:55:59"/>
    <n v="57"/>
    <s v="E00057"/>
    <s v="RUTA KMS.057"/>
    <x v="271"/>
    <x v="0"/>
    <x v="0"/>
    <x v="0"/>
    <x v="0"/>
    <d v="2024-09-23T12:03:37"/>
    <x v="442"/>
    <n v="19.93972222233424"/>
    <d v="2024-09-23T16:55:59"/>
    <d v="1899-12-30T00:45:36"/>
    <d v="2024-09-23T17:41:35"/>
    <n v="14.306944444484543"/>
    <x v="0"/>
    <m/>
    <m/>
    <x v="0"/>
    <x v="20"/>
    <x v="0"/>
    <x v="4"/>
    <x v="8"/>
    <n v="2"/>
    <s v=""/>
    <d v="1899-12-30T18:14:24"/>
    <n v="18.179722222334238"/>
    <n v="12"/>
    <n v="6.1797222223342381"/>
    <n v="0"/>
    <x v="0"/>
  </r>
  <r>
    <s v="E002"/>
    <s v="EO11"/>
    <x v="3755"/>
    <x v="0"/>
    <s v="E3"/>
    <n v="100040628"/>
    <s v="FIRMES ECOLOGICOS SOLTEC, S.A."/>
    <n v="22003035"/>
    <s v="A6 BARALLA"/>
    <n v="2853"/>
    <x v="11"/>
    <d v="2024-09-23T00:00:00"/>
    <d v="1899-12-30T12:04:05"/>
    <s v="24/09 09:00h 6078032"/>
    <d v="2024-09-24T00:00:00"/>
    <x v="18"/>
    <x v="0"/>
    <x v="3885"/>
    <d v="2024-09-23T00:00:00"/>
    <d v="1899-12-30T18:24:30"/>
    <n v="57"/>
    <s v="E00057"/>
    <s v="RUTA KMS.057"/>
    <x v="224"/>
    <x v="0"/>
    <x v="0"/>
    <x v="0"/>
    <x v="0"/>
    <d v="2024-09-23T12:04:05"/>
    <x v="441"/>
    <n v="20.931944444426335"/>
    <d v="2024-09-23T18:24:30"/>
    <d v="1899-12-30T00:45:36"/>
    <d v="2024-09-23T19:10:06"/>
    <n v="13.831666666665114"/>
    <x v="0"/>
    <m/>
    <m/>
    <x v="0"/>
    <x v="20"/>
    <x v="0"/>
    <x v="4"/>
    <x v="10"/>
    <n v="2"/>
    <s v=""/>
    <d v="1899-12-30T18:14:24"/>
    <n v="19.171944444426334"/>
    <n v="12"/>
    <n v="7.1719444444263338"/>
    <n v="0"/>
    <x v="0"/>
  </r>
  <r>
    <s v="E002"/>
    <s v="EO11"/>
    <x v="3756"/>
    <x v="0"/>
    <s v="E3"/>
    <n v="100040628"/>
    <s v="FIRMES ECOLOGICOS SOLTEC, S.A."/>
    <n v="22003035"/>
    <s v="A6 BARALLA"/>
    <n v="2853"/>
    <x v="11"/>
    <d v="2024-09-23T00:00:00"/>
    <d v="1899-12-30T12:04:49"/>
    <s v="24/09 10:00h 6078032"/>
    <d v="2024-09-24T00:00:00"/>
    <x v="11"/>
    <x v="0"/>
    <x v="3886"/>
    <d v="2024-09-23T00:00:00"/>
    <d v="1899-12-30T20:42:22"/>
    <n v="57"/>
    <s v="E00057"/>
    <s v="RUTA KMS.057"/>
    <x v="351"/>
    <x v="0"/>
    <x v="0"/>
    <x v="0"/>
    <x v="0"/>
    <d v="2024-09-23T12:04:49"/>
    <x v="440"/>
    <n v="21.919722222082783"/>
    <d v="2024-09-23T20:42:22"/>
    <d v="1899-12-30T00:45:36"/>
    <d v="2024-09-23T21:27:58"/>
    <n v="12.533888888836373"/>
    <x v="0"/>
    <m/>
    <m/>
    <x v="0"/>
    <x v="20"/>
    <x v="0"/>
    <x v="4"/>
    <x v="16"/>
    <n v="2"/>
    <s v=""/>
    <d v="1899-12-30T18:14:24"/>
    <n v="20.159722222082781"/>
    <n v="12"/>
    <n v="8.159722222082781"/>
    <n v="0"/>
    <x v="0"/>
  </r>
  <r>
    <s v="E002"/>
    <s v="EO11"/>
    <x v="3757"/>
    <x v="0"/>
    <s v="E3"/>
    <n v="432000165"/>
    <s v="MORTEROS DE GALICIA S.L."/>
    <n v="22001550"/>
    <s v="SUSANA"/>
    <n v="55"/>
    <x v="1"/>
    <d v="2024-09-23T00:00:00"/>
    <d v="1899-12-30T12:50:02"/>
    <s v="23/09 Por la tarde"/>
    <d v="2024-09-23T00:00:00"/>
    <x v="1"/>
    <x v="2"/>
    <x v="3887"/>
    <d v="2024-09-23T00:00:00"/>
    <d v="1899-12-30T15:36:22"/>
    <n v="1"/>
    <s v="E00001"/>
    <s v="RUTA KMS.0001"/>
    <x v="222"/>
    <x v="0"/>
    <x v="0"/>
    <x v="1"/>
    <x v="0"/>
    <d v="2024-09-23T12:50:02"/>
    <x v="428"/>
    <n v="4.1661111111170612"/>
    <d v="2024-09-23T15:36:22"/>
    <d v="1899-12-30T00:00:48"/>
    <d v="2024-09-23T15:37:10"/>
    <n v="1.3805555555736646"/>
    <x v="0"/>
    <m/>
    <m/>
    <x v="0"/>
    <x v="20"/>
    <x v="0"/>
    <x v="4"/>
    <x v="4"/>
    <n v="2"/>
    <s v=""/>
    <d v="1899-12-30T00:19:12"/>
    <n v="3.1527777777837276"/>
    <n v="0"/>
    <n v="3.1527777777837276"/>
    <n v="0"/>
    <x v="0"/>
  </r>
  <r>
    <s v="E002"/>
    <s v="EO11"/>
    <x v="3758"/>
    <x v="0"/>
    <s v="E4"/>
    <n v="100000068"/>
    <s v="RUCHO S.L."/>
    <n v="19000565"/>
    <s v="AS NOGAIS"/>
    <n v="3320"/>
    <x v="9"/>
    <d v="2024-09-23T00:00:00"/>
    <d v="1899-12-30T12:54:28"/>
    <s v="24/09"/>
    <d v="2024-09-24T00:00:00"/>
    <x v="9"/>
    <x v="0"/>
    <x v="3888"/>
    <d v="2024-09-23T00:00:00"/>
    <d v="1899-12-30T17:32:04"/>
    <n v="71"/>
    <s v="E00071"/>
    <s v="RUTA KMS.071"/>
    <x v="353"/>
    <x v="0"/>
    <x v="0"/>
    <x v="0"/>
    <x v="1"/>
    <d v="2024-09-23T12:54:28"/>
    <x v="439"/>
    <n v="31.092222222243436"/>
    <d v="2024-09-23T17:32:04"/>
    <d v="1899-12-30T00:56:48"/>
    <d v="2024-09-23T18:28:52"/>
    <n v="25.518888888938818"/>
    <x v="0"/>
    <m/>
    <m/>
    <x v="0"/>
    <x v="20"/>
    <x v="0"/>
    <x v="4"/>
    <x v="9"/>
    <n v="2"/>
    <s v=""/>
    <d v="1899-12-30T22:43:12"/>
    <n v="29.14555555557677"/>
    <n v="12"/>
    <n v="17.14555555557677"/>
    <n v="0"/>
    <x v="0"/>
  </r>
  <r>
    <s v="E002"/>
    <s v="EO11"/>
    <x v="3759"/>
    <x v="0"/>
    <s v="E3"/>
    <n v="100048420"/>
    <s v="RODIÑAS PRETENSADOS, S. L."/>
    <n v="22002398"/>
    <s v="CALO"/>
    <n v="3042"/>
    <x v="4"/>
    <d v="2024-09-23T00:00:00"/>
    <d v="1899-12-30T13:39:19"/>
    <s v="24/09 09:00h SILO 4"/>
    <d v="2024-09-24T00:00:00"/>
    <x v="18"/>
    <x v="2"/>
    <x v="3889"/>
    <d v="2024-09-24T00:00:00"/>
    <d v="1899-12-30T08:36:48"/>
    <n v="15"/>
    <s v="E00015"/>
    <s v="RUTA KMS.015"/>
    <x v="217"/>
    <x v="0"/>
    <x v="0"/>
    <x v="1"/>
    <x v="0"/>
    <d v="2024-09-23T13:39:19"/>
    <x v="441"/>
    <n v="19.344722222245764"/>
    <d v="2024-09-24T08:36:48"/>
    <d v="1899-12-30T00:12:00"/>
    <d v="2024-09-24T08:48:48"/>
    <n v="0.18666666664648801"/>
    <x v="0"/>
    <m/>
    <m/>
    <x v="0"/>
    <x v="21"/>
    <x v="0"/>
    <x v="4"/>
    <x v="0"/>
    <n v="3"/>
    <s v=""/>
    <d v="1899-12-30T04:48:00"/>
    <n v="18.144722222245765"/>
    <n v="14"/>
    <n v="4.1447222222457647"/>
    <n v="0"/>
    <x v="0"/>
  </r>
  <r>
    <s v="E002"/>
    <s v="EO11"/>
    <x v="3760"/>
    <x v="0"/>
    <s v="E3"/>
    <n v="100009172"/>
    <s v="BAÑEZANA DE HORMIGONES MIGUEL S.L."/>
    <n v="22002290"/>
    <s v="LA BAÑEZA"/>
    <n v="55"/>
    <x v="1"/>
    <d v="2024-09-23T00:00:00"/>
    <d v="1899-12-30T13:53:33"/>
    <s v="24/09 08:00h"/>
    <d v="2024-09-24T00:00:00"/>
    <x v="13"/>
    <x v="0"/>
    <x v="3890"/>
    <d v="2024-09-23T00:00:00"/>
    <d v="1899-12-30T19:20:21"/>
    <n v="105"/>
    <s v="E00105"/>
    <s v="RUTA KMS.105"/>
    <x v="20"/>
    <x v="0"/>
    <x v="0"/>
    <x v="0"/>
    <x v="0"/>
    <d v="2024-09-23T13:53:33"/>
    <x v="442"/>
    <n v="18.107499999983702"/>
    <d v="2024-09-23T19:20:21"/>
    <d v="1899-12-30T01:24:00"/>
    <d v="2024-09-23T20:44:21"/>
    <n v="11.260833333421033"/>
    <x v="0"/>
    <m/>
    <m/>
    <x v="0"/>
    <x v="20"/>
    <x v="0"/>
    <x v="4"/>
    <x v="11"/>
    <n v="2"/>
    <s v=""/>
    <d v="1899-12-31T09:36:00"/>
    <n v="15.707499999983703"/>
    <n v="12"/>
    <n v="3.7074999999837033"/>
    <n v="0"/>
    <x v="0"/>
  </r>
  <r>
    <s v="E002"/>
    <s v="EO11"/>
    <x v="3761"/>
    <x v="0"/>
    <s v="E3"/>
    <n v="100051530"/>
    <s v="MYHNOR MORTEROS Y HORMIGONES DEL"/>
    <n v="22002573"/>
    <s v="MONTESALGUEIRO"/>
    <n v="55"/>
    <x v="1"/>
    <d v="2024-09-23T00:00:00"/>
    <d v="1899-12-30T14:33:24"/>
    <s v="24/09 09h"/>
    <d v="2024-09-24T00:00:00"/>
    <x v="23"/>
    <x v="0"/>
    <x v="3891"/>
    <d v="2024-09-23T00:00:00"/>
    <d v="1899-12-30T18:12:50"/>
    <n v="153"/>
    <s v="E00153"/>
    <s v="RUTA KMS.153"/>
    <x v="31"/>
    <x v="0"/>
    <x v="0"/>
    <x v="0"/>
    <x v="0"/>
    <d v="2024-09-23T14:33:24"/>
    <x v="444"/>
    <n v="18.943333333474584"/>
    <d v="2024-09-23T18:12:50"/>
    <d v="1899-12-30T02:02:24"/>
    <d v="2024-09-23T20:15:14"/>
    <n v="13.246111111133359"/>
    <x v="0"/>
    <m/>
    <m/>
    <x v="0"/>
    <x v="20"/>
    <x v="0"/>
    <x v="4"/>
    <x v="10"/>
    <n v="2"/>
    <s v=""/>
    <d v="1900-01-01T00:57:36"/>
    <n v="15.903333333474585"/>
    <n v="12"/>
    <n v="3.9033333334745848"/>
    <n v="0"/>
    <x v="0"/>
  </r>
  <r>
    <s v="E002"/>
    <s v="EO11"/>
    <x v="3762"/>
    <x v="0"/>
    <s v="E3"/>
    <n v="432000110"/>
    <s v="PREBETONG HORMIGONES, S.A."/>
    <n v="22002920"/>
    <s v="PLANTA MOVIL OURAL"/>
    <n v="3043"/>
    <x v="0"/>
    <d v="2024-09-23T00:00:00"/>
    <d v="1899-12-30T15:10:02"/>
    <s v="24/09 09:00H CARGAR"/>
    <d v="2024-09-24T00:00:00"/>
    <x v="18"/>
    <x v="0"/>
    <x v="3892"/>
    <d v="2024-09-23T00:00:00"/>
    <d v="1899-12-30T18:18:08"/>
    <n v="123"/>
    <s v="E00123"/>
    <s v="RUTA KMS.123"/>
    <x v="1"/>
    <x v="0"/>
    <x v="0"/>
    <x v="0"/>
    <x v="0"/>
    <d v="2024-09-23T15:10:02"/>
    <x v="441"/>
    <n v="17.83277777780313"/>
    <d v="2024-09-23T18:18:08"/>
    <d v="1899-12-30T01:38:24"/>
    <d v="2024-09-23T19:56:32"/>
    <n v="13.057777777779847"/>
    <x v="0"/>
    <m/>
    <m/>
    <x v="0"/>
    <x v="20"/>
    <x v="0"/>
    <x v="4"/>
    <x v="10"/>
    <n v="2"/>
    <s v=""/>
    <d v="1899-12-31T15:21:36"/>
    <n v="15.19277777780313"/>
    <n v="12"/>
    <n v="3.1927777778031299"/>
    <n v="0"/>
    <x v="0"/>
  </r>
  <r>
    <s v="E002"/>
    <s v="EO11"/>
    <x v="3763"/>
    <x v="0"/>
    <s v="E3"/>
    <n v="432000181"/>
    <s v="PREBETONG LUGO HORMIGONES, S.A."/>
    <n v="22001450"/>
    <s v="LUGO"/>
    <n v="55"/>
    <x v="1"/>
    <d v="2024-09-23T00:00:00"/>
    <d v="1899-12-30T15:10:13"/>
    <s v="24/09 8h"/>
    <d v="2024-09-24T00:00:00"/>
    <x v="13"/>
    <x v="0"/>
    <x v="3893"/>
    <d v="2024-09-23T00:00:00"/>
    <d v="1899-12-30T16:40:26"/>
    <n v="108"/>
    <s v="E00108"/>
    <s v="RUTA KMS.108"/>
    <x v="26"/>
    <x v="0"/>
    <x v="0"/>
    <x v="0"/>
    <x v="0"/>
    <d v="2024-09-23T15:10:13"/>
    <x v="442"/>
    <n v="16.829722222290002"/>
    <d v="2024-09-23T16:40:26"/>
    <d v="1899-12-30T01:26:24"/>
    <d v="2024-09-23T18:06:50"/>
    <n v="13.886111111263745"/>
    <x v="0"/>
    <m/>
    <m/>
    <x v="0"/>
    <x v="20"/>
    <x v="0"/>
    <x v="4"/>
    <x v="8"/>
    <n v="2"/>
    <s v="HIBURSANFRE, S.L.U."/>
    <d v="1899-12-31T10:33:36"/>
    <n v="14.389722222290002"/>
    <n v="12"/>
    <n v="2.3897222222900023"/>
    <n v="0"/>
    <x v="0"/>
  </r>
  <r>
    <s v="E002"/>
    <s v="EO11"/>
    <x v="3764"/>
    <x v="0"/>
    <s v="E3"/>
    <n v="432000110"/>
    <s v="PREBETONG HORMIGONES, S.A."/>
    <n v="22002920"/>
    <s v="PLANTA MOVIL OURAL"/>
    <n v="3043"/>
    <x v="0"/>
    <d v="2024-09-23T00:00:00"/>
    <d v="1899-12-30T15:10:34"/>
    <s v="24/09 10:00H CARGAR"/>
    <d v="2024-09-24T00:00:00"/>
    <x v="11"/>
    <x v="0"/>
    <x v="3894"/>
    <d v="2024-09-24T00:00:00"/>
    <d v="1899-12-30T08:46:52"/>
    <n v="123"/>
    <s v="E00123"/>
    <s v="RUTA KMS.123"/>
    <x v="42"/>
    <x v="0"/>
    <x v="0"/>
    <x v="0"/>
    <x v="0"/>
    <d v="2024-09-23T15:10:34"/>
    <x v="440"/>
    <n v="18.823888888873626"/>
    <d v="2024-09-24T08:46:52"/>
    <d v="1899-12-30T01:38:24"/>
    <d v="2024-09-24T10:25:16"/>
    <n v="-0.42111111123813316"/>
    <x v="0"/>
    <m/>
    <m/>
    <x v="0"/>
    <x v="21"/>
    <x v="0"/>
    <x v="4"/>
    <x v="0"/>
    <n v="3"/>
    <s v=""/>
    <d v="1899-12-31T15:21:36"/>
    <n v="16.183888888873625"/>
    <n v="12"/>
    <n v="4.183888888873625"/>
    <n v="0"/>
    <x v="0"/>
  </r>
  <r>
    <s v="E002"/>
    <s v="EO11"/>
    <x v="3765"/>
    <x v="0"/>
    <s v="E3"/>
    <n v="432000181"/>
    <s v="PREBETONG LUGO HORMIGONES, S.A."/>
    <n v="22001450"/>
    <s v="LUGO"/>
    <n v="55"/>
    <x v="1"/>
    <d v="2024-09-23T00:00:00"/>
    <d v="1899-12-30T15:10:40"/>
    <s v="24/09 09h"/>
    <d v="2024-09-24T00:00:00"/>
    <x v="18"/>
    <x v="0"/>
    <x v="3895"/>
    <d v="2024-09-24T00:00:00"/>
    <d v="1899-12-30T07:46:40"/>
    <n v="108"/>
    <s v="E00108"/>
    <s v="RUTA KMS.108"/>
    <x v="6"/>
    <x v="0"/>
    <x v="0"/>
    <x v="0"/>
    <x v="0"/>
    <d v="2024-09-23T15:10:40"/>
    <x v="441"/>
    <n v="17.822222222224809"/>
    <d v="2024-09-24T07:46:40"/>
    <d v="1899-12-30T01:26:24"/>
    <d v="2024-09-24T09:13:04"/>
    <n v="-0.21777777769602835"/>
    <x v="0"/>
    <m/>
    <m/>
    <x v="0"/>
    <x v="21"/>
    <x v="0"/>
    <x v="4"/>
    <x v="12"/>
    <n v="3"/>
    <s v=""/>
    <d v="1899-12-31T10:33:36"/>
    <n v="15.382222222224808"/>
    <n v="12"/>
    <n v="3.382222222224808"/>
    <n v="0"/>
    <x v="0"/>
  </r>
  <r>
    <s v="E002"/>
    <s v="EO11"/>
    <x v="3766"/>
    <x v="0"/>
    <s v="E3"/>
    <n v="432000181"/>
    <s v="PREBETONG LUGO HORMIGONES, S.A."/>
    <n v="22001450"/>
    <s v="LUGO"/>
    <n v="55"/>
    <x v="1"/>
    <d v="2024-09-23T00:00:00"/>
    <d v="1899-12-30T15:11:05"/>
    <s v="24/09 10:30h"/>
    <d v="2024-09-24T00:00:00"/>
    <x v="21"/>
    <x v="0"/>
    <x v="3896"/>
    <d v="2024-09-24T00:00:00"/>
    <d v="1899-12-30T08:27:58"/>
    <n v="108"/>
    <s v="E00108"/>
    <s v="RUTA KMS.108"/>
    <x v="0"/>
    <x v="0"/>
    <x v="0"/>
    <x v="0"/>
    <x v="0"/>
    <d v="2024-09-23T15:11:05"/>
    <x v="445"/>
    <n v="19.315277777728625"/>
    <d v="2024-09-24T08:27:58"/>
    <d v="1899-12-30T01:26:24"/>
    <d v="2024-09-24T09:54:22"/>
    <n v="0.593888888892252"/>
    <x v="0"/>
    <m/>
    <m/>
    <x v="0"/>
    <x v="21"/>
    <x v="0"/>
    <x v="4"/>
    <x v="0"/>
    <n v="3"/>
    <s v=""/>
    <d v="1899-12-31T10:33:36"/>
    <n v="16.875277777728623"/>
    <n v="12"/>
    <n v="4.8752777777286234"/>
    <n v="0"/>
    <x v="0"/>
  </r>
  <r>
    <s v="E002"/>
    <s v="EO11"/>
    <x v="3767"/>
    <x v="0"/>
    <s v="E3"/>
    <n v="432000181"/>
    <s v="PREBETONG LUGO HORMIGONES, S.A."/>
    <n v="22002590"/>
    <s v="MONFORTE"/>
    <n v="55"/>
    <x v="1"/>
    <d v="2024-09-23T00:00:00"/>
    <d v="1899-12-30T15:11:13"/>
    <s v="24/09 09:00H"/>
    <d v="2024-09-24T00:00:00"/>
    <x v="18"/>
    <x v="1"/>
    <x v="3897"/>
    <d v="2024-09-23T00:00:00"/>
    <d v="1899-12-30T17:08:25"/>
    <n v="45"/>
    <s v="E00045"/>
    <s v="RUTA KMS.045"/>
    <x v="36"/>
    <x v="0"/>
    <x v="0"/>
    <x v="1"/>
    <x v="0"/>
    <d v="2024-09-23T15:11:13"/>
    <x v="441"/>
    <n v="17.8130555555108"/>
    <d v="2024-09-23T17:08:25"/>
    <d v="1899-12-30T00:36:00"/>
    <d v="2024-09-23T17:44:25"/>
    <n v="15.259722222166602"/>
    <x v="0"/>
    <m/>
    <m/>
    <x v="0"/>
    <x v="20"/>
    <x v="0"/>
    <x v="4"/>
    <x v="9"/>
    <n v="2"/>
    <s v=""/>
    <d v="1899-12-30T14:24:00"/>
    <n v="16.213055555510799"/>
    <n v="14"/>
    <n v="2.2130555555107989"/>
    <n v="0"/>
    <x v="0"/>
  </r>
  <r>
    <s v="E002"/>
    <s v="EO11"/>
    <x v="3768"/>
    <x v="0"/>
    <s v="E3"/>
    <n v="100000835"/>
    <s v="HORMIGONES DE OROSO S.A."/>
    <n v="22000370"/>
    <s v="OROSO"/>
    <n v="55"/>
    <x v="1"/>
    <d v="2024-09-23T00:00:00"/>
    <d v="1899-12-30T15:15:55"/>
    <s v="23/09 de tarde C02"/>
    <d v="2024-09-23T00:00:00"/>
    <x v="7"/>
    <x v="2"/>
    <x v="3898"/>
    <d v="2024-09-23T00:00:00"/>
    <d v="1899-12-30T16:38:38"/>
    <n v="24"/>
    <s v="E00024"/>
    <s v="RUTA KMS.024"/>
    <x v="210"/>
    <x v="0"/>
    <x v="0"/>
    <x v="1"/>
    <x v="0"/>
    <d v="2024-09-23T15:15:55"/>
    <x v="431"/>
    <n v="2.7347222222015262"/>
    <d v="2024-09-23T16:38:38"/>
    <d v="1899-12-30T00:19:12"/>
    <d v="2024-09-23T16:57:50"/>
    <n v="1.0361111111124046"/>
    <x v="0"/>
    <m/>
    <m/>
    <x v="0"/>
    <x v="20"/>
    <x v="0"/>
    <x v="4"/>
    <x v="8"/>
    <n v="2"/>
    <s v=""/>
    <d v="1899-12-30T07:40:48"/>
    <n v="1.4147222222015263"/>
    <n v="0"/>
    <n v="1.4147222222015263"/>
    <n v="0"/>
    <x v="0"/>
  </r>
  <r>
    <s v="E002"/>
    <s v="EO11"/>
    <x v="3769"/>
    <x v="0"/>
    <s v="E3"/>
    <n v="100051530"/>
    <s v="MYHNOR MORTEROS Y HORMIGONES DEL"/>
    <n v="22002637"/>
    <s v="NARON-FERROL"/>
    <n v="55"/>
    <x v="1"/>
    <d v="2024-09-23T00:00:00"/>
    <d v="1899-12-30T15:25:02"/>
    <s v="24/09 09:00h"/>
    <d v="2024-09-24T00:00:00"/>
    <x v="18"/>
    <x v="3"/>
    <x v="3899"/>
    <d v="2024-09-23T00:00:00"/>
    <d v="1899-12-30T17:29:11"/>
    <n v="71"/>
    <s v="E00071"/>
    <s v="RUTA KMS.071"/>
    <x v="213"/>
    <x v="0"/>
    <x v="0"/>
    <x v="1"/>
    <x v="0"/>
    <d v="2024-09-23T15:25:02"/>
    <x v="441"/>
    <n v="17.582777777861338"/>
    <d v="2024-09-23T17:29:11"/>
    <d v="1899-12-30T00:56:48"/>
    <d v="2024-09-23T18:25:59"/>
    <n v="14.566944444319233"/>
    <x v="0"/>
    <m/>
    <m/>
    <x v="0"/>
    <x v="20"/>
    <x v="0"/>
    <x v="4"/>
    <x v="9"/>
    <n v="2"/>
    <s v=""/>
    <d v="1899-12-30T22:43:12"/>
    <n v="15.636111111194673"/>
    <n v="14"/>
    <n v="1.6361111111946727"/>
    <n v="0"/>
    <x v="0"/>
  </r>
  <r>
    <s v="E002"/>
    <s v="EO11"/>
    <x v="3770"/>
    <x v="0"/>
    <s v="E3"/>
    <n v="100028413"/>
    <s v="HORMIGONES CARRAL, S.L."/>
    <n v="22002990"/>
    <s v="PUERTO EXTERIOR DE FERROL"/>
    <n v="3042"/>
    <x v="4"/>
    <d v="2024-09-23T00:00:00"/>
    <d v="1899-12-30T15:29:14"/>
    <s v="24/09 09:30h"/>
    <d v="2024-09-24T00:00:00"/>
    <x v="23"/>
    <x v="3"/>
    <x v="3900"/>
    <d v="2024-09-23T00:00:00"/>
    <d v="1899-12-30T17:49:47"/>
    <n v="71"/>
    <s v="E00071"/>
    <s v="RUTA KMS.071"/>
    <x v="221"/>
    <x v="0"/>
    <x v="0"/>
    <x v="1"/>
    <x v="0"/>
    <d v="2024-09-23T15:29:14"/>
    <x v="444"/>
    <n v="18.012777777796146"/>
    <d v="2024-09-23T17:49:47"/>
    <d v="1899-12-30T00:56:48"/>
    <d v="2024-09-23T18:46:35"/>
    <n v="14.723611111112405"/>
    <x v="0"/>
    <m/>
    <m/>
    <x v="0"/>
    <x v="20"/>
    <x v="0"/>
    <x v="4"/>
    <x v="9"/>
    <n v="2"/>
    <s v=""/>
    <d v="1899-12-30T22:43:12"/>
    <n v="16.06611111112948"/>
    <n v="14"/>
    <n v="2.0661111111294801"/>
    <n v="0"/>
    <x v="0"/>
  </r>
  <r>
    <s v="E002"/>
    <s v="EO11"/>
    <x v="3771"/>
    <x v="0"/>
    <s v="E3"/>
    <n v="100028413"/>
    <s v="HORMIGONES CARRAL, S.L."/>
    <n v="22002990"/>
    <s v="PUERTO EXTERIOR DE FERROL"/>
    <n v="3042"/>
    <x v="4"/>
    <d v="2024-09-23T00:00:00"/>
    <d v="1899-12-30T15:29:38"/>
    <s v="24/09 11:30h"/>
    <d v="2024-09-24T00:00:00"/>
    <x v="14"/>
    <x v="3"/>
    <x v="3901"/>
    <d v="2024-09-24T00:00:00"/>
    <d v="1899-12-30T08:30:47"/>
    <n v="71"/>
    <s v="E00071"/>
    <s v="RUTA KMS.071"/>
    <x v="30"/>
    <x v="0"/>
    <x v="0"/>
    <x v="1"/>
    <x v="0"/>
    <d v="2024-09-23T15:29:38"/>
    <x v="446"/>
    <n v="20.006111111026257"/>
    <d v="2024-09-24T08:30:47"/>
    <d v="1899-12-30T00:56:48"/>
    <d v="2024-09-24T09:27:35"/>
    <n v="2.0402777776471339"/>
    <x v="0"/>
    <m/>
    <m/>
    <x v="0"/>
    <x v="21"/>
    <x v="0"/>
    <x v="4"/>
    <x v="0"/>
    <n v="3"/>
    <s v=""/>
    <d v="1899-12-30T22:43:12"/>
    <n v="18.059444444359592"/>
    <n v="14"/>
    <n v="4.0594444443595918"/>
    <n v="0"/>
    <x v="0"/>
  </r>
  <r>
    <s v="E002"/>
    <s v="EO11"/>
    <x v="3772"/>
    <x v="0"/>
    <s v="E3"/>
    <n v="432000110"/>
    <s v="PREBETONG HORMIGONES, S.A."/>
    <n v="22001012"/>
    <s v="FENE"/>
    <n v="55"/>
    <x v="1"/>
    <d v="2024-09-23T00:00:00"/>
    <d v="1899-12-30T15:30:52"/>
    <s v="24/09 09:00h"/>
    <d v="2024-09-24T00:00:00"/>
    <x v="18"/>
    <x v="3"/>
    <x v="3902"/>
    <d v="2024-09-24T00:00:00"/>
    <d v="1899-12-30T08:44:15"/>
    <n v="51"/>
    <s v="E00051"/>
    <s v="RUTA KMS.051"/>
    <x v="220"/>
    <x v="0"/>
    <x v="0"/>
    <x v="1"/>
    <x v="0"/>
    <d v="2024-09-23T15:30:52"/>
    <x v="441"/>
    <n v="17.485555555613246"/>
    <d v="2024-09-24T08:44:15"/>
    <d v="1899-12-30T00:40:48"/>
    <d v="2024-09-24T09:25:03"/>
    <n v="-0.41749999998137355"/>
    <x v="0"/>
    <m/>
    <m/>
    <x v="0"/>
    <x v="21"/>
    <x v="0"/>
    <x v="4"/>
    <x v="0"/>
    <n v="3"/>
    <s v=""/>
    <d v="1899-12-30T16:19:12"/>
    <n v="15.805555555613246"/>
    <n v="14"/>
    <n v="1.8055555556132461"/>
    <n v="0"/>
    <x v="0"/>
  </r>
  <r>
    <s v="E002"/>
    <s v="EO11"/>
    <x v="3773"/>
    <x v="0"/>
    <s v="E3"/>
    <n v="432000110"/>
    <s v="PREBETONG HORMIGONES, S.A."/>
    <n v="21000010"/>
    <s v="LA GRELA"/>
    <n v="55"/>
    <x v="1"/>
    <d v="2024-09-23T00:00:00"/>
    <d v="1899-12-30T15:31:23"/>
    <s v="24/09 08:30h"/>
    <d v="2024-09-24T00:00:00"/>
    <x v="19"/>
    <x v="3"/>
    <x v="3903"/>
    <d v="2024-09-23T00:00:00"/>
    <d v="1899-12-30T17:06:41"/>
    <n v="2"/>
    <s v="E00002"/>
    <s v="RUTA KMS.0002"/>
    <x v="220"/>
    <x v="0"/>
    <x v="0"/>
    <x v="1"/>
    <x v="0"/>
    <d v="2024-09-23T15:31:23"/>
    <x v="447"/>
    <n v="16.97694444435183"/>
    <d v="2024-09-23T17:06:41"/>
    <d v="1899-12-30T00:01:36"/>
    <d v="2024-09-23T17:08:17"/>
    <n v="15.361944444361143"/>
    <x v="0"/>
    <m/>
    <m/>
    <x v="0"/>
    <x v="20"/>
    <x v="0"/>
    <x v="4"/>
    <x v="9"/>
    <n v="2"/>
    <s v=""/>
    <d v="1899-12-30T00:38:24"/>
    <n v="15.950277777685162"/>
    <n v="14"/>
    <n v="1.9502777776851623"/>
    <n v="0"/>
    <x v="0"/>
  </r>
  <r>
    <s v="E002"/>
    <s v="EO11"/>
    <x v="3774"/>
    <x v="0"/>
    <s v="E3"/>
    <n v="100000865"/>
    <s v="HORMIGONES SINDO CASTRO S.L."/>
    <n v="22000426"/>
    <s v="VENTA ALBARES"/>
    <n v="55"/>
    <x v="1"/>
    <d v="2024-09-23T00:00:00"/>
    <d v="1899-12-30T15:41:39"/>
    <s v="24/09 X LA MAÑANA"/>
    <d v="2024-09-24T00:00:00"/>
    <x v="8"/>
    <x v="0"/>
    <x v="3904"/>
    <d v="2024-09-24T00:00:00"/>
    <d v="1899-12-30T09:23:59"/>
    <n v="39"/>
    <s v="E00039"/>
    <s v="RUTA KMS.039"/>
    <x v="36"/>
    <x v="0"/>
    <x v="0"/>
    <x v="0"/>
    <x v="0"/>
    <d v="2024-09-23T15:41:39"/>
    <x v="448"/>
    <n v="20.805833333346527"/>
    <d v="2024-09-24T09:23:59"/>
    <d v="1899-12-30T00:31:12"/>
    <d v="2024-09-24T09:55:11"/>
    <n v="2.5802777778008021"/>
    <x v="0"/>
    <m/>
    <m/>
    <x v="0"/>
    <x v="21"/>
    <x v="0"/>
    <x v="4"/>
    <x v="1"/>
    <n v="3"/>
    <s v=""/>
    <d v="1899-12-30T12:28:48"/>
    <n v="19.285833333346527"/>
    <n v="12"/>
    <n v="7.2858333333465275"/>
    <n v="0"/>
    <x v="0"/>
  </r>
  <r>
    <s v="E002"/>
    <s v="EO11"/>
    <x v="3775"/>
    <x v="0"/>
    <s v="E3"/>
    <n v="100000866"/>
    <s v="EMILIANO BASALO CONSTRUCCIONES, S.L"/>
    <n v="22002976"/>
    <s v="A RUA"/>
    <n v="55"/>
    <x v="1"/>
    <d v="2024-09-23T00:00:00"/>
    <d v="1899-12-30T15:51:38"/>
    <s v="24/09 1ºHORA"/>
    <d v="2024-09-24T00:00:00"/>
    <x v="18"/>
    <x v="0"/>
    <x v="3905"/>
    <d v="2024-09-23T00:00:00"/>
    <d v="1899-12-30T19:24:23"/>
    <n v="45"/>
    <s v="E00045"/>
    <s v="RUTA KMS.045"/>
    <x v="32"/>
    <x v="0"/>
    <x v="0"/>
    <x v="0"/>
    <x v="0"/>
    <d v="2024-09-23T15:51:38"/>
    <x v="441"/>
    <n v="17.139444444444962"/>
    <d v="2024-09-23T19:24:23"/>
    <d v="1899-12-30T00:36:00"/>
    <d v="2024-09-23T20:00:23"/>
    <n v="12.993611111131031"/>
    <x v="0"/>
    <m/>
    <m/>
    <x v="0"/>
    <x v="20"/>
    <x v="0"/>
    <x v="4"/>
    <x v="11"/>
    <n v="2"/>
    <s v=""/>
    <d v="1899-12-30T14:24:00"/>
    <n v="15.53944444444496"/>
    <n v="12"/>
    <n v="3.5394444444449604"/>
    <n v="0"/>
    <x v="0"/>
  </r>
  <r>
    <s v="E002"/>
    <s v="EO11"/>
    <x v="3776"/>
    <x v="0"/>
    <s v="E3"/>
    <n v="100058086"/>
    <s v="BETONVAL HORMIGONES, S.L."/>
    <n v="22002936"/>
    <s v="BARCO DE VALDEORRAS"/>
    <n v="55"/>
    <x v="1"/>
    <d v="2024-09-23T00:00:00"/>
    <d v="1899-12-30T15:56:45"/>
    <s v="24/09 09:00h"/>
    <d v="2024-09-24T00:00:00"/>
    <x v="18"/>
    <x v="0"/>
    <x v="3906"/>
    <d v="2024-09-23T00:00:00"/>
    <d v="1899-12-30T20:16:23"/>
    <n v="31"/>
    <s v="E00031"/>
    <s v="RUTA KMS.031"/>
    <x v="315"/>
    <x v="0"/>
    <x v="0"/>
    <x v="0"/>
    <x v="0"/>
    <d v="2024-09-23T15:56:45"/>
    <x v="441"/>
    <n v="17.054166666639503"/>
    <d v="2024-09-23T20:16:23"/>
    <d v="1899-12-30T00:24:48"/>
    <d v="2024-09-23T20:41:11"/>
    <n v="12.313611111079808"/>
    <x v="0"/>
    <m/>
    <m/>
    <x v="0"/>
    <x v="20"/>
    <x v="0"/>
    <x v="4"/>
    <x v="16"/>
    <n v="2"/>
    <s v=""/>
    <d v="1899-12-30T09:55:12"/>
    <n v="15.640833333306169"/>
    <n v="12"/>
    <n v="3.6408333333061691"/>
    <n v="0"/>
    <x v="0"/>
  </r>
  <r>
    <s v="E002"/>
    <s v="EO11"/>
    <x v="3777"/>
    <x v="0"/>
    <s v="E3"/>
    <n v="100000865"/>
    <s v="HORMIGONES SINDO CASTRO S.L."/>
    <n v="22000428"/>
    <s v="VILLAMARTIN A."/>
    <n v="55"/>
    <x v="1"/>
    <d v="2024-09-23T00:00:00"/>
    <d v="1899-12-30T16:01:36"/>
    <s v="24/09 08h PUNTUAL."/>
    <d v="2024-09-24T00:00:00"/>
    <x v="13"/>
    <x v="0"/>
    <x v="3907"/>
    <d v="2024-09-23T00:00:00"/>
    <d v="1899-12-30T19:44:17"/>
    <n v="4"/>
    <s v="E00004"/>
    <s v="RUTA KMS.004"/>
    <x v="8"/>
    <x v="0"/>
    <x v="0"/>
    <x v="0"/>
    <x v="0"/>
    <d v="2024-09-23T16:01:36"/>
    <x v="442"/>
    <n v="15.973333333327901"/>
    <d v="2024-09-23T19:44:17"/>
    <d v="1899-12-30T00:03:12"/>
    <d v="2024-09-23T19:47:29"/>
    <n v="12.208611111156642"/>
    <x v="0"/>
    <m/>
    <m/>
    <x v="0"/>
    <x v="20"/>
    <x v="0"/>
    <x v="4"/>
    <x v="11"/>
    <n v="2"/>
    <s v=""/>
    <d v="1899-12-30T01:16:48"/>
    <n v="14.919999999994568"/>
    <n v="12"/>
    <n v="2.9199999999945678"/>
    <n v="0"/>
    <x v="0"/>
  </r>
  <r>
    <s v="E002"/>
    <s v="EO11"/>
    <x v="3778"/>
    <x v="0"/>
    <s v="E3"/>
    <n v="432000181"/>
    <s v="PREBETONG LUGO HORMIGONES, S.A."/>
    <n v="22001450"/>
    <s v="LUGO"/>
    <n v="3044"/>
    <x v="2"/>
    <d v="2024-09-23T00:00:00"/>
    <d v="1899-12-30T16:10:26"/>
    <s v="24/09 12:00h"/>
    <d v="2024-09-24T00:00:00"/>
    <x v="17"/>
    <x v="0"/>
    <x v="3908"/>
    <d v="2024-09-24T00:00:00"/>
    <d v="1899-12-30T09:45:15"/>
    <n v="108"/>
    <s v="E00108"/>
    <s v="RUTA KMS.108"/>
    <x v="8"/>
    <x v="0"/>
    <x v="0"/>
    <x v="0"/>
    <x v="0"/>
    <d v="2024-09-23T16:10:26"/>
    <x v="449"/>
    <n v="19.826111111033242"/>
    <d v="2024-09-24T09:45:15"/>
    <d v="1899-12-30T01:26:24"/>
    <d v="2024-09-24T11:11:39"/>
    <n v="0.80583333346294239"/>
    <x v="0"/>
    <m/>
    <m/>
    <x v="0"/>
    <x v="21"/>
    <x v="0"/>
    <x v="4"/>
    <x v="1"/>
    <n v="3"/>
    <s v=""/>
    <d v="1899-12-31T10:33:36"/>
    <n v="17.386111111033241"/>
    <n v="12"/>
    <n v="5.3861111110332409"/>
    <n v="0"/>
    <x v="0"/>
  </r>
  <r>
    <s v="E002"/>
    <s v="EO11"/>
    <x v="3779"/>
    <x v="0"/>
    <s v="E3"/>
    <n v="100000834"/>
    <s v="AGLOMERADOS Y CNES. VALDEORRAS S.A."/>
    <n v="22000369"/>
    <s v="QUIROGA"/>
    <n v="55"/>
    <x v="1"/>
    <d v="2024-09-23T00:00:00"/>
    <d v="1899-12-30T16:16:45"/>
    <s v="24/09 09:h Nº0/70667"/>
    <d v="2024-09-24T00:00:00"/>
    <x v="18"/>
    <x v="0"/>
    <x v="3909"/>
    <d v="2024-09-23T00:00:00"/>
    <d v="1899-12-30T19:42:12"/>
    <n v="68"/>
    <s v="E00068"/>
    <s v="RUTA KMS.068"/>
    <x v="7"/>
    <x v="0"/>
    <x v="0"/>
    <x v="0"/>
    <x v="0"/>
    <d v="2024-09-23T16:16:45"/>
    <x v="441"/>
    <n v="16.720833333267365"/>
    <d v="2024-09-23T19:42:12"/>
    <d v="1899-12-30T00:54:24"/>
    <d v="2024-09-23T20:36:36"/>
    <n v="12.39000000001397"/>
    <x v="0"/>
    <m/>
    <m/>
    <x v="0"/>
    <x v="20"/>
    <x v="0"/>
    <x v="4"/>
    <x v="11"/>
    <n v="2"/>
    <s v=""/>
    <d v="1899-12-30T21:45:36"/>
    <n v="14.814166666600698"/>
    <n v="12"/>
    <n v="2.8141666666006984"/>
    <n v="0"/>
    <x v="0"/>
  </r>
  <r>
    <s v="E002"/>
    <s v="EO11"/>
    <x v="3780"/>
    <x v="0"/>
    <s v="E3"/>
    <n v="100022674"/>
    <s v="COMERCIAL SILOS DE GALICIA, S.L."/>
    <n v="22002564"/>
    <s v="LOMBA"/>
    <n v="55"/>
    <x v="1"/>
    <d v="2024-09-23T00:00:00"/>
    <d v="1899-12-30T16:36:18"/>
    <s v="24/09 urge"/>
    <d v="2024-09-24T00:00:00"/>
    <x v="23"/>
    <x v="4"/>
    <x v="3910"/>
    <d v="2024-09-24T00:00:00"/>
    <d v="1899-12-30T08:51:39"/>
    <n v="15"/>
    <s v="E00015"/>
    <s v="RUTA KMS.015"/>
    <x v="211"/>
    <x v="0"/>
    <x v="0"/>
    <x v="1"/>
    <x v="0"/>
    <d v="2024-09-23T16:36:18"/>
    <x v="444"/>
    <n v="16.895000000135042"/>
    <d v="2024-09-24T08:51:39"/>
    <d v="1899-12-30T00:12:00"/>
    <d v="2024-09-24T09:03:39"/>
    <n v="0.4391666668234393"/>
    <x v="0"/>
    <m/>
    <m/>
    <x v="0"/>
    <x v="21"/>
    <x v="0"/>
    <x v="4"/>
    <x v="0"/>
    <n v="3"/>
    <s v=""/>
    <d v="1899-12-30T04:48:00"/>
    <n v="15.695000000135042"/>
    <n v="14"/>
    <n v="1.6950000001350425"/>
    <n v="0"/>
    <x v="0"/>
  </r>
  <r>
    <s v="E002"/>
    <s v="EO11"/>
    <x v="3781"/>
    <x v="0"/>
    <s v="E4"/>
    <n v="100049233"/>
    <s v="POMBO ARTEIXO, S. L."/>
    <n v="19001115"/>
    <s v="ARTEIXO"/>
    <n v="2906"/>
    <x v="8"/>
    <d v="2024-09-23T00:00:00"/>
    <d v="1899-12-30T17:08:40"/>
    <s v="24/09 FAR+PAL"/>
    <d v="2024-09-24T00:00:00"/>
    <x v="9"/>
    <x v="0"/>
    <x v="3911"/>
    <d v="2024-09-23T00:00:00"/>
    <d v="1899-12-30T18:43:11"/>
    <n v="215"/>
    <s v="E00215"/>
    <s v="RUTA KMS.215"/>
    <x v="226"/>
    <x v="0"/>
    <x v="0"/>
    <x v="0"/>
    <x v="1"/>
    <d v="2024-09-23T17:08:40"/>
    <x v="439"/>
    <n v="26.855555555666797"/>
    <d v="2024-09-23T18:43:11"/>
    <d v="1899-12-30T02:52:00"/>
    <d v="2024-09-23T21:35:11"/>
    <n v="22.413611111172941"/>
    <x v="0"/>
    <m/>
    <m/>
    <x v="0"/>
    <x v="20"/>
    <x v="0"/>
    <x v="4"/>
    <x v="10"/>
    <n v="2"/>
    <s v=""/>
    <d v="1900-01-01T20:48:00"/>
    <n v="22.98888888900013"/>
    <n v="12"/>
    <n v="10.98888888900013"/>
    <n v="0"/>
    <x v="0"/>
  </r>
  <r>
    <s v="E002"/>
    <s v="EO11"/>
    <x v="3782"/>
    <x v="0"/>
    <s v="E3"/>
    <n v="100000761"/>
    <s v="GRANITOS DE XALLAS S.L."/>
    <n v="22000263"/>
    <s v="SANTA COMBA"/>
    <n v="55"/>
    <x v="1"/>
    <d v="2024-09-23T00:00:00"/>
    <d v="1899-12-30T18:18:20"/>
    <s v="24/09 urge"/>
    <d v="2024-09-24T00:00:00"/>
    <x v="17"/>
    <x v="3"/>
    <x v="3912"/>
    <d v="2024-09-24T00:00:00"/>
    <d v="1899-12-30T08:18:21"/>
    <n v="58"/>
    <s v="E00058"/>
    <s v="RUTA KMS.058"/>
    <x v="210"/>
    <x v="0"/>
    <x v="0"/>
    <x v="1"/>
    <x v="0"/>
    <d v="2024-09-23T18:18:20"/>
    <x v="449"/>
    <n v="17.694444444437977"/>
    <d v="2024-09-24T08:18:21"/>
    <d v="1899-12-30T00:46:24"/>
    <d v="2024-09-24T09:04:45"/>
    <n v="2.9208333333372138"/>
    <x v="0"/>
    <m/>
    <m/>
    <x v="0"/>
    <x v="21"/>
    <x v="0"/>
    <x v="4"/>
    <x v="0"/>
    <n v="3"/>
    <s v=""/>
    <d v="1899-12-30T18:33:36"/>
    <n v="15.921111111104643"/>
    <n v="14"/>
    <n v="1.9211111111046435"/>
    <n v="0"/>
    <x v="0"/>
  </r>
  <r>
    <s v="E002"/>
    <s v="EO11"/>
    <x v="3783"/>
    <x v="0"/>
    <s v="E3"/>
    <n v="100000835"/>
    <s v="HORMIGONES DE OROSO S.A."/>
    <n v="22000370"/>
    <s v="OROSO"/>
    <n v="55"/>
    <x v="1"/>
    <d v="2024-09-23T00:00:00"/>
    <d v="1899-12-30T18:20:18"/>
    <s v="24/09 urge  Gas"/>
    <d v="2024-09-24T00:00:00"/>
    <x v="21"/>
    <x v="2"/>
    <x v="3913"/>
    <d v="2024-09-24T00:00:00"/>
    <d v="1899-12-30T08:24:15"/>
    <n v="24"/>
    <s v="E00024"/>
    <s v="RUTA KMS.024"/>
    <x v="214"/>
    <x v="0"/>
    <x v="0"/>
    <x v="1"/>
    <x v="0"/>
    <d v="2024-09-23T18:20:18"/>
    <x v="445"/>
    <n v="16.161666666681413"/>
    <d v="2024-09-24T08:24:15"/>
    <d v="1899-12-30T00:19:12"/>
    <d v="2024-09-24T08:43:27"/>
    <n v="1.7758333332021721"/>
    <x v="0"/>
    <m/>
    <m/>
    <x v="0"/>
    <x v="21"/>
    <x v="0"/>
    <x v="4"/>
    <x v="0"/>
    <n v="3"/>
    <s v=""/>
    <d v="1899-12-30T07:40:48"/>
    <n v="14.841666666681412"/>
    <n v="14"/>
    <n v="0.84166666668141232"/>
    <n v="1"/>
    <x v="0"/>
  </r>
  <r>
    <s v="E002"/>
    <s v="EO11"/>
    <x v="3784"/>
    <x v="0"/>
    <s v="E3"/>
    <n v="100043821"/>
    <s v="ALMACENES FORNEAS, S. L."/>
    <n v="22002633"/>
    <s v="SAMPAIO (GRANEL)"/>
    <n v="55"/>
    <x v="1"/>
    <d v="2024-09-23T00:00:00"/>
    <d v="1899-12-30T18:55:47"/>
    <s v="24/09 10h"/>
    <d v="2024-09-24T00:00:00"/>
    <x v="12"/>
    <x v="0"/>
    <x v="3914"/>
    <d v="2024-09-24T00:00:00"/>
    <d v="1899-12-30T08:49:53"/>
    <n v="140"/>
    <s v="E00140"/>
    <s v="RUTA KMS.140"/>
    <x v="350"/>
    <x v="0"/>
    <x v="0"/>
    <x v="0"/>
    <x v="0"/>
    <d v="2024-09-23T18:55:47"/>
    <x v="427"/>
    <n v="16.070277777907904"/>
    <d v="2024-09-24T08:49:53"/>
    <d v="1899-12-30T01:52:00"/>
    <d v="2024-09-24T10:41:53"/>
    <n v="0.30194444447988644"/>
    <x v="0"/>
    <m/>
    <m/>
    <x v="0"/>
    <x v="21"/>
    <x v="0"/>
    <x v="4"/>
    <x v="0"/>
    <n v="3"/>
    <s v=""/>
    <d v="1899-12-31T20:48:00"/>
    <n v="13.203611111241237"/>
    <n v="12"/>
    <n v="1.2036111112412371"/>
    <n v="0"/>
    <x v="0"/>
  </r>
  <r>
    <s v="E002"/>
    <s v="EO11"/>
    <x v="3785"/>
    <x v="0"/>
    <s v="E3"/>
    <n v="100010248"/>
    <s v="HORMIGONES MONTERROSO, S.L."/>
    <n v="22000630"/>
    <s v="MONTERROSO"/>
    <n v="55"/>
    <x v="1"/>
    <d v="2024-09-24T00:00:00"/>
    <d v="1899-12-30T07:34:49"/>
    <s v="24/09 de mañana llam"/>
    <d v="2024-09-24T00:00:00"/>
    <x v="2"/>
    <x v="1"/>
    <x v="3915"/>
    <d v="2024-09-23T00:00:00"/>
    <d v="1899-12-30T08:33:40"/>
    <n v="79"/>
    <s v="E00079"/>
    <s v="RUTA KMS.079"/>
    <x v="43"/>
    <x v="0"/>
    <x v="0"/>
    <x v="1"/>
    <x v="0"/>
    <d v="2024-09-24T07:34:49"/>
    <x v="450"/>
    <n v="6.9197222220827825"/>
    <d v="2024-09-23T08:33:40"/>
    <d v="1899-12-30T01:03:12"/>
    <d v="2024-09-23T09:36:52"/>
    <n v="28.885555555403698"/>
    <x v="0"/>
    <m/>
    <m/>
    <x v="0"/>
    <x v="20"/>
    <x v="0"/>
    <x v="4"/>
    <x v="0"/>
    <n v="2"/>
    <s v=""/>
    <d v="1899-12-31T01:16:48"/>
    <n v="4.8663888887494497"/>
    <n v="0"/>
    <n v="4.8663888887494497"/>
    <n v="0"/>
    <x v="0"/>
  </r>
  <r>
    <s v="E002"/>
    <s v="EO21"/>
    <x v="3786"/>
    <x v="0"/>
    <s v="E3"/>
    <n v="100050338"/>
    <s v="PRISMOTEPI, LDA."/>
    <n v="22002522"/>
    <s v="FAMALIÇÃO"/>
    <n v="55"/>
    <x v="1"/>
    <d v="2024-09-19T00:00:00"/>
    <d v="1899-12-30T11:59:27"/>
    <s v="20/09 11:00h"/>
    <d v="2024-09-20T00:00:00"/>
    <x v="12"/>
    <x v="4"/>
    <x v="3916"/>
    <d v="2024-09-20T00:00:00"/>
    <d v="1899-12-30T09:50:24"/>
    <n v="103"/>
    <s v="E00103"/>
    <s v="RUTA KMS.103"/>
    <x v="211"/>
    <x v="0"/>
    <x v="0"/>
    <x v="1"/>
    <x v="0"/>
    <d v="2024-09-19T11:59:27"/>
    <x v="393"/>
    <n v="23.009166666772217"/>
    <d v="2024-09-20T09:50:24"/>
    <d v="1899-12-30T01:22:24"/>
    <d v="2024-09-20T11:12:48"/>
    <n v="-0.21333333343500271"/>
    <x v="0"/>
    <m/>
    <m/>
    <x v="0"/>
    <x v="19"/>
    <x v="0"/>
    <x v="3"/>
    <x v="1"/>
    <n v="6"/>
    <s v=""/>
    <d v="1899-12-31T08:57:36"/>
    <n v="20.635833333438882"/>
    <n v="14"/>
    <n v="6.6358333334388817"/>
    <n v="0"/>
    <x v="0"/>
  </r>
  <r>
    <s v="E002"/>
    <s v="EO21"/>
    <x v="3787"/>
    <x v="0"/>
    <s v="E3"/>
    <n v="100050338"/>
    <s v="PRISMOTEPI, LDA."/>
    <n v="22002522"/>
    <s v="FAMALIÇÃO"/>
    <n v="55"/>
    <x v="1"/>
    <d v="2024-09-19T00:00:00"/>
    <d v="1899-12-30T17:05:53"/>
    <s v="20/09 14:00h"/>
    <d v="2024-09-20T00:00:00"/>
    <x v="4"/>
    <x v="4"/>
    <x v="3917"/>
    <d v="2024-09-20T00:00:00"/>
    <d v="1899-12-30T11:12:03"/>
    <n v="103"/>
    <s v="E00103"/>
    <s v="RUTA KMS.103"/>
    <x v="212"/>
    <x v="0"/>
    <x v="0"/>
    <x v="1"/>
    <x v="0"/>
    <d v="2024-09-19T17:05:53"/>
    <x v="401"/>
    <n v="21.901944444514811"/>
    <d v="2024-09-20T11:12:03"/>
    <d v="1899-12-30T01:22:24"/>
    <d v="2024-09-20T12:34:27"/>
    <n v="2.4258333332254551"/>
    <x v="0"/>
    <m/>
    <m/>
    <x v="0"/>
    <x v="19"/>
    <x v="0"/>
    <x v="3"/>
    <x v="7"/>
    <n v="6"/>
    <s v=""/>
    <d v="1899-12-31T08:57:36"/>
    <n v="19.528611111181476"/>
    <n v="14"/>
    <n v="5.5286111111814762"/>
    <n v="0"/>
    <x v="0"/>
  </r>
  <r>
    <s v="E002"/>
    <s v="EO21"/>
    <x v="3788"/>
    <x v="0"/>
    <s v="E3"/>
    <n v="100053327"/>
    <s v="ABTF BETAO, LDA."/>
    <n v="22002997"/>
    <s v="MACEDO DE CAVALEIROS"/>
    <n v="55"/>
    <x v="1"/>
    <d v="2024-09-20T00:00:00"/>
    <d v="1899-12-30T11:56:15"/>
    <s v="23/09 09:00h"/>
    <d v="2024-09-23T00:00:00"/>
    <x v="18"/>
    <x v="0"/>
    <x v="3918"/>
    <d v="2024-09-20T00:00:00"/>
    <d v="1899-12-30T18:48:27"/>
    <n v="223"/>
    <s v="E00223"/>
    <s v="RUTA KMS.223"/>
    <x v="28"/>
    <x v="0"/>
    <x v="0"/>
    <x v="0"/>
    <x v="0"/>
    <d v="2024-09-20T11:56:15"/>
    <x v="422"/>
    <n v="69.062499999941792"/>
    <d v="2024-09-20T18:48:27"/>
    <d v="1899-12-30T02:58:24"/>
    <d v="2024-09-20T21:46:51"/>
    <n v="59.219166666618548"/>
    <x v="0"/>
    <m/>
    <m/>
    <x v="0"/>
    <x v="19"/>
    <x v="0"/>
    <x v="3"/>
    <x v="10"/>
    <n v="6"/>
    <s v="VILLAR CHAMIZO JUAN Mª"/>
    <d v="1900-01-01T23:21:36"/>
    <n v="65.089166666608463"/>
    <n v="36"/>
    <n v="29.089166666608463"/>
    <n v="0"/>
    <x v="0"/>
  </r>
  <r>
    <s v="E002"/>
    <s v="EO21"/>
    <x v="3789"/>
    <x v="0"/>
    <s v="E3"/>
    <n v="100050338"/>
    <s v="PRISMOTEPI, LDA."/>
    <n v="22002522"/>
    <s v="FAMALIÇÃO"/>
    <n v="55"/>
    <x v="1"/>
    <d v="2024-09-20T00:00:00"/>
    <d v="1899-12-30T12:01:18"/>
    <s v="23/09 08h"/>
    <d v="2024-09-23T00:00:00"/>
    <x v="13"/>
    <x v="4"/>
    <x v="3919"/>
    <d v="2024-09-20T00:00:00"/>
    <d v="1899-12-30T17:15:37"/>
    <n v="103"/>
    <s v="E00103"/>
    <s v="RUTA KMS.103"/>
    <x v="216"/>
    <x v="0"/>
    <x v="0"/>
    <x v="1"/>
    <x v="0"/>
    <d v="2024-09-20T12:01:18"/>
    <x v="410"/>
    <n v="67.978333333390765"/>
    <d v="2024-09-20T17:15:37"/>
    <d v="1899-12-30T01:22:24"/>
    <d v="2024-09-20T18:38:01"/>
    <n v="61.366388888913207"/>
    <x v="0"/>
    <m/>
    <m/>
    <x v="0"/>
    <x v="19"/>
    <x v="0"/>
    <x v="3"/>
    <x v="9"/>
    <n v="6"/>
    <s v=""/>
    <d v="1899-12-31T08:57:36"/>
    <n v="65.60500000005743"/>
    <n v="42"/>
    <n v="23.60500000005743"/>
    <n v="0"/>
    <x v="0"/>
  </r>
  <r>
    <s v="E002"/>
    <s v="EO21"/>
    <x v="3790"/>
    <x v="0"/>
    <s v="E3"/>
    <n v="100050338"/>
    <s v="PRISMOTEPI, LDA."/>
    <n v="22002522"/>
    <s v="FAMALIÇÃO"/>
    <n v="55"/>
    <x v="1"/>
    <d v="2024-09-20T00:00:00"/>
    <d v="1899-12-30T12:01:45"/>
    <s v="23/09 11h"/>
    <d v="2024-09-23T00:00:00"/>
    <x v="12"/>
    <x v="0"/>
    <x v="3920"/>
    <d v="2024-09-23T00:00:00"/>
    <d v="1899-12-30T07:35:37"/>
    <n v="273"/>
    <s v="E00273"/>
    <s v="RUTA KMS.273"/>
    <x v="1"/>
    <x v="0"/>
    <x v="0"/>
    <x v="0"/>
    <x v="0"/>
    <d v="2024-09-20T12:01:45"/>
    <x v="411"/>
    <n v="70.97083333338378"/>
    <d v="2024-09-23T07:35:37"/>
    <d v="1899-12-30T03:38:24"/>
    <d v="2024-09-23T11:14:01"/>
    <n v="-0.23361111106351018"/>
    <x v="0"/>
    <m/>
    <m/>
    <x v="0"/>
    <x v="20"/>
    <x v="0"/>
    <x v="4"/>
    <x v="12"/>
    <n v="2"/>
    <s v=""/>
    <d v="1900-01-02T15:21:36"/>
    <n v="66.330833333383779"/>
    <n v="36"/>
    <n v="30.330833333383779"/>
    <n v="0"/>
    <x v="0"/>
  </r>
  <r>
    <s v="E002"/>
    <s v="EO21"/>
    <x v="3791"/>
    <x v="0"/>
    <s v="E3"/>
    <n v="100053327"/>
    <s v="ABTF BETAO, LDA."/>
    <n v="22003000"/>
    <s v="MOGADOURO"/>
    <n v="55"/>
    <x v="1"/>
    <d v="2024-09-20T00:00:00"/>
    <d v="1899-12-30T13:15:38"/>
    <s v="23/09 08:00h"/>
    <d v="2024-09-23T00:00:00"/>
    <x v="13"/>
    <x v="0"/>
    <x v="3921"/>
    <d v="2024-09-20T00:00:00"/>
    <d v="1899-12-30T16:03:13"/>
    <n v="243"/>
    <s v="E00243"/>
    <s v="RUTA KMS.243"/>
    <x v="33"/>
    <x v="0"/>
    <x v="0"/>
    <x v="0"/>
    <x v="0"/>
    <d v="2024-09-20T13:15:38"/>
    <x v="410"/>
    <n v="66.739444444421679"/>
    <d v="2024-09-20T16:03:13"/>
    <d v="1899-12-30T03:14:24"/>
    <d v="2024-09-20T19:17:37"/>
    <n v="60.706388888822403"/>
    <x v="0"/>
    <m/>
    <m/>
    <x v="0"/>
    <x v="19"/>
    <x v="0"/>
    <x v="3"/>
    <x v="8"/>
    <n v="6"/>
    <s v=""/>
    <d v="1900-01-02T05:45:36"/>
    <n v="62.499444444421677"/>
    <n v="36"/>
    <n v="26.499444444421677"/>
    <n v="0"/>
    <x v="0"/>
  </r>
  <r>
    <s v="E002"/>
    <s v="EO21"/>
    <x v="3792"/>
    <x v="0"/>
    <s v="E4"/>
    <n v="100047898"/>
    <s v="OLIVEIRA DOLORES JOSE CARDOSO"/>
    <n v="19000811"/>
    <s v="VILA REAL"/>
    <n v="2906"/>
    <x v="8"/>
    <d v="2024-09-23T00:00:00"/>
    <d v="1899-12-30T12:01:55"/>
    <s v="24/09 - 1º"/>
    <d v="2024-09-24T00:00:00"/>
    <x v="9"/>
    <x v="0"/>
    <x v="3922"/>
    <d v="2024-09-23T00:00:00"/>
    <d v="1899-12-30T17:13:49"/>
    <n v="219"/>
    <s v="E00219"/>
    <s v="RUTA KMS.219"/>
    <x v="34"/>
    <x v="0"/>
    <x v="0"/>
    <x v="0"/>
    <x v="1"/>
    <d v="2024-09-23T12:01:55"/>
    <x v="439"/>
    <n v="31.968055555655155"/>
    <d v="2024-09-23T17:13:49"/>
    <d v="1899-12-30T02:55:12"/>
    <d v="2024-09-23T20:09:01"/>
    <n v="23.849722222366836"/>
    <x v="0"/>
    <m/>
    <m/>
    <x v="0"/>
    <x v="20"/>
    <x v="0"/>
    <x v="4"/>
    <x v="9"/>
    <n v="2"/>
    <s v=""/>
    <d v="1900-01-01T22:04:48"/>
    <n v="28.048055555655154"/>
    <n v="12"/>
    <n v="16.048055555655154"/>
    <n v="0"/>
    <x v="0"/>
  </r>
  <r>
    <s v="E002"/>
    <s v="EO21"/>
    <x v="3793"/>
    <x v="0"/>
    <s v="E4"/>
    <n v="100047898"/>
    <s v="OLIVEIRA DOLORES JOSE CARDOSO"/>
    <n v="19000811"/>
    <s v="VILA REAL"/>
    <n v="2906"/>
    <x v="8"/>
    <d v="2024-09-23T00:00:00"/>
    <d v="1899-12-30T12:02:43"/>
    <s v="24/09 - 2º"/>
    <d v="2024-09-24T00:00:00"/>
    <x v="9"/>
    <x v="0"/>
    <x v="3923"/>
    <d v="2024-09-23T00:00:00"/>
    <d v="1899-12-30T13:23:34"/>
    <n v="219"/>
    <s v="E00219"/>
    <s v="RUTA KMS.219"/>
    <x v="227"/>
    <x v="0"/>
    <x v="0"/>
    <x v="0"/>
    <x v="1"/>
    <d v="2024-09-23T12:02:43"/>
    <x v="439"/>
    <n v="31.954722222348209"/>
    <d v="2024-09-23T13:23:34"/>
    <d v="1899-12-30T02:55:12"/>
    <d v="2024-09-23T16:18:46"/>
    <n v="27.687222222215496"/>
    <x v="0"/>
    <m/>
    <m/>
    <x v="0"/>
    <x v="20"/>
    <x v="0"/>
    <x v="4"/>
    <x v="2"/>
    <n v="2"/>
    <s v=""/>
    <d v="1900-01-01T22:04:48"/>
    <n v="28.034722222348208"/>
    <n v="12"/>
    <n v="16.034722222348208"/>
    <n v="0"/>
    <x v="0"/>
  </r>
  <r>
    <s v="E002"/>
    <s v="EO21"/>
    <x v="3794"/>
    <x v="0"/>
    <s v="E4"/>
    <n v="100047898"/>
    <s v="OLIVEIRA DOLORES JOSE CARDOSO"/>
    <n v="19000811"/>
    <s v="VILA REAL"/>
    <n v="2906"/>
    <x v="8"/>
    <d v="2024-09-23T00:00:00"/>
    <d v="1899-12-30T12:03:11"/>
    <s v="24/09 - 3º"/>
    <d v="2024-09-24T00:00:00"/>
    <x v="9"/>
    <x v="0"/>
    <x v="3924"/>
    <d v="2024-09-23T00:00:00"/>
    <d v="1899-12-30T15:29:48"/>
    <n v="219"/>
    <s v="E00219"/>
    <s v="RUTA KMS.219"/>
    <x v="27"/>
    <x v="0"/>
    <x v="0"/>
    <x v="0"/>
    <x v="1"/>
    <d v="2024-09-23T12:03:11"/>
    <x v="439"/>
    <n v="31.946944444498513"/>
    <d v="2024-09-23T15:29:48"/>
    <d v="1899-12-30T02:55:12"/>
    <d v="2024-09-23T18:25:00"/>
    <n v="25.583333333430346"/>
    <x v="0"/>
    <m/>
    <m/>
    <x v="0"/>
    <x v="20"/>
    <x v="0"/>
    <x v="4"/>
    <x v="4"/>
    <n v="2"/>
    <s v=""/>
    <d v="1900-01-01T22:04:48"/>
    <n v="28.026944444498511"/>
    <n v="12"/>
    <n v="16.026944444498511"/>
    <n v="0"/>
    <x v="0"/>
  </r>
  <r>
    <s v="E002"/>
    <s v="EO21"/>
    <x v="3795"/>
    <x v="0"/>
    <s v="E3"/>
    <n v="100050338"/>
    <s v="PRISMOTEPI, LDA."/>
    <n v="22002522"/>
    <s v="FAMALIÇÃO"/>
    <n v="55"/>
    <x v="1"/>
    <d v="2024-09-23T00:00:00"/>
    <d v="1899-12-30T12:23:46"/>
    <s v="24/09 URGE"/>
    <d v="2024-09-24T00:00:00"/>
    <x v="12"/>
    <x v="4"/>
    <x v="3925"/>
    <d v="2024-09-24T00:00:00"/>
    <d v="1899-12-30T08:48:18"/>
    <n v="103"/>
    <s v="E00103"/>
    <s v="RUTA KMS.103"/>
    <x v="212"/>
    <x v="0"/>
    <x v="0"/>
    <x v="1"/>
    <x v="0"/>
    <d v="2024-09-23T12:23:46"/>
    <x v="427"/>
    <n v="22.603888888901565"/>
    <d v="2024-09-24T08:48:18"/>
    <d v="1899-12-30T01:22:24"/>
    <d v="2024-09-24T10:10:42"/>
    <n v="0.82166666665580124"/>
    <x v="0"/>
    <m/>
    <m/>
    <x v="0"/>
    <x v="21"/>
    <x v="0"/>
    <x v="4"/>
    <x v="0"/>
    <n v="3"/>
    <s v=""/>
    <d v="1899-12-31T08:57:36"/>
    <n v="20.23055555556823"/>
    <n v="14"/>
    <n v="6.2305555555682304"/>
    <n v="0"/>
    <x v="0"/>
  </r>
  <r>
    <s v="E026"/>
    <s v="EO79"/>
    <x v="3796"/>
    <x v="0"/>
    <s v="E4"/>
    <n v="433000279"/>
    <s v="CEMENTOS DE GRANADILLA, S.L."/>
    <n v="68001793"/>
    <s v="POLIGONO"/>
    <n v="3209"/>
    <x v="12"/>
    <d v="2024-09-16T00:00:00"/>
    <d v="1899-12-30T18:58:44"/>
    <s v="PEDIDO 18/09 ENSACAD"/>
    <d v="2024-09-18T00:00:00"/>
    <x v="9"/>
    <x v="6"/>
    <x v="3926"/>
    <d v="2024-09-20T00:00:00"/>
    <d v="1899-12-30T09:13:37"/>
    <n v="2"/>
    <s v="E0053G"/>
    <s v="Entorno Fábrica"/>
    <x v="365"/>
    <x v="0"/>
    <x v="0"/>
    <x v="3"/>
    <x v="1"/>
    <d v="2024-09-16T18:58:44"/>
    <x v="318"/>
    <n v="49.021111111098435"/>
    <d v="2024-09-20T09:13:37"/>
    <d v="1899-12-30T00:01:36"/>
    <d v="2024-09-20T09:15:13"/>
    <n v="-37.253611110965721"/>
    <x v="1"/>
    <m/>
    <m/>
    <x v="0"/>
    <x v="19"/>
    <x v="2"/>
    <x v="3"/>
    <x v="1"/>
    <n v="6"/>
    <s v=""/>
    <d v="1899-12-30T00:38:24"/>
    <n v="47.994444444431771"/>
    <n v="24"/>
    <n v="23.994444444431771"/>
    <n v="0"/>
    <x v="1"/>
  </r>
  <r>
    <s v="E026"/>
    <s v="EO79"/>
    <x v="3797"/>
    <x v="0"/>
    <s v="E4"/>
    <n v="433000279"/>
    <s v="CEMENTOS DE GRANADILLA, S.L."/>
    <n v="68001793"/>
    <s v="POLIGONO"/>
    <n v="3145"/>
    <x v="65"/>
    <d v="2024-09-20T00:00:00"/>
    <d v="1899-12-30T16:05:15"/>
    <s v="PEDIDO 24/09 ENSACAD"/>
    <d v="2024-09-29T00:00:00"/>
    <x v="3"/>
    <x v="6"/>
    <x v="3927"/>
    <d v="2024-09-24T00:00:00"/>
    <d v="1899-12-30T08:56:11"/>
    <n v="2"/>
    <s v="E0053G"/>
    <s v="Entorno Fábrica"/>
    <x v="45"/>
    <x v="0"/>
    <x v="0"/>
    <x v="3"/>
    <x v="1"/>
    <d v="2024-09-20T16:05:15"/>
    <x v="451"/>
    <n v="213.91250000009313"/>
    <d v="2024-09-24T08:56:11"/>
    <d v="1899-12-30T00:01:36"/>
    <d v="2024-09-24T08:57:47"/>
    <n v="125.03694444458233"/>
    <x v="0"/>
    <m/>
    <m/>
    <x v="0"/>
    <x v="21"/>
    <x v="0"/>
    <x v="4"/>
    <x v="0"/>
    <n v="3"/>
    <s v=""/>
    <d v="1899-12-30T00:38:24"/>
    <n v="212.88583333342646"/>
    <n v="60"/>
    <n v="152.88583333342646"/>
    <n v="0"/>
    <x v="1"/>
  </r>
  <r>
    <s v="E016"/>
    <s v="EM11"/>
    <x v="3798"/>
    <x v="0"/>
    <s v="E2"/>
    <n v="100010360"/>
    <s v="SANEAMIENTOS PIPO, S.L."/>
    <n v="17006736"/>
    <s v="ALMACENES CEAO - LUGO"/>
    <n v="191212"/>
    <x v="1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0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010"/>
    <x v="27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1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190191"/>
    <x v="13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2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8"/>
    <x v="0"/>
    <s v="E2"/>
    <n v="100010360"/>
    <s v="SANEAMIENTOS PIPO, S.L."/>
    <n v="17006736"/>
    <s v="ALMACENES CEAO - LUGO"/>
    <n v="3080"/>
    <x v="35"/>
    <d v="2024-09-18T00:00:00"/>
    <d v="1899-12-30T09:58:49"/>
    <s v="23/09 7 pal"/>
    <d v="2024-09-23T00:00:00"/>
    <x v="9"/>
    <x v="7"/>
    <x v="3928"/>
    <d v="2024-09-20T00:00:00"/>
    <d v="1899-12-30T16:56:14"/>
    <n v="120"/>
    <s v="E00120"/>
    <s v="RUTA KMS.120"/>
    <x v="277"/>
    <x v="0"/>
    <x v="3"/>
    <x v="4"/>
    <x v="0"/>
    <d v="2024-09-18T09:58:49"/>
    <x v="409"/>
    <n v="130.01972222223412"/>
    <d v="2024-09-20T16:56:14"/>
    <d v="1899-12-30T01:36:00"/>
    <d v="2024-09-20T18:32:14"/>
    <n v="73.462777777807787"/>
    <x v="0"/>
    <m/>
    <m/>
    <x v="0"/>
    <x v="19"/>
    <x v="0"/>
    <x v="3"/>
    <x v="8"/>
    <n v="6"/>
    <s v=""/>
    <d v="1899-12-31T14:24:00"/>
    <n v="127.41972222223413"/>
    <e v="#N/A"/>
    <n v="127.41972222223413"/>
    <n v="0"/>
    <x v="2"/>
  </r>
  <r>
    <s v="E016"/>
    <s v="EM11"/>
    <x v="3799"/>
    <x v="0"/>
    <s v="E2"/>
    <n v="100008603"/>
    <s v="GARCIA DAPENA JOSE ANGEL"/>
    <n v="20000561"/>
    <s v="SOUTELO"/>
    <n v="3089"/>
    <x v="116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0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1212"/>
    <x v="15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1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799"/>
    <x v="0"/>
    <s v="E2"/>
    <n v="100008603"/>
    <s v="GARCIA DAPENA JOSE ANGEL"/>
    <n v="20000561"/>
    <s v="SOUTELO"/>
    <n v="190870"/>
    <x v="21"/>
    <d v="2024-09-18T00:00:00"/>
    <d v="1899-12-30T12:26:30"/>
    <s v="5 sac MRF completar"/>
    <d v="2024-09-23T00:00:00"/>
    <x v="9"/>
    <x v="7"/>
    <x v="3929"/>
    <d v="2024-09-23T00:00:00"/>
    <d v="1899-12-30T08:58:52"/>
    <n v="66"/>
    <s v="E00066"/>
    <s v="RUTA KMS.066"/>
    <x v="27"/>
    <x v="0"/>
    <x v="2"/>
    <x v="4"/>
    <x v="0"/>
    <d v="2024-09-18T12:26:30"/>
    <x v="409"/>
    <n v="127.55833333334886"/>
    <d v="2024-09-23T08:58:52"/>
    <d v="1899-12-30T00:52:48"/>
    <d v="2024-09-23T09:51:40"/>
    <n v="10.138888888992369"/>
    <x v="0"/>
    <m/>
    <m/>
    <x v="0"/>
    <x v="20"/>
    <x v="0"/>
    <x v="4"/>
    <x v="0"/>
    <n v="2"/>
    <s v=""/>
    <d v="1899-12-30T21:07:12"/>
    <n v="125.67833333334886"/>
    <e v="#N/A"/>
    <n v="125.67833333334886"/>
    <n v="0"/>
    <x v="2"/>
  </r>
  <r>
    <s v="E016"/>
    <s v="EM11"/>
    <x v="3800"/>
    <x v="0"/>
    <s v="E2"/>
    <n v="100053299"/>
    <s v="BM CREA GALICIA, S.L."/>
    <n v="17007028"/>
    <s v="CARBALLO"/>
    <n v="190062"/>
    <x v="28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0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610"/>
    <x v="2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1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1"/>
    <x v="94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2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0"/>
    <x v="0"/>
    <s v="E2"/>
    <n v="100053299"/>
    <s v="BM CREA GALICIA, S.L."/>
    <n v="17007028"/>
    <s v="CARBALLO"/>
    <n v="191580"/>
    <x v="93"/>
    <d v="2024-09-19T00:00:00"/>
    <d v="1899-12-30T09:55:35"/>
    <s v="20/09 X LAS TARDES O"/>
    <d v="2024-09-20T00:00:00"/>
    <x v="9"/>
    <x v="7"/>
    <x v="3930"/>
    <d v="2024-09-19T00:00:00"/>
    <d v="1899-12-30T09:37:12"/>
    <n v="68"/>
    <s v="E00068"/>
    <s v="RUTA KMS.068"/>
    <x v="229"/>
    <x v="0"/>
    <x v="3"/>
    <x v="4"/>
    <x v="0"/>
    <d v="2024-09-19T09:55:35"/>
    <x v="368"/>
    <n v="34.073611111147329"/>
    <d v="2024-09-19T09:37:12"/>
    <d v="1899-12-30T00:54:24"/>
    <d v="2024-09-19T10:31:36"/>
    <n v="33.473333333444316"/>
    <x v="0"/>
    <m/>
    <m/>
    <x v="0"/>
    <x v="18"/>
    <x v="0"/>
    <x v="3"/>
    <x v="1"/>
    <n v="5"/>
    <s v=""/>
    <d v="1899-12-30T21:45:36"/>
    <n v="32.166944444480663"/>
    <e v="#N/A"/>
    <n v="32.166944444480663"/>
    <n v="0"/>
    <x v="2"/>
  </r>
  <r>
    <s v="E016"/>
    <s v="EM11"/>
    <x v="3801"/>
    <x v="0"/>
    <s v="E2"/>
    <n v="100000418"/>
    <s v="LOPEZ ALONSO BENITO"/>
    <n v="17006082"/>
    <s v="FLARIZ"/>
    <n v="190140"/>
    <x v="2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0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870"/>
    <x v="21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1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190071"/>
    <x v="79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2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214"/>
    <x v="92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3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1"/>
    <x v="0"/>
    <s v="E2"/>
    <n v="100000418"/>
    <s v="LOPEZ ALONSO BENITO"/>
    <n v="17006082"/>
    <s v="FLARIZ"/>
    <n v="210550"/>
    <x v="30"/>
    <d v="2024-09-19T00:00:00"/>
    <d v="1899-12-30T10:58:43"/>
    <s v="23/09 cem + mort"/>
    <d v="2024-09-23T00:00:00"/>
    <x v="9"/>
    <x v="8"/>
    <x v="3931"/>
    <d v="2024-09-20T00:00:00"/>
    <d v="1899-12-30T17:30:42"/>
    <n v="147"/>
    <s v="E00147"/>
    <s v="RUTA KMS.147"/>
    <x v="34"/>
    <x v="0"/>
    <x v="4"/>
    <x v="4"/>
    <x v="0"/>
    <d v="2024-09-19T10:58:43"/>
    <x v="409"/>
    <n v="105.02138888899935"/>
    <d v="2024-09-20T17:30:42"/>
    <d v="1899-12-30T01:57:36"/>
    <d v="2024-09-20T19:28:18"/>
    <n v="72.528333333379123"/>
    <x v="0"/>
    <m/>
    <m/>
    <x v="0"/>
    <x v="19"/>
    <x v="0"/>
    <x v="3"/>
    <x v="9"/>
    <n v="6"/>
    <s v=""/>
    <d v="1899-12-31T23:02:24"/>
    <n v="102.06138888899936"/>
    <e v="#N/A"/>
    <n v="102.06138888899936"/>
    <n v="0"/>
    <x v="2"/>
  </r>
  <r>
    <s v="E016"/>
    <s v="EM11"/>
    <x v="3802"/>
    <x v="0"/>
    <s v="E2"/>
    <n v="100000207"/>
    <s v="ROPAZ S.L."/>
    <n v="20000084"/>
    <s v="A GOULLA"/>
    <n v="210254"/>
    <x v="81"/>
    <d v="2024-09-19T00:00:00"/>
    <d v="1899-12-30T19:21:27"/>
    <s v="19/09 SERVIR Silvia"/>
    <d v="2024-09-19T00:00:00"/>
    <x v="22"/>
    <x v="7"/>
    <x v="3932"/>
    <d v="2024-09-20T00:00:00"/>
    <d v="1899-12-30T15:56:31"/>
    <n v="54"/>
    <s v="E00054"/>
    <s v="RUTA KMS.054"/>
    <x v="225"/>
    <x v="0"/>
    <x v="0"/>
    <x v="4"/>
    <x v="0"/>
    <d v="2024-09-19T19:21:27"/>
    <x v="370"/>
    <n v="1.1424999998998828"/>
    <d v="2024-09-20T15:56:31"/>
    <d v="1899-12-30T00:43:12"/>
    <d v="2024-09-20T16:39:43"/>
    <n v="-20.161944444465917"/>
    <x v="1"/>
    <m/>
    <m/>
    <x v="0"/>
    <x v="19"/>
    <x v="2"/>
    <x v="3"/>
    <x v="4"/>
    <n v="6"/>
    <s v=""/>
    <d v="1899-12-30T17:16:48"/>
    <n v="-0.57750000010011715"/>
    <e v="#N/A"/>
    <n v="-0.57750000010011715"/>
    <n v="1"/>
    <x v="2"/>
  </r>
  <r>
    <s v="E016"/>
    <s v="EM11"/>
    <x v="3803"/>
    <x v="0"/>
    <s v="E2"/>
    <n v="100028559"/>
    <s v="EDIFICACIONES ALDEOLA, S.L."/>
    <n v="17007726"/>
    <s v="AV. NOVO MESOIRO, 17 A CORUÑA"/>
    <n v="190030"/>
    <x v="23"/>
    <d v="2024-09-20T00:00:00"/>
    <d v="1899-12-30T09:46:19"/>
    <s v="23/09 8167FXL"/>
    <d v="2024-09-23T00:00:00"/>
    <x v="9"/>
    <x v="7"/>
    <x v="3933"/>
    <d v="2024-09-23T00:00:00"/>
    <d v="1899-12-30T08:27:15"/>
    <n v="87"/>
    <s v="E00087"/>
    <s v="RUTA KMS.087"/>
    <x v="48"/>
    <x v="0"/>
    <x v="0"/>
    <x v="4"/>
    <x v="0"/>
    <d v="2024-09-20T09:46:19"/>
    <x v="409"/>
    <n v="82.228055555548053"/>
    <d v="2024-09-23T08:27:15"/>
    <d v="1899-12-30T01:09:36"/>
    <d v="2024-09-23T09:36:51"/>
    <n v="10.385833333362825"/>
    <x v="0"/>
    <m/>
    <m/>
    <x v="0"/>
    <x v="20"/>
    <x v="0"/>
    <x v="4"/>
    <x v="0"/>
    <n v="2"/>
    <s v=""/>
    <d v="1899-12-31T03:50:24"/>
    <n v="80.068055555548057"/>
    <e v="#N/A"/>
    <n v="80.068055555548057"/>
    <n v="0"/>
    <x v="2"/>
  </r>
  <r>
    <s v="E016"/>
    <s v="EM11"/>
    <x v="3804"/>
    <x v="0"/>
    <s v="E2"/>
    <n v="100042299"/>
    <s v="B.FANDIÑO LADO, S.L"/>
    <n v="17006048"/>
    <s v="DESTINO VALDEPEÑAS"/>
    <n v="190191"/>
    <x v="13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0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010"/>
    <x v="27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1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1212"/>
    <x v="15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2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4"/>
    <x v="0"/>
    <s v="E2"/>
    <n v="100042299"/>
    <s v="B.FANDIÑO LADO, S.L"/>
    <n v="17006048"/>
    <s v="DESTINO VALDEPEÑAS"/>
    <n v="190870"/>
    <x v="21"/>
    <d v="2024-09-20T00:00:00"/>
    <d v="1899-12-30T11:56:05"/>
    <s v="23 o 24 /09 cem + mo"/>
    <d v="2024-09-23T00:00:00"/>
    <x v="9"/>
    <x v="7"/>
    <x v="3934"/>
    <d v="2024-09-23T00:00:00"/>
    <d v="1899-12-30T12:18:12"/>
    <n v="86"/>
    <s v="E00086"/>
    <s v="RUTA KMS.086"/>
    <x v="228"/>
    <x v="0"/>
    <x v="3"/>
    <x v="4"/>
    <x v="0"/>
    <d v="2024-09-20T11:56:05"/>
    <x v="409"/>
    <n v="80.065277777903248"/>
    <d v="2024-09-23T12:18:12"/>
    <d v="1899-12-30T01:08:48"/>
    <d v="2024-09-23T13:27:00"/>
    <n v="6.5500000000465661"/>
    <x v="0"/>
    <m/>
    <m/>
    <x v="0"/>
    <x v="20"/>
    <x v="0"/>
    <x v="4"/>
    <x v="3"/>
    <n v="2"/>
    <s v=""/>
    <d v="1899-12-31T03:31:12"/>
    <n v="77.918611111236586"/>
    <e v="#N/A"/>
    <n v="77.918611111236586"/>
    <n v="0"/>
    <x v="2"/>
  </r>
  <r>
    <s v="E016"/>
    <s v="EM11"/>
    <x v="3805"/>
    <x v="0"/>
    <s v="E2"/>
    <n v="100002033"/>
    <s v="CNES. ANGEL JOVE S.A.U."/>
    <n v="17007852"/>
    <s v="EDIF. ESTREMEIRO (MIÑO)"/>
    <n v="190023"/>
    <x v="33"/>
    <d v="2024-09-20T00:00:00"/>
    <d v="1899-12-30T13:45:14"/>
    <s v="23/09 8176FXL"/>
    <d v="2024-09-23T00:00:00"/>
    <x v="9"/>
    <x v="7"/>
    <x v="3935"/>
    <d v="2024-09-23T00:00:00"/>
    <d v="1899-12-30T11:59:39"/>
    <n v="0"/>
    <s v="E00000"/>
    <s v="RUTA KMS.0000"/>
    <x v="48"/>
    <x v="0"/>
    <x v="0"/>
    <x v="4"/>
    <x v="0"/>
    <d v="2024-09-20T13:45:14"/>
    <x v="409"/>
    <n v="78.246111111191567"/>
    <d v="2024-09-23T11:59:39"/>
    <d v="1899-12-30T00:00:00"/>
    <d v="2024-09-23T11:59:39"/>
    <n v="8.0058333333581686"/>
    <x v="0"/>
    <m/>
    <m/>
    <x v="0"/>
    <x v="20"/>
    <x v="0"/>
    <x v="4"/>
    <x v="7"/>
    <n v="2"/>
    <s v=""/>
    <d v="1899-12-30T00:00:00"/>
    <n v="77.246111111191567"/>
    <e v="#N/A"/>
    <n v="77.246111111191567"/>
    <n v="0"/>
    <x v="2"/>
  </r>
  <r>
    <s v="E016"/>
    <s v="EM11"/>
    <x v="3806"/>
    <x v="0"/>
    <s v="E2"/>
    <n v="100008819"/>
    <s v="DIYESCA S.L."/>
    <n v="20001515"/>
    <s v="SANTIAGO"/>
    <n v="191254"/>
    <x v="80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0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6"/>
    <x v="0"/>
    <s v="E2"/>
    <n v="100008819"/>
    <s v="DIYESCA S.L."/>
    <n v="20001515"/>
    <s v="SANTIAGO"/>
    <n v="190069"/>
    <x v="66"/>
    <d v="2024-09-20T00:00:00"/>
    <d v="1899-12-30T15:29:55"/>
    <s v="23/09 18p nº 1436544"/>
    <d v="2024-09-23T00:00:00"/>
    <x v="9"/>
    <x v="7"/>
    <x v="3936"/>
    <d v="2024-09-23T00:00:00"/>
    <d v="1899-12-30T11:30:10"/>
    <n v="20"/>
    <s v="E00020"/>
    <s v="RUTA KMS.020"/>
    <x v="225"/>
    <x v="0"/>
    <x v="1"/>
    <x v="4"/>
    <x v="0"/>
    <d v="2024-09-20T15:29:55"/>
    <x v="409"/>
    <n v="76.501388888864312"/>
    <d v="2024-09-23T11:30:10"/>
    <d v="1899-12-30T00:16:00"/>
    <d v="2024-09-23T11:46:10"/>
    <n v="8.2305555555503815"/>
    <x v="0"/>
    <m/>
    <m/>
    <x v="0"/>
    <x v="20"/>
    <x v="0"/>
    <x v="4"/>
    <x v="7"/>
    <n v="2"/>
    <s v=""/>
    <d v="1899-12-30T06:24:00"/>
    <n v="75.234722222197647"/>
    <e v="#N/A"/>
    <n v="75.234722222197647"/>
    <n v="0"/>
    <x v="2"/>
  </r>
  <r>
    <s v="E016"/>
    <s v="EM11"/>
    <x v="3807"/>
    <x v="0"/>
    <s v="E2"/>
    <n v="100042978"/>
    <s v="ALMACENES GALLARDO, C.B."/>
    <n v="17007741"/>
    <s v="SATE REVEST. O SAVIÑAO"/>
    <n v="8000672"/>
    <x v="133"/>
    <d v="2024-09-20T00:00:00"/>
    <d v="1899-12-30T16:25:52"/>
    <s v="Abono alb 1436550135"/>
    <d v="2024-09-20T00:00:00"/>
    <x v="9"/>
    <x v="7"/>
    <x v="3937"/>
    <d v="2024-09-20T00:00:00"/>
    <d v="1899-12-30T16:26:18"/>
    <n v="103"/>
    <s v="E00103"/>
    <s v="RUTA KMS.103"/>
    <x v="219"/>
    <x v="1"/>
    <x v="0"/>
    <x v="4"/>
    <x v="0"/>
    <d v="2024-09-20T16:25:52"/>
    <x v="368"/>
    <n v="3.5688888889853843"/>
    <d v="2024-09-20T16:26:18"/>
    <d v="1899-12-30T01:22:24"/>
    <d v="2024-09-20T17:48:42"/>
    <n v="2.1883333332370967"/>
    <x v="0"/>
    <m/>
    <m/>
    <x v="0"/>
    <x v="19"/>
    <x v="0"/>
    <x v="3"/>
    <x v="8"/>
    <n v="6"/>
    <s v=""/>
    <d v="1899-12-31T08:57:36"/>
    <n v="1.1955555556520512"/>
    <e v="#N/A"/>
    <n v="1.1955555556520512"/>
    <n v="0"/>
    <x v="2"/>
  </r>
  <r>
    <s v="E016"/>
    <s v="EM11"/>
    <x v="3808"/>
    <x v="0"/>
    <s v="E2"/>
    <n v="100057640"/>
    <s v="PRODUCTOS MIÑO SL"/>
    <n v="17007796"/>
    <s v="SATE - PLAZA SANTA ANA (CHANTADA)"/>
    <n v="8000672"/>
    <x v="133"/>
    <d v="2024-09-20T00:00:00"/>
    <d v="1899-12-30T16:28:35"/>
    <s v="Cargo alb 1436550135"/>
    <d v="2024-09-20T00:00:00"/>
    <x v="9"/>
    <x v="7"/>
    <x v="3938"/>
    <d v="2024-09-20T00:00:00"/>
    <d v="1899-12-30T16:28:55"/>
    <n v="87"/>
    <s v="E00087"/>
    <s v="RUTA KMS.087"/>
    <x v="219"/>
    <x v="0"/>
    <x v="0"/>
    <x v="4"/>
    <x v="0"/>
    <d v="2024-09-20T16:28:35"/>
    <x v="368"/>
    <n v="3.5236111111007631"/>
    <d v="2024-09-20T16:28:55"/>
    <d v="1899-12-30T01:09:36"/>
    <d v="2024-09-20T17:38:31"/>
    <n v="2.3580555556691252"/>
    <x v="0"/>
    <m/>
    <m/>
    <x v="0"/>
    <x v="19"/>
    <x v="0"/>
    <x v="3"/>
    <x v="8"/>
    <n v="6"/>
    <s v=""/>
    <d v="1899-12-31T03:50:24"/>
    <n v="1.3636111111007629"/>
    <e v="#N/A"/>
    <n v="1.3636111111007629"/>
    <n v="0"/>
    <x v="2"/>
  </r>
  <r>
    <s v="E016"/>
    <s v="EM11"/>
    <x v="3809"/>
    <x v="0"/>
    <s v="E2"/>
    <n v="100014134"/>
    <s v="GALLARDO LOPEZ JOSE RAMON"/>
    <n v="17007836"/>
    <s v="SATE REVEST. O SAVIÑAO"/>
    <n v="8000677"/>
    <x v="134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0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671"/>
    <x v="110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1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93"/>
    <x v="135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2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09"/>
    <x v="0"/>
    <s v="E2"/>
    <n v="100014134"/>
    <s v="GALLARDO LOPEZ JOSE RAMON"/>
    <n v="17007836"/>
    <s v="SATE REVEST. O SAVIÑAO"/>
    <n v="8000756"/>
    <x v="136"/>
    <d v="2024-09-20T00:00:00"/>
    <d v="1899-12-30T16:55:58"/>
    <s v="23/09 URGE"/>
    <d v="2024-09-23T00:00:00"/>
    <x v="9"/>
    <x v="7"/>
    <x v="3939"/>
    <d v="2024-09-24T00:00:00"/>
    <d v="1899-12-30T08:10:48"/>
    <n v="0"/>
    <s v="E00000"/>
    <s v="RUTA KMS.0000"/>
    <x v="228"/>
    <x v="0"/>
    <x v="3"/>
    <x v="4"/>
    <x v="0"/>
    <d v="2024-09-20T16:55:58"/>
    <x v="409"/>
    <n v="75.067222222220153"/>
    <d v="2024-09-24T08:10:48"/>
    <d v="1899-12-30T00:00:00"/>
    <d v="2024-09-24T08:10:48"/>
    <n v="-12.179999999993015"/>
    <x v="1"/>
    <m/>
    <m/>
    <x v="0"/>
    <x v="21"/>
    <x v="2"/>
    <x v="4"/>
    <x v="0"/>
    <n v="3"/>
    <s v=""/>
    <d v="1899-12-30T00:00:00"/>
    <n v="74.067222222220153"/>
    <e v="#N/A"/>
    <n v="74.067222222220153"/>
    <n v="0"/>
    <x v="2"/>
  </r>
  <r>
    <s v="E016"/>
    <s v="EM11"/>
    <x v="3810"/>
    <x v="0"/>
    <s v="E2"/>
    <n v="100000208"/>
    <s v="PREFABRICADOS DENA S.L."/>
    <n v="20000085"/>
    <s v="DENA - MEAÑO"/>
    <n v="190100"/>
    <x v="17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0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4"/>
    <x v="19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1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0193"/>
    <x v="34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2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0"/>
    <x v="0"/>
    <s v="E2"/>
    <n v="100000208"/>
    <s v="PREFABRICADOS DENA S.L."/>
    <n v="20000085"/>
    <s v="DENA - MEAÑO"/>
    <n v="191212"/>
    <x v="15"/>
    <d v="2024-09-20T00:00:00"/>
    <d v="1899-12-30T17:37:24"/>
    <s v="23/09 17 Pal nº 6074"/>
    <d v="2024-09-23T00:00:00"/>
    <x v="9"/>
    <x v="7"/>
    <x v="3940"/>
    <d v="2024-09-20T00:00:00"/>
    <d v="1899-12-30T17:54:54"/>
    <n v="78"/>
    <s v="E00078"/>
    <s v="RUTA KMS.078"/>
    <x v="225"/>
    <x v="0"/>
    <x v="3"/>
    <x v="4"/>
    <x v="0"/>
    <d v="2024-09-20T17:37:24"/>
    <x v="409"/>
    <n v="74.376666666765232"/>
    <d v="2024-09-20T17:54:54"/>
    <d v="1899-12-30T01:02:24"/>
    <d v="2024-09-20T18:57:18"/>
    <n v="73.044999999983702"/>
    <x v="0"/>
    <m/>
    <m/>
    <x v="0"/>
    <x v="19"/>
    <x v="0"/>
    <x v="3"/>
    <x v="9"/>
    <n v="6"/>
    <s v=""/>
    <d v="1899-12-31T00:57:36"/>
    <n v="72.336666666765225"/>
    <e v="#N/A"/>
    <n v="72.336666666765225"/>
    <n v="0"/>
    <x v="2"/>
  </r>
  <r>
    <s v="E016"/>
    <s v="EM11"/>
    <x v="3811"/>
    <x v="0"/>
    <s v="E2"/>
    <n v="100000208"/>
    <s v="PREFABRICADOS DENA S.L."/>
    <n v="20000085"/>
    <s v="DENA - MEAÑO"/>
    <n v="190100"/>
    <x v="17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0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4"/>
    <x v="19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1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0193"/>
    <x v="34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2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1"/>
    <x v="0"/>
    <s v="E2"/>
    <n v="100000208"/>
    <s v="PREFABRICADOS DENA S.L."/>
    <n v="20000085"/>
    <s v="DENA - MEAÑO"/>
    <n v="191212"/>
    <x v="15"/>
    <d v="2024-09-20T00:00:00"/>
    <d v="1899-12-30T17:48:44"/>
    <s v="23/09 17 pal nº6074"/>
    <d v="2024-09-23T00:00:00"/>
    <x v="9"/>
    <x v="7"/>
    <x v="3941"/>
    <d v="2024-09-23T00:00:00"/>
    <d v="1899-12-30T08:32:21"/>
    <n v="78"/>
    <s v="E00078"/>
    <s v="RUTA KMS.078"/>
    <x v="228"/>
    <x v="0"/>
    <x v="3"/>
    <x v="4"/>
    <x v="0"/>
    <d v="2024-09-20T17:48:44"/>
    <x v="409"/>
    <n v="74.187777777900919"/>
    <d v="2024-09-23T08:32:21"/>
    <d v="1899-12-30T01:02:24"/>
    <d v="2024-09-23T09:34:45"/>
    <n v="10.420833333337214"/>
    <x v="0"/>
    <m/>
    <m/>
    <x v="0"/>
    <x v="20"/>
    <x v="0"/>
    <x v="4"/>
    <x v="0"/>
    <n v="2"/>
    <s v=""/>
    <d v="1899-12-31T00:57:36"/>
    <n v="72.147777777900913"/>
    <e v="#N/A"/>
    <n v="72.147777777900913"/>
    <n v="0"/>
    <x v="2"/>
  </r>
  <r>
    <s v="E016"/>
    <s v="EM11"/>
    <x v="3812"/>
    <x v="0"/>
    <s v="E2"/>
    <n v="100038418"/>
    <s v="YAÑEZ FERRETERÍA Y MAT. DE CONST.SL"/>
    <n v="17005735"/>
    <s v="A CASTELLANA"/>
    <n v="210215"/>
    <x v="91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0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1212"/>
    <x v="15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1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190570"/>
    <x v="3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2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2"/>
    <x v="0"/>
    <s v="E2"/>
    <n v="100038418"/>
    <s v="YAÑEZ FERRETERÍA Y MAT. DE CONST.SL"/>
    <n v="17005735"/>
    <s v="A CASTELLANA"/>
    <n v="210593"/>
    <x v="76"/>
    <d v="2024-09-23T00:00:00"/>
    <d v="1899-12-30T11:27:13"/>
    <s v="25/09 2pal"/>
    <d v="2024-09-25T00:00:00"/>
    <x v="9"/>
    <x v="7"/>
    <x v="3942"/>
    <d v="2024-09-23T00:00:00"/>
    <d v="1899-12-30T17:50:46"/>
    <n v="93"/>
    <s v="E00093"/>
    <s v="RUTA KMS.093"/>
    <x v="277"/>
    <x v="0"/>
    <x v="3"/>
    <x v="4"/>
    <x v="0"/>
    <d v="2024-09-23T11:27:13"/>
    <x v="452"/>
    <n v="56.546388889022637"/>
    <d v="2024-09-23T17:50:46"/>
    <d v="1899-12-30T01:14:24"/>
    <d v="2024-09-23T19:05:10"/>
    <n v="48.913888888957445"/>
    <x v="0"/>
    <m/>
    <m/>
    <x v="0"/>
    <x v="20"/>
    <x v="0"/>
    <x v="4"/>
    <x v="9"/>
    <n v="2"/>
    <s v=""/>
    <d v="1899-12-31T05:45:36"/>
    <n v="54.306388889022635"/>
    <e v="#N/A"/>
    <n v="54.306388889022635"/>
    <n v="0"/>
    <x v="2"/>
  </r>
  <r>
    <s v="E016"/>
    <s v="EM11"/>
    <x v="3813"/>
    <x v="0"/>
    <s v="E2"/>
    <n v="100053436"/>
    <s v="IMAGAL CERAMICA Y BAÑO, S.L."/>
    <n v="17006616"/>
    <s v="ALMACEN CEAO LUGO"/>
    <n v="191212"/>
    <x v="15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0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190071"/>
    <x v="79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1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3"/>
    <x v="0"/>
    <s v="E2"/>
    <n v="100053436"/>
    <s v="IMAGAL CERAMICA Y BAÑO, S.L."/>
    <n v="17006616"/>
    <s v="ALMACEN CEAO LUGO"/>
    <n v="210550"/>
    <x v="30"/>
    <d v="2024-09-23T00:00:00"/>
    <d v="1899-12-30T12:00:21"/>
    <s v="25/09  PC2405780"/>
    <d v="2024-09-25T00:00:00"/>
    <x v="9"/>
    <x v="7"/>
    <x v="3943"/>
    <d v="2024-09-23T00:00:00"/>
    <d v="1899-12-30T17:53:35"/>
    <n v="111"/>
    <s v="E00111"/>
    <s v="RUTA KMS.111"/>
    <x v="277"/>
    <x v="0"/>
    <x v="2"/>
    <x v="4"/>
    <x v="0"/>
    <d v="2024-09-23T12:00:21"/>
    <x v="452"/>
    <n v="55.994166666758247"/>
    <d v="2024-09-23T17:53:35"/>
    <d v="1899-12-30T01:28:48"/>
    <d v="2024-09-23T19:22:23"/>
    <n v="48.626944444491528"/>
    <x v="0"/>
    <m/>
    <m/>
    <x v="0"/>
    <x v="20"/>
    <x v="0"/>
    <x v="4"/>
    <x v="9"/>
    <n v="2"/>
    <s v=""/>
    <d v="1899-12-31T11:31:12"/>
    <n v="53.51416666675825"/>
    <e v="#N/A"/>
    <n v="53.51416666675825"/>
    <n v="0"/>
    <x v="2"/>
  </r>
  <r>
    <s v="E016"/>
    <s v="EM11"/>
    <x v="3814"/>
    <x v="0"/>
    <s v="E2"/>
    <n v="100048420"/>
    <s v="RODIÑAS PRETENSADOS, S. L."/>
    <n v="17006564"/>
    <s v="TEIXEIRO"/>
    <n v="191943"/>
    <x v="137"/>
    <d v="2024-09-23T00:00:00"/>
    <d v="1899-12-30T13:20:48"/>
    <s v="24/09 18 Pal"/>
    <d v="2024-09-24T00:00:00"/>
    <x v="9"/>
    <x v="7"/>
    <x v="3944"/>
    <d v="2024-09-23T00:00:00"/>
    <d v="1899-12-30T17:10:10"/>
    <n v="65"/>
    <s v="E00065"/>
    <s v="RUTA KMS.065"/>
    <x v="225"/>
    <x v="0"/>
    <x v="0"/>
    <x v="4"/>
    <x v="0"/>
    <d v="2024-09-23T13:20:48"/>
    <x v="439"/>
    <n v="30.653333333437331"/>
    <d v="2024-09-23T17:10:10"/>
    <d v="1899-12-30T00:52:00"/>
    <d v="2024-09-23T18:02:10"/>
    <n v="25.963888888887595"/>
    <x v="0"/>
    <m/>
    <m/>
    <x v="0"/>
    <x v="20"/>
    <x v="0"/>
    <x v="4"/>
    <x v="9"/>
    <n v="2"/>
    <s v=""/>
    <d v="1899-12-30T20:48:00"/>
    <n v="28.786666666770664"/>
    <e v="#N/A"/>
    <n v="28.786666666770664"/>
    <n v="0"/>
    <x v="2"/>
  </r>
  <r>
    <s v="E016"/>
    <s v="EM11"/>
    <x v="3815"/>
    <x v="0"/>
    <s v="E2"/>
    <n v="100009132"/>
    <s v="GONZALEZ ROSENDO ROBERTO"/>
    <n v="20000605"/>
    <s v="DOMAYO"/>
    <n v="190140"/>
    <x v="2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0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1212"/>
    <x v="15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1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161"/>
    <x v="26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2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190017"/>
    <x v="32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3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5"/>
    <x v="0"/>
    <s v="E2"/>
    <n v="100009132"/>
    <s v="GONZALEZ ROSENDO ROBERTO"/>
    <n v="20000605"/>
    <s v="DOMAYO"/>
    <n v="210550"/>
    <x v="30"/>
    <d v="2024-09-23T00:00:00"/>
    <d v="1899-12-30T13:44:26"/>
    <s v="24/09 9 Pal"/>
    <d v="2024-09-24T00:00:00"/>
    <x v="9"/>
    <x v="7"/>
    <x v="3945"/>
    <d v="2024-09-24T00:00:00"/>
    <d v="1899-12-30T09:18:55"/>
    <n v="87"/>
    <s v="E00087"/>
    <s v="RUTA KMS.087"/>
    <x v="225"/>
    <x v="0"/>
    <x v="4"/>
    <x v="4"/>
    <x v="0"/>
    <d v="2024-09-23T13:44:26"/>
    <x v="439"/>
    <n v="30.259444444498513"/>
    <d v="2024-09-24T09:18:55"/>
    <d v="1899-12-30T01:09:36"/>
    <d v="2024-09-24T10:28:31"/>
    <n v="9.5247222222969867"/>
    <x v="0"/>
    <m/>
    <m/>
    <x v="0"/>
    <x v="21"/>
    <x v="0"/>
    <x v="4"/>
    <x v="1"/>
    <n v="3"/>
    <s v=""/>
    <d v="1899-12-31T03:50:24"/>
    <n v="28.099444444498513"/>
    <e v="#N/A"/>
    <n v="28.099444444498513"/>
    <n v="0"/>
    <x v="2"/>
  </r>
  <r>
    <s v="E016"/>
    <s v="EM11"/>
    <x v="3816"/>
    <x v="0"/>
    <s v="E2"/>
    <n v="100021405"/>
    <s v="MAT. DE CONST. FERNANDO ALONSO,S.L."/>
    <n v="17007723"/>
    <s v="REVERCOBA-C/ROSALÍA DE CASTRO-VIGO"/>
    <n v="190038"/>
    <x v="138"/>
    <d v="2024-09-23T00:00:00"/>
    <d v="1899-12-30T14:10:07"/>
    <s v="24/09 5966DNB."/>
    <d v="2024-09-24T00:00:00"/>
    <x v="9"/>
    <x v="7"/>
    <x v="3946"/>
    <d v="2024-09-23T00:00:00"/>
    <d v="1899-12-30T17:47:17"/>
    <n v="97"/>
    <s v="E00097"/>
    <s v="RUTA KMS.097"/>
    <x v="17"/>
    <x v="0"/>
    <x v="0"/>
    <x v="4"/>
    <x v="0"/>
    <d v="2024-09-23T14:10:07"/>
    <x v="439"/>
    <n v="29.831388888938818"/>
    <d v="2024-09-23T17:47:17"/>
    <d v="1899-12-30T01:17:36"/>
    <d v="2024-09-23T19:04:53"/>
    <n v="24.918611111061182"/>
    <x v="0"/>
    <m/>
    <m/>
    <x v="0"/>
    <x v="20"/>
    <x v="0"/>
    <x v="4"/>
    <x v="9"/>
    <n v="2"/>
    <s v=""/>
    <d v="1899-12-31T07:02:24"/>
    <n v="27.538055555605485"/>
    <e v="#N/A"/>
    <n v="27.538055555605485"/>
    <n v="0"/>
    <x v="2"/>
  </r>
  <r>
    <s v="E016"/>
    <s v="EM11"/>
    <x v="3817"/>
    <x v="0"/>
    <s v="E2"/>
    <n v="100049233"/>
    <s v="POMBO ARTEIXO, S. L."/>
    <n v="17006044"/>
    <s v="ARTEIXO"/>
    <n v="191212"/>
    <x v="15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0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7"/>
    <x v="0"/>
    <s v="E2"/>
    <n v="100049233"/>
    <s v="POMBO ARTEIXO, S. L."/>
    <n v="17006044"/>
    <s v="ARTEIXO"/>
    <n v="190010"/>
    <x v="27"/>
    <d v="2024-09-23T00:00:00"/>
    <d v="1899-12-30T15:26:53"/>
    <s v="24/09 5pals AVISAR A"/>
    <d v="2024-09-24T00:00:00"/>
    <x v="9"/>
    <x v="7"/>
    <x v="3947"/>
    <d v="2024-09-23T00:00:00"/>
    <d v="1899-12-30T17:26:07"/>
    <n v="68"/>
    <s v="E00068"/>
    <s v="RUTA KMS.068"/>
    <x v="229"/>
    <x v="0"/>
    <x v="1"/>
    <x v="4"/>
    <x v="0"/>
    <d v="2024-09-23T15:26:53"/>
    <x v="439"/>
    <n v="28.551944444538094"/>
    <d v="2024-09-23T17:26:07"/>
    <d v="1899-12-30T00:54:24"/>
    <d v="2024-09-23T18:20:31"/>
    <n v="25.658055555657484"/>
    <x v="0"/>
    <m/>
    <m/>
    <x v="0"/>
    <x v="20"/>
    <x v="0"/>
    <x v="4"/>
    <x v="9"/>
    <n v="2"/>
    <s v=""/>
    <d v="1899-12-30T21:45:36"/>
    <n v="26.645277777871428"/>
    <e v="#N/A"/>
    <n v="26.645277777871428"/>
    <n v="0"/>
    <x v="2"/>
  </r>
  <r>
    <s v="E016"/>
    <s v="EM11"/>
    <x v="3818"/>
    <x v="0"/>
    <s v="E2"/>
    <n v="100054210"/>
    <s v="REPRESENTACIONES JULIO RODRIGUEZ SL"/>
    <n v="17006742"/>
    <s v="P.I. O CEAO"/>
    <n v="190194"/>
    <x v="1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0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193"/>
    <x v="34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1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190870"/>
    <x v="21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2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16"/>
    <s v="EM11"/>
    <x v="3818"/>
    <x v="0"/>
    <s v="E2"/>
    <n v="100054210"/>
    <s v="REPRESENTACIONES JULIO RODRIGUEZ SL"/>
    <n v="17006742"/>
    <s v="P.I. O CEAO"/>
    <n v="8000604"/>
    <x v="139"/>
    <d v="2024-09-23T00:00:00"/>
    <d v="1899-12-30T16:27:03"/>
    <s v="24/09  9 pal"/>
    <d v="2024-09-24T00:00:00"/>
    <x v="9"/>
    <x v="7"/>
    <x v="3948"/>
    <d v="2024-09-23T00:00:00"/>
    <d v="1899-12-30T17:55:49"/>
    <n v="116"/>
    <s v="E00116"/>
    <s v="RUTA KMS.116"/>
    <x v="277"/>
    <x v="0"/>
    <x v="3"/>
    <x v="4"/>
    <x v="0"/>
    <d v="2024-09-23T16:27:03"/>
    <x v="439"/>
    <n v="27.549166666693054"/>
    <d v="2024-09-23T17:55:49"/>
    <d v="1899-12-30T01:32:48"/>
    <d v="2024-09-23T19:28:37"/>
    <n v="24.523055555589963"/>
    <x v="0"/>
    <m/>
    <m/>
    <x v="0"/>
    <x v="20"/>
    <x v="0"/>
    <x v="4"/>
    <x v="9"/>
    <n v="2"/>
    <s v=""/>
    <d v="1899-12-31T13:07:12"/>
    <n v="25.002500000026387"/>
    <e v="#N/A"/>
    <n v="25.002500000026387"/>
    <n v="0"/>
    <x v="2"/>
  </r>
  <r>
    <s v="E002"/>
    <s v="EO55"/>
    <x v="3819"/>
    <x v="0"/>
    <s v="E4"/>
    <n v="100058375"/>
    <s v="GRUPO PUYA 68, S.L."/>
    <n v="46005331"/>
    <s v="ALMACEN-S.PEDRO ALCANTARA"/>
    <n v="3283"/>
    <x v="40"/>
    <d v="2024-09-10T00:00:00"/>
    <d v="1899-12-30T08:51:22"/>
    <s v="Pedido diario"/>
    <d v="2024-09-20T00:00:00"/>
    <x v="9"/>
    <x v="9"/>
    <x v="3949"/>
    <d v="2024-09-20T00:00:00"/>
    <d v="1899-12-30T11:24:18"/>
    <n v="84"/>
    <s v="E00084"/>
    <s v="RUTA KMS.084"/>
    <x v="59"/>
    <x v="0"/>
    <x v="0"/>
    <x v="5"/>
    <x v="1"/>
    <d v="2024-09-10T08:51:22"/>
    <x v="368"/>
    <n v="251.14388888888061"/>
    <d v="2024-09-20T11:24:18"/>
    <d v="1899-12-30T01:07:12"/>
    <d v="2024-09-20T12:31:30"/>
    <n v="7.4749999999185093"/>
    <x v="0"/>
    <m/>
    <m/>
    <x v="0"/>
    <x v="19"/>
    <x v="0"/>
    <x v="3"/>
    <x v="7"/>
    <n v="6"/>
    <s v=""/>
    <d v="1899-12-31T02:52:48"/>
    <n v="249.02388888888061"/>
    <n v="60"/>
    <n v="189.02388888888061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0"/>
    <d v="2024-09-20T00:00:00"/>
    <d v="1899-12-30T13:08:45"/>
    <n v="29"/>
    <s v="E00029"/>
    <s v="RUTA KMS.029"/>
    <x v="56"/>
    <x v="0"/>
    <x v="0"/>
    <x v="5"/>
    <x v="0"/>
    <d v="2024-09-11T11:54:45"/>
    <x v="196"/>
    <n v="32.087500000081491"/>
    <d v="2024-09-20T13:08:45"/>
    <d v="1899-12-30T00:23:12"/>
    <d v="2024-09-20T13:31:57"/>
    <n v="-185.53249999985565"/>
    <x v="1"/>
    <m/>
    <m/>
    <x v="0"/>
    <x v="19"/>
    <x v="2"/>
    <x v="3"/>
    <x v="2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1"/>
    <d v="2024-09-20T00:00:00"/>
    <d v="1899-12-30T14:19:43"/>
    <n v="29"/>
    <s v="E00029"/>
    <s v="RUTA KMS.029"/>
    <x v="56"/>
    <x v="0"/>
    <x v="0"/>
    <x v="5"/>
    <x v="0"/>
    <d v="2024-09-11T11:54:45"/>
    <x v="196"/>
    <n v="32.087500000081491"/>
    <d v="2024-09-20T14:19:43"/>
    <d v="1899-12-30T00:23:12"/>
    <d v="2024-09-20T14:42:55"/>
    <n v="-186.7152777776937"/>
    <x v="1"/>
    <m/>
    <m/>
    <x v="0"/>
    <x v="19"/>
    <x v="2"/>
    <x v="3"/>
    <x v="5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2"/>
    <d v="2024-09-20T00:00:00"/>
    <d v="1899-12-30T16:18:44"/>
    <n v="29"/>
    <s v="E00029"/>
    <s v="RUTA KMS.029"/>
    <x v="56"/>
    <x v="0"/>
    <x v="0"/>
    <x v="5"/>
    <x v="0"/>
    <d v="2024-09-11T11:54:45"/>
    <x v="196"/>
    <n v="32.087500000081491"/>
    <d v="2024-09-20T16:18:44"/>
    <d v="1899-12-30T00:23:12"/>
    <d v="2024-09-20T16:41:56"/>
    <n v="-188.698888888699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3"/>
    <d v="2024-09-20T00:00:00"/>
    <d v="1899-12-30T16:34:43"/>
    <n v="29"/>
    <s v="E00029"/>
    <s v="RUTA KMS.029"/>
    <x v="53"/>
    <x v="0"/>
    <x v="0"/>
    <x v="5"/>
    <x v="0"/>
    <d v="2024-09-11T11:54:45"/>
    <x v="196"/>
    <n v="32.087500000081491"/>
    <d v="2024-09-20T16:34:43"/>
    <d v="1899-12-30T00:23:12"/>
    <d v="2024-09-20T16:57:55"/>
    <n v="-188.9652777776937"/>
    <x v="1"/>
    <m/>
    <m/>
    <x v="0"/>
    <x v="19"/>
    <x v="2"/>
    <x v="3"/>
    <x v="8"/>
    <n v="6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4"/>
    <d v="2024-09-23T00:00:00"/>
    <d v="1899-12-30T06:48:08"/>
    <n v="29"/>
    <s v="E00029"/>
    <s v="RUTA KMS.029"/>
    <x v="53"/>
    <x v="0"/>
    <x v="0"/>
    <x v="5"/>
    <x v="0"/>
    <d v="2024-09-11T11:54:45"/>
    <x v="196"/>
    <n v="32.087500000081491"/>
    <d v="2024-09-23T06:48:08"/>
    <d v="1899-12-30T00:23:12"/>
    <d v="2024-09-23T07:11:20"/>
    <n v="-251.1888888887479"/>
    <x v="1"/>
    <m/>
    <m/>
    <x v="0"/>
    <x v="20"/>
    <x v="2"/>
    <x v="4"/>
    <x v="13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5"/>
    <d v="2024-09-23T00:00:00"/>
    <d v="1899-12-30T08:17:58"/>
    <n v="29"/>
    <s v="E00029"/>
    <s v="RUTA KMS.029"/>
    <x v="53"/>
    <x v="0"/>
    <x v="0"/>
    <x v="5"/>
    <x v="0"/>
    <d v="2024-09-11T11:54:45"/>
    <x v="196"/>
    <n v="32.087500000081491"/>
    <d v="2024-09-23T08:17:58"/>
    <d v="1899-12-30T00:23:12"/>
    <d v="2024-09-23T08:41:10"/>
    <n v="-252.68611111101927"/>
    <x v="1"/>
    <m/>
    <m/>
    <x v="0"/>
    <x v="20"/>
    <x v="2"/>
    <x v="4"/>
    <x v="0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6"/>
    <d v="2024-09-23T00:00:00"/>
    <d v="1899-12-30T10:06:02"/>
    <n v="29"/>
    <s v="E00029"/>
    <s v="RUTA KMS.029"/>
    <x v="53"/>
    <x v="0"/>
    <x v="0"/>
    <x v="5"/>
    <x v="0"/>
    <d v="2024-09-11T11:54:45"/>
    <x v="196"/>
    <n v="32.087500000081491"/>
    <d v="2024-09-23T10:06:02"/>
    <d v="1899-12-30T00:23:12"/>
    <d v="2024-09-23T10:29:14"/>
    <n v="-254.48722222214565"/>
    <x v="1"/>
    <m/>
    <m/>
    <x v="0"/>
    <x v="20"/>
    <x v="2"/>
    <x v="4"/>
    <x v="6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7"/>
    <d v="2024-09-23T00:00:00"/>
    <d v="1899-12-30T11:34:02"/>
    <n v="29"/>
    <s v="E00029"/>
    <s v="RUTA KMS.029"/>
    <x v="53"/>
    <x v="0"/>
    <x v="0"/>
    <x v="5"/>
    <x v="0"/>
    <d v="2024-09-11T11:54:45"/>
    <x v="196"/>
    <n v="32.087500000081491"/>
    <d v="2024-09-23T11:34:02"/>
    <d v="1899-12-30T00:23:12"/>
    <d v="2024-09-23T11:57:14"/>
    <n v="-255.95388888870366"/>
    <x v="1"/>
    <m/>
    <m/>
    <x v="0"/>
    <x v="20"/>
    <x v="2"/>
    <x v="4"/>
    <x v="7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8"/>
    <d v="2024-09-23T00:00:00"/>
    <d v="1899-12-30T13:01:13"/>
    <n v="29"/>
    <s v="E00029"/>
    <s v="RUTA KMS.029"/>
    <x v="53"/>
    <x v="0"/>
    <x v="0"/>
    <x v="5"/>
    <x v="0"/>
    <d v="2024-09-11T11:54:45"/>
    <x v="196"/>
    <n v="32.087500000081491"/>
    <d v="2024-09-23T13:01:13"/>
    <d v="1899-12-30T00:23:12"/>
    <d v="2024-09-23T13:24:25"/>
    <n v="-257.40694444428664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59"/>
    <d v="2024-09-23T00:00:00"/>
    <d v="1899-12-30T13:38:18"/>
    <n v="29"/>
    <s v="E00029"/>
    <s v="RUTA KMS.029"/>
    <x v="55"/>
    <x v="0"/>
    <x v="0"/>
    <x v="5"/>
    <x v="0"/>
    <d v="2024-09-11T11:54:45"/>
    <x v="196"/>
    <n v="32.087500000081491"/>
    <d v="2024-09-23T13:38:18"/>
    <d v="1899-12-30T00:23:12"/>
    <d v="2024-09-23T14:01:30"/>
    <n v="-258.02499999990687"/>
    <x v="1"/>
    <m/>
    <m/>
    <x v="0"/>
    <x v="20"/>
    <x v="2"/>
    <x v="4"/>
    <x v="2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0"/>
    <d v="2024-09-23T00:00:00"/>
    <d v="1899-12-30T15:32:44"/>
    <n v="29"/>
    <s v="E00029"/>
    <s v="RUTA KMS.029"/>
    <x v="53"/>
    <x v="0"/>
    <x v="0"/>
    <x v="5"/>
    <x v="0"/>
    <d v="2024-09-11T11:54:45"/>
    <x v="196"/>
    <n v="32.087500000081491"/>
    <d v="2024-09-23T15:32:44"/>
    <d v="1899-12-30T00:23:12"/>
    <d v="2024-09-23T15:55:56"/>
    <n v="-259.93222222215263"/>
    <x v="1"/>
    <m/>
    <m/>
    <x v="0"/>
    <x v="20"/>
    <x v="2"/>
    <x v="4"/>
    <x v="4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1"/>
    <d v="2024-09-23T00:00:00"/>
    <d v="1899-12-30T16:57:39"/>
    <n v="29"/>
    <s v="E00029"/>
    <s v="RUTA KMS.029"/>
    <x v="53"/>
    <x v="0"/>
    <x v="0"/>
    <x v="5"/>
    <x v="0"/>
    <d v="2024-09-11T11:54:45"/>
    <x v="196"/>
    <n v="32.087500000081491"/>
    <d v="2024-09-23T16:57:39"/>
    <d v="1899-12-30T00:23:12"/>
    <d v="2024-09-23T17:20:51"/>
    <n v="-261.34749999985797"/>
    <x v="1"/>
    <m/>
    <m/>
    <x v="0"/>
    <x v="20"/>
    <x v="2"/>
    <x v="4"/>
    <x v="8"/>
    <n v="2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2"/>
    <d v="2024-09-24T00:00:00"/>
    <d v="1899-12-30T06:35:05"/>
    <n v="29"/>
    <s v="E00029"/>
    <s v="RUTA KMS.029"/>
    <x v="53"/>
    <x v="0"/>
    <x v="0"/>
    <x v="5"/>
    <x v="0"/>
    <d v="2024-09-11T11:54:45"/>
    <x v="196"/>
    <n v="32.087500000081491"/>
    <d v="2024-09-24T06:35:05"/>
    <d v="1899-12-30T00:23:12"/>
    <d v="2024-09-24T06:58:17"/>
    <n v="-274.97138888871996"/>
    <x v="1"/>
    <m/>
    <m/>
    <x v="0"/>
    <x v="21"/>
    <x v="2"/>
    <x v="4"/>
    <x v="1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3"/>
    <d v="2024-09-24T00:00:00"/>
    <d v="1899-12-30T07:46:37"/>
    <n v="29"/>
    <s v="E00029"/>
    <s v="RUTA KMS.029"/>
    <x v="56"/>
    <x v="0"/>
    <x v="0"/>
    <x v="5"/>
    <x v="0"/>
    <d v="2024-09-11T11:54:45"/>
    <x v="196"/>
    <n v="32.087500000081491"/>
    <d v="2024-09-24T07:46:37"/>
    <d v="1899-12-30T00:23:12"/>
    <d v="2024-09-24T08:09:49"/>
    <n v="-276.16361111094011"/>
    <x v="1"/>
    <m/>
    <m/>
    <x v="0"/>
    <x v="21"/>
    <x v="2"/>
    <x v="4"/>
    <x v="1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4"/>
    <d v="2024-09-24T00:00:00"/>
    <d v="1899-12-30T08:01:09"/>
    <n v="29"/>
    <s v="E00029"/>
    <s v="RUTA KMS.029"/>
    <x v="53"/>
    <x v="0"/>
    <x v="0"/>
    <x v="5"/>
    <x v="0"/>
    <d v="2024-09-11T11:54:45"/>
    <x v="196"/>
    <n v="32.087500000081491"/>
    <d v="2024-09-24T08:01:09"/>
    <d v="1899-12-30T00:23:12"/>
    <d v="2024-09-24T08:24:21"/>
    <n v="-276.40583333320683"/>
    <x v="1"/>
    <m/>
    <m/>
    <x v="0"/>
    <x v="21"/>
    <x v="2"/>
    <x v="4"/>
    <x v="0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5"/>
    <d v="2024-09-24T00:00:00"/>
    <d v="1899-12-30T09:11:50"/>
    <n v="29"/>
    <s v="E00029"/>
    <s v="RUTA KMS.029"/>
    <x v="56"/>
    <x v="0"/>
    <x v="0"/>
    <x v="5"/>
    <x v="0"/>
    <d v="2024-09-11T11:54:45"/>
    <x v="196"/>
    <n v="32.087500000081491"/>
    <d v="2024-09-24T09:11:50"/>
    <d v="1899-12-30T00:23:12"/>
    <d v="2024-09-24T09:35:02"/>
    <n v="-277.5838888887665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3966"/>
    <d v="2024-09-24T00:00:00"/>
    <d v="1899-12-30T09:41:49"/>
    <n v="29"/>
    <s v="E00029"/>
    <s v="RUTA KMS.029"/>
    <x v="53"/>
    <x v="0"/>
    <x v="0"/>
    <x v="5"/>
    <x v="0"/>
    <d v="2024-09-11T11:54:45"/>
    <x v="196"/>
    <n v="32.087500000081491"/>
    <d v="2024-09-24T09:41:49"/>
    <d v="1899-12-30T00:23:12"/>
    <d v="2024-09-24T10:05:01"/>
    <n v="-278.08361111098202"/>
    <x v="1"/>
    <m/>
    <m/>
    <x v="0"/>
    <x v="21"/>
    <x v="2"/>
    <x v="4"/>
    <x v="1"/>
    <n v="3"/>
    <s v=""/>
    <d v="1899-12-30T09:16:48"/>
    <n v="30.700833333414824"/>
    <n v="12"/>
    <n v="18.700833333414824"/>
    <n v="0"/>
    <x v="3"/>
  </r>
  <r>
    <s v="E002"/>
    <s v="EO55"/>
    <x v="3820"/>
    <x v="0"/>
    <s v="E4"/>
    <n v="100052407"/>
    <s v="MATERIALES DE CONSTR. RAFAEL VIDAL,"/>
    <n v="46005504"/>
    <s v="ALMACEN CASTELLON"/>
    <n v="3283"/>
    <x v="40"/>
    <d v="2024-09-16T00:00:00"/>
    <d v="1899-12-30T12:24:29"/>
    <s v="20/09 servir"/>
    <d v="2024-09-20T00:00:00"/>
    <x v="9"/>
    <x v="9"/>
    <x v="3967"/>
    <d v="2024-09-20T00:00:00"/>
    <d v="1899-12-30T16:21:54"/>
    <n v="706"/>
    <s v="E00706"/>
    <s v="RUTA KMS.706"/>
    <x v="235"/>
    <x v="0"/>
    <x v="0"/>
    <x v="5"/>
    <x v="1"/>
    <d v="2024-09-16T12:24:29"/>
    <x v="368"/>
    <n v="103.59194444445893"/>
    <d v="2024-09-20T16:21:54"/>
    <d v="1899-12-30T09:24:48"/>
    <d v="2024-09-21T01:46:42"/>
    <n v="-5.7783333333791234"/>
    <x v="1"/>
    <m/>
    <m/>
    <x v="0"/>
    <x v="19"/>
    <x v="2"/>
    <x v="3"/>
    <x v="8"/>
    <n v="6"/>
    <s v=""/>
    <d v="1900-01-08T09:55:12"/>
    <n v="93.178611111125605"/>
    <n v="48"/>
    <n v="45.178611111125605"/>
    <n v="0"/>
    <x v="3"/>
  </r>
  <r>
    <s v="E002"/>
    <s v="EO55"/>
    <x v="3821"/>
    <x v="0"/>
    <s v="E4"/>
    <n v="100058375"/>
    <s v="GRUPO PUYA 68, S.L."/>
    <n v="46005786"/>
    <s v="B. SOLIS LA QUINTA-BENAHAVIS"/>
    <n v="3283"/>
    <x v="40"/>
    <d v="2024-09-17T00:00:00"/>
    <d v="1899-12-30T10:21:38"/>
    <s v="23/09 09:00h Lake Cl"/>
    <d v="2024-09-23T00:00:00"/>
    <x v="0"/>
    <x v="9"/>
    <x v="3968"/>
    <d v="2024-09-23T00:00:00"/>
    <d v="1899-12-30T12:59:19"/>
    <n v="93"/>
    <s v="E00093"/>
    <s v="RUTA KMS.093"/>
    <x v="143"/>
    <x v="0"/>
    <x v="0"/>
    <x v="5"/>
    <x v="1"/>
    <d v="2024-09-17T10:21:38"/>
    <x v="434"/>
    <n v="146.63944444432855"/>
    <d v="2024-09-23T12:59:19"/>
    <d v="1899-12-30T01:14:24"/>
    <d v="2024-09-23T14:13:43"/>
    <n v="-1.2286111112334765"/>
    <x v="1"/>
    <m/>
    <m/>
    <x v="0"/>
    <x v="20"/>
    <x v="1"/>
    <x v="4"/>
    <x v="3"/>
    <n v="2"/>
    <s v=""/>
    <d v="1899-12-31T05:45:36"/>
    <n v="144.39944444432854"/>
    <n v="60"/>
    <n v="84.399444444328537"/>
    <n v="0"/>
    <x v="3"/>
  </r>
  <r>
    <s v="E002"/>
    <s v="EO55"/>
    <x v="3822"/>
    <x v="0"/>
    <s v="E4"/>
    <n v="100052034"/>
    <s v="GRUPO PUMA ESPAÑA S.L."/>
    <n v="46005794"/>
    <s v="BRICODEPOT GRANADA"/>
    <n v="3277"/>
    <x v="44"/>
    <d v="2024-09-18T00:00:00"/>
    <d v="1899-12-30T12:04:53"/>
    <s v="23/09 06:30h"/>
    <d v="2024-09-23T00:00:00"/>
    <x v="36"/>
    <x v="9"/>
    <x v="3969"/>
    <d v="2024-09-20T00:00:00"/>
    <d v="1899-12-30T17:45:47"/>
    <n v="144"/>
    <s v="E00144"/>
    <s v="RUTA KMS.144"/>
    <x v="405"/>
    <x v="0"/>
    <x v="0"/>
    <x v="5"/>
    <x v="1"/>
    <d v="2024-09-18T12:04:53"/>
    <x v="453"/>
    <n v="114.4186111111776"/>
    <d v="2024-09-20T17:45:47"/>
    <d v="1899-12-30T01:55:12"/>
    <d v="2024-09-20T19:40:59"/>
    <n v="58.816944444493856"/>
    <x v="0"/>
    <m/>
    <m/>
    <x v="0"/>
    <x v="19"/>
    <x v="0"/>
    <x v="3"/>
    <x v="9"/>
    <n v="6"/>
    <s v=""/>
    <d v="1899-12-31T22:04:48"/>
    <n v="111.4986111111776"/>
    <n v="60"/>
    <n v="51.498611111177595"/>
    <n v="0"/>
    <x v="3"/>
  </r>
  <r>
    <s v="E002"/>
    <s v="EO55"/>
    <x v="3823"/>
    <x v="0"/>
    <s v="E4"/>
    <n v="100052034"/>
    <s v="GRUPO PUMA ESPAÑA S.L."/>
    <n v="46005789"/>
    <s v="BRICODEPOT ALMERIA"/>
    <n v="3277"/>
    <x v="44"/>
    <d v="2024-09-18T00:00:00"/>
    <d v="1899-12-30T17:33:31"/>
    <s v="pc-00126604-1  23/09"/>
    <d v="2024-09-23T00:00:00"/>
    <x v="13"/>
    <x v="9"/>
    <x v="3970"/>
    <d v="2024-09-23T00:00:00"/>
    <d v="1899-12-30T06:31:17"/>
    <n v="197"/>
    <s v="E00197"/>
    <s v="RUTA KMS.197"/>
    <x v="236"/>
    <x v="0"/>
    <x v="0"/>
    <x v="5"/>
    <x v="1"/>
    <d v="2024-09-18T17:33:31"/>
    <x v="410"/>
    <n v="110.44138888892485"/>
    <d v="2024-09-23T06:31:17"/>
    <d v="1899-12-30T02:37:36"/>
    <d v="2024-09-23T09:08:53"/>
    <n v="-1.1480555555317551"/>
    <x v="1"/>
    <m/>
    <m/>
    <x v="0"/>
    <x v="20"/>
    <x v="1"/>
    <x v="4"/>
    <x v="13"/>
    <n v="2"/>
    <s v=""/>
    <d v="1900-01-01T15:02:24"/>
    <n v="106.81472222225818"/>
    <n v="60"/>
    <n v="46.814722222258183"/>
    <n v="0"/>
    <x v="3"/>
  </r>
  <r>
    <s v="E002"/>
    <s v="EO55"/>
    <x v="3824"/>
    <x v="0"/>
    <s v="E3"/>
    <n v="100058414"/>
    <s v="REYALFIL, S.L."/>
    <n v="46005189"/>
    <s v="PTA DE PREF- RODA  ANDALUCIA"/>
    <n v="3264"/>
    <x v="43"/>
    <d v="2024-09-19T00:00:00"/>
    <d v="1899-12-30T08:23:06"/>
    <s v="20/09 12:30h"/>
    <d v="2024-09-20T00:00:00"/>
    <x v="8"/>
    <x v="9"/>
    <x v="3971"/>
    <d v="2024-09-20T00:00:00"/>
    <d v="1899-12-30T10:41:50"/>
    <n v="90"/>
    <s v="E00090"/>
    <s v="RUTA KMS.090"/>
    <x v="100"/>
    <x v="0"/>
    <x v="0"/>
    <x v="5"/>
    <x v="0"/>
    <d v="2024-09-19T08:23:06"/>
    <x v="415"/>
    <n v="28.115000000107102"/>
    <d v="2024-09-20T10:41:50"/>
    <d v="1899-12-30T01:12:00"/>
    <d v="2024-09-20T11:53:50"/>
    <n v="0.60277777776354924"/>
    <x v="0"/>
    <m/>
    <m/>
    <x v="0"/>
    <x v="19"/>
    <x v="0"/>
    <x v="3"/>
    <x v="6"/>
    <n v="6"/>
    <s v=""/>
    <d v="1899-12-31T04:48:00"/>
    <n v="25.915000000107103"/>
    <n v="12"/>
    <n v="13.915000000107103"/>
    <n v="0"/>
    <x v="3"/>
  </r>
  <r>
    <s v="E002"/>
    <s v="EO55"/>
    <x v="3825"/>
    <x v="0"/>
    <s v="E4"/>
    <n v="100052034"/>
    <s v="GRUPO PUMA ESPAÑA S.L."/>
    <n v="46005892"/>
    <s v="BRICODEPOT- SEVILLA NORTE"/>
    <n v="3277"/>
    <x v="44"/>
    <d v="2024-09-19T00:00:00"/>
    <d v="1899-12-30T08:33:57"/>
    <s v="PC-00126653-1 23/09"/>
    <d v="2024-09-23T00:00:00"/>
    <x v="11"/>
    <x v="9"/>
    <x v="3972"/>
    <d v="2024-09-20T00:00:00"/>
    <d v="1899-12-30T15:33:21"/>
    <n v="219"/>
    <s v="E00219"/>
    <s v="RUTA KMS.219"/>
    <x v="74"/>
    <x v="0"/>
    <x v="0"/>
    <x v="5"/>
    <x v="1"/>
    <d v="2024-09-19T08:33:57"/>
    <x v="423"/>
    <n v="97.43416666664416"/>
    <d v="2024-09-20T15:33:21"/>
    <d v="1899-12-30T02:55:12"/>
    <d v="2024-09-20T18:28:33"/>
    <n v="63.524166666611563"/>
    <x v="0"/>
    <m/>
    <m/>
    <x v="0"/>
    <x v="19"/>
    <x v="0"/>
    <x v="3"/>
    <x v="4"/>
    <n v="6"/>
    <s v=""/>
    <d v="1900-01-01T22:04:48"/>
    <n v="93.514166666644158"/>
    <n v="48"/>
    <n v="45.514166666644158"/>
    <n v="0"/>
    <x v="3"/>
  </r>
  <r>
    <s v="E002"/>
    <s v="EO55"/>
    <x v="3826"/>
    <x v="0"/>
    <s v="E3"/>
    <n v="100037768"/>
    <s v="MINAS DE AGUAS TEÑIDAS, S.A.U. (MAT"/>
    <n v="46004165"/>
    <s v="ZREP4500031988_5  HORMIGON VALDELAM"/>
    <n v="3236"/>
    <x v="41"/>
    <d v="2024-09-19T00:00:00"/>
    <d v="1899-12-30T11:59:20"/>
    <s v="20/09 16:00h"/>
    <d v="2024-09-20T00:00:00"/>
    <x v="6"/>
    <x v="10"/>
    <x v="3973"/>
    <d v="2024-09-20T00:00:00"/>
    <d v="1899-12-30T15:11:31"/>
    <n v="85"/>
    <s v="E00085"/>
    <s v="RUTA KMS.085"/>
    <x v="284"/>
    <x v="0"/>
    <x v="0"/>
    <x v="6"/>
    <x v="0"/>
    <d v="2024-09-19T11:59:20"/>
    <x v="407"/>
    <n v="28.011111111030914"/>
    <d v="2024-09-20T15:11:31"/>
    <d v="1899-12-30T01:08:00"/>
    <d v="2024-09-20T16:19:31"/>
    <n v="-0.32527777785435319"/>
    <x v="0"/>
    <m/>
    <m/>
    <x v="0"/>
    <x v="19"/>
    <x v="0"/>
    <x v="3"/>
    <x v="4"/>
    <n v="6"/>
    <s v=""/>
    <d v="1899-12-31T03:12:00"/>
    <n v="25.877777777697581"/>
    <n v="12"/>
    <n v="13.877777777697581"/>
    <n v="0"/>
    <x v="3"/>
  </r>
  <r>
    <s v="E002"/>
    <s v="EO55"/>
    <x v="3827"/>
    <x v="0"/>
    <s v="E4"/>
    <n v="100052405"/>
    <s v="MARTI FOLGADO MAT. DE CONSTRUCCIÓN"/>
    <n v="46005738"/>
    <s v="RIBAROJA- MARTI FOLGADO"/>
    <n v="3283"/>
    <x v="40"/>
    <d v="2024-09-19T00:00:00"/>
    <d v="1899-12-30T12:08:56"/>
    <s v="23/09 64s"/>
    <d v="2024-09-23T00:00:00"/>
    <x v="9"/>
    <x v="9"/>
    <x v="3974"/>
    <d v="2024-09-20T00:00:00"/>
    <d v="1899-12-30T12:41:40"/>
    <n v="632"/>
    <s v="E00632"/>
    <s v="RUTA KMS.632"/>
    <x v="406"/>
    <x v="0"/>
    <x v="0"/>
    <x v="5"/>
    <x v="1"/>
    <d v="2024-09-19T12:08:56"/>
    <x v="409"/>
    <n v="103.85111111111473"/>
    <d v="2024-09-20T12:41:40"/>
    <d v="1899-12-30T08:25:36"/>
    <d v="2024-09-20T21:07:16"/>
    <n v="70.878888888924848"/>
    <x v="0"/>
    <m/>
    <m/>
    <x v="0"/>
    <x v="19"/>
    <x v="0"/>
    <x v="3"/>
    <x v="3"/>
    <n v="6"/>
    <s v=""/>
    <d v="1900-01-07T10:14:24"/>
    <n v="94.424444444448071"/>
    <n v="48"/>
    <n v="46.424444444448071"/>
    <n v="0"/>
    <x v="3"/>
  </r>
  <r>
    <s v="E002"/>
    <s v="EO55"/>
    <x v="3828"/>
    <x v="0"/>
    <s v="E4"/>
    <n v="100030200"/>
    <s v="LEROY MERLIN ESPAÑA,S.L.U."/>
    <n v="46005552"/>
    <s v="PUERTO REAL (42)"/>
    <n v="3295"/>
    <x v="86"/>
    <d v="2024-09-19T00:00:00"/>
    <d v="1899-12-30T12:48:41"/>
    <s v="84203928  23/09 08:0"/>
    <d v="2024-09-23T00:00:00"/>
    <x v="13"/>
    <x v="9"/>
    <x v="3975"/>
    <d v="2024-09-20T00:00:00"/>
    <d v="1899-12-30T14:59:03"/>
    <n v="232"/>
    <s v="E00232"/>
    <s v="RUTA KMS.232"/>
    <x v="59"/>
    <x v="0"/>
    <x v="0"/>
    <x v="5"/>
    <x v="1"/>
    <d v="2024-09-19T12:48:41"/>
    <x v="410"/>
    <n v="91.188611111138016"/>
    <d v="2024-09-20T14:59:03"/>
    <d v="1899-12-30T03:05:36"/>
    <d v="2024-09-20T18:04:39"/>
    <n v="61.922500000102445"/>
    <x v="0"/>
    <m/>
    <m/>
    <x v="0"/>
    <x v="19"/>
    <x v="0"/>
    <x v="3"/>
    <x v="5"/>
    <n v="6"/>
    <s v=""/>
    <d v="1900-01-02T02:14:24"/>
    <n v="87.095277777804682"/>
    <n v="48"/>
    <n v="39.095277777804682"/>
    <n v="0"/>
    <x v="3"/>
  </r>
  <r>
    <s v="E002"/>
    <s v="EO55"/>
    <x v="3829"/>
    <x v="0"/>
    <s v="E3"/>
    <n v="100057966"/>
    <s v="HORPRESOL, SRL"/>
    <n v="46005112"/>
    <s v="PLANTA ALMERIA"/>
    <n v="3269"/>
    <x v="45"/>
    <d v="2024-09-19T00:00:00"/>
    <d v="1899-12-30T13:17:31"/>
    <s v="votorantim 12:00"/>
    <d v="2024-09-20T00:00:00"/>
    <x v="17"/>
    <x v="9"/>
    <x v="3976"/>
    <d v="2024-09-20T00:00:00"/>
    <d v="1899-12-30T09:14:45"/>
    <n v="195"/>
    <s v="E00195"/>
    <s v="RUTA KMS.195"/>
    <x v="137"/>
    <x v="0"/>
    <x v="0"/>
    <x v="5"/>
    <x v="0"/>
    <d v="2024-09-19T13:17:31"/>
    <x v="390"/>
    <n v="22.708055555471219"/>
    <d v="2024-09-20T09:14:45"/>
    <d v="1899-12-30T02:36:00"/>
    <d v="2024-09-20T11:50:45"/>
    <n v="0.15416666673263535"/>
    <x v="0"/>
    <m/>
    <m/>
    <x v="0"/>
    <x v="19"/>
    <x v="0"/>
    <x v="3"/>
    <x v="1"/>
    <n v="6"/>
    <s v=""/>
    <d v="1900-01-01T14:24:00"/>
    <n v="19.108055555471218"/>
    <n v="12"/>
    <n v="7.1080555554712177"/>
    <n v="0"/>
    <x v="3"/>
  </r>
  <r>
    <s v="E002"/>
    <s v="EO55"/>
    <x v="3830"/>
    <x v="0"/>
    <s v="E3"/>
    <n v="100057966"/>
    <s v="HORPRESOL, SRL"/>
    <n v="46005105"/>
    <s v="PLANTA MALAGA"/>
    <n v="3269"/>
    <x v="45"/>
    <d v="2024-09-19T00:00:00"/>
    <d v="1899-12-30T13:19:37"/>
    <s v="GESTRANS"/>
    <d v="2024-09-20T00:00:00"/>
    <x v="26"/>
    <x v="9"/>
    <x v="3977"/>
    <d v="2024-09-20T00:00:00"/>
    <d v="1899-12-30T09:35:28"/>
    <n v="24"/>
    <s v="E00024"/>
    <s v="RUTA KMS.024"/>
    <x v="83"/>
    <x v="0"/>
    <x v="0"/>
    <x v="5"/>
    <x v="0"/>
    <d v="2024-09-19T13:19:37"/>
    <x v="402"/>
    <n v="30.17305555549683"/>
    <d v="2024-09-20T09:35:28"/>
    <d v="1899-12-30T00:19:12"/>
    <d v="2024-09-20T09:54:40"/>
    <n v="9.5888888887711801"/>
    <x v="0"/>
    <m/>
    <m/>
    <x v="0"/>
    <x v="19"/>
    <x v="0"/>
    <x v="3"/>
    <x v="1"/>
    <n v="6"/>
    <s v=""/>
    <d v="1899-12-30T07:40:48"/>
    <n v="28.85305555549683"/>
    <n v="12"/>
    <n v="16.85305555549683"/>
    <n v="0"/>
    <x v="3"/>
  </r>
  <r>
    <s v="E002"/>
    <s v="EO55"/>
    <x v="3831"/>
    <x v="0"/>
    <s v="E3"/>
    <n v="100057966"/>
    <s v="HORPRESOL, SRL"/>
    <n v="46005105"/>
    <s v="PLANTA MALAGA"/>
    <n v="3269"/>
    <x v="45"/>
    <d v="2024-09-19T00:00:00"/>
    <d v="1899-12-30T13:19:52"/>
    <s v="GESTRANS"/>
    <d v="2024-09-20T00:00:00"/>
    <x v="26"/>
    <x v="9"/>
    <x v="3978"/>
    <d v="2024-09-20T00:00:00"/>
    <d v="1899-12-30T12:14:13"/>
    <n v="24"/>
    <s v="E00024"/>
    <s v="RUTA KMS.024"/>
    <x v="83"/>
    <x v="0"/>
    <x v="0"/>
    <x v="5"/>
    <x v="0"/>
    <d v="2024-09-19T13:19:52"/>
    <x v="402"/>
    <n v="30.168888888903894"/>
    <d v="2024-09-20T12:14:13"/>
    <d v="1899-12-30T00:19:12"/>
    <d v="2024-09-20T12:33:25"/>
    <n v="6.9430555554572493"/>
    <x v="0"/>
    <m/>
    <m/>
    <x v="0"/>
    <x v="19"/>
    <x v="0"/>
    <x v="3"/>
    <x v="3"/>
    <n v="6"/>
    <s v=""/>
    <d v="1899-12-30T07:40:48"/>
    <n v="28.848888888903893"/>
    <n v="12"/>
    <n v="16.848888888903893"/>
    <n v="0"/>
    <x v="3"/>
  </r>
  <r>
    <s v="E002"/>
    <s v="EO55"/>
    <x v="3832"/>
    <x v="0"/>
    <s v="E3"/>
    <n v="100057966"/>
    <s v="HORPRESOL, SRL"/>
    <n v="46005104"/>
    <s v="PLANTA JUNCARIL - FYM -ALBOLOTE"/>
    <n v="3269"/>
    <x v="45"/>
    <d v="2024-09-19T00:00:00"/>
    <d v="1899-12-30T13:20:23"/>
    <s v="GESTRANS"/>
    <d v="2024-09-20T00:00:00"/>
    <x v="26"/>
    <x v="9"/>
    <x v="3979"/>
    <d v="2024-09-20T00:00:00"/>
    <d v="1899-12-30T12:25:27"/>
    <n v="141"/>
    <s v="E00141"/>
    <s v="RUTA KMS.141"/>
    <x v="80"/>
    <x v="0"/>
    <x v="0"/>
    <x v="5"/>
    <x v="0"/>
    <d v="2024-09-19T13:20:23"/>
    <x v="402"/>
    <n v="30.160277777700685"/>
    <d v="2024-09-20T12:25:27"/>
    <d v="1899-12-30T01:52:48"/>
    <d v="2024-09-20T14:18:15"/>
    <n v="5.1958333334187046"/>
    <x v="0"/>
    <m/>
    <m/>
    <x v="0"/>
    <x v="19"/>
    <x v="0"/>
    <x v="3"/>
    <x v="3"/>
    <n v="6"/>
    <s v=""/>
    <d v="1899-12-31T21:07:12"/>
    <n v="27.280277777700686"/>
    <n v="12"/>
    <n v="15.280277777700686"/>
    <n v="0"/>
    <x v="3"/>
  </r>
  <r>
    <s v="E002"/>
    <s v="EO55"/>
    <x v="3833"/>
    <x v="0"/>
    <s v="E3"/>
    <n v="100057966"/>
    <s v="HORPRESOL, SRL"/>
    <n v="46005111"/>
    <s v="PLANTA FUENGIROLA"/>
    <n v="3269"/>
    <x v="45"/>
    <d v="2024-09-19T00:00:00"/>
    <d v="1899-12-30T13:20:44"/>
    <s v="votorantim 14:00"/>
    <d v="2024-09-20T00:00:00"/>
    <x v="3"/>
    <x v="9"/>
    <x v="3980"/>
    <d v="2024-09-20T00:00:00"/>
    <d v="1899-12-30T14:02:23"/>
    <n v="57"/>
    <s v="E00057"/>
    <s v="RUTA KMS.057"/>
    <x v="359"/>
    <x v="0"/>
    <x v="0"/>
    <x v="5"/>
    <x v="0"/>
    <d v="2024-09-19T13:20:44"/>
    <x v="404"/>
    <n v="24.654444444458932"/>
    <d v="2024-09-20T14:02:23"/>
    <d v="1899-12-30T00:45:36"/>
    <d v="2024-09-20T14:47:59"/>
    <n v="-0.79972222214564681"/>
    <x v="1"/>
    <m/>
    <m/>
    <x v="0"/>
    <x v="19"/>
    <x v="1"/>
    <x v="3"/>
    <x v="5"/>
    <n v="6"/>
    <s v=""/>
    <d v="1899-12-30T18:14:24"/>
    <n v="22.89444444445893"/>
    <n v="12"/>
    <n v="10.89444444445893"/>
    <n v="0"/>
    <x v="3"/>
  </r>
  <r>
    <s v="E002"/>
    <s v="EO55"/>
    <x v="3834"/>
    <x v="0"/>
    <s v="E3"/>
    <n v="100057966"/>
    <s v="HORPRESOL, SRL"/>
    <n v="46005108"/>
    <s v="PLANTA VICAR"/>
    <n v="3269"/>
    <x v="45"/>
    <d v="2024-09-19T00:00:00"/>
    <d v="1899-12-30T13:21:01"/>
    <s v="GESTRANS"/>
    <d v="2024-09-20T00:00:00"/>
    <x v="26"/>
    <x v="9"/>
    <x v="3981"/>
    <d v="2024-09-20T00:00:00"/>
    <d v="1899-12-30T10:16:41"/>
    <n v="187"/>
    <s v="E00187"/>
    <s v="RUTA KMS.187"/>
    <x v="363"/>
    <x v="0"/>
    <x v="0"/>
    <x v="5"/>
    <x v="0"/>
    <d v="2024-09-19T13:21:01"/>
    <x v="402"/>
    <n v="30.149722222296987"/>
    <d v="2024-09-20T10:16:41"/>
    <d v="1899-12-30T02:29:36"/>
    <d v="2024-09-20T12:46:17"/>
    <n v="6.7286111111752689"/>
    <x v="0"/>
    <m/>
    <m/>
    <x v="0"/>
    <x v="19"/>
    <x v="0"/>
    <x v="3"/>
    <x v="6"/>
    <n v="6"/>
    <s v=""/>
    <d v="1900-01-01T11:50:24"/>
    <n v="26.656388888963654"/>
    <n v="12"/>
    <n v="14.656388888963654"/>
    <n v="0"/>
    <x v="3"/>
  </r>
  <r>
    <s v="E002"/>
    <s v="EO55"/>
    <x v="3835"/>
    <x v="0"/>
    <s v="E3"/>
    <n v="100057966"/>
    <s v="HORPRESOL, SRL"/>
    <n v="46005107"/>
    <s v="PLANTA RIO GUI-TORROX COSTA"/>
    <n v="3269"/>
    <x v="45"/>
    <d v="2024-09-19T00:00:00"/>
    <d v="1899-12-30T13:21:17"/>
    <s v="GESTRANS"/>
    <d v="2024-09-20T00:00:00"/>
    <x v="26"/>
    <x v="9"/>
    <x v="3982"/>
    <d v="2024-09-20T00:00:00"/>
    <d v="1899-12-30T14:49:13"/>
    <n v="40"/>
    <s v="E00040"/>
    <s v="RUTA KMS.040"/>
    <x v="83"/>
    <x v="0"/>
    <x v="0"/>
    <x v="5"/>
    <x v="0"/>
    <d v="2024-09-19T13:21:17"/>
    <x v="402"/>
    <n v="30.145277777861338"/>
    <d v="2024-09-20T14:49:13"/>
    <d v="1899-12-30T00:32:00"/>
    <d v="2024-09-20T15:21:13"/>
    <n v="4.1463888888247311"/>
    <x v="0"/>
    <m/>
    <m/>
    <x v="0"/>
    <x v="19"/>
    <x v="0"/>
    <x v="3"/>
    <x v="5"/>
    <n v="6"/>
    <s v=""/>
    <d v="1899-12-30T12:48:00"/>
    <n v="28.611944444528003"/>
    <n v="12"/>
    <n v="16.611944444528003"/>
    <n v="0"/>
    <x v="3"/>
  </r>
  <r>
    <s v="E002"/>
    <s v="EO55"/>
    <x v="3836"/>
    <x v="0"/>
    <s v="E3"/>
    <n v="100058036"/>
    <s v="HORMI CONTADO, S.L."/>
    <n v="46005174"/>
    <s v="PLANTA DE MANILVA E/O 56"/>
    <n v="3269"/>
    <x v="45"/>
    <d v="2024-09-19T00:00:00"/>
    <d v="1899-12-30T13:29:26"/>
    <s v="20/09 11:30"/>
    <d v="2024-09-20T00:00:00"/>
    <x v="14"/>
    <x v="9"/>
    <x v="3983"/>
    <d v="2024-09-20T00:00:00"/>
    <d v="1899-12-30T09:26:35"/>
    <n v="118"/>
    <s v="E00118"/>
    <s v="RUTA KMS.118"/>
    <x v="359"/>
    <x v="0"/>
    <x v="0"/>
    <x v="5"/>
    <x v="0"/>
    <d v="2024-09-19T13:29:26"/>
    <x v="412"/>
    <n v="22.00944444432389"/>
    <d v="2024-09-20T09:26:35"/>
    <d v="1899-12-30T01:34:24"/>
    <d v="2024-09-20T11:00:59"/>
    <n v="0.48361111100530252"/>
    <x v="0"/>
    <m/>
    <m/>
    <x v="0"/>
    <x v="19"/>
    <x v="0"/>
    <x v="3"/>
    <x v="1"/>
    <n v="6"/>
    <s v=""/>
    <d v="1899-12-31T13:45:36"/>
    <n v="19.436111110990556"/>
    <n v="12"/>
    <n v="7.4361111109905558"/>
    <n v="0"/>
    <x v="3"/>
  </r>
  <r>
    <s v="E002"/>
    <s v="EO55"/>
    <x v="3837"/>
    <x v="0"/>
    <s v="E3"/>
    <n v="100058036"/>
    <s v="HORMI CONTADO, S.L."/>
    <n v="46005174"/>
    <s v="PLANTA DE MANILVA E/O 56"/>
    <n v="3269"/>
    <x v="45"/>
    <d v="2024-09-19T00:00:00"/>
    <d v="1899-12-30T13:29:52"/>
    <s v="20/09 13:00"/>
    <d v="2024-09-20T00:00:00"/>
    <x v="0"/>
    <x v="9"/>
    <x v="3984"/>
    <d v="2024-09-20T00:00:00"/>
    <d v="1899-12-30T09:20:39"/>
    <n v="118"/>
    <s v="E00118"/>
    <s v="RUTA KMS.118"/>
    <x v="123"/>
    <x v="0"/>
    <x v="0"/>
    <x v="5"/>
    <x v="0"/>
    <d v="2024-09-19T13:29:52"/>
    <x v="387"/>
    <n v="23.502222222159617"/>
    <d v="2024-09-20T09:20:39"/>
    <d v="1899-12-30T01:34:24"/>
    <d v="2024-09-20T10:55:03"/>
    <n v="2.0824999999604188"/>
    <x v="0"/>
    <m/>
    <m/>
    <x v="0"/>
    <x v="19"/>
    <x v="0"/>
    <x v="3"/>
    <x v="1"/>
    <n v="6"/>
    <s v=""/>
    <d v="1899-12-31T13:45:36"/>
    <n v="20.928888888826283"/>
    <n v="12"/>
    <n v="8.9288888888262825"/>
    <n v="0"/>
    <x v="3"/>
  </r>
  <r>
    <s v="E002"/>
    <s v="EO55"/>
    <x v="3838"/>
    <x v="0"/>
    <s v="E3"/>
    <n v="432000110"/>
    <s v="PREBETONG HORMIGONES, S.A."/>
    <n v="46001414"/>
    <s v="HUELVA (F.MONTENEGRO)"/>
    <n v="1782"/>
    <x v="46"/>
    <d v="2024-09-19T00:00:00"/>
    <d v="1899-12-30T13:34:22"/>
    <s v="20/09 10:00"/>
    <d v="2024-09-20T00:00:00"/>
    <x v="11"/>
    <x v="10"/>
    <x v="3985"/>
    <d v="2024-09-20T00:00:00"/>
    <d v="1899-12-30T09:38:22"/>
    <n v="29"/>
    <s v="E00029"/>
    <s v="RUTA KMS.029"/>
    <x v="69"/>
    <x v="0"/>
    <x v="0"/>
    <x v="6"/>
    <x v="0"/>
    <d v="2024-09-19T13:34:22"/>
    <x v="388"/>
    <n v="20.427222222089767"/>
    <d v="2024-09-20T09:38:22"/>
    <d v="1899-12-30T00:23:12"/>
    <d v="2024-09-20T10:01:34"/>
    <n v="-2.6111111103091389E-2"/>
    <x v="0"/>
    <m/>
    <m/>
    <x v="0"/>
    <x v="19"/>
    <x v="0"/>
    <x v="3"/>
    <x v="1"/>
    <n v="6"/>
    <s v=""/>
    <d v="1899-12-30T09:16:48"/>
    <n v="19.040555555423101"/>
    <n v="12"/>
    <n v="7.0405555554231007"/>
    <n v="0"/>
    <x v="3"/>
  </r>
  <r>
    <s v="E002"/>
    <s v="EO55"/>
    <x v="3839"/>
    <x v="0"/>
    <s v="E3"/>
    <n v="100058384"/>
    <s v="ADOQUINES Y MARCOS, S.L."/>
    <n v="46005169"/>
    <s v="PLANTA LA RODA DE ANDALUCIA"/>
    <n v="3263"/>
    <x v="47"/>
    <d v="2024-09-19T00:00:00"/>
    <d v="1899-12-30T13:41:38"/>
    <s v=".20/09 12:00"/>
    <d v="2024-09-20T00:00:00"/>
    <x v="17"/>
    <x v="9"/>
    <x v="3986"/>
    <d v="2024-09-20T00:00:00"/>
    <d v="1899-12-30T09:13:53"/>
    <n v="90"/>
    <s v="E00090"/>
    <s v="RUTA KMS.090"/>
    <x v="85"/>
    <x v="0"/>
    <x v="0"/>
    <x v="5"/>
    <x v="0"/>
    <d v="2024-09-19T13:41:38"/>
    <x v="390"/>
    <n v="22.306111111189239"/>
    <d v="2024-09-20T09:13:53"/>
    <d v="1899-12-30T01:12:00"/>
    <d v="2024-09-20T10:25:53"/>
    <n v="1.5686111110844649"/>
    <x v="0"/>
    <m/>
    <m/>
    <x v="0"/>
    <x v="19"/>
    <x v="0"/>
    <x v="3"/>
    <x v="1"/>
    <n v="6"/>
    <s v=""/>
    <d v="1899-12-31T04:48:00"/>
    <n v="20.106111111189239"/>
    <n v="12"/>
    <n v="8.1061111111892394"/>
    <n v="0"/>
    <x v="3"/>
  </r>
  <r>
    <s v="E002"/>
    <s v="EO55"/>
    <x v="3840"/>
    <x v="0"/>
    <s v="E4"/>
    <n v="100058330"/>
    <s v="TC TODO CONSTRUCCION SL"/>
    <n v="46005329"/>
    <s v="ALMACEN-CAMPANILLAS  (MALAGA)"/>
    <n v="3283"/>
    <x v="40"/>
    <d v="2024-09-19T00:00:00"/>
    <d v="1899-12-30T14:11:42"/>
    <s v="Pedido A/35565 Devol"/>
    <d v="2024-09-20T00:00:00"/>
    <x v="7"/>
    <x v="9"/>
    <x v="3987"/>
    <d v="2024-09-20T00:00:00"/>
    <d v="1899-12-30T16:55:23"/>
    <n v="27"/>
    <s v="E00027"/>
    <s v="RUTA KMS.027"/>
    <x v="236"/>
    <x v="0"/>
    <x v="0"/>
    <x v="5"/>
    <x v="1"/>
    <d v="2024-09-19T14:11:42"/>
    <x v="421"/>
    <n v="27.804999999934807"/>
    <d v="2024-09-20T16:55:23"/>
    <d v="1899-12-30T00:21:36"/>
    <d v="2024-09-20T17:16:59"/>
    <n v="0.71694444440072402"/>
    <x v="0"/>
    <m/>
    <m/>
    <x v="0"/>
    <x v="19"/>
    <x v="0"/>
    <x v="3"/>
    <x v="8"/>
    <n v="6"/>
    <s v=""/>
    <d v="1899-12-30T08:38:24"/>
    <n v="26.444999999934808"/>
    <n v="12"/>
    <n v="14.444999999934808"/>
    <n v="0"/>
    <x v="3"/>
  </r>
  <r>
    <s v="E002"/>
    <s v="EO55"/>
    <x v="3841"/>
    <x v="0"/>
    <s v="E3"/>
    <n v="100058036"/>
    <s v="HORMI CONTADO, S.L."/>
    <n v="46005771"/>
    <s v="PLANTA DE MARBELLA"/>
    <n v="3269"/>
    <x v="45"/>
    <d v="2024-09-19T00:00:00"/>
    <d v="1899-12-30T15:24:19"/>
    <s v="20/09 11:00h/12"/>
    <d v="2024-09-20T00:00:00"/>
    <x v="17"/>
    <x v="9"/>
    <x v="3988"/>
    <d v="2024-09-20T00:00:00"/>
    <d v="1899-12-30T10:22:19"/>
    <n v="79"/>
    <s v="E00079"/>
    <s v="RUTA KMS.079"/>
    <x v="82"/>
    <x v="0"/>
    <x v="0"/>
    <x v="5"/>
    <x v="0"/>
    <d v="2024-09-19T15:24:19"/>
    <x v="390"/>
    <n v="20.594722222303972"/>
    <d v="2024-09-20T10:22:19"/>
    <d v="1899-12-30T01:03:12"/>
    <d v="2024-09-20T11:25:31"/>
    <n v="0.5747222222853452"/>
    <x v="0"/>
    <m/>
    <m/>
    <x v="0"/>
    <x v="19"/>
    <x v="0"/>
    <x v="3"/>
    <x v="6"/>
    <n v="6"/>
    <s v=""/>
    <d v="1899-12-31T01:16:48"/>
    <n v="18.541388888970637"/>
    <n v="12"/>
    <n v="6.5413888889706371"/>
    <n v="0"/>
    <x v="3"/>
  </r>
  <r>
    <s v="E002"/>
    <s v="EO55"/>
    <x v="3842"/>
    <x v="0"/>
    <s v="E3"/>
    <n v="100018456"/>
    <s v="HORMIGONES PREBESUR S.A."/>
    <n v="46000871"/>
    <s v="CÓRDOBA"/>
    <n v="3269"/>
    <x v="45"/>
    <d v="2024-09-19T00:00:00"/>
    <d v="1899-12-30T15:51:42"/>
    <s v="20/09 12:00h"/>
    <d v="2024-09-20T00:00:00"/>
    <x v="17"/>
    <x v="9"/>
    <x v="3989"/>
    <d v="2024-09-20T00:00:00"/>
    <d v="1899-12-30T11:54:48"/>
    <n v="170"/>
    <s v="E00170"/>
    <s v="RUTA KMS.170"/>
    <x v="65"/>
    <x v="0"/>
    <x v="0"/>
    <x v="5"/>
    <x v="0"/>
    <d v="2024-09-19T15:51:42"/>
    <x v="390"/>
    <n v="20.138333333248738"/>
    <d v="2024-09-20T11:54:48"/>
    <d v="1899-12-30T02:16:00"/>
    <d v="2024-09-20T14:10:48"/>
    <n v="-2.1800000000512227"/>
    <x v="1"/>
    <m/>
    <m/>
    <x v="0"/>
    <x v="19"/>
    <x v="3"/>
    <x v="3"/>
    <x v="7"/>
    <n v="6"/>
    <s v="TRANSPORTES FRANCISCO CASTILLA E HI"/>
    <d v="1900-01-01T06:24:00"/>
    <n v="16.871666666582072"/>
    <n v="12"/>
    <n v="4.8716666665820725"/>
    <n v="0"/>
    <x v="3"/>
  </r>
  <r>
    <s v="E002"/>
    <s v="EO55"/>
    <x v="3843"/>
    <x v="0"/>
    <s v="E3"/>
    <n v="100058399"/>
    <s v="HORMIGONES ESTEBBUNA, S.L."/>
    <n v="46005172"/>
    <s v="PLANTA ESTEPONA"/>
    <n v="3264"/>
    <x v="43"/>
    <d v="2024-09-19T00:00:00"/>
    <d v="1899-12-30T16:04:30"/>
    <s v="20/09 11:00h"/>
    <d v="2024-09-20T00:00:00"/>
    <x v="12"/>
    <x v="9"/>
    <x v="3990"/>
    <d v="2024-09-20T00:00:00"/>
    <d v="1899-12-30T10:12:46"/>
    <n v="110"/>
    <s v="E00110"/>
    <s v="RUTA KMS.110"/>
    <x v="67"/>
    <x v="0"/>
    <x v="0"/>
    <x v="5"/>
    <x v="0"/>
    <d v="2024-09-19T16:04:30"/>
    <x v="393"/>
    <n v="18.925000000046566"/>
    <d v="2024-09-20T10:12:46"/>
    <d v="1899-12-30T01:28:00"/>
    <d v="2024-09-20T11:40:46"/>
    <n v="-0.67944444436579943"/>
    <x v="0"/>
    <m/>
    <m/>
    <x v="0"/>
    <x v="19"/>
    <x v="0"/>
    <x v="3"/>
    <x v="6"/>
    <n v="6"/>
    <s v=""/>
    <d v="1899-12-31T11:12:00"/>
    <n v="16.458333333379901"/>
    <n v="12"/>
    <n v="4.4583333333799011"/>
    <n v="0"/>
    <x v="3"/>
  </r>
  <r>
    <s v="E002"/>
    <s v="EO55"/>
    <x v="3844"/>
    <x v="0"/>
    <s v="E3"/>
    <n v="100058399"/>
    <s v="HORMIGONES ESTEBBUNA, S.L."/>
    <n v="46005172"/>
    <s v="PLANTA ESTEPONA"/>
    <n v="3264"/>
    <x v="43"/>
    <d v="2024-09-19T00:00:00"/>
    <d v="1899-12-30T16:04:46"/>
    <s v="20/09 14:00h"/>
    <d v="2024-09-20T00:00:00"/>
    <x v="3"/>
    <x v="9"/>
    <x v="3991"/>
    <d v="2024-09-20T00:00:00"/>
    <d v="1899-12-30T11:23:01"/>
    <n v="110"/>
    <s v="E00110"/>
    <s v="RUTA KMS.110"/>
    <x v="117"/>
    <x v="0"/>
    <x v="0"/>
    <x v="5"/>
    <x v="0"/>
    <d v="2024-09-19T16:04:46"/>
    <x v="404"/>
    <n v="21.920555555610918"/>
    <d v="2024-09-20T11:23:01"/>
    <d v="1899-12-30T01:28:00"/>
    <d v="2024-09-20T12:51:01"/>
    <n v="1.1497222222387791"/>
    <x v="0"/>
    <m/>
    <m/>
    <x v="0"/>
    <x v="19"/>
    <x v="0"/>
    <x v="3"/>
    <x v="7"/>
    <n v="6"/>
    <s v=""/>
    <d v="1899-12-31T11:12:00"/>
    <n v="19.453888888944252"/>
    <n v="12"/>
    <n v="7.4538888889442525"/>
    <n v="0"/>
    <x v="3"/>
  </r>
  <r>
    <s v="E002"/>
    <s v="EO55"/>
    <x v="3845"/>
    <x v="0"/>
    <s v="E3"/>
    <n v="100059631"/>
    <s v="UTE LA HIGUERA-ANDUJAR"/>
    <n v="46005941"/>
    <s v="OBRA A-311"/>
    <n v="3278"/>
    <x v="53"/>
    <d v="2024-09-19T00:00:00"/>
    <d v="1899-12-30T16:15:36"/>
    <s v="23/09 7:30"/>
    <d v="2024-09-23T00:00:00"/>
    <x v="28"/>
    <x v="9"/>
    <x v="3992"/>
    <d v="2024-09-20T00:00:00"/>
    <d v="1899-12-30T11:49:11"/>
    <n v="286"/>
    <s v="E00286"/>
    <s v="RUTA KMS.286"/>
    <x v="58"/>
    <x v="0"/>
    <x v="0"/>
    <x v="5"/>
    <x v="0"/>
    <d v="2024-09-19T16:15:36"/>
    <x v="454"/>
    <n v="87.240000000048894"/>
    <d v="2024-09-20T11:49:11"/>
    <d v="1899-12-30T03:48:48"/>
    <d v="2024-09-20T15:37:59"/>
    <n v="63.866944444540422"/>
    <x v="0"/>
    <m/>
    <m/>
    <x v="0"/>
    <x v="19"/>
    <x v="0"/>
    <x v="3"/>
    <x v="7"/>
    <n v="6"/>
    <s v="TRANSPORTES FRANCISCO CASTILLA E HI"/>
    <d v="1900-01-02T19:31:12"/>
    <n v="82.426666666715562"/>
    <n v="48"/>
    <n v="34.426666666715562"/>
    <n v="0"/>
    <x v="3"/>
  </r>
  <r>
    <s v="E002"/>
    <s v="EO55"/>
    <x v="3846"/>
    <x v="0"/>
    <s v="E3"/>
    <n v="100018456"/>
    <s v="HORMIGONES PREBESUR S.A."/>
    <n v="46000872"/>
    <s v="MONTEMAYOR"/>
    <n v="3269"/>
    <x v="45"/>
    <d v="2024-09-19T00:00:00"/>
    <d v="1899-12-30T16:40:04"/>
    <s v="20/09 15:00h"/>
    <d v="2024-09-20T00:00:00"/>
    <x v="4"/>
    <x v="9"/>
    <x v="3993"/>
    <d v="2024-09-20T00:00:00"/>
    <d v="1899-12-30T11:35:50"/>
    <n v="135"/>
    <s v="E00135"/>
    <s v="RUTA KMS.135"/>
    <x v="92"/>
    <x v="0"/>
    <x v="0"/>
    <x v="5"/>
    <x v="0"/>
    <d v="2024-09-19T16:40:04"/>
    <x v="401"/>
    <n v="22.33222222229233"/>
    <d v="2024-09-20T11:35:50"/>
    <d v="1899-12-30T01:48:00"/>
    <d v="2024-09-20T13:23:50"/>
    <n v="1.6027777778799646"/>
    <x v="0"/>
    <m/>
    <m/>
    <x v="0"/>
    <x v="19"/>
    <x v="0"/>
    <x v="3"/>
    <x v="7"/>
    <n v="6"/>
    <s v=""/>
    <d v="1899-12-31T19:12:00"/>
    <n v="19.532222222292329"/>
    <n v="12"/>
    <n v="7.5322222222923294"/>
    <n v="0"/>
    <x v="3"/>
  </r>
  <r>
    <s v="E002"/>
    <s v="EO55"/>
    <x v="3847"/>
    <x v="0"/>
    <s v="E3"/>
    <n v="432000110"/>
    <s v="PREBETONG HORMIGONES, S.A."/>
    <n v="46001418"/>
    <s v="SEVILLA (SAN JERONIMO)"/>
    <n v="837"/>
    <x v="42"/>
    <d v="2024-09-19T00:00:00"/>
    <d v="1899-12-30T16:56:47"/>
    <s v="20/09 12:00h"/>
    <d v="2024-09-20T00:00:00"/>
    <x v="17"/>
    <x v="10"/>
    <x v="3994"/>
    <d v="2024-09-20T00:00:00"/>
    <d v="1899-12-30T11:03:28"/>
    <n v="80"/>
    <s v="E00080"/>
    <s v="RUTA KMS.080"/>
    <x v="389"/>
    <x v="0"/>
    <x v="0"/>
    <x v="6"/>
    <x v="0"/>
    <d v="2024-09-19T16:56:47"/>
    <x v="390"/>
    <n v="19.05361111118691"/>
    <d v="2024-09-20T11:03:28"/>
    <d v="1899-12-30T01:04:00"/>
    <d v="2024-09-20T12:07:28"/>
    <n v="-0.12444444437278435"/>
    <x v="0"/>
    <m/>
    <m/>
    <x v="0"/>
    <x v="19"/>
    <x v="0"/>
    <x v="3"/>
    <x v="7"/>
    <n v="6"/>
    <s v=""/>
    <d v="1899-12-31T01:36:00"/>
    <n v="16.986944444520244"/>
    <n v="12"/>
    <n v="4.986944444520244"/>
    <n v="0"/>
    <x v="3"/>
  </r>
  <r>
    <s v="E002"/>
    <s v="EO55"/>
    <x v="3848"/>
    <x v="0"/>
    <s v="E3"/>
    <n v="432000110"/>
    <s v="PREBETONG HORMIGONES, S.A."/>
    <n v="46001416"/>
    <s v="ALCALA DE GUADAIRA"/>
    <n v="2032"/>
    <x v="51"/>
    <d v="2024-09-19T00:00:00"/>
    <d v="1899-12-30T16:58:36"/>
    <s v="20/09 11h silo nº 3"/>
    <d v="2024-09-20T00:00:00"/>
    <x v="12"/>
    <x v="10"/>
    <x v="3995"/>
    <d v="2024-09-20T00:00:00"/>
    <d v="1899-12-30T09:59:00"/>
    <n v="83"/>
    <s v="E00083"/>
    <s v="RUTA KMS.083"/>
    <x v="87"/>
    <x v="0"/>
    <x v="0"/>
    <x v="6"/>
    <x v="0"/>
    <d v="2024-09-19T16:58:36"/>
    <x v="393"/>
    <n v="18.023333333374467"/>
    <d v="2024-09-20T09:59:00"/>
    <d v="1899-12-30T01:06:24"/>
    <d v="2024-09-20T11:05:24"/>
    <n v="-9.0000000083819032E-2"/>
    <x v="0"/>
    <m/>
    <m/>
    <x v="0"/>
    <x v="19"/>
    <x v="0"/>
    <x v="3"/>
    <x v="1"/>
    <n v="6"/>
    <s v=""/>
    <d v="1899-12-31T02:33:36"/>
    <n v="15.916666666707801"/>
    <n v="12"/>
    <n v="3.9166666667078012"/>
    <n v="0"/>
    <x v="3"/>
  </r>
  <r>
    <s v="E002"/>
    <s v="EO55"/>
    <x v="3849"/>
    <x v="0"/>
    <s v="E3"/>
    <n v="100018311"/>
    <s v="ANDALUZA DE MORTEROS, SA (ANDEMOSA)"/>
    <n v="46005100"/>
    <s v="PLANTA VILLA ROSA (CON TTE) MALAGA"/>
    <n v="3264"/>
    <x v="43"/>
    <d v="2024-09-19T00:00:00"/>
    <d v="1899-12-30T17:10:44"/>
    <d v="1899-12-30T12:00:00"/>
    <d v="2024-09-20T00:00:00"/>
    <x v="17"/>
    <x v="9"/>
    <x v="3996"/>
    <d v="2024-09-20T00:00:00"/>
    <d v="1899-12-30T11:22:15"/>
    <n v="24"/>
    <s v="E00024"/>
    <s v="RUTA KMS.024"/>
    <x v="129"/>
    <x v="0"/>
    <x v="0"/>
    <x v="5"/>
    <x v="0"/>
    <d v="2024-09-19T17:10:44"/>
    <x v="390"/>
    <n v="18.821111111145001"/>
    <d v="2024-09-20T11:22:15"/>
    <d v="1899-12-30T00:19:12"/>
    <d v="2024-09-20T11:41:27"/>
    <n v="0.3091666666441597"/>
    <x v="0"/>
    <m/>
    <m/>
    <x v="0"/>
    <x v="19"/>
    <x v="0"/>
    <x v="3"/>
    <x v="7"/>
    <n v="6"/>
    <s v=""/>
    <d v="1899-12-30T07:40:48"/>
    <n v="17.501111111145001"/>
    <n v="12"/>
    <n v="5.5011111111450006"/>
    <n v="0"/>
    <x v="3"/>
  </r>
  <r>
    <s v="E002"/>
    <s v="EO55"/>
    <x v="3850"/>
    <x v="0"/>
    <s v="E3"/>
    <n v="100059306"/>
    <s v="ARIDOS LOPEZ S.L.U."/>
    <n v="46005723"/>
    <s v="BIAR- ARIDOS LOPEZ"/>
    <n v="3269"/>
    <x v="45"/>
    <d v="2024-09-19T00:00:00"/>
    <d v="1899-12-30T17:44:07"/>
    <s v="23/09 08:00h"/>
    <d v="2024-09-23T00:00:00"/>
    <x v="13"/>
    <x v="9"/>
    <x v="3997"/>
    <d v="2024-09-20T00:00:00"/>
    <d v="1899-12-30T16:04:47"/>
    <n v="516"/>
    <s v="E00516"/>
    <s v="RUTA KMS.516"/>
    <x v="407"/>
    <x v="0"/>
    <x v="0"/>
    <x v="5"/>
    <x v="0"/>
    <d v="2024-09-19T17:44:07"/>
    <x v="410"/>
    <n v="86.264722222345881"/>
    <d v="2024-09-20T16:04:47"/>
    <d v="1899-12-30T06:52:48"/>
    <d v="2024-09-20T22:57:35"/>
    <n v="57.040277777763549"/>
    <x v="0"/>
    <m/>
    <m/>
    <x v="0"/>
    <x v="19"/>
    <x v="0"/>
    <x v="3"/>
    <x v="8"/>
    <n v="6"/>
    <s v=""/>
    <d v="1900-01-05T21:07:12"/>
    <n v="78.384722222345886"/>
    <n v="48"/>
    <n v="30.384722222345886"/>
    <n v="0"/>
    <x v="3"/>
  </r>
  <r>
    <s v="E002"/>
    <s v="EO55"/>
    <x v="3851"/>
    <x v="0"/>
    <s v="E3"/>
    <n v="100052034"/>
    <s v="GRUPO PUMA ESPAÑA S.L."/>
    <n v="46005388"/>
    <s v="FABRICA - GRANADA"/>
    <n v="3264"/>
    <x v="43"/>
    <d v="2024-09-19T00:00:00"/>
    <d v="1899-12-30T17:47:24"/>
    <s v="23/09 10:00h"/>
    <d v="2024-09-23T00:00:00"/>
    <x v="11"/>
    <x v="9"/>
    <x v="3998"/>
    <d v="2024-09-20T00:00:00"/>
    <d v="1899-12-30T13:04:59"/>
    <n v="132"/>
    <s v="E00132"/>
    <s v="RUTA KMS.132"/>
    <x v="239"/>
    <x v="0"/>
    <x v="0"/>
    <x v="5"/>
    <x v="0"/>
    <d v="2024-09-19T17:47:24"/>
    <x v="423"/>
    <n v="88.209999999962747"/>
    <d v="2024-09-20T13:04:59"/>
    <d v="1899-12-30T01:45:36"/>
    <d v="2024-09-20T14:50:35"/>
    <n v="67.156944444403052"/>
    <x v="0"/>
    <m/>
    <m/>
    <x v="0"/>
    <x v="19"/>
    <x v="0"/>
    <x v="3"/>
    <x v="2"/>
    <n v="6"/>
    <s v=""/>
    <d v="1899-12-31T18:14:24"/>
    <n v="85.449999999962742"/>
    <n v="48"/>
    <n v="37.449999999962742"/>
    <n v="0"/>
    <x v="3"/>
  </r>
  <r>
    <s v="E002"/>
    <s v="EO55"/>
    <x v="3852"/>
    <x v="0"/>
    <s v="E3"/>
    <n v="100052034"/>
    <s v="GRUPO PUMA ESPAÑA S.L."/>
    <n v="46005379"/>
    <s v="FABRICA - ALICANTE"/>
    <n v="3262"/>
    <x v="38"/>
    <d v="2024-09-20T00:00:00"/>
    <d v="1899-12-30T07:51:27"/>
    <s v="23/09 12:30h PC-0012"/>
    <d v="2024-09-23T00:00:00"/>
    <x v="8"/>
    <x v="9"/>
    <x v="3999"/>
    <d v="2024-09-23T00:00:00"/>
    <d v="1899-12-30T07:11:14"/>
    <n v="463"/>
    <s v="E00463"/>
    <s v="RUTA KMS.463"/>
    <x v="104"/>
    <x v="0"/>
    <x v="0"/>
    <x v="5"/>
    <x v="0"/>
    <d v="2024-09-20T07:51:27"/>
    <x v="430"/>
    <n v="76.642500000132713"/>
    <d v="2024-09-23T07:11:14"/>
    <d v="1899-12-30T06:10:24"/>
    <d v="2024-09-23T13:21:38"/>
    <n v="-0.86055555555503815"/>
    <x v="1"/>
    <m/>
    <m/>
    <x v="0"/>
    <x v="20"/>
    <x v="1"/>
    <x v="4"/>
    <x v="12"/>
    <n v="2"/>
    <s v=""/>
    <d v="1900-01-05T04:09:36"/>
    <n v="69.469166666799381"/>
    <n v="36"/>
    <n v="33.469166666799381"/>
    <n v="0"/>
    <x v="3"/>
  </r>
  <r>
    <s v="E002"/>
    <s v="EO55"/>
    <x v="3853"/>
    <x v="0"/>
    <s v="E3"/>
    <n v="100037768"/>
    <s v="MINAS DE AGUAS TEÑIDAS, S.A.U. (MAT"/>
    <n v="46003118"/>
    <s v="ZREP4500031988_1 VALDELAMUSA PASTA"/>
    <n v="1782"/>
    <x v="46"/>
    <d v="2024-09-20T00:00:00"/>
    <d v="1899-12-30T07:58:37"/>
    <s v="20/09 10h"/>
    <d v="2024-09-20T00:00:00"/>
    <x v="9"/>
    <x v="10"/>
    <x v="4000"/>
    <d v="2024-09-20T00:00:00"/>
    <d v="1899-12-30T10:46:41"/>
    <n v="85"/>
    <s v="E00085"/>
    <s v="RUTA KMS.085"/>
    <x v="101"/>
    <x v="0"/>
    <x v="0"/>
    <x v="6"/>
    <x v="0"/>
    <d v="2024-09-20T07:58:37"/>
    <x v="368"/>
    <n v="12.023055555531755"/>
    <d v="2024-09-20T10:46:41"/>
    <d v="1899-12-30T01:08:00"/>
    <d v="2024-09-20T11:54:41"/>
    <n v="8.0886111111030914"/>
    <x v="0"/>
    <m/>
    <m/>
    <x v="0"/>
    <x v="19"/>
    <x v="0"/>
    <x v="3"/>
    <x v="6"/>
    <n v="6"/>
    <s v=""/>
    <d v="1899-12-31T03:12:00"/>
    <n v="9.8897222221984222"/>
    <n v="0"/>
    <n v="9.8897222221984222"/>
    <n v="0"/>
    <x v="3"/>
  </r>
  <r>
    <s v="E002"/>
    <s v="EO55"/>
    <x v="3854"/>
    <x v="0"/>
    <s v="E3"/>
    <n v="100037768"/>
    <s v="MINAS DE AGUAS TEÑIDAS, S.A.U. (MAT"/>
    <n v="46003118"/>
    <s v="ZREP4500031988_1 VALDELAMUSA PASTA"/>
    <n v="1782"/>
    <x v="46"/>
    <d v="2024-09-20T00:00:00"/>
    <d v="1899-12-30T07:59:09"/>
    <s v="20/09 11h"/>
    <d v="2024-09-20T00:00:00"/>
    <x v="9"/>
    <x v="10"/>
    <x v="4001"/>
    <d v="2024-09-20T00:00:00"/>
    <d v="1899-12-30T11:38:06"/>
    <n v="85"/>
    <s v="E00085"/>
    <s v="RUTA KMS.085"/>
    <x v="70"/>
    <x v="0"/>
    <x v="0"/>
    <x v="6"/>
    <x v="0"/>
    <d v="2024-09-20T07:59:09"/>
    <x v="368"/>
    <n v="12.014166666660458"/>
    <d v="2024-09-20T11:38:06"/>
    <d v="1899-12-30T01:08:00"/>
    <d v="2024-09-20T12:46:06"/>
    <n v="7.2316666666301899"/>
    <x v="0"/>
    <m/>
    <m/>
    <x v="0"/>
    <x v="19"/>
    <x v="0"/>
    <x v="3"/>
    <x v="7"/>
    <n v="6"/>
    <s v=""/>
    <d v="1899-12-31T03:12:00"/>
    <n v="9.880833333327125"/>
    <n v="0"/>
    <n v="9.880833333327125"/>
    <n v="0"/>
    <x v="3"/>
  </r>
  <r>
    <s v="E002"/>
    <s v="EO55"/>
    <x v="3855"/>
    <x v="0"/>
    <s v="E3"/>
    <n v="100037768"/>
    <s v="MINAS DE AGUAS TEÑIDAS, S.A.U. (MAT"/>
    <n v="46003118"/>
    <s v="ZREP4500031988_1 VALDELAMUSA PASTA"/>
    <n v="1782"/>
    <x v="46"/>
    <d v="2024-09-20T00:00:00"/>
    <d v="1899-12-30T07:59:37"/>
    <s v="20/09 12h"/>
    <d v="2024-09-20T00:00:00"/>
    <x v="9"/>
    <x v="10"/>
    <x v="4002"/>
    <d v="2024-09-20T00:00:00"/>
    <d v="1899-12-30T10:21:17"/>
    <n v="85"/>
    <s v="E00085"/>
    <s v="RUTA KMS.085"/>
    <x v="284"/>
    <x v="0"/>
    <x v="0"/>
    <x v="6"/>
    <x v="0"/>
    <d v="2024-09-20T07:59:37"/>
    <x v="368"/>
    <n v="12.006388888985384"/>
    <d v="2024-09-20T10:21:17"/>
    <d v="1899-12-30T01:08:00"/>
    <d v="2024-09-20T11:29:17"/>
    <n v="8.5119444445590489"/>
    <x v="0"/>
    <m/>
    <m/>
    <x v="0"/>
    <x v="19"/>
    <x v="0"/>
    <x v="3"/>
    <x v="6"/>
    <n v="6"/>
    <s v=""/>
    <d v="1899-12-31T03:12:00"/>
    <n v="9.8730555556520514"/>
    <n v="0"/>
    <n v="9.8730555556520514"/>
    <n v="0"/>
    <x v="3"/>
  </r>
  <r>
    <s v="E002"/>
    <s v="EO55"/>
    <x v="3856"/>
    <x v="0"/>
    <s v="E3"/>
    <n v="100037768"/>
    <s v="MINAS DE AGUAS TEÑIDAS, S.A.U. (MAT"/>
    <n v="46003118"/>
    <s v="ZREP4500031988_1 VALDELAMUSA PASTA"/>
    <n v="1782"/>
    <x v="46"/>
    <d v="2024-09-20T00:00:00"/>
    <d v="1899-12-30T08:00:06"/>
    <s v="20/09 13h"/>
    <d v="2024-09-20T00:00:00"/>
    <x v="9"/>
    <x v="10"/>
    <x v="4003"/>
    <d v="2024-09-20T00:00:00"/>
    <d v="1899-12-30T12:39:53"/>
    <n v="85"/>
    <s v="E00085"/>
    <s v="RUTA KMS.085"/>
    <x v="69"/>
    <x v="0"/>
    <x v="0"/>
    <x v="6"/>
    <x v="0"/>
    <d v="2024-09-20T08:00:06"/>
    <x v="368"/>
    <n v="11.998333333467599"/>
    <d v="2024-09-20T12:39:53"/>
    <d v="1899-12-30T01:08:00"/>
    <d v="2024-09-20T13:47:53"/>
    <n v="6.2019444445031695"/>
    <x v="0"/>
    <m/>
    <m/>
    <x v="0"/>
    <x v="19"/>
    <x v="0"/>
    <x v="3"/>
    <x v="3"/>
    <n v="6"/>
    <s v=""/>
    <d v="1899-12-31T03:12:00"/>
    <n v="9.8650000001342661"/>
    <n v="0"/>
    <n v="9.8650000001342661"/>
    <n v="0"/>
    <x v="3"/>
  </r>
  <r>
    <s v="E002"/>
    <s v="EO55"/>
    <x v="3857"/>
    <x v="0"/>
    <s v="E3"/>
    <n v="100037768"/>
    <s v="MINAS DE AGUAS TEÑIDAS, S.A.U. (MAT"/>
    <n v="46003118"/>
    <s v="ZREP4500031988_1 VALDELAMUSA PASTA"/>
    <n v="1782"/>
    <x v="46"/>
    <d v="2024-09-20T00:00:00"/>
    <d v="1899-12-30T08:01:26"/>
    <s v="20/09 14h"/>
    <d v="2024-09-20T00:00:00"/>
    <x v="9"/>
    <x v="10"/>
    <x v="4004"/>
    <d v="2024-09-20T00:00:00"/>
    <d v="1899-12-30T14:01:19"/>
    <n v="85"/>
    <s v="E00085"/>
    <s v="RUTA KMS.085"/>
    <x v="318"/>
    <x v="0"/>
    <x v="0"/>
    <x v="6"/>
    <x v="0"/>
    <d v="2024-09-20T08:01:26"/>
    <x v="368"/>
    <n v="11.976111111114733"/>
    <d v="2024-09-20T14:01:19"/>
    <d v="1899-12-30T01:08:00"/>
    <d v="2024-09-20T15:09:19"/>
    <n v="4.8447222223039716"/>
    <x v="0"/>
    <m/>
    <m/>
    <x v="0"/>
    <x v="19"/>
    <x v="0"/>
    <x v="3"/>
    <x v="5"/>
    <n v="6"/>
    <s v="LOGISTICA GALVEZ MARIN, S.L."/>
    <d v="1899-12-31T03:12:00"/>
    <n v="9.8427777777814001"/>
    <n v="0"/>
    <n v="9.8427777777814001"/>
    <n v="0"/>
    <x v="3"/>
  </r>
  <r>
    <s v="E002"/>
    <s v="EO55"/>
    <x v="3858"/>
    <x v="0"/>
    <s v="E3"/>
    <n v="100037768"/>
    <s v="MINAS DE AGUAS TEÑIDAS, S.A.U. (MAT"/>
    <n v="46003118"/>
    <s v="ZREP4500031988_1 VALDELAMUSA PASTA"/>
    <n v="1782"/>
    <x v="46"/>
    <d v="2024-09-20T00:00:00"/>
    <d v="1899-12-30T08:02:23"/>
    <s v="20/09 15h"/>
    <d v="2024-09-20T00:00:00"/>
    <x v="9"/>
    <x v="10"/>
    <x v="4005"/>
    <d v="2024-09-20T00:00:00"/>
    <d v="1899-12-30T09:48:21"/>
    <n v="85"/>
    <s v="E00085"/>
    <s v="RUTA KMS.085"/>
    <x v="63"/>
    <x v="0"/>
    <x v="0"/>
    <x v="6"/>
    <x v="0"/>
    <d v="2024-09-20T08:02:23"/>
    <x v="368"/>
    <n v="11.960277777921874"/>
    <d v="2024-09-20T09:48:21"/>
    <d v="1899-12-30T01:08:00"/>
    <d v="2024-09-20T10:56:21"/>
    <n v="9.0608333334093913"/>
    <x v="0"/>
    <m/>
    <m/>
    <x v="0"/>
    <x v="19"/>
    <x v="0"/>
    <x v="3"/>
    <x v="1"/>
    <n v="6"/>
    <s v=""/>
    <d v="1899-12-31T03:12:00"/>
    <n v="9.8269444445885412"/>
    <n v="0"/>
    <n v="9.8269444445885412"/>
    <n v="0"/>
    <x v="3"/>
  </r>
  <r>
    <s v="E002"/>
    <s v="EO55"/>
    <x v="3859"/>
    <x v="0"/>
    <s v="E3"/>
    <n v="100037768"/>
    <s v="MINAS DE AGUAS TEÑIDAS, S.A.U. (MAT"/>
    <n v="46003118"/>
    <s v="ZREP4500031988_1 VALDELAMUSA PASTA"/>
    <n v="1782"/>
    <x v="46"/>
    <d v="2024-09-20T00:00:00"/>
    <d v="1899-12-30T08:04:01"/>
    <s v="20/09 16h"/>
    <d v="2024-09-20T00:00:00"/>
    <x v="9"/>
    <x v="10"/>
    <x v="4006"/>
    <d v="2024-09-20T00:00:00"/>
    <d v="1899-12-30T12:15:20"/>
    <n v="85"/>
    <s v="E00085"/>
    <s v="RUTA KMS.085"/>
    <x v="61"/>
    <x v="0"/>
    <x v="0"/>
    <x v="6"/>
    <x v="0"/>
    <d v="2024-09-20T08:04:01"/>
    <x v="368"/>
    <n v="11.933055555622559"/>
    <d v="2024-09-20T12:15:20"/>
    <d v="1899-12-30T01:08:00"/>
    <d v="2024-09-20T13:23:20"/>
    <n v="6.6111111111240461"/>
    <x v="0"/>
    <m/>
    <m/>
    <x v="0"/>
    <x v="19"/>
    <x v="0"/>
    <x v="3"/>
    <x v="3"/>
    <n v="6"/>
    <s v=""/>
    <d v="1899-12-31T03:12:00"/>
    <n v="9.7997222222892262"/>
    <n v="0"/>
    <n v="9.7997222222892262"/>
    <n v="0"/>
    <x v="3"/>
  </r>
  <r>
    <s v="E002"/>
    <s v="EO55"/>
    <x v="3860"/>
    <x v="0"/>
    <s v="E3"/>
    <n v="100037768"/>
    <s v="MINAS DE AGUAS TEÑIDAS, S.A.U. (MAT"/>
    <n v="46003118"/>
    <s v="ZREP4500031988_1 VALDELAMUSA PASTA"/>
    <n v="1782"/>
    <x v="46"/>
    <d v="2024-09-20T00:00:00"/>
    <d v="1899-12-30T08:04:33"/>
    <s v="20/09 17h"/>
    <d v="2024-09-20T00:00:00"/>
    <x v="9"/>
    <x v="10"/>
    <x v="4007"/>
    <d v="2024-09-20T00:00:00"/>
    <d v="1899-12-30T11:20:02"/>
    <n v="85"/>
    <s v="E00085"/>
    <s v="RUTA KMS.085"/>
    <x v="88"/>
    <x v="0"/>
    <x v="0"/>
    <x v="6"/>
    <x v="0"/>
    <d v="2024-09-20T08:04:33"/>
    <x v="368"/>
    <n v="11.924166666751262"/>
    <d v="2024-09-20T11:20:02"/>
    <d v="1899-12-30T01:08:00"/>
    <d v="2024-09-20T12:28:02"/>
    <n v="7.5327777777565643"/>
    <x v="0"/>
    <m/>
    <m/>
    <x v="0"/>
    <x v="19"/>
    <x v="0"/>
    <x v="3"/>
    <x v="7"/>
    <n v="6"/>
    <s v=""/>
    <d v="1899-12-31T03:12:00"/>
    <n v="9.7908333334179289"/>
    <n v="0"/>
    <n v="9.7908333334179289"/>
    <n v="0"/>
    <x v="3"/>
  </r>
  <r>
    <s v="E002"/>
    <s v="EO55"/>
    <x v="3861"/>
    <x v="0"/>
    <s v="E3"/>
    <n v="100037768"/>
    <s v="MINAS DE AGUAS TEÑIDAS, S.A.U. (MAT"/>
    <n v="46003118"/>
    <s v="ZREP4500031988_1 VALDELAMUSA PASTA"/>
    <n v="1782"/>
    <x v="46"/>
    <d v="2024-09-20T00:00:00"/>
    <d v="1899-12-30T08:04:58"/>
    <s v="20/09 18h"/>
    <d v="2024-09-20T00:00:00"/>
    <x v="9"/>
    <x v="10"/>
    <x v="4008"/>
    <d v="2024-09-20T00:00:00"/>
    <d v="1899-12-30T16:04:01"/>
    <n v="85"/>
    <s v="E00085"/>
    <s v="RUTA KMS.085"/>
    <x v="289"/>
    <x v="0"/>
    <x v="0"/>
    <x v="6"/>
    <x v="0"/>
    <d v="2024-09-20T08:04:58"/>
    <x v="368"/>
    <n v="11.917222222255077"/>
    <d v="2024-09-20T16:04:01"/>
    <d v="1899-12-30T01:08:00"/>
    <d v="2024-09-20T17:12:01"/>
    <n v="2.7997222222038545"/>
    <x v="0"/>
    <m/>
    <m/>
    <x v="0"/>
    <x v="19"/>
    <x v="0"/>
    <x v="3"/>
    <x v="8"/>
    <n v="6"/>
    <s v=""/>
    <d v="1899-12-31T03:12:00"/>
    <n v="9.7838888889217444"/>
    <n v="0"/>
    <n v="9.7838888889217444"/>
    <n v="0"/>
    <x v="3"/>
  </r>
  <r>
    <s v="E002"/>
    <s v="EO55"/>
    <x v="3862"/>
    <x v="0"/>
    <s v="E3"/>
    <n v="100037768"/>
    <s v="MINAS DE AGUAS TEÑIDAS, S.A.U. (MAT"/>
    <n v="46003118"/>
    <s v="ZREP4500031988_1 VALDELAMUSA PASTA"/>
    <n v="1782"/>
    <x v="46"/>
    <d v="2024-09-20T00:00:00"/>
    <d v="1899-12-30T08:05:27"/>
    <s v="20/09 19h"/>
    <d v="2024-09-20T00:00:00"/>
    <x v="9"/>
    <x v="10"/>
    <x v="4009"/>
    <d v="2024-09-20T00:00:00"/>
    <d v="1899-12-30T13:10:35"/>
    <n v="85"/>
    <s v="E00085"/>
    <s v="RUTA KMS.085"/>
    <x v="120"/>
    <x v="0"/>
    <x v="0"/>
    <x v="6"/>
    <x v="0"/>
    <d v="2024-09-20T08:05:27"/>
    <x v="368"/>
    <n v="11.909166666737292"/>
    <d v="2024-09-20T13:10:35"/>
    <d v="1899-12-30T01:08:00"/>
    <d v="2024-09-20T14:18:35"/>
    <n v="5.69027777784504"/>
    <x v="0"/>
    <m/>
    <m/>
    <x v="0"/>
    <x v="19"/>
    <x v="0"/>
    <x v="3"/>
    <x v="2"/>
    <n v="6"/>
    <s v=""/>
    <d v="1899-12-31T03:12:00"/>
    <n v="9.7758333334039591"/>
    <n v="0"/>
    <n v="9.7758333334039591"/>
    <n v="0"/>
    <x v="3"/>
  </r>
  <r>
    <s v="E002"/>
    <s v="EO55"/>
    <x v="3863"/>
    <x v="0"/>
    <s v="E3"/>
    <n v="100051174"/>
    <s v="HORMIGONES CONO, SL"/>
    <n v="46005927"/>
    <s v="POZOBLANCO-DEPURADORA"/>
    <n v="3269"/>
    <x v="45"/>
    <d v="2024-09-20T00:00:00"/>
    <d v="1899-12-30T08:13:19"/>
    <s v="23/09 08:00h"/>
    <d v="2024-09-23T00:00:00"/>
    <x v="13"/>
    <x v="9"/>
    <x v="4010"/>
    <d v="2024-09-20T00:00:00"/>
    <d v="1899-12-30T14:38:05"/>
    <n v="259"/>
    <s v="E00259"/>
    <s v="RUTA KMS.259"/>
    <x v="282"/>
    <x v="0"/>
    <x v="0"/>
    <x v="5"/>
    <x v="0"/>
    <d v="2024-09-20T08:13:19"/>
    <x v="410"/>
    <n v="71.778055555536412"/>
    <d v="2024-09-20T14:38:05"/>
    <d v="1899-12-30T03:27:12"/>
    <d v="2024-09-20T18:05:17"/>
    <n v="61.911944444524124"/>
    <x v="0"/>
    <m/>
    <m/>
    <x v="0"/>
    <x v="19"/>
    <x v="0"/>
    <x v="3"/>
    <x v="5"/>
    <n v="6"/>
    <s v="LOGISTICA GALVEZ MARIN, S.L."/>
    <d v="1900-01-02T10:52:48"/>
    <n v="67.324722222203079"/>
    <n v="36"/>
    <n v="31.324722222203079"/>
    <n v="0"/>
    <x v="3"/>
  </r>
  <r>
    <s v="E002"/>
    <s v="EO55"/>
    <x v="3864"/>
    <x v="0"/>
    <s v="E4"/>
    <n v="100058411"/>
    <s v="BRICOLAJE BRICOMAN, S.L.U."/>
    <n v="46005390"/>
    <s v="BRICOMART 008 - MALAGA"/>
    <n v="3283"/>
    <x v="40"/>
    <d v="2024-09-20T00:00:00"/>
    <d v="1899-12-30T08:20:15"/>
    <s v="24/09 8h 1803046730"/>
    <d v="2024-09-24T00:00:00"/>
    <x v="13"/>
    <x v="9"/>
    <x v="4011"/>
    <d v="2024-09-23T00:00:00"/>
    <d v="1899-12-30T17:47:55"/>
    <n v="24"/>
    <s v="E00024"/>
    <s v="RUTA KMS.024"/>
    <x v="143"/>
    <x v="0"/>
    <x v="0"/>
    <x v="5"/>
    <x v="1"/>
    <d v="2024-09-20T08:20:15"/>
    <x v="442"/>
    <n v="95.662500000034925"/>
    <d v="2024-09-23T17:47:55"/>
    <d v="1899-12-30T00:19:12"/>
    <d v="2024-09-23T18:07:07"/>
    <n v="13.881388888810761"/>
    <x v="0"/>
    <m/>
    <m/>
    <x v="0"/>
    <x v="20"/>
    <x v="0"/>
    <x v="4"/>
    <x v="9"/>
    <n v="2"/>
    <s v=""/>
    <d v="1899-12-30T07:40:48"/>
    <n v="94.342500000034931"/>
    <n v="48"/>
    <n v="46.342500000034931"/>
    <n v="0"/>
    <x v="3"/>
  </r>
  <r>
    <s v="E002"/>
    <s v="EO55"/>
    <x v="3865"/>
    <x v="0"/>
    <s v="E4"/>
    <n v="100051798"/>
    <s v="SERVICIOS Y TRANSPORTES ALPAMI S.L."/>
    <n v="46004544"/>
    <s v="CORDOBA (ALMACENES BDB)"/>
    <n v="3283"/>
    <x v="40"/>
    <d v="2024-09-20T00:00:00"/>
    <d v="1899-12-30T08:22:46"/>
    <s v="23/09 servir"/>
    <d v="2024-09-23T00:00:00"/>
    <x v="17"/>
    <x v="9"/>
    <x v="4012"/>
    <d v="2024-09-23T00:00:00"/>
    <d v="1899-12-30T13:39:35"/>
    <n v="164"/>
    <s v="E00164"/>
    <s v="RUTA KMS.164"/>
    <x v="291"/>
    <x v="0"/>
    <x v="0"/>
    <x v="5"/>
    <x v="1"/>
    <d v="2024-09-20T08:22:46"/>
    <x v="416"/>
    <n v="75.620555555506144"/>
    <d v="2024-09-23T13:39:35"/>
    <d v="1899-12-30T02:11:12"/>
    <d v="2024-09-23T15:50:47"/>
    <n v="-3.8463888888945803"/>
    <x v="1"/>
    <m/>
    <m/>
    <x v="0"/>
    <x v="20"/>
    <x v="2"/>
    <x v="4"/>
    <x v="2"/>
    <n v="2"/>
    <s v=""/>
    <d v="1900-01-01T04:28:48"/>
    <n v="72.433888888839476"/>
    <n v="36"/>
    <n v="36.433888888839476"/>
    <n v="0"/>
    <x v="3"/>
  </r>
  <r>
    <s v="E002"/>
    <s v="EO55"/>
    <x v="3866"/>
    <x v="0"/>
    <s v="E4"/>
    <n v="100058117"/>
    <s v="MAT. CONST CRISTOBAL CASTILLA, S.L."/>
    <n v="46005376"/>
    <s v="ALMACEN JIMENA DE LA FRONTERA"/>
    <n v="3283"/>
    <x v="40"/>
    <d v="2024-09-20T00:00:00"/>
    <d v="1899-12-30T08:24:35"/>
    <s v="23/09 8h recoger pal"/>
    <d v="2024-09-23T00:00:00"/>
    <x v="13"/>
    <x v="9"/>
    <x v="4013"/>
    <d v="2024-09-23T00:00:00"/>
    <d v="1899-12-30T06:21:18"/>
    <n v="168"/>
    <s v="E00168"/>
    <s v="RUTA KMS.168"/>
    <x v="143"/>
    <x v="0"/>
    <x v="0"/>
    <x v="5"/>
    <x v="1"/>
    <d v="2024-09-20T08:24:35"/>
    <x v="410"/>
    <n v="71.590277777868323"/>
    <d v="2024-09-23T06:21:18"/>
    <d v="1899-12-30T02:14:24"/>
    <d v="2024-09-23T08:35:42"/>
    <n v="-0.59499999991385266"/>
    <x v="0"/>
    <m/>
    <m/>
    <x v="0"/>
    <x v="20"/>
    <x v="0"/>
    <x v="4"/>
    <x v="13"/>
    <n v="2"/>
    <s v=""/>
    <d v="1900-01-01T05:45:36"/>
    <n v="68.350277777868328"/>
    <n v="36"/>
    <n v="32.350277777868328"/>
    <n v="0"/>
    <x v="3"/>
  </r>
  <r>
    <s v="E002"/>
    <s v="EO55"/>
    <x v="3867"/>
    <x v="0"/>
    <s v="E3"/>
    <n v="100023188"/>
    <s v="MTOS DE TIERRAS Y ARIDOS DEL TINTO,"/>
    <n v="46001835"/>
    <s v="NERVA"/>
    <n v="837"/>
    <x v="42"/>
    <d v="2024-09-20T00:00:00"/>
    <d v="1899-12-30T08:39:58"/>
    <s v="20/09 Lo antes posib"/>
    <d v="2024-09-20T00:00:00"/>
    <x v="1"/>
    <x v="10"/>
    <x v="4014"/>
    <d v="2024-09-20T00:00:00"/>
    <d v="1899-12-30T11:29:38"/>
    <n v="78"/>
    <s v="E00078"/>
    <s v="RUTA KMS.078"/>
    <x v="289"/>
    <x v="0"/>
    <x v="0"/>
    <x v="6"/>
    <x v="0"/>
    <d v="2024-09-20T08:39:58"/>
    <x v="418"/>
    <n v="8.3338888889411464"/>
    <d v="2024-09-20T11:29:38"/>
    <d v="1899-12-30T01:02:24"/>
    <d v="2024-09-20T12:32:02"/>
    <n v="4.466111111047212"/>
    <x v="0"/>
    <m/>
    <m/>
    <x v="0"/>
    <x v="19"/>
    <x v="0"/>
    <x v="3"/>
    <x v="7"/>
    <n v="6"/>
    <s v=""/>
    <d v="1899-12-31T00:57:36"/>
    <n v="6.2938888889411464"/>
    <n v="0"/>
    <n v="6.2938888889411464"/>
    <n v="0"/>
    <x v="3"/>
  </r>
  <r>
    <s v="E002"/>
    <s v="EO55"/>
    <x v="3868"/>
    <x v="0"/>
    <s v="E3"/>
    <n v="100041604"/>
    <s v="MOVELANA, S.L."/>
    <n v="46004838"/>
    <s v="GUILLENA"/>
    <n v="837"/>
    <x v="42"/>
    <d v="2024-09-20T00:00:00"/>
    <d v="1899-12-30T08:40:49"/>
    <s v="23/09 08:00h"/>
    <d v="2024-09-23T00:00:00"/>
    <x v="13"/>
    <x v="10"/>
    <x v="4015"/>
    <d v="2024-09-23T00:00:00"/>
    <d v="1899-12-30T07:21:03"/>
    <n v="83"/>
    <s v="E00083"/>
    <s v="RUTA KMS.083"/>
    <x v="389"/>
    <x v="0"/>
    <x v="0"/>
    <x v="6"/>
    <x v="0"/>
    <d v="2024-09-20T08:40:49"/>
    <x v="410"/>
    <n v="71.319722222280689"/>
    <d v="2024-09-23T07:21:03"/>
    <d v="1899-12-30T01:06:24"/>
    <d v="2024-09-23T08:27:27"/>
    <n v="-0.45750000007683411"/>
    <x v="0"/>
    <m/>
    <m/>
    <x v="0"/>
    <x v="20"/>
    <x v="0"/>
    <x v="4"/>
    <x v="12"/>
    <n v="2"/>
    <s v=""/>
    <d v="1899-12-31T02:33:36"/>
    <n v="69.213055555614019"/>
    <n v="36"/>
    <n v="33.213055555614019"/>
    <n v="0"/>
    <x v="3"/>
  </r>
  <r>
    <s v="E002"/>
    <s v="EO55"/>
    <x v="3869"/>
    <x v="0"/>
    <s v="E3"/>
    <n v="100057843"/>
    <s v="ANDOSER OBRAS Y SERVICIOS S.L."/>
    <n v="46005203"/>
    <s v="RUTE"/>
    <n v="3269"/>
    <x v="45"/>
    <d v="2024-09-20T00:00:00"/>
    <d v="1899-12-30T09:10:37"/>
    <s v="20/09 17:00h"/>
    <d v="2024-09-20T00:00:00"/>
    <x v="1"/>
    <x v="9"/>
    <x v="4016"/>
    <d v="2024-09-20T00:00:00"/>
    <d v="1899-12-30T10:44:04"/>
    <n v="101"/>
    <s v="E00101"/>
    <s v="RUTA KMS.101"/>
    <x v="122"/>
    <x v="0"/>
    <x v="0"/>
    <x v="5"/>
    <x v="0"/>
    <d v="2024-09-20T09:10:37"/>
    <x v="418"/>
    <n v="7.8230555556365289"/>
    <d v="2024-09-20T10:44:04"/>
    <d v="1899-12-30T01:20:48"/>
    <d v="2024-09-20T12:04:52"/>
    <n v="4.9188888890203089"/>
    <x v="0"/>
    <m/>
    <m/>
    <x v="0"/>
    <x v="19"/>
    <x v="0"/>
    <x v="3"/>
    <x v="6"/>
    <n v="6"/>
    <s v=""/>
    <d v="1899-12-31T08:19:12"/>
    <n v="5.4763888889698622"/>
    <n v="0"/>
    <n v="5.4763888889698622"/>
    <n v="0"/>
    <x v="3"/>
  </r>
  <r>
    <s v="E002"/>
    <s v="EO55"/>
    <x v="3870"/>
    <x v="0"/>
    <s v="E4"/>
    <n v="100052034"/>
    <s v="GRUPO PUMA ESPAÑA S.L."/>
    <n v="46005895"/>
    <s v="LOS VILLARES - ANTONIO GUTIERREZ GA"/>
    <n v="3277"/>
    <x v="44"/>
    <d v="2024-09-20T00:00:00"/>
    <d v="1899-12-30T09:15:04"/>
    <s v="24/09 08:00h"/>
    <d v="2024-09-24T00:00:00"/>
    <x v="13"/>
    <x v="9"/>
    <x v="4017"/>
    <d v="2024-09-24T00:00:00"/>
    <d v="1899-12-30T06:22:05"/>
    <n v="0"/>
    <m/>
    <m/>
    <x v="236"/>
    <x v="0"/>
    <x v="0"/>
    <x v="5"/>
    <x v="1"/>
    <d v="2024-09-20T09:15:04"/>
    <x v="442"/>
    <n v="94.748888888920192"/>
    <d v="2024-09-24T06:22:05"/>
    <d v="1899-12-30T00:00:00"/>
    <d v="2024-09-24T06:22:05"/>
    <n v="1.6319444445543922"/>
    <x v="0"/>
    <m/>
    <m/>
    <x v="0"/>
    <x v="21"/>
    <x v="0"/>
    <x v="4"/>
    <x v="13"/>
    <n v="3"/>
    <s v=""/>
    <d v="1899-12-30T00:00:00"/>
    <n v="93.748888888920192"/>
    <n v="48"/>
    <n v="45.748888888920192"/>
    <n v="0"/>
    <x v="3"/>
  </r>
  <r>
    <s v="E002"/>
    <s v="EO55"/>
    <x v="3871"/>
    <x v="0"/>
    <s v="E3"/>
    <n v="432000110"/>
    <s v="PREBETONG HORMIGONES, S.A."/>
    <n v="46001416"/>
    <s v="ALCALA DE GUADAIRA"/>
    <n v="837"/>
    <x v="42"/>
    <d v="2024-09-20T00:00:00"/>
    <d v="1899-12-30T09:20:02"/>
    <s v="23/09 08:00h"/>
    <d v="2024-09-23T00:00:00"/>
    <x v="13"/>
    <x v="10"/>
    <x v="4018"/>
    <d v="2024-09-23T00:00:00"/>
    <d v="1899-12-30T07:56:49"/>
    <n v="83"/>
    <s v="E00083"/>
    <s v="RUTA KMS.083"/>
    <x v="64"/>
    <x v="0"/>
    <x v="0"/>
    <x v="6"/>
    <x v="0"/>
    <d v="2024-09-20T09:20:02"/>
    <x v="410"/>
    <n v="70.666111111175269"/>
    <d v="2024-09-23T07:56:49"/>
    <d v="1899-12-30T01:06:24"/>
    <d v="2024-09-23T09:03:13"/>
    <n v="-1.0536111111869104"/>
    <x v="1"/>
    <m/>
    <m/>
    <x v="0"/>
    <x v="20"/>
    <x v="1"/>
    <x v="4"/>
    <x v="12"/>
    <n v="2"/>
    <s v=""/>
    <d v="1899-12-31T02:33:36"/>
    <n v="68.5594444445086"/>
    <n v="36"/>
    <n v="32.5594444445086"/>
    <n v="0"/>
    <x v="3"/>
  </r>
  <r>
    <s v="E002"/>
    <s v="EO55"/>
    <x v="3872"/>
    <x v="0"/>
    <s v="E3"/>
    <n v="100056152"/>
    <s v="FERRARENA, S.L."/>
    <n v="46004721"/>
    <s v="AYAMONTE"/>
    <n v="837"/>
    <x v="42"/>
    <d v="2024-09-20T00:00:00"/>
    <d v="1899-12-30T09:28:39"/>
    <s v="23/09 08:00h"/>
    <d v="2024-09-23T00:00:00"/>
    <x v="13"/>
    <x v="10"/>
    <x v="4019"/>
    <d v="2024-09-20T00:00:00"/>
    <d v="1899-12-30T18:30:03"/>
    <n v="81"/>
    <s v="E00081"/>
    <s v="RUTA KMS.081"/>
    <x v="390"/>
    <x v="0"/>
    <x v="0"/>
    <x v="6"/>
    <x v="0"/>
    <d v="2024-09-20T09:28:39"/>
    <x v="410"/>
    <n v="70.522500000020955"/>
    <d v="2024-09-20T18:30:03"/>
    <d v="1899-12-30T01:04:48"/>
    <d v="2024-09-20T19:34:51"/>
    <n v="60.419166666688398"/>
    <x v="0"/>
    <m/>
    <m/>
    <x v="0"/>
    <x v="19"/>
    <x v="0"/>
    <x v="3"/>
    <x v="10"/>
    <n v="6"/>
    <s v=""/>
    <d v="1899-12-31T01:55:12"/>
    <n v="68.442500000020956"/>
    <n v="36"/>
    <n v="32.442500000020956"/>
    <n v="0"/>
    <x v="3"/>
  </r>
  <r>
    <s v="E002"/>
    <s v="EO55"/>
    <x v="3873"/>
    <x v="0"/>
    <s v="E3"/>
    <n v="100031076"/>
    <s v="HORMIGONES DE LOS PUERTOS, S.L."/>
    <n v="46005113"/>
    <s v="PLANTA PUERTO SANTA MARIA"/>
    <n v="3268"/>
    <x v="2"/>
    <d v="2024-09-20T00:00:00"/>
    <d v="1899-12-30T09:36:05"/>
    <s v="23/09 08:00h"/>
    <d v="2024-09-23T00:00:00"/>
    <x v="13"/>
    <x v="9"/>
    <x v="4020"/>
    <d v="2024-09-20T00:00:00"/>
    <d v="1899-12-30T13:07:09"/>
    <n v="254"/>
    <s v="E00254"/>
    <s v="RUTA KMS.254"/>
    <x v="297"/>
    <x v="0"/>
    <x v="0"/>
    <x v="5"/>
    <x v="0"/>
    <d v="2024-09-20T09:36:05"/>
    <x v="410"/>
    <n v="70.398611111158971"/>
    <d v="2024-09-20T13:07:09"/>
    <d v="1899-12-30T03:23:12"/>
    <d v="2024-09-20T16:30:21"/>
    <n v="63.494166666758247"/>
    <x v="0"/>
    <m/>
    <m/>
    <x v="0"/>
    <x v="19"/>
    <x v="0"/>
    <x v="3"/>
    <x v="2"/>
    <n v="6"/>
    <s v=""/>
    <d v="1900-01-02T09:16:48"/>
    <n v="66.0119444444923"/>
    <n v="36"/>
    <n v="30.0119444444923"/>
    <n v="0"/>
    <x v="3"/>
  </r>
  <r>
    <s v="E002"/>
    <s v="EO55"/>
    <x v="3874"/>
    <x v="0"/>
    <s v="E3"/>
    <n v="100052034"/>
    <s v="GRUPO PUMA ESPAÑA S.L."/>
    <n v="46005386"/>
    <s v="FCA - LA LINEA DE LA CONCEPCION"/>
    <n v="3264"/>
    <x v="43"/>
    <d v="2024-09-20T00:00:00"/>
    <d v="1899-12-30T09:37:29"/>
    <s v="23/09 08:00h"/>
    <d v="2024-09-23T00:00:00"/>
    <x v="13"/>
    <x v="9"/>
    <x v="4021"/>
    <d v="2024-09-21T00:00:00"/>
    <d v="1899-12-30T12:32:13"/>
    <n v="143"/>
    <s v="E00143"/>
    <s v="RUTA KMS.143"/>
    <x v="246"/>
    <x v="0"/>
    <x v="0"/>
    <x v="5"/>
    <x v="0"/>
    <d v="2024-09-20T09:37:29"/>
    <x v="410"/>
    <n v="70.375277777784504"/>
    <d v="2024-09-21T12:32:13"/>
    <d v="1899-12-30T01:54:24"/>
    <d v="2024-09-21T14:26:37"/>
    <n v="41.556388888915535"/>
    <x v="0"/>
    <m/>
    <m/>
    <x v="0"/>
    <x v="22"/>
    <x v="0"/>
    <x v="3"/>
    <x v="3"/>
    <n v="7"/>
    <s v=""/>
    <d v="1899-12-31T21:45:36"/>
    <n v="67.468611111117838"/>
    <n v="36"/>
    <n v="31.468611111117838"/>
    <n v="0"/>
    <x v="3"/>
  </r>
  <r>
    <s v="E002"/>
    <s v="EO55"/>
    <x v="3875"/>
    <x v="0"/>
    <s v="E3"/>
    <n v="100057968"/>
    <s v="LOZAC OBRAS Y SERVICIOS, S.L."/>
    <n v="46005115"/>
    <s v="PLANTA PUERTO SANTA MARIA"/>
    <n v="3264"/>
    <x v="43"/>
    <d v="2024-09-20T00:00:00"/>
    <d v="1899-12-30T09:40:44"/>
    <s v="23/09 08:00h"/>
    <d v="2024-09-23T00:00:00"/>
    <x v="13"/>
    <x v="9"/>
    <x v="4022"/>
    <d v="2024-09-20T00:00:00"/>
    <d v="1899-12-30T13:39:04"/>
    <n v="254"/>
    <s v="E00254"/>
    <s v="RUTA KMS.254"/>
    <x v="355"/>
    <x v="0"/>
    <x v="0"/>
    <x v="5"/>
    <x v="0"/>
    <d v="2024-09-20T09:40:44"/>
    <x v="410"/>
    <n v="70.321111111203209"/>
    <d v="2024-09-20T13:39:04"/>
    <d v="1899-12-30T03:23:12"/>
    <d v="2024-09-20T17:02:16"/>
    <n v="62.962222222296987"/>
    <x v="0"/>
    <m/>
    <m/>
    <x v="0"/>
    <x v="19"/>
    <x v="0"/>
    <x v="3"/>
    <x v="2"/>
    <n v="6"/>
    <s v=""/>
    <d v="1900-01-02T09:16:48"/>
    <n v="65.934444444536538"/>
    <n v="36"/>
    <n v="29.934444444536538"/>
    <n v="0"/>
    <x v="3"/>
  </r>
  <r>
    <s v="E002"/>
    <s v="EO55"/>
    <x v="3876"/>
    <x v="0"/>
    <s v="E3"/>
    <n v="100057968"/>
    <s v="LOZAC OBRAS Y SERVICIOS, S.L."/>
    <n v="46005115"/>
    <s v="PLANTA PUERTO SANTA MARIA"/>
    <n v="3264"/>
    <x v="43"/>
    <d v="2024-09-20T00:00:00"/>
    <d v="1899-12-30T09:40:56"/>
    <s v="23/09 10:00h"/>
    <d v="2024-09-23T00:00:00"/>
    <x v="11"/>
    <x v="9"/>
    <x v="4023"/>
    <d v="2024-09-20T00:00:00"/>
    <d v="1899-12-30T15:17:06"/>
    <n v="254"/>
    <s v="E00254"/>
    <s v="RUTA KMS.254"/>
    <x v="123"/>
    <x v="0"/>
    <x v="0"/>
    <x v="5"/>
    <x v="0"/>
    <d v="2024-09-20T09:40:56"/>
    <x v="423"/>
    <n v="72.317777777672745"/>
    <d v="2024-09-20T15:17:06"/>
    <d v="1899-12-30T03:23:12"/>
    <d v="2024-09-20T18:40:18"/>
    <n v="63.328333333425689"/>
    <x v="0"/>
    <m/>
    <m/>
    <x v="0"/>
    <x v="19"/>
    <x v="0"/>
    <x v="3"/>
    <x v="4"/>
    <n v="6"/>
    <s v=""/>
    <d v="1900-01-02T09:16:48"/>
    <n v="67.931111111006075"/>
    <n v="36"/>
    <n v="31.931111111006075"/>
    <n v="0"/>
    <x v="3"/>
  </r>
  <r>
    <s v="E002"/>
    <s v="EO55"/>
    <x v="3877"/>
    <x v="0"/>
    <s v="E3"/>
    <n v="100050987"/>
    <s v="XIMOR MORTEROS, S.L."/>
    <n v="46004229"/>
    <s v="FUENTES DE ANDALUCIA"/>
    <n v="3264"/>
    <x v="43"/>
    <d v="2024-09-20T00:00:00"/>
    <d v="1899-12-30T09:41:59"/>
    <s v="23/09 08:00h"/>
    <d v="2024-09-23T00:00:00"/>
    <x v="13"/>
    <x v="9"/>
    <x v="4024"/>
    <d v="2024-09-23T00:00:00"/>
    <d v="1899-12-30T07:17:35"/>
    <n v="165"/>
    <s v="E00165"/>
    <s v="RUTA KMS.165"/>
    <x v="91"/>
    <x v="0"/>
    <x v="0"/>
    <x v="5"/>
    <x v="0"/>
    <d v="2024-09-20T09:41:59"/>
    <x v="410"/>
    <n v="70.300277777889278"/>
    <d v="2024-09-23T07:17:35"/>
    <d v="1899-12-30T02:12:00"/>
    <d v="2024-09-23T09:29:35"/>
    <n v="-1.4930555555038154"/>
    <x v="1"/>
    <m/>
    <m/>
    <x v="0"/>
    <x v="20"/>
    <x v="1"/>
    <x v="4"/>
    <x v="12"/>
    <n v="2"/>
    <s v=""/>
    <d v="1900-01-01T04:48:00"/>
    <n v="67.100277777889275"/>
    <n v="36"/>
    <n v="31.100277777889275"/>
    <n v="0"/>
    <x v="3"/>
  </r>
  <r>
    <s v="E002"/>
    <s v="EO55"/>
    <x v="3878"/>
    <x v="0"/>
    <s v="E3"/>
    <n v="100045291"/>
    <s v="INDUSTRIAS ALHAURINAS DEL"/>
    <n v="46005099"/>
    <s v="PLANTA - ALHAURIN EL GRANDE"/>
    <n v="3264"/>
    <x v="43"/>
    <d v="2024-09-20T00:00:00"/>
    <d v="1899-12-30T09:45:30"/>
    <s v="23/09 8h"/>
    <d v="2024-09-23T00:00:00"/>
    <x v="13"/>
    <x v="9"/>
    <x v="4025"/>
    <d v="2024-09-20T00:00:00"/>
    <d v="1899-12-30T15:47:35"/>
    <n v="47"/>
    <s v="E00047"/>
    <s v="RUTA KMS.047"/>
    <x v="67"/>
    <x v="0"/>
    <x v="0"/>
    <x v="5"/>
    <x v="0"/>
    <d v="2024-09-20T09:45:30"/>
    <x v="410"/>
    <n v="70.241666666697711"/>
    <d v="2024-09-20T15:47:35"/>
    <d v="1899-12-30T00:37:36"/>
    <d v="2024-09-20T16:25:11"/>
    <n v="63.580277777917217"/>
    <x v="0"/>
    <m/>
    <m/>
    <x v="0"/>
    <x v="19"/>
    <x v="0"/>
    <x v="3"/>
    <x v="4"/>
    <n v="6"/>
    <s v=""/>
    <d v="1899-12-30T15:02:24"/>
    <n v="68.615000000031046"/>
    <n v="36"/>
    <n v="32.615000000031046"/>
    <n v="0"/>
    <x v="3"/>
  </r>
  <r>
    <s v="E002"/>
    <s v="EO55"/>
    <x v="3879"/>
    <x v="0"/>
    <s v="E3"/>
    <n v="432000110"/>
    <s v="PREBETONG HORMIGONES, S.A."/>
    <n v="46001418"/>
    <s v="SEVILLA (SAN JERONIMO)"/>
    <n v="837"/>
    <x v="42"/>
    <d v="2024-09-20T00:00:00"/>
    <d v="1899-12-30T09:49:23"/>
    <s v="20/09 13:00h"/>
    <d v="2024-09-20T00:00:00"/>
    <x v="0"/>
    <x v="10"/>
    <x v="4026"/>
    <d v="2024-09-20T00:00:00"/>
    <d v="1899-12-30T12:23:52"/>
    <n v="80"/>
    <s v="E00080"/>
    <s v="RUTA KMS.080"/>
    <x v="62"/>
    <x v="0"/>
    <x v="0"/>
    <x v="6"/>
    <x v="0"/>
    <d v="2024-09-20T09:49:23"/>
    <x v="387"/>
    <n v="3.1769444444216788"/>
    <d v="2024-09-20T12:23:52"/>
    <d v="1899-12-30T01:04:00"/>
    <d v="2024-09-20T13:27:52"/>
    <n v="-0.4644444445730187"/>
    <x v="0"/>
    <m/>
    <m/>
    <x v="0"/>
    <x v="19"/>
    <x v="0"/>
    <x v="3"/>
    <x v="3"/>
    <n v="6"/>
    <s v=""/>
    <d v="1899-12-31T01:36:00"/>
    <n v="1.1102777777550124"/>
    <n v="0"/>
    <n v="1.1102777777550124"/>
    <n v="0"/>
    <x v="3"/>
  </r>
  <r>
    <s v="E002"/>
    <s v="EO55"/>
    <x v="3880"/>
    <x v="0"/>
    <s v="E3"/>
    <n v="100044172"/>
    <s v="HORMIGONES ASTISOL, S.A."/>
    <n v="46005213"/>
    <s v="FUENTES DE ANDALUCIA"/>
    <n v="3264"/>
    <x v="43"/>
    <d v="2024-09-20T00:00:00"/>
    <d v="1899-12-30T09:49:16"/>
    <s v="23/09 08:00h"/>
    <d v="2024-09-23T00:00:00"/>
    <x v="13"/>
    <x v="9"/>
    <x v="4027"/>
    <d v="2024-09-23T00:00:00"/>
    <d v="1899-12-30T06:50:50"/>
    <n v="165"/>
    <s v="E00165"/>
    <s v="RUTA KMS.165"/>
    <x v="135"/>
    <x v="0"/>
    <x v="0"/>
    <x v="5"/>
    <x v="0"/>
    <d v="2024-09-20T09:49:16"/>
    <x v="410"/>
    <n v="70.178888888913207"/>
    <d v="2024-09-23T06:50:50"/>
    <d v="1899-12-30T02:12:00"/>
    <d v="2024-09-23T09:02:50"/>
    <n v="-1.0472222222015262"/>
    <x v="1"/>
    <m/>
    <m/>
    <x v="0"/>
    <x v="20"/>
    <x v="1"/>
    <x v="4"/>
    <x v="13"/>
    <n v="2"/>
    <s v=""/>
    <d v="1900-01-01T04:48:00"/>
    <n v="66.978888888913204"/>
    <n v="36"/>
    <n v="30.978888888913204"/>
    <n v="0"/>
    <x v="3"/>
  </r>
  <r>
    <s v="E002"/>
    <s v="EO55"/>
    <x v="3881"/>
    <x v="0"/>
    <s v="E3"/>
    <n v="100056152"/>
    <s v="FERRARENA, S.L."/>
    <n v="46004721"/>
    <s v="AYAMONTE"/>
    <n v="837"/>
    <x v="42"/>
    <d v="2024-09-20T00:00:00"/>
    <d v="1899-12-30T10:11:08"/>
    <s v="23/09 11:00"/>
    <d v="2024-09-23T00:00:00"/>
    <x v="12"/>
    <x v="10"/>
    <x v="4028"/>
    <d v="2024-09-23T00:00:00"/>
    <d v="1899-12-30T09:58:42"/>
    <n v="81"/>
    <s v="E00081"/>
    <s v="RUTA KMS.081"/>
    <x v="284"/>
    <x v="0"/>
    <x v="0"/>
    <x v="6"/>
    <x v="0"/>
    <d v="2024-09-20T10:11:08"/>
    <x v="411"/>
    <n v="72.814444444491528"/>
    <d v="2024-09-23T09:58:42"/>
    <d v="1899-12-30T01:04:48"/>
    <d v="2024-09-23T11:03:30"/>
    <n v="-5.8333333174232394E-2"/>
    <x v="0"/>
    <m/>
    <m/>
    <x v="0"/>
    <x v="20"/>
    <x v="0"/>
    <x v="4"/>
    <x v="1"/>
    <n v="2"/>
    <s v=""/>
    <d v="1899-12-31T01:55:12"/>
    <n v="70.73444444449153"/>
    <n v="36"/>
    <n v="34.73444444449153"/>
    <n v="0"/>
    <x v="3"/>
  </r>
  <r>
    <s v="E002"/>
    <s v="EO55"/>
    <x v="3882"/>
    <x v="0"/>
    <s v="E3"/>
    <n v="100018407"/>
    <s v="GRUPO UNAMACOR, S.L."/>
    <n v="46004710"/>
    <s v="HUMILLADERO (PLANTA)"/>
    <n v="3264"/>
    <x v="43"/>
    <d v="2024-09-20T00:00:00"/>
    <d v="1899-12-30T10:30:03"/>
    <s v="23/09 08:00h"/>
    <d v="2024-09-23T00:00:00"/>
    <x v="13"/>
    <x v="9"/>
    <x v="4029"/>
    <d v="2024-09-23T00:00:00"/>
    <d v="1899-12-30T07:45:34"/>
    <n v="74"/>
    <s v="E00074"/>
    <s v="RUTA KMS.074"/>
    <x v="381"/>
    <x v="0"/>
    <x v="0"/>
    <x v="5"/>
    <x v="0"/>
    <d v="2024-09-20T10:30:03"/>
    <x v="410"/>
    <n v="69.499166666704696"/>
    <d v="2024-09-23T07:45:34"/>
    <d v="1899-12-30T00:59:12"/>
    <d v="2024-09-23T08:44:46"/>
    <n v="-0.74611111107515171"/>
    <x v="0"/>
    <m/>
    <m/>
    <x v="0"/>
    <x v="20"/>
    <x v="0"/>
    <x v="4"/>
    <x v="12"/>
    <n v="2"/>
    <s v=""/>
    <d v="1899-12-30T23:40:48"/>
    <n v="67.512500000038031"/>
    <n v="36"/>
    <n v="31.512500000038031"/>
    <n v="0"/>
    <x v="3"/>
  </r>
  <r>
    <s v="E002"/>
    <s v="EO55"/>
    <x v="3883"/>
    <x v="0"/>
    <s v="E3"/>
    <n v="100044172"/>
    <s v="HORMIGONES ASTISOL, S.A."/>
    <n v="46004616"/>
    <s v="PALMA DEL RIO"/>
    <n v="3264"/>
    <x v="43"/>
    <d v="2024-09-20T00:00:00"/>
    <d v="1899-12-30T10:31:51"/>
    <s v="23/09 11:00h"/>
    <d v="2024-09-23T00:00:00"/>
    <x v="12"/>
    <x v="9"/>
    <x v="4030"/>
    <d v="2024-09-23T00:00:00"/>
    <d v="1899-12-30T08:26:45"/>
    <n v="198"/>
    <s v="E00198"/>
    <s v="RUTA KMS.198"/>
    <x v="111"/>
    <x v="0"/>
    <x v="0"/>
    <x v="5"/>
    <x v="0"/>
    <d v="2024-09-20T10:31:51"/>
    <x v="411"/>
    <n v="72.469166666676756"/>
    <d v="2024-09-23T08:26:45"/>
    <d v="1899-12-30T02:38:24"/>
    <d v="2024-09-23T11:05:09"/>
    <n v="-8.5833333316259086E-2"/>
    <x v="0"/>
    <m/>
    <m/>
    <x v="0"/>
    <x v="20"/>
    <x v="0"/>
    <x v="4"/>
    <x v="0"/>
    <n v="2"/>
    <s v=""/>
    <d v="1900-01-01T15:21:36"/>
    <n v="68.829166666676755"/>
    <n v="36"/>
    <n v="32.829166666676755"/>
    <n v="0"/>
    <x v="3"/>
  </r>
  <r>
    <s v="E002"/>
    <s v="EO55"/>
    <x v="3884"/>
    <x v="0"/>
    <s v="E3"/>
    <n v="100052945"/>
    <s v="HORMIGONES ROCIO S.L."/>
    <n v="46004387"/>
    <s v="ALMONTE"/>
    <n v="837"/>
    <x v="42"/>
    <d v="2024-09-20T00:00:00"/>
    <d v="1899-12-30T10:59:23"/>
    <s v="23/09 URGE 8h"/>
    <d v="2024-09-23T00:00:00"/>
    <x v="13"/>
    <x v="10"/>
    <x v="4031"/>
    <d v="2024-09-20T00:00:00"/>
    <d v="1899-12-30T16:55:37"/>
    <n v="27"/>
    <s v="E00027"/>
    <s v="RUTA KMS.027"/>
    <x v="70"/>
    <x v="0"/>
    <x v="0"/>
    <x v="6"/>
    <x v="0"/>
    <d v="2024-09-20T10:59:23"/>
    <x v="410"/>
    <n v="69.010277777910233"/>
    <d v="2024-09-20T16:55:37"/>
    <d v="1899-12-30T00:21:36"/>
    <d v="2024-09-20T17:17:13"/>
    <n v="62.713055555708706"/>
    <x v="0"/>
    <m/>
    <m/>
    <x v="0"/>
    <x v="19"/>
    <x v="0"/>
    <x v="3"/>
    <x v="8"/>
    <n v="6"/>
    <s v=""/>
    <d v="1899-12-30T08:38:24"/>
    <n v="67.650277777910233"/>
    <n v="36"/>
    <n v="31.650277777910233"/>
    <n v="0"/>
    <x v="3"/>
  </r>
  <r>
    <s v="E002"/>
    <s v="EO55"/>
    <x v="3885"/>
    <x v="0"/>
    <s v="E4"/>
    <n v="100058375"/>
    <s v="GRUPO PUYA 68, S.L."/>
    <n v="46005796"/>
    <s v="ESTEPONA ALMACEN"/>
    <n v="3283"/>
    <x v="40"/>
    <d v="2024-09-20T00:00:00"/>
    <d v="1899-12-30T10:59:58"/>
    <s v="23/09 9h"/>
    <d v="2024-09-23T00:00:00"/>
    <x v="3"/>
    <x v="9"/>
    <x v="4032"/>
    <d v="2024-09-23T00:00:00"/>
    <d v="1899-12-30T12:09:13"/>
    <n v="110"/>
    <s v="E00110"/>
    <s v="RUTA KMS.110"/>
    <x v="59"/>
    <x v="0"/>
    <x v="0"/>
    <x v="5"/>
    <x v="1"/>
    <d v="2024-09-20T10:59:58"/>
    <x v="419"/>
    <n v="75.000555555685423"/>
    <d v="2024-09-23T12:09:13"/>
    <d v="1899-12-30T01:28:00"/>
    <d v="2024-09-23T13:37:13"/>
    <n v="0.37972222227836028"/>
    <x v="0"/>
    <m/>
    <m/>
    <x v="0"/>
    <x v="20"/>
    <x v="0"/>
    <x v="4"/>
    <x v="3"/>
    <n v="2"/>
    <s v=""/>
    <d v="1899-12-31T11:12:00"/>
    <n v="72.533888889018755"/>
    <n v="36"/>
    <n v="36.533888889018755"/>
    <n v="0"/>
    <x v="3"/>
  </r>
  <r>
    <s v="E002"/>
    <s v="EO55"/>
    <x v="3886"/>
    <x v="0"/>
    <s v="E3"/>
    <n v="100029323"/>
    <s v="HORMIGONES COSTASUR, S.L."/>
    <n v="46005677"/>
    <s v="ADIF_TRAMO GIBRALEON (ZALAMEA)"/>
    <n v="837"/>
    <x v="42"/>
    <d v="2024-09-20T00:00:00"/>
    <d v="1899-12-30T11:02:58"/>
    <s v="23/09 08:00h"/>
    <d v="2024-09-23T00:00:00"/>
    <x v="13"/>
    <x v="10"/>
    <x v="4033"/>
    <d v="2024-09-23T00:00:00"/>
    <d v="1899-12-30T06:47:49"/>
    <n v="47"/>
    <s v="E00047"/>
    <s v="RUTA KMS.047"/>
    <x v="86"/>
    <x v="0"/>
    <x v="0"/>
    <x v="6"/>
    <x v="0"/>
    <d v="2024-09-20T11:02:58"/>
    <x v="410"/>
    <n v="68.950555555697065"/>
    <d v="2024-09-23T06:47:49"/>
    <d v="1899-12-30T00:37:36"/>
    <d v="2024-09-23T07:25:25"/>
    <n v="0.57638888899236917"/>
    <x v="0"/>
    <m/>
    <m/>
    <x v="0"/>
    <x v="20"/>
    <x v="0"/>
    <x v="4"/>
    <x v="13"/>
    <n v="2"/>
    <s v=""/>
    <d v="1899-12-30T15:02:24"/>
    <n v="67.3238888890304"/>
    <n v="36"/>
    <n v="31.3238888890304"/>
    <n v="0"/>
    <x v="3"/>
  </r>
  <r>
    <s v="E002"/>
    <s v="EO55"/>
    <x v="3887"/>
    <x v="0"/>
    <s v="E3"/>
    <n v="100021485"/>
    <s v="HORMIGONES DE BAENA, S.L."/>
    <n v="46001510"/>
    <s v="BAENA"/>
    <n v="3269"/>
    <x v="45"/>
    <d v="2024-09-20T00:00:00"/>
    <d v="1899-12-30T11:06:07"/>
    <s v="23/09 16:00h"/>
    <d v="2024-09-23T00:00:00"/>
    <x v="6"/>
    <x v="9"/>
    <x v="4034"/>
    <d v="2024-09-23T00:00:00"/>
    <d v="1899-12-30T12:36:58"/>
    <n v="138"/>
    <s v="E00138"/>
    <s v="RUTA KMS.138"/>
    <x v="76"/>
    <x v="0"/>
    <x v="0"/>
    <x v="5"/>
    <x v="0"/>
    <d v="2024-09-20T11:06:07"/>
    <x v="425"/>
    <n v="76.898055555531755"/>
    <d v="2024-09-23T12:36:58"/>
    <d v="1899-12-30T01:50:24"/>
    <d v="2024-09-23T14:27:22"/>
    <n v="1.5438888888456859"/>
    <x v="0"/>
    <m/>
    <m/>
    <x v="0"/>
    <x v="20"/>
    <x v="0"/>
    <x v="4"/>
    <x v="3"/>
    <n v="2"/>
    <s v=""/>
    <d v="1899-12-31T20:09:36"/>
    <n v="74.058055555531752"/>
    <n v="36"/>
    <n v="38.058055555531752"/>
    <n v="0"/>
    <x v="3"/>
  </r>
  <r>
    <s v="E002"/>
    <s v="EO55"/>
    <x v="3888"/>
    <x v="0"/>
    <s v="E3"/>
    <n v="432000110"/>
    <s v="PREBETONG HORMIGONES, S.A."/>
    <n v="46001417"/>
    <s v="CORIA DEL RIO"/>
    <n v="837"/>
    <x v="42"/>
    <d v="2024-09-20T00:00:00"/>
    <d v="1899-12-30T11:06:15"/>
    <s v="23/09 11h SILO 2"/>
    <d v="2024-09-23T00:00:00"/>
    <x v="12"/>
    <x v="10"/>
    <x v="4035"/>
    <d v="2024-09-23T00:00:00"/>
    <d v="1899-12-30T10:01:52"/>
    <n v="85"/>
    <s v="E00085"/>
    <s v="RUTA KMS.085"/>
    <x v="87"/>
    <x v="0"/>
    <x v="0"/>
    <x v="6"/>
    <x v="0"/>
    <d v="2024-09-20T11:06:15"/>
    <x v="411"/>
    <n v="71.895833333430346"/>
    <d v="2024-09-23T10:01:52"/>
    <d v="1899-12-30T01:08:00"/>
    <d v="2024-09-23T11:09:52"/>
    <n v="-0.16444444446824491"/>
    <x v="0"/>
    <m/>
    <m/>
    <x v="0"/>
    <x v="20"/>
    <x v="0"/>
    <x v="4"/>
    <x v="6"/>
    <n v="2"/>
    <s v=""/>
    <d v="1899-12-31T03:12:00"/>
    <n v="69.762500000097006"/>
    <n v="36"/>
    <n v="33.762500000097006"/>
    <n v="0"/>
    <x v="3"/>
  </r>
  <r>
    <s v="E002"/>
    <s v="EO55"/>
    <x v="3889"/>
    <x v="0"/>
    <s v="E3"/>
    <n v="432000110"/>
    <s v="PREBETONG HORMIGONES, S.A."/>
    <n v="46001417"/>
    <s v="CORIA DEL RIO"/>
    <n v="2032"/>
    <x v="51"/>
    <d v="2024-09-20T00:00:00"/>
    <d v="1899-12-30T11:09:30"/>
    <s v="23/09 08:00h SILO 3"/>
    <d v="2024-09-23T00:00:00"/>
    <x v="13"/>
    <x v="10"/>
    <x v="4036"/>
    <d v="2024-09-20T00:00:00"/>
    <d v="1899-12-30T18:58:10"/>
    <n v="85"/>
    <s v="E00085"/>
    <s v="RUTA KMS.085"/>
    <x v="61"/>
    <x v="0"/>
    <x v="0"/>
    <x v="6"/>
    <x v="0"/>
    <d v="2024-09-20T11:09:30"/>
    <x v="410"/>
    <n v="68.841666666674428"/>
    <d v="2024-09-20T18:58:10"/>
    <d v="1899-12-30T01:08:00"/>
    <d v="2024-09-20T20:06:10"/>
    <n v="59.897222222294658"/>
    <x v="0"/>
    <m/>
    <m/>
    <x v="0"/>
    <x v="19"/>
    <x v="0"/>
    <x v="3"/>
    <x v="10"/>
    <n v="6"/>
    <s v=""/>
    <d v="1899-12-31T03:12:00"/>
    <n v="66.708333333341088"/>
    <n v="36"/>
    <n v="30.708333333341088"/>
    <n v="0"/>
    <x v="3"/>
  </r>
  <r>
    <s v="E002"/>
    <s v="EO55"/>
    <x v="3890"/>
    <x v="0"/>
    <s v="E3"/>
    <n v="100037768"/>
    <s v="MINAS DE AGUAS TEÑIDAS, S.A.U. (MAT"/>
    <n v="46004428"/>
    <s v="ZREP4500031988_6 @ HORMIGON VALDELA"/>
    <n v="3236"/>
    <x v="41"/>
    <d v="2024-09-20T00:00:00"/>
    <d v="1899-12-30T11:15:10"/>
    <s v="21/09 09:00h"/>
    <d v="2024-09-21T00:00:00"/>
    <x v="18"/>
    <x v="10"/>
    <x v="4037"/>
    <d v="2024-09-20T00:00:00"/>
    <d v="1899-12-30T19:40:57"/>
    <n v="85"/>
    <s v="E00085"/>
    <s v="RUTA KMS.085"/>
    <x v="284"/>
    <x v="0"/>
    <x v="0"/>
    <x v="6"/>
    <x v="0"/>
    <d v="2024-09-20T11:15:10"/>
    <x v="455"/>
    <n v="21.747222222271375"/>
    <d v="2024-09-20T19:40:57"/>
    <d v="1899-12-30T01:08:00"/>
    <d v="2024-09-20T20:48:57"/>
    <n v="12.184166666585952"/>
    <x v="0"/>
    <m/>
    <m/>
    <x v="0"/>
    <x v="19"/>
    <x v="0"/>
    <x v="3"/>
    <x v="11"/>
    <n v="6"/>
    <s v=""/>
    <d v="1899-12-31T03:12:00"/>
    <n v="19.613888888938042"/>
    <n v="12"/>
    <n v="7.6138888889380425"/>
    <n v="0"/>
    <x v="3"/>
  </r>
  <r>
    <s v="E002"/>
    <s v="EO55"/>
    <x v="3891"/>
    <x v="0"/>
    <s v="E3"/>
    <n v="100037768"/>
    <s v="MINAS DE AGUAS TEÑIDAS, S.A.U. (MAT"/>
    <n v="46004428"/>
    <s v="ZREP4500031988_6 @ HORMIGON VALDELA"/>
    <n v="3236"/>
    <x v="41"/>
    <d v="2024-09-20T00:00:00"/>
    <d v="1899-12-30T11:15:34"/>
    <s v="21/09 17:00h"/>
    <d v="2024-09-21T00:00:00"/>
    <x v="1"/>
    <x v="10"/>
    <x v="4038"/>
    <d v="2024-09-21T00:00:00"/>
    <d v="1899-12-30T10:39:45"/>
    <n v="85"/>
    <s v="E00085"/>
    <s v="RUTA KMS.085"/>
    <x v="284"/>
    <x v="0"/>
    <x v="0"/>
    <x v="6"/>
    <x v="0"/>
    <d v="2024-09-20T11:15:34"/>
    <x v="413"/>
    <n v="29.74055555567611"/>
    <d v="2024-09-21T10:39:45"/>
    <d v="1899-12-30T01:08:00"/>
    <d v="2024-09-21T11:47:45"/>
    <n v="5.2041666667792015"/>
    <x v="0"/>
    <m/>
    <m/>
    <x v="0"/>
    <x v="22"/>
    <x v="0"/>
    <x v="3"/>
    <x v="6"/>
    <n v="7"/>
    <s v=""/>
    <d v="1899-12-31T03:12:00"/>
    <n v="27.607222222342777"/>
    <n v="12"/>
    <n v="15.607222222342777"/>
    <n v="0"/>
    <x v="3"/>
  </r>
  <r>
    <s v="E002"/>
    <s v="EO55"/>
    <x v="3892"/>
    <x v="0"/>
    <s v="E3"/>
    <n v="100037768"/>
    <s v="MINAS DE AGUAS TEÑIDAS, S.A.U. (MAT"/>
    <n v="46004428"/>
    <s v="ZREP4500031988_6 @ HORMIGON VALDELA"/>
    <n v="3236"/>
    <x v="41"/>
    <d v="2024-09-20T00:00:00"/>
    <d v="1899-12-30T11:15:54"/>
    <s v="22/09 09:00h"/>
    <d v="2024-09-22T00:00:00"/>
    <x v="18"/>
    <x v="10"/>
    <x v="4039"/>
    <d v="2024-09-22T00:00:00"/>
    <d v="1899-12-30T08:54:58"/>
    <n v="85"/>
    <s v="E00085"/>
    <s v="RUTA KMS.085"/>
    <x v="89"/>
    <x v="0"/>
    <x v="0"/>
    <x v="6"/>
    <x v="0"/>
    <d v="2024-09-20T11:15:54"/>
    <x v="456"/>
    <n v="45.73499999998603"/>
    <d v="2024-09-22T08:54:58"/>
    <d v="1899-12-30T01:08:00"/>
    <d v="2024-09-22T10:02:58"/>
    <n v="-1.0494444444193505"/>
    <x v="1"/>
    <m/>
    <m/>
    <x v="0"/>
    <x v="23"/>
    <x v="1"/>
    <x v="3"/>
    <x v="0"/>
    <n v="1"/>
    <s v=""/>
    <d v="1899-12-31T03:12:00"/>
    <n v="43.601666666652697"/>
    <n v="24"/>
    <n v="19.601666666652697"/>
    <n v="0"/>
    <x v="3"/>
  </r>
  <r>
    <s v="E002"/>
    <s v="EO55"/>
    <x v="3893"/>
    <x v="0"/>
    <s v="E3"/>
    <n v="100037768"/>
    <s v="MINAS DE AGUAS TEÑIDAS, S.A.U. (MAT"/>
    <n v="46004165"/>
    <s v="ZREP4500031988_5  HORMIGON VALDELAM"/>
    <n v="3236"/>
    <x v="41"/>
    <d v="2024-09-20T00:00:00"/>
    <d v="1899-12-30T11:16:28"/>
    <s v="23/09 09:00h"/>
    <d v="2024-09-23T00:00:00"/>
    <x v="18"/>
    <x v="10"/>
    <x v="4040"/>
    <d v="2024-09-20T00:00:00"/>
    <d v="1899-12-30T17:17:26"/>
    <n v="85"/>
    <s v="E00085"/>
    <s v="RUTA KMS.085"/>
    <x v="63"/>
    <x v="0"/>
    <x v="0"/>
    <x v="6"/>
    <x v="0"/>
    <d v="2024-09-20T11:16:28"/>
    <x v="422"/>
    <n v="69.725555555603933"/>
    <d v="2024-09-20T17:17:26"/>
    <d v="1899-12-30T01:08:00"/>
    <d v="2024-09-20T18:25:26"/>
    <n v="62.576111111033242"/>
    <x v="0"/>
    <m/>
    <m/>
    <x v="0"/>
    <x v="19"/>
    <x v="0"/>
    <x v="3"/>
    <x v="9"/>
    <n v="6"/>
    <s v=""/>
    <d v="1899-12-31T03:12:00"/>
    <n v="67.592222222270593"/>
    <n v="36"/>
    <n v="31.592222222270593"/>
    <n v="0"/>
    <x v="3"/>
  </r>
  <r>
    <s v="E002"/>
    <s v="EO55"/>
    <x v="3894"/>
    <x v="0"/>
    <s v="E3"/>
    <n v="100037768"/>
    <s v="MINAS DE AGUAS TEÑIDAS, S.A.U. (MAT"/>
    <n v="46004165"/>
    <s v="ZREP4500031988_5  HORMIGON VALDELAM"/>
    <n v="3236"/>
    <x v="41"/>
    <d v="2024-09-20T00:00:00"/>
    <d v="1899-12-30T11:16:52"/>
    <s v="23/09 17:00h"/>
    <d v="2024-09-23T00:00:00"/>
    <x v="1"/>
    <x v="10"/>
    <x v="4041"/>
    <d v="2024-09-23T00:00:00"/>
    <d v="1899-12-30T15:16:43"/>
    <n v="85"/>
    <s v="E00085"/>
    <s v="RUTA KMS.085"/>
    <x v="63"/>
    <x v="0"/>
    <x v="0"/>
    <x v="6"/>
    <x v="0"/>
    <d v="2024-09-20T11:16:52"/>
    <x v="428"/>
    <n v="77.718888889008667"/>
    <d v="2024-09-23T15:16:43"/>
    <d v="1899-12-30T01:08:00"/>
    <d v="2024-09-23T16:24:43"/>
    <n v="0.58805555559229106"/>
    <x v="0"/>
    <m/>
    <m/>
    <x v="0"/>
    <x v="20"/>
    <x v="0"/>
    <x v="4"/>
    <x v="4"/>
    <n v="2"/>
    <s v=""/>
    <d v="1899-12-31T03:12:00"/>
    <n v="75.585555555675327"/>
    <n v="36"/>
    <n v="39.585555555675327"/>
    <n v="0"/>
    <x v="3"/>
  </r>
  <r>
    <s v="E002"/>
    <s v="EO55"/>
    <x v="3895"/>
    <x v="0"/>
    <s v="E3"/>
    <n v="100018456"/>
    <s v="HORMIGONES PREBESUR S.A."/>
    <n v="46000871"/>
    <s v="CÓRDOBA"/>
    <n v="3269"/>
    <x v="45"/>
    <d v="2024-09-20T00:00:00"/>
    <d v="1899-12-30T11:17:38"/>
    <s v="23/09 08:00h"/>
    <d v="2024-09-23T00:00:00"/>
    <x v="13"/>
    <x v="9"/>
    <x v="4042"/>
    <d v="2024-09-23T00:00:00"/>
    <d v="1899-12-30T06:08:26"/>
    <n v="170"/>
    <s v="E00170"/>
    <s v="RUTA KMS.170"/>
    <x v="106"/>
    <x v="0"/>
    <x v="0"/>
    <x v="5"/>
    <x v="0"/>
    <d v="2024-09-20T11:17:38"/>
    <x v="410"/>
    <n v="68.706111111212522"/>
    <d v="2024-09-23T06:08:26"/>
    <d v="1899-12-30T02:16:00"/>
    <d v="2024-09-23T08:24:26"/>
    <n v="-0.40722222224576399"/>
    <x v="0"/>
    <m/>
    <m/>
    <x v="0"/>
    <x v="20"/>
    <x v="0"/>
    <x v="4"/>
    <x v="13"/>
    <n v="2"/>
    <s v=""/>
    <d v="1900-01-01T06:24:00"/>
    <n v="65.439444444545856"/>
    <n v="36"/>
    <n v="29.439444444545856"/>
    <n v="0"/>
    <x v="3"/>
  </r>
  <r>
    <s v="E002"/>
    <s v="EO55"/>
    <x v="3896"/>
    <x v="0"/>
    <s v="E3"/>
    <n v="100018456"/>
    <s v="HORMIGONES PREBESUR S.A."/>
    <n v="46000871"/>
    <s v="CÓRDOBA"/>
    <n v="3269"/>
    <x v="45"/>
    <d v="2024-09-20T00:00:00"/>
    <d v="1899-12-30T11:17:46"/>
    <s v="23/09 09:00h"/>
    <d v="2024-09-23T00:00:00"/>
    <x v="18"/>
    <x v="9"/>
    <x v="4043"/>
    <d v="2024-09-23T00:00:00"/>
    <d v="1899-12-30T06:43:48"/>
    <n v="170"/>
    <s v="E00170"/>
    <s v="RUTA KMS.170"/>
    <x v="77"/>
    <x v="0"/>
    <x v="0"/>
    <x v="5"/>
    <x v="0"/>
    <d v="2024-09-20T11:17:46"/>
    <x v="422"/>
    <n v="69.70388888893649"/>
    <d v="2024-09-23T06:43:48"/>
    <d v="1899-12-30T02:16:00"/>
    <d v="2024-09-23T08:59:48"/>
    <n v="3.3333332394249737E-3"/>
    <x v="0"/>
    <m/>
    <m/>
    <x v="0"/>
    <x v="20"/>
    <x v="0"/>
    <x v="4"/>
    <x v="13"/>
    <n v="2"/>
    <s v=""/>
    <d v="1900-01-01T06:24:00"/>
    <n v="66.437222222269824"/>
    <n v="36"/>
    <n v="30.437222222269824"/>
    <n v="0"/>
    <x v="3"/>
  </r>
  <r>
    <s v="E002"/>
    <s v="EO55"/>
    <x v="3897"/>
    <x v="0"/>
    <s v="E3"/>
    <n v="100018456"/>
    <s v="HORMIGONES PREBESUR S.A."/>
    <n v="46000871"/>
    <s v="CÓRDOBA"/>
    <n v="3269"/>
    <x v="45"/>
    <d v="2024-09-20T00:00:00"/>
    <d v="1899-12-30T11:17:54"/>
    <s v="23/09 12:00h"/>
    <d v="2024-09-23T00:00:00"/>
    <x v="17"/>
    <x v="9"/>
    <x v="4044"/>
    <d v="2024-09-23T00:00:00"/>
    <d v="1899-12-30T08:07:37"/>
    <n v="170"/>
    <s v="E00170"/>
    <s v="RUTA KMS.170"/>
    <x v="292"/>
    <x v="0"/>
    <x v="0"/>
    <x v="5"/>
    <x v="0"/>
    <d v="2024-09-20T11:17:54"/>
    <x v="416"/>
    <n v="72.701666666718666"/>
    <d v="2024-09-23T08:07:37"/>
    <d v="1899-12-30T02:16:00"/>
    <d v="2024-09-23T10:23:37"/>
    <n v="1.6063888887874782"/>
    <x v="0"/>
    <m/>
    <m/>
    <x v="0"/>
    <x v="20"/>
    <x v="0"/>
    <x v="4"/>
    <x v="0"/>
    <n v="2"/>
    <s v="CISTERCEX. S.L.L."/>
    <d v="1900-01-01T06:24:00"/>
    <n v="69.435000000052"/>
    <n v="36"/>
    <n v="33.435000000052"/>
    <n v="0"/>
    <x v="3"/>
  </r>
  <r>
    <s v="E002"/>
    <s v="EO55"/>
    <x v="3898"/>
    <x v="0"/>
    <s v="E3"/>
    <n v="100018456"/>
    <s v="HORMIGONES PREBESUR S.A."/>
    <n v="46000871"/>
    <s v="CÓRDOBA"/>
    <n v="3269"/>
    <x v="45"/>
    <d v="2024-09-20T00:00:00"/>
    <d v="1899-12-30T11:18:02"/>
    <s v="23/09 13:00h"/>
    <d v="2024-09-23T00:00:00"/>
    <x v="0"/>
    <x v="9"/>
    <x v="4045"/>
    <d v="2024-09-23T00:00:00"/>
    <d v="1899-12-30T12:52:25"/>
    <n v="170"/>
    <s v="E00170"/>
    <s v="RUTA KMS.170"/>
    <x v="77"/>
    <x v="0"/>
    <x v="0"/>
    <x v="5"/>
    <x v="0"/>
    <d v="2024-09-20T11:18:02"/>
    <x v="434"/>
    <n v="73.699444444442634"/>
    <d v="2024-09-23T12:52:25"/>
    <d v="1899-12-30T02:16:00"/>
    <d v="2024-09-23T15:08:25"/>
    <n v="-2.1402777779730968"/>
    <x v="1"/>
    <m/>
    <m/>
    <x v="0"/>
    <x v="20"/>
    <x v="3"/>
    <x v="4"/>
    <x v="3"/>
    <n v="2"/>
    <s v=""/>
    <d v="1900-01-01T06:24:00"/>
    <n v="70.432777777775968"/>
    <n v="36"/>
    <n v="34.432777777775968"/>
    <n v="0"/>
    <x v="3"/>
  </r>
  <r>
    <s v="E002"/>
    <s v="EO55"/>
    <x v="3899"/>
    <x v="0"/>
    <s v="E3"/>
    <n v="100041278"/>
    <s v="MOV. DE TIERRAS RIOTINTO, S.L(TINTO"/>
    <n v="46003387"/>
    <s v="SAN JUAN DEL PUERTO"/>
    <n v="837"/>
    <x v="42"/>
    <d v="2024-09-20T00:00:00"/>
    <d v="1899-12-30T11:20:28"/>
    <s v="23/09 08:00h"/>
    <d v="2024-09-23T00:00:00"/>
    <x v="13"/>
    <x v="10"/>
    <x v="4046"/>
    <d v="2024-09-23T00:00:00"/>
    <d v="1899-12-30T08:01:52"/>
    <n v="15"/>
    <s v="E00015"/>
    <s v="RUTA KMS.015"/>
    <x v="284"/>
    <x v="0"/>
    <x v="0"/>
    <x v="6"/>
    <x v="0"/>
    <d v="2024-09-20T11:20:28"/>
    <x v="410"/>
    <n v="68.658888888952788"/>
    <d v="2024-09-23T08:01:52"/>
    <d v="1899-12-30T00:12:00"/>
    <d v="2024-09-23T08:13:52"/>
    <n v="-0.23111111100297421"/>
    <x v="0"/>
    <m/>
    <m/>
    <x v="0"/>
    <x v="20"/>
    <x v="0"/>
    <x v="4"/>
    <x v="0"/>
    <n v="2"/>
    <s v=""/>
    <d v="1899-12-30T04:48:00"/>
    <n v="67.458888888952785"/>
    <n v="36"/>
    <n v="31.458888888952785"/>
    <n v="0"/>
    <x v="3"/>
  </r>
  <r>
    <s v="E002"/>
    <s v="EO55"/>
    <x v="3900"/>
    <x v="0"/>
    <s v="E3"/>
    <n v="100041278"/>
    <s v="MOV. DE TIERRAS RIOTINTO, S.L(TINTO"/>
    <n v="46003387"/>
    <s v="SAN JUAN DEL PUERTO"/>
    <n v="837"/>
    <x v="42"/>
    <d v="2024-09-20T00:00:00"/>
    <d v="1899-12-30T11:20:51"/>
    <s v="23/09 11:00h"/>
    <d v="2024-09-23T00:00:00"/>
    <x v="12"/>
    <x v="10"/>
    <x v="4047"/>
    <d v="2024-09-23T00:00:00"/>
    <d v="1899-12-30T10:46:00"/>
    <n v="15"/>
    <s v="E00015"/>
    <s v="RUTA KMS.015"/>
    <x v="61"/>
    <x v="0"/>
    <x v="0"/>
    <x v="6"/>
    <x v="0"/>
    <d v="2024-09-20T11:20:51"/>
    <x v="411"/>
    <n v="71.652500000142027"/>
    <d v="2024-09-23T10:46:00"/>
    <d v="1899-12-30T00:12:00"/>
    <d v="2024-09-23T10:58:00"/>
    <n v="3.3333333441987634E-2"/>
    <x v="0"/>
    <m/>
    <m/>
    <x v="0"/>
    <x v="20"/>
    <x v="0"/>
    <x v="4"/>
    <x v="6"/>
    <n v="2"/>
    <s v=""/>
    <d v="1899-12-30T04:48:00"/>
    <n v="70.452500000142024"/>
    <n v="36"/>
    <n v="34.452500000142024"/>
    <n v="0"/>
    <x v="3"/>
  </r>
  <r>
    <s v="E002"/>
    <s v="EO55"/>
    <x v="3901"/>
    <x v="0"/>
    <s v="E3"/>
    <n v="100059631"/>
    <s v="UTE LA HIGUERA-ANDUJAR"/>
    <n v="46005941"/>
    <s v="OBRA A-311"/>
    <n v="3278"/>
    <x v="53"/>
    <d v="2024-09-20T00:00:00"/>
    <d v="1899-12-30T11:32:03"/>
    <s v="23/09 09:00h"/>
    <d v="2024-09-23T00:00:00"/>
    <x v="18"/>
    <x v="9"/>
    <x v="4048"/>
    <d v="2024-09-23T00:00:00"/>
    <d v="1899-12-30T05:57:09"/>
    <n v="286"/>
    <s v="E00286"/>
    <s v="RUTA KMS.286"/>
    <x v="115"/>
    <x v="0"/>
    <x v="0"/>
    <x v="5"/>
    <x v="0"/>
    <d v="2024-09-20T11:32:03"/>
    <x v="422"/>
    <n v="69.465833333262708"/>
    <d v="2024-09-23T05:57:09"/>
    <d v="1899-12-30T03:48:48"/>
    <d v="2024-09-23T09:45:57"/>
    <n v="-0.76583333336748183"/>
    <x v="1"/>
    <m/>
    <m/>
    <x v="0"/>
    <x v="20"/>
    <x v="1"/>
    <x v="4"/>
    <x v="14"/>
    <n v="2"/>
    <s v="TRANSPORTES FRANCISCO CASTILLA E HI"/>
    <d v="1900-01-02T19:31:12"/>
    <n v="64.652499999929375"/>
    <n v="36"/>
    <n v="28.652499999929375"/>
    <n v="0"/>
    <x v="3"/>
  </r>
  <r>
    <s v="E002"/>
    <s v="EO55"/>
    <x v="3902"/>
    <x v="0"/>
    <s v="E3"/>
    <n v="100059631"/>
    <s v="UTE LA HIGUERA-ANDUJAR"/>
    <n v="46005941"/>
    <s v="OBRA A-311"/>
    <n v="3278"/>
    <x v="53"/>
    <d v="2024-09-20T00:00:00"/>
    <d v="1899-12-30T11:32:12"/>
    <s v="23/09 11:30h"/>
    <d v="2024-09-23T00:00:00"/>
    <x v="14"/>
    <x v="9"/>
    <x v="4049"/>
    <d v="2024-09-23T00:00:00"/>
    <d v="1899-12-30T07:37:09"/>
    <n v="286"/>
    <s v="E00286"/>
    <s v="RUTA KMS.286"/>
    <x v="65"/>
    <x v="0"/>
    <x v="0"/>
    <x v="5"/>
    <x v="0"/>
    <d v="2024-09-20T11:32:12"/>
    <x v="432"/>
    <n v="71.963333333318587"/>
    <d v="2024-09-23T07:37:09"/>
    <d v="1899-12-30T03:48:48"/>
    <d v="2024-09-23T11:25:57"/>
    <n v="6.7500000062864274E-2"/>
    <x v="0"/>
    <m/>
    <m/>
    <x v="0"/>
    <x v="20"/>
    <x v="0"/>
    <x v="4"/>
    <x v="12"/>
    <n v="2"/>
    <s v="TRANSPORTES FRANCISCO CASTILLA E HI"/>
    <d v="1900-01-02T19:31:12"/>
    <n v="67.149999999985255"/>
    <n v="36"/>
    <n v="31.149999999985255"/>
    <n v="0"/>
    <x v="3"/>
  </r>
  <r>
    <s v="E002"/>
    <s v="EO55"/>
    <x v="3903"/>
    <x v="0"/>
    <s v="E3"/>
    <n v="100059631"/>
    <s v="UTE LA HIGUERA-ANDUJAR"/>
    <n v="46005941"/>
    <s v="OBRA A-311"/>
    <n v="3278"/>
    <x v="53"/>
    <d v="2024-09-20T00:00:00"/>
    <d v="1899-12-30T11:32:22"/>
    <s v="23/09 16:00h"/>
    <d v="2024-09-23T00:00:00"/>
    <x v="6"/>
    <x v="9"/>
    <x v="4050"/>
    <d v="2024-09-23T00:00:00"/>
    <d v="1899-12-30T12:31:01"/>
    <n v="286"/>
    <s v="E00286"/>
    <s v="RUTA KMS.286"/>
    <x v="58"/>
    <x v="0"/>
    <x v="0"/>
    <x v="5"/>
    <x v="0"/>
    <d v="2024-09-20T11:32:22"/>
    <x v="425"/>
    <n v="76.46055555541534"/>
    <d v="2024-09-23T12:31:01"/>
    <d v="1899-12-30T03:48:48"/>
    <d v="2024-09-23T16:19:49"/>
    <n v="-0.33027777780080214"/>
    <x v="0"/>
    <m/>
    <m/>
    <x v="0"/>
    <x v="20"/>
    <x v="0"/>
    <x v="4"/>
    <x v="3"/>
    <n v="2"/>
    <s v="TRANSPORTES FRANCISCO CASTILLA E HI"/>
    <d v="1900-01-02T19:31:12"/>
    <n v="71.647222222082007"/>
    <n v="36"/>
    <n v="35.647222222082007"/>
    <n v="0"/>
    <x v="3"/>
  </r>
  <r>
    <s v="E002"/>
    <s v="EO55"/>
    <x v="3904"/>
    <x v="0"/>
    <s v="E3"/>
    <n v="100022266"/>
    <s v="HORMIGONES PEREZ ESCUDERO, S.L."/>
    <n v="46001666"/>
    <s v="SANTA BARBARA CASA"/>
    <n v="837"/>
    <x v="42"/>
    <d v="2024-09-20T00:00:00"/>
    <d v="1899-12-30T11:58:15"/>
    <s v="silo 1 23/09 08:00 u"/>
    <d v="2024-09-23T00:00:00"/>
    <x v="13"/>
    <x v="10"/>
    <x v="4051"/>
    <d v="2024-09-23T00:00:00"/>
    <d v="1899-12-30T07:38:35"/>
    <n v="81"/>
    <s v="E00081"/>
    <s v="RUTA KMS.081"/>
    <x v="140"/>
    <x v="0"/>
    <x v="0"/>
    <x v="6"/>
    <x v="0"/>
    <d v="2024-09-20T11:58:15"/>
    <x v="410"/>
    <n v="68.029166666732635"/>
    <d v="2024-09-23T07:38:35"/>
    <d v="1899-12-30T01:04:48"/>
    <d v="2024-09-23T08:43:23"/>
    <n v="-0.72305555536877364"/>
    <x v="0"/>
    <m/>
    <m/>
    <x v="0"/>
    <x v="20"/>
    <x v="0"/>
    <x v="4"/>
    <x v="12"/>
    <n v="2"/>
    <s v="LOGISTICA GALVEZ MARIN, S.L."/>
    <d v="1899-12-31T01:55:12"/>
    <n v="65.949166666732637"/>
    <n v="36"/>
    <n v="29.949166666732637"/>
    <n v="0"/>
    <x v="3"/>
  </r>
  <r>
    <s v="E002"/>
    <s v="EO55"/>
    <x v="3905"/>
    <x v="0"/>
    <s v="E4"/>
    <n v="100058370"/>
    <s v="ARIDOS GUADALMANSA, S.L."/>
    <n v="46005324"/>
    <s v="ALMACEN-ESTEPONA"/>
    <n v="3283"/>
    <x v="40"/>
    <d v="2024-09-20T00:00:00"/>
    <d v="1899-12-30T12:00:38"/>
    <s v="23/09 15:00h"/>
    <d v="2024-09-23T00:00:00"/>
    <x v="4"/>
    <x v="9"/>
    <x v="4052"/>
    <d v="2024-09-23T00:00:00"/>
    <d v="1899-12-30T14:09:30"/>
    <n v="110"/>
    <s v="E00110"/>
    <s v="RUTA KMS.110"/>
    <x v="236"/>
    <x v="0"/>
    <x v="0"/>
    <x v="5"/>
    <x v="1"/>
    <d v="2024-09-20T12:00:38"/>
    <x v="414"/>
    <n v="74.989444444421679"/>
    <d v="2024-09-23T14:09:30"/>
    <d v="1899-12-30T01:28:00"/>
    <d v="2024-09-23T15:37:30"/>
    <n v="-0.62500000011641532"/>
    <x v="0"/>
    <m/>
    <m/>
    <x v="0"/>
    <x v="20"/>
    <x v="0"/>
    <x v="4"/>
    <x v="5"/>
    <n v="2"/>
    <s v=""/>
    <d v="1899-12-31T11:12:00"/>
    <n v="72.52277777775501"/>
    <n v="36"/>
    <n v="36.52277777775501"/>
    <n v="0"/>
    <x v="3"/>
  </r>
  <r>
    <s v="E002"/>
    <s v="EO55"/>
    <x v="3906"/>
    <x v="0"/>
    <s v="E3"/>
    <n v="100018390"/>
    <s v="FORJADOS TOR S.L."/>
    <n v="46005202"/>
    <s v="VILLANUEVA DEL TRABUCO"/>
    <n v="3262"/>
    <x v="38"/>
    <d v="2024-09-20T00:00:00"/>
    <d v="1899-12-30T12:04:56"/>
    <s v="23/09 08:00h"/>
    <d v="2024-09-23T00:00:00"/>
    <x v="13"/>
    <x v="9"/>
    <x v="4053"/>
    <d v="2024-09-20T00:00:00"/>
    <d v="1899-12-30T15:40:04"/>
    <n v="62"/>
    <s v="E00062"/>
    <s v="RUTA KMS.062"/>
    <x v="100"/>
    <x v="0"/>
    <x v="0"/>
    <x v="5"/>
    <x v="0"/>
    <d v="2024-09-20T12:04:56"/>
    <x v="410"/>
    <n v="67.917777777824085"/>
    <d v="2024-09-20T15:40:04"/>
    <d v="1899-12-30T00:49:36"/>
    <d v="2024-09-20T16:29:40"/>
    <n v="63.50555555569008"/>
    <x v="0"/>
    <m/>
    <m/>
    <x v="0"/>
    <x v="19"/>
    <x v="0"/>
    <x v="3"/>
    <x v="4"/>
    <n v="6"/>
    <s v=""/>
    <d v="1899-12-30T19:50:24"/>
    <n v="66.091111111157417"/>
    <n v="36"/>
    <n v="30.091111111157417"/>
    <n v="0"/>
    <x v="3"/>
  </r>
  <r>
    <s v="E002"/>
    <s v="EO55"/>
    <x v="3907"/>
    <x v="0"/>
    <s v="E3"/>
    <n v="100018390"/>
    <s v="FORJADOS TOR S.L."/>
    <n v="46005202"/>
    <s v="VILLANUEVA DEL TRABUCO"/>
    <n v="3262"/>
    <x v="38"/>
    <d v="2024-09-20T00:00:00"/>
    <d v="1899-12-30T12:05:15"/>
    <s v="23/09 12:00h"/>
    <d v="2024-09-23T00:00:00"/>
    <x v="17"/>
    <x v="9"/>
    <x v="4054"/>
    <d v="2024-09-23T00:00:00"/>
    <d v="1899-12-30T10:48:12"/>
    <n v="62"/>
    <s v="E00062"/>
    <s v="RUTA KMS.062"/>
    <x v="100"/>
    <x v="0"/>
    <x v="0"/>
    <x v="5"/>
    <x v="0"/>
    <d v="2024-09-20T12:05:15"/>
    <x v="416"/>
    <n v="71.912499999976717"/>
    <d v="2024-09-23T10:48:12"/>
    <d v="1899-12-30T00:49:36"/>
    <d v="2024-09-23T11:37:48"/>
    <n v="0.37000000005355105"/>
    <x v="0"/>
    <m/>
    <m/>
    <x v="0"/>
    <x v="20"/>
    <x v="0"/>
    <x v="4"/>
    <x v="6"/>
    <n v="2"/>
    <s v=""/>
    <d v="1899-12-30T19:50:24"/>
    <n v="70.085833333310049"/>
    <n v="36"/>
    <n v="34.085833333310049"/>
    <n v="0"/>
    <x v="3"/>
  </r>
  <r>
    <s v="E002"/>
    <s v="EO55"/>
    <x v="3908"/>
    <x v="0"/>
    <s v="E4"/>
    <n v="100058369"/>
    <s v="CANO MATERIALES DE CONST., S.L."/>
    <n v="46005323"/>
    <s v="ALMACEN-RINCON VICTORIA"/>
    <n v="3283"/>
    <x v="40"/>
    <d v="2024-09-20T00:00:00"/>
    <d v="1899-12-30T12:07:03"/>
    <s v="23/09 en el día"/>
    <d v="2024-09-23T00:00:00"/>
    <x v="7"/>
    <x v="9"/>
    <x v="4055"/>
    <d v="2024-09-23T00:00:00"/>
    <d v="1899-12-30T12:44:16"/>
    <n v="7"/>
    <s v="E00007"/>
    <s v="RUTA KMS.007"/>
    <x v="236"/>
    <x v="0"/>
    <x v="0"/>
    <x v="5"/>
    <x v="1"/>
    <d v="2024-09-20T12:07:03"/>
    <x v="431"/>
    <n v="77.882499999948777"/>
    <d v="2024-09-23T12:44:16"/>
    <d v="1899-12-30T00:05:36"/>
    <d v="2024-09-23T12:49:52"/>
    <n v="5.1688888889621012"/>
    <x v="0"/>
    <m/>
    <m/>
    <x v="0"/>
    <x v="20"/>
    <x v="0"/>
    <x v="4"/>
    <x v="3"/>
    <n v="2"/>
    <s v=""/>
    <d v="1899-12-30T02:14:24"/>
    <n v="76.789166666615444"/>
    <n v="36"/>
    <n v="40.789166666615444"/>
    <n v="0"/>
    <x v="3"/>
  </r>
  <r>
    <s v="E002"/>
    <s v="EO55"/>
    <x v="3909"/>
    <x v="0"/>
    <s v="E3"/>
    <n v="100057968"/>
    <s v="LOZAC OBRAS Y SERVICIOS, S.L."/>
    <n v="46005114"/>
    <s v="PLANTA DE PUERTO REAL"/>
    <n v="3264"/>
    <x v="43"/>
    <d v="2024-09-20T00:00:00"/>
    <d v="1899-12-30T12:12:29"/>
    <s v="23/09 10:00h"/>
    <d v="2024-09-23T00:00:00"/>
    <x v="11"/>
    <x v="9"/>
    <x v="4056"/>
    <d v="2024-09-20T00:00:00"/>
    <d v="1899-12-30T16:26:42"/>
    <n v="232"/>
    <s v="E00232"/>
    <s v="RUTA KMS.232"/>
    <x v="132"/>
    <x v="0"/>
    <x v="0"/>
    <x v="5"/>
    <x v="0"/>
    <d v="2024-09-20T12:12:29"/>
    <x v="423"/>
    <n v="69.791944444470573"/>
    <d v="2024-09-20T16:26:42"/>
    <d v="1899-12-30T03:05:36"/>
    <d v="2024-09-20T19:32:18"/>
    <n v="62.461666666553356"/>
    <x v="0"/>
    <m/>
    <m/>
    <x v="0"/>
    <x v="19"/>
    <x v="0"/>
    <x v="3"/>
    <x v="8"/>
    <n v="6"/>
    <s v=""/>
    <d v="1900-01-02T02:14:24"/>
    <n v="65.69861111113724"/>
    <n v="36"/>
    <n v="29.69861111113724"/>
    <n v="0"/>
    <x v="3"/>
  </r>
  <r>
    <s v="E002"/>
    <s v="EO55"/>
    <x v="3910"/>
    <x v="0"/>
    <s v="E3"/>
    <n v="432000110"/>
    <s v="PREBETONG HORMIGONES, S.A."/>
    <n v="46001416"/>
    <s v="ALCALA DE GUADAIRA"/>
    <n v="837"/>
    <x v="42"/>
    <d v="2024-09-20T00:00:00"/>
    <d v="1899-12-30T12:12:43"/>
    <s v="23/09 10:00"/>
    <d v="2024-09-23T00:00:00"/>
    <x v="11"/>
    <x v="10"/>
    <x v="4057"/>
    <d v="2024-09-23T00:00:00"/>
    <d v="1899-12-30T08:24:44"/>
    <n v="83"/>
    <s v="E00083"/>
    <s v="RUTA KMS.083"/>
    <x v="295"/>
    <x v="0"/>
    <x v="0"/>
    <x v="6"/>
    <x v="0"/>
    <d v="2024-09-20T12:12:43"/>
    <x v="423"/>
    <n v="69.788055555545725"/>
    <d v="2024-09-23T08:24:44"/>
    <d v="1899-12-30T01:06:24"/>
    <d v="2024-09-23T09:31:08"/>
    <n v="0.48111111094476655"/>
    <x v="0"/>
    <m/>
    <m/>
    <x v="0"/>
    <x v="20"/>
    <x v="0"/>
    <x v="4"/>
    <x v="0"/>
    <n v="2"/>
    <s v=""/>
    <d v="1899-12-31T02:33:36"/>
    <n v="67.681388888879056"/>
    <n v="36"/>
    <n v="31.681388888879056"/>
    <n v="0"/>
    <x v="3"/>
  </r>
  <r>
    <s v="E002"/>
    <s v="EO55"/>
    <x v="3911"/>
    <x v="0"/>
    <s v="E3"/>
    <n v="100018465"/>
    <s v="HORMITRES, S.L.L."/>
    <n v="46000368"/>
    <s v="LA CARLOTA (HORMITRES, S.L.L.)"/>
    <n v="837"/>
    <x v="42"/>
    <d v="2024-09-20T00:00:00"/>
    <d v="1899-12-30T12:21:09"/>
    <s v="23/09 08:00h"/>
    <d v="2024-09-23T00:00:00"/>
    <x v="13"/>
    <x v="10"/>
    <x v="4058"/>
    <d v="2024-09-20T00:00:00"/>
    <d v="1899-12-30T19:44:30"/>
    <n v="180"/>
    <s v="E00180"/>
    <s v="RUTA KMS.180"/>
    <x v="120"/>
    <x v="0"/>
    <x v="0"/>
    <x v="6"/>
    <x v="0"/>
    <d v="2024-09-20T12:21:09"/>
    <x v="410"/>
    <n v="67.647500000079162"/>
    <d v="2024-09-20T19:44:30"/>
    <d v="1899-12-30T02:24:00"/>
    <d v="2024-09-20T22:08:30"/>
    <n v="57.858333333511837"/>
    <x v="0"/>
    <m/>
    <m/>
    <x v="0"/>
    <x v="19"/>
    <x v="0"/>
    <x v="3"/>
    <x v="11"/>
    <n v="6"/>
    <s v=""/>
    <d v="1900-01-01T09:36:00"/>
    <n v="64.247500000079157"/>
    <n v="36"/>
    <n v="28.247500000079157"/>
    <n v="0"/>
    <x v="3"/>
  </r>
  <r>
    <s v="E002"/>
    <s v="EO55"/>
    <x v="3912"/>
    <x v="0"/>
    <s v="E3"/>
    <n v="100049685"/>
    <s v="HORMIGONES CASTRO DEL RIO, S. L."/>
    <n v="46004155"/>
    <s v="CASTRO DEL RIO"/>
    <n v="3264"/>
    <x v="43"/>
    <d v="2024-09-20T00:00:00"/>
    <d v="1899-12-30T12:29:43"/>
    <s v="23/09 08:00h"/>
    <d v="2024-09-23T00:00:00"/>
    <x v="13"/>
    <x v="9"/>
    <x v="4059"/>
    <d v="2024-09-23T00:00:00"/>
    <d v="1899-12-30T06:53:14"/>
    <n v="149"/>
    <s v="E00149"/>
    <s v="RUTA KMS.149"/>
    <x v="76"/>
    <x v="0"/>
    <x v="0"/>
    <x v="5"/>
    <x v="0"/>
    <d v="2024-09-20T12:29:43"/>
    <x v="410"/>
    <n v="67.50472222227836"/>
    <d v="2024-09-23T06:53:14"/>
    <d v="1899-12-30T01:59:12"/>
    <d v="2024-09-23T08:52:26"/>
    <n v="-0.87388888886198401"/>
    <x v="1"/>
    <m/>
    <m/>
    <x v="0"/>
    <x v="20"/>
    <x v="1"/>
    <x v="4"/>
    <x v="13"/>
    <n v="2"/>
    <s v=""/>
    <d v="1899-12-31T23:40:48"/>
    <n v="64.518055555611696"/>
    <n v="36"/>
    <n v="28.518055555611696"/>
    <n v="0"/>
    <x v="3"/>
  </r>
  <r>
    <s v="E002"/>
    <s v="EO55"/>
    <x v="3913"/>
    <x v="0"/>
    <s v="E3"/>
    <n v="100049685"/>
    <s v="HORMIGONES CASTRO DEL RIO, S. L."/>
    <n v="46004155"/>
    <s v="CASTRO DEL RIO"/>
    <n v="3264"/>
    <x v="43"/>
    <d v="2024-09-20T00:00:00"/>
    <d v="1899-12-30T12:29:56"/>
    <s v="24/09 08h"/>
    <d v="2024-09-24T00:00:00"/>
    <x v="13"/>
    <x v="9"/>
    <x v="4060"/>
    <d v="2024-09-24T00:00:00"/>
    <d v="1899-12-30T06:45:58"/>
    <n v="149"/>
    <s v="E00149"/>
    <s v="RUTA KMS.149"/>
    <x v="76"/>
    <x v="0"/>
    <x v="0"/>
    <x v="5"/>
    <x v="0"/>
    <d v="2024-09-20T12:29:56"/>
    <x v="442"/>
    <n v="91.501111111196224"/>
    <d v="2024-09-24T06:45:58"/>
    <d v="1899-12-30T01:59:12"/>
    <d v="2024-09-24T08:45:10"/>
    <n v="-0.75277777772862464"/>
    <x v="1"/>
    <m/>
    <m/>
    <x v="0"/>
    <x v="21"/>
    <x v="1"/>
    <x v="4"/>
    <x v="13"/>
    <n v="3"/>
    <s v=""/>
    <d v="1899-12-31T23:40:48"/>
    <n v="88.514444444529559"/>
    <n v="48"/>
    <n v="40.514444444529559"/>
    <n v="0"/>
    <x v="3"/>
  </r>
  <r>
    <s v="E002"/>
    <s v="EO55"/>
    <x v="3914"/>
    <x v="0"/>
    <s v="E3"/>
    <n v="100041604"/>
    <s v="MOVELANA, S.L."/>
    <n v="46004838"/>
    <s v="GUILLENA"/>
    <n v="837"/>
    <x v="42"/>
    <d v="2024-09-20T00:00:00"/>
    <d v="1899-12-30T12:48:04"/>
    <s v=".23/09 09:00"/>
    <d v="2024-09-23T00:00:00"/>
    <x v="18"/>
    <x v="10"/>
    <x v="4061"/>
    <d v="2024-09-23T00:00:00"/>
    <d v="1899-12-30T07:10:24"/>
    <n v="83"/>
    <s v="E00083"/>
    <s v="RUTA KMS.083"/>
    <x v="90"/>
    <x v="0"/>
    <x v="0"/>
    <x v="6"/>
    <x v="0"/>
    <d v="2024-09-20T12:48:04"/>
    <x v="422"/>
    <n v="68.198888888815418"/>
    <d v="2024-09-23T07:10:24"/>
    <d v="1899-12-30T01:06:24"/>
    <d v="2024-09-23T08:16:48"/>
    <n v="0.71999999997206032"/>
    <x v="0"/>
    <m/>
    <m/>
    <x v="0"/>
    <x v="20"/>
    <x v="0"/>
    <x v="4"/>
    <x v="12"/>
    <n v="2"/>
    <s v=""/>
    <d v="1899-12-31T02:33:36"/>
    <n v="66.092222222148749"/>
    <n v="36"/>
    <n v="30.092222222148749"/>
    <n v="0"/>
    <x v="3"/>
  </r>
  <r>
    <s v="E002"/>
    <s v="EO55"/>
    <x v="3915"/>
    <x v="0"/>
    <s v="E3"/>
    <n v="100057966"/>
    <s v="HORPRESOL, SRL"/>
    <n v="46005112"/>
    <s v="PLANTA ALMERIA"/>
    <n v="3262"/>
    <x v="38"/>
    <d v="2024-09-20T00:00:00"/>
    <d v="1899-12-30T12:57:13"/>
    <s v="votorantim 08:00"/>
    <d v="2024-09-23T00:00:00"/>
    <x v="13"/>
    <x v="9"/>
    <x v="4062"/>
    <d v="2024-09-20T00:00:00"/>
    <d v="1899-12-30T14:08:35"/>
    <n v="195"/>
    <s v="E00195"/>
    <s v="RUTA KMS.195"/>
    <x v="408"/>
    <x v="0"/>
    <x v="0"/>
    <x v="5"/>
    <x v="0"/>
    <d v="2024-09-20T12:57:13"/>
    <x v="410"/>
    <n v="67.046388889022637"/>
    <d v="2024-09-20T14:08:35"/>
    <d v="1899-12-30T02:36:00"/>
    <d v="2024-09-20T16:44:35"/>
    <n v="63.2569444446126"/>
    <x v="0"/>
    <m/>
    <m/>
    <x v="0"/>
    <x v="19"/>
    <x v="0"/>
    <x v="3"/>
    <x v="5"/>
    <n v="6"/>
    <s v=""/>
    <d v="1900-01-01T14:24:00"/>
    <n v="63.446388889022643"/>
    <n v="36"/>
    <n v="27.446388889022643"/>
    <n v="0"/>
    <x v="3"/>
  </r>
  <r>
    <s v="E002"/>
    <s v="EO55"/>
    <x v="3916"/>
    <x v="0"/>
    <s v="E3"/>
    <n v="100022266"/>
    <s v="HORMIGONES PEREZ ESCUDERO, S.L."/>
    <n v="46001666"/>
    <s v="SANTA BARBARA CASA"/>
    <n v="837"/>
    <x v="42"/>
    <d v="2024-09-20T00:00:00"/>
    <d v="1899-12-30T13:08:26"/>
    <s v="23/09 10:00h"/>
    <d v="2024-09-23T00:00:00"/>
    <x v="11"/>
    <x v="10"/>
    <x v="4063"/>
    <d v="2024-09-23T00:00:00"/>
    <d v="1899-12-30T09:38:09"/>
    <n v="81"/>
    <s v="E00081"/>
    <s v="RUTA KMS.081"/>
    <x v="88"/>
    <x v="0"/>
    <x v="0"/>
    <x v="6"/>
    <x v="0"/>
    <d v="2024-09-20T13:08:26"/>
    <x v="423"/>
    <n v="68.859444444417022"/>
    <d v="2024-09-23T09:38:09"/>
    <d v="1899-12-30T01:04:48"/>
    <d v="2024-09-23T10:42:57"/>
    <n v="-0.71583333337912336"/>
    <x v="0"/>
    <m/>
    <m/>
    <x v="0"/>
    <x v="20"/>
    <x v="0"/>
    <x v="4"/>
    <x v="1"/>
    <n v="2"/>
    <s v=""/>
    <d v="1899-12-31T01:55:12"/>
    <n v="66.779444444417024"/>
    <n v="36"/>
    <n v="30.779444444417024"/>
    <n v="0"/>
    <x v="3"/>
  </r>
  <r>
    <s v="E002"/>
    <s v="EO55"/>
    <x v="3917"/>
    <x v="0"/>
    <s v="E3"/>
    <n v="100057966"/>
    <s v="HORPRESOL, SRL"/>
    <n v="46005111"/>
    <s v="PLANTA FUENGIROLA"/>
    <n v="3269"/>
    <x v="45"/>
    <d v="2024-09-20T00:00:00"/>
    <d v="1899-12-30T13:10:13"/>
    <s v="votorantim 08:00"/>
    <d v="2024-09-23T00:00:00"/>
    <x v="13"/>
    <x v="9"/>
    <x v="4064"/>
    <d v="2024-09-20T00:00:00"/>
    <d v="1899-12-30T15:37:20"/>
    <n v="57"/>
    <s v="E00057"/>
    <s v="RUTA KMS.057"/>
    <x v="116"/>
    <x v="0"/>
    <x v="0"/>
    <x v="5"/>
    <x v="0"/>
    <d v="2024-09-20T13:10:13"/>
    <x v="410"/>
    <n v="66.829722222348209"/>
    <d v="2024-09-20T15:37:20"/>
    <d v="1899-12-30T00:45:36"/>
    <d v="2024-09-20T16:22:56"/>
    <n v="63.617777777777519"/>
    <x v="0"/>
    <m/>
    <m/>
    <x v="0"/>
    <x v="19"/>
    <x v="0"/>
    <x v="3"/>
    <x v="4"/>
    <n v="6"/>
    <s v=""/>
    <d v="1899-12-30T18:14:24"/>
    <n v="65.069722222348204"/>
    <n v="36"/>
    <n v="29.069722222348204"/>
    <n v="0"/>
    <x v="3"/>
  </r>
  <r>
    <s v="E002"/>
    <s v="EO55"/>
    <x v="3918"/>
    <x v="0"/>
    <s v="E3"/>
    <n v="100057966"/>
    <s v="HORPRESOL, SRL"/>
    <n v="46005111"/>
    <s v="PLANTA FUENGIROLA"/>
    <n v="3269"/>
    <x v="45"/>
    <d v="2024-09-20T00:00:00"/>
    <d v="1899-12-30T13:10:32"/>
    <s v="votorantim 16:00"/>
    <d v="2024-09-23T00:00:00"/>
    <x v="6"/>
    <x v="9"/>
    <x v="4065"/>
    <d v="2024-09-23T00:00:00"/>
    <d v="1899-12-30T14:36:56"/>
    <n v="57"/>
    <s v="E00057"/>
    <s v="RUTA KMS.057"/>
    <x v="116"/>
    <x v="0"/>
    <x v="0"/>
    <x v="5"/>
    <x v="0"/>
    <d v="2024-09-20T13:10:32"/>
    <x v="425"/>
    <n v="74.824444444442634"/>
    <d v="2024-09-23T14:36:56"/>
    <d v="1899-12-30T00:45:36"/>
    <d v="2024-09-23T15:22:32"/>
    <n v="0.62444444425636902"/>
    <x v="0"/>
    <m/>
    <m/>
    <x v="0"/>
    <x v="20"/>
    <x v="0"/>
    <x v="4"/>
    <x v="5"/>
    <n v="2"/>
    <s v=""/>
    <d v="1899-12-30T18:14:24"/>
    <n v="73.064444444442628"/>
    <n v="36"/>
    <n v="37.064444444442628"/>
    <n v="0"/>
    <x v="3"/>
  </r>
  <r>
    <s v="E002"/>
    <s v="EO55"/>
    <x v="3919"/>
    <x v="0"/>
    <s v="E3"/>
    <n v="100057966"/>
    <s v="HORPRESOL, SRL"/>
    <n v="46005111"/>
    <s v="PLANTA FUENGIROLA"/>
    <n v="3269"/>
    <x v="45"/>
    <d v="2024-09-20T00:00:00"/>
    <d v="1899-12-30T13:11:02"/>
    <s v="votorantim 12:00"/>
    <d v="2024-09-23T00:00:00"/>
    <x v="17"/>
    <x v="9"/>
    <x v="4066"/>
    <d v="2024-09-23T00:00:00"/>
    <d v="1899-12-30T10:58:46"/>
    <n v="57"/>
    <s v="E00057"/>
    <s v="RUTA KMS.057"/>
    <x v="116"/>
    <x v="0"/>
    <x v="0"/>
    <x v="5"/>
    <x v="0"/>
    <d v="2024-09-20T13:11:02"/>
    <x v="416"/>
    <n v="70.816111111140344"/>
    <d v="2024-09-23T10:58:46"/>
    <d v="1899-12-30T00:45:36"/>
    <d v="2024-09-23T11:44:22"/>
    <n v="0.26055555552011356"/>
    <x v="0"/>
    <m/>
    <m/>
    <x v="0"/>
    <x v="20"/>
    <x v="0"/>
    <x v="4"/>
    <x v="6"/>
    <n v="2"/>
    <s v=""/>
    <d v="1899-12-30T18:14:24"/>
    <n v="69.056111111140339"/>
    <n v="36"/>
    <n v="33.056111111140339"/>
    <n v="0"/>
    <x v="3"/>
  </r>
  <r>
    <s v="E002"/>
    <s v="EO55"/>
    <x v="3920"/>
    <x v="0"/>
    <s v="E3"/>
    <n v="100057966"/>
    <s v="HORPRESOL, SRL"/>
    <n v="46005111"/>
    <s v="PLANTA FUENGIROLA"/>
    <n v="3269"/>
    <x v="45"/>
    <d v="2024-09-20T00:00:00"/>
    <d v="1899-12-30T13:11:20"/>
    <s v="votorantim 10:00"/>
    <d v="2024-09-23T00:00:00"/>
    <x v="11"/>
    <x v="9"/>
    <x v="4067"/>
    <d v="2024-09-23T00:00:00"/>
    <d v="1899-12-30T08:42:36"/>
    <n v="57"/>
    <s v="E00057"/>
    <s v="RUTA KMS.057"/>
    <x v="84"/>
    <x v="0"/>
    <x v="0"/>
    <x v="5"/>
    <x v="0"/>
    <d v="2024-09-20T13:11:20"/>
    <x v="423"/>
    <n v="68.811111111135688"/>
    <d v="2024-09-23T08:42:36"/>
    <d v="1899-12-30T00:45:36"/>
    <d v="2024-09-23T09:28:12"/>
    <n v="0.52999999991152436"/>
    <x v="0"/>
    <m/>
    <m/>
    <x v="0"/>
    <x v="20"/>
    <x v="0"/>
    <x v="4"/>
    <x v="0"/>
    <n v="2"/>
    <s v=""/>
    <d v="1899-12-30T18:14:24"/>
    <n v="67.051111111135683"/>
    <n v="36"/>
    <n v="31.051111111135683"/>
    <n v="0"/>
    <x v="3"/>
  </r>
  <r>
    <s v="E002"/>
    <s v="EO55"/>
    <x v="3921"/>
    <x v="0"/>
    <s v="E3"/>
    <n v="100057966"/>
    <s v="HORPRESOL, SRL"/>
    <n v="46005108"/>
    <s v="PLANTA VICAR"/>
    <n v="3269"/>
    <x v="45"/>
    <d v="2024-09-20T00:00:00"/>
    <d v="1899-12-30T13:21:03"/>
    <s v="GESTRANS"/>
    <d v="2024-09-23T00:00:00"/>
    <x v="26"/>
    <x v="9"/>
    <x v="4068"/>
    <d v="2024-09-23T00:00:00"/>
    <d v="1899-12-30T07:50:50"/>
    <n v="187"/>
    <s v="E00187"/>
    <s v="RUTA KMS.187"/>
    <x v="363"/>
    <x v="0"/>
    <x v="0"/>
    <x v="5"/>
    <x v="0"/>
    <d v="2024-09-20T13:21:03"/>
    <x v="443"/>
    <n v="78.149166666611563"/>
    <d v="2024-09-23T07:50:50"/>
    <d v="1899-12-30T02:29:36"/>
    <d v="2024-09-23T10:20:26"/>
    <n v="9.159444444521796"/>
    <x v="0"/>
    <m/>
    <m/>
    <x v="0"/>
    <x v="20"/>
    <x v="0"/>
    <x v="4"/>
    <x v="12"/>
    <n v="2"/>
    <s v=""/>
    <d v="1900-01-01T11:50:24"/>
    <n v="74.655833333278224"/>
    <n v="36"/>
    <n v="38.655833333278224"/>
    <n v="0"/>
    <x v="3"/>
  </r>
  <r>
    <s v="E002"/>
    <s v="EO55"/>
    <x v="3922"/>
    <x v="0"/>
    <s v="E3"/>
    <n v="100057966"/>
    <s v="HORPRESOL, SRL"/>
    <n v="46005108"/>
    <s v="PLANTA VICAR"/>
    <n v="3269"/>
    <x v="45"/>
    <d v="2024-09-20T00:00:00"/>
    <d v="1899-12-30T13:23:30"/>
    <s v="GESTRANS"/>
    <d v="2024-09-23T00:00:00"/>
    <x v="26"/>
    <x v="9"/>
    <x v="4069"/>
    <d v="2024-09-23T00:00:00"/>
    <d v="1899-12-30T14:01:04"/>
    <n v="187"/>
    <s v="E00187"/>
    <s v="RUTA KMS.187"/>
    <x v="363"/>
    <x v="0"/>
    <x v="0"/>
    <x v="5"/>
    <x v="0"/>
    <d v="2024-09-20T13:23:30"/>
    <x v="443"/>
    <n v="78.108333333337214"/>
    <d v="2024-09-23T14:01:04"/>
    <d v="1899-12-30T02:29:36"/>
    <d v="2024-09-23T16:30:40"/>
    <n v="2.9888888889108784"/>
    <x v="0"/>
    <m/>
    <m/>
    <x v="0"/>
    <x v="20"/>
    <x v="0"/>
    <x v="4"/>
    <x v="5"/>
    <n v="2"/>
    <s v=""/>
    <d v="1900-01-01T11:50:24"/>
    <n v="74.615000000003874"/>
    <n v="36"/>
    <n v="38.615000000003874"/>
    <n v="0"/>
    <x v="3"/>
  </r>
  <r>
    <s v="E002"/>
    <s v="EO55"/>
    <x v="3923"/>
    <x v="0"/>
    <s v="E3"/>
    <n v="100057966"/>
    <s v="HORPRESOL, SRL"/>
    <n v="46005112"/>
    <s v="PLANTA ALMERIA"/>
    <n v="3269"/>
    <x v="45"/>
    <d v="2024-09-20T00:00:00"/>
    <d v="1899-12-30T13:23:55"/>
    <s v="votorantim 08:00"/>
    <d v="2024-09-23T00:00:00"/>
    <x v="13"/>
    <x v="9"/>
    <x v="4070"/>
    <d v="2024-09-20T00:00:00"/>
    <d v="1899-12-30T17:39:32"/>
    <n v="195"/>
    <s v="E00195"/>
    <s v="RUTA KMS.195"/>
    <x v="112"/>
    <x v="0"/>
    <x v="0"/>
    <x v="5"/>
    <x v="0"/>
    <d v="2024-09-20T13:23:55"/>
    <x v="410"/>
    <n v="66.601388888899237"/>
    <d v="2024-09-20T17:39:32"/>
    <d v="1899-12-30T02:36:00"/>
    <d v="2024-09-20T20:15:32"/>
    <n v="59.74111111118691"/>
    <x v="0"/>
    <m/>
    <m/>
    <x v="0"/>
    <x v="19"/>
    <x v="0"/>
    <x v="3"/>
    <x v="9"/>
    <n v="6"/>
    <s v=""/>
    <d v="1900-01-01T14:24:00"/>
    <n v="63.001388888899243"/>
    <n v="36"/>
    <n v="27.001388888899243"/>
    <n v="0"/>
    <x v="3"/>
  </r>
  <r>
    <s v="E002"/>
    <s v="EO55"/>
    <x v="3924"/>
    <x v="0"/>
    <s v="E3"/>
    <n v="100057966"/>
    <s v="HORPRESOL, SRL"/>
    <n v="46005112"/>
    <s v="PLANTA ALMERIA"/>
    <n v="3269"/>
    <x v="45"/>
    <d v="2024-09-20T00:00:00"/>
    <d v="1899-12-30T13:24:18"/>
    <s v="votorantim 10:00"/>
    <d v="2024-09-23T00:00:00"/>
    <x v="11"/>
    <x v="9"/>
    <x v="4071"/>
    <d v="2024-09-20T00:00:00"/>
    <d v="1899-12-30T14:45:46"/>
    <n v="195"/>
    <s v="E00195"/>
    <s v="RUTA KMS.195"/>
    <x v="133"/>
    <x v="0"/>
    <x v="0"/>
    <x v="5"/>
    <x v="0"/>
    <d v="2024-09-20T13:24:18"/>
    <x v="423"/>
    <n v="68.59499999997206"/>
    <d v="2024-09-20T14:45:46"/>
    <d v="1899-12-30T02:36:00"/>
    <d v="2024-09-20T17:21:46"/>
    <n v="64.63722222216893"/>
    <x v="0"/>
    <m/>
    <m/>
    <x v="0"/>
    <x v="19"/>
    <x v="0"/>
    <x v="3"/>
    <x v="5"/>
    <n v="6"/>
    <s v=""/>
    <d v="1900-01-01T14:24:00"/>
    <n v="64.994999999972066"/>
    <n v="36"/>
    <n v="28.994999999972066"/>
    <n v="0"/>
    <x v="3"/>
  </r>
  <r>
    <s v="E002"/>
    <s v="EO55"/>
    <x v="3925"/>
    <x v="0"/>
    <s v="E3"/>
    <n v="100057966"/>
    <s v="HORPRESOL, SRL"/>
    <n v="46005112"/>
    <s v="PLANTA ALMERIA"/>
    <n v="3269"/>
    <x v="45"/>
    <d v="2024-09-20T00:00:00"/>
    <d v="1899-12-30T13:24:37"/>
    <s v="votorantim 12:00"/>
    <d v="2024-09-23T00:00:00"/>
    <x v="17"/>
    <x v="9"/>
    <x v="4072"/>
    <d v="2024-09-23T00:00:00"/>
    <d v="1899-12-30T09:03:34"/>
    <n v="195"/>
    <s v="E00195"/>
    <s v="RUTA KMS.195"/>
    <x v="136"/>
    <x v="0"/>
    <x v="0"/>
    <x v="5"/>
    <x v="0"/>
    <d v="2024-09-20T13:24:37"/>
    <x v="416"/>
    <n v="70.589722222241107"/>
    <d v="2024-09-23T09:03:34"/>
    <d v="1899-12-30T02:36:00"/>
    <d v="2024-09-23T11:39:34"/>
    <n v="0.34055555571103469"/>
    <x v="0"/>
    <m/>
    <m/>
    <x v="0"/>
    <x v="20"/>
    <x v="0"/>
    <x v="4"/>
    <x v="1"/>
    <n v="2"/>
    <s v=""/>
    <d v="1900-01-01T14:24:00"/>
    <n v="66.989722222241113"/>
    <n v="36"/>
    <n v="30.989722222241113"/>
    <n v="0"/>
    <x v="3"/>
  </r>
  <r>
    <s v="E002"/>
    <s v="EO55"/>
    <x v="3926"/>
    <x v="0"/>
    <s v="E3"/>
    <n v="100057966"/>
    <s v="HORPRESOL, SRL"/>
    <n v="46005112"/>
    <s v="PLANTA ALMERIA"/>
    <n v="3269"/>
    <x v="45"/>
    <d v="2024-09-20T00:00:00"/>
    <d v="1899-12-30T13:24:59"/>
    <s v="votorantim 16:00"/>
    <d v="2024-09-23T00:00:00"/>
    <x v="6"/>
    <x v="9"/>
    <x v="4073"/>
    <d v="2024-09-23T00:00:00"/>
    <d v="1899-12-30T12:13:44"/>
    <n v="195"/>
    <s v="E00195"/>
    <s v="RUTA KMS.195"/>
    <x v="112"/>
    <x v="0"/>
    <x v="0"/>
    <x v="5"/>
    <x v="0"/>
    <d v="2024-09-20T13:24:59"/>
    <x v="425"/>
    <n v="74.583611111040227"/>
    <d v="2024-09-23T12:13:44"/>
    <d v="1899-12-30T02:36:00"/>
    <d v="2024-09-23T14:49:44"/>
    <n v="1.1711111110635102"/>
    <x v="0"/>
    <m/>
    <m/>
    <x v="0"/>
    <x v="20"/>
    <x v="0"/>
    <x v="4"/>
    <x v="3"/>
    <n v="2"/>
    <s v=""/>
    <d v="1900-01-01T14:24:00"/>
    <n v="70.983611111040233"/>
    <n v="36"/>
    <n v="34.983611111040233"/>
    <n v="0"/>
    <x v="3"/>
  </r>
  <r>
    <s v="E002"/>
    <s v="EO55"/>
    <x v="3927"/>
    <x v="0"/>
    <s v="E3"/>
    <n v="100057966"/>
    <s v="HORPRESOL, SRL"/>
    <n v="46005112"/>
    <s v="PLANTA ALMERIA"/>
    <n v="3269"/>
    <x v="45"/>
    <d v="2024-09-20T00:00:00"/>
    <d v="1899-12-30T13:25:18"/>
    <s v="votorantim 14:00"/>
    <d v="2024-09-23T00:00:00"/>
    <x v="3"/>
    <x v="9"/>
    <x v="4074"/>
    <d v="2024-09-23T00:00:00"/>
    <d v="1899-12-30T11:02:16"/>
    <n v="195"/>
    <s v="E00195"/>
    <s v="RUTA KMS.195"/>
    <x v="79"/>
    <x v="0"/>
    <x v="0"/>
    <x v="5"/>
    <x v="0"/>
    <d v="2024-09-20T13:25:18"/>
    <x v="419"/>
    <n v="72.578333333367482"/>
    <d v="2024-09-23T11:02:16"/>
    <d v="1899-12-30T02:36:00"/>
    <d v="2024-09-23T13:38:16"/>
    <n v="0.36222222237847745"/>
    <x v="0"/>
    <m/>
    <m/>
    <x v="0"/>
    <x v="20"/>
    <x v="0"/>
    <x v="4"/>
    <x v="7"/>
    <n v="2"/>
    <s v=""/>
    <d v="1900-01-01T14:24:00"/>
    <n v="68.978333333367488"/>
    <n v="36"/>
    <n v="32.978333333367488"/>
    <n v="0"/>
    <x v="3"/>
  </r>
  <r>
    <s v="E002"/>
    <s v="EO55"/>
    <x v="3928"/>
    <x v="0"/>
    <s v="E3"/>
    <n v="100057966"/>
    <s v="HORPRESOL, SRL"/>
    <n v="46005105"/>
    <s v="PLANTA MALAGA"/>
    <n v="3269"/>
    <x v="45"/>
    <d v="2024-09-20T00:00:00"/>
    <d v="1899-12-30T13:25:35"/>
    <s v="GESTRANS"/>
    <d v="2024-09-23T00:00:00"/>
    <x v="26"/>
    <x v="9"/>
    <x v="4075"/>
    <d v="2024-09-23T00:00:00"/>
    <d v="1899-12-30T07:04:56"/>
    <n v="24"/>
    <s v="E00024"/>
    <s v="RUTA KMS.024"/>
    <x v="83"/>
    <x v="0"/>
    <x v="0"/>
    <x v="5"/>
    <x v="0"/>
    <d v="2024-09-20T13:25:35"/>
    <x v="443"/>
    <n v="78.073611111030914"/>
    <d v="2024-09-23T07:04:56"/>
    <d v="1899-12-30T00:19:12"/>
    <d v="2024-09-23T07:24:08"/>
    <n v="12.097777777758893"/>
    <x v="0"/>
    <m/>
    <m/>
    <x v="0"/>
    <x v="20"/>
    <x v="0"/>
    <x v="4"/>
    <x v="12"/>
    <n v="2"/>
    <s v=""/>
    <d v="1899-12-30T07:40:48"/>
    <n v="76.753611111030921"/>
    <n v="36"/>
    <n v="40.753611111030921"/>
    <n v="0"/>
    <x v="3"/>
  </r>
  <r>
    <s v="E002"/>
    <s v="EO55"/>
    <x v="3929"/>
    <x v="0"/>
    <s v="E3"/>
    <n v="100057966"/>
    <s v="HORPRESOL, SRL"/>
    <n v="46005105"/>
    <s v="PLANTA MALAGA"/>
    <n v="3269"/>
    <x v="45"/>
    <d v="2024-09-20T00:00:00"/>
    <d v="1899-12-30T13:25:51"/>
    <s v="GESTRANS"/>
    <d v="2024-09-23T00:00:00"/>
    <x v="26"/>
    <x v="9"/>
    <x v="4076"/>
    <d v="2024-09-23T00:00:00"/>
    <d v="1899-12-30T09:31:03"/>
    <n v="24"/>
    <s v="E00024"/>
    <s v="RUTA KMS.024"/>
    <x v="83"/>
    <x v="0"/>
    <x v="0"/>
    <x v="5"/>
    <x v="0"/>
    <d v="2024-09-20T13:25:51"/>
    <x v="443"/>
    <n v="78.069166666595265"/>
    <d v="2024-09-23T09:31:03"/>
    <d v="1899-12-30T00:19:12"/>
    <d v="2024-09-23T09:50:15"/>
    <n v="9.6624999999767169"/>
    <x v="0"/>
    <m/>
    <m/>
    <x v="0"/>
    <x v="20"/>
    <x v="0"/>
    <x v="4"/>
    <x v="1"/>
    <n v="2"/>
    <s v=""/>
    <d v="1899-12-30T07:40:48"/>
    <n v="76.749166666595272"/>
    <n v="36"/>
    <n v="40.749166666595272"/>
    <n v="0"/>
    <x v="3"/>
  </r>
  <r>
    <s v="E002"/>
    <s v="EO55"/>
    <x v="3930"/>
    <x v="0"/>
    <s v="E3"/>
    <n v="100057966"/>
    <s v="HORPRESOL, SRL"/>
    <n v="46005105"/>
    <s v="PLANTA MALAGA"/>
    <n v="3269"/>
    <x v="45"/>
    <d v="2024-09-20T00:00:00"/>
    <d v="1899-12-30T13:26:06"/>
    <s v="GESTRANS"/>
    <d v="2024-09-23T00:00:00"/>
    <x v="26"/>
    <x v="9"/>
    <x v="4077"/>
    <d v="2024-09-23T00:00:00"/>
    <d v="1899-12-30T12:28:08"/>
    <n v="24"/>
    <s v="E00024"/>
    <s v="RUTA KMS.024"/>
    <x v="83"/>
    <x v="0"/>
    <x v="0"/>
    <x v="5"/>
    <x v="0"/>
    <d v="2024-09-20T13:26:06"/>
    <x v="443"/>
    <n v="78.065000000002328"/>
    <d v="2024-09-23T12:28:08"/>
    <d v="1899-12-30T00:19:12"/>
    <d v="2024-09-23T12:47:20"/>
    <n v="6.7111111111007631"/>
    <x v="0"/>
    <m/>
    <m/>
    <x v="0"/>
    <x v="20"/>
    <x v="0"/>
    <x v="4"/>
    <x v="3"/>
    <n v="2"/>
    <s v=""/>
    <d v="1899-12-30T07:40:48"/>
    <n v="76.745000000002335"/>
    <n v="36"/>
    <n v="40.745000000002335"/>
    <n v="0"/>
    <x v="3"/>
  </r>
  <r>
    <s v="E002"/>
    <s v="EO55"/>
    <x v="3931"/>
    <x v="0"/>
    <s v="E3"/>
    <n v="432000110"/>
    <s v="PREBETONG HORMIGONES, S.A."/>
    <n v="46001418"/>
    <s v="SEVILLA (SAN JERONIMO)"/>
    <n v="837"/>
    <x v="42"/>
    <d v="2024-09-20T00:00:00"/>
    <d v="1899-12-30T13:26:53"/>
    <d v="1899-12-30T08:00:00"/>
    <d v="2024-09-23T00:00:00"/>
    <x v="13"/>
    <x v="10"/>
    <x v="4078"/>
    <d v="2024-09-20T00:00:00"/>
    <d v="1899-12-30T16:10:55"/>
    <n v="80"/>
    <s v="E00080"/>
    <s v="RUTA KMS.080"/>
    <x v="62"/>
    <x v="0"/>
    <x v="0"/>
    <x v="6"/>
    <x v="0"/>
    <d v="2024-09-20T13:26:53"/>
    <x v="410"/>
    <n v="66.551944444421679"/>
    <d v="2024-09-20T16:10:55"/>
    <d v="1899-12-30T01:04:00"/>
    <d v="2024-09-20T17:14:55"/>
    <n v="62.75138888892252"/>
    <x v="0"/>
    <m/>
    <m/>
    <x v="0"/>
    <x v="19"/>
    <x v="0"/>
    <x v="3"/>
    <x v="8"/>
    <n v="6"/>
    <s v=""/>
    <d v="1899-12-31T01:36:00"/>
    <n v="64.485277777755016"/>
    <n v="36"/>
    <n v="28.485277777755016"/>
    <n v="0"/>
    <x v="3"/>
  </r>
  <r>
    <s v="E002"/>
    <s v="EO55"/>
    <x v="3932"/>
    <x v="0"/>
    <s v="E3"/>
    <n v="432000110"/>
    <s v="PREBETONG HORMIGONES, S.A."/>
    <n v="46001418"/>
    <s v="SEVILLA (SAN JERONIMO)"/>
    <n v="837"/>
    <x v="42"/>
    <d v="2024-09-20T00:00:00"/>
    <d v="1899-12-30T13:27:15"/>
    <d v="1899-12-30T10:30:00"/>
    <d v="2024-09-23T00:00:00"/>
    <x v="21"/>
    <x v="10"/>
    <x v="4079"/>
    <d v="2024-09-23T00:00:00"/>
    <d v="1899-12-30T09:30:41"/>
    <n v="80"/>
    <s v="E00080"/>
    <s v="RUTA KMS.080"/>
    <x v="234"/>
    <x v="0"/>
    <x v="0"/>
    <x v="6"/>
    <x v="0"/>
    <d v="2024-09-20T13:27:15"/>
    <x v="433"/>
    <n v="69.045833333395422"/>
    <d v="2024-09-23T09:30:41"/>
    <d v="1899-12-30T01:04:00"/>
    <d v="2024-09-23T10:34:41"/>
    <n v="-7.805555546656251E-2"/>
    <x v="0"/>
    <m/>
    <m/>
    <x v="0"/>
    <x v="20"/>
    <x v="0"/>
    <x v="4"/>
    <x v="1"/>
    <n v="2"/>
    <s v=""/>
    <d v="1899-12-31T01:36:00"/>
    <n v="66.979166666728759"/>
    <n v="36"/>
    <n v="30.979166666728759"/>
    <n v="0"/>
    <x v="3"/>
  </r>
  <r>
    <s v="E002"/>
    <s v="EO55"/>
    <x v="3933"/>
    <x v="0"/>
    <s v="E3"/>
    <n v="100057966"/>
    <s v="HORPRESOL, SRL"/>
    <n v="46005107"/>
    <s v="PLANTA RIO GUI-TORROX COSTA"/>
    <n v="3269"/>
    <x v="45"/>
    <d v="2024-09-20T00:00:00"/>
    <d v="1899-12-30T13:27:43"/>
    <s v="GESTRANS"/>
    <d v="2024-09-23T00:00:00"/>
    <x v="26"/>
    <x v="9"/>
    <x v="4080"/>
    <d v="2024-09-23T00:00:00"/>
    <d v="1899-12-30T15:19:27"/>
    <n v="40"/>
    <s v="E00040"/>
    <s v="RUTA KMS.040"/>
    <x v="83"/>
    <x v="0"/>
    <x v="0"/>
    <x v="5"/>
    <x v="0"/>
    <d v="2024-09-20T13:27:43"/>
    <x v="443"/>
    <n v="78.038055555545725"/>
    <d v="2024-09-23T15:19:27"/>
    <d v="1899-12-30T00:32:00"/>
    <d v="2024-09-23T15:51:27"/>
    <n v="3.6425000000162981"/>
    <x v="0"/>
    <m/>
    <m/>
    <x v="0"/>
    <x v="20"/>
    <x v="0"/>
    <x v="4"/>
    <x v="4"/>
    <n v="2"/>
    <s v=""/>
    <d v="1899-12-30T12:48:00"/>
    <n v="76.504722222212393"/>
    <n v="36"/>
    <n v="40.504722222212393"/>
    <n v="0"/>
    <x v="3"/>
  </r>
  <r>
    <s v="E002"/>
    <s v="EO55"/>
    <x v="3934"/>
    <x v="0"/>
    <s v="E3"/>
    <n v="100045043"/>
    <s v="HORMIGONES GUADARRANQUE, S.L."/>
    <n v="46005161"/>
    <s v="PLANTA DE SAN ROQUE"/>
    <n v="3269"/>
    <x v="45"/>
    <d v="2024-09-20T00:00:00"/>
    <d v="1899-12-30T13:41:42"/>
    <s v="23/09 16:00"/>
    <d v="2024-09-23T00:00:00"/>
    <x v="6"/>
    <x v="9"/>
    <x v="4081"/>
    <d v="2024-09-23T00:00:00"/>
    <d v="1899-12-30T13:06:15"/>
    <n v="144"/>
    <s v="E00144"/>
    <s v="RUTA KMS.144"/>
    <x v="85"/>
    <x v="0"/>
    <x v="0"/>
    <x v="5"/>
    <x v="0"/>
    <d v="2024-09-20T13:41:42"/>
    <x v="425"/>
    <n v="74.304999999934807"/>
    <d v="2024-09-23T13:06:15"/>
    <d v="1899-12-30T01:55:12"/>
    <d v="2024-09-23T15:01:27"/>
    <n v="0.9758333332138136"/>
    <x v="0"/>
    <m/>
    <m/>
    <x v="0"/>
    <x v="20"/>
    <x v="0"/>
    <x v="4"/>
    <x v="2"/>
    <n v="2"/>
    <s v=""/>
    <d v="1899-12-31T22:04:48"/>
    <n v="71.384999999934806"/>
    <n v="36"/>
    <n v="35.384999999934806"/>
    <n v="0"/>
    <x v="3"/>
  </r>
  <r>
    <s v="E002"/>
    <s v="EO55"/>
    <x v="3935"/>
    <x v="0"/>
    <s v="E3"/>
    <n v="100045043"/>
    <s v="HORMIGONES GUADARRANQUE, S.L."/>
    <n v="46005161"/>
    <s v="PLANTA DE SAN ROQUE"/>
    <n v="3269"/>
    <x v="45"/>
    <d v="2024-09-20T00:00:00"/>
    <d v="1899-12-30T13:42:12"/>
    <s v="23/09 12:00"/>
    <d v="2024-09-23T00:00:00"/>
    <x v="17"/>
    <x v="9"/>
    <x v="4082"/>
    <d v="2024-09-23T00:00:00"/>
    <d v="1899-12-30T11:17:05"/>
    <n v="144"/>
    <s v="E00144"/>
    <s v="RUTA KMS.144"/>
    <x v="247"/>
    <x v="0"/>
    <x v="0"/>
    <x v="5"/>
    <x v="0"/>
    <d v="2024-09-20T13:42:12"/>
    <x v="416"/>
    <n v="70.296666666632518"/>
    <d v="2024-09-23T11:17:05"/>
    <d v="1899-12-30T01:55:12"/>
    <d v="2024-09-23T13:12:17"/>
    <n v="-1.2047222223482095"/>
    <x v="1"/>
    <m/>
    <m/>
    <x v="0"/>
    <x v="20"/>
    <x v="1"/>
    <x v="4"/>
    <x v="7"/>
    <n v="2"/>
    <s v=""/>
    <d v="1899-12-31T22:04:48"/>
    <n v="67.376666666632516"/>
    <n v="36"/>
    <n v="31.376666666632516"/>
    <n v="0"/>
    <x v="3"/>
  </r>
  <r>
    <s v="E002"/>
    <s v="EO55"/>
    <x v="3936"/>
    <x v="0"/>
    <s v="E3"/>
    <n v="100045043"/>
    <s v="HORMIGONES GUADARRANQUE, S.L."/>
    <n v="46005161"/>
    <s v="PLANTA DE SAN ROQUE"/>
    <n v="3269"/>
    <x v="45"/>
    <d v="2024-09-20T00:00:00"/>
    <d v="1899-12-30T13:42:30"/>
    <s v="23/09 14:00"/>
    <d v="2024-09-23T00:00:00"/>
    <x v="3"/>
    <x v="9"/>
    <x v="4083"/>
    <d v="2024-09-23T00:00:00"/>
    <d v="1899-12-30T11:13:00"/>
    <n v="144"/>
    <s v="E00144"/>
    <s v="RUTA KMS.144"/>
    <x v="359"/>
    <x v="0"/>
    <x v="0"/>
    <x v="5"/>
    <x v="0"/>
    <d v="2024-09-20T13:42:30"/>
    <x v="419"/>
    <n v="72.291666666744277"/>
    <d v="2024-09-23T11:13:00"/>
    <d v="1899-12-30T01:55:12"/>
    <d v="2024-09-23T13:08:12"/>
    <n v="0.8633333332836628"/>
    <x v="0"/>
    <m/>
    <m/>
    <x v="0"/>
    <x v="20"/>
    <x v="0"/>
    <x v="4"/>
    <x v="7"/>
    <n v="2"/>
    <s v=""/>
    <d v="1899-12-31T22:04:48"/>
    <n v="69.371666666744275"/>
    <n v="36"/>
    <n v="33.371666666744275"/>
    <n v="0"/>
    <x v="3"/>
  </r>
  <r>
    <s v="E002"/>
    <s v="EO55"/>
    <x v="3937"/>
    <x v="0"/>
    <s v="E3"/>
    <n v="100045043"/>
    <s v="HORMIGONES GUADARRANQUE, S.L."/>
    <n v="46005161"/>
    <s v="PLANTA DE SAN ROQUE"/>
    <n v="3269"/>
    <x v="45"/>
    <d v="2024-09-20T00:00:00"/>
    <d v="1899-12-30T13:42:52"/>
    <s v="23/09 10:00"/>
    <d v="2024-09-23T00:00:00"/>
    <x v="11"/>
    <x v="9"/>
    <x v="4084"/>
    <d v="2024-09-20T00:00:00"/>
    <d v="1899-12-30T14:54:38"/>
    <n v="144"/>
    <s v="E00144"/>
    <s v="RUTA KMS.144"/>
    <x v="85"/>
    <x v="0"/>
    <x v="0"/>
    <x v="5"/>
    <x v="0"/>
    <d v="2024-09-20T13:42:52"/>
    <x v="423"/>
    <n v="68.285555555485189"/>
    <d v="2024-09-20T14:54:38"/>
    <d v="1899-12-30T01:55:12"/>
    <d v="2024-09-20T16:49:50"/>
    <n v="65.169444444298279"/>
    <x v="0"/>
    <m/>
    <m/>
    <x v="0"/>
    <x v="19"/>
    <x v="0"/>
    <x v="3"/>
    <x v="5"/>
    <n v="6"/>
    <s v=""/>
    <d v="1899-12-31T22:04:48"/>
    <n v="65.365555555485187"/>
    <n v="36"/>
    <n v="29.365555555485187"/>
    <n v="0"/>
    <x v="3"/>
  </r>
  <r>
    <s v="E002"/>
    <s v="EO55"/>
    <x v="3938"/>
    <x v="0"/>
    <s v="E3"/>
    <n v="100045043"/>
    <s v="HORMIGONES GUADARRANQUE, S.L."/>
    <n v="46005161"/>
    <s v="PLANTA DE SAN ROQUE"/>
    <n v="3269"/>
    <x v="45"/>
    <d v="2024-09-20T00:00:00"/>
    <d v="1899-12-30T13:43:12"/>
    <s v="23/09 08:00"/>
    <d v="2024-09-23T00:00:00"/>
    <x v="13"/>
    <x v="9"/>
    <x v="4085"/>
    <d v="2024-09-20T00:00:00"/>
    <d v="1899-12-30T17:09:08"/>
    <n v="144"/>
    <s v="E00144"/>
    <s v="RUTA KMS.144"/>
    <x v="359"/>
    <x v="0"/>
    <x v="0"/>
    <x v="5"/>
    <x v="0"/>
    <d v="2024-09-20T13:43:12"/>
    <x v="410"/>
    <n v="66.280000000144355"/>
    <d v="2024-09-20T17:09:08"/>
    <d v="1899-12-30T01:55:12"/>
    <d v="2024-09-20T19:04:20"/>
    <n v="60.927777777775191"/>
    <x v="0"/>
    <m/>
    <m/>
    <x v="0"/>
    <x v="19"/>
    <x v="0"/>
    <x v="3"/>
    <x v="9"/>
    <n v="6"/>
    <s v=""/>
    <d v="1899-12-31T22:04:48"/>
    <n v="63.360000000144353"/>
    <n v="36"/>
    <n v="27.360000000144353"/>
    <n v="0"/>
    <x v="3"/>
  </r>
  <r>
    <s v="E002"/>
    <s v="EO55"/>
    <x v="3939"/>
    <x v="0"/>
    <s v="E3"/>
    <n v="100018624"/>
    <s v="VIPRELUC, S.L."/>
    <n v="46000748"/>
    <s v="PUENTE GENIL"/>
    <n v="3264"/>
    <x v="43"/>
    <d v="2024-09-20T00:00:00"/>
    <d v="1899-12-30T13:45:05"/>
    <s v="23/09 08:00h"/>
    <d v="2024-09-23T00:00:00"/>
    <x v="13"/>
    <x v="9"/>
    <x v="4086"/>
    <d v="2024-09-23T00:00:00"/>
    <d v="1899-12-30T07:01:07"/>
    <n v="127"/>
    <s v="E00127"/>
    <s v="RUTA KMS.127"/>
    <x v="107"/>
    <x v="0"/>
    <x v="0"/>
    <x v="5"/>
    <x v="0"/>
    <d v="2024-09-20T13:45:05"/>
    <x v="410"/>
    <n v="66.248611111252103"/>
    <d v="2024-09-23T07:01:07"/>
    <d v="1899-12-30T01:41:36"/>
    <d v="2024-09-23T08:42:43"/>
    <n v="-0.71194444427965209"/>
    <x v="0"/>
    <m/>
    <m/>
    <x v="0"/>
    <x v="20"/>
    <x v="0"/>
    <x v="4"/>
    <x v="12"/>
    <n v="2"/>
    <s v=""/>
    <d v="1899-12-31T16:38:24"/>
    <n v="63.555277777918775"/>
    <n v="36"/>
    <n v="27.555277777918775"/>
    <n v="0"/>
    <x v="3"/>
  </r>
  <r>
    <s v="E002"/>
    <s v="EO55"/>
    <x v="3940"/>
    <x v="0"/>
    <s v="E3"/>
    <n v="100018624"/>
    <s v="VIPRELUC, S.L."/>
    <n v="46000748"/>
    <s v="PUENTE GENIL"/>
    <n v="3264"/>
    <x v="43"/>
    <d v="2024-09-20T00:00:00"/>
    <d v="1899-12-30T13:45:13"/>
    <s v="24/09 08:00h"/>
    <d v="2024-09-24T00:00:00"/>
    <x v="13"/>
    <x v="9"/>
    <x v="4087"/>
    <d v="2024-09-24T00:00:00"/>
    <d v="1899-12-30T06:14:38"/>
    <n v="127"/>
    <s v="E00127"/>
    <s v="RUTA KMS.127"/>
    <x v="159"/>
    <x v="0"/>
    <x v="0"/>
    <x v="5"/>
    <x v="0"/>
    <d v="2024-09-20T13:45:13"/>
    <x v="442"/>
    <n v="90.246388889034279"/>
    <d v="2024-09-24T06:14:38"/>
    <d v="1899-12-30T01:41:36"/>
    <d v="2024-09-24T07:56:14"/>
    <n v="6.2777777784503996E-2"/>
    <x v="0"/>
    <m/>
    <m/>
    <x v="0"/>
    <x v="21"/>
    <x v="0"/>
    <x v="4"/>
    <x v="13"/>
    <n v="3"/>
    <s v=""/>
    <d v="1899-12-31T16:38:24"/>
    <n v="87.553055555700951"/>
    <n v="48"/>
    <n v="39.553055555700951"/>
    <n v="0"/>
    <x v="3"/>
  </r>
  <r>
    <s v="E002"/>
    <s v="EO55"/>
    <x v="3941"/>
    <x v="0"/>
    <s v="E4"/>
    <n v="100057845"/>
    <s v="INVERSIONES SEGURA SARRIA, S.L."/>
    <n v="46005625"/>
    <s v="ARROYO MOLINOS-HNOS NADAL"/>
    <n v="3283"/>
    <x v="40"/>
    <d v="2024-09-20T00:00:00"/>
    <d v="1899-12-30T14:04:50"/>
    <s v="24/09 08:00h"/>
    <d v="2024-09-24T00:00:00"/>
    <x v="13"/>
    <x v="9"/>
    <x v="4088"/>
    <d v="2024-09-23T00:00:00"/>
    <d v="1899-12-30T11:30:33"/>
    <n v="536"/>
    <s v="E00536"/>
    <s v="RUTA KMS.536"/>
    <x v="285"/>
    <x v="0"/>
    <x v="0"/>
    <x v="5"/>
    <x v="1"/>
    <d v="2024-09-20T14:04:50"/>
    <x v="442"/>
    <n v="89.919444444472902"/>
    <d v="2024-09-23T11:30:33"/>
    <d v="1899-12-30T07:08:48"/>
    <d v="2024-09-23T18:39:21"/>
    <n v="13.344166666734964"/>
    <x v="0"/>
    <m/>
    <m/>
    <x v="0"/>
    <x v="20"/>
    <x v="0"/>
    <x v="4"/>
    <x v="7"/>
    <n v="2"/>
    <s v=""/>
    <d v="1900-01-06T03:31:12"/>
    <n v="81.77277777780624"/>
    <n v="48"/>
    <n v="33.77277777780624"/>
    <n v="0"/>
    <x v="3"/>
  </r>
  <r>
    <s v="E002"/>
    <s v="EO55"/>
    <x v="3942"/>
    <x v="0"/>
    <s v="E3"/>
    <n v="100052254"/>
    <s v="COTUBO PREFABRICADOS S.L.U."/>
    <n v="46004326"/>
    <s v="LA CARLOTA"/>
    <n v="3263"/>
    <x v="47"/>
    <d v="2024-09-20T00:00:00"/>
    <d v="1899-12-30T14:24:29"/>
    <s v="23/09 10:00h"/>
    <d v="2024-09-23T00:00:00"/>
    <x v="11"/>
    <x v="9"/>
    <x v="4089"/>
    <d v="2024-09-23T00:00:00"/>
    <d v="1899-12-30T10:41:23"/>
    <n v="158"/>
    <s v="E00158"/>
    <s v="RUTA KMS.158"/>
    <x v="287"/>
    <x v="0"/>
    <x v="0"/>
    <x v="5"/>
    <x v="0"/>
    <d v="2024-09-20T14:24:29"/>
    <x v="423"/>
    <n v="67.591944444458932"/>
    <d v="2024-09-23T10:41:23"/>
    <d v="1899-12-30T02:06:24"/>
    <d v="2024-09-23T12:47:47"/>
    <n v="-2.7963888889644295"/>
    <x v="1"/>
    <m/>
    <m/>
    <x v="0"/>
    <x v="20"/>
    <x v="3"/>
    <x v="4"/>
    <x v="6"/>
    <n v="2"/>
    <s v=""/>
    <d v="1900-01-01T02:33:36"/>
    <n v="64.485277777792263"/>
    <n v="36"/>
    <n v="28.485277777792263"/>
    <n v="0"/>
    <x v="3"/>
  </r>
  <r>
    <s v="E002"/>
    <s v="EO55"/>
    <x v="3943"/>
    <x v="0"/>
    <s v="E3"/>
    <n v="100018311"/>
    <s v="ANDALUZA DE MORTEROS, SA (ANDEMOSA)"/>
    <n v="46005100"/>
    <s v="PLANTA VILLA ROSA (CON TTE) MALAGA"/>
    <n v="3264"/>
    <x v="43"/>
    <d v="2024-09-20T00:00:00"/>
    <d v="1899-12-30T14:48:23"/>
    <s v="23/09 07:00h"/>
    <d v="2024-09-23T00:00:00"/>
    <x v="27"/>
    <x v="9"/>
    <x v="4090"/>
    <d v="2024-09-23T00:00:00"/>
    <d v="1899-12-30T07:01:36"/>
    <n v="24"/>
    <s v="E00024"/>
    <s v="RUTA KMS.024"/>
    <x v="129"/>
    <x v="0"/>
    <x v="0"/>
    <x v="5"/>
    <x v="0"/>
    <d v="2024-09-20T14:48:23"/>
    <x v="457"/>
    <n v="64.193611111084465"/>
    <d v="2024-09-23T07:01:36"/>
    <d v="1899-12-30T00:19:12"/>
    <d v="2024-09-23T07:20:48"/>
    <n v="-0.34666666685370728"/>
    <x v="0"/>
    <m/>
    <m/>
    <x v="0"/>
    <x v="20"/>
    <x v="0"/>
    <x v="4"/>
    <x v="12"/>
    <n v="2"/>
    <s v=""/>
    <d v="1899-12-30T07:40:48"/>
    <n v="62.873611111084465"/>
    <n v="36"/>
    <n v="26.873611111084465"/>
    <n v="0"/>
    <x v="3"/>
  </r>
  <r>
    <s v="E002"/>
    <s v="EO55"/>
    <x v="3944"/>
    <x v="0"/>
    <s v="E3"/>
    <n v="100018311"/>
    <s v="ANDALUZA DE MORTEROS, SA (ANDEMOSA)"/>
    <n v="46005100"/>
    <s v="PLANTA VILLA ROSA (CON TTE) MALAGA"/>
    <n v="3264"/>
    <x v="43"/>
    <d v="2024-09-20T00:00:00"/>
    <d v="1899-12-30T14:48:31"/>
    <s v="23/09 09:30h"/>
    <d v="2024-09-23T00:00:00"/>
    <x v="23"/>
    <x v="9"/>
    <x v="4091"/>
    <d v="2024-09-23T00:00:00"/>
    <d v="1899-12-30T08:59:20"/>
    <n v="24"/>
    <s v="E00024"/>
    <s v="RUTA KMS.024"/>
    <x v="129"/>
    <x v="0"/>
    <x v="0"/>
    <x v="5"/>
    <x v="0"/>
    <d v="2024-09-20T14:48:31"/>
    <x v="426"/>
    <n v="66.691388888983056"/>
    <d v="2024-09-23T08:59:20"/>
    <d v="1899-12-30T00:19:12"/>
    <d v="2024-09-23T09:18:32"/>
    <n v="0.19111111108213663"/>
    <x v="0"/>
    <m/>
    <m/>
    <x v="0"/>
    <x v="20"/>
    <x v="0"/>
    <x v="4"/>
    <x v="0"/>
    <n v="2"/>
    <s v=""/>
    <d v="1899-12-30T07:40:48"/>
    <n v="65.371388888983063"/>
    <n v="36"/>
    <n v="29.371388888983063"/>
    <n v="0"/>
    <x v="3"/>
  </r>
  <r>
    <s v="E002"/>
    <s v="EO55"/>
    <x v="3945"/>
    <x v="0"/>
    <s v="E3"/>
    <n v="100018311"/>
    <s v="ANDALUZA DE MORTEROS, SA (ANDEMOSA)"/>
    <n v="46005100"/>
    <s v="PLANTA VILLA ROSA (CON TTE) MALAGA"/>
    <n v="3264"/>
    <x v="43"/>
    <d v="2024-09-20T00:00:00"/>
    <d v="1899-12-30T14:48:39"/>
    <s v="23/09 14:30h"/>
    <d v="2024-09-23T00:00:00"/>
    <x v="2"/>
    <x v="9"/>
    <x v="4092"/>
    <d v="2024-09-23T00:00:00"/>
    <d v="1899-12-30T14:05:52"/>
    <n v="24"/>
    <s v="E00024"/>
    <s v="RUTA KMS.024"/>
    <x v="129"/>
    <x v="0"/>
    <x v="0"/>
    <x v="5"/>
    <x v="0"/>
    <d v="2024-09-20T14:48:39"/>
    <x v="436"/>
    <n v="71.689166666648816"/>
    <d v="2024-09-23T14:05:52"/>
    <d v="1899-12-30T00:19:12"/>
    <d v="2024-09-23T14:25:04"/>
    <n v="8.2222222059499472E-2"/>
    <x v="0"/>
    <m/>
    <m/>
    <x v="0"/>
    <x v="20"/>
    <x v="0"/>
    <x v="4"/>
    <x v="5"/>
    <n v="2"/>
    <s v=""/>
    <d v="1899-12-30T07:40:48"/>
    <n v="70.369166666648823"/>
    <n v="36"/>
    <n v="34.369166666648823"/>
    <n v="0"/>
    <x v="3"/>
  </r>
  <r>
    <s v="E002"/>
    <s v="EO55"/>
    <x v="3946"/>
    <x v="0"/>
    <s v="E3"/>
    <n v="100058036"/>
    <s v="HORMI CONTADO, S.L."/>
    <n v="46005174"/>
    <s v="PLANTA DE MANILVA E/O 56"/>
    <n v="3269"/>
    <x v="45"/>
    <d v="2024-09-20T00:00:00"/>
    <d v="1899-12-30T14:49:44"/>
    <s v="23/09 14:00h"/>
    <d v="2024-09-23T00:00:00"/>
    <x v="3"/>
    <x v="9"/>
    <x v="4093"/>
    <d v="2024-09-23T00:00:00"/>
    <d v="1899-12-30T10:25:39"/>
    <n v="118"/>
    <s v="E00118"/>
    <s v="RUTA KMS.118"/>
    <x v="117"/>
    <x v="0"/>
    <x v="0"/>
    <x v="5"/>
    <x v="0"/>
    <d v="2024-09-20T14:49:44"/>
    <x v="419"/>
    <n v="71.171111111179926"/>
    <d v="2024-09-23T10:25:39"/>
    <d v="1899-12-30T01:34:24"/>
    <d v="2024-09-23T12:00:03"/>
    <n v="1.9991666667046957"/>
    <x v="0"/>
    <m/>
    <m/>
    <x v="0"/>
    <x v="20"/>
    <x v="0"/>
    <x v="4"/>
    <x v="6"/>
    <n v="2"/>
    <s v=""/>
    <d v="1899-12-31T13:45:36"/>
    <n v="68.597777777846588"/>
    <n v="36"/>
    <n v="32.597777777846588"/>
    <n v="0"/>
    <x v="3"/>
  </r>
  <r>
    <s v="E002"/>
    <s v="EO55"/>
    <x v="3947"/>
    <x v="0"/>
    <s v="E3"/>
    <n v="100058036"/>
    <s v="HORMI CONTADO, S.L."/>
    <n v="46005174"/>
    <s v="PLANTA DE MANILVA E/O 56"/>
    <n v="3269"/>
    <x v="45"/>
    <d v="2024-09-20T00:00:00"/>
    <d v="1899-12-30T14:50:01"/>
    <s v="23/09 09:00h"/>
    <d v="2024-09-23T00:00:00"/>
    <x v="18"/>
    <x v="9"/>
    <x v="4094"/>
    <d v="2024-09-20T00:00:00"/>
    <d v="1899-12-30T16:02:02"/>
    <n v="118"/>
    <s v="E00118"/>
    <s v="RUTA KMS.118"/>
    <x v="96"/>
    <x v="0"/>
    <x v="0"/>
    <x v="5"/>
    <x v="0"/>
    <d v="2024-09-20T14:50:01"/>
    <x v="422"/>
    <n v="66.166388888843358"/>
    <d v="2024-09-20T16:02:02"/>
    <d v="1899-12-30T01:34:24"/>
    <d v="2024-09-20T17:36:26"/>
    <n v="63.392777777742594"/>
    <x v="0"/>
    <m/>
    <m/>
    <x v="0"/>
    <x v="19"/>
    <x v="0"/>
    <x v="3"/>
    <x v="8"/>
    <n v="6"/>
    <s v=""/>
    <d v="1899-12-31T13:45:36"/>
    <n v="63.59305555551002"/>
    <n v="36"/>
    <n v="27.59305555551002"/>
    <n v="0"/>
    <x v="3"/>
  </r>
  <r>
    <s v="E002"/>
    <s v="EO55"/>
    <x v="3948"/>
    <x v="0"/>
    <s v="E3"/>
    <n v="100058036"/>
    <s v="HORMI CONTADO, S.L."/>
    <n v="46005174"/>
    <s v="PLANTA DE MANILVA E/O 56"/>
    <n v="3269"/>
    <x v="45"/>
    <d v="2024-09-20T00:00:00"/>
    <d v="1899-12-30T14:50:21"/>
    <s v="23/09 11:00h"/>
    <d v="2024-09-23T00:00:00"/>
    <x v="12"/>
    <x v="9"/>
    <x v="4095"/>
    <d v="2024-09-23T00:00:00"/>
    <d v="1899-12-30T10:03:28"/>
    <n v="118"/>
    <s v="E00118"/>
    <s v="RUTA KMS.118"/>
    <x v="67"/>
    <x v="0"/>
    <x v="0"/>
    <x v="5"/>
    <x v="0"/>
    <d v="2024-09-20T14:50:21"/>
    <x v="411"/>
    <n v="68.160833333444316"/>
    <d v="2024-09-23T10:03:28"/>
    <d v="1899-12-30T01:34:24"/>
    <d v="2024-09-23T11:37:52"/>
    <n v="-0.63111111108446494"/>
    <x v="0"/>
    <m/>
    <m/>
    <x v="0"/>
    <x v="20"/>
    <x v="0"/>
    <x v="4"/>
    <x v="6"/>
    <n v="2"/>
    <s v=""/>
    <d v="1899-12-31T13:45:36"/>
    <n v="65.587500000110978"/>
    <n v="36"/>
    <n v="29.587500000110978"/>
    <n v="0"/>
    <x v="3"/>
  </r>
  <r>
    <s v="E002"/>
    <s v="EO55"/>
    <x v="3949"/>
    <x v="0"/>
    <s v="E3"/>
    <n v="100058036"/>
    <s v="HORMI CONTADO, S.L."/>
    <n v="46005174"/>
    <s v="PLANTA DE MANILVA E/O 56"/>
    <n v="3269"/>
    <x v="45"/>
    <d v="2024-09-20T00:00:00"/>
    <d v="1899-12-30T14:50:42"/>
    <s v="23/09 10:00h"/>
    <d v="2024-09-23T00:00:00"/>
    <x v="11"/>
    <x v="9"/>
    <x v="4096"/>
    <d v="2024-09-20T00:00:00"/>
    <d v="1899-12-30T15:42:03"/>
    <n v="118"/>
    <s v="E00118"/>
    <s v="RUTA KMS.118"/>
    <x v="72"/>
    <x v="0"/>
    <x v="0"/>
    <x v="5"/>
    <x v="0"/>
    <d v="2024-09-20T14:50:42"/>
    <x v="423"/>
    <n v="67.15500000002794"/>
    <d v="2024-09-20T15:42:03"/>
    <d v="1899-12-30T01:34:24"/>
    <d v="2024-09-20T17:16:27"/>
    <n v="64.725833333213814"/>
    <x v="0"/>
    <m/>
    <m/>
    <x v="0"/>
    <x v="19"/>
    <x v="0"/>
    <x v="3"/>
    <x v="4"/>
    <n v="6"/>
    <s v=""/>
    <d v="1899-12-31T13:45:36"/>
    <n v="64.581666666694602"/>
    <n v="36"/>
    <n v="28.581666666694602"/>
    <n v="0"/>
    <x v="3"/>
  </r>
  <r>
    <s v="E002"/>
    <s v="EO55"/>
    <x v="3950"/>
    <x v="0"/>
    <s v="E3"/>
    <n v="100058036"/>
    <s v="HORMI CONTADO, S.L."/>
    <n v="46005174"/>
    <s v="PLANTA DE MANILVA E/O 56"/>
    <n v="3269"/>
    <x v="45"/>
    <d v="2024-09-20T00:00:00"/>
    <d v="1899-12-30T14:51:05"/>
    <s v="23/09 15:30h"/>
    <d v="2024-09-23T00:00:00"/>
    <x v="16"/>
    <x v="9"/>
    <x v="4097"/>
    <d v="2024-09-23T00:00:00"/>
    <d v="1899-12-30T12:10:52"/>
    <n v="118"/>
    <s v="E00118"/>
    <s v="RUTA KMS.118"/>
    <x v="72"/>
    <x v="0"/>
    <x v="0"/>
    <x v="5"/>
    <x v="0"/>
    <d v="2024-09-20T14:51:05"/>
    <x v="420"/>
    <n v="72.648611111158971"/>
    <d v="2024-09-23T12:10:52"/>
    <d v="1899-12-30T01:34:24"/>
    <d v="2024-09-23T13:45:16"/>
    <n v="1.7455555555061437"/>
    <x v="0"/>
    <m/>
    <m/>
    <x v="0"/>
    <x v="20"/>
    <x v="0"/>
    <x v="4"/>
    <x v="3"/>
    <n v="2"/>
    <s v=""/>
    <d v="1899-12-31T13:45:36"/>
    <n v="70.075277777825633"/>
    <n v="36"/>
    <n v="34.075277777825633"/>
    <n v="0"/>
    <x v="3"/>
  </r>
  <r>
    <s v="E002"/>
    <s v="EO55"/>
    <x v="3951"/>
    <x v="0"/>
    <s v="E3"/>
    <n v="100058036"/>
    <s v="HORMI CONTADO, S.L."/>
    <n v="46005174"/>
    <s v="PLANTA DE MANILVA E/O 56"/>
    <n v="3269"/>
    <x v="45"/>
    <d v="2024-09-20T00:00:00"/>
    <d v="1899-12-30T14:51:20"/>
    <s v="23/09 08:00h"/>
    <d v="2024-09-23T00:00:00"/>
    <x v="13"/>
    <x v="9"/>
    <x v="4098"/>
    <d v="2024-09-20T00:00:00"/>
    <d v="1899-12-30T18:46:30"/>
    <n v="118"/>
    <s v="E00118"/>
    <s v="RUTA KMS.118"/>
    <x v="124"/>
    <x v="0"/>
    <x v="0"/>
    <x v="5"/>
    <x v="0"/>
    <d v="2024-09-20T14:51:20"/>
    <x v="410"/>
    <n v="65.144444444566034"/>
    <d v="2024-09-20T18:46:30"/>
    <d v="1899-12-30T01:34:24"/>
    <d v="2024-09-20T20:20:54"/>
    <n v="59.651666666613892"/>
    <x v="0"/>
    <m/>
    <m/>
    <x v="0"/>
    <x v="19"/>
    <x v="0"/>
    <x v="3"/>
    <x v="10"/>
    <n v="6"/>
    <s v=""/>
    <d v="1899-12-31T13:45:36"/>
    <n v="62.571111111232703"/>
    <n v="36"/>
    <n v="26.571111111232703"/>
    <n v="0"/>
    <x v="3"/>
  </r>
  <r>
    <s v="E002"/>
    <s v="EO55"/>
    <x v="3952"/>
    <x v="0"/>
    <s v="E3"/>
    <n v="100058036"/>
    <s v="HORMI CONTADO, S.L."/>
    <n v="46005174"/>
    <s v="PLANTA DE MANILVA E/O 56"/>
    <n v="3269"/>
    <x v="45"/>
    <d v="2024-09-20T00:00:00"/>
    <d v="1899-12-30T14:51:42"/>
    <s v="23/09 12:30h"/>
    <d v="2024-09-23T00:00:00"/>
    <x v="8"/>
    <x v="9"/>
    <x v="4099"/>
    <d v="2024-09-23T00:00:00"/>
    <d v="1899-12-30T11:24:06"/>
    <n v="118"/>
    <s v="E00118"/>
    <s v="RUTA KMS.118"/>
    <x v="96"/>
    <x v="0"/>
    <x v="0"/>
    <x v="5"/>
    <x v="0"/>
    <d v="2024-09-20T14:51:42"/>
    <x v="430"/>
    <n v="69.638333333423361"/>
    <d v="2024-09-23T11:24:06"/>
    <d v="1899-12-30T01:34:24"/>
    <d v="2024-09-23T12:58:30"/>
    <n v="-0.47499999997671694"/>
    <x v="0"/>
    <m/>
    <m/>
    <x v="0"/>
    <x v="20"/>
    <x v="0"/>
    <x v="4"/>
    <x v="7"/>
    <n v="2"/>
    <s v=""/>
    <d v="1899-12-31T13:45:36"/>
    <n v="67.065000000090023"/>
    <n v="36"/>
    <n v="31.065000000090023"/>
    <n v="0"/>
    <x v="3"/>
  </r>
  <r>
    <s v="E002"/>
    <s v="EO55"/>
    <x v="3953"/>
    <x v="0"/>
    <s v="E3"/>
    <n v="100058399"/>
    <s v="HORMIGONES ESTEBBUNA, S.L."/>
    <n v="46005172"/>
    <s v="PLANTA ESTEPONA"/>
    <n v="3268"/>
    <x v="2"/>
    <d v="2024-09-20T00:00:00"/>
    <d v="1899-12-30T15:05:04"/>
    <s v="23/09 08:00h"/>
    <d v="2024-09-23T00:00:00"/>
    <x v="13"/>
    <x v="9"/>
    <x v="4100"/>
    <d v="2024-09-20T00:00:00"/>
    <d v="1899-12-30T16:23:04"/>
    <n v="110"/>
    <s v="E00110"/>
    <s v="RUTA KMS.110"/>
    <x v="117"/>
    <x v="0"/>
    <x v="0"/>
    <x v="5"/>
    <x v="0"/>
    <d v="2024-09-20T15:05:04"/>
    <x v="410"/>
    <n v="64.915555555606261"/>
    <d v="2024-09-20T16:23:04"/>
    <d v="1899-12-30T01:28:00"/>
    <d v="2024-09-20T17:51:04"/>
    <n v="62.148888888827059"/>
    <x v="0"/>
    <m/>
    <m/>
    <x v="0"/>
    <x v="19"/>
    <x v="0"/>
    <x v="3"/>
    <x v="8"/>
    <n v="6"/>
    <s v=""/>
    <d v="1899-12-31T11:12:00"/>
    <n v="62.448888888939592"/>
    <n v="36"/>
    <n v="26.448888888939592"/>
    <n v="0"/>
    <x v="3"/>
  </r>
  <r>
    <s v="E002"/>
    <s v="EO55"/>
    <x v="3954"/>
    <x v="0"/>
    <s v="E3"/>
    <n v="100058036"/>
    <s v="HORMI CONTADO, S.L."/>
    <n v="46005771"/>
    <s v="PLANTA DE MARBELLA"/>
    <n v="3269"/>
    <x v="45"/>
    <d v="2024-09-20T00:00:00"/>
    <d v="1899-12-30T15:05:23"/>
    <s v="23/09 10:00h"/>
    <d v="2024-09-23T00:00:00"/>
    <x v="11"/>
    <x v="9"/>
    <x v="4101"/>
    <d v="2024-09-23T00:00:00"/>
    <d v="1899-12-30T10:17:17"/>
    <n v="79"/>
    <s v="E00079"/>
    <s v="RUTA KMS.079"/>
    <x v="82"/>
    <x v="0"/>
    <x v="0"/>
    <x v="5"/>
    <x v="0"/>
    <d v="2024-09-20T15:05:23"/>
    <x v="423"/>
    <n v="66.910277777700685"/>
    <d v="2024-09-23T10:17:17"/>
    <d v="1899-12-30T01:03:12"/>
    <d v="2024-09-23T11:20:29"/>
    <n v="-1.341388889006339"/>
    <x v="1"/>
    <m/>
    <m/>
    <x v="0"/>
    <x v="20"/>
    <x v="1"/>
    <x v="4"/>
    <x v="6"/>
    <n v="2"/>
    <s v=""/>
    <d v="1899-12-31T01:16:48"/>
    <n v="64.856944444367358"/>
    <n v="36"/>
    <n v="28.856944444367358"/>
    <n v="0"/>
    <x v="3"/>
  </r>
  <r>
    <s v="E002"/>
    <s v="EO55"/>
    <x v="3955"/>
    <x v="0"/>
    <s v="E3"/>
    <n v="100058399"/>
    <s v="HORMIGONES ESTEBBUNA, S.L."/>
    <n v="46005172"/>
    <s v="PLANTA ESTEPONA"/>
    <n v="3264"/>
    <x v="43"/>
    <d v="2024-09-20T00:00:00"/>
    <d v="1899-12-30T15:05:40"/>
    <s v="23/09 11:00h"/>
    <d v="2024-09-23T00:00:00"/>
    <x v="12"/>
    <x v="9"/>
    <x v="4102"/>
    <d v="2024-09-23T00:00:00"/>
    <d v="1899-12-30T09:59:05"/>
    <n v="110"/>
    <s v="E00110"/>
    <s v="RUTA KMS.110"/>
    <x v="409"/>
    <x v="0"/>
    <x v="0"/>
    <x v="5"/>
    <x v="0"/>
    <d v="2024-09-20T15:05:40"/>
    <x v="411"/>
    <n v="67.90555555553874"/>
    <d v="2024-09-23T09:59:05"/>
    <d v="1899-12-30T01:28:00"/>
    <d v="2024-09-23T11:27:05"/>
    <n v="-0.45138888893416151"/>
    <x v="0"/>
    <m/>
    <m/>
    <x v="0"/>
    <x v="20"/>
    <x v="0"/>
    <x v="4"/>
    <x v="1"/>
    <n v="2"/>
    <s v=""/>
    <d v="1899-12-31T11:12:00"/>
    <n v="65.438888888872071"/>
    <n v="36"/>
    <n v="29.438888888872071"/>
    <n v="0"/>
    <x v="3"/>
  </r>
  <r>
    <s v="E002"/>
    <s v="EO55"/>
    <x v="3956"/>
    <x v="0"/>
    <s v="E3"/>
    <n v="100058399"/>
    <s v="HORMIGONES ESTEBBUNA, S.L."/>
    <n v="46005172"/>
    <s v="PLANTA ESTEPONA"/>
    <n v="3264"/>
    <x v="43"/>
    <d v="2024-09-20T00:00:00"/>
    <d v="1899-12-30T15:06:00"/>
    <s v="23/09 15:00h"/>
    <d v="2024-09-23T00:00:00"/>
    <x v="4"/>
    <x v="9"/>
    <x v="4103"/>
    <d v="2024-09-23T00:00:00"/>
    <d v="1899-12-30T12:25:57"/>
    <n v="110"/>
    <s v="E00110"/>
    <s v="RUTA KMS.110"/>
    <x v="84"/>
    <x v="0"/>
    <x v="0"/>
    <x v="5"/>
    <x v="0"/>
    <d v="2024-09-20T15:06:00"/>
    <x v="414"/>
    <n v="71.900000000023283"/>
    <d v="2024-09-23T12:25:57"/>
    <d v="1899-12-30T01:28:00"/>
    <d v="2024-09-23T13:53:57"/>
    <n v="1.1008333332720213"/>
    <x v="0"/>
    <m/>
    <m/>
    <x v="0"/>
    <x v="20"/>
    <x v="0"/>
    <x v="4"/>
    <x v="3"/>
    <n v="2"/>
    <s v=""/>
    <d v="1899-12-31T11:12:00"/>
    <n v="69.433333333356615"/>
    <n v="36"/>
    <n v="33.433333333356615"/>
    <n v="0"/>
    <x v="3"/>
  </r>
  <r>
    <s v="E002"/>
    <s v="EO55"/>
    <x v="3957"/>
    <x v="0"/>
    <s v="E3"/>
    <n v="100018437"/>
    <s v="HORMIGONES DE OSUNA, S.L."/>
    <n v="46000341"/>
    <s v="OSUNA"/>
    <n v="3269"/>
    <x v="45"/>
    <d v="2024-09-20T00:00:00"/>
    <d v="1899-12-30T15:15:06"/>
    <s v="23/09 08:00h"/>
    <d v="2024-09-23T00:00:00"/>
    <x v="13"/>
    <x v="9"/>
    <x v="4104"/>
    <d v="2024-09-20T00:00:00"/>
    <d v="1899-12-30T16:51:27"/>
    <n v="127"/>
    <s v="E00127"/>
    <s v="RUTA KMS.127"/>
    <x v="109"/>
    <x v="0"/>
    <x v="0"/>
    <x v="5"/>
    <x v="0"/>
    <d v="2024-09-20T15:15:06"/>
    <x v="410"/>
    <n v="64.748333333409391"/>
    <d v="2024-09-20T16:51:27"/>
    <d v="1899-12-30T01:41:36"/>
    <d v="2024-09-20T18:33:03"/>
    <n v="61.449166666832753"/>
    <x v="0"/>
    <m/>
    <m/>
    <x v="0"/>
    <x v="19"/>
    <x v="0"/>
    <x v="3"/>
    <x v="8"/>
    <n v="6"/>
    <s v=""/>
    <d v="1899-12-31T16:38:24"/>
    <n v="62.055000000076056"/>
    <n v="36"/>
    <n v="26.055000000076056"/>
    <n v="0"/>
    <x v="3"/>
  </r>
  <r>
    <s v="E002"/>
    <s v="EO55"/>
    <x v="3958"/>
    <x v="0"/>
    <s v="E3"/>
    <n v="100058805"/>
    <s v="HORMIGONES, ARIDOS Y SERVICIOS CADI"/>
    <n v="46005219"/>
    <s v="PLANTA HORMIGON (ARCOS FRONTERA)"/>
    <n v="3264"/>
    <x v="43"/>
    <d v="2024-09-20T00:00:00"/>
    <d v="1899-12-30T15:28:21"/>
    <s v="23/09 08:00h"/>
    <d v="2024-09-23T00:00:00"/>
    <x v="13"/>
    <x v="9"/>
    <x v="4105"/>
    <d v="2024-09-21T00:00:00"/>
    <d v="1899-12-30T14:18:18"/>
    <n v="196"/>
    <s v="E00196"/>
    <s v="RUTA KMS.196"/>
    <x v="127"/>
    <x v="0"/>
    <x v="0"/>
    <x v="5"/>
    <x v="0"/>
    <d v="2024-09-20T15:28:21"/>
    <x v="410"/>
    <n v="64.527500000142027"/>
    <d v="2024-09-21T14:18:18"/>
    <d v="1899-12-30T02:36:48"/>
    <d v="2024-09-21T16:55:06"/>
    <n v="39.081666666723322"/>
    <x v="0"/>
    <m/>
    <m/>
    <x v="0"/>
    <x v="22"/>
    <x v="0"/>
    <x v="3"/>
    <x v="5"/>
    <n v="7"/>
    <s v=""/>
    <d v="1900-01-01T14:43:12"/>
    <n v="60.914166666808697"/>
    <n v="36"/>
    <n v="24.914166666808697"/>
    <n v="0"/>
    <x v="3"/>
  </r>
  <r>
    <s v="E002"/>
    <s v="EO55"/>
    <x v="3959"/>
    <x v="0"/>
    <s v="E3"/>
    <n v="100037768"/>
    <s v="MINAS DE AGUAS TEÑIDAS, S.A.U. (MAT"/>
    <n v="46004072"/>
    <s v="ZREP4500031988_7  PROYECTO HORMIGON"/>
    <n v="3236"/>
    <x v="41"/>
    <d v="2024-09-20T00:00:00"/>
    <d v="1899-12-30T15:42:10"/>
    <s v="sust alb7001176902"/>
    <d v="2024-09-20T00:00:00"/>
    <x v="9"/>
    <x v="10"/>
    <x v="4106"/>
    <d v="2024-09-20T00:00:00"/>
    <d v="1899-12-30T15:46:40"/>
    <n v="85"/>
    <s v="E00085"/>
    <s v="RUTA KMS.085"/>
    <x v="295"/>
    <x v="0"/>
    <x v="0"/>
    <x v="6"/>
    <x v="0"/>
    <d v="2024-09-20T15:42:10"/>
    <x v="368"/>
    <n v="4.2972222223179415"/>
    <d v="2024-09-20T15:46:40"/>
    <d v="1899-12-30T01:08:00"/>
    <d v="2024-09-20T16:54:40"/>
    <n v="3.0888888888875954"/>
    <x v="0"/>
    <m/>
    <m/>
    <x v="0"/>
    <x v="19"/>
    <x v="0"/>
    <x v="3"/>
    <x v="4"/>
    <n v="6"/>
    <s v=""/>
    <d v="1899-12-31T03:12:00"/>
    <n v="2.1638888889846082"/>
    <n v="0"/>
    <n v="2.1638888889846082"/>
    <n v="0"/>
    <x v="3"/>
  </r>
  <r>
    <s v="E002"/>
    <s v="EO55"/>
    <x v="3960"/>
    <x v="0"/>
    <s v="E3"/>
    <n v="100037768"/>
    <s v="MINAS DE AGUAS TEÑIDAS, S.A.U. (MAT"/>
    <n v="46004072"/>
    <s v="ZREP4500031988_7  PROYECTO HORMIGON"/>
    <n v="3236"/>
    <x v="41"/>
    <d v="2024-09-20T00:00:00"/>
    <d v="1899-12-30T15:42:47"/>
    <s v="sust alb7001176901"/>
    <d v="2024-09-20T00:00:00"/>
    <x v="9"/>
    <x v="10"/>
    <x v="4107"/>
    <d v="2024-09-20T00:00:00"/>
    <d v="1899-12-30T15:44:29"/>
    <n v="85"/>
    <s v="E00085"/>
    <s v="RUTA KMS.085"/>
    <x v="390"/>
    <x v="0"/>
    <x v="0"/>
    <x v="6"/>
    <x v="0"/>
    <d v="2024-09-20T15:42:47"/>
    <x v="368"/>
    <n v="4.2869444445823319"/>
    <d v="2024-09-20T15:44:29"/>
    <d v="1899-12-30T01:08:00"/>
    <d v="2024-09-20T16:52:29"/>
    <n v="3.1252777777262963"/>
    <x v="0"/>
    <m/>
    <m/>
    <x v="0"/>
    <x v="19"/>
    <x v="0"/>
    <x v="3"/>
    <x v="4"/>
    <n v="6"/>
    <s v=""/>
    <d v="1899-12-31T03:12:00"/>
    <n v="2.1536111112489986"/>
    <n v="0"/>
    <n v="2.1536111112489986"/>
    <n v="0"/>
    <x v="3"/>
  </r>
  <r>
    <s v="E002"/>
    <s v="EO55"/>
    <x v="3961"/>
    <x v="0"/>
    <s v="E3"/>
    <n v="100058384"/>
    <s v="ADOQUINES Y MARCOS, S.L."/>
    <n v="46005169"/>
    <s v="PLANTA LA RODA DE ANDALUCIA"/>
    <n v="3263"/>
    <x v="47"/>
    <d v="2024-09-20T00:00:00"/>
    <d v="1899-12-30T15:54:46"/>
    <s v="23/09 09:00h"/>
    <d v="2024-09-23T00:00:00"/>
    <x v="18"/>
    <x v="9"/>
    <x v="4108"/>
    <d v="2024-09-23T00:00:00"/>
    <d v="1899-12-30T07:29:17"/>
    <n v="90"/>
    <s v="E00090"/>
    <s v="RUTA KMS.090"/>
    <x v="249"/>
    <x v="0"/>
    <x v="0"/>
    <x v="5"/>
    <x v="0"/>
    <d v="2024-09-20T15:54:46"/>
    <x v="422"/>
    <n v="65.087222222238779"/>
    <d v="2024-09-23T07:29:17"/>
    <d v="1899-12-30T01:12:00"/>
    <d v="2024-09-23T08:41:17"/>
    <n v="0.31194444437278435"/>
    <x v="0"/>
    <m/>
    <m/>
    <x v="0"/>
    <x v="20"/>
    <x v="0"/>
    <x v="4"/>
    <x v="12"/>
    <n v="2"/>
    <s v=""/>
    <d v="1899-12-31T04:48:00"/>
    <n v="62.887222222238776"/>
    <n v="36"/>
    <n v="26.887222222238776"/>
    <n v="0"/>
    <x v="3"/>
  </r>
  <r>
    <s v="E002"/>
    <s v="EO55"/>
    <x v="3962"/>
    <x v="0"/>
    <s v="E3"/>
    <n v="100058384"/>
    <s v="ADOQUINES Y MARCOS, S.L."/>
    <n v="46005169"/>
    <s v="PLANTA LA RODA DE ANDALUCIA"/>
    <n v="3263"/>
    <x v="47"/>
    <d v="2024-09-20T00:00:00"/>
    <d v="1899-12-30T15:55:02"/>
    <s v="23/09 12:00h"/>
    <d v="2024-09-23T00:00:00"/>
    <x v="17"/>
    <x v="9"/>
    <x v="4109"/>
    <d v="2024-09-21T00:00:00"/>
    <d v="1899-12-30T17:45:12"/>
    <n v="90"/>
    <s v="E00090"/>
    <s v="RUTA KMS.090"/>
    <x v="122"/>
    <x v="0"/>
    <x v="0"/>
    <x v="5"/>
    <x v="0"/>
    <d v="2024-09-20T15:55:02"/>
    <x v="416"/>
    <n v="68.08277777780313"/>
    <d v="2024-09-21T17:45:12"/>
    <d v="1899-12-30T01:12:00"/>
    <d v="2024-09-21T18:57:12"/>
    <n v="41.046666666632518"/>
    <x v="0"/>
    <m/>
    <m/>
    <x v="0"/>
    <x v="22"/>
    <x v="0"/>
    <x v="3"/>
    <x v="9"/>
    <n v="7"/>
    <s v=""/>
    <d v="1899-12-31T04:48:00"/>
    <n v="65.882777777803128"/>
    <n v="36"/>
    <n v="29.882777777803128"/>
    <n v="0"/>
    <x v="3"/>
  </r>
  <r>
    <s v="E002"/>
    <s v="EO55"/>
    <x v="3963"/>
    <x v="0"/>
    <s v="E3"/>
    <n v="100037768"/>
    <s v="MINAS DE AGUAS TEÑIDAS, S.A.U. (MAT"/>
    <n v="46004426"/>
    <s v="ZREP4500031988_3 @ VALDELAMUSA PAST"/>
    <n v="1782"/>
    <x v="46"/>
    <d v="2024-09-20T00:00:00"/>
    <d v="1899-12-30T16:03:59"/>
    <s v="21/09 06:00"/>
    <d v="2024-09-21T00:00:00"/>
    <x v="9"/>
    <x v="10"/>
    <x v="4110"/>
    <d v="2024-09-20T00:00:00"/>
    <d v="1899-12-30T18:17:39"/>
    <n v="85"/>
    <s v="E00085"/>
    <s v="RUTA KMS.085"/>
    <x v="140"/>
    <x v="0"/>
    <x v="0"/>
    <x v="6"/>
    <x v="0"/>
    <d v="2024-09-20T16:03:59"/>
    <x v="458"/>
    <n v="27.933611111249775"/>
    <d v="2024-09-20T18:17:39"/>
    <d v="1899-12-30T01:08:00"/>
    <d v="2024-09-20T19:25:39"/>
    <n v="24.572500000067521"/>
    <x v="0"/>
    <m/>
    <m/>
    <x v="0"/>
    <x v="19"/>
    <x v="0"/>
    <x v="3"/>
    <x v="10"/>
    <n v="6"/>
    <s v="LOGISTICA GALVEZ MARIN, S.L."/>
    <d v="1899-12-31T03:12:00"/>
    <n v="25.800277777916442"/>
    <n v="12"/>
    <n v="13.800277777916442"/>
    <n v="0"/>
    <x v="3"/>
  </r>
  <r>
    <s v="E002"/>
    <s v="EO55"/>
    <x v="3964"/>
    <x v="0"/>
    <s v="E3"/>
    <n v="100037768"/>
    <s v="MINAS DE AGUAS TEÑIDAS, S.A.U. (MAT"/>
    <n v="46004426"/>
    <s v="ZREP4500031988_3 @ VALDELAMUSA PAST"/>
    <n v="1782"/>
    <x v="46"/>
    <d v="2024-09-20T00:00:00"/>
    <d v="1899-12-30T16:04:32"/>
    <s v="21/09 07:00"/>
    <d v="2024-09-21T00:00:00"/>
    <x v="9"/>
    <x v="10"/>
    <x v="4111"/>
    <d v="2024-09-20T00:00:00"/>
    <d v="1899-12-30T21:02:40"/>
    <n v="85"/>
    <s v="E00085"/>
    <s v="RUTA KMS.085"/>
    <x v="289"/>
    <x v="0"/>
    <x v="0"/>
    <x v="6"/>
    <x v="0"/>
    <d v="2024-09-20T16:04:32"/>
    <x v="458"/>
    <n v="27.924444444535766"/>
    <d v="2024-09-20T21:02:40"/>
    <d v="1899-12-30T01:08:00"/>
    <d v="2024-09-20T22:10:40"/>
    <n v="21.822222222166602"/>
    <x v="0"/>
    <m/>
    <m/>
    <x v="0"/>
    <x v="19"/>
    <x v="0"/>
    <x v="3"/>
    <x v="15"/>
    <n v="6"/>
    <s v=""/>
    <d v="1899-12-31T03:12:00"/>
    <n v="25.791111111202433"/>
    <n v="12"/>
    <n v="13.791111111202433"/>
    <n v="0"/>
    <x v="3"/>
  </r>
  <r>
    <s v="E002"/>
    <s v="EO55"/>
    <x v="3965"/>
    <x v="0"/>
    <s v="E3"/>
    <n v="100037768"/>
    <s v="MINAS DE AGUAS TEÑIDAS, S.A.U. (MAT"/>
    <n v="46004426"/>
    <s v="ZREP4500031988_3 @ VALDELAMUSA PAST"/>
    <n v="1782"/>
    <x v="46"/>
    <d v="2024-09-20T00:00:00"/>
    <d v="1899-12-30T16:05:04"/>
    <s v="21/09 08:00"/>
    <d v="2024-09-21T00:00:00"/>
    <x v="9"/>
    <x v="10"/>
    <x v="4112"/>
    <d v="2024-09-20T00:00:00"/>
    <d v="1899-12-30T20:44:51"/>
    <n v="85"/>
    <s v="E00085"/>
    <s v="RUTA KMS.085"/>
    <x v="64"/>
    <x v="0"/>
    <x v="0"/>
    <x v="6"/>
    <x v="0"/>
    <d v="2024-09-20T16:05:04"/>
    <x v="458"/>
    <n v="27.915555555664469"/>
    <d v="2024-09-20T20:44:51"/>
    <d v="1899-12-30T01:08:00"/>
    <d v="2024-09-20T21:52:51"/>
    <n v="22.119166666700039"/>
    <x v="0"/>
    <m/>
    <m/>
    <x v="0"/>
    <x v="19"/>
    <x v="0"/>
    <x v="3"/>
    <x v="16"/>
    <n v="6"/>
    <s v=""/>
    <d v="1899-12-31T03:12:00"/>
    <n v="25.782222222331136"/>
    <n v="12"/>
    <n v="13.782222222331136"/>
    <n v="0"/>
    <x v="3"/>
  </r>
  <r>
    <s v="E002"/>
    <s v="EO55"/>
    <x v="3966"/>
    <x v="0"/>
    <s v="E3"/>
    <n v="100037768"/>
    <s v="MINAS DE AGUAS TEÑIDAS, S.A.U. (MAT"/>
    <n v="46004426"/>
    <s v="ZREP4500031988_3 @ VALDELAMUSA PAST"/>
    <n v="1782"/>
    <x v="46"/>
    <d v="2024-09-20T00:00:00"/>
    <d v="1899-12-30T16:05:35"/>
    <s v="21/09 09:00"/>
    <d v="2024-09-21T00:00:00"/>
    <x v="9"/>
    <x v="10"/>
    <x v="4113"/>
    <d v="2024-09-21T00:00:00"/>
    <d v="1899-12-30T09:08:28"/>
    <n v="85"/>
    <s v="E00085"/>
    <s v="RUTA KMS.085"/>
    <x v="140"/>
    <x v="0"/>
    <x v="0"/>
    <x v="6"/>
    <x v="0"/>
    <d v="2024-09-20T16:05:35"/>
    <x v="458"/>
    <n v="27.90694444446126"/>
    <d v="2024-09-21T09:08:28"/>
    <d v="1899-12-30T01:08:00"/>
    <d v="2024-09-21T10:16:28"/>
    <n v="9.7255555556039326"/>
    <x v="0"/>
    <m/>
    <m/>
    <x v="0"/>
    <x v="22"/>
    <x v="0"/>
    <x v="3"/>
    <x v="1"/>
    <n v="7"/>
    <s v="LOGISTICA GALVEZ MARIN, S.L."/>
    <d v="1899-12-31T03:12:00"/>
    <n v="25.773611111127927"/>
    <n v="12"/>
    <n v="13.773611111127927"/>
    <n v="0"/>
    <x v="3"/>
  </r>
  <r>
    <s v="E002"/>
    <s v="EO55"/>
    <x v="3967"/>
    <x v="0"/>
    <s v="E3"/>
    <n v="100037768"/>
    <s v="MINAS DE AGUAS TEÑIDAS, S.A.U. (MAT"/>
    <n v="46004426"/>
    <s v="ZREP4500031988_3 @ VALDELAMUSA PAST"/>
    <n v="1782"/>
    <x v="46"/>
    <d v="2024-09-20T00:00:00"/>
    <d v="1899-12-30T16:06:06"/>
    <s v="21/09 10:00"/>
    <d v="2024-09-21T00:00:00"/>
    <x v="9"/>
    <x v="10"/>
    <x v="4114"/>
    <d v="2024-09-21T00:00:00"/>
    <d v="1899-12-30T09:50:57"/>
    <n v="85"/>
    <s v="E00085"/>
    <s v="RUTA KMS.085"/>
    <x v="289"/>
    <x v="0"/>
    <x v="0"/>
    <x v="6"/>
    <x v="0"/>
    <d v="2024-09-20T16:06:06"/>
    <x v="458"/>
    <n v="27.898333333432674"/>
    <d v="2024-09-21T09:50:57"/>
    <d v="1899-12-30T01:08:00"/>
    <d v="2024-09-21T10:58:57"/>
    <n v="9.0175000000745058"/>
    <x v="0"/>
    <m/>
    <m/>
    <x v="0"/>
    <x v="22"/>
    <x v="0"/>
    <x v="3"/>
    <x v="1"/>
    <n v="7"/>
    <s v=""/>
    <d v="1899-12-31T03:12:00"/>
    <n v="25.765000000099342"/>
    <n v="12"/>
    <n v="13.765000000099342"/>
    <n v="0"/>
    <x v="3"/>
  </r>
  <r>
    <s v="E002"/>
    <s v="EO55"/>
    <x v="3968"/>
    <x v="0"/>
    <s v="E3"/>
    <n v="100037768"/>
    <s v="MINAS DE AGUAS TEÑIDAS, S.A.U. (MAT"/>
    <n v="46004426"/>
    <s v="ZREP4500031988_3 @ VALDELAMUSA PAST"/>
    <n v="1782"/>
    <x v="46"/>
    <d v="2024-09-20T00:00:00"/>
    <d v="1899-12-30T16:06:42"/>
    <s v="21/09 11:00"/>
    <d v="2024-09-21T00:00:00"/>
    <x v="9"/>
    <x v="10"/>
    <x v="4115"/>
    <d v="2024-09-21T00:00:00"/>
    <d v="1899-12-30T10:52:43"/>
    <n v="85"/>
    <s v="E00085"/>
    <s v="RUTA KMS.085"/>
    <x v="64"/>
    <x v="0"/>
    <x v="0"/>
    <x v="6"/>
    <x v="0"/>
    <d v="2024-09-20T16:06:42"/>
    <x v="458"/>
    <n v="27.888333333365154"/>
    <d v="2024-09-21T10:52:43"/>
    <d v="1899-12-30T01:08:00"/>
    <d v="2024-09-21T12:00:43"/>
    <n v="7.9880555556155741"/>
    <x v="0"/>
    <m/>
    <m/>
    <x v="0"/>
    <x v="22"/>
    <x v="0"/>
    <x v="3"/>
    <x v="6"/>
    <n v="7"/>
    <s v=""/>
    <d v="1899-12-31T03:12:00"/>
    <n v="25.755000000031821"/>
    <n v="12"/>
    <n v="13.755000000031821"/>
    <n v="0"/>
    <x v="3"/>
  </r>
  <r>
    <s v="E002"/>
    <s v="EO55"/>
    <x v="3969"/>
    <x v="0"/>
    <s v="E3"/>
    <n v="100037768"/>
    <s v="MINAS DE AGUAS TEÑIDAS, S.A.U. (MAT"/>
    <n v="46004426"/>
    <s v="ZREP4500031988_3 @ VALDELAMUSA PAST"/>
    <n v="1782"/>
    <x v="46"/>
    <d v="2024-09-20T00:00:00"/>
    <d v="1899-12-30T16:07:12"/>
    <s v="21/09 12:00"/>
    <d v="2024-09-21T00:00:00"/>
    <x v="9"/>
    <x v="10"/>
    <x v="4116"/>
    <d v="2024-09-21T00:00:00"/>
    <d v="1899-12-30T10:27:54"/>
    <n v="85"/>
    <s v="E00085"/>
    <s v="RUTA KMS.085"/>
    <x v="69"/>
    <x v="0"/>
    <x v="0"/>
    <x v="6"/>
    <x v="0"/>
    <d v="2024-09-20T16:07:12"/>
    <x v="458"/>
    <n v="27.880000000004657"/>
    <d v="2024-09-21T10:27:54"/>
    <d v="1899-12-30T01:08:00"/>
    <d v="2024-09-21T11:35:54"/>
    <n v="8.4016666666720994"/>
    <x v="0"/>
    <m/>
    <m/>
    <x v="0"/>
    <x v="22"/>
    <x v="0"/>
    <x v="3"/>
    <x v="6"/>
    <n v="7"/>
    <s v=""/>
    <d v="1899-12-31T03:12:00"/>
    <n v="25.746666666671324"/>
    <n v="12"/>
    <n v="13.746666666671324"/>
    <n v="0"/>
    <x v="3"/>
  </r>
  <r>
    <s v="E002"/>
    <s v="EO55"/>
    <x v="3970"/>
    <x v="0"/>
    <s v="E3"/>
    <n v="100037768"/>
    <s v="MINAS DE AGUAS TEÑIDAS, S.A.U. (MAT"/>
    <n v="46004426"/>
    <s v="ZREP4500031988_3 @ VALDELAMUSA PAST"/>
    <n v="1782"/>
    <x v="46"/>
    <d v="2024-09-20T00:00:00"/>
    <d v="1899-12-30T16:08:02"/>
    <s v="21/09 13:00"/>
    <d v="2024-09-21T00:00:00"/>
    <x v="9"/>
    <x v="10"/>
    <x v="4117"/>
    <d v="2024-09-21T00:00:00"/>
    <d v="1899-12-30T10:09:51"/>
    <n v="85"/>
    <s v="E00085"/>
    <s v="RUTA KMS.085"/>
    <x v="88"/>
    <x v="0"/>
    <x v="0"/>
    <x v="6"/>
    <x v="0"/>
    <d v="2024-09-20T16:08:02"/>
    <x v="458"/>
    <n v="27.86611111118691"/>
    <d v="2024-09-21T10:09:51"/>
    <d v="1899-12-30T01:08:00"/>
    <d v="2024-09-21T11:17:51"/>
    <n v="8.7024999999557622"/>
    <x v="0"/>
    <m/>
    <m/>
    <x v="0"/>
    <x v="22"/>
    <x v="0"/>
    <x v="3"/>
    <x v="6"/>
    <n v="7"/>
    <s v=""/>
    <d v="1899-12-31T03:12:00"/>
    <n v="25.732777777853578"/>
    <n v="12"/>
    <n v="13.732777777853578"/>
    <n v="0"/>
    <x v="3"/>
  </r>
  <r>
    <s v="E002"/>
    <s v="EO55"/>
    <x v="3971"/>
    <x v="0"/>
    <s v="E3"/>
    <n v="100037768"/>
    <s v="MINAS DE AGUAS TEÑIDAS, S.A.U. (MAT"/>
    <n v="46004426"/>
    <s v="ZREP4500031988_3 @ VALDELAMUSA PAST"/>
    <n v="1782"/>
    <x v="46"/>
    <d v="2024-09-20T00:00:00"/>
    <d v="1899-12-30T16:09:03"/>
    <s v="21/09 14:00"/>
    <d v="2024-09-21T00:00:00"/>
    <x v="9"/>
    <x v="10"/>
    <x v="4118"/>
    <d v="2024-09-21T00:00:00"/>
    <d v="1899-12-30T15:01:19"/>
    <n v="85"/>
    <s v="E00085"/>
    <s v="RUTA KMS.085"/>
    <x v="69"/>
    <x v="0"/>
    <x v="0"/>
    <x v="6"/>
    <x v="0"/>
    <d v="2024-09-20T16:09:03"/>
    <x v="458"/>
    <n v="27.849166666797828"/>
    <d v="2024-09-21T15:01:19"/>
    <d v="1899-12-30T01:08:00"/>
    <d v="2024-09-21T16:09:19"/>
    <n v="3.8447222221875563"/>
    <x v="0"/>
    <m/>
    <m/>
    <x v="0"/>
    <x v="22"/>
    <x v="0"/>
    <x v="3"/>
    <x v="4"/>
    <n v="7"/>
    <s v=""/>
    <d v="1899-12-31T03:12:00"/>
    <n v="25.715833333464495"/>
    <n v="12"/>
    <n v="13.715833333464495"/>
    <n v="0"/>
    <x v="3"/>
  </r>
  <r>
    <s v="E002"/>
    <s v="EO55"/>
    <x v="3972"/>
    <x v="0"/>
    <s v="E3"/>
    <n v="100037768"/>
    <s v="MINAS DE AGUAS TEÑIDAS, S.A.U. (MAT"/>
    <n v="46004426"/>
    <s v="ZREP4500031988_3 @ VALDELAMUSA PAST"/>
    <n v="1782"/>
    <x v="46"/>
    <d v="2024-09-20T00:00:00"/>
    <d v="1899-12-30T16:09:33"/>
    <s v="21/09 15:00"/>
    <d v="2024-09-21T00:00:00"/>
    <x v="9"/>
    <x v="10"/>
    <x v="4119"/>
    <d v="2024-09-21T00:00:00"/>
    <d v="1899-12-30T14:38:04"/>
    <n v="85"/>
    <s v="E00085"/>
    <s v="RUTA KMS.085"/>
    <x v="88"/>
    <x v="0"/>
    <x v="0"/>
    <x v="6"/>
    <x v="0"/>
    <d v="2024-09-20T16:09:33"/>
    <x v="458"/>
    <n v="27.840833333437331"/>
    <d v="2024-09-21T14:38:04"/>
    <d v="1899-12-30T01:08:00"/>
    <d v="2024-09-21T15:46:04"/>
    <n v="4.2322222223156132"/>
    <x v="0"/>
    <m/>
    <m/>
    <x v="0"/>
    <x v="22"/>
    <x v="0"/>
    <x v="3"/>
    <x v="5"/>
    <n v="7"/>
    <s v=""/>
    <d v="1899-12-31T03:12:00"/>
    <n v="25.707500000103998"/>
    <n v="12"/>
    <n v="13.707500000103998"/>
    <n v="0"/>
    <x v="3"/>
  </r>
  <r>
    <s v="E002"/>
    <s v="EO55"/>
    <x v="3973"/>
    <x v="0"/>
    <s v="E3"/>
    <n v="100037768"/>
    <s v="MINAS DE AGUAS TEÑIDAS, S.A.U. (MAT"/>
    <n v="46004427"/>
    <s v="ZREP4500031988_4 @ MAGDALENA PASTA"/>
    <n v="1782"/>
    <x v="46"/>
    <d v="2024-09-20T00:00:00"/>
    <d v="1899-12-30T16:13:06"/>
    <s v="21/09 06:00"/>
    <d v="2024-09-21T00:00:00"/>
    <x v="9"/>
    <x v="10"/>
    <x v="4120"/>
    <d v="2024-09-20T00:00:00"/>
    <d v="1899-12-30T17:34:48"/>
    <n v="85"/>
    <s v="E00085"/>
    <s v="RUTA KMS.085"/>
    <x v="86"/>
    <x v="0"/>
    <x v="0"/>
    <x v="6"/>
    <x v="0"/>
    <d v="2024-09-20T16:13:06"/>
    <x v="458"/>
    <n v="27.781666666734964"/>
    <d v="2024-09-20T17:34:48"/>
    <d v="1899-12-30T01:08:00"/>
    <d v="2024-09-20T18:42:48"/>
    <n v="25.28666666673962"/>
    <x v="0"/>
    <m/>
    <m/>
    <x v="0"/>
    <x v="19"/>
    <x v="0"/>
    <x v="3"/>
    <x v="9"/>
    <n v="6"/>
    <s v=""/>
    <d v="1899-12-31T03:12:00"/>
    <n v="25.648333333401631"/>
    <n v="12"/>
    <n v="13.648333333401631"/>
    <n v="0"/>
    <x v="3"/>
  </r>
  <r>
    <s v="E002"/>
    <s v="EO55"/>
    <x v="3974"/>
    <x v="0"/>
    <s v="E3"/>
    <n v="100037768"/>
    <s v="MINAS DE AGUAS TEÑIDAS, S.A.U. (MAT"/>
    <n v="46004427"/>
    <s v="ZREP4500031988_4 @ MAGDALENA PASTA"/>
    <n v="1782"/>
    <x v="46"/>
    <d v="2024-09-20T00:00:00"/>
    <d v="1899-12-30T16:13:38"/>
    <s v="21/09 07:00"/>
    <d v="2024-09-21T00:00:00"/>
    <x v="9"/>
    <x v="10"/>
    <x v="4121"/>
    <d v="2024-09-20T00:00:00"/>
    <d v="1899-12-30T19:21:26"/>
    <n v="85"/>
    <s v="E00085"/>
    <s v="RUTA KMS.085"/>
    <x v="69"/>
    <x v="0"/>
    <x v="0"/>
    <x v="6"/>
    <x v="0"/>
    <d v="2024-09-20T16:13:38"/>
    <x v="458"/>
    <n v="27.772777777863666"/>
    <d v="2024-09-20T19:21:26"/>
    <d v="1899-12-30T01:08:00"/>
    <d v="2024-09-20T20:29:26"/>
    <n v="23.509444444498513"/>
    <x v="0"/>
    <m/>
    <m/>
    <x v="0"/>
    <x v="19"/>
    <x v="0"/>
    <x v="3"/>
    <x v="11"/>
    <n v="6"/>
    <s v=""/>
    <d v="1899-12-31T03:12:00"/>
    <n v="25.639444444530334"/>
    <n v="12"/>
    <n v="13.639444444530334"/>
    <n v="0"/>
    <x v="3"/>
  </r>
  <r>
    <s v="E002"/>
    <s v="EO55"/>
    <x v="3975"/>
    <x v="0"/>
    <s v="E3"/>
    <n v="100037768"/>
    <s v="MINAS DE AGUAS TEÑIDAS, S.A.U. (MAT"/>
    <n v="46004427"/>
    <s v="ZREP4500031988_4 @ MAGDALENA PASTA"/>
    <n v="1782"/>
    <x v="46"/>
    <d v="2024-09-20T00:00:00"/>
    <d v="1899-12-30T16:14:16"/>
    <s v="21/09 08:00"/>
    <d v="2024-09-21T00:00:00"/>
    <x v="9"/>
    <x v="10"/>
    <x v="4122"/>
    <d v="2024-09-20T00:00:00"/>
    <d v="1899-12-30T17:50:51"/>
    <n v="85"/>
    <s v="E00085"/>
    <s v="RUTA KMS.085"/>
    <x v="88"/>
    <x v="0"/>
    <x v="0"/>
    <x v="6"/>
    <x v="0"/>
    <d v="2024-09-20T16:14:16"/>
    <x v="458"/>
    <n v="27.762222222285345"/>
    <d v="2024-09-20T17:50:51"/>
    <d v="1899-12-30T01:08:00"/>
    <d v="2024-09-20T18:58:51"/>
    <n v="25.019166666723322"/>
    <x v="0"/>
    <m/>
    <m/>
    <x v="0"/>
    <x v="19"/>
    <x v="0"/>
    <x v="3"/>
    <x v="9"/>
    <n v="6"/>
    <s v=""/>
    <d v="1899-12-31T03:12:00"/>
    <n v="25.628888888952012"/>
    <n v="12"/>
    <n v="13.628888888952012"/>
    <n v="0"/>
    <x v="3"/>
  </r>
  <r>
    <s v="E002"/>
    <s v="EO55"/>
    <x v="3976"/>
    <x v="0"/>
    <s v="E3"/>
    <n v="100037768"/>
    <s v="MINAS DE AGUAS TEÑIDAS, S.A.U. (MAT"/>
    <n v="46003118"/>
    <s v="ZREP4500031988_1 VALDELAMUSA PASTA"/>
    <n v="1782"/>
    <x v="46"/>
    <d v="2024-09-20T00:00:00"/>
    <d v="1899-12-30T16:14:29"/>
    <s v="23/09 6h"/>
    <d v="2024-09-23T00:00:00"/>
    <x v="9"/>
    <x v="10"/>
    <x v="4123"/>
    <d v="2024-09-23T00:00:00"/>
    <d v="1899-12-30T11:49:28"/>
    <n v="85"/>
    <s v="E00085"/>
    <s v="RUTA KMS.085"/>
    <x v="389"/>
    <x v="0"/>
    <x v="0"/>
    <x v="6"/>
    <x v="0"/>
    <d v="2024-09-20T16:14:29"/>
    <x v="409"/>
    <n v="75.758611111203209"/>
    <d v="2024-09-23T11:49:28"/>
    <d v="1899-12-30T01:08:00"/>
    <d v="2024-09-23T12:57:28"/>
    <n v="7.0422222222550772"/>
    <x v="0"/>
    <m/>
    <m/>
    <x v="0"/>
    <x v="20"/>
    <x v="0"/>
    <x v="4"/>
    <x v="7"/>
    <n v="2"/>
    <s v=""/>
    <d v="1899-12-31T03:12:00"/>
    <n v="73.625277777869869"/>
    <n v="36"/>
    <n v="37.625277777869869"/>
    <n v="0"/>
    <x v="3"/>
  </r>
  <r>
    <s v="E002"/>
    <s v="EO55"/>
    <x v="3977"/>
    <x v="0"/>
    <s v="E3"/>
    <n v="100037768"/>
    <s v="MINAS DE AGUAS TEÑIDAS, S.A.U. (MAT"/>
    <n v="46003118"/>
    <s v="ZREP4500031988_1 VALDELAMUSA PASTA"/>
    <n v="1782"/>
    <x v="46"/>
    <d v="2024-09-20T00:00:00"/>
    <d v="1899-12-30T16:14:37"/>
    <s v="23/09 7h"/>
    <d v="2024-09-23T00:00:00"/>
    <x v="9"/>
    <x v="10"/>
    <x v="4124"/>
    <d v="2024-09-23T00:00:00"/>
    <d v="1899-12-30T12:24:59"/>
    <n v="85"/>
    <s v="E00085"/>
    <s v="RUTA KMS.085"/>
    <x v="90"/>
    <x v="0"/>
    <x v="0"/>
    <x v="6"/>
    <x v="0"/>
    <d v="2024-09-20T16:14:37"/>
    <x v="409"/>
    <n v="75.756388888985384"/>
    <d v="2024-09-23T12:24:59"/>
    <d v="1899-12-30T01:08:00"/>
    <d v="2024-09-23T13:32:59"/>
    <n v="6.4502777777379379"/>
    <x v="0"/>
    <m/>
    <m/>
    <x v="0"/>
    <x v="20"/>
    <x v="0"/>
    <x v="4"/>
    <x v="3"/>
    <n v="2"/>
    <s v=""/>
    <d v="1899-12-31T03:12:00"/>
    <n v="73.623055555652044"/>
    <n v="36"/>
    <n v="37.623055555652044"/>
    <n v="0"/>
    <x v="3"/>
  </r>
  <r>
    <s v="E002"/>
    <s v="EO55"/>
    <x v="3978"/>
    <x v="0"/>
    <s v="E3"/>
    <n v="100037768"/>
    <s v="MINAS DE AGUAS TEÑIDAS, S.A.U. (MAT"/>
    <n v="46004427"/>
    <s v="ZREP4500031988_4 @ MAGDALENA PASTA"/>
    <n v="1782"/>
    <x v="46"/>
    <d v="2024-09-20T00:00:00"/>
    <d v="1899-12-30T16:14:44"/>
    <s v="21/09 09:00"/>
    <d v="2024-09-21T00:00:00"/>
    <x v="9"/>
    <x v="10"/>
    <x v="4125"/>
    <d v="2024-09-21T00:00:00"/>
    <d v="1899-12-30T09:12:25"/>
    <n v="85"/>
    <s v="E00085"/>
    <s v="RUTA KMS.085"/>
    <x v="86"/>
    <x v="0"/>
    <x v="0"/>
    <x v="6"/>
    <x v="0"/>
    <d v="2024-09-20T16:14:44"/>
    <x v="458"/>
    <n v="27.754444444435649"/>
    <d v="2024-09-21T09:12:25"/>
    <d v="1899-12-30T01:08:00"/>
    <d v="2024-09-21T10:20:25"/>
    <n v="9.6597222222480923"/>
    <x v="0"/>
    <m/>
    <m/>
    <x v="0"/>
    <x v="22"/>
    <x v="0"/>
    <x v="3"/>
    <x v="1"/>
    <n v="7"/>
    <s v=""/>
    <d v="1899-12-31T03:12:00"/>
    <n v="25.621111111102316"/>
    <n v="12"/>
    <n v="13.621111111102316"/>
    <n v="0"/>
    <x v="3"/>
  </r>
  <r>
    <s v="E002"/>
    <s v="EO55"/>
    <x v="3979"/>
    <x v="0"/>
    <s v="E3"/>
    <n v="100037768"/>
    <s v="MINAS DE AGUAS TEÑIDAS, S.A.U. (MAT"/>
    <n v="46003118"/>
    <s v="ZREP4500031988_1 VALDELAMUSA PASTA"/>
    <n v="1782"/>
    <x v="46"/>
    <d v="2024-09-20T00:00:00"/>
    <d v="1899-12-30T16:14:46"/>
    <s v="23/09 8h"/>
    <d v="2024-09-23T00:00:00"/>
    <x v="9"/>
    <x v="10"/>
    <x v="4126"/>
    <d v="2024-09-23T00:00:00"/>
    <d v="1899-12-30T11:28:00"/>
    <n v="85"/>
    <s v="E00085"/>
    <s v="RUTA KMS.085"/>
    <x v="121"/>
    <x v="0"/>
    <x v="0"/>
    <x v="6"/>
    <x v="0"/>
    <d v="2024-09-20T16:14:46"/>
    <x v="409"/>
    <n v="75.753888888924848"/>
    <d v="2024-09-23T11:28:00"/>
    <d v="1899-12-30T01:08:00"/>
    <d v="2024-09-23T12:36:00"/>
    <n v="7.4000000000232831"/>
    <x v="0"/>
    <m/>
    <m/>
    <x v="0"/>
    <x v="20"/>
    <x v="0"/>
    <x v="4"/>
    <x v="7"/>
    <n v="2"/>
    <s v=""/>
    <d v="1899-12-31T03:12:00"/>
    <n v="73.620555555591508"/>
    <n v="36"/>
    <n v="37.620555555591508"/>
    <n v="0"/>
    <x v="3"/>
  </r>
  <r>
    <s v="E002"/>
    <s v="EO55"/>
    <x v="3980"/>
    <x v="0"/>
    <s v="E3"/>
    <n v="100037768"/>
    <s v="MINAS DE AGUAS TEÑIDAS, S.A.U. (MAT"/>
    <n v="46003118"/>
    <s v="ZREP4500031988_1 VALDELAMUSA PASTA"/>
    <n v="1782"/>
    <x v="46"/>
    <d v="2024-09-20T00:00:00"/>
    <d v="1899-12-30T16:14:55"/>
    <s v="23/09 9h"/>
    <d v="2024-09-23T00:00:00"/>
    <x v="9"/>
    <x v="10"/>
    <x v="4127"/>
    <d v="2024-09-23T00:00:00"/>
    <d v="1899-12-30T08:29:37"/>
    <n v="85"/>
    <s v="E00085"/>
    <s v="RUTA KMS.085"/>
    <x v="89"/>
    <x v="0"/>
    <x v="0"/>
    <x v="6"/>
    <x v="0"/>
    <d v="2024-09-20T16:14:55"/>
    <x v="409"/>
    <n v="75.751388888864312"/>
    <d v="2024-09-23T08:29:37"/>
    <d v="1899-12-30T01:08:00"/>
    <d v="2024-09-23T09:37:37"/>
    <n v="10.37305555556668"/>
    <x v="0"/>
    <m/>
    <m/>
    <x v="0"/>
    <x v="20"/>
    <x v="0"/>
    <x v="4"/>
    <x v="0"/>
    <n v="2"/>
    <s v=""/>
    <d v="1899-12-31T03:12:00"/>
    <n v="73.618055555530972"/>
    <n v="36"/>
    <n v="37.618055555530972"/>
    <n v="0"/>
    <x v="3"/>
  </r>
  <r>
    <s v="E002"/>
    <s v="EO55"/>
    <x v="3981"/>
    <x v="0"/>
    <s v="E3"/>
    <n v="100037768"/>
    <s v="MINAS DE AGUAS TEÑIDAS, S.A.U. (MAT"/>
    <n v="46003118"/>
    <s v="ZREP4500031988_1 VALDELAMUSA PASTA"/>
    <n v="1782"/>
    <x v="46"/>
    <d v="2024-09-20T00:00:00"/>
    <d v="1899-12-30T16:15:03"/>
    <s v="23/09 10h"/>
    <d v="2024-09-23T00:00:00"/>
    <x v="9"/>
    <x v="10"/>
    <x v="4128"/>
    <d v="2024-09-23T00:00:00"/>
    <d v="1899-12-30T09:04:11"/>
    <n v="85"/>
    <s v="E00085"/>
    <s v="RUTA KMS.085"/>
    <x v="69"/>
    <x v="0"/>
    <x v="0"/>
    <x v="6"/>
    <x v="0"/>
    <d v="2024-09-20T16:15:03"/>
    <x v="409"/>
    <n v="75.749166666646488"/>
    <d v="2024-09-23T09:04:11"/>
    <d v="1899-12-30T01:08:00"/>
    <d v="2024-09-23T10:12:11"/>
    <n v="9.7969444444170222"/>
    <x v="0"/>
    <m/>
    <m/>
    <x v="0"/>
    <x v="20"/>
    <x v="0"/>
    <x v="4"/>
    <x v="1"/>
    <n v="2"/>
    <s v=""/>
    <d v="1899-12-31T03:12:00"/>
    <n v="73.615833333313148"/>
    <n v="36"/>
    <n v="37.615833333313148"/>
    <n v="0"/>
    <x v="3"/>
  </r>
  <r>
    <s v="E002"/>
    <s v="EO55"/>
    <x v="3982"/>
    <x v="0"/>
    <s v="E3"/>
    <n v="100037768"/>
    <s v="MINAS DE AGUAS TEÑIDAS, S.A.U. (MAT"/>
    <n v="46003118"/>
    <s v="ZREP4500031988_1 VALDELAMUSA PASTA"/>
    <n v="1782"/>
    <x v="46"/>
    <d v="2024-09-20T00:00:00"/>
    <d v="1899-12-30T16:15:12"/>
    <s v="23/09 11h"/>
    <d v="2024-09-23T00:00:00"/>
    <x v="9"/>
    <x v="10"/>
    <x v="4129"/>
    <d v="2024-09-23T00:00:00"/>
    <d v="1899-12-30T13:34:34"/>
    <n v="85"/>
    <s v="E00085"/>
    <s v="RUTA KMS.085"/>
    <x v="87"/>
    <x v="0"/>
    <x v="0"/>
    <x v="6"/>
    <x v="0"/>
    <d v="2024-09-20T16:15:12"/>
    <x v="409"/>
    <n v="75.746666666760575"/>
    <d v="2024-09-23T13:34:34"/>
    <d v="1899-12-30T01:08:00"/>
    <d v="2024-09-23T14:42:34"/>
    <n v="5.2905555556062609"/>
    <x v="0"/>
    <m/>
    <m/>
    <x v="0"/>
    <x v="20"/>
    <x v="0"/>
    <x v="4"/>
    <x v="2"/>
    <n v="2"/>
    <s v=""/>
    <d v="1899-12-31T03:12:00"/>
    <n v="73.613333333427235"/>
    <n v="36"/>
    <n v="37.613333333427235"/>
    <n v="0"/>
    <x v="3"/>
  </r>
  <r>
    <s v="E002"/>
    <s v="EO55"/>
    <x v="3983"/>
    <x v="0"/>
    <s v="E3"/>
    <n v="100037768"/>
    <s v="MINAS DE AGUAS TEÑIDAS, S.A.U. (MAT"/>
    <n v="46004427"/>
    <s v="ZREP4500031988_4 @ MAGDALENA PASTA"/>
    <n v="1782"/>
    <x v="46"/>
    <d v="2024-09-20T00:00:00"/>
    <d v="1899-12-30T16:15:15"/>
    <s v="21/09 10:00"/>
    <d v="2024-09-21T00:00:00"/>
    <x v="9"/>
    <x v="10"/>
    <x v="4130"/>
    <d v="2024-09-21T00:00:00"/>
    <d v="1899-12-30T16:05:59"/>
    <n v="85"/>
    <s v="E00085"/>
    <s v="RUTA KMS.085"/>
    <x v="64"/>
    <x v="0"/>
    <x v="0"/>
    <x v="6"/>
    <x v="0"/>
    <d v="2024-09-20T16:15:15"/>
    <x v="458"/>
    <n v="27.745833333407063"/>
    <d v="2024-09-21T16:05:59"/>
    <d v="1899-12-30T01:08:00"/>
    <d v="2024-09-21T17:13:59"/>
    <n v="2.7669444444472902"/>
    <x v="0"/>
    <m/>
    <m/>
    <x v="0"/>
    <x v="22"/>
    <x v="0"/>
    <x v="3"/>
    <x v="8"/>
    <n v="7"/>
    <s v=""/>
    <d v="1899-12-31T03:12:00"/>
    <n v="25.61250000007373"/>
    <n v="12"/>
    <n v="13.61250000007373"/>
    <n v="0"/>
    <x v="3"/>
  </r>
  <r>
    <s v="E002"/>
    <s v="EO55"/>
    <x v="3984"/>
    <x v="0"/>
    <s v="E3"/>
    <n v="100037768"/>
    <s v="MINAS DE AGUAS TEÑIDAS, S.A.U. (MAT"/>
    <n v="46003118"/>
    <s v="ZREP4500031988_1 VALDELAMUSA PASTA"/>
    <n v="1782"/>
    <x v="46"/>
    <d v="2024-09-20T00:00:00"/>
    <d v="1899-12-30T16:15:20"/>
    <s v="23/09 12h"/>
    <d v="2024-09-23T00:00:00"/>
    <x v="9"/>
    <x v="10"/>
    <x v="4131"/>
    <d v="2024-09-23T00:00:00"/>
    <d v="1899-12-30T10:32:39"/>
    <n v="85"/>
    <s v="E00085"/>
    <s v="RUTA KMS.085"/>
    <x v="63"/>
    <x v="0"/>
    <x v="0"/>
    <x v="6"/>
    <x v="0"/>
    <d v="2024-09-20T16:15:20"/>
    <x v="409"/>
    <n v="75.744444444542751"/>
    <d v="2024-09-23T10:32:39"/>
    <d v="1899-12-30T01:08:00"/>
    <d v="2024-09-23T11:40:39"/>
    <n v="8.3225000000093132"/>
    <x v="0"/>
    <m/>
    <m/>
    <x v="0"/>
    <x v="20"/>
    <x v="0"/>
    <x v="4"/>
    <x v="6"/>
    <n v="2"/>
    <s v=""/>
    <d v="1899-12-31T03:12:00"/>
    <n v="73.611111111209411"/>
    <n v="36"/>
    <n v="37.611111111209411"/>
    <n v="0"/>
    <x v="3"/>
  </r>
  <r>
    <s v="E002"/>
    <s v="EO55"/>
    <x v="3985"/>
    <x v="0"/>
    <s v="E3"/>
    <n v="100037768"/>
    <s v="MINAS DE AGUAS TEÑIDAS, S.A.U. (MAT"/>
    <n v="46003118"/>
    <s v="ZREP4500031988_1 VALDELAMUSA PASTA"/>
    <n v="1782"/>
    <x v="46"/>
    <d v="2024-09-20T00:00:00"/>
    <d v="1899-12-30T16:15:28"/>
    <s v="23/09 13h"/>
    <d v="2024-09-23T00:00:00"/>
    <x v="9"/>
    <x v="10"/>
    <x v="4132"/>
    <d v="2024-09-23T00:00:00"/>
    <d v="1899-12-30T12:50:24"/>
    <n v="85"/>
    <s v="E00085"/>
    <s v="RUTA KMS.085"/>
    <x v="89"/>
    <x v="0"/>
    <x v="0"/>
    <x v="6"/>
    <x v="0"/>
    <d v="2024-09-20T16:15:28"/>
    <x v="409"/>
    <n v="75.742222222324926"/>
    <d v="2024-09-23T12:50:24"/>
    <d v="1899-12-30T01:08:00"/>
    <d v="2024-09-23T13:58:24"/>
    <n v="6.0266666666138917"/>
    <x v="0"/>
    <m/>
    <m/>
    <x v="0"/>
    <x v="20"/>
    <x v="0"/>
    <x v="4"/>
    <x v="3"/>
    <n v="2"/>
    <s v=""/>
    <d v="1899-12-31T03:12:00"/>
    <n v="73.608888888991586"/>
    <n v="36"/>
    <n v="37.608888888991586"/>
    <n v="0"/>
    <x v="3"/>
  </r>
  <r>
    <s v="E002"/>
    <s v="EO55"/>
    <x v="3986"/>
    <x v="0"/>
    <s v="E3"/>
    <n v="100037768"/>
    <s v="MINAS DE AGUAS TEÑIDAS, S.A.U. (MAT"/>
    <n v="46003118"/>
    <s v="ZREP4500031988_1 VALDELAMUSA PASTA"/>
    <n v="1782"/>
    <x v="46"/>
    <d v="2024-09-20T00:00:00"/>
    <d v="1899-12-30T16:15:35"/>
    <s v="23/09 14h"/>
    <d v="2024-09-23T00:00:00"/>
    <x v="9"/>
    <x v="10"/>
    <x v="4133"/>
    <d v="2024-09-23T00:00:00"/>
    <d v="1899-12-30T14:26:27"/>
    <n v="85"/>
    <s v="E00085"/>
    <s v="RUTA KMS.085"/>
    <x v="284"/>
    <x v="0"/>
    <x v="0"/>
    <x v="6"/>
    <x v="0"/>
    <d v="2024-09-20T16:15:35"/>
    <x v="409"/>
    <n v="75.740277777775191"/>
    <d v="2024-09-23T14:26:27"/>
    <d v="1899-12-30T01:08:00"/>
    <d v="2024-09-23T15:34:27"/>
    <n v="4.4258333332836628"/>
    <x v="0"/>
    <m/>
    <m/>
    <x v="0"/>
    <x v="20"/>
    <x v="0"/>
    <x v="4"/>
    <x v="5"/>
    <n v="2"/>
    <s v=""/>
    <d v="1899-12-31T03:12:00"/>
    <n v="73.606944444441851"/>
    <n v="36"/>
    <n v="37.606944444441851"/>
    <n v="0"/>
    <x v="3"/>
  </r>
  <r>
    <s v="E002"/>
    <s v="EO55"/>
    <x v="3987"/>
    <x v="0"/>
    <s v="E3"/>
    <n v="100037768"/>
    <s v="MINAS DE AGUAS TEÑIDAS, S.A.U. (MAT"/>
    <n v="46003118"/>
    <s v="ZREP4500031988_1 VALDELAMUSA PASTA"/>
    <n v="1782"/>
    <x v="46"/>
    <d v="2024-09-20T00:00:00"/>
    <d v="1899-12-30T16:15:43"/>
    <s v="23/09 15h"/>
    <d v="2024-09-23T00:00:00"/>
    <x v="9"/>
    <x v="10"/>
    <x v="4134"/>
    <d v="2024-09-23T00:00:00"/>
    <d v="1899-12-30T14:33:00"/>
    <n v="85"/>
    <s v="E00085"/>
    <s v="RUTA KMS.085"/>
    <x v="140"/>
    <x v="0"/>
    <x v="0"/>
    <x v="6"/>
    <x v="0"/>
    <d v="2024-09-20T16:15:43"/>
    <x v="409"/>
    <n v="75.738055555557366"/>
    <d v="2024-09-23T14:33:00"/>
    <d v="1899-12-30T01:08:00"/>
    <d v="2024-09-23T15:41:00"/>
    <n v="4.3166666667675599"/>
    <x v="0"/>
    <m/>
    <m/>
    <x v="0"/>
    <x v="20"/>
    <x v="0"/>
    <x v="4"/>
    <x v="5"/>
    <n v="2"/>
    <s v="LOGISTICA GALVEZ MARIN, S.L."/>
    <d v="1899-12-31T03:12:00"/>
    <n v="73.604722222224026"/>
    <n v="36"/>
    <n v="37.604722222224026"/>
    <n v="0"/>
    <x v="3"/>
  </r>
  <r>
    <s v="E002"/>
    <s v="EO55"/>
    <x v="3988"/>
    <x v="0"/>
    <s v="E3"/>
    <n v="100037768"/>
    <s v="MINAS DE AGUAS TEÑIDAS, S.A.U. (MAT"/>
    <n v="46004427"/>
    <s v="ZREP4500031988_4 @ MAGDALENA PASTA"/>
    <n v="1782"/>
    <x v="46"/>
    <d v="2024-09-20T00:00:00"/>
    <d v="1899-12-30T16:15:45"/>
    <s v="21/09 11:00"/>
    <d v="2024-09-21T00:00:00"/>
    <x v="9"/>
    <x v="10"/>
    <x v="4135"/>
    <d v="2024-09-21T00:00:00"/>
    <d v="1899-12-30T13:14:54"/>
    <n v="85"/>
    <s v="E00085"/>
    <s v="RUTA KMS.085"/>
    <x v="140"/>
    <x v="0"/>
    <x v="0"/>
    <x v="6"/>
    <x v="0"/>
    <d v="2024-09-20T16:15:45"/>
    <x v="458"/>
    <n v="27.737500000046566"/>
    <d v="2024-09-21T13:14:54"/>
    <d v="1899-12-30T01:08:00"/>
    <d v="2024-09-21T14:22:54"/>
    <n v="5.6183333333465271"/>
    <x v="0"/>
    <m/>
    <m/>
    <x v="0"/>
    <x v="22"/>
    <x v="0"/>
    <x v="3"/>
    <x v="2"/>
    <n v="7"/>
    <s v="LOGISTICA GALVEZ MARIN, S.L."/>
    <d v="1899-12-31T03:12:00"/>
    <n v="25.604166666713233"/>
    <n v="12"/>
    <n v="13.604166666713233"/>
    <n v="0"/>
    <x v="3"/>
  </r>
  <r>
    <s v="E002"/>
    <s v="EO55"/>
    <x v="3989"/>
    <x v="0"/>
    <s v="E3"/>
    <n v="100037768"/>
    <s v="MINAS DE AGUAS TEÑIDAS, S.A.U. (MAT"/>
    <n v="46004267"/>
    <s v="ZREP4500031988_2 MAGDALENA PASTA"/>
    <n v="1782"/>
    <x v="46"/>
    <d v="2024-09-20T00:00:00"/>
    <d v="1899-12-30T16:16:53"/>
    <s v="23/09 6h"/>
    <d v="2024-09-23T00:00:00"/>
    <x v="9"/>
    <x v="10"/>
    <x v="4136"/>
    <d v="2024-09-23T00:00:00"/>
    <d v="1899-12-30T14:12:27"/>
    <n v="85"/>
    <s v="E00085"/>
    <s v="RUTA KMS.085"/>
    <x v="295"/>
    <x v="0"/>
    <x v="0"/>
    <x v="6"/>
    <x v="0"/>
    <d v="2024-09-20T16:16:53"/>
    <x v="409"/>
    <n v="75.718611111107748"/>
    <d v="2024-09-23T14:12:27"/>
    <d v="1899-12-30T01:08:00"/>
    <d v="2024-09-23T15:20:27"/>
    <n v="4.6591666666790843"/>
    <x v="0"/>
    <m/>
    <m/>
    <x v="0"/>
    <x v="20"/>
    <x v="0"/>
    <x v="4"/>
    <x v="5"/>
    <n v="2"/>
    <s v=""/>
    <d v="1899-12-31T03:12:00"/>
    <n v="73.585277777774408"/>
    <n v="36"/>
    <n v="37.585277777774408"/>
    <n v="0"/>
    <x v="3"/>
  </r>
  <r>
    <s v="E002"/>
    <s v="EO55"/>
    <x v="3990"/>
    <x v="0"/>
    <s v="E3"/>
    <n v="100037768"/>
    <s v="MINAS DE AGUAS TEÑIDAS, S.A.U. (MAT"/>
    <n v="46004267"/>
    <s v="ZREP4500031988_2 MAGDALENA PASTA"/>
    <n v="1782"/>
    <x v="46"/>
    <d v="2024-09-20T00:00:00"/>
    <d v="1899-12-30T16:17:05"/>
    <s v="23/09 7h"/>
    <d v="2024-09-23T00:00:00"/>
    <x v="9"/>
    <x v="10"/>
    <x v="4137"/>
    <d v="2024-09-23T00:00:00"/>
    <d v="1899-12-30T11:04:37"/>
    <n v="85"/>
    <s v="E00085"/>
    <s v="RUTA KMS.085"/>
    <x v="86"/>
    <x v="0"/>
    <x v="0"/>
    <x v="6"/>
    <x v="0"/>
    <d v="2024-09-20T16:17:05"/>
    <x v="409"/>
    <n v="75.715277777868323"/>
    <d v="2024-09-23T11:04:37"/>
    <d v="1899-12-30T01:08:00"/>
    <d v="2024-09-23T12:12:37"/>
    <n v="7.7897222221945412"/>
    <x v="0"/>
    <m/>
    <m/>
    <x v="0"/>
    <x v="20"/>
    <x v="0"/>
    <x v="4"/>
    <x v="7"/>
    <n v="2"/>
    <s v=""/>
    <d v="1899-12-31T03:12:00"/>
    <n v="73.581944444534983"/>
    <n v="36"/>
    <n v="37.581944444534983"/>
    <n v="0"/>
    <x v="3"/>
  </r>
  <r>
    <s v="E002"/>
    <s v="EO55"/>
    <x v="3991"/>
    <x v="0"/>
    <s v="E3"/>
    <n v="100037768"/>
    <s v="MINAS DE AGUAS TEÑIDAS, S.A.U. (MAT"/>
    <n v="46004267"/>
    <s v="ZREP4500031988_2 MAGDALENA PASTA"/>
    <n v="1782"/>
    <x v="46"/>
    <d v="2024-09-20T00:00:00"/>
    <d v="1899-12-30T16:17:15"/>
    <s v="23/09 14h"/>
    <d v="2024-09-23T00:00:00"/>
    <x v="9"/>
    <x v="10"/>
    <x v="4138"/>
    <d v="2024-09-23T00:00:00"/>
    <d v="1899-12-30T14:01:47"/>
    <n v="85"/>
    <s v="E00085"/>
    <s v="RUTA KMS.085"/>
    <x v="88"/>
    <x v="0"/>
    <x v="0"/>
    <x v="6"/>
    <x v="0"/>
    <d v="2024-09-20T16:17:15"/>
    <x v="409"/>
    <n v="75.712500000139698"/>
    <d v="2024-09-23T14:01:47"/>
    <d v="1899-12-30T01:08:00"/>
    <d v="2024-09-23T15:09:47"/>
    <n v="4.8369444444542751"/>
    <x v="0"/>
    <m/>
    <m/>
    <x v="0"/>
    <x v="20"/>
    <x v="0"/>
    <x v="4"/>
    <x v="5"/>
    <n v="2"/>
    <s v=""/>
    <d v="1899-12-31T03:12:00"/>
    <n v="73.579166666806358"/>
    <n v="36"/>
    <n v="37.579166666806358"/>
    <n v="0"/>
    <x v="3"/>
  </r>
  <r>
    <s v="E002"/>
    <s v="EO55"/>
    <x v="3992"/>
    <x v="0"/>
    <s v="E3"/>
    <n v="100037768"/>
    <s v="MINAS DE AGUAS TEÑIDAS, S.A.U. (MAT"/>
    <n v="46004267"/>
    <s v="ZREP4500031988_2 MAGDALENA PASTA"/>
    <n v="1782"/>
    <x v="46"/>
    <d v="2024-09-20T00:00:00"/>
    <d v="1899-12-30T16:17:23"/>
    <s v="23/09 15h"/>
    <d v="2024-09-23T00:00:00"/>
    <x v="9"/>
    <x v="10"/>
    <x v="4139"/>
    <d v="2024-09-23T00:00:00"/>
    <d v="1899-12-30T13:19:44"/>
    <n v="85"/>
    <s v="E00085"/>
    <s v="RUTA KMS.085"/>
    <x v="120"/>
    <x v="0"/>
    <x v="0"/>
    <x v="6"/>
    <x v="0"/>
    <d v="2024-09-20T16:17:23"/>
    <x v="409"/>
    <n v="75.710277777921874"/>
    <d v="2024-09-23T13:19:44"/>
    <d v="1899-12-30T01:08:00"/>
    <d v="2024-09-23T14:27:44"/>
    <n v="5.5377777778194286"/>
    <x v="0"/>
    <m/>
    <m/>
    <x v="0"/>
    <x v="20"/>
    <x v="0"/>
    <x v="4"/>
    <x v="2"/>
    <n v="2"/>
    <s v=""/>
    <d v="1899-12-31T03:12:00"/>
    <n v="73.576944444588534"/>
    <n v="36"/>
    <n v="37.576944444588534"/>
    <n v="0"/>
    <x v="3"/>
  </r>
  <r>
    <s v="E002"/>
    <s v="EO55"/>
    <x v="3993"/>
    <x v="0"/>
    <s v="E3"/>
    <n v="100037768"/>
    <s v="MINAS DE AGUAS TEÑIDAS, S.A.U. (MAT"/>
    <n v="46004427"/>
    <s v="ZREP4500031988_4 @ MAGDALENA PASTA"/>
    <n v="1782"/>
    <x v="46"/>
    <d v="2024-09-20T00:00:00"/>
    <d v="1899-12-30T16:17:30"/>
    <s v="22/09 06:00"/>
    <d v="2024-09-22T00:00:00"/>
    <x v="9"/>
    <x v="10"/>
    <x v="4140"/>
    <d v="2024-09-20T00:00:00"/>
    <d v="1899-12-30T19:07:07"/>
    <n v="85"/>
    <s v="E00085"/>
    <s v="RUTA KMS.085"/>
    <x v="90"/>
    <x v="0"/>
    <x v="0"/>
    <x v="6"/>
    <x v="0"/>
    <d v="2024-09-20T16:17:30"/>
    <x v="459"/>
    <n v="51.708333333372138"/>
    <d v="2024-09-20T19:07:07"/>
    <d v="1899-12-30T01:08:00"/>
    <d v="2024-09-20T20:15:07"/>
    <n v="47.748055555508472"/>
    <x v="0"/>
    <m/>
    <m/>
    <x v="0"/>
    <x v="19"/>
    <x v="0"/>
    <x v="3"/>
    <x v="11"/>
    <n v="6"/>
    <s v=""/>
    <d v="1899-12-31T03:12:00"/>
    <n v="49.575000000038806"/>
    <n v="24"/>
    <n v="25.575000000038806"/>
    <n v="0"/>
    <x v="3"/>
  </r>
  <r>
    <s v="E002"/>
    <s v="EO55"/>
    <x v="3994"/>
    <x v="0"/>
    <s v="E3"/>
    <n v="100037768"/>
    <s v="MINAS DE AGUAS TEÑIDAS, S.A.U. (MAT"/>
    <n v="46004267"/>
    <s v="ZREP4500031988_2 MAGDALENA PASTA"/>
    <n v="1782"/>
    <x v="46"/>
    <d v="2024-09-20T00:00:00"/>
    <d v="1899-12-30T16:17:33"/>
    <s v="23/09 16h"/>
    <d v="2024-09-23T00:00:00"/>
    <x v="9"/>
    <x v="10"/>
    <x v="4141"/>
    <d v="2024-09-23T00:00:00"/>
    <d v="1899-12-30T10:53:11"/>
    <n v="85"/>
    <s v="E00085"/>
    <s v="RUTA KMS.085"/>
    <x v="390"/>
    <x v="0"/>
    <x v="0"/>
    <x v="6"/>
    <x v="0"/>
    <d v="2024-09-20T16:17:33"/>
    <x v="409"/>
    <n v="75.707500000018626"/>
    <d v="2024-09-23T10:53:11"/>
    <d v="1899-12-30T01:08:00"/>
    <d v="2024-09-23T12:01:11"/>
    <n v="7.9802777777658775"/>
    <x v="0"/>
    <m/>
    <m/>
    <x v="0"/>
    <x v="20"/>
    <x v="0"/>
    <x v="4"/>
    <x v="6"/>
    <n v="2"/>
    <s v=""/>
    <d v="1899-12-31T03:12:00"/>
    <n v="73.574166666685286"/>
    <n v="36"/>
    <n v="37.574166666685286"/>
    <n v="0"/>
    <x v="3"/>
  </r>
  <r>
    <s v="E002"/>
    <s v="EO55"/>
    <x v="3995"/>
    <x v="0"/>
    <s v="E3"/>
    <n v="100037768"/>
    <s v="MINAS DE AGUAS TEÑIDAS, S.A.U. (MAT"/>
    <n v="46004267"/>
    <s v="ZREP4500031988_2 MAGDALENA PASTA"/>
    <n v="1782"/>
    <x v="46"/>
    <d v="2024-09-20T00:00:00"/>
    <d v="1899-12-30T16:17:42"/>
    <s v="23/09 17h"/>
    <d v="2024-09-23T00:00:00"/>
    <x v="9"/>
    <x v="10"/>
    <x v="4142"/>
    <d v="2024-09-23T00:00:00"/>
    <d v="1899-12-30T12:58:00"/>
    <n v="85"/>
    <s v="E00085"/>
    <s v="RUTA KMS.085"/>
    <x v="64"/>
    <x v="0"/>
    <x v="0"/>
    <x v="6"/>
    <x v="0"/>
    <d v="2024-09-20T16:17:42"/>
    <x v="409"/>
    <n v="75.705000000132713"/>
    <d v="2024-09-23T12:58:00"/>
    <d v="1899-12-30T01:08:00"/>
    <d v="2024-09-23T14:06:00"/>
    <n v="5.9000000000232831"/>
    <x v="0"/>
    <m/>
    <m/>
    <x v="0"/>
    <x v="20"/>
    <x v="0"/>
    <x v="4"/>
    <x v="3"/>
    <n v="2"/>
    <s v=""/>
    <d v="1899-12-31T03:12:00"/>
    <n v="73.571666666799374"/>
    <n v="36"/>
    <n v="37.571666666799374"/>
    <n v="0"/>
    <x v="3"/>
  </r>
  <r>
    <s v="E002"/>
    <s v="EO55"/>
    <x v="3996"/>
    <x v="0"/>
    <s v="E3"/>
    <n v="100037768"/>
    <s v="MINAS DE AGUAS TEÑIDAS, S.A.U. (MAT"/>
    <n v="46004267"/>
    <s v="ZREP4500031988_2 MAGDALENA PASTA"/>
    <n v="1782"/>
    <x v="46"/>
    <d v="2024-09-20T00:00:00"/>
    <d v="1899-12-30T16:17:52"/>
    <s v="23/09 18h"/>
    <d v="2024-09-23T00:00:00"/>
    <x v="9"/>
    <x v="10"/>
    <x v="4143"/>
    <d v="2024-09-23T00:00:00"/>
    <d v="1899-12-30T16:57:20"/>
    <n v="85"/>
    <s v="E00085"/>
    <s v="RUTA KMS.085"/>
    <x v="389"/>
    <x v="0"/>
    <x v="0"/>
    <x v="6"/>
    <x v="0"/>
    <d v="2024-09-20T16:17:52"/>
    <x v="409"/>
    <n v="75.702222222229466"/>
    <d v="2024-09-23T16:57:20"/>
    <d v="1899-12-30T01:08:00"/>
    <d v="2024-09-23T18:05:20"/>
    <n v="1.9111111111706123"/>
    <x v="0"/>
    <m/>
    <m/>
    <x v="0"/>
    <x v="20"/>
    <x v="0"/>
    <x v="4"/>
    <x v="8"/>
    <n v="2"/>
    <s v=""/>
    <d v="1899-12-31T03:12:00"/>
    <n v="73.568888888896126"/>
    <n v="36"/>
    <n v="37.568888888896126"/>
    <n v="0"/>
    <x v="3"/>
  </r>
  <r>
    <s v="E002"/>
    <s v="EO55"/>
    <x v="3997"/>
    <x v="0"/>
    <s v="E3"/>
    <n v="100037768"/>
    <s v="MINAS DE AGUAS TEÑIDAS, S.A.U. (MAT"/>
    <n v="46004267"/>
    <s v="ZREP4500031988_2 MAGDALENA PASTA"/>
    <n v="1782"/>
    <x v="46"/>
    <d v="2024-09-20T00:00:00"/>
    <d v="1899-12-30T16:18:02"/>
    <s v="23/09 19h"/>
    <d v="2024-09-23T00:00:00"/>
    <x v="9"/>
    <x v="10"/>
    <x v="4144"/>
    <d v="2024-09-23T00:00:00"/>
    <d v="1899-12-30T17:15:41"/>
    <n v="85"/>
    <s v="E00085"/>
    <s v="RUTA KMS.085"/>
    <x v="90"/>
    <x v="0"/>
    <x v="0"/>
    <x v="6"/>
    <x v="0"/>
    <d v="2024-09-20T16:18:02"/>
    <x v="409"/>
    <n v="75.699444444500841"/>
    <d v="2024-09-23T17:15:41"/>
    <d v="1899-12-30T01:08:00"/>
    <d v="2024-09-23T18:23:41"/>
    <n v="1.6052777777658775"/>
    <x v="0"/>
    <m/>
    <m/>
    <x v="0"/>
    <x v="20"/>
    <x v="0"/>
    <x v="4"/>
    <x v="9"/>
    <n v="2"/>
    <s v=""/>
    <d v="1899-12-31T03:12:00"/>
    <n v="73.566111111167501"/>
    <n v="36"/>
    <n v="37.566111111167501"/>
    <n v="0"/>
    <x v="3"/>
  </r>
  <r>
    <s v="E002"/>
    <s v="EO55"/>
    <x v="3998"/>
    <x v="0"/>
    <s v="E3"/>
    <n v="100018431"/>
    <s v="HORMIGONES AXARQUIA, S.L."/>
    <n v="46005151"/>
    <s v="PLANTA BENAMOCARRA"/>
    <n v="3264"/>
    <x v="43"/>
    <d v="2024-09-20T00:00:00"/>
    <d v="1899-12-30T16:18:47"/>
    <s v="23/09 08:00h"/>
    <d v="2024-09-23T00:00:00"/>
    <x v="13"/>
    <x v="9"/>
    <x v="4145"/>
    <d v="2024-09-23T00:00:00"/>
    <d v="1899-12-30T07:21:05"/>
    <n v="31"/>
    <s v="E00031"/>
    <s v="RUTA KMS.031"/>
    <x v="82"/>
    <x v="0"/>
    <x v="0"/>
    <x v="5"/>
    <x v="0"/>
    <d v="2024-09-20T16:18:47"/>
    <x v="410"/>
    <n v="63.686944444547407"/>
    <d v="2024-09-23T07:21:05"/>
    <d v="1899-12-30T00:24:48"/>
    <d v="2024-09-23T07:45:53"/>
    <n v="0.23527777777053416"/>
    <x v="0"/>
    <m/>
    <m/>
    <x v="0"/>
    <x v="20"/>
    <x v="0"/>
    <x v="4"/>
    <x v="12"/>
    <n v="2"/>
    <s v=""/>
    <d v="1899-12-30T09:55:12"/>
    <n v="62.273611111214073"/>
    <n v="36"/>
    <n v="26.273611111214073"/>
    <n v="0"/>
    <x v="3"/>
  </r>
  <r>
    <s v="E002"/>
    <s v="EO55"/>
    <x v="3999"/>
    <x v="0"/>
    <s v="E3"/>
    <n v="100037768"/>
    <s v="MINAS DE AGUAS TEÑIDAS, S.A.U. (MAT"/>
    <n v="46004427"/>
    <s v="ZREP4500031988_4 @ MAGDALENA PASTA"/>
    <n v="1782"/>
    <x v="46"/>
    <d v="2024-09-20T00:00:00"/>
    <d v="1899-12-30T16:19:17"/>
    <s v="22/09 07:00"/>
    <d v="2024-09-22T00:00:00"/>
    <x v="9"/>
    <x v="10"/>
    <x v="4146"/>
    <d v="2024-09-20T00:00:00"/>
    <d v="1899-12-30T20:27:06"/>
    <n v="85"/>
    <s v="E00085"/>
    <s v="RUTA KMS.085"/>
    <x v="318"/>
    <x v="0"/>
    <x v="0"/>
    <x v="6"/>
    <x v="0"/>
    <d v="2024-09-20T16:19:17"/>
    <x v="459"/>
    <n v="51.67861111118691"/>
    <d v="2024-09-20T20:27:06"/>
    <d v="1899-12-30T01:08:00"/>
    <d v="2024-09-20T21:35:06"/>
    <n v="46.415000000037253"/>
    <x v="0"/>
    <m/>
    <m/>
    <x v="0"/>
    <x v="19"/>
    <x v="0"/>
    <x v="3"/>
    <x v="16"/>
    <n v="6"/>
    <s v="LOGISTICA GALVEZ MARIN, S.L."/>
    <d v="1899-12-31T03:12:00"/>
    <n v="49.545277777853578"/>
    <n v="24"/>
    <n v="25.545277777853578"/>
    <n v="0"/>
    <x v="3"/>
  </r>
  <r>
    <s v="E002"/>
    <s v="EO55"/>
    <x v="4000"/>
    <x v="0"/>
    <s v="E3"/>
    <n v="100018431"/>
    <s v="HORMIGONES AXARQUIA, S.L."/>
    <n v="46005157"/>
    <s v="PLANTA HUETOR TAJAR"/>
    <n v="3264"/>
    <x v="43"/>
    <d v="2024-09-20T00:00:00"/>
    <d v="1899-12-30T16:19:36"/>
    <s v="23/09 10h"/>
    <d v="2024-09-23T00:00:00"/>
    <x v="11"/>
    <x v="9"/>
    <x v="4147"/>
    <d v="2024-09-21T00:00:00"/>
    <d v="1899-12-30T15:53:35"/>
    <n v="96"/>
    <s v="E00096"/>
    <s v="RUTA KMS.096"/>
    <x v="105"/>
    <x v="0"/>
    <x v="0"/>
    <x v="5"/>
    <x v="0"/>
    <d v="2024-09-20T16:19:36"/>
    <x v="423"/>
    <n v="65.673333333281334"/>
    <d v="2024-09-21T15:53:35"/>
    <d v="1899-12-30T01:16:48"/>
    <d v="2024-09-21T17:10:23"/>
    <n v="40.826944444386754"/>
    <x v="0"/>
    <m/>
    <m/>
    <x v="0"/>
    <x v="22"/>
    <x v="0"/>
    <x v="3"/>
    <x v="4"/>
    <n v="7"/>
    <s v=""/>
    <d v="1899-12-31T06:43:12"/>
    <n v="63.393333333281333"/>
    <n v="36"/>
    <n v="27.393333333281333"/>
    <n v="0"/>
    <x v="3"/>
  </r>
  <r>
    <s v="E002"/>
    <s v="EO55"/>
    <x v="4001"/>
    <x v="0"/>
    <s v="E3"/>
    <n v="100037768"/>
    <s v="MINAS DE AGUAS TEÑIDAS, S.A.U. (MAT"/>
    <n v="46004427"/>
    <s v="ZREP4500031988_4 @ MAGDALENA PASTA"/>
    <n v="1782"/>
    <x v="46"/>
    <d v="2024-09-20T00:00:00"/>
    <d v="1899-12-30T16:20:08"/>
    <s v="22/09 08:00"/>
    <d v="2024-09-22T00:00:00"/>
    <x v="9"/>
    <x v="10"/>
    <x v="4148"/>
    <d v="2024-09-22T00:00:00"/>
    <d v="1899-12-30T10:12:32"/>
    <n v="85"/>
    <s v="E00085"/>
    <s v="RUTA KMS.085"/>
    <x v="86"/>
    <x v="0"/>
    <x v="0"/>
    <x v="6"/>
    <x v="0"/>
    <d v="2024-09-20T16:20:08"/>
    <x v="459"/>
    <n v="51.664444444526453"/>
    <d v="2024-09-22T10:12:32"/>
    <d v="1899-12-30T01:08:00"/>
    <d v="2024-09-22T11:20:32"/>
    <n v="8.6577777777565643"/>
    <x v="0"/>
    <m/>
    <m/>
    <x v="0"/>
    <x v="23"/>
    <x v="0"/>
    <x v="3"/>
    <x v="6"/>
    <n v="1"/>
    <s v=""/>
    <d v="1899-12-31T03:12:00"/>
    <n v="49.53111111119312"/>
    <n v="24"/>
    <n v="25.53111111119312"/>
    <n v="0"/>
    <x v="3"/>
  </r>
  <r>
    <s v="E002"/>
    <s v="EO55"/>
    <x v="4002"/>
    <x v="0"/>
    <s v="E3"/>
    <n v="100037768"/>
    <s v="MINAS DE AGUAS TEÑIDAS, S.A.U. (MAT"/>
    <n v="46004427"/>
    <s v="ZREP4500031988_4 @ MAGDALENA PASTA"/>
    <n v="1782"/>
    <x v="46"/>
    <d v="2024-09-20T00:00:00"/>
    <d v="1899-12-30T16:20:51"/>
    <s v="22/09 09:00"/>
    <d v="2024-09-22T00:00:00"/>
    <x v="9"/>
    <x v="10"/>
    <x v="4149"/>
    <d v="2024-09-22T00:00:00"/>
    <d v="1899-12-30T09:36:50"/>
    <n v="85"/>
    <s v="E00085"/>
    <s v="RUTA KMS.085"/>
    <x v="234"/>
    <x v="0"/>
    <x v="0"/>
    <x v="6"/>
    <x v="0"/>
    <d v="2024-09-20T16:20:51"/>
    <x v="459"/>
    <n v="51.652500000083819"/>
    <d v="2024-09-22T09:36:50"/>
    <d v="1899-12-30T01:08:00"/>
    <d v="2024-09-22T10:44:50"/>
    <n v="9.25277777784504"/>
    <x v="0"/>
    <m/>
    <m/>
    <x v="0"/>
    <x v="23"/>
    <x v="0"/>
    <x v="3"/>
    <x v="1"/>
    <n v="1"/>
    <s v=""/>
    <d v="1899-12-31T03:12:00"/>
    <n v="49.519166666750486"/>
    <n v="24"/>
    <n v="25.519166666750486"/>
    <n v="0"/>
    <x v="3"/>
  </r>
  <r>
    <s v="E002"/>
    <s v="EO55"/>
    <x v="4003"/>
    <x v="0"/>
    <s v="E3"/>
    <n v="100037768"/>
    <s v="MINAS DE AGUAS TEÑIDAS, S.A.U. (MAT"/>
    <n v="46004427"/>
    <s v="ZREP4500031988_4 @ MAGDALENA PASTA"/>
    <n v="1782"/>
    <x v="46"/>
    <d v="2024-09-20T00:00:00"/>
    <d v="1899-12-30T16:21:20"/>
    <s v="22/09 10:00"/>
    <d v="2024-09-22T00:00:00"/>
    <x v="9"/>
    <x v="10"/>
    <x v="4150"/>
    <d v="2024-09-22T00:00:00"/>
    <d v="1899-12-30T08:50:56"/>
    <n v="85"/>
    <s v="E00085"/>
    <s v="RUTA KMS.085"/>
    <x v="90"/>
    <x v="0"/>
    <x v="0"/>
    <x v="6"/>
    <x v="0"/>
    <d v="2024-09-20T16:21:20"/>
    <x v="459"/>
    <n v="51.644444444566034"/>
    <d v="2024-09-22T08:50:56"/>
    <d v="1899-12-30T01:08:00"/>
    <d v="2024-09-22T09:58:56"/>
    <n v="10.01777777785901"/>
    <x v="0"/>
    <m/>
    <m/>
    <x v="0"/>
    <x v="23"/>
    <x v="0"/>
    <x v="3"/>
    <x v="0"/>
    <n v="1"/>
    <s v=""/>
    <d v="1899-12-31T03:12:00"/>
    <n v="49.511111111232701"/>
    <n v="24"/>
    <n v="25.511111111232701"/>
    <n v="0"/>
    <x v="3"/>
  </r>
  <r>
    <s v="E002"/>
    <s v="EO55"/>
    <x v="4004"/>
    <x v="0"/>
    <s v="E3"/>
    <n v="100037768"/>
    <s v="MINAS DE AGUAS TEÑIDAS, S.A.U. (MAT"/>
    <n v="46004427"/>
    <s v="ZREP4500031988_4 @ MAGDALENA PASTA"/>
    <n v="1782"/>
    <x v="46"/>
    <d v="2024-09-20T00:00:00"/>
    <d v="1899-12-30T16:21:53"/>
    <s v="23/09 11:00"/>
    <d v="2024-09-22T00:00:00"/>
    <x v="9"/>
    <x v="10"/>
    <x v="4151"/>
    <d v="2024-09-22T00:00:00"/>
    <d v="1899-12-30T13:29:41"/>
    <n v="85"/>
    <s v="E00085"/>
    <s v="RUTA KMS.085"/>
    <x v="318"/>
    <x v="0"/>
    <x v="0"/>
    <x v="6"/>
    <x v="0"/>
    <d v="2024-09-20T16:21:53"/>
    <x v="459"/>
    <n v="51.635277777852025"/>
    <d v="2024-09-22T13:29:41"/>
    <d v="1899-12-30T01:08:00"/>
    <d v="2024-09-22T14:37:41"/>
    <n v="5.3719444444868714"/>
    <x v="0"/>
    <m/>
    <m/>
    <x v="0"/>
    <x v="23"/>
    <x v="0"/>
    <x v="3"/>
    <x v="2"/>
    <n v="1"/>
    <s v="LOGISTICA GALVEZ MARIN, S.L."/>
    <d v="1899-12-31T03:12:00"/>
    <n v="49.501944444518692"/>
    <n v="24"/>
    <n v="25.501944444518692"/>
    <n v="0"/>
    <x v="3"/>
  </r>
  <r>
    <s v="E002"/>
    <s v="EO55"/>
    <x v="4005"/>
    <x v="0"/>
    <s v="E3"/>
    <n v="100037768"/>
    <s v="MINAS DE AGUAS TEÑIDAS, S.A.U. (MAT"/>
    <n v="46004427"/>
    <s v="ZREP4500031988_4 @ MAGDALENA PASTA"/>
    <n v="1782"/>
    <x v="46"/>
    <d v="2024-09-20T00:00:00"/>
    <d v="1899-12-30T16:22:28"/>
    <s v="22/09 12:00"/>
    <d v="2024-09-22T00:00:00"/>
    <x v="9"/>
    <x v="10"/>
    <x v="4152"/>
    <d v="2024-09-22T00:00:00"/>
    <d v="1899-12-30T10:36:13"/>
    <n v="85"/>
    <s v="E00085"/>
    <s v="RUTA KMS.085"/>
    <x v="389"/>
    <x v="0"/>
    <x v="0"/>
    <x v="6"/>
    <x v="0"/>
    <d v="2024-09-20T16:22:28"/>
    <x v="459"/>
    <n v="51.625555555627216"/>
    <d v="2024-09-22T10:36:13"/>
    <d v="1899-12-30T01:08:00"/>
    <d v="2024-09-22T11:44:13"/>
    <n v="8.2630555556388572"/>
    <x v="0"/>
    <m/>
    <m/>
    <x v="0"/>
    <x v="23"/>
    <x v="0"/>
    <x v="3"/>
    <x v="6"/>
    <n v="1"/>
    <s v=""/>
    <d v="1899-12-31T03:12:00"/>
    <n v="49.492222222293883"/>
    <n v="24"/>
    <n v="25.492222222293883"/>
    <n v="0"/>
    <x v="3"/>
  </r>
  <r>
    <s v="E002"/>
    <s v="EO55"/>
    <x v="4006"/>
    <x v="0"/>
    <s v="E3"/>
    <n v="100037768"/>
    <s v="MINAS DE AGUAS TEÑIDAS, S.A.U. (MAT"/>
    <n v="46004427"/>
    <s v="ZREP4500031988_4 @ MAGDALENA PASTA"/>
    <n v="1782"/>
    <x v="46"/>
    <d v="2024-09-20T00:00:00"/>
    <d v="1899-12-30T16:23:08"/>
    <s v="22/09 13:00"/>
    <d v="2024-09-22T00:00:00"/>
    <x v="9"/>
    <x v="10"/>
    <x v="4153"/>
    <d v="2024-09-22T00:00:00"/>
    <d v="1899-12-30T06:31:25"/>
    <n v="85"/>
    <s v="E00085"/>
    <s v="RUTA KMS.085"/>
    <x v="64"/>
    <x v="0"/>
    <x v="0"/>
    <x v="6"/>
    <x v="0"/>
    <d v="2024-09-20T16:23:08"/>
    <x v="459"/>
    <n v="51.614444444538094"/>
    <d v="2024-09-22T06:31:25"/>
    <d v="1899-12-30T01:08:00"/>
    <d v="2024-09-22T07:39:25"/>
    <n v="12.343055555596948"/>
    <x v="0"/>
    <m/>
    <m/>
    <x v="0"/>
    <x v="23"/>
    <x v="0"/>
    <x v="3"/>
    <x v="13"/>
    <n v="1"/>
    <s v=""/>
    <d v="1899-12-31T03:12:00"/>
    <n v="49.481111111204761"/>
    <n v="24"/>
    <n v="25.481111111204761"/>
    <n v="0"/>
    <x v="3"/>
  </r>
  <r>
    <s v="E002"/>
    <s v="EO55"/>
    <x v="4007"/>
    <x v="0"/>
    <s v="E3"/>
    <n v="100037768"/>
    <s v="MINAS DE AGUAS TEÑIDAS, S.A.U. (MAT"/>
    <n v="46004426"/>
    <s v="ZREP4500031988_3 @ VALDELAMUSA PAST"/>
    <n v="1782"/>
    <x v="46"/>
    <d v="2024-09-20T00:00:00"/>
    <d v="1899-12-30T16:24:30"/>
    <s v="22/09 06:00"/>
    <d v="2024-09-22T00:00:00"/>
    <x v="9"/>
    <x v="10"/>
    <x v="4154"/>
    <d v="2024-09-20T00:00:00"/>
    <d v="1899-12-30T20:47:31"/>
    <n v="85"/>
    <s v="E00085"/>
    <s v="RUTA KMS.085"/>
    <x v="89"/>
    <x v="0"/>
    <x v="0"/>
    <x v="6"/>
    <x v="0"/>
    <d v="2024-09-20T16:24:30"/>
    <x v="459"/>
    <n v="51.591666666674428"/>
    <d v="2024-09-20T20:47:31"/>
    <d v="1899-12-30T01:08:00"/>
    <d v="2024-09-20T21:55:31"/>
    <n v="46.07472222216893"/>
    <x v="0"/>
    <m/>
    <m/>
    <x v="0"/>
    <x v="19"/>
    <x v="0"/>
    <x v="3"/>
    <x v="16"/>
    <n v="6"/>
    <s v=""/>
    <d v="1899-12-31T03:12:00"/>
    <n v="49.458333333341095"/>
    <n v="24"/>
    <n v="25.458333333341095"/>
    <n v="0"/>
    <x v="3"/>
  </r>
  <r>
    <s v="E002"/>
    <s v="EO55"/>
    <x v="4008"/>
    <x v="0"/>
    <s v="E3"/>
    <n v="100037768"/>
    <s v="MINAS DE AGUAS TEÑIDAS, S.A.U. (MAT"/>
    <n v="46004426"/>
    <s v="ZREP4500031988_3 @ VALDELAMUSA PAST"/>
    <n v="1782"/>
    <x v="46"/>
    <d v="2024-09-20T00:00:00"/>
    <d v="1899-12-30T16:25:03"/>
    <s v="22/09 07:00"/>
    <d v="2024-09-22T00:00:00"/>
    <x v="9"/>
    <x v="10"/>
    <x v="4155"/>
    <d v="2024-09-20T00:00:00"/>
    <d v="1899-12-30T18:39:13"/>
    <n v="85"/>
    <s v="E00085"/>
    <s v="RUTA KMS.085"/>
    <x v="234"/>
    <x v="0"/>
    <x v="0"/>
    <x v="6"/>
    <x v="0"/>
    <d v="2024-09-20T16:25:03"/>
    <x v="459"/>
    <n v="51.582500000135042"/>
    <d v="2024-09-20T18:39:13"/>
    <d v="1899-12-30T01:08:00"/>
    <d v="2024-09-20T19:47:13"/>
    <n v="48.213055555592291"/>
    <x v="0"/>
    <m/>
    <m/>
    <x v="0"/>
    <x v="19"/>
    <x v="0"/>
    <x v="3"/>
    <x v="10"/>
    <n v="6"/>
    <s v=""/>
    <d v="1899-12-31T03:12:00"/>
    <n v="49.449166666801709"/>
    <n v="24"/>
    <n v="25.449166666801709"/>
    <n v="0"/>
    <x v="3"/>
  </r>
  <r>
    <s v="E002"/>
    <s v="EO55"/>
    <x v="4009"/>
    <x v="0"/>
    <s v="E3"/>
    <n v="100037768"/>
    <s v="MINAS DE AGUAS TEÑIDAS, S.A.U. (MAT"/>
    <n v="46004426"/>
    <s v="ZREP4500031988_3 @ VALDELAMUSA PAST"/>
    <n v="1782"/>
    <x v="46"/>
    <d v="2024-09-20T00:00:00"/>
    <d v="1899-12-30T16:25:33"/>
    <s v="22/09 08:00"/>
    <d v="2024-09-22T00:00:00"/>
    <x v="9"/>
    <x v="10"/>
    <x v="4156"/>
    <d v="2024-09-20T00:00:00"/>
    <d v="1899-12-30T21:25:15"/>
    <n v="85"/>
    <s v="E00085"/>
    <s v="RUTA KMS.085"/>
    <x v="389"/>
    <x v="0"/>
    <x v="0"/>
    <x v="6"/>
    <x v="0"/>
    <d v="2024-09-20T16:25:33"/>
    <x v="459"/>
    <n v="51.574166666774545"/>
    <d v="2024-09-20T21:25:15"/>
    <d v="1899-12-30T01:08:00"/>
    <d v="2024-09-20T22:33:15"/>
    <n v="45.445833333302289"/>
    <x v="0"/>
    <m/>
    <m/>
    <x v="0"/>
    <x v="19"/>
    <x v="0"/>
    <x v="3"/>
    <x v="15"/>
    <n v="6"/>
    <s v=""/>
    <d v="1899-12-31T03:12:00"/>
    <n v="49.440833333441212"/>
    <n v="24"/>
    <n v="25.440833333441212"/>
    <n v="0"/>
    <x v="3"/>
  </r>
  <r>
    <s v="E002"/>
    <s v="EO55"/>
    <x v="4010"/>
    <x v="0"/>
    <s v="E3"/>
    <n v="100037768"/>
    <s v="MINAS DE AGUAS TEÑIDAS, S.A.U. (MAT"/>
    <n v="46004426"/>
    <s v="ZREP4500031988_3 @ VALDELAMUSA PAST"/>
    <n v="1782"/>
    <x v="46"/>
    <d v="2024-09-20T00:00:00"/>
    <d v="1899-12-30T16:26:09"/>
    <s v="22/09 09:00"/>
    <d v="2024-09-22T00:00:00"/>
    <x v="9"/>
    <x v="10"/>
    <x v="4157"/>
    <d v="2024-09-22T00:00:00"/>
    <d v="1899-12-30T11:12:34"/>
    <n v="85"/>
    <s v="E00085"/>
    <s v="RUTA KMS.085"/>
    <x v="64"/>
    <x v="0"/>
    <x v="0"/>
    <x v="6"/>
    <x v="0"/>
    <d v="2024-09-20T16:26:09"/>
    <x v="459"/>
    <n v="51.564166666707024"/>
    <d v="2024-09-22T11:12:34"/>
    <d v="1899-12-30T01:08:00"/>
    <d v="2024-09-22T12:20:34"/>
    <n v="7.6572222223039716"/>
    <x v="0"/>
    <m/>
    <m/>
    <x v="0"/>
    <x v="23"/>
    <x v="0"/>
    <x v="3"/>
    <x v="7"/>
    <n v="1"/>
    <s v=""/>
    <d v="1899-12-31T03:12:00"/>
    <n v="49.430833333373691"/>
    <n v="24"/>
    <n v="25.430833333373691"/>
    <n v="0"/>
    <x v="3"/>
  </r>
  <r>
    <s v="E002"/>
    <s v="EO55"/>
    <x v="4011"/>
    <x v="0"/>
    <s v="E3"/>
    <n v="100037768"/>
    <s v="MINAS DE AGUAS TEÑIDAS, S.A.U. (MAT"/>
    <n v="46004426"/>
    <s v="ZREP4500031988_3 @ VALDELAMUSA PAST"/>
    <n v="1782"/>
    <x v="46"/>
    <d v="2024-09-20T00:00:00"/>
    <d v="1899-12-30T16:26:41"/>
    <s v="22/09 10:00"/>
    <d v="2024-09-22T00:00:00"/>
    <x v="9"/>
    <x v="10"/>
    <x v="4158"/>
    <d v="2024-09-22T00:00:00"/>
    <d v="1899-12-30T14:17:13"/>
    <n v="85"/>
    <s v="E00085"/>
    <s v="RUTA KMS.085"/>
    <x v="86"/>
    <x v="0"/>
    <x v="0"/>
    <x v="6"/>
    <x v="0"/>
    <d v="2024-09-20T16:26:41"/>
    <x v="459"/>
    <n v="51.555277777835727"/>
    <d v="2024-09-22T14:17:13"/>
    <d v="1899-12-30T01:08:00"/>
    <d v="2024-09-22T15:25:13"/>
    <n v="4.5797222221735865"/>
    <x v="0"/>
    <m/>
    <m/>
    <x v="0"/>
    <x v="23"/>
    <x v="0"/>
    <x v="3"/>
    <x v="5"/>
    <n v="1"/>
    <s v=""/>
    <d v="1899-12-31T03:12:00"/>
    <n v="49.421944444502394"/>
    <n v="24"/>
    <n v="25.421944444502394"/>
    <n v="0"/>
    <x v="3"/>
  </r>
  <r>
    <s v="E002"/>
    <s v="EO55"/>
    <x v="4012"/>
    <x v="0"/>
    <s v="E3"/>
    <n v="100037768"/>
    <s v="MINAS DE AGUAS TEÑIDAS, S.A.U. (MAT"/>
    <n v="46004426"/>
    <s v="ZREP4500031988_3 @ VALDELAMUSA PAST"/>
    <n v="1782"/>
    <x v="46"/>
    <d v="2024-09-20T00:00:00"/>
    <d v="1899-12-30T16:27:15"/>
    <s v="22/09 11:00"/>
    <d v="2024-09-22T00:00:00"/>
    <x v="9"/>
    <x v="10"/>
    <x v="4159"/>
    <d v="2024-09-21T00:00:00"/>
    <d v="1899-12-30T13:20:34"/>
    <n v="85"/>
    <s v="E00085"/>
    <s v="RUTA KMS.085"/>
    <x v="86"/>
    <x v="0"/>
    <x v="0"/>
    <x v="6"/>
    <x v="0"/>
    <d v="2024-09-20T16:27:15"/>
    <x v="459"/>
    <n v="51.545833333453629"/>
    <d v="2024-09-21T13:20:34"/>
    <d v="1899-12-30T01:08:00"/>
    <d v="2024-09-21T14:28:34"/>
    <n v="29.523888889001682"/>
    <x v="0"/>
    <m/>
    <m/>
    <x v="0"/>
    <x v="22"/>
    <x v="0"/>
    <x v="3"/>
    <x v="2"/>
    <n v="7"/>
    <s v=""/>
    <d v="1899-12-31T03:12:00"/>
    <n v="49.412500000120296"/>
    <n v="24"/>
    <n v="25.412500000120296"/>
    <n v="0"/>
    <x v="3"/>
  </r>
  <r>
    <s v="E002"/>
    <s v="EO55"/>
    <x v="4013"/>
    <x v="0"/>
    <s v="E3"/>
    <n v="100037768"/>
    <s v="MINAS DE AGUAS TEÑIDAS, S.A.U. (MAT"/>
    <n v="46004426"/>
    <s v="ZREP4500031988_3 @ VALDELAMUSA PAST"/>
    <n v="1782"/>
    <x v="46"/>
    <d v="2024-09-20T00:00:00"/>
    <d v="1899-12-30T16:27:44"/>
    <s v="22/09 12:00"/>
    <d v="2024-09-22T00:00:00"/>
    <x v="9"/>
    <x v="10"/>
    <x v="4160"/>
    <d v="2024-09-22T00:00:00"/>
    <d v="1899-12-30T15:59:11"/>
    <n v="85"/>
    <s v="E00085"/>
    <s v="RUTA KMS.085"/>
    <x v="64"/>
    <x v="0"/>
    <x v="0"/>
    <x v="6"/>
    <x v="0"/>
    <d v="2024-09-20T16:27:44"/>
    <x v="459"/>
    <n v="51.537777777761221"/>
    <d v="2024-09-22T15:59:11"/>
    <d v="1899-12-30T01:08:00"/>
    <d v="2024-09-22T17:07:11"/>
    <n v="2.8802777777309529"/>
    <x v="0"/>
    <m/>
    <m/>
    <x v="0"/>
    <x v="23"/>
    <x v="0"/>
    <x v="3"/>
    <x v="4"/>
    <n v="1"/>
    <s v=""/>
    <d v="1899-12-31T03:12:00"/>
    <n v="49.404444444427888"/>
    <n v="24"/>
    <n v="25.404444444427888"/>
    <n v="0"/>
    <x v="3"/>
  </r>
  <r>
    <s v="E002"/>
    <s v="EO55"/>
    <x v="4014"/>
    <x v="0"/>
    <s v="E3"/>
    <n v="100037768"/>
    <s v="MINAS DE AGUAS TEÑIDAS, S.A.U. (MAT"/>
    <n v="46004426"/>
    <s v="ZREP4500031988_3 @ VALDELAMUSA PAST"/>
    <n v="1782"/>
    <x v="46"/>
    <d v="2024-09-20T00:00:00"/>
    <d v="1899-12-30T16:28:10"/>
    <s v="22/09 13:00"/>
    <d v="2024-09-22T00:00:00"/>
    <x v="9"/>
    <x v="10"/>
    <x v="4161"/>
    <d v="2024-09-22T00:00:00"/>
    <d v="1899-12-30T12:42:24"/>
    <n v="85"/>
    <s v="E00085"/>
    <s v="RUTA KMS.085"/>
    <x v="89"/>
    <x v="0"/>
    <x v="0"/>
    <x v="6"/>
    <x v="0"/>
    <d v="2024-09-20T16:28:10"/>
    <x v="459"/>
    <n v="51.530555555596948"/>
    <d v="2024-09-22T12:42:24"/>
    <d v="1899-12-30T01:08:00"/>
    <d v="2024-09-22T13:50:24"/>
    <n v="6.1600000000325963"/>
    <x v="0"/>
    <m/>
    <m/>
    <x v="0"/>
    <x v="23"/>
    <x v="0"/>
    <x v="3"/>
    <x v="3"/>
    <n v="1"/>
    <s v=""/>
    <d v="1899-12-31T03:12:00"/>
    <n v="49.397222222263615"/>
    <n v="24"/>
    <n v="25.397222222263615"/>
    <n v="0"/>
    <x v="3"/>
  </r>
  <r>
    <s v="E002"/>
    <s v="EO55"/>
    <x v="4015"/>
    <x v="0"/>
    <s v="E3"/>
    <n v="100037768"/>
    <s v="MINAS DE AGUAS TEÑIDAS, S.A.U. (MAT"/>
    <n v="46004426"/>
    <s v="ZREP4500031988_3 @ VALDELAMUSA PAST"/>
    <n v="1782"/>
    <x v="46"/>
    <d v="2024-09-20T00:00:00"/>
    <d v="1899-12-30T16:28:38"/>
    <s v="22/09 14:00"/>
    <d v="2024-09-22T00:00:00"/>
    <x v="9"/>
    <x v="10"/>
    <x v="4162"/>
    <d v="2024-09-22T00:00:00"/>
    <d v="1899-12-30T12:37:57"/>
    <n v="85"/>
    <s v="E00085"/>
    <s v="RUTA KMS.085"/>
    <x v="90"/>
    <x v="0"/>
    <x v="0"/>
    <x v="6"/>
    <x v="0"/>
    <d v="2024-09-20T16:28:38"/>
    <x v="459"/>
    <n v="51.522777777921874"/>
    <d v="2024-09-22T12:37:57"/>
    <d v="1899-12-30T01:08:00"/>
    <d v="2024-09-22T13:45:57"/>
    <n v="6.2341666667489335"/>
    <x v="0"/>
    <m/>
    <m/>
    <x v="0"/>
    <x v="23"/>
    <x v="0"/>
    <x v="3"/>
    <x v="3"/>
    <n v="1"/>
    <s v=""/>
    <d v="1899-12-31T03:12:00"/>
    <n v="49.389444444588541"/>
    <n v="24"/>
    <n v="25.389444444588541"/>
    <n v="0"/>
    <x v="3"/>
  </r>
  <r>
    <s v="E002"/>
    <s v="EO55"/>
    <x v="4016"/>
    <x v="0"/>
    <s v="E3"/>
    <n v="100037768"/>
    <s v="MINAS DE AGUAS TEÑIDAS, S.A.U. (MAT"/>
    <n v="46004426"/>
    <s v="ZREP4500031988_3 @ VALDELAMUSA PAST"/>
    <n v="1782"/>
    <x v="46"/>
    <d v="2024-09-20T00:00:00"/>
    <d v="1899-12-30T16:29:19"/>
    <s v="22/09 15:00"/>
    <d v="2024-09-22T00:00:00"/>
    <x v="9"/>
    <x v="10"/>
    <x v="4163"/>
    <d v="2024-09-22T00:00:00"/>
    <d v="1899-12-30T09:23:43"/>
    <n v="85"/>
    <s v="E00085"/>
    <s v="RUTA KMS.085"/>
    <x v="318"/>
    <x v="0"/>
    <x v="0"/>
    <x v="6"/>
    <x v="0"/>
    <d v="2024-09-20T16:29:19"/>
    <x v="459"/>
    <n v="51.511388888990041"/>
    <d v="2024-09-22T09:23:43"/>
    <d v="1899-12-30T01:08:00"/>
    <d v="2024-09-22T10:31:43"/>
    <n v="9.4713888888945803"/>
    <x v="0"/>
    <m/>
    <m/>
    <x v="0"/>
    <x v="23"/>
    <x v="0"/>
    <x v="3"/>
    <x v="1"/>
    <n v="1"/>
    <s v="LOGISTICA GALVEZ MARIN, S.L."/>
    <d v="1899-12-31T03:12:00"/>
    <n v="49.378055555656708"/>
    <n v="24"/>
    <n v="25.378055555656708"/>
    <n v="0"/>
    <x v="3"/>
  </r>
  <r>
    <s v="E002"/>
    <s v="EO55"/>
    <x v="4017"/>
    <x v="0"/>
    <s v="E3"/>
    <n v="100058036"/>
    <s v="HORMI CONTADO, S.L."/>
    <n v="46005175"/>
    <s v="PLANTA DE LA LINEA"/>
    <n v="3268"/>
    <x v="2"/>
    <d v="2024-09-20T00:00:00"/>
    <d v="1899-12-30T16:33:54"/>
    <s v="23/09 09:00h"/>
    <d v="2024-09-23T00:00:00"/>
    <x v="18"/>
    <x v="9"/>
    <x v="4164"/>
    <d v="2024-09-23T00:00:00"/>
    <d v="1899-12-30T06:33:39"/>
    <n v="143"/>
    <s v="E00143"/>
    <s v="RUTA KMS.143"/>
    <x v="281"/>
    <x v="0"/>
    <x v="0"/>
    <x v="5"/>
    <x v="0"/>
    <d v="2024-09-20T16:33:54"/>
    <x v="422"/>
    <n v="64.434999999997672"/>
    <d v="2024-09-23T06:33:39"/>
    <d v="1899-12-30T01:54:24"/>
    <d v="2024-09-23T08:28:03"/>
    <n v="0.53249999997206032"/>
    <x v="0"/>
    <m/>
    <m/>
    <x v="0"/>
    <x v="20"/>
    <x v="0"/>
    <x v="4"/>
    <x v="13"/>
    <n v="2"/>
    <s v=""/>
    <d v="1899-12-31T21:45:36"/>
    <n v="61.528333333331005"/>
    <n v="36"/>
    <n v="25.528333333331005"/>
    <n v="0"/>
    <x v="3"/>
  </r>
  <r>
    <s v="E002"/>
    <s v="EO55"/>
    <x v="4018"/>
    <x v="0"/>
    <s v="E3"/>
    <n v="432000110"/>
    <s v="PREBETONG HORMIGONES, S.A."/>
    <n v="46001414"/>
    <s v="HUELVA (F.MONTENEGRO)"/>
    <n v="1782"/>
    <x v="46"/>
    <d v="2024-09-20T00:00:00"/>
    <d v="1899-12-30T16:35:34"/>
    <s v="23/09 09:00h"/>
    <d v="2024-09-23T00:00:00"/>
    <x v="18"/>
    <x v="10"/>
    <x v="4165"/>
    <d v="2024-09-23T00:00:00"/>
    <d v="1899-12-30T08:39:28"/>
    <n v="29"/>
    <s v="E00029"/>
    <s v="RUTA KMS.029"/>
    <x v="121"/>
    <x v="0"/>
    <x v="0"/>
    <x v="6"/>
    <x v="0"/>
    <d v="2024-09-20T16:35:34"/>
    <x v="422"/>
    <n v="64.407222222187556"/>
    <d v="2024-09-23T08:39:28"/>
    <d v="1899-12-30T00:23:12"/>
    <d v="2024-09-23T09:02:40"/>
    <n v="-4.4444444356486201E-2"/>
    <x v="0"/>
    <m/>
    <m/>
    <x v="0"/>
    <x v="20"/>
    <x v="0"/>
    <x v="4"/>
    <x v="0"/>
    <n v="2"/>
    <s v=""/>
    <d v="1899-12-30T09:16:48"/>
    <n v="63.020555555520886"/>
    <n v="36"/>
    <n v="27.020555555520886"/>
    <n v="0"/>
    <x v="3"/>
  </r>
  <r>
    <s v="E002"/>
    <s v="EO55"/>
    <x v="4019"/>
    <x v="0"/>
    <s v="E3"/>
    <n v="432000110"/>
    <s v="PREBETONG HORMIGONES, S.A."/>
    <n v="46001414"/>
    <s v="HUELVA (F.MONTENEGRO)"/>
    <n v="1782"/>
    <x v="46"/>
    <d v="2024-09-20T00:00:00"/>
    <d v="1899-12-30T16:35:54"/>
    <s v="23/09 12h"/>
    <d v="2024-09-23T00:00:00"/>
    <x v="3"/>
    <x v="10"/>
    <x v="4166"/>
    <d v="2024-09-23T00:00:00"/>
    <d v="1899-12-30T13:38:37"/>
    <n v="29"/>
    <s v="E00029"/>
    <s v="RUTA KMS.029"/>
    <x v="61"/>
    <x v="0"/>
    <x v="0"/>
    <x v="6"/>
    <x v="0"/>
    <d v="2024-09-20T16:35:54"/>
    <x v="419"/>
    <n v="69.401666666788515"/>
    <d v="2024-09-23T13:38:37"/>
    <d v="1899-12-30T00:23:12"/>
    <d v="2024-09-23T14:01:49"/>
    <n v="-3.0277777696028352E-2"/>
    <x v="0"/>
    <m/>
    <m/>
    <x v="0"/>
    <x v="20"/>
    <x v="0"/>
    <x v="4"/>
    <x v="2"/>
    <n v="2"/>
    <s v=""/>
    <d v="1899-12-30T09:16:48"/>
    <n v="68.015000000121844"/>
    <n v="36"/>
    <n v="32.015000000121844"/>
    <n v="0"/>
    <x v="3"/>
  </r>
  <r>
    <s v="E002"/>
    <s v="EO55"/>
    <x v="4020"/>
    <x v="0"/>
    <s v="E3"/>
    <n v="100051174"/>
    <s v="HORMIGONES CONO, SL"/>
    <n v="46005927"/>
    <s v="POZOBLANCO-DEPURADORA"/>
    <n v="3269"/>
    <x v="45"/>
    <d v="2024-09-20T00:00:00"/>
    <d v="1899-12-30T16:56:49"/>
    <s v="23/09 15:00h"/>
    <d v="2024-09-23T00:00:00"/>
    <x v="4"/>
    <x v="9"/>
    <x v="4167"/>
    <d v="2024-09-23T00:00:00"/>
    <d v="1899-12-30T12:57:28"/>
    <n v="259"/>
    <s v="E00259"/>
    <s v="RUTA KMS.259"/>
    <x v="282"/>
    <x v="0"/>
    <x v="0"/>
    <x v="5"/>
    <x v="0"/>
    <d v="2024-09-20T16:56:49"/>
    <x v="414"/>
    <n v="70.053055555501487"/>
    <d v="2024-09-23T12:57:28"/>
    <d v="1899-12-30T03:27:12"/>
    <d v="2024-09-23T16:24:40"/>
    <n v="-1.4111111111124046"/>
    <x v="1"/>
    <m/>
    <m/>
    <x v="0"/>
    <x v="20"/>
    <x v="1"/>
    <x v="4"/>
    <x v="3"/>
    <n v="2"/>
    <s v="LOGISTICA GALVEZ MARIN, S.L."/>
    <d v="1900-01-02T10:52:48"/>
    <n v="65.599722222168154"/>
    <n v="36"/>
    <n v="29.599722222168154"/>
    <n v="0"/>
    <x v="3"/>
  </r>
  <r>
    <s v="E002"/>
    <s v="EO55"/>
    <x v="4021"/>
    <x v="0"/>
    <s v="E4"/>
    <n v="100030200"/>
    <s v="LEROY MERLIN ESPAÑA,S.L.U."/>
    <n v="46005393"/>
    <s v="MARBELLA (14)"/>
    <n v="3283"/>
    <x v="40"/>
    <d v="2024-09-20T00:00:00"/>
    <d v="1899-12-30T17:07:48"/>
    <s v="60086648 ir d 6 a7h"/>
    <d v="2024-09-24T00:00:00"/>
    <x v="27"/>
    <x v="9"/>
    <x v="4168"/>
    <d v="2024-09-23T00:00:00"/>
    <d v="1899-12-30T16:23:12"/>
    <n v="76"/>
    <s v="E00076"/>
    <s v="RUTA KMS.076"/>
    <x v="59"/>
    <x v="0"/>
    <x v="0"/>
    <x v="5"/>
    <x v="1"/>
    <d v="2024-09-20T17:07:48"/>
    <x v="460"/>
    <n v="85.869999999878928"/>
    <d v="2024-09-23T16:23:12"/>
    <d v="1899-12-30T01:00:48"/>
    <d v="2024-09-23T17:24:00"/>
    <n v="13.599999999976717"/>
    <x v="0"/>
    <m/>
    <m/>
    <x v="0"/>
    <x v="20"/>
    <x v="0"/>
    <x v="4"/>
    <x v="8"/>
    <n v="2"/>
    <s v=""/>
    <d v="1899-12-31T00:19:12"/>
    <n v="83.856666666545593"/>
    <n v="48"/>
    <n v="35.856666666545593"/>
    <n v="0"/>
    <x v="3"/>
  </r>
  <r>
    <s v="E002"/>
    <s v="EO55"/>
    <x v="4022"/>
    <x v="0"/>
    <s v="E3"/>
    <n v="100037768"/>
    <s v="MINAS DE AGUAS TEÑIDAS, S.A.U. (MAT"/>
    <n v="46004165"/>
    <s v="ZREP4500031988_5  HORMIGON VALDELAM"/>
    <n v="3236"/>
    <x v="41"/>
    <d v="2024-09-23T00:00:00"/>
    <d v="1899-12-30T08:46:20"/>
    <s v="Rerouting alb 700117"/>
    <d v="2024-09-23T00:00:00"/>
    <x v="9"/>
    <x v="10"/>
    <x v="4169"/>
    <d v="2024-09-23T00:00:00"/>
    <d v="1899-12-30T08:53:43"/>
    <n v="85"/>
    <s v="E00085"/>
    <s v="RUTA KMS.085"/>
    <x v="234"/>
    <x v="0"/>
    <x v="0"/>
    <x v="6"/>
    <x v="0"/>
    <d v="2024-09-23T08:46:20"/>
    <x v="409"/>
    <n v="11.227777777821757"/>
    <d v="2024-09-23T08:53:43"/>
    <d v="1899-12-30T01:08:00"/>
    <d v="2024-09-23T10:01:43"/>
    <n v="9.971388888952788"/>
    <x v="0"/>
    <m/>
    <m/>
    <x v="0"/>
    <x v="20"/>
    <x v="0"/>
    <x v="4"/>
    <x v="0"/>
    <n v="2"/>
    <s v=""/>
    <d v="1899-12-31T03:12:00"/>
    <n v="9.094444444488424"/>
    <n v="0"/>
    <n v="9.094444444488424"/>
    <n v="0"/>
    <x v="3"/>
  </r>
  <r>
    <s v="E002"/>
    <s v="EO55"/>
    <x v="4023"/>
    <x v="0"/>
    <s v="E3"/>
    <n v="100037768"/>
    <s v="MINAS DE AGUAS TEÑIDAS, S.A.U. (MAT"/>
    <n v="46003118"/>
    <s v="ZREP4500031988_1 VALDELAMUSA PASTA"/>
    <n v="1782"/>
    <x v="46"/>
    <d v="2024-09-23T00:00:00"/>
    <d v="1899-12-30T08:51:55"/>
    <s v="23/09 1º aumento"/>
    <d v="2024-09-23T00:00:00"/>
    <x v="9"/>
    <x v="10"/>
    <x v="4170"/>
    <d v="2024-09-23T00:00:00"/>
    <d v="1899-12-30T15:38:13"/>
    <n v="85"/>
    <s v="E00085"/>
    <s v="RUTA KMS.085"/>
    <x v="390"/>
    <x v="0"/>
    <x v="0"/>
    <x v="6"/>
    <x v="0"/>
    <d v="2024-09-23T08:51:55"/>
    <x v="409"/>
    <n v="11.134722222341225"/>
    <d v="2024-09-23T15:38:13"/>
    <d v="1899-12-30T01:08:00"/>
    <d v="2024-09-23T16:46:13"/>
    <n v="3.2297222223132849"/>
    <x v="0"/>
    <m/>
    <m/>
    <x v="0"/>
    <x v="20"/>
    <x v="0"/>
    <x v="4"/>
    <x v="4"/>
    <n v="2"/>
    <s v=""/>
    <d v="1899-12-31T03:12:00"/>
    <n v="9.0013888890078917"/>
    <n v="0"/>
    <n v="9.0013888890078917"/>
    <n v="0"/>
    <x v="3"/>
  </r>
  <r>
    <s v="E002"/>
    <s v="EO55"/>
    <x v="4024"/>
    <x v="0"/>
    <s v="E3"/>
    <n v="100037768"/>
    <s v="MINAS DE AGUAS TEÑIDAS, S.A.U. (MAT"/>
    <n v="46003118"/>
    <s v="ZREP4500031988_1 VALDELAMUSA PASTA"/>
    <n v="1782"/>
    <x v="46"/>
    <d v="2024-09-23T00:00:00"/>
    <d v="1899-12-30T08:52:02"/>
    <s v="23/09 2º aumento"/>
    <d v="2024-09-23T00:00:00"/>
    <x v="9"/>
    <x v="10"/>
    <x v="4171"/>
    <d v="2024-09-23T00:00:00"/>
    <d v="1899-12-30T18:15:40"/>
    <n v="85"/>
    <s v="E00085"/>
    <s v="RUTA KMS.085"/>
    <x v="119"/>
    <x v="0"/>
    <x v="0"/>
    <x v="6"/>
    <x v="0"/>
    <d v="2024-09-23T08:52:02"/>
    <x v="409"/>
    <n v="11.132777777791489"/>
    <d v="2024-09-23T18:15:40"/>
    <d v="1899-12-30T01:08:00"/>
    <d v="2024-09-23T19:23:40"/>
    <n v="0.60555555566679686"/>
    <x v="0"/>
    <m/>
    <m/>
    <x v="0"/>
    <x v="20"/>
    <x v="0"/>
    <x v="4"/>
    <x v="10"/>
    <n v="2"/>
    <s v=""/>
    <d v="1899-12-31T03:12:00"/>
    <n v="8.9994444444581561"/>
    <n v="0"/>
    <n v="8.9994444444581561"/>
    <n v="0"/>
    <x v="3"/>
  </r>
  <r>
    <s v="E002"/>
    <s v="EO55"/>
    <x v="4025"/>
    <x v="0"/>
    <s v="E3"/>
    <n v="100037768"/>
    <s v="MINAS DE AGUAS TEÑIDAS, S.A.U. (MAT"/>
    <n v="46004267"/>
    <s v="ZREP4500031988_2 MAGDALENA PASTA"/>
    <n v="1782"/>
    <x v="46"/>
    <d v="2024-09-23T00:00:00"/>
    <d v="1899-12-30T08:52:18"/>
    <s v="23/09 2º aumento"/>
    <d v="2024-09-23T00:00:00"/>
    <x v="9"/>
    <x v="10"/>
    <x v="4172"/>
    <d v="2024-09-23T00:00:00"/>
    <d v="1899-12-30T13:51:00"/>
    <n v="85"/>
    <s v="E00085"/>
    <s v="RUTA KMS.085"/>
    <x v="69"/>
    <x v="0"/>
    <x v="0"/>
    <x v="6"/>
    <x v="0"/>
    <d v="2024-09-23T08:52:18"/>
    <x v="409"/>
    <n v="11.12833333335584"/>
    <d v="2024-09-23T13:51:00"/>
    <d v="1899-12-30T01:08:00"/>
    <d v="2024-09-23T14:59:00"/>
    <n v="5.0166666667792015"/>
    <x v="0"/>
    <m/>
    <m/>
    <x v="0"/>
    <x v="20"/>
    <x v="0"/>
    <x v="4"/>
    <x v="2"/>
    <n v="2"/>
    <s v=""/>
    <d v="1899-12-31T03:12:00"/>
    <n v="8.9950000000225074"/>
    <n v="0"/>
    <n v="8.9950000000225074"/>
    <n v="0"/>
    <x v="3"/>
  </r>
  <r>
    <s v="E002"/>
    <s v="EO55"/>
    <x v="4026"/>
    <x v="0"/>
    <s v="E3"/>
    <n v="100037768"/>
    <s v="MINAS DE AGUAS TEÑIDAS, S.A.U. (MAT"/>
    <n v="46004267"/>
    <s v="ZREP4500031988_2 MAGDALENA PASTA"/>
    <n v="1782"/>
    <x v="46"/>
    <d v="2024-09-23T00:00:00"/>
    <d v="1899-12-30T08:52:27"/>
    <s v="23/09 1º aumento"/>
    <d v="2024-09-23T00:00:00"/>
    <x v="9"/>
    <x v="10"/>
    <x v="4173"/>
    <d v="2024-09-23T00:00:00"/>
    <d v="1899-12-30T13:15:10"/>
    <n v="85"/>
    <s v="E00085"/>
    <s v="RUTA KMS.085"/>
    <x v="234"/>
    <x v="0"/>
    <x v="0"/>
    <x v="6"/>
    <x v="0"/>
    <d v="2024-09-23T08:52:27"/>
    <x v="409"/>
    <n v="11.125833333469927"/>
    <d v="2024-09-23T13:15:10"/>
    <d v="1899-12-30T01:08:00"/>
    <d v="2024-09-23T14:23:10"/>
    <n v="5.6138888889108784"/>
    <x v="0"/>
    <m/>
    <m/>
    <x v="0"/>
    <x v="20"/>
    <x v="0"/>
    <x v="4"/>
    <x v="2"/>
    <n v="2"/>
    <s v=""/>
    <d v="1899-12-31T03:12:00"/>
    <n v="8.9925000001365945"/>
    <n v="0"/>
    <n v="8.9925000001365945"/>
    <n v="0"/>
    <x v="3"/>
  </r>
  <r>
    <s v="E002"/>
    <s v="EO55"/>
    <x v="4027"/>
    <x v="0"/>
    <s v="E3"/>
    <n v="100037768"/>
    <s v="MINAS DE AGUAS TEÑIDAS, S.A.U. (MAT"/>
    <n v="46004267"/>
    <s v="ZREP4500031988_2 MAGDALENA PASTA"/>
    <n v="1782"/>
    <x v="46"/>
    <d v="2024-09-23T00:00:00"/>
    <d v="1899-12-30T08:52:34"/>
    <s v="23/09 3º aumenot"/>
    <d v="2024-09-23T00:00:00"/>
    <x v="9"/>
    <x v="10"/>
    <x v="4174"/>
    <d v="2024-09-23T00:00:00"/>
    <d v="1899-12-30T19:05:53"/>
    <n v="85"/>
    <s v="E00085"/>
    <s v="RUTA KMS.085"/>
    <x v="87"/>
    <x v="0"/>
    <x v="0"/>
    <x v="6"/>
    <x v="0"/>
    <d v="2024-09-23T08:52:34"/>
    <x v="409"/>
    <n v="11.123888888920192"/>
    <d v="2024-09-23T19:05:53"/>
    <d v="1899-12-30T01:08:00"/>
    <d v="2024-09-23T20:13:53"/>
    <n v="-0.23138888884568587"/>
    <x v="0"/>
    <m/>
    <m/>
    <x v="0"/>
    <x v="20"/>
    <x v="0"/>
    <x v="4"/>
    <x v="11"/>
    <n v="2"/>
    <s v=""/>
    <d v="1899-12-31T03:12:00"/>
    <n v="8.9905555555868588"/>
    <n v="0"/>
    <n v="8.9905555555868588"/>
    <n v="0"/>
    <x v="3"/>
  </r>
  <r>
    <s v="E002"/>
    <s v="EO55"/>
    <x v="4028"/>
    <x v="0"/>
    <s v="E3"/>
    <n v="100037768"/>
    <s v="MINAS DE AGUAS TEÑIDAS, S.A.U. (MAT"/>
    <n v="46004267"/>
    <s v="ZREP4500031988_2 MAGDALENA PASTA"/>
    <n v="1782"/>
    <x v="46"/>
    <d v="2024-09-23T00:00:00"/>
    <d v="1899-12-30T08:52:42"/>
    <s v="23/09 4º aumento"/>
    <d v="2024-09-23T00:00:00"/>
    <x v="9"/>
    <x v="10"/>
    <x v="4175"/>
    <d v="2024-09-23T00:00:00"/>
    <d v="1899-12-30T12:06:13"/>
    <n v="85"/>
    <s v="E00085"/>
    <s v="RUTA KMS.085"/>
    <x v="70"/>
    <x v="0"/>
    <x v="0"/>
    <x v="6"/>
    <x v="0"/>
    <d v="2024-09-23T08:52:42"/>
    <x v="409"/>
    <n v="11.121666666702367"/>
    <d v="2024-09-23T12:06:13"/>
    <d v="1899-12-30T01:08:00"/>
    <d v="2024-09-23T13:14:13"/>
    <n v="6.7630555556388572"/>
    <x v="0"/>
    <m/>
    <m/>
    <x v="0"/>
    <x v="20"/>
    <x v="0"/>
    <x v="4"/>
    <x v="3"/>
    <n v="2"/>
    <s v=""/>
    <d v="1899-12-31T03:12:00"/>
    <n v="8.9883333333690345"/>
    <n v="0"/>
    <n v="8.9883333333690345"/>
    <n v="0"/>
    <x v="3"/>
  </r>
  <r>
    <s v="E002"/>
    <s v="EO55"/>
    <x v="4029"/>
    <x v="0"/>
    <s v="E3"/>
    <n v="100052945"/>
    <s v="HORMIGONES ROCIO S.L."/>
    <n v="46004387"/>
    <s v="ALMONTE"/>
    <n v="837"/>
    <x v="42"/>
    <d v="2024-09-23T00:00:00"/>
    <d v="1899-12-30T08:58:18"/>
    <s v="23/09 LO ANTES POSIB"/>
    <d v="2024-09-23T00:00:00"/>
    <x v="0"/>
    <x v="10"/>
    <x v="4176"/>
    <d v="2024-09-23T00:00:00"/>
    <d v="1899-12-30T12:02:43"/>
    <n v="27"/>
    <s v="E00027"/>
    <s v="RUTA KMS.027"/>
    <x v="140"/>
    <x v="0"/>
    <x v="0"/>
    <x v="6"/>
    <x v="0"/>
    <d v="2024-09-23T08:58:18"/>
    <x v="434"/>
    <n v="4.028333333262708"/>
    <d v="2024-09-23T12:02:43"/>
    <d v="1899-12-30T00:21:36"/>
    <d v="2024-09-23T12:24:19"/>
    <n v="0.59472222224576399"/>
    <x v="0"/>
    <m/>
    <m/>
    <x v="0"/>
    <x v="20"/>
    <x v="0"/>
    <x v="4"/>
    <x v="3"/>
    <n v="2"/>
    <s v="LOGISTICA GALVEZ MARIN, S.L."/>
    <d v="1899-12-30T08:38:24"/>
    <n v="2.6683333332627082"/>
    <n v="0"/>
    <n v="2.6683333332627082"/>
    <n v="0"/>
    <x v="3"/>
  </r>
  <r>
    <s v="E002"/>
    <s v="EO55"/>
    <x v="4030"/>
    <x v="0"/>
    <s v="E3"/>
    <n v="100037768"/>
    <s v="MINAS DE AGUAS TEÑIDAS, S.A.U. (MAT"/>
    <n v="46004072"/>
    <s v="ZREP4500031988_7  PROYECTO HORMIGON"/>
    <n v="3236"/>
    <x v="41"/>
    <d v="2024-09-23T00:00:00"/>
    <d v="1899-12-30T09:04:35"/>
    <s v="23/09 lo antes posib"/>
    <d v="2024-09-23T00:00:00"/>
    <x v="9"/>
    <x v="10"/>
    <x v="4177"/>
    <d v="2024-09-23T00:00:00"/>
    <d v="1899-12-30T16:39:21"/>
    <n v="85"/>
    <s v="E00085"/>
    <s v="RUTA KMS.085"/>
    <x v="101"/>
    <x v="0"/>
    <x v="0"/>
    <x v="6"/>
    <x v="0"/>
    <d v="2024-09-23T09:04:35"/>
    <x v="409"/>
    <n v="10.923611111124046"/>
    <d v="2024-09-23T16:39:21"/>
    <d v="1899-12-30T01:08:00"/>
    <d v="2024-09-23T17:47:21"/>
    <n v="2.2108333334326744"/>
    <x v="0"/>
    <m/>
    <m/>
    <x v="0"/>
    <x v="20"/>
    <x v="0"/>
    <x v="4"/>
    <x v="8"/>
    <n v="2"/>
    <s v=""/>
    <d v="1899-12-31T03:12:00"/>
    <n v="8.7902777777907133"/>
    <n v="0"/>
    <n v="8.7902777777907133"/>
    <n v="0"/>
    <x v="3"/>
  </r>
  <r>
    <s v="E002"/>
    <s v="EO55"/>
    <x v="4031"/>
    <x v="0"/>
    <s v="E3"/>
    <n v="100037768"/>
    <s v="MINAS DE AGUAS TEÑIDAS, S.A.U. (MAT"/>
    <n v="46004072"/>
    <s v="ZREP4500031988_7  PROYECTO HORMIGON"/>
    <n v="3236"/>
    <x v="41"/>
    <d v="2024-09-23T00:00:00"/>
    <d v="1899-12-30T09:04:44"/>
    <s v="23/09 lo antes posib"/>
    <d v="2024-09-23T00:00:00"/>
    <x v="9"/>
    <x v="10"/>
    <x v="4178"/>
    <d v="2024-09-23T00:00:00"/>
    <d v="1899-12-30T17:38:49"/>
    <n v="85"/>
    <s v="E00085"/>
    <s v="RUTA KMS.085"/>
    <x v="89"/>
    <x v="0"/>
    <x v="0"/>
    <x v="6"/>
    <x v="0"/>
    <d v="2024-09-23T09:04:44"/>
    <x v="409"/>
    <n v="10.921111111238133"/>
    <d v="2024-09-23T17:38:49"/>
    <d v="1899-12-30T01:08:00"/>
    <d v="2024-09-23T18:46:49"/>
    <n v="1.2197222221875563"/>
    <x v="0"/>
    <m/>
    <m/>
    <x v="0"/>
    <x v="20"/>
    <x v="0"/>
    <x v="4"/>
    <x v="9"/>
    <n v="2"/>
    <s v=""/>
    <d v="1899-12-31T03:12:00"/>
    <n v="8.7877777779048003"/>
    <n v="0"/>
    <n v="8.7877777779048003"/>
    <n v="0"/>
    <x v="3"/>
  </r>
  <r>
    <s v="E002"/>
    <s v="EO55"/>
    <x v="4032"/>
    <x v="0"/>
    <s v="E4"/>
    <n v="100058408"/>
    <s v="GLOYPAT S.C.A."/>
    <n v="46005374"/>
    <s v="ALMACEN COMPETA"/>
    <n v="3283"/>
    <x v="40"/>
    <d v="2024-09-23T00:00:00"/>
    <d v="1899-12-30T09:22:54"/>
    <s v="24/09 subir Torrox r"/>
    <d v="2024-09-24T00:00:00"/>
    <x v="11"/>
    <x v="9"/>
    <x v="4179"/>
    <d v="2024-09-24T00:00:00"/>
    <d v="1899-12-30T07:05:42"/>
    <n v="52"/>
    <s v="E00052"/>
    <s v="RUTA KMS.052"/>
    <x v="59"/>
    <x v="0"/>
    <x v="0"/>
    <x v="5"/>
    <x v="1"/>
    <d v="2024-09-23T09:22:54"/>
    <x v="440"/>
    <n v="24.618333333288319"/>
    <d v="2024-09-24T07:05:42"/>
    <d v="1899-12-30T00:41:36"/>
    <d v="2024-09-24T07:47:18"/>
    <n v="2.2116666666115634"/>
    <x v="0"/>
    <m/>
    <m/>
    <x v="0"/>
    <x v="21"/>
    <x v="0"/>
    <x v="4"/>
    <x v="12"/>
    <n v="3"/>
    <s v=""/>
    <d v="1899-12-30T16:38:24"/>
    <n v="22.924999999954984"/>
    <n v="12"/>
    <n v="10.924999999954984"/>
    <n v="0"/>
    <x v="3"/>
  </r>
  <r>
    <s v="E002"/>
    <s v="EO55"/>
    <x v="4033"/>
    <x v="0"/>
    <s v="E3"/>
    <n v="100055205"/>
    <s v="NOVACEM MATERIALES, S.L."/>
    <n v="46005953"/>
    <s v="PEÑAFLOR"/>
    <n v="2032"/>
    <x v="51"/>
    <d v="2024-09-23T00:00:00"/>
    <d v="1899-12-30T09:51:49"/>
    <s v="ALBMAN CSNB-134"/>
    <d v="2024-09-23T00:00:00"/>
    <x v="9"/>
    <x v="10"/>
    <x v="4180"/>
    <d v="2024-09-23T00:00:00"/>
    <d v="1899-12-30T09:56:21"/>
    <n v="145"/>
    <s v="E00145"/>
    <s v="RUTA KMS.145"/>
    <x v="318"/>
    <x v="0"/>
    <x v="0"/>
    <x v="6"/>
    <x v="0"/>
    <d v="2024-09-23T09:51:49"/>
    <x v="409"/>
    <n v="10.136388888931833"/>
    <d v="2024-09-23T09:56:21"/>
    <d v="1899-12-30T01:56:00"/>
    <d v="2024-09-23T11:52:21"/>
    <n v="8.1275000000023283"/>
    <x v="0"/>
    <m/>
    <m/>
    <x v="0"/>
    <x v="20"/>
    <x v="0"/>
    <x v="4"/>
    <x v="1"/>
    <n v="2"/>
    <s v="LOGISTICA GALVEZ MARIN, S.L."/>
    <d v="1899-12-31T22:24:00"/>
    <n v="7.2030555555984996"/>
    <n v="0"/>
    <n v="7.2030555555984996"/>
    <n v="0"/>
    <x v="3"/>
  </r>
  <r>
    <s v="E002"/>
    <s v="EO55"/>
    <x v="4034"/>
    <x v="0"/>
    <s v="E3"/>
    <n v="100018456"/>
    <s v="HORMIGONES PREBESUR S.A."/>
    <n v="46000871"/>
    <s v="CÓRDOBA"/>
    <n v="3269"/>
    <x v="45"/>
    <d v="2024-09-23T00:00:00"/>
    <d v="1899-12-30T11:03:34"/>
    <s v="24/09 08:00h"/>
    <d v="2024-09-24T00:00:00"/>
    <x v="13"/>
    <x v="9"/>
    <x v="4181"/>
    <d v="2024-09-24T00:00:00"/>
    <d v="1899-12-30T05:45:31"/>
    <n v="170"/>
    <s v="E00170"/>
    <s v="RUTA KMS.170"/>
    <x v="106"/>
    <x v="0"/>
    <x v="0"/>
    <x v="5"/>
    <x v="0"/>
    <d v="2024-09-23T11:03:34"/>
    <x v="442"/>
    <n v="20.940555555629544"/>
    <d v="2024-09-24T05:45:31"/>
    <d v="1899-12-30T02:16:00"/>
    <d v="2024-09-24T08:01:31"/>
    <n v="-2.52777777495794E-2"/>
    <x v="0"/>
    <m/>
    <m/>
    <x v="0"/>
    <x v="21"/>
    <x v="0"/>
    <x v="4"/>
    <x v="14"/>
    <n v="3"/>
    <s v=""/>
    <d v="1900-01-01T06:24:00"/>
    <n v="17.673888888962878"/>
    <n v="12"/>
    <n v="5.6738888889628782"/>
    <n v="0"/>
    <x v="3"/>
  </r>
  <r>
    <s v="E002"/>
    <s v="EO55"/>
    <x v="4035"/>
    <x v="0"/>
    <s v="E3"/>
    <n v="100018456"/>
    <s v="HORMIGONES PREBESUR S.A."/>
    <n v="46000871"/>
    <s v="CÓRDOBA"/>
    <n v="3269"/>
    <x v="45"/>
    <d v="2024-09-23T00:00:00"/>
    <d v="1899-12-30T11:03:43"/>
    <s v="24/09 09:00h"/>
    <d v="2024-09-24T00:00:00"/>
    <x v="18"/>
    <x v="9"/>
    <x v="4182"/>
    <d v="2024-09-24T00:00:00"/>
    <d v="1899-12-30T07:47:21"/>
    <n v="170"/>
    <s v="E00170"/>
    <s v="RUTA KMS.170"/>
    <x v="282"/>
    <x v="0"/>
    <x v="0"/>
    <x v="5"/>
    <x v="0"/>
    <d v="2024-09-23T11:03:43"/>
    <x v="441"/>
    <n v="21.9380555555108"/>
    <d v="2024-09-24T07:47:21"/>
    <d v="1899-12-30T02:16:00"/>
    <d v="2024-09-24T10:03:21"/>
    <n v="-1.0558333334047347"/>
    <x v="1"/>
    <m/>
    <m/>
    <x v="0"/>
    <x v="21"/>
    <x v="1"/>
    <x v="4"/>
    <x v="12"/>
    <n v="3"/>
    <s v="LOGISTICA GALVEZ MARIN, S.L."/>
    <d v="1900-01-01T06:24:00"/>
    <n v="18.671388888844135"/>
    <n v="12"/>
    <n v="6.6713888888441346"/>
    <n v="0"/>
    <x v="3"/>
  </r>
  <r>
    <s v="E002"/>
    <s v="EO55"/>
    <x v="4036"/>
    <x v="0"/>
    <s v="E3"/>
    <n v="100018456"/>
    <s v="HORMIGONES PREBESUR S.A."/>
    <n v="46000871"/>
    <s v="CÓRDOBA"/>
    <n v="3269"/>
    <x v="45"/>
    <d v="2024-09-23T00:00:00"/>
    <d v="1899-12-30T11:03:51"/>
    <s v="24/09 10:00h"/>
    <d v="2024-09-24T00:00:00"/>
    <x v="11"/>
    <x v="9"/>
    <x v="4183"/>
    <d v="2024-09-24T00:00:00"/>
    <d v="1899-12-30T08:03:28"/>
    <n v="170"/>
    <s v="E00170"/>
    <s v="RUTA KMS.170"/>
    <x v="292"/>
    <x v="0"/>
    <x v="0"/>
    <x v="5"/>
    <x v="0"/>
    <d v="2024-09-23T11:03:51"/>
    <x v="440"/>
    <n v="22.935833333234768"/>
    <d v="2024-09-24T08:03:28"/>
    <d v="1899-12-30T02:16:00"/>
    <d v="2024-09-24T10:19:28"/>
    <n v="-0.3244444445008412"/>
    <x v="0"/>
    <m/>
    <m/>
    <x v="0"/>
    <x v="21"/>
    <x v="0"/>
    <x v="4"/>
    <x v="0"/>
    <n v="3"/>
    <s v="CISTERCEX. S.L.L."/>
    <d v="1900-01-01T06:24:00"/>
    <n v="19.669166666568103"/>
    <n v="12"/>
    <n v="7.6691666665681026"/>
    <n v="0"/>
    <x v="3"/>
  </r>
  <r>
    <s v="E002"/>
    <s v="EO55"/>
    <x v="4037"/>
    <x v="0"/>
    <s v="E3"/>
    <n v="100056132"/>
    <s v="ARIDOS EL POLI, S.L."/>
    <n v="46005943"/>
    <s v="GUILLENA-ARIDOS EL POLI"/>
    <n v="837"/>
    <x v="42"/>
    <d v="2024-09-23T00:00:00"/>
    <d v="1899-12-30T11:06:47"/>
    <s v="24/09 08:00h"/>
    <d v="2024-09-24T00:00:00"/>
    <x v="13"/>
    <x v="10"/>
    <x v="4184"/>
    <d v="2024-09-23T00:00:00"/>
    <d v="1899-12-30T20:48:45"/>
    <n v="83"/>
    <s v="E00083"/>
    <s v="RUTA KMS.083"/>
    <x v="140"/>
    <x v="0"/>
    <x v="0"/>
    <x v="6"/>
    <x v="0"/>
    <d v="2024-09-23T11:06:47"/>
    <x v="442"/>
    <n v="20.886944444559049"/>
    <d v="2024-09-23T20:48:45"/>
    <d v="1899-12-30T01:06:24"/>
    <d v="2024-09-23T21:55:09"/>
    <n v="10.080833333311602"/>
    <x v="0"/>
    <m/>
    <m/>
    <x v="0"/>
    <x v="20"/>
    <x v="0"/>
    <x v="4"/>
    <x v="16"/>
    <n v="2"/>
    <s v="LOGISTICA GALVEZ MARIN, S.L."/>
    <d v="1899-12-31T02:33:36"/>
    <n v="18.780277777892383"/>
    <n v="12"/>
    <n v="6.7802777778923833"/>
    <n v="0"/>
    <x v="3"/>
  </r>
  <r>
    <s v="E002"/>
    <s v="EO55"/>
    <x v="4038"/>
    <x v="0"/>
    <s v="E3"/>
    <n v="100057968"/>
    <s v="LOZAC OBRAS Y SERVICIOS, S.L."/>
    <n v="46005114"/>
    <s v="PLANTA DE PUERTO REAL"/>
    <n v="3264"/>
    <x v="43"/>
    <d v="2024-09-23T00:00:00"/>
    <d v="1899-12-30T11:35:04"/>
    <s v="24/09 10:00h"/>
    <d v="2024-09-24T00:00:00"/>
    <x v="11"/>
    <x v="9"/>
    <x v="4185"/>
    <d v="2024-09-23T00:00:00"/>
    <d v="1899-12-30T17:05:33"/>
    <n v="232"/>
    <s v="E00232"/>
    <s v="RUTA KMS.232"/>
    <x v="246"/>
    <x v="0"/>
    <x v="0"/>
    <x v="5"/>
    <x v="0"/>
    <d v="2024-09-23T11:35:04"/>
    <x v="440"/>
    <n v="22.415555555548053"/>
    <d v="2024-09-23T17:05:33"/>
    <d v="1899-12-30T03:05:36"/>
    <d v="2024-09-23T20:11:09"/>
    <n v="13.814166666590609"/>
    <x v="0"/>
    <m/>
    <m/>
    <x v="0"/>
    <x v="20"/>
    <x v="0"/>
    <x v="4"/>
    <x v="9"/>
    <n v="2"/>
    <s v=""/>
    <d v="1900-01-02T02:14:24"/>
    <n v="18.32222222221472"/>
    <n v="12"/>
    <n v="6.3222222222147195"/>
    <n v="0"/>
    <x v="3"/>
  </r>
  <r>
    <s v="E002"/>
    <s v="EO55"/>
    <x v="4039"/>
    <x v="0"/>
    <s v="E3"/>
    <n v="100057968"/>
    <s v="LOZAC OBRAS Y SERVICIOS, S.L."/>
    <n v="46005115"/>
    <s v="PLANTA PUERTO SANTA MARIA"/>
    <n v="3264"/>
    <x v="43"/>
    <d v="2024-09-23T00:00:00"/>
    <d v="1899-12-30T11:35:13"/>
    <s v="24/09 09:00h"/>
    <d v="2024-09-24T00:00:00"/>
    <x v="18"/>
    <x v="9"/>
    <x v="4186"/>
    <d v="2024-09-23T00:00:00"/>
    <d v="1899-12-30T15:09:56"/>
    <n v="254"/>
    <s v="E00254"/>
    <s v="RUTA KMS.254"/>
    <x v="355"/>
    <x v="0"/>
    <x v="0"/>
    <x v="5"/>
    <x v="0"/>
    <d v="2024-09-23T11:35:13"/>
    <x v="441"/>
    <n v="21.413055555545725"/>
    <d v="2024-09-23T15:09:56"/>
    <d v="1899-12-30T03:23:12"/>
    <d v="2024-09-23T18:33:08"/>
    <n v="14.447777777910233"/>
    <x v="0"/>
    <m/>
    <m/>
    <x v="0"/>
    <x v="20"/>
    <x v="0"/>
    <x v="4"/>
    <x v="4"/>
    <n v="2"/>
    <s v=""/>
    <d v="1900-01-02T09:16:48"/>
    <n v="17.026388888879058"/>
    <n v="12"/>
    <n v="5.0263888888790582"/>
    <n v="0"/>
    <x v="3"/>
  </r>
  <r>
    <s v="E002"/>
    <s v="EO55"/>
    <x v="4040"/>
    <x v="0"/>
    <s v="E3"/>
    <n v="100052034"/>
    <s v="GRUPO PUMA ESPAÑA S.L."/>
    <n v="46005751"/>
    <s v="FABRICA SEVILLA (MEGAPARK)"/>
    <n v="3264"/>
    <x v="43"/>
    <d v="2024-09-23T00:00:00"/>
    <d v="1899-12-30T11:39:22"/>
    <s v="24/09 ir 7h a 8h"/>
    <d v="2024-09-24T00:00:00"/>
    <x v="13"/>
    <x v="9"/>
    <x v="4187"/>
    <d v="2024-09-23T00:00:00"/>
    <d v="1899-12-30T12:40:20"/>
    <n v="217"/>
    <s v="E00217"/>
    <s v="RUTA KMS.217"/>
    <x v="410"/>
    <x v="0"/>
    <x v="0"/>
    <x v="5"/>
    <x v="0"/>
    <d v="2024-09-23T11:39:22"/>
    <x v="442"/>
    <n v="20.343888889008667"/>
    <d v="2024-09-23T12:40:20"/>
    <d v="1899-12-30T02:53:36"/>
    <d v="2024-09-23T15:33:56"/>
    <n v="16.434444444486871"/>
    <x v="0"/>
    <m/>
    <m/>
    <x v="0"/>
    <x v="20"/>
    <x v="0"/>
    <x v="4"/>
    <x v="3"/>
    <n v="2"/>
    <s v=""/>
    <d v="1900-01-01T21:26:24"/>
    <n v="16.450555555675333"/>
    <n v="12"/>
    <n v="4.4505555556753329"/>
    <n v="0"/>
    <x v="3"/>
  </r>
  <r>
    <s v="E002"/>
    <s v="EO55"/>
    <x v="4041"/>
    <x v="0"/>
    <s v="E3"/>
    <n v="100018390"/>
    <s v="FORJADOS TOR S.L."/>
    <n v="46005202"/>
    <s v="VILLANUEVA DEL TRABUCO"/>
    <n v="3262"/>
    <x v="38"/>
    <d v="2024-09-23T00:00:00"/>
    <d v="1899-12-30T11:46:01"/>
    <s v="24/09 08:00h"/>
    <d v="2024-09-24T00:00:00"/>
    <x v="13"/>
    <x v="9"/>
    <x v="4188"/>
    <d v="2024-09-23T00:00:00"/>
    <d v="1899-12-30T14:23:01"/>
    <n v="62"/>
    <s v="E00062"/>
    <s v="RUTA KMS.062"/>
    <x v="100"/>
    <x v="0"/>
    <x v="0"/>
    <x v="5"/>
    <x v="0"/>
    <d v="2024-09-23T11:46:01"/>
    <x v="442"/>
    <n v="20.233055555610918"/>
    <d v="2024-09-23T14:23:01"/>
    <d v="1899-12-30T00:49:36"/>
    <d v="2024-09-23T15:12:37"/>
    <n v="16.789722222369164"/>
    <x v="0"/>
    <m/>
    <m/>
    <x v="0"/>
    <x v="20"/>
    <x v="0"/>
    <x v="4"/>
    <x v="5"/>
    <n v="2"/>
    <s v=""/>
    <d v="1899-12-30T19:50:24"/>
    <n v="18.40638888894425"/>
    <n v="12"/>
    <n v="6.4063888889442495"/>
    <n v="0"/>
    <x v="3"/>
  </r>
  <r>
    <s v="E002"/>
    <s v="EO55"/>
    <x v="4042"/>
    <x v="0"/>
    <s v="E3"/>
    <n v="100022266"/>
    <s v="HORMIGONES PEREZ ESCUDERO, S.L."/>
    <n v="46001666"/>
    <s v="SANTA BARBARA CASA"/>
    <n v="837"/>
    <x v="42"/>
    <d v="2024-09-23T00:00:00"/>
    <d v="1899-12-30T12:01:44"/>
    <s v="24/09 8h silo 1"/>
    <d v="2024-09-24T00:00:00"/>
    <x v="13"/>
    <x v="10"/>
    <x v="4189"/>
    <d v="2024-09-24T00:00:00"/>
    <d v="1899-12-30T07:41:13"/>
    <n v="81"/>
    <s v="E00081"/>
    <s v="RUTA KMS.081"/>
    <x v="318"/>
    <x v="0"/>
    <x v="0"/>
    <x v="6"/>
    <x v="0"/>
    <d v="2024-09-23T12:01:44"/>
    <x v="442"/>
    <n v="19.971111111226492"/>
    <d v="2024-09-24T07:41:13"/>
    <d v="1899-12-30T01:04:48"/>
    <d v="2024-09-24T08:46:01"/>
    <n v="-0.76694444438908249"/>
    <x v="1"/>
    <m/>
    <m/>
    <x v="0"/>
    <x v="21"/>
    <x v="1"/>
    <x v="4"/>
    <x v="12"/>
    <n v="3"/>
    <s v="LOGISTICA GALVEZ MARIN, S.L."/>
    <d v="1899-12-31T01:55:12"/>
    <n v="17.891111111226493"/>
    <n v="12"/>
    <n v="5.8911111112264933"/>
    <n v="0"/>
    <x v="3"/>
  </r>
  <r>
    <s v="E002"/>
    <s v="EO55"/>
    <x v="4043"/>
    <x v="0"/>
    <s v="E3"/>
    <n v="432000110"/>
    <s v="PREBETONG HORMIGONES, S.A."/>
    <n v="46001418"/>
    <s v="SEVILLA (SAN JERONIMO)"/>
    <n v="837"/>
    <x v="42"/>
    <d v="2024-09-23T00:00:00"/>
    <d v="1899-12-30T12:21:41"/>
    <s v="7:00 en la planta"/>
    <d v="2024-09-24T00:00:00"/>
    <x v="27"/>
    <x v="10"/>
    <x v="4190"/>
    <d v="2024-09-23T00:00:00"/>
    <d v="1899-12-30T16:19:58"/>
    <n v="80"/>
    <s v="E00080"/>
    <s v="RUTA KMS.080"/>
    <x v="61"/>
    <x v="0"/>
    <x v="0"/>
    <x v="6"/>
    <x v="0"/>
    <d v="2024-09-23T12:21:41"/>
    <x v="460"/>
    <n v="18.63861111109145"/>
    <d v="2024-09-23T16:19:58"/>
    <d v="1899-12-30T01:04:00"/>
    <d v="2024-09-23T17:23:58"/>
    <n v="13.600555555487517"/>
    <x v="0"/>
    <m/>
    <m/>
    <x v="0"/>
    <x v="20"/>
    <x v="0"/>
    <x v="4"/>
    <x v="8"/>
    <n v="2"/>
    <s v=""/>
    <d v="1899-12-31T01:36:00"/>
    <n v="16.571944444424783"/>
    <n v="12"/>
    <n v="4.5719444444247834"/>
    <n v="0"/>
    <x v="3"/>
  </r>
  <r>
    <s v="E002"/>
    <s v="EO55"/>
    <x v="4044"/>
    <x v="0"/>
    <s v="E3"/>
    <n v="100018437"/>
    <s v="HORMIGONES DE OSUNA, S.L."/>
    <n v="46000342"/>
    <s v="MARTIN DE LA JARA"/>
    <n v="3269"/>
    <x v="45"/>
    <d v="2024-09-23T00:00:00"/>
    <d v="1899-12-30T12:23:13"/>
    <s v="24/09 08:00h"/>
    <d v="2024-09-24T00:00:00"/>
    <x v="13"/>
    <x v="9"/>
    <x v="4191"/>
    <d v="2024-09-23T00:00:00"/>
    <d v="1899-12-30T15:59:12"/>
    <n v="109"/>
    <s v="E00109"/>
    <s v="RUTA KMS.109"/>
    <x v="249"/>
    <x v="0"/>
    <x v="0"/>
    <x v="5"/>
    <x v="0"/>
    <d v="2024-09-23T12:23:13"/>
    <x v="442"/>
    <n v="19.613055555615574"/>
    <d v="2024-09-23T15:59:12"/>
    <d v="1899-12-30T01:27:12"/>
    <d v="2024-09-23T17:26:24"/>
    <n v="14.560000000172295"/>
    <x v="0"/>
    <m/>
    <m/>
    <x v="0"/>
    <x v="20"/>
    <x v="0"/>
    <x v="4"/>
    <x v="4"/>
    <n v="2"/>
    <s v=""/>
    <d v="1899-12-31T10:52:48"/>
    <n v="17.159722222282241"/>
    <n v="12"/>
    <n v="5.159722222282241"/>
    <n v="0"/>
    <x v="3"/>
  </r>
  <r>
    <s v="E002"/>
    <s v="EO55"/>
    <x v="4045"/>
    <x v="0"/>
    <s v="E3"/>
    <n v="100043691"/>
    <s v="PAVESUR DERIVADOS, S.A."/>
    <n v="46005102"/>
    <s v="PLANTA OJEN"/>
    <n v="3269"/>
    <x v="45"/>
    <d v="2024-09-23T00:00:00"/>
    <d v="1899-12-30T12:40:04"/>
    <s v="24/09 9h"/>
    <d v="2024-09-24T00:00:00"/>
    <x v="0"/>
    <x v="9"/>
    <x v="4192"/>
    <d v="2024-09-24T00:00:00"/>
    <d v="1899-12-30T07:44:31"/>
    <n v="68"/>
    <s v="E00068"/>
    <s v="RUTA KMS.068"/>
    <x v="84"/>
    <x v="0"/>
    <x v="0"/>
    <x v="5"/>
    <x v="0"/>
    <d v="2024-09-23T12:40:04"/>
    <x v="461"/>
    <n v="24.332222222175915"/>
    <d v="2024-09-24T07:44:31"/>
    <d v="1899-12-30T00:54:24"/>
    <d v="2024-09-24T08:38:55"/>
    <n v="4.3513888888992369"/>
    <x v="0"/>
    <m/>
    <m/>
    <x v="0"/>
    <x v="21"/>
    <x v="0"/>
    <x v="4"/>
    <x v="12"/>
    <n v="3"/>
    <s v=""/>
    <d v="1899-12-30T21:45:36"/>
    <n v="22.425555555509249"/>
    <n v="12"/>
    <n v="10.425555555509249"/>
    <n v="0"/>
    <x v="3"/>
  </r>
  <r>
    <s v="E002"/>
    <s v="EO55"/>
    <x v="4046"/>
    <x v="0"/>
    <s v="E3"/>
    <n v="100033645"/>
    <s v="HORMIALIA 2007 S.L."/>
    <n v="46005121"/>
    <s v="PLANTA FUENGIROLA"/>
    <n v="3264"/>
    <x v="43"/>
    <d v="2024-09-23T00:00:00"/>
    <d v="1899-12-30T12:44:14"/>
    <s v="24/09 8h"/>
    <d v="2024-09-24T00:00:00"/>
    <x v="13"/>
    <x v="9"/>
    <x v="4193"/>
    <d v="2024-09-23T00:00:00"/>
    <d v="1899-12-30T16:31:53"/>
    <n v="54"/>
    <s v="E00054"/>
    <s v="RUTA KMS.054"/>
    <x v="109"/>
    <x v="0"/>
    <x v="0"/>
    <x v="5"/>
    <x v="0"/>
    <d v="2024-09-23T12:44:14"/>
    <x v="442"/>
    <n v="19.262777777854353"/>
    <d v="2024-09-23T16:31:53"/>
    <d v="1899-12-30T00:43:12"/>
    <d v="2024-09-23T17:15:05"/>
    <n v="14.748611111193895"/>
    <x v="0"/>
    <m/>
    <m/>
    <x v="0"/>
    <x v="20"/>
    <x v="0"/>
    <x v="4"/>
    <x v="8"/>
    <n v="2"/>
    <s v=""/>
    <d v="1899-12-30T17:16:48"/>
    <n v="17.542777777854354"/>
    <n v="12"/>
    <n v="5.5427777778543543"/>
    <n v="0"/>
    <x v="3"/>
  </r>
  <r>
    <s v="E002"/>
    <s v="EO55"/>
    <x v="4047"/>
    <x v="0"/>
    <s v="E3"/>
    <n v="432000110"/>
    <s v="PREBETONG HORMIGONES, S.A."/>
    <n v="46004248"/>
    <s v="CORDOBA (LAS QUEMADILLAS)"/>
    <n v="3269"/>
    <x v="45"/>
    <d v="2024-09-23T00:00:00"/>
    <d v="1899-12-30T12:44:23"/>
    <s v="24/09 09:00h"/>
    <d v="2024-09-24T00:00:00"/>
    <x v="18"/>
    <x v="9"/>
    <x v="4194"/>
    <d v="2024-09-24T00:00:00"/>
    <d v="1899-12-30T06:37:15"/>
    <n v="170"/>
    <s v="E00170"/>
    <s v="RUTA KMS.170"/>
    <x v="241"/>
    <x v="0"/>
    <x v="0"/>
    <x v="5"/>
    <x v="0"/>
    <d v="2024-09-23T12:44:23"/>
    <x v="441"/>
    <n v="20.26027777773561"/>
    <d v="2024-09-24T06:37:15"/>
    <d v="1899-12-30T02:16:00"/>
    <d v="2024-09-24T08:53:15"/>
    <n v="0.11249999993015081"/>
    <x v="0"/>
    <m/>
    <m/>
    <x v="0"/>
    <x v="21"/>
    <x v="0"/>
    <x v="4"/>
    <x v="13"/>
    <n v="3"/>
    <s v=""/>
    <d v="1900-01-01T06:24:00"/>
    <n v="16.993611111068944"/>
    <n v="12"/>
    <n v="4.9936111110689438"/>
    <n v="0"/>
    <x v="3"/>
  </r>
  <r>
    <s v="E002"/>
    <s v="EO55"/>
    <x v="4048"/>
    <x v="0"/>
    <s v="E3"/>
    <n v="100021981"/>
    <s v="CEMENTOS CAPA, S.L."/>
    <n v="46005184"/>
    <s v="FABRICA SALINAS-ARCHIDONA (MALAGA)"/>
    <n v="3264"/>
    <x v="43"/>
    <d v="2024-09-23T00:00:00"/>
    <d v="1899-12-30T12:48:25"/>
    <s v="24/09 En la mañana"/>
    <d v="2024-09-24T00:00:00"/>
    <x v="3"/>
    <x v="9"/>
    <x v="4195"/>
    <d v="2024-09-24T00:00:00"/>
    <d v="1899-12-30T08:28:26"/>
    <n v="69"/>
    <s v="E00069"/>
    <s v="RUTA KMS.069"/>
    <x v="92"/>
    <x v="0"/>
    <x v="0"/>
    <x v="5"/>
    <x v="0"/>
    <d v="2024-09-23T12:48:25"/>
    <x v="462"/>
    <n v="25.193055555573665"/>
    <d v="2024-09-24T08:28:26"/>
    <d v="1899-12-30T00:55:12"/>
    <d v="2024-09-24T09:23:38"/>
    <n v="4.6061111112940125"/>
    <x v="0"/>
    <m/>
    <m/>
    <x v="0"/>
    <x v="21"/>
    <x v="0"/>
    <x v="4"/>
    <x v="0"/>
    <n v="3"/>
    <s v=""/>
    <d v="1899-12-30T22:04:48"/>
    <n v="23.273055555573663"/>
    <n v="12"/>
    <n v="11.273055555573663"/>
    <n v="0"/>
    <x v="3"/>
  </r>
  <r>
    <s v="E002"/>
    <s v="EO55"/>
    <x v="4049"/>
    <x v="0"/>
    <s v="E3"/>
    <n v="100021981"/>
    <s v="CEMENTOS CAPA, S.L."/>
    <n v="46005184"/>
    <s v="FABRICA SALINAS-ARCHIDONA (MALAGA)"/>
    <n v="3264"/>
    <x v="43"/>
    <d v="2024-09-23T00:00:00"/>
    <d v="1899-12-30T12:48:41"/>
    <s v="24/09 En la mañana"/>
    <d v="2024-09-24T00:00:00"/>
    <x v="3"/>
    <x v="9"/>
    <x v="4196"/>
    <d v="2024-09-23T00:00:00"/>
    <d v="1899-12-30T16:23:29"/>
    <n v="69"/>
    <s v="E00069"/>
    <s v="RUTA KMS.069"/>
    <x v="281"/>
    <x v="0"/>
    <x v="0"/>
    <x v="5"/>
    <x v="0"/>
    <d v="2024-09-23T12:48:41"/>
    <x v="462"/>
    <n v="25.188611111138016"/>
    <d v="2024-09-23T16:23:29"/>
    <d v="1899-12-30T00:55:12"/>
    <d v="2024-09-23T17:18:41"/>
    <n v="20.688611111312639"/>
    <x v="0"/>
    <m/>
    <m/>
    <x v="0"/>
    <x v="20"/>
    <x v="0"/>
    <x v="4"/>
    <x v="8"/>
    <n v="2"/>
    <s v=""/>
    <d v="1899-12-30T22:04:48"/>
    <n v="23.268611111138014"/>
    <n v="12"/>
    <n v="11.268611111138014"/>
    <n v="0"/>
    <x v="3"/>
  </r>
  <r>
    <s v="E002"/>
    <s v="EO55"/>
    <x v="4050"/>
    <x v="0"/>
    <s v="E4"/>
    <n v="100030200"/>
    <s v="LEROY MERLIN ESPAÑA,S.L.U."/>
    <n v="46005558"/>
    <s v="LOS BARRIOS_2 (115)"/>
    <n v="3295"/>
    <x v="86"/>
    <d v="2024-09-23T00:00:00"/>
    <d v="1899-12-30T12:57:57"/>
    <s v="81550501 24/09 16H"/>
    <d v="2024-09-24T00:00:00"/>
    <x v="6"/>
    <x v="9"/>
    <x v="4197"/>
    <d v="2024-09-24T00:00:00"/>
    <d v="1899-12-30T08:10:14"/>
    <n v="150"/>
    <s v="E00150"/>
    <s v="RUTA KMS.150"/>
    <x v="143"/>
    <x v="0"/>
    <x v="0"/>
    <x v="5"/>
    <x v="1"/>
    <d v="2024-09-23T12:57:57"/>
    <x v="463"/>
    <n v="27.034166666620877"/>
    <d v="2024-09-24T08:10:14"/>
    <d v="1899-12-30T02:00:00"/>
    <d v="2024-09-24T10:10:14"/>
    <n v="5.8294444443890825"/>
    <x v="0"/>
    <m/>
    <m/>
    <x v="0"/>
    <x v="21"/>
    <x v="0"/>
    <x v="4"/>
    <x v="0"/>
    <n v="3"/>
    <s v=""/>
    <d v="1900-01-01T00:00:00"/>
    <n v="24.034166666620877"/>
    <n v="12"/>
    <n v="12.034166666620877"/>
    <n v="0"/>
    <x v="3"/>
  </r>
  <r>
    <s v="E002"/>
    <s v="EO55"/>
    <x v="4051"/>
    <x v="0"/>
    <s v="E3"/>
    <n v="100037768"/>
    <s v="MINAS DE AGUAS TEÑIDAS, S.A.U. (MAT"/>
    <n v="46004165"/>
    <s v="ZREP4500031988_5  HORMIGON VALDELAM"/>
    <n v="3236"/>
    <x v="41"/>
    <d v="2024-09-23T00:00:00"/>
    <d v="1899-12-30T13:21:27"/>
    <s v="24/09 10:00h"/>
    <d v="2024-09-24T00:00:00"/>
    <x v="11"/>
    <x v="10"/>
    <x v="4198"/>
    <d v="2024-09-24T00:00:00"/>
    <d v="1899-12-30T09:01:10"/>
    <n v="85"/>
    <s v="E00085"/>
    <s v="RUTA KMS.085"/>
    <x v="234"/>
    <x v="0"/>
    <x v="0"/>
    <x v="6"/>
    <x v="0"/>
    <d v="2024-09-23T13:21:27"/>
    <x v="440"/>
    <n v="20.642499999899883"/>
    <d v="2024-09-24T09:01:10"/>
    <d v="1899-12-30T01:08:00"/>
    <d v="2024-09-24T10:09:10"/>
    <n v="-0.15277777786832303"/>
    <x v="0"/>
    <m/>
    <m/>
    <x v="0"/>
    <x v="21"/>
    <x v="0"/>
    <x v="4"/>
    <x v="1"/>
    <n v="3"/>
    <s v=""/>
    <d v="1899-12-31T03:12:00"/>
    <n v="18.50916666656655"/>
    <n v="12"/>
    <n v="6.50916666656655"/>
    <n v="0"/>
    <x v="3"/>
  </r>
  <r>
    <s v="E002"/>
    <s v="EO55"/>
    <x v="4052"/>
    <x v="0"/>
    <s v="E3"/>
    <n v="432000110"/>
    <s v="PREBETONG HORMIGONES, S.A."/>
    <n v="46001416"/>
    <s v="ALCALA DE GUADAIRA"/>
    <n v="2032"/>
    <x v="51"/>
    <d v="2024-09-23T00:00:00"/>
    <d v="1899-12-30T13:23:23"/>
    <s v="silo nº 3 24/09 08:0"/>
    <d v="2024-09-24T00:00:00"/>
    <x v="13"/>
    <x v="10"/>
    <x v="4199"/>
    <d v="2024-09-24T00:00:00"/>
    <d v="1899-12-30T06:36:52"/>
    <n v="83"/>
    <s v="E00083"/>
    <s v="RUTA KMS.083"/>
    <x v="284"/>
    <x v="0"/>
    <x v="0"/>
    <x v="6"/>
    <x v="0"/>
    <d v="2024-09-23T13:23:23"/>
    <x v="442"/>
    <n v="18.610277777770534"/>
    <d v="2024-09-24T06:36:52"/>
    <d v="1899-12-30T01:06:24"/>
    <d v="2024-09-24T07:43:16"/>
    <n v="0.27888888894813135"/>
    <x v="0"/>
    <m/>
    <m/>
    <x v="0"/>
    <x v="21"/>
    <x v="0"/>
    <x v="4"/>
    <x v="13"/>
    <n v="3"/>
    <s v=""/>
    <d v="1899-12-31T02:33:36"/>
    <n v="16.503611111103869"/>
    <n v="12"/>
    <n v="4.5036111111038686"/>
    <n v="0"/>
    <x v="3"/>
  </r>
  <r>
    <s v="E002"/>
    <s v="EO55"/>
    <x v="4053"/>
    <x v="0"/>
    <s v="E3"/>
    <n v="100050987"/>
    <s v="XIMOR MORTEROS, S.L."/>
    <n v="46004229"/>
    <s v="FUENTES DE ANDALUCIA"/>
    <n v="3264"/>
    <x v="43"/>
    <d v="2024-09-23T00:00:00"/>
    <d v="1899-12-30T13:26:32"/>
    <s v="24/09 08:00h"/>
    <d v="2024-09-24T00:00:00"/>
    <x v="13"/>
    <x v="9"/>
    <x v="4200"/>
    <d v="2024-09-24T00:00:00"/>
    <d v="1899-12-30T07:21:05"/>
    <n v="165"/>
    <s v="E00165"/>
    <s v="RUTA KMS.165"/>
    <x v="134"/>
    <x v="0"/>
    <x v="0"/>
    <x v="5"/>
    <x v="0"/>
    <d v="2024-09-23T13:26:32"/>
    <x v="442"/>
    <n v="18.557777777896263"/>
    <d v="2024-09-24T07:21:05"/>
    <d v="1899-12-30T02:12:00"/>
    <d v="2024-09-24T09:33:05"/>
    <n v="-1.5513888888526708"/>
    <x v="1"/>
    <m/>
    <m/>
    <x v="0"/>
    <x v="21"/>
    <x v="3"/>
    <x v="4"/>
    <x v="12"/>
    <n v="3"/>
    <s v=""/>
    <d v="1900-01-01T04:48:00"/>
    <n v="15.357777777896263"/>
    <n v="12"/>
    <n v="3.3577777778962634"/>
    <n v="0"/>
    <x v="3"/>
  </r>
  <r>
    <s v="E002"/>
    <s v="EO55"/>
    <x v="4054"/>
    <x v="0"/>
    <s v="E3"/>
    <n v="100055205"/>
    <s v="NOVACEM MATERIALES, S.L."/>
    <n v="46005953"/>
    <s v="PEÑAFLOR"/>
    <n v="2032"/>
    <x v="51"/>
    <d v="2024-09-23T00:00:00"/>
    <d v="1899-12-30T13:33:18"/>
    <s v="24/09_8.00H"/>
    <d v="2024-09-24T00:00:00"/>
    <x v="13"/>
    <x v="10"/>
    <x v="4201"/>
    <d v="2024-09-23T00:00:00"/>
    <d v="1899-12-30T17:54:49"/>
    <n v="145"/>
    <s v="E00145"/>
    <s v="RUTA KMS.145"/>
    <x v="64"/>
    <x v="0"/>
    <x v="0"/>
    <x v="6"/>
    <x v="0"/>
    <d v="2024-09-23T13:33:18"/>
    <x v="442"/>
    <n v="18.4450000001234"/>
    <d v="2024-09-23T17:54:49"/>
    <d v="1899-12-30T01:56:00"/>
    <d v="2024-09-23T19:50:49"/>
    <n v="12.153055555536412"/>
    <x v="0"/>
    <m/>
    <m/>
    <x v="0"/>
    <x v="20"/>
    <x v="0"/>
    <x v="4"/>
    <x v="9"/>
    <n v="2"/>
    <s v=""/>
    <d v="1899-12-31T22:24:00"/>
    <n v="15.511666666790067"/>
    <n v="12"/>
    <n v="3.5116666667900667"/>
    <n v="0"/>
    <x v="3"/>
  </r>
  <r>
    <s v="E002"/>
    <s v="EO55"/>
    <x v="4055"/>
    <x v="0"/>
    <s v="E3"/>
    <n v="100056152"/>
    <s v="FERRARENA, S.L."/>
    <n v="46004721"/>
    <s v="AYAMONTE"/>
    <n v="837"/>
    <x v="42"/>
    <d v="2024-09-23T00:00:00"/>
    <d v="1899-12-30T13:39:37"/>
    <s v="24/09 08:00h"/>
    <d v="2024-09-24T00:00:00"/>
    <x v="13"/>
    <x v="10"/>
    <x v="4202"/>
    <d v="2024-09-23T00:00:00"/>
    <d v="1899-12-30T18:42:18"/>
    <n v="81"/>
    <s v="E00081"/>
    <s v="RUTA KMS.081"/>
    <x v="88"/>
    <x v="0"/>
    <x v="0"/>
    <x v="6"/>
    <x v="0"/>
    <d v="2024-09-23T13:39:37"/>
    <x v="442"/>
    <n v="18.339722222357523"/>
    <d v="2024-09-23T18:42:18"/>
    <d v="1899-12-30T01:04:48"/>
    <d v="2024-09-23T19:47:06"/>
    <n v="12.215000000142027"/>
    <x v="0"/>
    <m/>
    <m/>
    <x v="0"/>
    <x v="20"/>
    <x v="0"/>
    <x v="4"/>
    <x v="10"/>
    <n v="2"/>
    <s v=""/>
    <d v="1899-12-31T01:55:12"/>
    <n v="16.259722222357524"/>
    <n v="12"/>
    <n v="4.2597222223575244"/>
    <n v="0"/>
    <x v="3"/>
  </r>
  <r>
    <s v="E002"/>
    <s v="EO55"/>
    <x v="4056"/>
    <x v="0"/>
    <s v="E3"/>
    <n v="100059631"/>
    <s v="UTE LA HIGUERA-ANDUJAR"/>
    <n v="46005941"/>
    <s v="OBRA A-311"/>
    <n v="3278"/>
    <x v="53"/>
    <d v="2024-09-23T00:00:00"/>
    <d v="1899-12-30T13:44:33"/>
    <s v="24/09 09:00h"/>
    <d v="2024-09-24T00:00:00"/>
    <x v="18"/>
    <x v="9"/>
    <x v="4203"/>
    <d v="2024-09-24T00:00:00"/>
    <d v="1899-12-30T05:51:59"/>
    <n v="286"/>
    <s v="E00286"/>
    <s v="RUTA KMS.286"/>
    <x v="279"/>
    <x v="0"/>
    <x v="0"/>
    <x v="5"/>
    <x v="0"/>
    <d v="2024-09-23T13:44:33"/>
    <x v="441"/>
    <n v="19.257500000065193"/>
    <d v="2024-09-24T05:51:59"/>
    <d v="1899-12-30T03:48:48"/>
    <d v="2024-09-24T09:40:47"/>
    <n v="-0.67972222220851108"/>
    <x v="0"/>
    <m/>
    <m/>
    <x v="0"/>
    <x v="21"/>
    <x v="0"/>
    <x v="4"/>
    <x v="14"/>
    <n v="3"/>
    <s v="TRANSPORTES FRANCISCO CASTILLA E HI"/>
    <d v="1900-01-02T19:31:12"/>
    <n v="14.44416666673186"/>
    <n v="12"/>
    <n v="2.44416666673186"/>
    <n v="0"/>
    <x v="3"/>
  </r>
  <r>
    <s v="E002"/>
    <s v="EO55"/>
    <x v="4057"/>
    <x v="0"/>
    <s v="E3"/>
    <n v="100059631"/>
    <s v="UTE LA HIGUERA-ANDUJAR"/>
    <n v="46005941"/>
    <s v="OBRA A-311"/>
    <n v="3278"/>
    <x v="53"/>
    <d v="2024-09-23T00:00:00"/>
    <d v="1899-12-30T13:44:41"/>
    <s v="24/09 11:30h"/>
    <d v="2024-09-24T00:00:00"/>
    <x v="14"/>
    <x v="9"/>
    <x v="4204"/>
    <d v="2024-09-24T00:00:00"/>
    <d v="1899-12-30T07:39:01"/>
    <n v="286"/>
    <s v="E00286"/>
    <s v="RUTA KMS.286"/>
    <x v="65"/>
    <x v="0"/>
    <x v="0"/>
    <x v="5"/>
    <x v="0"/>
    <d v="2024-09-23T13:44:41"/>
    <x v="446"/>
    <n v="21.755277777789161"/>
    <d v="2024-09-24T07:39:01"/>
    <d v="1899-12-30T03:48:48"/>
    <d v="2024-09-24T11:27:49"/>
    <n v="3.638888883870095E-2"/>
    <x v="0"/>
    <m/>
    <m/>
    <x v="0"/>
    <x v="21"/>
    <x v="0"/>
    <x v="4"/>
    <x v="12"/>
    <n v="3"/>
    <s v="TRANSPORTES FRANCISCO CASTILLA E HI"/>
    <d v="1900-01-02T19:31:12"/>
    <n v="16.941944444455828"/>
    <n v="12"/>
    <n v="4.941944444455828"/>
    <n v="0"/>
    <x v="3"/>
  </r>
  <r>
    <s v="E002"/>
    <s v="EO55"/>
    <x v="4058"/>
    <x v="0"/>
    <s v="E3"/>
    <n v="100055205"/>
    <s v="NOVACEM MATERIALES, S.L."/>
    <n v="46005953"/>
    <s v="PEÑAFLOR"/>
    <n v="2032"/>
    <x v="51"/>
    <d v="2024-09-23T00:00:00"/>
    <d v="1899-12-30T13:49:15"/>
    <s v="24/09_10.30h"/>
    <d v="2024-09-24T00:00:00"/>
    <x v="21"/>
    <x v="10"/>
    <x v="4205"/>
    <d v="2024-09-24T00:00:00"/>
    <d v="1899-12-30T09:45:16"/>
    <n v="145"/>
    <s v="E00145"/>
    <s v="RUTA KMS.145"/>
    <x v="70"/>
    <x v="0"/>
    <x v="0"/>
    <x v="6"/>
    <x v="0"/>
    <d v="2024-09-23T13:49:15"/>
    <x v="445"/>
    <n v="20.679166666581295"/>
    <d v="2024-09-24T09:45:16"/>
    <d v="1899-12-30T01:56:00"/>
    <d v="2024-09-24T11:41:16"/>
    <n v="-1.187777777784504"/>
    <x v="1"/>
    <m/>
    <m/>
    <x v="0"/>
    <x v="21"/>
    <x v="1"/>
    <x v="4"/>
    <x v="1"/>
    <n v="3"/>
    <s v=""/>
    <d v="1899-12-31T22:24:00"/>
    <n v="17.745833333247962"/>
    <n v="12"/>
    <n v="5.7458333332479619"/>
    <n v="0"/>
    <x v="3"/>
  </r>
  <r>
    <s v="E002"/>
    <s v="EO55"/>
    <x v="4059"/>
    <x v="0"/>
    <s v="E3"/>
    <n v="100057966"/>
    <s v="HORPRESOL, SRL"/>
    <n v="46005111"/>
    <s v="PLANTA FUENGIROLA"/>
    <n v="3269"/>
    <x v="45"/>
    <d v="2024-09-23T00:00:00"/>
    <d v="1899-12-30T14:00:28"/>
    <s v="votorantim 10:00"/>
    <d v="2024-09-24T00:00:00"/>
    <x v="11"/>
    <x v="9"/>
    <x v="4206"/>
    <d v="2024-09-23T00:00:00"/>
    <d v="1899-12-30T17:11:20"/>
    <n v="57"/>
    <s v="E00057"/>
    <s v="RUTA KMS.057"/>
    <x v="409"/>
    <x v="0"/>
    <x v="0"/>
    <x v="5"/>
    <x v="0"/>
    <d v="2024-09-23T14:00:28"/>
    <x v="440"/>
    <n v="19.992222222208511"/>
    <d v="2024-09-23T17:11:20"/>
    <d v="1899-12-30T00:45:36"/>
    <d v="2024-09-23T17:56:56"/>
    <n v="16.051111110951751"/>
    <x v="0"/>
    <m/>
    <m/>
    <x v="0"/>
    <x v="20"/>
    <x v="0"/>
    <x v="4"/>
    <x v="9"/>
    <n v="2"/>
    <s v=""/>
    <d v="1899-12-30T18:14:24"/>
    <n v="18.23222222220851"/>
    <n v="12"/>
    <n v="6.2322222222085095"/>
    <n v="0"/>
    <x v="3"/>
  </r>
  <r>
    <s v="E002"/>
    <s v="EO55"/>
    <x v="4060"/>
    <x v="0"/>
    <s v="E3"/>
    <n v="100057966"/>
    <s v="HORPRESOL, SRL"/>
    <n v="46005105"/>
    <s v="PLANTA MALAGA"/>
    <n v="3269"/>
    <x v="45"/>
    <d v="2024-09-23T00:00:00"/>
    <d v="1899-12-30T14:02:07"/>
    <s v="GESTRANS"/>
    <d v="2024-09-24T00:00:00"/>
    <x v="26"/>
    <x v="9"/>
    <x v="4207"/>
    <d v="2024-09-24T00:00:00"/>
    <d v="1899-12-30T07:27:53"/>
    <n v="24"/>
    <s v="E00024"/>
    <s v="RUTA KMS.024"/>
    <x v="83"/>
    <x v="0"/>
    <x v="0"/>
    <x v="5"/>
    <x v="0"/>
    <d v="2024-09-23T14:02:07"/>
    <x v="464"/>
    <n v="29.464722222299315"/>
    <d v="2024-09-24T07:27:53"/>
    <d v="1899-12-30T00:19:12"/>
    <d v="2024-09-24T07:47:05"/>
    <n v="11.715277777751908"/>
    <x v="0"/>
    <m/>
    <m/>
    <x v="0"/>
    <x v="21"/>
    <x v="0"/>
    <x v="4"/>
    <x v="12"/>
    <n v="3"/>
    <s v=""/>
    <d v="1899-12-30T07:40:48"/>
    <n v="28.144722222299315"/>
    <n v="12"/>
    <n v="16.144722222299315"/>
    <n v="0"/>
    <x v="3"/>
  </r>
  <r>
    <s v="E002"/>
    <s v="EO55"/>
    <x v="4061"/>
    <x v="0"/>
    <s v="E3"/>
    <n v="100057966"/>
    <s v="HORPRESOL, SRL"/>
    <n v="46005108"/>
    <s v="PLANTA VICAR"/>
    <n v="3269"/>
    <x v="45"/>
    <d v="2024-09-23T00:00:00"/>
    <d v="1899-12-30T14:03:37"/>
    <s v="GESTRANS"/>
    <d v="2024-09-24T00:00:00"/>
    <x v="26"/>
    <x v="9"/>
    <x v="4208"/>
    <d v="2024-09-24T00:00:00"/>
    <d v="1899-12-30T08:07:31"/>
    <n v="187"/>
    <s v="E00187"/>
    <s v="RUTA KMS.187"/>
    <x v="363"/>
    <x v="0"/>
    <x v="0"/>
    <x v="5"/>
    <x v="0"/>
    <d v="2024-09-23T14:03:37"/>
    <x v="464"/>
    <n v="29.439722222217824"/>
    <d v="2024-09-24T08:07:31"/>
    <d v="1899-12-30T02:29:36"/>
    <d v="2024-09-24T10:37:07"/>
    <n v="8.8813888889271766"/>
    <x v="0"/>
    <m/>
    <m/>
    <x v="0"/>
    <x v="21"/>
    <x v="0"/>
    <x v="4"/>
    <x v="0"/>
    <n v="3"/>
    <s v=""/>
    <d v="1900-01-01T11:50:24"/>
    <n v="25.946388888884492"/>
    <n v="12"/>
    <n v="13.946388888884492"/>
    <n v="0"/>
    <x v="3"/>
  </r>
  <r>
    <s v="E002"/>
    <s v="EO55"/>
    <x v="4062"/>
    <x v="0"/>
    <s v="E3"/>
    <n v="100057966"/>
    <s v="HORPRESOL, SRL"/>
    <n v="46005112"/>
    <s v="PLANTA ALMERIA"/>
    <n v="3269"/>
    <x v="45"/>
    <d v="2024-09-23T00:00:00"/>
    <d v="1899-12-30T14:04:52"/>
    <s v="votorantim 10:00"/>
    <d v="2024-09-24T00:00:00"/>
    <x v="11"/>
    <x v="9"/>
    <x v="4209"/>
    <d v="2024-09-23T00:00:00"/>
    <d v="1899-12-30T16:08:15"/>
    <n v="195"/>
    <s v="E00195"/>
    <s v="RUTA KMS.195"/>
    <x v="138"/>
    <x v="0"/>
    <x v="0"/>
    <x v="5"/>
    <x v="0"/>
    <d v="2024-09-23T14:04:52"/>
    <x v="440"/>
    <n v="19.918888888845686"/>
    <d v="2024-09-23T16:08:15"/>
    <d v="1899-12-30T02:36:00"/>
    <d v="2024-09-23T18:44:15"/>
    <n v="15.262500000069849"/>
    <x v="0"/>
    <m/>
    <m/>
    <x v="0"/>
    <x v="20"/>
    <x v="0"/>
    <x v="4"/>
    <x v="8"/>
    <n v="2"/>
    <s v=""/>
    <d v="1900-01-01T14:24:00"/>
    <n v="16.318888888845684"/>
    <n v="12"/>
    <n v="4.3188888888456844"/>
    <n v="0"/>
    <x v="3"/>
  </r>
  <r>
    <s v="E002"/>
    <s v="EO55"/>
    <x v="4063"/>
    <x v="0"/>
    <s v="E3"/>
    <n v="100057966"/>
    <s v="HORPRESOL, SRL"/>
    <n v="46005112"/>
    <s v="PLANTA ALMERIA"/>
    <n v="3269"/>
    <x v="45"/>
    <d v="2024-09-23T00:00:00"/>
    <d v="1899-12-30T14:05:12"/>
    <s v="votorantim 12:00"/>
    <d v="2024-09-24T00:00:00"/>
    <x v="17"/>
    <x v="9"/>
    <x v="4210"/>
    <d v="2024-09-23T00:00:00"/>
    <d v="1899-12-30T16:53:27"/>
    <n v="195"/>
    <s v="E00195"/>
    <s v="RUTA KMS.195"/>
    <x v="137"/>
    <x v="0"/>
    <x v="0"/>
    <x v="5"/>
    <x v="0"/>
    <d v="2024-09-23T14:05:12"/>
    <x v="449"/>
    <n v="21.913333333272021"/>
    <d v="2024-09-23T16:53:27"/>
    <d v="1899-12-30T02:36:00"/>
    <d v="2024-09-23T19:29:27"/>
    <n v="16.509166666714009"/>
    <x v="0"/>
    <m/>
    <m/>
    <x v="0"/>
    <x v="20"/>
    <x v="0"/>
    <x v="4"/>
    <x v="8"/>
    <n v="2"/>
    <s v=""/>
    <d v="1900-01-01T14:24:00"/>
    <n v="18.31333333327202"/>
    <n v="12"/>
    <n v="6.3133333332720198"/>
    <n v="0"/>
    <x v="3"/>
  </r>
  <r>
    <s v="E002"/>
    <s v="EO55"/>
    <x v="4064"/>
    <x v="0"/>
    <s v="E3"/>
    <n v="100057966"/>
    <s v="HORPRESOL, SRL"/>
    <n v="46005112"/>
    <s v="PLANTA ALMERIA"/>
    <n v="3269"/>
    <x v="45"/>
    <d v="2024-09-23T00:00:00"/>
    <d v="1899-12-30T14:05:56"/>
    <s v="votorantim 08:00"/>
    <d v="2024-09-24T00:00:00"/>
    <x v="13"/>
    <x v="9"/>
    <x v="4211"/>
    <d v="2024-09-23T00:00:00"/>
    <d v="1899-12-30T20:16:21"/>
    <n v="195"/>
    <s v="E00195"/>
    <s v="RUTA KMS.195"/>
    <x v="112"/>
    <x v="0"/>
    <x v="0"/>
    <x v="5"/>
    <x v="0"/>
    <d v="2024-09-23T14:05:56"/>
    <x v="442"/>
    <n v="17.901111111219507"/>
    <d v="2024-09-23T20:16:21"/>
    <d v="1899-12-30T02:36:00"/>
    <d v="2024-09-23T22:52:21"/>
    <n v="9.1275000001187436"/>
    <x v="0"/>
    <m/>
    <m/>
    <x v="0"/>
    <x v="20"/>
    <x v="0"/>
    <x v="4"/>
    <x v="16"/>
    <n v="2"/>
    <s v=""/>
    <d v="1900-01-01T14:24:00"/>
    <n v="14.301111111219507"/>
    <n v="12"/>
    <n v="2.3011111112195071"/>
    <n v="0"/>
    <x v="3"/>
  </r>
  <r>
    <s v="E002"/>
    <s v="EO55"/>
    <x v="4065"/>
    <x v="0"/>
    <s v="E3"/>
    <n v="432000110"/>
    <s v="PREBETONG HORMIGONES, S.A."/>
    <n v="46001417"/>
    <s v="CORIA DEL RIO"/>
    <n v="837"/>
    <x v="42"/>
    <d v="2024-09-23T00:00:00"/>
    <d v="1899-12-30T14:15:06"/>
    <s v="SILO 1 08:00"/>
    <d v="2024-09-24T00:00:00"/>
    <x v="13"/>
    <x v="10"/>
    <x v="4212"/>
    <d v="2024-09-23T00:00:00"/>
    <d v="1899-12-30T20:26:50"/>
    <n v="85"/>
    <s v="E00085"/>
    <s v="RUTA KMS.085"/>
    <x v="101"/>
    <x v="0"/>
    <x v="0"/>
    <x v="6"/>
    <x v="0"/>
    <d v="2024-09-23T14:15:06"/>
    <x v="442"/>
    <n v="17.748333333351184"/>
    <d v="2024-09-23T20:26:50"/>
    <d v="1899-12-30T01:08:00"/>
    <d v="2024-09-23T21:34:50"/>
    <n v="10.419444444472902"/>
    <x v="0"/>
    <m/>
    <m/>
    <x v="0"/>
    <x v="20"/>
    <x v="0"/>
    <x v="4"/>
    <x v="16"/>
    <n v="2"/>
    <s v=""/>
    <d v="1899-12-31T03:12:00"/>
    <n v="15.615000000017851"/>
    <n v="12"/>
    <n v="3.6150000000178508"/>
    <n v="0"/>
    <x v="3"/>
  </r>
  <r>
    <s v="E002"/>
    <s v="EO55"/>
    <x v="4066"/>
    <x v="0"/>
    <s v="E3"/>
    <n v="432000110"/>
    <s v="PREBETONG HORMIGONES, S.A."/>
    <n v="46001414"/>
    <s v="HUELVA (F.MONTENEGRO)"/>
    <n v="837"/>
    <x v="42"/>
    <d v="2024-09-23T00:00:00"/>
    <d v="1899-12-30T14:24:45"/>
    <s v="24/09 7:30"/>
    <d v="2024-09-24T00:00:00"/>
    <x v="28"/>
    <x v="10"/>
    <x v="4213"/>
    <d v="2024-09-23T00:00:00"/>
    <d v="1899-12-30T16:48:00"/>
    <n v="29"/>
    <s v="E00029"/>
    <s v="RUTA KMS.029"/>
    <x v="70"/>
    <x v="0"/>
    <x v="0"/>
    <x v="6"/>
    <x v="0"/>
    <d v="2024-09-23T14:24:45"/>
    <x v="465"/>
    <n v="17.087500000081491"/>
    <d v="2024-09-23T16:48:00"/>
    <d v="1899-12-30T00:23:12"/>
    <d v="2024-09-23T17:11:12"/>
    <n v="14.313333333469927"/>
    <x v="0"/>
    <m/>
    <m/>
    <x v="0"/>
    <x v="20"/>
    <x v="0"/>
    <x v="4"/>
    <x v="8"/>
    <n v="2"/>
    <s v=""/>
    <d v="1899-12-30T09:16:48"/>
    <n v="15.700833333414824"/>
    <n v="12"/>
    <n v="3.700833333414824"/>
    <n v="0"/>
    <x v="3"/>
  </r>
  <r>
    <s v="E002"/>
    <s v="EO55"/>
    <x v="4067"/>
    <x v="0"/>
    <s v="E3"/>
    <n v="432000110"/>
    <s v="PREBETONG HORMIGONES, S.A."/>
    <n v="46001414"/>
    <s v="HUELVA (F.MONTENEGRO)"/>
    <n v="837"/>
    <x v="42"/>
    <d v="2024-09-23T00:00:00"/>
    <d v="1899-12-30T14:25:11"/>
    <s v="24/09 08:30"/>
    <d v="2024-09-24T00:00:00"/>
    <x v="21"/>
    <x v="10"/>
    <x v="4214"/>
    <d v="2024-09-24T00:00:00"/>
    <d v="1899-12-30T09:58:09"/>
    <n v="29"/>
    <s v="E00029"/>
    <s v="RUTA KMS.029"/>
    <x v="390"/>
    <x v="0"/>
    <x v="0"/>
    <x v="6"/>
    <x v="0"/>
    <d v="2024-09-23T14:25:11"/>
    <x v="445"/>
    <n v="20.080277777742594"/>
    <d v="2024-09-24T09:58:09"/>
    <d v="1899-12-30T00:23:12"/>
    <d v="2024-09-24T10:21:21"/>
    <n v="0.14416666666511446"/>
    <x v="0"/>
    <m/>
    <m/>
    <x v="0"/>
    <x v="21"/>
    <x v="0"/>
    <x v="4"/>
    <x v="1"/>
    <n v="3"/>
    <s v=""/>
    <d v="1899-12-30T09:16:48"/>
    <n v="18.693611111075928"/>
    <n v="12"/>
    <n v="6.6936111110759278"/>
    <n v="0"/>
    <x v="3"/>
  </r>
  <r>
    <s v="E002"/>
    <s v="EO55"/>
    <x v="4068"/>
    <x v="0"/>
    <s v="E3"/>
    <n v="432000110"/>
    <s v="PREBETONG HORMIGONES, S.A."/>
    <n v="46001414"/>
    <s v="HUELVA (F.MONTENEGRO)"/>
    <n v="837"/>
    <x v="42"/>
    <d v="2024-09-23T00:00:00"/>
    <d v="1899-12-30T14:25:36"/>
    <s v="24/09 10:00"/>
    <d v="2024-09-24T00:00:00"/>
    <x v="11"/>
    <x v="10"/>
    <x v="4215"/>
    <d v="2024-09-24T00:00:00"/>
    <d v="1899-12-30T09:16:29"/>
    <n v="29"/>
    <s v="E00029"/>
    <s v="RUTA KMS.029"/>
    <x v="295"/>
    <x v="0"/>
    <x v="0"/>
    <x v="6"/>
    <x v="0"/>
    <d v="2024-09-23T14:25:36"/>
    <x v="440"/>
    <n v="19.573333333188202"/>
    <d v="2024-09-24T09:16:29"/>
    <d v="1899-12-30T00:23:12"/>
    <d v="2024-09-24T09:39:41"/>
    <n v="0.33861111116129905"/>
    <x v="0"/>
    <m/>
    <m/>
    <x v="0"/>
    <x v="21"/>
    <x v="0"/>
    <x v="4"/>
    <x v="1"/>
    <n v="3"/>
    <s v=""/>
    <d v="1899-12-30T09:16:48"/>
    <n v="18.186666666521536"/>
    <n v="12"/>
    <n v="6.1866666665215355"/>
    <n v="0"/>
    <x v="3"/>
  </r>
  <r>
    <s v="E002"/>
    <s v="EO55"/>
    <x v="4069"/>
    <x v="0"/>
    <s v="E3"/>
    <n v="432000110"/>
    <s v="PREBETONG HORMIGONES, S.A."/>
    <n v="46001418"/>
    <s v="SEVILLA (SAN JERONIMO)"/>
    <n v="837"/>
    <x v="42"/>
    <d v="2024-09-23T00:00:00"/>
    <d v="1899-12-30T14:33:43"/>
    <s v="8:00 en la  planta"/>
    <d v="2024-09-24T00:00:00"/>
    <x v="13"/>
    <x v="10"/>
    <x v="4216"/>
    <d v="2024-09-23T00:00:00"/>
    <d v="1899-12-30T19:08:57"/>
    <n v="80"/>
    <s v="E00080"/>
    <s v="RUTA KMS.080"/>
    <x v="69"/>
    <x v="0"/>
    <x v="0"/>
    <x v="6"/>
    <x v="0"/>
    <d v="2024-09-23T14:33:43"/>
    <x v="442"/>
    <n v="17.438055555685423"/>
    <d v="2024-09-23T19:08:57"/>
    <d v="1899-12-30T01:04:00"/>
    <d v="2024-09-23T20:12:57"/>
    <n v="11.784166666679084"/>
    <x v="0"/>
    <m/>
    <m/>
    <x v="0"/>
    <x v="20"/>
    <x v="0"/>
    <x v="4"/>
    <x v="11"/>
    <n v="2"/>
    <s v=""/>
    <d v="1899-12-31T01:36:00"/>
    <n v="15.371388889018757"/>
    <n v="12"/>
    <n v="3.3713888890187569"/>
    <n v="0"/>
    <x v="3"/>
  </r>
  <r>
    <s v="E002"/>
    <s v="EO55"/>
    <x v="4070"/>
    <x v="0"/>
    <s v="E3"/>
    <n v="100045043"/>
    <s v="HORMIGONES GUADARRANQUE, S.L."/>
    <n v="46005161"/>
    <s v="PLANTA DE SAN ROQUE"/>
    <n v="3269"/>
    <x v="45"/>
    <d v="2024-09-23T00:00:00"/>
    <d v="1899-12-30T14:54:21"/>
    <s v="24/09 9h"/>
    <d v="2024-09-24T00:00:00"/>
    <x v="18"/>
    <x v="9"/>
    <x v="4217"/>
    <d v="2024-09-23T00:00:00"/>
    <d v="1899-12-30T16:36:28"/>
    <n v="144"/>
    <s v="E00144"/>
    <s v="RUTA KMS.144"/>
    <x v="122"/>
    <x v="0"/>
    <x v="0"/>
    <x v="5"/>
    <x v="0"/>
    <d v="2024-09-23T14:54:21"/>
    <x v="441"/>
    <n v="18.094166666676756"/>
    <d v="2024-09-23T16:36:28"/>
    <d v="1899-12-30T01:55:12"/>
    <d v="2024-09-23T18:31:40"/>
    <n v="14.472222222131677"/>
    <x v="0"/>
    <m/>
    <m/>
    <x v="0"/>
    <x v="20"/>
    <x v="0"/>
    <x v="4"/>
    <x v="8"/>
    <n v="2"/>
    <s v=""/>
    <d v="1899-12-31T22:04:48"/>
    <n v="15.174166666676754"/>
    <n v="12"/>
    <n v="3.1741666666767543"/>
    <n v="0"/>
    <x v="3"/>
  </r>
  <r>
    <s v="E002"/>
    <s v="EO55"/>
    <x v="4071"/>
    <x v="0"/>
    <s v="E3"/>
    <n v="100045043"/>
    <s v="HORMIGONES GUADARRANQUE, S.L."/>
    <n v="46005161"/>
    <s v="PLANTA DE SAN ROQUE"/>
    <n v="3269"/>
    <x v="45"/>
    <d v="2024-09-23T00:00:00"/>
    <d v="1899-12-30T14:54:58"/>
    <s v="24/09 11h"/>
    <d v="2024-09-24T00:00:00"/>
    <x v="12"/>
    <x v="9"/>
    <x v="4218"/>
    <d v="2024-09-24T00:00:00"/>
    <d v="1899-12-30T07:33:16"/>
    <n v="144"/>
    <s v="E00144"/>
    <s v="RUTA KMS.144"/>
    <x v="72"/>
    <x v="0"/>
    <x v="0"/>
    <x v="5"/>
    <x v="0"/>
    <d v="2024-09-23T14:54:58"/>
    <x v="427"/>
    <n v="20.083888888999354"/>
    <d v="2024-09-24T07:33:16"/>
    <d v="1899-12-30T01:55:12"/>
    <d v="2024-09-24T09:28:28"/>
    <n v="1.5255555555922911"/>
    <x v="0"/>
    <m/>
    <m/>
    <x v="0"/>
    <x v="21"/>
    <x v="0"/>
    <x v="4"/>
    <x v="12"/>
    <n v="3"/>
    <s v=""/>
    <d v="1899-12-31T22:04:48"/>
    <n v="17.163888888999352"/>
    <n v="12"/>
    <n v="5.1638888889993524"/>
    <n v="0"/>
    <x v="3"/>
  </r>
  <r>
    <s v="E002"/>
    <s v="EO55"/>
    <x v="4072"/>
    <x v="0"/>
    <s v="E3"/>
    <n v="100055205"/>
    <s v="NOVACEM MATERIALES, S.L."/>
    <n v="46005953"/>
    <s v="PEÑAFLOR"/>
    <n v="2032"/>
    <x v="51"/>
    <d v="2024-09-23T00:00:00"/>
    <d v="1899-12-30T15:03:47"/>
    <s v="CSNB-135"/>
    <d v="2024-09-23T00:00:00"/>
    <x v="9"/>
    <x v="10"/>
    <x v="4219"/>
    <d v="2024-09-23T00:00:00"/>
    <d v="1899-12-30T15:11:52"/>
    <n v="145"/>
    <s v="E00145"/>
    <s v="RUTA KMS.145"/>
    <x v="119"/>
    <x v="0"/>
    <x v="0"/>
    <x v="6"/>
    <x v="0"/>
    <d v="2024-09-23T15:03:47"/>
    <x v="409"/>
    <n v="4.936944444430992"/>
    <d v="2024-09-23T15:11:52"/>
    <d v="1899-12-30T01:56:00"/>
    <d v="2024-09-23T17:07:52"/>
    <n v="2.8688888889737427"/>
    <x v="0"/>
    <m/>
    <m/>
    <x v="0"/>
    <x v="20"/>
    <x v="0"/>
    <x v="4"/>
    <x v="4"/>
    <n v="2"/>
    <s v=""/>
    <d v="1899-12-31T22:24:00"/>
    <n v="2.0036111110976584"/>
    <n v="0"/>
    <n v="2.0036111110976584"/>
    <n v="0"/>
    <x v="3"/>
  </r>
  <r>
    <s v="E002"/>
    <s v="EO55"/>
    <x v="4073"/>
    <x v="0"/>
    <s v="E3"/>
    <n v="100058036"/>
    <s v="HORMI CONTADO, S.L."/>
    <n v="46005175"/>
    <s v="PLANTA DE LA LINEA"/>
    <n v="3268"/>
    <x v="2"/>
    <d v="2024-09-23T00:00:00"/>
    <d v="1899-12-30T15:07:30"/>
    <s v="24/09 12:00h"/>
    <d v="2024-09-24T00:00:00"/>
    <x v="17"/>
    <x v="9"/>
    <x v="4220"/>
    <d v="2024-09-24T00:00:00"/>
    <d v="1899-12-30T09:48:47"/>
    <n v="143"/>
    <s v="E00143"/>
    <s v="RUTA KMS.143"/>
    <x v="359"/>
    <x v="0"/>
    <x v="0"/>
    <x v="5"/>
    <x v="0"/>
    <d v="2024-09-23T15:07:30"/>
    <x v="449"/>
    <n v="20.874999999941792"/>
    <d v="2024-09-24T09:48:47"/>
    <d v="1899-12-30T01:54:24"/>
    <d v="2024-09-24T11:43:11"/>
    <n v="0.28027777763782069"/>
    <x v="0"/>
    <m/>
    <m/>
    <x v="0"/>
    <x v="21"/>
    <x v="0"/>
    <x v="4"/>
    <x v="1"/>
    <n v="3"/>
    <s v=""/>
    <d v="1899-12-31T21:45:36"/>
    <n v="17.968333333275126"/>
    <n v="12"/>
    <n v="5.9683333332751261"/>
    <n v="0"/>
    <x v="3"/>
  </r>
  <r>
    <s v="E002"/>
    <s v="EO55"/>
    <x v="4074"/>
    <x v="0"/>
    <s v="E3"/>
    <n v="100058399"/>
    <s v="HORMIGONES ESTEBBUNA, S.L."/>
    <n v="46005172"/>
    <s v="PLANTA ESTEPONA"/>
    <n v="3264"/>
    <x v="43"/>
    <d v="2024-09-23T00:00:00"/>
    <d v="1899-12-30T15:23:01"/>
    <s v="24/09 11:00h"/>
    <d v="2024-09-24T00:00:00"/>
    <x v="12"/>
    <x v="9"/>
    <x v="4221"/>
    <d v="2024-09-24T00:00:00"/>
    <d v="1899-12-30T07:40:48"/>
    <n v="110"/>
    <s v="E00110"/>
    <s v="RUTA KMS.110"/>
    <x v="85"/>
    <x v="0"/>
    <x v="0"/>
    <x v="5"/>
    <x v="0"/>
    <d v="2024-09-23T15:23:01"/>
    <x v="427"/>
    <n v="19.616388889029622"/>
    <d v="2024-09-24T07:40:48"/>
    <d v="1899-12-30T01:28:00"/>
    <d v="2024-09-24T09:08:48"/>
    <n v="1.8533333333325572"/>
    <x v="0"/>
    <m/>
    <m/>
    <x v="0"/>
    <x v="21"/>
    <x v="0"/>
    <x v="4"/>
    <x v="12"/>
    <n v="3"/>
    <s v=""/>
    <d v="1899-12-31T11:12:00"/>
    <n v="17.149722222362957"/>
    <n v="12"/>
    <n v="5.1497222223629571"/>
    <n v="0"/>
    <x v="3"/>
  </r>
  <r>
    <s v="E002"/>
    <s v="EO55"/>
    <x v="4075"/>
    <x v="0"/>
    <s v="E3"/>
    <n v="100058036"/>
    <s v="HORMI CONTADO, S.L."/>
    <n v="46005771"/>
    <s v="PLANTA DE MARBELLA"/>
    <n v="3269"/>
    <x v="45"/>
    <d v="2024-09-23T00:00:00"/>
    <d v="1899-12-30T15:25:51"/>
    <s v="24/09 9h"/>
    <d v="2024-09-24T00:00:00"/>
    <x v="18"/>
    <x v="9"/>
    <x v="4222"/>
    <d v="2024-09-24T00:00:00"/>
    <d v="1899-12-30T06:57:23"/>
    <n v="79"/>
    <s v="E00079"/>
    <s v="RUTA KMS.079"/>
    <x v="127"/>
    <x v="0"/>
    <x v="0"/>
    <x v="5"/>
    <x v="0"/>
    <d v="2024-09-23T15:25:51"/>
    <x v="441"/>
    <n v="17.569166666711681"/>
    <d v="2024-09-24T06:57:23"/>
    <d v="1899-12-30T01:03:12"/>
    <d v="2024-09-24T08:00:35"/>
    <n v="0.99027777771698311"/>
    <x v="0"/>
    <m/>
    <m/>
    <x v="0"/>
    <x v="21"/>
    <x v="0"/>
    <x v="4"/>
    <x v="13"/>
    <n v="3"/>
    <s v=""/>
    <d v="1899-12-31T01:16:48"/>
    <n v="15.515833333378346"/>
    <n v="12"/>
    <n v="3.515833333378346"/>
    <n v="0"/>
    <x v="3"/>
  </r>
  <r>
    <s v="E002"/>
    <s v="EO55"/>
    <x v="4076"/>
    <x v="0"/>
    <s v="E3"/>
    <n v="100018311"/>
    <s v="ANDALUZA DE MORTEROS, SA (ANDEMOSA)"/>
    <n v="46005100"/>
    <s v="PLANTA VILLA ROSA (CON TTE) MALAGA"/>
    <n v="3264"/>
    <x v="43"/>
    <d v="2024-09-23T00:00:00"/>
    <d v="1899-12-30T15:27:54"/>
    <d v="1899-12-30T07:00:00"/>
    <d v="2024-09-24T00:00:00"/>
    <x v="16"/>
    <x v="9"/>
    <x v="4223"/>
    <d v="2024-09-24T00:00:00"/>
    <d v="1899-12-30T06:26:18"/>
    <n v="24"/>
    <s v="E00024"/>
    <s v="RUTA KMS.024"/>
    <x v="129"/>
    <x v="0"/>
    <x v="0"/>
    <x v="5"/>
    <x v="0"/>
    <d v="2024-09-23T15:27:54"/>
    <x v="466"/>
    <n v="24.034999999974389"/>
    <d v="2024-09-24T06:26:18"/>
    <d v="1899-12-30T00:19:12"/>
    <d v="2024-09-24T06:45:30"/>
    <n v="8.7416666666977108"/>
    <x v="0"/>
    <m/>
    <m/>
    <x v="0"/>
    <x v="21"/>
    <x v="0"/>
    <x v="4"/>
    <x v="13"/>
    <n v="3"/>
    <s v=""/>
    <d v="1899-12-30T07:40:48"/>
    <n v="22.714999999974388"/>
    <n v="12"/>
    <n v="10.714999999974388"/>
    <n v="0"/>
    <x v="3"/>
  </r>
  <r>
    <s v="E002"/>
    <s v="EO55"/>
    <x v="4077"/>
    <x v="0"/>
    <s v="E3"/>
    <n v="100018311"/>
    <s v="ANDALUZA DE MORTEROS, SA (ANDEMOSA)"/>
    <n v="46005100"/>
    <s v="PLANTA VILLA ROSA (CON TTE) MALAGA"/>
    <n v="3264"/>
    <x v="43"/>
    <d v="2024-09-23T00:00:00"/>
    <d v="1899-12-30T15:28:27"/>
    <d v="1899-12-30T09:00:00"/>
    <d v="2024-09-24T00:00:00"/>
    <x v="16"/>
    <x v="9"/>
    <x v="4224"/>
    <d v="2024-09-24T00:00:00"/>
    <d v="1899-12-30T08:37:56"/>
    <n v="24"/>
    <s v="E00024"/>
    <s v="RUTA KMS.024"/>
    <x v="129"/>
    <x v="0"/>
    <x v="0"/>
    <x v="5"/>
    <x v="0"/>
    <d v="2024-09-23T15:28:27"/>
    <x v="466"/>
    <n v="24.025833333435003"/>
    <d v="2024-09-24T08:37:56"/>
    <d v="1899-12-30T00:19:12"/>
    <d v="2024-09-24T08:57:08"/>
    <n v="6.5477777778287418"/>
    <x v="0"/>
    <m/>
    <m/>
    <x v="0"/>
    <x v="21"/>
    <x v="0"/>
    <x v="4"/>
    <x v="0"/>
    <n v="3"/>
    <s v=""/>
    <d v="1899-12-30T07:40:48"/>
    <n v="22.705833333435002"/>
    <n v="12"/>
    <n v="10.705833333435002"/>
    <n v="0"/>
    <x v="3"/>
  </r>
  <r>
    <s v="E002"/>
    <s v="EO55"/>
    <x v="4078"/>
    <x v="0"/>
    <s v="E3"/>
    <n v="100050050"/>
    <s v="ESPINAL DE BOMBEOS, S. L."/>
    <n v="46005060"/>
    <s v="UTRERA"/>
    <n v="837"/>
    <x v="42"/>
    <d v="2024-09-23T00:00:00"/>
    <d v="1899-12-30T15:36:00"/>
    <s v="24/09 08:00h"/>
    <d v="2024-09-24T00:00:00"/>
    <x v="13"/>
    <x v="10"/>
    <x v="4225"/>
    <d v="2024-09-23T00:00:00"/>
    <d v="1899-12-30T17:12:00"/>
    <n v="105"/>
    <s v="E00105"/>
    <s v="RUTA KMS.105"/>
    <x v="86"/>
    <x v="0"/>
    <x v="0"/>
    <x v="6"/>
    <x v="0"/>
    <d v="2024-09-23T15:36:00"/>
    <x v="442"/>
    <n v="16.400000000023283"/>
    <d v="2024-09-23T17:12:00"/>
    <d v="1899-12-30T01:24:00"/>
    <d v="2024-09-23T18:36:00"/>
    <n v="13.400000000023283"/>
    <x v="0"/>
    <m/>
    <m/>
    <x v="0"/>
    <x v="20"/>
    <x v="0"/>
    <x v="4"/>
    <x v="9"/>
    <n v="2"/>
    <s v=""/>
    <d v="1899-12-31T09:36:00"/>
    <n v="14.000000000023283"/>
    <n v="12"/>
    <n v="2.0000000000232827"/>
    <n v="0"/>
    <x v="3"/>
  </r>
  <r>
    <s v="E002"/>
    <s v="EO55"/>
    <x v="4079"/>
    <x v="0"/>
    <s v="E3"/>
    <n v="100018431"/>
    <s v="HORMIGONES AXARQUIA, S.L."/>
    <n v="46005151"/>
    <s v="PLANTA BENAMOCARRA"/>
    <n v="3264"/>
    <x v="43"/>
    <d v="2024-09-23T00:00:00"/>
    <d v="1899-12-30T15:45:56"/>
    <d v="1899-12-30T08:00:00"/>
    <d v="2024-09-24T00:00:00"/>
    <x v="13"/>
    <x v="9"/>
    <x v="4226"/>
    <d v="2024-09-24T00:00:00"/>
    <d v="1899-12-30T06:32:51"/>
    <n v="31"/>
    <s v="E00031"/>
    <s v="RUTA KMS.031"/>
    <x v="105"/>
    <x v="0"/>
    <x v="0"/>
    <x v="5"/>
    <x v="0"/>
    <d v="2024-09-23T15:45:56"/>
    <x v="442"/>
    <n v="16.234444444533437"/>
    <d v="2024-09-24T06:32:51"/>
    <d v="1899-12-30T00:24:48"/>
    <d v="2024-09-24T06:57:39"/>
    <n v="1.0391666666837409"/>
    <x v="0"/>
    <m/>
    <m/>
    <x v="0"/>
    <x v="21"/>
    <x v="0"/>
    <x v="4"/>
    <x v="13"/>
    <n v="3"/>
    <s v=""/>
    <d v="1899-12-30T09:55:12"/>
    <n v="14.821111111200103"/>
    <n v="12"/>
    <n v="2.8211111112001035"/>
    <n v="0"/>
    <x v="3"/>
  </r>
  <r>
    <s v="E002"/>
    <s v="EO55"/>
    <x v="4080"/>
    <x v="0"/>
    <s v="E3"/>
    <n v="100018431"/>
    <s v="HORMIGONES AXARQUIA, S.L."/>
    <n v="46005151"/>
    <s v="PLANTA BENAMOCARRA"/>
    <n v="3264"/>
    <x v="43"/>
    <d v="2024-09-23T00:00:00"/>
    <d v="1899-12-30T15:46:42"/>
    <d v="1899-12-30T10:30:00"/>
    <d v="2024-09-24T00:00:00"/>
    <x v="21"/>
    <x v="9"/>
    <x v="4227"/>
    <d v="2024-09-24T00:00:00"/>
    <d v="1899-12-30T09:58:29"/>
    <n v="31"/>
    <s v="E00031"/>
    <s v="RUTA KMS.031"/>
    <x v="105"/>
    <x v="0"/>
    <x v="0"/>
    <x v="5"/>
    <x v="0"/>
    <d v="2024-09-23T15:46:42"/>
    <x v="445"/>
    <n v="18.721666666679084"/>
    <d v="2024-09-24T09:58:29"/>
    <d v="1899-12-30T00:24:48"/>
    <d v="2024-09-24T10:23:17"/>
    <n v="0.11194444441935048"/>
    <x v="0"/>
    <m/>
    <m/>
    <x v="0"/>
    <x v="21"/>
    <x v="0"/>
    <x v="4"/>
    <x v="1"/>
    <n v="3"/>
    <s v=""/>
    <d v="1899-12-30T09:55:12"/>
    <n v="17.30833333334575"/>
    <n v="12"/>
    <n v="5.3083333333457503"/>
    <n v="0"/>
    <x v="3"/>
  </r>
  <r>
    <s v="E002"/>
    <s v="EO55"/>
    <x v="4081"/>
    <x v="0"/>
    <s v="E3"/>
    <n v="100018431"/>
    <s v="HORMIGONES AXARQUIA, S.L."/>
    <n v="46005160"/>
    <s v="PTA COLMENAR -HNES AXARQUIA"/>
    <n v="3264"/>
    <x v="43"/>
    <d v="2024-09-23T00:00:00"/>
    <d v="1899-12-30T15:47:26"/>
    <d v="1899-12-30T09:00:00"/>
    <d v="2024-09-24T00:00:00"/>
    <x v="18"/>
    <x v="9"/>
    <x v="4228"/>
    <d v="2024-09-23T00:00:00"/>
    <d v="1899-12-30T16:57:57"/>
    <n v="41"/>
    <s v="E00041"/>
    <s v="RUTA KMS.041"/>
    <x v="117"/>
    <x v="0"/>
    <x v="0"/>
    <x v="5"/>
    <x v="0"/>
    <d v="2024-09-23T15:47:26"/>
    <x v="441"/>
    <n v="17.209444444393739"/>
    <d v="2024-09-23T16:57:57"/>
    <d v="1899-12-30T00:32:48"/>
    <d v="2024-09-23T17:30:45"/>
    <n v="15.487500000104774"/>
    <x v="0"/>
    <m/>
    <m/>
    <x v="0"/>
    <x v="20"/>
    <x v="0"/>
    <x v="4"/>
    <x v="8"/>
    <n v="2"/>
    <s v=""/>
    <d v="1899-12-30T13:07:12"/>
    <n v="15.662777777727072"/>
    <n v="12"/>
    <n v="3.6627777777270722"/>
    <n v="0"/>
    <x v="3"/>
  </r>
  <r>
    <s v="E002"/>
    <s v="EO55"/>
    <x v="4082"/>
    <x v="0"/>
    <s v="E3"/>
    <n v="100058036"/>
    <s v="HORMI CONTADO, S.L."/>
    <n v="46005174"/>
    <s v="PLANTA DE MANILVA E/O 56"/>
    <n v="3269"/>
    <x v="45"/>
    <d v="2024-09-23T00:00:00"/>
    <d v="1899-12-30T15:47:42"/>
    <d v="1899-12-30T11:30:00"/>
    <d v="2024-09-24T00:00:00"/>
    <x v="14"/>
    <x v="9"/>
    <x v="4229"/>
    <d v="2024-09-24T00:00:00"/>
    <d v="1899-12-30T09:52:34"/>
    <n v="118"/>
    <s v="E00118"/>
    <s v="RUTA KMS.118"/>
    <x v="132"/>
    <x v="0"/>
    <x v="0"/>
    <x v="5"/>
    <x v="0"/>
    <d v="2024-09-23T15:47:42"/>
    <x v="446"/>
    <n v="19.704999999899883"/>
    <d v="2024-09-24T09:52:34"/>
    <d v="1899-12-30T01:34:24"/>
    <d v="2024-09-24T11:26:58"/>
    <n v="5.05555554991588E-2"/>
    <x v="0"/>
    <m/>
    <m/>
    <x v="0"/>
    <x v="21"/>
    <x v="0"/>
    <x v="4"/>
    <x v="1"/>
    <n v="3"/>
    <s v=""/>
    <d v="1899-12-31T13:45:36"/>
    <n v="17.131666666566549"/>
    <n v="12"/>
    <n v="5.1316666665665487"/>
    <n v="0"/>
    <x v="3"/>
  </r>
  <r>
    <s v="E002"/>
    <s v="EO55"/>
    <x v="4083"/>
    <x v="0"/>
    <s v="E3"/>
    <n v="100058036"/>
    <s v="HORMI CONTADO, S.L."/>
    <n v="46005174"/>
    <s v="PLANTA DE MANILVA E/O 56"/>
    <n v="3269"/>
    <x v="45"/>
    <d v="2024-09-23T00:00:00"/>
    <d v="1899-12-30T15:47:58"/>
    <d v="1899-12-30T10:00:00"/>
    <d v="2024-09-24T00:00:00"/>
    <x v="11"/>
    <x v="9"/>
    <x v="4230"/>
    <d v="2024-09-24T00:00:00"/>
    <d v="1899-12-30T07:11:44"/>
    <n v="118"/>
    <s v="E00118"/>
    <s v="RUTA KMS.118"/>
    <x v="82"/>
    <x v="0"/>
    <x v="0"/>
    <x v="5"/>
    <x v="0"/>
    <d v="2024-09-23T15:47:58"/>
    <x v="440"/>
    <n v="18.200555555464234"/>
    <d v="2024-09-24T07:11:44"/>
    <d v="1899-12-30T01:34:24"/>
    <d v="2024-09-24T08:46:08"/>
    <n v="1.2311111109447666"/>
    <x v="0"/>
    <m/>
    <m/>
    <x v="0"/>
    <x v="21"/>
    <x v="0"/>
    <x v="4"/>
    <x v="12"/>
    <n v="3"/>
    <s v=""/>
    <d v="1899-12-31T13:45:36"/>
    <n v="15.6272222221309"/>
    <n v="12"/>
    <n v="3.6272222221309001"/>
    <n v="0"/>
    <x v="3"/>
  </r>
  <r>
    <s v="E002"/>
    <s v="EO55"/>
    <x v="4084"/>
    <x v="0"/>
    <s v="E3"/>
    <n v="100058036"/>
    <s v="HORMI CONTADO, S.L."/>
    <n v="46005174"/>
    <s v="PLANTA DE MANILVA E/O 56"/>
    <n v="3269"/>
    <x v="45"/>
    <d v="2024-09-23T00:00:00"/>
    <d v="1899-12-30T15:48:39"/>
    <d v="1899-12-30T08:00:00"/>
    <d v="2024-09-24T00:00:00"/>
    <x v="13"/>
    <x v="9"/>
    <x v="4231"/>
    <d v="2024-09-24T00:00:00"/>
    <d v="1899-12-30T05:37:24"/>
    <n v="118"/>
    <s v="E00118"/>
    <s v="RUTA KMS.118"/>
    <x v="96"/>
    <x v="0"/>
    <x v="0"/>
    <x v="5"/>
    <x v="0"/>
    <d v="2024-09-23T15:48:39"/>
    <x v="442"/>
    <n v="16.189166666648816"/>
    <d v="2024-09-24T05:37:24"/>
    <d v="1899-12-30T01:34:24"/>
    <d v="2024-09-24T07:11:48"/>
    <n v="0.80333333340240642"/>
    <x v="0"/>
    <m/>
    <m/>
    <x v="0"/>
    <x v="21"/>
    <x v="0"/>
    <x v="4"/>
    <x v="14"/>
    <n v="3"/>
    <s v=""/>
    <d v="1899-12-31T13:45:36"/>
    <n v="13.615833333315482"/>
    <n v="12"/>
    <n v="1.6158333333154822"/>
    <n v="0"/>
    <x v="3"/>
  </r>
  <r>
    <s v="E002"/>
    <s v="EO55"/>
    <x v="4085"/>
    <x v="0"/>
    <s v="E3"/>
    <n v="100058036"/>
    <s v="HORMI CONTADO, S.L."/>
    <n v="46005174"/>
    <s v="PLANTA DE MANILVA E/O 56"/>
    <n v="3269"/>
    <x v="45"/>
    <d v="2024-09-23T00:00:00"/>
    <d v="1899-12-30T15:49:08"/>
    <d v="1899-12-30T09:00:00"/>
    <d v="2024-09-24T00:00:00"/>
    <x v="18"/>
    <x v="9"/>
    <x v="4232"/>
    <d v="2024-09-24T00:00:00"/>
    <d v="1899-12-30T07:05:39"/>
    <n v="118"/>
    <s v="E00118"/>
    <s v="RUTA KMS.118"/>
    <x v="67"/>
    <x v="0"/>
    <x v="0"/>
    <x v="5"/>
    <x v="0"/>
    <d v="2024-09-23T15:49:08"/>
    <x v="441"/>
    <n v="17.181111111072823"/>
    <d v="2024-09-24T07:05:39"/>
    <d v="1899-12-30T01:34:24"/>
    <d v="2024-09-24T08:40:03"/>
    <n v="0.33250000001862645"/>
    <x v="0"/>
    <m/>
    <m/>
    <x v="0"/>
    <x v="21"/>
    <x v="0"/>
    <x v="4"/>
    <x v="12"/>
    <n v="3"/>
    <s v=""/>
    <d v="1899-12-31T13:45:36"/>
    <n v="14.607777777739489"/>
    <n v="12"/>
    <n v="2.6077777777394893"/>
    <n v="0"/>
    <x v="3"/>
  </r>
  <r>
    <s v="E002"/>
    <s v="EO55"/>
    <x v="4086"/>
    <x v="0"/>
    <s v="E3"/>
    <n v="100018431"/>
    <s v="HORMIGONES AXARQUIA, S.L."/>
    <n v="46005156"/>
    <s v="PLANTA MALAGA"/>
    <n v="3264"/>
    <x v="43"/>
    <d v="2024-09-23T00:00:00"/>
    <d v="1899-12-30T15:51:27"/>
    <d v="1899-12-30T08:00:00"/>
    <d v="2024-09-24T00:00:00"/>
    <x v="13"/>
    <x v="9"/>
    <x v="4233"/>
    <d v="2024-09-24T00:00:00"/>
    <d v="1899-12-30T07:09:14"/>
    <n v="24"/>
    <s v="E00024"/>
    <s v="RUTA KMS.024"/>
    <x v="132"/>
    <x v="0"/>
    <x v="0"/>
    <x v="5"/>
    <x v="0"/>
    <d v="2024-09-23T15:51:27"/>
    <x v="442"/>
    <n v="16.142500000074506"/>
    <d v="2024-09-24T07:09:14"/>
    <d v="1899-12-30T00:19:12"/>
    <d v="2024-09-24T07:28:26"/>
    <n v="0.52611111116129905"/>
    <x v="0"/>
    <m/>
    <m/>
    <x v="0"/>
    <x v="21"/>
    <x v="0"/>
    <x v="4"/>
    <x v="12"/>
    <n v="3"/>
    <s v=""/>
    <d v="1899-12-30T07:40:48"/>
    <n v="14.822500000074506"/>
    <n v="12"/>
    <n v="2.8225000000745055"/>
    <n v="0"/>
    <x v="3"/>
  </r>
  <r>
    <s v="E002"/>
    <s v="EO55"/>
    <x v="4087"/>
    <x v="0"/>
    <s v="E3"/>
    <n v="100037768"/>
    <s v="MINAS DE AGUAS TEÑIDAS, S.A.U. (MAT"/>
    <n v="46003118"/>
    <s v="ZREP4500031988_1 VALDELAMUSA PASTA"/>
    <n v="1782"/>
    <x v="46"/>
    <d v="2024-09-23T00:00:00"/>
    <d v="1899-12-30T16:24:59"/>
    <s v="24/09 06:00"/>
    <d v="2024-09-24T00:00:00"/>
    <x v="9"/>
    <x v="10"/>
    <x v="4234"/>
    <d v="2024-09-23T00:00:00"/>
    <d v="1899-12-30T19:23:01"/>
    <n v="85"/>
    <s v="E00085"/>
    <s v="RUTA KMS.085"/>
    <x v="63"/>
    <x v="0"/>
    <x v="0"/>
    <x v="6"/>
    <x v="0"/>
    <d v="2024-09-23T16:24:59"/>
    <x v="439"/>
    <n v="27.583611111156642"/>
    <d v="2024-09-23T19:23:01"/>
    <d v="1899-12-30T01:08:00"/>
    <d v="2024-09-23T20:31:01"/>
    <n v="23.48305555555271"/>
    <x v="0"/>
    <m/>
    <m/>
    <x v="0"/>
    <x v="20"/>
    <x v="0"/>
    <x v="4"/>
    <x v="11"/>
    <n v="2"/>
    <s v=""/>
    <d v="1899-12-31T03:12:00"/>
    <n v="25.45027777782331"/>
    <n v="12"/>
    <n v="13.45027777782331"/>
    <n v="0"/>
    <x v="3"/>
  </r>
  <r>
    <s v="E002"/>
    <s v="EO55"/>
    <x v="4088"/>
    <x v="0"/>
    <s v="E3"/>
    <n v="100037768"/>
    <s v="MINAS DE AGUAS TEÑIDAS, S.A.U. (MAT"/>
    <n v="46004267"/>
    <s v="ZREP4500031988_2 MAGDALENA PASTA"/>
    <n v="1782"/>
    <x v="46"/>
    <d v="2024-09-23T00:00:00"/>
    <d v="1899-12-30T16:28:30"/>
    <s v="24/09 06:00"/>
    <d v="2024-09-24T00:00:00"/>
    <x v="9"/>
    <x v="10"/>
    <x v="4235"/>
    <d v="2024-09-24T00:00:00"/>
    <d v="1899-12-30T08:00:59"/>
    <n v="85"/>
    <s v="E00085"/>
    <s v="RUTA KMS.085"/>
    <x v="121"/>
    <x v="0"/>
    <x v="0"/>
    <x v="6"/>
    <x v="0"/>
    <d v="2024-09-23T16:28:30"/>
    <x v="439"/>
    <n v="27.525000000139698"/>
    <d v="2024-09-24T08:00:59"/>
    <d v="1899-12-30T01:08:00"/>
    <d v="2024-09-24T09:08:59"/>
    <n v="10.850277777761221"/>
    <x v="0"/>
    <m/>
    <m/>
    <x v="0"/>
    <x v="21"/>
    <x v="0"/>
    <x v="4"/>
    <x v="0"/>
    <n v="3"/>
    <s v=""/>
    <d v="1899-12-31T03:12:00"/>
    <n v="25.391666666806366"/>
    <n v="12"/>
    <n v="13.391666666806366"/>
    <n v="0"/>
    <x v="3"/>
  </r>
  <r>
    <s v="E002"/>
    <s v="EO55"/>
    <x v="4089"/>
    <x v="0"/>
    <s v="E3"/>
    <n v="100037768"/>
    <s v="MINAS DE AGUAS TEÑIDAS, S.A.U. (MAT"/>
    <n v="46004267"/>
    <s v="ZREP4500031988_2 MAGDALENA PASTA"/>
    <n v="1782"/>
    <x v="46"/>
    <d v="2024-09-23T00:00:00"/>
    <d v="1899-12-30T16:28:54"/>
    <s v="24/09 08:00"/>
    <d v="2024-09-24T00:00:00"/>
    <x v="9"/>
    <x v="10"/>
    <x v="4236"/>
    <d v="2024-09-24T00:00:00"/>
    <d v="1899-12-30T07:27:17"/>
    <n v="85"/>
    <s v="E00085"/>
    <s v="RUTA KMS.085"/>
    <x v="389"/>
    <x v="0"/>
    <x v="0"/>
    <x v="6"/>
    <x v="0"/>
    <d v="2024-09-23T16:28:54"/>
    <x v="439"/>
    <n v="27.518333333311602"/>
    <d v="2024-09-24T07:27:17"/>
    <d v="1899-12-30T01:08:00"/>
    <d v="2024-09-24T08:35:17"/>
    <n v="11.411944444407709"/>
    <x v="0"/>
    <m/>
    <m/>
    <x v="0"/>
    <x v="21"/>
    <x v="0"/>
    <x v="4"/>
    <x v="12"/>
    <n v="3"/>
    <s v=""/>
    <d v="1899-12-31T03:12:00"/>
    <n v="25.38499999997827"/>
    <n v="12"/>
    <n v="13.38499999997827"/>
    <n v="0"/>
    <x v="3"/>
  </r>
  <r>
    <s v="E002"/>
    <s v="EO55"/>
    <x v="4090"/>
    <x v="0"/>
    <s v="E3"/>
    <n v="100037768"/>
    <s v="MINAS DE AGUAS TEÑIDAS, S.A.U. (MAT"/>
    <n v="46004267"/>
    <s v="ZREP4500031988_2 MAGDALENA PASTA"/>
    <n v="1782"/>
    <x v="46"/>
    <d v="2024-09-23T00:00:00"/>
    <d v="1899-12-30T16:29:22"/>
    <s v="24/09 10:00"/>
    <d v="2024-09-24T00:00:00"/>
    <x v="9"/>
    <x v="10"/>
    <x v="4237"/>
    <d v="2024-09-24T00:00:00"/>
    <d v="1899-12-30T08:20:39"/>
    <n v="85"/>
    <s v="E00085"/>
    <s v="RUTA KMS.085"/>
    <x v="120"/>
    <x v="0"/>
    <x v="0"/>
    <x v="6"/>
    <x v="0"/>
    <d v="2024-09-23T16:29:22"/>
    <x v="439"/>
    <n v="27.510555555636529"/>
    <d v="2024-09-24T08:20:39"/>
    <d v="1899-12-30T01:08:00"/>
    <d v="2024-09-24T09:28:39"/>
    <n v="10.522500000020955"/>
    <x v="0"/>
    <m/>
    <m/>
    <x v="0"/>
    <x v="21"/>
    <x v="0"/>
    <x v="4"/>
    <x v="0"/>
    <n v="3"/>
    <s v=""/>
    <d v="1899-12-31T03:12:00"/>
    <n v="25.377222222303196"/>
    <n v="12"/>
    <n v="13.377222222303196"/>
    <n v="0"/>
    <x v="3"/>
  </r>
  <r>
    <s v="E002"/>
    <s v="EO55"/>
    <x v="4091"/>
    <x v="0"/>
    <s v="E3"/>
    <n v="432000110"/>
    <s v="PREBETONG HORMIGONES, S.A."/>
    <n v="46005597"/>
    <s v="PLANTA MORTERO SECO MANILVA"/>
    <n v="3269"/>
    <x v="45"/>
    <d v="2024-09-23T00:00:00"/>
    <d v="1899-12-30T16:31:09"/>
    <s v="A LAS SIETE DE LA MA"/>
    <d v="2024-09-24T00:00:00"/>
    <x v="15"/>
    <x v="9"/>
    <x v="4238"/>
    <d v="2024-09-23T00:00:00"/>
    <d v="1899-12-30T18:16:40"/>
    <n v="118"/>
    <s v="E00118"/>
    <s v="RUTA KMS.118"/>
    <x v="124"/>
    <x v="0"/>
    <x v="0"/>
    <x v="5"/>
    <x v="0"/>
    <d v="2024-09-23T16:31:09"/>
    <x v="467"/>
    <n v="23.980833333393093"/>
    <d v="2024-09-23T18:16:40"/>
    <d v="1899-12-30T01:34:24"/>
    <d v="2024-09-23T19:51:04"/>
    <n v="20.648888888885267"/>
    <x v="0"/>
    <m/>
    <m/>
    <x v="0"/>
    <x v="20"/>
    <x v="0"/>
    <x v="4"/>
    <x v="10"/>
    <n v="2"/>
    <s v=""/>
    <d v="1899-12-31T13:45:36"/>
    <n v="21.407500000059759"/>
    <n v="12"/>
    <n v="9.4075000000597591"/>
    <n v="0"/>
    <x v="3"/>
  </r>
  <r>
    <s v="E002"/>
    <s v="EO55"/>
    <x v="4092"/>
    <x v="0"/>
    <s v="E3"/>
    <n v="100058426"/>
    <s v="GRUAS MEDITERRANEO, S.A."/>
    <n v="46005191"/>
    <s v="PLANTA PURCHIL"/>
    <n v="3260"/>
    <x v="52"/>
    <d v="2024-09-23T00:00:00"/>
    <d v="1899-12-30T17:06:28"/>
    <s v="24/09 10:00h"/>
    <d v="2024-09-24T00:00:00"/>
    <x v="11"/>
    <x v="9"/>
    <x v="4239"/>
    <d v="2024-09-24T00:00:00"/>
    <d v="1899-12-30T06:21:10"/>
    <n v="143"/>
    <s v="E00143"/>
    <s v="RUTA KMS.143"/>
    <x v="123"/>
    <x v="0"/>
    <x v="0"/>
    <x v="5"/>
    <x v="0"/>
    <d v="2024-09-23T17:06:28"/>
    <x v="440"/>
    <n v="16.892222222231794"/>
    <d v="2024-09-24T06:21:10"/>
    <d v="1899-12-30T01:54:24"/>
    <d v="2024-09-24T08:15:34"/>
    <n v="1.7405555553850718"/>
    <x v="0"/>
    <m/>
    <m/>
    <x v="0"/>
    <x v="21"/>
    <x v="0"/>
    <x v="4"/>
    <x v="13"/>
    <n v="3"/>
    <s v=""/>
    <d v="1899-12-31T21:45:36"/>
    <n v="13.985555555565128"/>
    <n v="12"/>
    <n v="1.9855555555651279"/>
    <n v="0"/>
    <x v="3"/>
  </r>
  <r>
    <s v="E002"/>
    <s v="EO55"/>
    <x v="4093"/>
    <x v="0"/>
    <s v="E3"/>
    <n v="100018407"/>
    <s v="GRUPO UNAMACOR, S.L."/>
    <n v="46004710"/>
    <s v="HUMILLADERO (PLANTA)"/>
    <n v="3264"/>
    <x v="43"/>
    <d v="2024-09-23T00:00:00"/>
    <d v="1899-12-30T17:09:59"/>
    <s v="24/09 De 7:30 a 11"/>
    <d v="2024-09-24T00:00:00"/>
    <x v="12"/>
    <x v="9"/>
    <x v="4240"/>
    <d v="2024-09-24T00:00:00"/>
    <d v="1899-12-30T06:47:09"/>
    <n v="74"/>
    <s v="E00074"/>
    <s v="RUTA KMS.074"/>
    <x v="381"/>
    <x v="0"/>
    <x v="0"/>
    <x v="5"/>
    <x v="0"/>
    <d v="2024-09-23T17:09:59"/>
    <x v="427"/>
    <n v="17.833611111156642"/>
    <d v="2024-09-24T06:47:09"/>
    <d v="1899-12-30T00:59:12"/>
    <d v="2024-09-24T07:46:21"/>
    <n v="3.2275000000954606"/>
    <x v="0"/>
    <m/>
    <m/>
    <x v="0"/>
    <x v="21"/>
    <x v="0"/>
    <x v="4"/>
    <x v="13"/>
    <n v="3"/>
    <s v=""/>
    <d v="1899-12-30T23:40:48"/>
    <n v="15.846944444489974"/>
    <n v="12"/>
    <n v="3.8469444444899743"/>
    <n v="0"/>
    <x v="3"/>
  </r>
  <r>
    <s v="E002"/>
    <s v="EO55"/>
    <x v="4094"/>
    <x v="0"/>
    <s v="E3"/>
    <n v="100044172"/>
    <s v="HORMIGONES ASTISOL, S.A."/>
    <n v="46005213"/>
    <s v="FUENTES DE ANDALUCIA"/>
    <n v="3264"/>
    <x v="43"/>
    <d v="2024-09-23T00:00:00"/>
    <d v="1899-12-30T17:18:05"/>
    <s v="24/09 en la mañana"/>
    <d v="2024-09-24T00:00:00"/>
    <x v="17"/>
    <x v="9"/>
    <x v="4241"/>
    <d v="2024-09-24T00:00:00"/>
    <d v="1899-12-30T07:14:37"/>
    <n v="165"/>
    <s v="E00165"/>
    <s v="RUTA KMS.165"/>
    <x v="135"/>
    <x v="0"/>
    <x v="0"/>
    <x v="5"/>
    <x v="0"/>
    <d v="2024-09-23T17:18:05"/>
    <x v="449"/>
    <n v="18.698611111147329"/>
    <d v="2024-09-24T07:14:37"/>
    <d v="1899-12-30T02:12:00"/>
    <d v="2024-09-24T09:26:37"/>
    <n v="2.5563888889155351"/>
    <x v="0"/>
    <m/>
    <m/>
    <x v="0"/>
    <x v="21"/>
    <x v="0"/>
    <x v="4"/>
    <x v="12"/>
    <n v="3"/>
    <s v=""/>
    <d v="1900-01-01T04:48:00"/>
    <n v="15.49861111114733"/>
    <n v="12"/>
    <n v="3.4986111111473299"/>
    <n v="0"/>
    <x v="3"/>
  </r>
  <r>
    <s v="E002"/>
    <s v="EO55"/>
    <x v="4095"/>
    <x v="0"/>
    <s v="E3"/>
    <n v="100037768"/>
    <s v="MINAS DE AGUAS TEÑIDAS, S.A.U. (MAT"/>
    <n v="46003118"/>
    <s v="ZREP4500031988_1 VALDELAMUSA PASTA"/>
    <n v="1782"/>
    <x v="46"/>
    <d v="2024-09-24T00:00:00"/>
    <d v="1899-12-30T08:16:11"/>
    <s v="devl mat 7001177016"/>
    <d v="2024-09-24T00:00:00"/>
    <x v="9"/>
    <x v="10"/>
    <x v="4242"/>
    <d v="2024-09-24T00:00:00"/>
    <d v="1899-12-30T09:07:21"/>
    <n v="85"/>
    <s v="E00085"/>
    <s v="RUTA KMS.085"/>
    <x v="390"/>
    <x v="1"/>
    <x v="0"/>
    <x v="6"/>
    <x v="0"/>
    <d v="2024-09-24T08:16:11"/>
    <x v="439"/>
    <n v="11.730277777765878"/>
    <d v="2024-09-24T09:07:21"/>
    <d v="1899-12-30T01:08:00"/>
    <d v="2024-09-24T10:15:21"/>
    <n v="9.7441666667000391"/>
    <x v="0"/>
    <m/>
    <m/>
    <x v="0"/>
    <x v="21"/>
    <x v="0"/>
    <x v="4"/>
    <x v="1"/>
    <n v="3"/>
    <s v=""/>
    <d v="1899-12-31T03:12:00"/>
    <n v="9.5969444444325447"/>
    <n v="0"/>
    <n v="9.5969444444325447"/>
    <n v="0"/>
    <x v="3"/>
  </r>
  <r>
    <s v="E002"/>
    <s v="EO57"/>
    <x v="4096"/>
    <x v="0"/>
    <s v="E4"/>
    <n v="100037335"/>
    <s v="PREFABRICADOS REALEJOS, S.A."/>
    <n v="68000500"/>
    <s v="LOS REALEJOS"/>
    <n v="2693"/>
    <x v="56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0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6"/>
    <x v="0"/>
    <s v="E4"/>
    <n v="100037335"/>
    <s v="PREFABRICADOS REALEJOS, S.A."/>
    <n v="68000500"/>
    <s v="LOS REALEJOS"/>
    <n v="3208"/>
    <x v="55"/>
    <d v="2024-09-18T00:00:00"/>
    <d v="1899-12-30T13:11:08"/>
    <s v="20/09 16 PAL"/>
    <d v="2024-09-20T00:00:00"/>
    <x v="9"/>
    <x v="12"/>
    <x v="4243"/>
    <d v="2024-09-20T00:00:00"/>
    <d v="1899-12-30T08:57:16"/>
    <n v="47"/>
    <s v="E00LSE"/>
    <s v="Los Realejos"/>
    <x v="145"/>
    <x v="0"/>
    <x v="1"/>
    <x v="3"/>
    <x v="1"/>
    <d v="2024-09-18T13:11:08"/>
    <x v="368"/>
    <n v="54.814444444491528"/>
    <d v="2024-09-20T08:57:16"/>
    <d v="1899-12-30T00:37:36"/>
    <d v="2024-09-20T09:34:52"/>
    <n v="10.418888888962101"/>
    <x v="0"/>
    <m/>
    <m/>
    <x v="0"/>
    <x v="19"/>
    <x v="0"/>
    <x v="3"/>
    <x v="0"/>
    <n v="6"/>
    <s v=""/>
    <d v="1899-12-30T15:02:24"/>
    <n v="53.187777777824863"/>
    <n v="24"/>
    <n v="29.187777777824863"/>
    <n v="0"/>
    <x v="1"/>
  </r>
  <r>
    <s v="E002"/>
    <s v="EO57"/>
    <x v="4097"/>
    <x v="0"/>
    <s v="E3"/>
    <n v="100000878"/>
    <s v="SAINT-GOBAIN WEBER CEMARKSA, S.A."/>
    <n v="68000496"/>
    <s v="GS EL CHORRILLO"/>
    <n v="3126"/>
    <x v="54"/>
    <d v="2024-09-19T00:00:00"/>
    <d v="1899-12-30T08:49:23"/>
    <s v="5502005924  23/09 8H"/>
    <d v="2024-09-23T00:00:00"/>
    <x v="11"/>
    <x v="12"/>
    <x v="4244"/>
    <d v="2024-09-23T00:00:00"/>
    <d v="1899-12-30T07:35:03"/>
    <n v="17"/>
    <s v="E0053E"/>
    <s v="El Chorrillo"/>
    <x v="146"/>
    <x v="0"/>
    <x v="0"/>
    <x v="3"/>
    <x v="0"/>
    <d v="2024-09-19T08:49:23"/>
    <x v="423"/>
    <n v="97.176944444363471"/>
    <d v="2024-09-23T07:35:03"/>
    <d v="1899-12-30T00:13:36"/>
    <d v="2024-09-23T07:48:39"/>
    <n v="2.1891666665906087"/>
    <x v="0"/>
    <m/>
    <m/>
    <x v="0"/>
    <x v="20"/>
    <x v="0"/>
    <x v="4"/>
    <x v="12"/>
    <n v="2"/>
    <s v=""/>
    <d v="1899-12-30T05:26:24"/>
    <n v="95.950277777696797"/>
    <n v="48"/>
    <n v="47.950277777696797"/>
    <n v="0"/>
    <x v="1"/>
  </r>
  <r>
    <s v="E002"/>
    <s v="EO57"/>
    <x v="4098"/>
    <x v="0"/>
    <s v="E3"/>
    <n v="100037274"/>
    <s v="PREFABRICADOS TEIDE S.L."/>
    <n v="68000430"/>
    <s v="GS FABRICA LAS ERAS"/>
    <n v="2649"/>
    <x v="57"/>
    <d v="2024-09-19T00:00:00"/>
    <d v="1899-12-30T11:20:27"/>
    <s v="Silo 1"/>
    <d v="2024-09-20T00:00:00"/>
    <x v="10"/>
    <x v="12"/>
    <x v="4245"/>
    <d v="2024-09-20T00:00:00"/>
    <d v="1899-12-30T09:40:33"/>
    <n v="44"/>
    <s v="E00AZF"/>
    <s v="Las Eras"/>
    <x v="146"/>
    <x v="0"/>
    <x v="0"/>
    <x v="3"/>
    <x v="0"/>
    <d v="2024-09-19T11:20:27"/>
    <x v="468"/>
    <n v="26.159166666737292"/>
    <d v="2024-09-20T09:40:33"/>
    <d v="1899-12-30T00:35:12"/>
    <d v="2024-09-20T10:15:45"/>
    <n v="3.2374999999883585"/>
    <x v="0"/>
    <m/>
    <m/>
    <x v="0"/>
    <x v="19"/>
    <x v="0"/>
    <x v="3"/>
    <x v="1"/>
    <n v="6"/>
    <s v=""/>
    <d v="1899-12-30T14:04:48"/>
    <n v="24.572500000070626"/>
    <n v="12"/>
    <n v="12.572500000070626"/>
    <n v="0"/>
    <x v="1"/>
  </r>
  <r>
    <s v="E002"/>
    <s v="EO57"/>
    <x v="4099"/>
    <x v="0"/>
    <s v="E3"/>
    <n v="100037274"/>
    <s v="PREFABRICADOS TEIDE S.L."/>
    <n v="68000430"/>
    <s v="GS FABRICA LAS ERAS"/>
    <n v="2649"/>
    <x v="57"/>
    <d v="2024-09-19T00:00:00"/>
    <d v="1899-12-30T11:21:00"/>
    <s v="Silo 2 20/09"/>
    <d v="2024-09-20T00:00:00"/>
    <x v="20"/>
    <x v="12"/>
    <x v="4246"/>
    <d v="2024-09-20T00:00:00"/>
    <d v="1899-12-30T12:38:13"/>
    <n v="44"/>
    <s v="E00AZF"/>
    <s v="Las Eras"/>
    <x v="146"/>
    <x v="0"/>
    <x v="0"/>
    <x v="3"/>
    <x v="0"/>
    <d v="2024-09-19T11:21:00"/>
    <x v="406"/>
    <n v="31.150000000081491"/>
    <d v="2024-09-20T12:38:13"/>
    <d v="1899-12-30T00:35:12"/>
    <d v="2024-09-20T13:13:25"/>
    <n v="5.276388888945803"/>
    <x v="0"/>
    <m/>
    <m/>
    <x v="0"/>
    <x v="19"/>
    <x v="0"/>
    <x v="3"/>
    <x v="3"/>
    <n v="6"/>
    <s v=""/>
    <d v="1899-12-30T14:04:48"/>
    <n v="29.563333333414825"/>
    <n v="12"/>
    <n v="17.563333333414825"/>
    <n v="0"/>
    <x v="1"/>
  </r>
  <r>
    <s v="E002"/>
    <s v="EO57"/>
    <x v="4100"/>
    <x v="0"/>
    <s v="E3"/>
    <n v="432000110"/>
    <s v="PREBETONG HORMIGONES, S.A."/>
    <n v="68000485"/>
    <s v="PLANTA LAS GALLETAS II"/>
    <n v="3126"/>
    <x v="54"/>
    <d v="2024-09-19T00:00:00"/>
    <d v="1899-12-30T13:58:10"/>
    <s v="TORRE 1 20/09"/>
    <d v="2024-09-20T00:00:00"/>
    <x v="0"/>
    <x v="12"/>
    <x v="4247"/>
    <d v="2024-09-20T00:00:00"/>
    <d v="1899-12-30T11:01:05"/>
    <n v="78"/>
    <s v="E0054I"/>
    <s v="Las Galletas"/>
    <x v="147"/>
    <x v="0"/>
    <x v="0"/>
    <x v="3"/>
    <x v="0"/>
    <d v="2024-09-19T13:58:10"/>
    <x v="387"/>
    <n v="23.030555555422325"/>
    <d v="2024-09-20T11:01:05"/>
    <d v="1899-12-30T01:02:24"/>
    <d v="2024-09-20T12:03:29"/>
    <n v="0.94194444443564862"/>
    <x v="0"/>
    <m/>
    <m/>
    <x v="0"/>
    <x v="19"/>
    <x v="0"/>
    <x v="3"/>
    <x v="7"/>
    <n v="6"/>
    <s v=""/>
    <d v="1899-12-31T00:57:36"/>
    <n v="20.990555555422326"/>
    <n v="12"/>
    <n v="8.9905555554223255"/>
    <n v="0"/>
    <x v="1"/>
  </r>
  <r>
    <s v="E002"/>
    <s v="EO57"/>
    <x v="4101"/>
    <x v="0"/>
    <s v="E3"/>
    <n v="432000110"/>
    <s v="PREBETONG HORMIGONES, S.A."/>
    <n v="68000485"/>
    <s v="PLANTA LAS GALLETAS II"/>
    <n v="3126"/>
    <x v="54"/>
    <d v="2024-09-19T00:00:00"/>
    <d v="1899-12-30T13:58:39"/>
    <s v="TORRE 2  20/09"/>
    <d v="2024-09-20T00:00:00"/>
    <x v="7"/>
    <x v="12"/>
    <x v="4248"/>
    <d v="2024-09-20T00:00:00"/>
    <d v="1899-12-30T12:58:06"/>
    <n v="78"/>
    <s v="E0054I"/>
    <s v="Las Galletas"/>
    <x v="154"/>
    <x v="0"/>
    <x v="0"/>
    <x v="3"/>
    <x v="0"/>
    <d v="2024-09-19T13:58:39"/>
    <x v="421"/>
    <n v="28.022499999962747"/>
    <d v="2024-09-20T12:58:06"/>
    <d v="1899-12-30T01:02:24"/>
    <d v="2024-09-20T14:00:30"/>
    <n v="3.9916666665812954"/>
    <x v="0"/>
    <m/>
    <m/>
    <x v="0"/>
    <x v="19"/>
    <x v="0"/>
    <x v="3"/>
    <x v="3"/>
    <n v="6"/>
    <s v=""/>
    <d v="1899-12-31T00:57:36"/>
    <n v="25.982499999962748"/>
    <n v="12"/>
    <n v="13.982499999962748"/>
    <n v="0"/>
    <x v="1"/>
  </r>
  <r>
    <s v="E002"/>
    <s v="EO57"/>
    <x v="4102"/>
    <x v="0"/>
    <s v="E4"/>
    <n v="100049540"/>
    <s v="C. B. FERRETERIA HNOS. GONZALEZ"/>
    <n v="68001662"/>
    <s v="TEJINA"/>
    <n v="2693"/>
    <x v="56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0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2"/>
    <x v="0"/>
    <s v="E4"/>
    <n v="100049540"/>
    <s v="C. B. FERRETERIA HNOS. GONZALEZ"/>
    <n v="68001662"/>
    <s v="TEJINA"/>
    <n v="3208"/>
    <x v="55"/>
    <d v="2024-09-19T00:00:00"/>
    <d v="1899-12-30T16:11:02"/>
    <s v="23/09 1º hora"/>
    <d v="2024-09-23T00:00:00"/>
    <x v="9"/>
    <x v="12"/>
    <x v="4249"/>
    <d v="2024-09-23T00:00:00"/>
    <d v="1899-12-30T06:30:22"/>
    <n v="26"/>
    <s v="E0055K"/>
    <s v="Tegueste"/>
    <x v="148"/>
    <x v="0"/>
    <x v="1"/>
    <x v="3"/>
    <x v="1"/>
    <d v="2024-09-19T16:11:02"/>
    <x v="409"/>
    <n v="99.816111111198552"/>
    <d v="2024-09-23T06:30:22"/>
    <d v="1899-12-30T00:20:48"/>
    <d v="2024-09-23T06:51:10"/>
    <n v="13.147222222352866"/>
    <x v="0"/>
    <m/>
    <m/>
    <x v="0"/>
    <x v="20"/>
    <x v="0"/>
    <x v="4"/>
    <x v="13"/>
    <n v="2"/>
    <s v=""/>
    <d v="1899-12-30T08:19:12"/>
    <n v="98.469444444531888"/>
    <n v="48"/>
    <n v="50.469444444531888"/>
    <n v="0"/>
    <x v="1"/>
  </r>
  <r>
    <s v="E002"/>
    <s v="EO57"/>
    <x v="4103"/>
    <x v="0"/>
    <s v="E3"/>
    <n v="100056375"/>
    <s v="UTE CIERRE ANILLO INSULAR TFE"/>
    <n v="68002447"/>
    <s v="ANILLO INSULAR DIV3099"/>
    <n v="2649"/>
    <x v="57"/>
    <d v="2024-09-19T00:00:00"/>
    <d v="1899-12-30T16:36:09"/>
    <s v="20/09"/>
    <d v="2024-09-20T00:00:00"/>
    <x v="20"/>
    <x v="12"/>
    <x v="4250"/>
    <d v="2024-09-20T00:00:00"/>
    <d v="1899-12-30T11:05:14"/>
    <n v="114"/>
    <s v="E002ST"/>
    <s v="Santiago del Teide"/>
    <x v="153"/>
    <x v="0"/>
    <x v="0"/>
    <x v="3"/>
    <x v="0"/>
    <d v="2024-09-19T16:36:09"/>
    <x v="406"/>
    <n v="25.897500000020955"/>
    <d v="2024-09-20T11:05:14"/>
    <d v="1899-12-30T01:31:12"/>
    <d v="2024-09-20T12:36:26"/>
    <n v="5.8927777778590098"/>
    <x v="0"/>
    <m/>
    <m/>
    <x v="0"/>
    <x v="19"/>
    <x v="0"/>
    <x v="3"/>
    <x v="7"/>
    <n v="6"/>
    <s v=""/>
    <d v="1899-12-31T12:28:48"/>
    <n v="23.377500000020955"/>
    <n v="12"/>
    <n v="11.377500000020955"/>
    <n v="0"/>
    <x v="1"/>
  </r>
  <r>
    <s v="E002"/>
    <s v="EO57"/>
    <x v="4104"/>
    <x v="0"/>
    <s v="E3"/>
    <n v="100054334"/>
    <s v="ORGANIZACION SOCAS, S. L."/>
    <n v="68002134"/>
    <s v="SOCAS SUR"/>
    <n v="2649"/>
    <x v="57"/>
    <d v="2024-09-19T00:00:00"/>
    <d v="1899-12-30T16:38:22"/>
    <s v="SOCAS SUR 23/09 8h"/>
    <d v="2024-09-23T00:00:00"/>
    <x v="17"/>
    <x v="12"/>
    <x v="4251"/>
    <d v="2024-09-23T00:00:00"/>
    <d v="1899-12-30T06:25:04"/>
    <n v="64"/>
    <s v="E0055D"/>
    <s v="San Isidro"/>
    <x v="147"/>
    <x v="0"/>
    <x v="0"/>
    <x v="3"/>
    <x v="0"/>
    <d v="2024-09-19T16:38:22"/>
    <x v="416"/>
    <n v="91.360555555613246"/>
    <d v="2024-09-23T06:25:04"/>
    <d v="1899-12-30T00:51:12"/>
    <d v="2024-09-23T07:16:16"/>
    <n v="4.7288888887851499"/>
    <x v="0"/>
    <m/>
    <m/>
    <x v="0"/>
    <x v="20"/>
    <x v="0"/>
    <x v="4"/>
    <x v="13"/>
    <n v="2"/>
    <s v=""/>
    <d v="1899-12-30T20:28:48"/>
    <n v="89.507222222279907"/>
    <n v="48"/>
    <n v="41.507222222279907"/>
    <n v="0"/>
    <x v="1"/>
  </r>
  <r>
    <s v="E002"/>
    <s v="EO57"/>
    <x v="4105"/>
    <x v="0"/>
    <s v="E3"/>
    <n v="432000110"/>
    <s v="PREBETONG HORMIGONES, S.A."/>
    <n v="68000488"/>
    <s v="PLANTA LOS REALEJOS"/>
    <n v="3126"/>
    <x v="54"/>
    <d v="2024-09-19T00:00:00"/>
    <d v="1899-12-30T16:38:49"/>
    <s v="Silo 1 20/09"/>
    <d v="2024-09-20T00:00:00"/>
    <x v="7"/>
    <x v="12"/>
    <x v="4252"/>
    <d v="2024-09-20T00:00:00"/>
    <d v="1899-12-30T11:57:27"/>
    <n v="47"/>
    <s v="E00LSE"/>
    <s v="Los Realejos"/>
    <x v="152"/>
    <x v="0"/>
    <x v="0"/>
    <x v="3"/>
    <x v="0"/>
    <d v="2024-09-19T16:38:49"/>
    <x v="421"/>
    <n v="25.353055555606261"/>
    <d v="2024-09-20T11:57:27"/>
    <d v="1899-12-30T00:37:36"/>
    <d v="2024-09-20T12:35:03"/>
    <n v="5.4158333333325572"/>
    <x v="0"/>
    <m/>
    <m/>
    <x v="0"/>
    <x v="19"/>
    <x v="0"/>
    <x v="3"/>
    <x v="7"/>
    <n v="6"/>
    <s v=""/>
    <d v="1899-12-30T15:02:24"/>
    <n v="23.726388888939596"/>
    <n v="12"/>
    <n v="11.726388888939596"/>
    <n v="0"/>
    <x v="1"/>
  </r>
  <r>
    <s v="E002"/>
    <s v="EO57"/>
    <x v="4106"/>
    <x v="0"/>
    <s v="E3"/>
    <n v="100056375"/>
    <s v="UTE CIERRE ANILLO INSULAR TFE"/>
    <n v="68002447"/>
    <s v="ANILLO INSULAR DIV3099"/>
    <n v="2649"/>
    <x v="57"/>
    <d v="2024-09-19T00:00:00"/>
    <d v="1899-12-30T16:44:20"/>
    <s v="20/09"/>
    <d v="2024-09-20T00:00:00"/>
    <x v="20"/>
    <x v="12"/>
    <x v="4253"/>
    <d v="2024-09-20T00:00:00"/>
    <d v="1899-12-30T10:18:46"/>
    <n v="114"/>
    <s v="E002ST"/>
    <s v="Santiago del Teide"/>
    <x v="144"/>
    <x v="0"/>
    <x v="0"/>
    <x v="3"/>
    <x v="0"/>
    <d v="2024-09-19T16:44:20"/>
    <x v="406"/>
    <n v="25.761111111205537"/>
    <d v="2024-09-20T10:18:46"/>
    <d v="1899-12-30T01:31:12"/>
    <d v="2024-09-20T11:49:58"/>
    <n v="6.6672222222550772"/>
    <x v="0"/>
    <m/>
    <m/>
    <x v="0"/>
    <x v="19"/>
    <x v="0"/>
    <x v="3"/>
    <x v="6"/>
    <n v="6"/>
    <s v=""/>
    <d v="1899-12-31T12:28:48"/>
    <n v="23.241111111205537"/>
    <n v="12"/>
    <n v="11.241111111205537"/>
    <n v="0"/>
    <x v="1"/>
  </r>
  <r>
    <s v="E002"/>
    <s v="EO57"/>
    <x v="4107"/>
    <x v="0"/>
    <s v="E3"/>
    <n v="432000110"/>
    <s v="PREBETONG HORMIGONES, S.A."/>
    <n v="68000483"/>
    <s v="PLANTA PUERTO SANTA CRUZ"/>
    <n v="2692"/>
    <x v="58"/>
    <d v="2024-09-19T00:00:00"/>
    <d v="1899-12-30T17:48:26"/>
    <s v="Silo 1 20/09"/>
    <d v="2024-09-20T00:00:00"/>
    <x v="4"/>
    <x v="12"/>
    <x v="4254"/>
    <d v="2024-09-20T00:00:00"/>
    <d v="1899-12-30T10:42:01"/>
    <n v="6"/>
    <s v="E00SCF"/>
    <s v="Santa Cruz de Tenerife"/>
    <x v="154"/>
    <x v="0"/>
    <x v="0"/>
    <x v="3"/>
    <x v="0"/>
    <d v="2024-09-19T17:48:26"/>
    <x v="401"/>
    <n v="21.192777777789161"/>
    <d v="2024-09-20T10:42:01"/>
    <d v="1899-12-30T00:04:48"/>
    <d v="2024-09-20T10:46:49"/>
    <n v="4.2197222221875563"/>
    <x v="0"/>
    <m/>
    <m/>
    <x v="0"/>
    <x v="19"/>
    <x v="0"/>
    <x v="3"/>
    <x v="6"/>
    <n v="6"/>
    <s v=""/>
    <d v="1899-12-30T01:55:12"/>
    <n v="20.112777777789162"/>
    <n v="12"/>
    <n v="8.1127777777891623"/>
    <n v="0"/>
    <x v="1"/>
  </r>
  <r>
    <s v="E002"/>
    <s v="EO57"/>
    <x v="4108"/>
    <x v="0"/>
    <s v="E3"/>
    <n v="100054334"/>
    <s v="ORGANIZACION SOCAS, S. L."/>
    <n v="68002135"/>
    <s v="SOCAS NARANJERO"/>
    <n v="2649"/>
    <x v="57"/>
    <d v="2024-09-19T00:00:00"/>
    <d v="1899-12-30T18:55:14"/>
    <s v="BLOQUES 23/09 1º HOR"/>
    <d v="2024-09-23T00:00:00"/>
    <x v="4"/>
    <x v="12"/>
    <x v="4255"/>
    <d v="2024-09-23T00:00:00"/>
    <d v="1899-12-30T06:54:56"/>
    <n v="22"/>
    <s v="E00LSN"/>
    <s v="Naranjeros"/>
    <x v="154"/>
    <x v="0"/>
    <x v="0"/>
    <x v="3"/>
    <x v="0"/>
    <d v="2024-09-19T18:55:14"/>
    <x v="414"/>
    <n v="92.079444444389082"/>
    <d v="2024-09-23T06:54:56"/>
    <d v="1899-12-30T00:17:36"/>
    <d v="2024-09-23T07:12:32"/>
    <n v="7.7911111112334765"/>
    <x v="0"/>
    <m/>
    <m/>
    <x v="0"/>
    <x v="20"/>
    <x v="0"/>
    <x v="4"/>
    <x v="13"/>
    <n v="2"/>
    <s v=""/>
    <d v="1899-12-30T07:02:24"/>
    <n v="90.786111111055746"/>
    <n v="48"/>
    <n v="42.786111111055746"/>
    <n v="0"/>
    <x v="1"/>
  </r>
  <r>
    <s v="E002"/>
    <s v="EO57"/>
    <x v="4109"/>
    <x v="0"/>
    <s v="E4"/>
    <n v="100037258"/>
    <s v="LUIS FARIÑA, S.L."/>
    <n v="68001556"/>
    <s v="ALMACEN CHARCO DEL PINO"/>
    <n v="2693"/>
    <x v="56"/>
    <d v="2024-09-20T00:00:00"/>
    <d v="1899-12-30T09:03:02"/>
    <s v="20/09"/>
    <d v="2024-09-20T00:00:00"/>
    <x v="4"/>
    <x v="12"/>
    <x v="4256"/>
    <d v="2024-09-20T00:00:00"/>
    <d v="1899-12-30T10:21:55"/>
    <n v="64"/>
    <s v="E0055D"/>
    <s v="San Isidro"/>
    <x v="365"/>
    <x v="0"/>
    <x v="0"/>
    <x v="3"/>
    <x v="1"/>
    <d v="2024-09-20T09:03:02"/>
    <x v="401"/>
    <n v="5.9494444445008412"/>
    <d v="2024-09-20T10:21:55"/>
    <d v="1899-12-30T00:51:12"/>
    <d v="2024-09-20T11:13:07"/>
    <n v="3.781388888892252"/>
    <x v="0"/>
    <m/>
    <m/>
    <x v="0"/>
    <x v="19"/>
    <x v="0"/>
    <x v="3"/>
    <x v="6"/>
    <n v="6"/>
    <s v=""/>
    <d v="1899-12-30T20:28:48"/>
    <n v="4.0961111111675077"/>
    <n v="0"/>
    <n v="4.0961111111675077"/>
    <n v="0"/>
    <x v="1"/>
  </r>
  <r>
    <s v="E002"/>
    <s v="EO57"/>
    <x v="4110"/>
    <x v="0"/>
    <s v="E4"/>
    <n v="100037258"/>
    <s v="LUIS FARIÑA, S.L."/>
    <n v="68001556"/>
    <s v="ALMACEN CHARCO DEL PINO"/>
    <n v="3208"/>
    <x v="55"/>
    <d v="2024-09-20T00:00:00"/>
    <d v="1899-12-30T09:03:27"/>
    <s v="20/09"/>
    <d v="2024-09-23T00:00:00"/>
    <x v="25"/>
    <x v="12"/>
    <x v="4257"/>
    <d v="2024-09-23T00:00:00"/>
    <d v="1899-12-30T09:58:14"/>
    <n v="64"/>
    <s v="E0055D"/>
    <s v="San Isidro"/>
    <x v="148"/>
    <x v="0"/>
    <x v="0"/>
    <x v="3"/>
    <x v="1"/>
    <d v="2024-09-20T09:03:27"/>
    <x v="437"/>
    <n v="81.942499999946449"/>
    <d v="2024-09-23T09:58:14"/>
    <d v="1899-12-30T00:51:12"/>
    <d v="2024-09-23T10:49:26"/>
    <n v="8.1761111109517515"/>
    <x v="0"/>
    <m/>
    <m/>
    <x v="0"/>
    <x v="20"/>
    <x v="0"/>
    <x v="4"/>
    <x v="1"/>
    <n v="2"/>
    <s v=""/>
    <d v="1899-12-30T20:28:48"/>
    <n v="80.08916666661311"/>
    <n v="36"/>
    <n v="44.08916666661311"/>
    <n v="0"/>
    <x v="1"/>
  </r>
  <r>
    <s v="E002"/>
    <s v="EO57"/>
    <x v="4111"/>
    <x v="0"/>
    <s v="E4"/>
    <n v="100049970"/>
    <s v="OBRAS Y SERV. CANARIOS H5 S.L."/>
    <n v="68002153"/>
    <s v="ROKABELLA-ADEJE"/>
    <n v="3208"/>
    <x v="55"/>
    <d v="2024-09-20T00:00:00"/>
    <d v="1899-12-30T09:29:19"/>
    <s v="20/09"/>
    <d v="2024-09-20T00:00:00"/>
    <x v="4"/>
    <x v="12"/>
    <x v="4258"/>
    <d v="2024-09-20T00:00:00"/>
    <d v="1899-12-30T08:36:59"/>
    <n v="88"/>
    <s v="E00ADE"/>
    <s v="Adeje"/>
    <x v="150"/>
    <x v="0"/>
    <x v="0"/>
    <x v="3"/>
    <x v="1"/>
    <d v="2024-09-20T09:29:19"/>
    <x v="401"/>
    <n v="5.5113888888736255"/>
    <d v="2024-09-20T08:36:59"/>
    <d v="1899-12-30T01:10:24"/>
    <d v="2024-09-20T09:47:23"/>
    <n v="5.2102777777472511"/>
    <x v="0"/>
    <m/>
    <m/>
    <x v="0"/>
    <x v="19"/>
    <x v="0"/>
    <x v="3"/>
    <x v="0"/>
    <n v="6"/>
    <s v=""/>
    <d v="1899-12-31T04:09:36"/>
    <n v="3.3380555555402918"/>
    <n v="0"/>
    <n v="3.3380555555402918"/>
    <n v="0"/>
    <x v="1"/>
  </r>
  <r>
    <s v="E002"/>
    <s v="EO57"/>
    <x v="4112"/>
    <x v="0"/>
    <s v="E3"/>
    <n v="100037274"/>
    <s v="PREFABRICADOS TEIDE S.L."/>
    <n v="68000430"/>
    <s v="GS FABRICA LAS ERAS"/>
    <n v="2649"/>
    <x v="57"/>
    <d v="2024-09-20T00:00:00"/>
    <d v="1899-12-30T10:05:38"/>
    <s v="Silo 1 23/09 10H"/>
    <d v="2024-09-23T00:00:00"/>
    <x v="17"/>
    <x v="12"/>
    <x v="4259"/>
    <d v="2024-09-23T00:00:00"/>
    <d v="1899-12-30T10:47:42"/>
    <n v="44"/>
    <s v="E00AZF"/>
    <s v="Las Eras"/>
    <x v="146"/>
    <x v="0"/>
    <x v="0"/>
    <x v="3"/>
    <x v="0"/>
    <d v="2024-09-20T10:05:38"/>
    <x v="416"/>
    <n v="73.90611111104954"/>
    <d v="2024-09-23T10:47:42"/>
    <d v="1899-12-30T00:35:12"/>
    <d v="2024-09-23T11:22:54"/>
    <n v="0.61833333328831941"/>
    <x v="0"/>
    <m/>
    <m/>
    <x v="0"/>
    <x v="20"/>
    <x v="0"/>
    <x v="4"/>
    <x v="6"/>
    <n v="2"/>
    <s v=""/>
    <d v="1899-12-30T14:04:48"/>
    <n v="72.319444444382867"/>
    <n v="36"/>
    <n v="36.319444444382867"/>
    <n v="0"/>
    <x v="1"/>
  </r>
  <r>
    <s v="E002"/>
    <s v="EO57"/>
    <x v="4113"/>
    <x v="0"/>
    <s v="E3"/>
    <n v="100038335"/>
    <s v="CONSTRUCCIONES DARIAS, S.A."/>
    <n v="68002810"/>
    <s v="LA GOMERA"/>
    <n v="3126"/>
    <x v="54"/>
    <d v="2024-09-20T00:00:00"/>
    <d v="1899-12-30T10:44:15"/>
    <s v="LA GOMERA 24/09"/>
    <d v="2024-09-24T00:00:00"/>
    <x v="13"/>
    <x v="12"/>
    <x v="4260"/>
    <d v="2024-09-23T00:00:00"/>
    <d v="1899-12-30T16:42:43"/>
    <n v="0"/>
    <m/>
    <m/>
    <x v="146"/>
    <x v="0"/>
    <x v="0"/>
    <x v="3"/>
    <x v="0"/>
    <d v="2024-09-20T10:44:15"/>
    <x v="442"/>
    <n v="93.262500000069849"/>
    <d v="2024-09-23T16:42:43"/>
    <d v="1899-12-30T00:00:00"/>
    <d v="2024-09-23T16:42:43"/>
    <n v="15.28805555566214"/>
    <x v="0"/>
    <m/>
    <m/>
    <x v="0"/>
    <x v="20"/>
    <x v="0"/>
    <x v="4"/>
    <x v="8"/>
    <n v="2"/>
    <s v=""/>
    <d v="1899-12-30T00:00:00"/>
    <n v="92.262500000069849"/>
    <n v="48"/>
    <n v="44.262500000069849"/>
    <n v="0"/>
    <x v="1"/>
  </r>
  <r>
    <s v="E002"/>
    <s v="EO57"/>
    <x v="4114"/>
    <x v="0"/>
    <s v="E4"/>
    <n v="100037361"/>
    <s v="COMERCIAL PESTANO, S.L."/>
    <n v="68000129"/>
    <s v="EN  EL SOBRADILLO"/>
    <n v="2693"/>
    <x v="56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0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4"/>
    <x v="0"/>
    <s v="E4"/>
    <n v="100037361"/>
    <s v="COMERCIAL PESTANO, S.L."/>
    <n v="68000129"/>
    <s v="EN  EL SOBRADILLO"/>
    <n v="3208"/>
    <x v="55"/>
    <d v="2024-09-20T00:00:00"/>
    <d v="1899-12-30T11:00:07"/>
    <s v="."/>
    <d v="2024-09-20T00:00:00"/>
    <x v="3"/>
    <x v="12"/>
    <x v="4261"/>
    <d v="2024-09-20T00:00:00"/>
    <d v="1899-12-30T12:13:07"/>
    <n v="15"/>
    <s v="E0055C"/>
    <s v="El Sobradillo"/>
    <x v="45"/>
    <x v="0"/>
    <x v="1"/>
    <x v="3"/>
    <x v="1"/>
    <d v="2024-09-20T11:00:07"/>
    <x v="404"/>
    <n v="2.9980555556248873"/>
    <d v="2024-09-20T12:13:07"/>
    <d v="1899-12-30T00:12:00"/>
    <d v="2024-09-20T12:25:07"/>
    <n v="1.5813888890552334"/>
    <x v="0"/>
    <m/>
    <m/>
    <x v="0"/>
    <x v="19"/>
    <x v="0"/>
    <x v="3"/>
    <x v="3"/>
    <n v="6"/>
    <s v=""/>
    <d v="1899-12-30T04:48:00"/>
    <n v="1.7980555556248872"/>
    <n v="0"/>
    <n v="1.7980555556248872"/>
    <n v="0"/>
    <x v="1"/>
  </r>
  <r>
    <s v="E002"/>
    <s v="EO57"/>
    <x v="4115"/>
    <x v="0"/>
    <s v="E4"/>
    <n v="100000637"/>
    <s v="DRAGADOS, S.A."/>
    <n v="68002926"/>
    <s v="274-222  RESIDENCIA SOLUM"/>
    <n v="3208"/>
    <x v="55"/>
    <d v="2024-09-20T00:00:00"/>
    <d v="1899-12-30T11:38:46"/>
    <s v="20/09"/>
    <d v="2024-09-20T00:00:00"/>
    <x v="4"/>
    <x v="12"/>
    <x v="4262"/>
    <d v="2024-09-20T00:00:00"/>
    <d v="1899-12-30T12:36:52"/>
    <n v="0"/>
    <m/>
    <m/>
    <x v="145"/>
    <x v="0"/>
    <x v="0"/>
    <x v="3"/>
    <x v="1"/>
    <d v="2024-09-20T11:38:46"/>
    <x v="401"/>
    <n v="3.3538888888433576"/>
    <d v="2024-09-20T12:36:52"/>
    <d v="1899-12-30T00:00:00"/>
    <d v="2024-09-20T12:36:52"/>
    <n v="2.3855555556365289"/>
    <x v="0"/>
    <m/>
    <m/>
    <x v="0"/>
    <x v="19"/>
    <x v="0"/>
    <x v="3"/>
    <x v="3"/>
    <n v="6"/>
    <s v=""/>
    <d v="1899-12-30T00:00:00"/>
    <n v="2.3538888888433576"/>
    <n v="0"/>
    <n v="2.3538888888433576"/>
    <n v="0"/>
    <x v="1"/>
  </r>
  <r>
    <s v="E002"/>
    <s v="EO57"/>
    <x v="4116"/>
    <x v="0"/>
    <s v="E3"/>
    <n v="100037179"/>
    <s v="CANARY CONCRETE, S.A."/>
    <n v="68000329"/>
    <s v="GS PLANTA ADEJE"/>
    <n v="3126"/>
    <x v="54"/>
    <d v="2024-09-20T00:00:00"/>
    <d v="1899-12-30T12:35:50"/>
    <s v="Adeje  24/09"/>
    <d v="2024-09-24T00:00:00"/>
    <x v="4"/>
    <x v="12"/>
    <x v="4263"/>
    <d v="2024-09-24T00:00:00"/>
    <d v="1899-12-30T06:25:24"/>
    <n v="88"/>
    <s v="E00ADE"/>
    <s v="Adeje"/>
    <x v="153"/>
    <x v="0"/>
    <x v="0"/>
    <x v="3"/>
    <x v="0"/>
    <d v="2024-09-20T12:35:50"/>
    <x v="469"/>
    <n v="98.4027777776937"/>
    <d v="2024-09-24T06:25:24"/>
    <d v="1899-12-30T01:10:24"/>
    <d v="2024-09-24T07:35:48"/>
    <n v="7.403333333437331"/>
    <x v="0"/>
    <m/>
    <m/>
    <x v="0"/>
    <x v="21"/>
    <x v="0"/>
    <x v="4"/>
    <x v="13"/>
    <n v="3"/>
    <s v=""/>
    <d v="1899-12-31T04:09:36"/>
    <n v="96.229444444360368"/>
    <n v="48"/>
    <n v="48.229444444360368"/>
    <n v="0"/>
    <x v="1"/>
  </r>
  <r>
    <s v="E002"/>
    <s v="EO57"/>
    <x v="4117"/>
    <x v="0"/>
    <s v="E3"/>
    <n v="432000110"/>
    <s v="PREBETONG HORMIGONES, S.A."/>
    <n v="68000483"/>
    <s v="PLANTA PUERTO SANTA CRUZ"/>
    <n v="3126"/>
    <x v="54"/>
    <d v="2024-09-20T00:00:00"/>
    <d v="1899-12-30T12:52:54"/>
    <s v="silo2 8H"/>
    <d v="2024-09-23T00:00:00"/>
    <x v="12"/>
    <x v="12"/>
    <x v="4264"/>
    <d v="2024-09-23T00:00:00"/>
    <d v="1899-12-30T06:49:39"/>
    <n v="6"/>
    <s v="E00SCF"/>
    <s v="Santa Cruz de Tenerife"/>
    <x v="152"/>
    <x v="0"/>
    <x v="0"/>
    <x v="3"/>
    <x v="0"/>
    <d v="2024-09-20T12:52:54"/>
    <x v="411"/>
    <n v="70.118333333346527"/>
    <d v="2024-09-23T06:49:39"/>
    <d v="1899-12-30T00:04:48"/>
    <d v="2024-09-23T06:54:27"/>
    <n v="4.0925000000861473"/>
    <x v="0"/>
    <m/>
    <m/>
    <x v="0"/>
    <x v="20"/>
    <x v="0"/>
    <x v="4"/>
    <x v="13"/>
    <n v="2"/>
    <s v=""/>
    <d v="1899-12-30T01:55:12"/>
    <n v="69.038333333346529"/>
    <n v="36"/>
    <n v="33.038333333346529"/>
    <n v="0"/>
    <x v="1"/>
  </r>
  <r>
    <s v="E002"/>
    <s v="EO57"/>
    <x v="4118"/>
    <x v="0"/>
    <s v="E3"/>
    <n v="432000110"/>
    <s v="PREBETONG HORMIGONES, S.A."/>
    <n v="68000483"/>
    <s v="PLANTA PUERTO SANTA CRUZ"/>
    <n v="3126"/>
    <x v="54"/>
    <d v="2024-09-20T00:00:00"/>
    <d v="1899-12-30T12:53:19"/>
    <s v="silo2 10H"/>
    <d v="2024-09-23T00:00:00"/>
    <x v="3"/>
    <x v="12"/>
    <x v="4265"/>
    <d v="2024-09-23T00:00:00"/>
    <d v="1899-12-30T11:02:47"/>
    <n v="6"/>
    <s v="E00SCF"/>
    <s v="Santa Cruz de Tenerife"/>
    <x v="147"/>
    <x v="0"/>
    <x v="0"/>
    <x v="3"/>
    <x v="0"/>
    <d v="2024-09-20T12:53:19"/>
    <x v="419"/>
    <n v="73.111388889024965"/>
    <d v="2024-09-23T11:02:47"/>
    <d v="1899-12-30T00:04:48"/>
    <d v="2024-09-23T11:07:35"/>
    <n v="2.87361111107748"/>
    <x v="0"/>
    <m/>
    <m/>
    <x v="0"/>
    <x v="20"/>
    <x v="0"/>
    <x v="4"/>
    <x v="7"/>
    <n v="2"/>
    <s v=""/>
    <d v="1899-12-30T01:55:12"/>
    <n v="72.031388889024967"/>
    <n v="36"/>
    <n v="36.031388889024967"/>
    <n v="0"/>
    <x v="1"/>
  </r>
  <r>
    <s v="E002"/>
    <s v="EO57"/>
    <x v="4119"/>
    <x v="0"/>
    <s v="E3"/>
    <n v="432000110"/>
    <s v="PREBETONG HORMIGONES, S.A."/>
    <n v="68000483"/>
    <s v="PLANTA PUERTO SANTA CRUZ"/>
    <n v="3126"/>
    <x v="54"/>
    <d v="2024-09-20T00:00:00"/>
    <d v="1899-12-30T12:53:42"/>
    <s v="silo2 12H"/>
    <d v="2024-09-23T00:00:00"/>
    <x v="1"/>
    <x v="12"/>
    <x v="4266"/>
    <d v="2024-09-23T00:00:00"/>
    <d v="1899-12-30T15:22:37"/>
    <n v="6"/>
    <s v="E00SCF"/>
    <s v="Santa Cruz de Tenerife"/>
    <x v="152"/>
    <x v="0"/>
    <x v="0"/>
    <x v="3"/>
    <x v="0"/>
    <d v="2024-09-20T12:53:42"/>
    <x v="428"/>
    <n v="76.105000000039581"/>
    <d v="2024-09-23T15:22:37"/>
    <d v="1899-12-30T00:04:48"/>
    <d v="2024-09-23T15:27:25"/>
    <n v="1.5430555556667969"/>
    <x v="0"/>
    <m/>
    <m/>
    <x v="0"/>
    <x v="20"/>
    <x v="0"/>
    <x v="4"/>
    <x v="4"/>
    <n v="2"/>
    <s v=""/>
    <d v="1899-12-30T01:55:12"/>
    <n v="75.025000000039583"/>
    <n v="36"/>
    <n v="39.025000000039583"/>
    <n v="0"/>
    <x v="1"/>
  </r>
  <r>
    <s v="E002"/>
    <s v="EO57"/>
    <x v="4120"/>
    <x v="0"/>
    <s v="E3"/>
    <n v="432000110"/>
    <s v="PREBETONG HORMIGONES, S.A."/>
    <n v="68000483"/>
    <s v="PLANTA PUERTO SANTA CRUZ"/>
    <n v="3126"/>
    <x v="54"/>
    <d v="2024-09-20T00:00:00"/>
    <d v="1899-12-30T12:54:08"/>
    <s v="silo2 14H"/>
    <d v="2024-09-23T00:00:00"/>
    <x v="7"/>
    <x v="12"/>
    <x v="4267"/>
    <d v="2024-09-23T00:00:00"/>
    <d v="1899-12-30T14:24:55"/>
    <n v="6"/>
    <s v="E00SCF"/>
    <s v="Santa Cruz de Tenerife"/>
    <x v="146"/>
    <x v="0"/>
    <x v="0"/>
    <x v="3"/>
    <x v="0"/>
    <d v="2024-09-20T12:54:08"/>
    <x v="431"/>
    <n v="77.0977777778171"/>
    <d v="2024-09-23T14:24:55"/>
    <d v="1899-12-30T00:04:48"/>
    <d v="2024-09-23T14:29:43"/>
    <n v="3.504722222161945"/>
    <x v="0"/>
    <m/>
    <m/>
    <x v="0"/>
    <x v="20"/>
    <x v="0"/>
    <x v="4"/>
    <x v="5"/>
    <n v="2"/>
    <s v=""/>
    <d v="1899-12-30T01:55:12"/>
    <n v="76.017777777817102"/>
    <n v="36"/>
    <n v="40.017777777817102"/>
    <n v="0"/>
    <x v="1"/>
  </r>
  <r>
    <s v="E002"/>
    <s v="EO57"/>
    <x v="4121"/>
    <x v="0"/>
    <s v="E3"/>
    <n v="100037447"/>
    <s v="ARIDOS Y HORMIGONES GOMERA, S.L."/>
    <n v="68000073"/>
    <s v="GS POLIGONO DE GUIMAR"/>
    <n v="3126"/>
    <x v="54"/>
    <d v="2024-09-20T00:00:00"/>
    <d v="1899-12-30T13:04:32"/>
    <s v="23/09 18:00h"/>
    <d v="2024-09-24T00:00:00"/>
    <x v="25"/>
    <x v="12"/>
    <x v="4268"/>
    <d v="2024-09-23T00:00:00"/>
    <d v="1899-12-30T15:41:25"/>
    <n v="28"/>
    <s v="E0054Q"/>
    <s v="Polig.Industrial de Guimar"/>
    <x v="154"/>
    <x v="0"/>
    <x v="0"/>
    <x v="3"/>
    <x v="0"/>
    <d v="2024-09-20T13:04:32"/>
    <x v="470"/>
    <n v="101.92444444441935"/>
    <d v="2024-09-23T15:41:25"/>
    <d v="1899-12-30T00:22:24"/>
    <d v="2024-09-23T16:03:49"/>
    <n v="26.936388888861984"/>
    <x v="0"/>
    <m/>
    <m/>
    <x v="0"/>
    <x v="20"/>
    <x v="0"/>
    <x v="4"/>
    <x v="4"/>
    <n v="2"/>
    <s v=""/>
    <d v="1899-12-30T08:57:36"/>
    <n v="100.55111111108602"/>
    <n v="48"/>
    <n v="52.551111111086016"/>
    <n v="0"/>
    <x v="1"/>
  </r>
  <r>
    <s v="E002"/>
    <s v="EO57"/>
    <x v="4122"/>
    <x v="0"/>
    <s v="E3"/>
    <n v="432000110"/>
    <s v="PREBETONG HORMIGONES, S.A."/>
    <n v="68000485"/>
    <s v="PLANTA LAS GALLETAS II"/>
    <n v="3126"/>
    <x v="54"/>
    <d v="2024-09-20T00:00:00"/>
    <d v="1899-12-30T13:09:10"/>
    <s v="TORRE 2  23/09"/>
    <d v="2024-09-23T00:00:00"/>
    <x v="25"/>
    <x v="12"/>
    <x v="4269"/>
    <d v="2024-09-23T00:00:00"/>
    <d v="1899-12-30T13:14:08"/>
    <n v="78"/>
    <s v="E0054I"/>
    <s v="Las Galletas"/>
    <x v="147"/>
    <x v="0"/>
    <x v="0"/>
    <x v="3"/>
    <x v="0"/>
    <d v="2024-09-20T13:09:10"/>
    <x v="437"/>
    <n v="77.847222222131677"/>
    <d v="2024-09-23T13:14:08"/>
    <d v="1899-12-30T01:02:24"/>
    <d v="2024-09-23T14:16:32"/>
    <n v="4.7244444443495013"/>
    <x v="0"/>
    <m/>
    <m/>
    <x v="0"/>
    <x v="20"/>
    <x v="0"/>
    <x v="4"/>
    <x v="2"/>
    <n v="2"/>
    <s v=""/>
    <d v="1899-12-31T00:57:36"/>
    <n v="75.807222222131671"/>
    <n v="36"/>
    <n v="39.807222222131671"/>
    <n v="0"/>
    <x v="1"/>
  </r>
  <r>
    <s v="E002"/>
    <s v="EO57"/>
    <x v="4123"/>
    <x v="0"/>
    <s v="E4"/>
    <n v="100045862"/>
    <s v="FERRETERIA CASTRO DELGADO S.L."/>
    <n v="68001328"/>
    <s v="EL CHORRILLO"/>
    <n v="3208"/>
    <x v="55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0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3"/>
    <x v="0"/>
    <s v="E4"/>
    <n v="100045862"/>
    <s v="FERRETERIA CASTRO DELGADO S.L."/>
    <n v="68001328"/>
    <s v="EL CHORRILLO"/>
    <n v="2693"/>
    <x v="56"/>
    <d v="2024-09-20T00:00:00"/>
    <d v="1899-12-30T13:29:43"/>
    <s v="HORARIO 7:30-15:30 2"/>
    <d v="2024-09-23T00:00:00"/>
    <x v="4"/>
    <x v="12"/>
    <x v="4270"/>
    <d v="2024-09-23T00:00:00"/>
    <d v="1899-12-30T12:42:09"/>
    <n v="17"/>
    <s v="E0053E"/>
    <s v="El Chorrillo"/>
    <x v="365"/>
    <x v="0"/>
    <x v="1"/>
    <x v="3"/>
    <x v="1"/>
    <d v="2024-09-20T13:29:43"/>
    <x v="414"/>
    <n v="73.50472222227836"/>
    <d v="2024-09-23T12:42:09"/>
    <d v="1899-12-30T00:13:36"/>
    <d v="2024-09-23T12:55:45"/>
    <n v="2.0708333331858739"/>
    <x v="0"/>
    <m/>
    <m/>
    <x v="0"/>
    <x v="20"/>
    <x v="0"/>
    <x v="4"/>
    <x v="3"/>
    <n v="2"/>
    <s v=""/>
    <d v="1899-12-30T05:26:24"/>
    <n v="72.278055555611687"/>
    <n v="36"/>
    <n v="36.278055555611687"/>
    <n v="0"/>
    <x v="1"/>
  </r>
  <r>
    <s v="E002"/>
    <s v="EO57"/>
    <x v="4124"/>
    <x v="0"/>
    <s v="E4"/>
    <n v="100050210"/>
    <s v="FERRETERIA CONPE S.L."/>
    <n v="68001697"/>
    <s v="FERRETERIA CONPE SAN ISIDRO"/>
    <n v="2693"/>
    <x v="56"/>
    <d v="2024-09-20T00:00:00"/>
    <d v="1899-12-30T13:31:08"/>
    <s v="Entrega el lunes"/>
    <d v="2024-09-23T00:00:00"/>
    <x v="11"/>
    <x v="12"/>
    <x v="4271"/>
    <d v="2024-09-23T00:00:00"/>
    <d v="1899-12-30T07:44:19"/>
    <n v="64"/>
    <s v="E0055D"/>
    <s v="San Isidro"/>
    <x v="151"/>
    <x v="0"/>
    <x v="0"/>
    <x v="3"/>
    <x v="1"/>
    <d v="2024-09-20T13:31:08"/>
    <x v="423"/>
    <n v="68.481111111002974"/>
    <d v="2024-09-23T07:44:19"/>
    <d v="1899-12-30T00:51:12"/>
    <d v="2024-09-23T08:35:31"/>
    <n v="1.4080555553664453"/>
    <x v="0"/>
    <m/>
    <m/>
    <x v="0"/>
    <x v="20"/>
    <x v="0"/>
    <x v="4"/>
    <x v="12"/>
    <n v="2"/>
    <s v=""/>
    <d v="1899-12-30T20:28:48"/>
    <n v="66.627777777669635"/>
    <n v="36"/>
    <n v="30.627777777669635"/>
    <n v="0"/>
    <x v="1"/>
  </r>
  <r>
    <s v="E002"/>
    <s v="EO57"/>
    <x v="4125"/>
    <x v="0"/>
    <s v="E3"/>
    <n v="100056375"/>
    <s v="UTE CIERRE ANILLO INSULAR TFE"/>
    <n v="68002447"/>
    <s v="ANILLO INSULAR DIV3099"/>
    <n v="2649"/>
    <x v="57"/>
    <d v="2024-09-20T00:00:00"/>
    <d v="1899-12-30T15:54:24"/>
    <s v="23/09"/>
    <d v="2024-09-23T00:00:00"/>
    <x v="7"/>
    <x v="12"/>
    <x v="4272"/>
    <d v="2024-09-23T00:00:00"/>
    <d v="1899-12-30T09:26:48"/>
    <n v="114"/>
    <s v="E002ST"/>
    <s v="Santiago del Teide"/>
    <x v="152"/>
    <x v="0"/>
    <x v="0"/>
    <x v="3"/>
    <x v="0"/>
    <d v="2024-09-20T15:54:24"/>
    <x v="431"/>
    <n v="74.093333333381452"/>
    <d v="2024-09-23T09:26:48"/>
    <d v="1899-12-30T01:31:12"/>
    <d v="2024-09-23T10:58:00"/>
    <n v="7.03333333338378"/>
    <x v="0"/>
    <m/>
    <m/>
    <x v="0"/>
    <x v="20"/>
    <x v="0"/>
    <x v="4"/>
    <x v="1"/>
    <n v="2"/>
    <s v=""/>
    <d v="1899-12-31T12:28:48"/>
    <n v="71.573333333381456"/>
    <n v="36"/>
    <n v="35.573333333381456"/>
    <n v="0"/>
    <x v="1"/>
  </r>
  <r>
    <s v="E002"/>
    <s v="EO57"/>
    <x v="4126"/>
    <x v="0"/>
    <s v="E3"/>
    <n v="432000110"/>
    <s v="PREBETONG HORMIGONES, S.A."/>
    <n v="68000488"/>
    <s v="PLANTA LOS REALEJOS"/>
    <n v="3126"/>
    <x v="54"/>
    <d v="2024-09-20T00:00:00"/>
    <d v="1899-12-30T15:55:01"/>
    <s v="Silo 2 23-9"/>
    <d v="2024-09-23T00:00:00"/>
    <x v="18"/>
    <x v="12"/>
    <x v="4273"/>
    <d v="2024-09-23T00:00:00"/>
    <d v="1899-12-30T06:24:29"/>
    <n v="47"/>
    <s v="E00LSE"/>
    <s v="Los Realejos"/>
    <x v="153"/>
    <x v="0"/>
    <x v="0"/>
    <x v="3"/>
    <x v="0"/>
    <d v="2024-09-20T15:55:01"/>
    <x v="422"/>
    <n v="65.083055555471219"/>
    <d v="2024-09-23T06:24:29"/>
    <d v="1899-12-30T00:37:36"/>
    <d v="2024-09-23T07:02:05"/>
    <n v="1.9652777777519077"/>
    <x v="0"/>
    <m/>
    <m/>
    <x v="0"/>
    <x v="20"/>
    <x v="0"/>
    <x v="4"/>
    <x v="13"/>
    <n v="2"/>
    <s v=""/>
    <d v="1899-12-30T15:02:24"/>
    <n v="63.456388888804554"/>
    <n v="36"/>
    <n v="27.456388888804554"/>
    <n v="0"/>
    <x v="1"/>
  </r>
  <r>
    <s v="E002"/>
    <s v="EO57"/>
    <x v="4127"/>
    <x v="0"/>
    <s v="E4"/>
    <n v="100037324"/>
    <s v="FERRETERIA SAN ISIDRO, S.L."/>
    <n v="68002601"/>
    <s v="ALMACEN GUIA DE ISORA"/>
    <n v="3208"/>
    <x v="55"/>
    <d v="2024-09-20T00:00:00"/>
    <d v="1899-12-30T15:56:51"/>
    <s v="PEDIDO 2024-11-00709"/>
    <d v="2024-09-23T00:00:00"/>
    <x v="11"/>
    <x v="12"/>
    <x v="4274"/>
    <d v="2024-09-23T00:00:00"/>
    <d v="1899-12-30T07:14:28"/>
    <n v="99"/>
    <s v="E00GIU"/>
    <s v="Guía de Isora"/>
    <x v="365"/>
    <x v="0"/>
    <x v="0"/>
    <x v="3"/>
    <x v="1"/>
    <d v="2024-09-20T15:56:51"/>
    <x v="423"/>
    <n v="66.052499999874271"/>
    <d v="2024-09-23T07:14:28"/>
    <d v="1899-12-30T01:19:12"/>
    <d v="2024-09-23T08:33:40"/>
    <n v="1.438888888747897"/>
    <x v="0"/>
    <m/>
    <m/>
    <x v="0"/>
    <x v="20"/>
    <x v="0"/>
    <x v="4"/>
    <x v="12"/>
    <n v="2"/>
    <s v=""/>
    <d v="1899-12-31T07:40:48"/>
    <n v="63.732499999874278"/>
    <n v="36"/>
    <n v="27.732499999874278"/>
    <n v="0"/>
    <x v="1"/>
  </r>
  <r>
    <s v="E002"/>
    <s v="EO57"/>
    <x v="4128"/>
    <x v="0"/>
    <s v="E4"/>
    <n v="100037182"/>
    <s v="FERRETERIA HERMALAY, S.L"/>
    <n v="68000169"/>
    <s v="LA CAMELLA-ARONA"/>
    <n v="3208"/>
    <x v="55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0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8"/>
    <x v="0"/>
    <s v="E4"/>
    <n v="100037182"/>
    <s v="FERRETERIA HERMALAY, S.L"/>
    <n v="68000169"/>
    <s v="LA CAMELLA-ARONA"/>
    <n v="2693"/>
    <x v="56"/>
    <d v="2024-09-20T00:00:00"/>
    <d v="1899-12-30T16:34:16"/>
    <s v="23/09 8H"/>
    <d v="2024-09-23T00:00:00"/>
    <x v="7"/>
    <x v="12"/>
    <x v="4275"/>
    <d v="2024-09-23T00:00:00"/>
    <d v="1899-12-30T14:09:18"/>
    <n v="84"/>
    <s v="E0052U"/>
    <s v="Arona"/>
    <x v="148"/>
    <x v="0"/>
    <x v="1"/>
    <x v="3"/>
    <x v="1"/>
    <d v="2024-09-20T16:34:16"/>
    <x v="431"/>
    <n v="73.428888888854999"/>
    <d v="2024-09-23T14:09:18"/>
    <d v="1899-12-30T01:07:12"/>
    <d v="2024-09-23T15:16:30"/>
    <n v="2.7249999999767169"/>
    <x v="0"/>
    <m/>
    <m/>
    <x v="0"/>
    <x v="20"/>
    <x v="0"/>
    <x v="4"/>
    <x v="5"/>
    <n v="2"/>
    <s v=""/>
    <d v="1899-12-31T02:52:48"/>
    <n v="71.308888888854995"/>
    <n v="36"/>
    <n v="35.308888888854995"/>
    <n v="0"/>
    <x v="1"/>
  </r>
  <r>
    <s v="E002"/>
    <s v="EO57"/>
    <x v="4129"/>
    <x v="0"/>
    <s v="E3"/>
    <n v="100055100"/>
    <s v="VICTOR DONATE S.L."/>
    <n v="68002900"/>
    <s v="PLANTA MACHAQUEO ATOGO"/>
    <n v="3207"/>
    <x v="89"/>
    <d v="2024-09-20T00:00:00"/>
    <d v="1899-12-30T17:02:05"/>
    <s v="23/09"/>
    <d v="2024-09-23T00:00:00"/>
    <x v="6"/>
    <x v="12"/>
    <x v="4276"/>
    <d v="2024-09-23T00:00:00"/>
    <d v="1899-12-30T10:25:28"/>
    <n v="0"/>
    <m/>
    <m/>
    <x v="154"/>
    <x v="0"/>
    <x v="0"/>
    <x v="3"/>
    <x v="0"/>
    <d v="2024-09-20T17:02:05"/>
    <x v="425"/>
    <n v="70.965277777751908"/>
    <d v="2024-09-23T10:25:28"/>
    <d v="1899-12-30T00:00:00"/>
    <d v="2024-09-23T10:25:28"/>
    <n v="5.5755555555224419"/>
    <x v="0"/>
    <m/>
    <m/>
    <x v="0"/>
    <x v="20"/>
    <x v="0"/>
    <x v="4"/>
    <x v="6"/>
    <n v="2"/>
    <s v=""/>
    <d v="1899-12-30T00:00:00"/>
    <n v="69.965277777751908"/>
    <n v="36"/>
    <n v="33.965277777751908"/>
    <n v="0"/>
    <x v="1"/>
  </r>
  <r>
    <s v="E002"/>
    <s v="EO57"/>
    <x v="4130"/>
    <x v="0"/>
    <s v="E4"/>
    <n v="100050448"/>
    <s v="FERRETERIA TAMAIDE S.L."/>
    <n v="68001726"/>
    <s v="SAN MIGUEL"/>
    <n v="2693"/>
    <x v="56"/>
    <d v="2024-09-23T00:00:00"/>
    <d v="1899-12-30T07:37:02"/>
    <s v="23/09 16p devolución"/>
    <d v="2024-09-23T00:00:00"/>
    <x v="9"/>
    <x v="12"/>
    <x v="4277"/>
    <d v="2024-09-23T00:00:00"/>
    <d v="1899-12-30T07:01:52"/>
    <n v="76"/>
    <s v="E00SMG"/>
    <s v="San Miguel"/>
    <x v="45"/>
    <x v="0"/>
    <x v="0"/>
    <x v="3"/>
    <x v="1"/>
    <d v="2024-09-23T07:37:02"/>
    <x v="409"/>
    <n v="12.382777777849697"/>
    <d v="2024-09-23T07:01:52"/>
    <d v="1899-12-30T01:00:48"/>
    <d v="2024-09-23T08:02:40"/>
    <n v="11.955555555643514"/>
    <x v="0"/>
    <m/>
    <m/>
    <x v="0"/>
    <x v="20"/>
    <x v="0"/>
    <x v="4"/>
    <x v="12"/>
    <n v="2"/>
    <s v=""/>
    <d v="1899-12-31T00:19:12"/>
    <n v="10.369444444516363"/>
    <n v="0"/>
    <n v="10.369444444516363"/>
    <n v="0"/>
    <x v="1"/>
  </r>
  <r>
    <s v="E002"/>
    <s v="EO57"/>
    <x v="4131"/>
    <x v="0"/>
    <s v="E4"/>
    <n v="100018885"/>
    <s v="KELLER CIMENTACIONES S.L."/>
    <n v="68002917"/>
    <s v="4500544263EXP2400350&amp;S_461_240050-1"/>
    <n v="2693"/>
    <x v="56"/>
    <d v="2024-09-23T00:00:00"/>
    <d v="1899-12-30T08:41:02"/>
    <s v="4500544263EXP2400350"/>
    <d v="2024-09-23T00:00:00"/>
    <x v="4"/>
    <x v="12"/>
    <x v="4278"/>
    <d v="2024-09-23T00:00:00"/>
    <d v="1899-12-30T07:56:27"/>
    <n v="0"/>
    <m/>
    <m/>
    <x v="150"/>
    <x v="0"/>
    <x v="0"/>
    <x v="3"/>
    <x v="1"/>
    <d v="2024-09-23T08:41:02"/>
    <x v="414"/>
    <n v="6.3161111111403443"/>
    <d v="2024-09-23T07:56:27"/>
    <d v="1899-12-30T00:00:00"/>
    <d v="2024-09-23T07:56:27"/>
    <n v="7.0591666666441597"/>
    <x v="0"/>
    <m/>
    <m/>
    <x v="0"/>
    <x v="20"/>
    <x v="0"/>
    <x v="4"/>
    <x v="12"/>
    <n v="2"/>
    <s v=""/>
    <d v="1899-12-30T00:00:00"/>
    <n v="5.3161111111403443"/>
    <n v="0"/>
    <n v="5.3161111111403443"/>
    <n v="0"/>
    <x v="1"/>
  </r>
  <r>
    <s v="E002"/>
    <s v="EO57"/>
    <x v="4132"/>
    <x v="0"/>
    <s v="E3"/>
    <n v="100037299"/>
    <s v="PREFABRICADOS DOMINGUEZ, S.L."/>
    <n v="68000074"/>
    <s v="GS TEGUESTE"/>
    <n v="3126"/>
    <x v="54"/>
    <d v="2024-09-23T00:00:00"/>
    <d v="1899-12-30T08:50:23"/>
    <s v="24/9 8h"/>
    <d v="2024-09-24T00:00:00"/>
    <x v="12"/>
    <x v="12"/>
    <x v="4279"/>
    <d v="2024-09-24T00:00:00"/>
    <d v="1899-12-30T08:26:17"/>
    <n v="23"/>
    <s v="E0055J"/>
    <s v="Taco"/>
    <x v="147"/>
    <x v="0"/>
    <x v="0"/>
    <x v="3"/>
    <x v="0"/>
    <d v="2024-09-23T08:50:23"/>
    <x v="427"/>
    <n v="26.160277777758893"/>
    <d v="2024-09-24T08:26:17"/>
    <d v="1899-12-30T00:18:24"/>
    <d v="2024-09-24T08:44:41"/>
    <n v="2.2552777779637836"/>
    <x v="0"/>
    <m/>
    <m/>
    <x v="0"/>
    <x v="21"/>
    <x v="0"/>
    <x v="4"/>
    <x v="0"/>
    <n v="3"/>
    <s v=""/>
    <d v="1899-12-30T07:21:36"/>
    <n v="24.853611111092228"/>
    <n v="12"/>
    <n v="12.853611111092228"/>
    <n v="0"/>
    <x v="1"/>
  </r>
  <r>
    <s v="E002"/>
    <s v="EO57"/>
    <x v="4133"/>
    <x v="0"/>
    <s v="E4"/>
    <n v="100048618"/>
    <s v="ASFALTOS Y OBRAS TAFURIASTE, S.L."/>
    <n v="68002458"/>
    <s v="VALLE CRISPIN"/>
    <n v="3208"/>
    <x v="55"/>
    <d v="2024-09-23T00:00:00"/>
    <d v="1899-12-30T10:21:00"/>
    <s v="llamar a samuel cial"/>
    <d v="2024-09-23T00:00:00"/>
    <x v="16"/>
    <x v="12"/>
    <x v="4280"/>
    <d v="2024-09-23T00:00:00"/>
    <d v="1899-12-30T11:19:09"/>
    <n v="6"/>
    <s v="E00SCF"/>
    <s v="Santa Cruz de Tenerife"/>
    <x v="151"/>
    <x v="0"/>
    <x v="0"/>
    <x v="3"/>
    <x v="1"/>
    <d v="2024-09-23T10:21:00"/>
    <x v="420"/>
    <n v="5.1500000000232831"/>
    <d v="2024-09-23T11:19:09"/>
    <d v="1899-12-30T00:04:48"/>
    <d v="2024-09-23T11:23:57"/>
    <n v="4.1008333334466442"/>
    <x v="0"/>
    <m/>
    <m/>
    <x v="0"/>
    <x v="20"/>
    <x v="0"/>
    <x v="4"/>
    <x v="7"/>
    <n v="2"/>
    <s v=""/>
    <d v="1899-12-30T01:55:12"/>
    <n v="4.070000000023283"/>
    <n v="0"/>
    <n v="4.070000000023283"/>
    <n v="0"/>
    <x v="1"/>
  </r>
  <r>
    <s v="E002"/>
    <s v="EO57"/>
    <x v="4134"/>
    <x v="0"/>
    <s v="E4"/>
    <n v="100037436"/>
    <s v="FRTRIA. ALMONTE S.L."/>
    <n v="68000085"/>
    <s v="EN CR.LAS MERCEDES LAS CANTERAS"/>
    <n v="3208"/>
    <x v="55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0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4"/>
    <x v="0"/>
    <s v="E4"/>
    <n v="100037436"/>
    <s v="FRTRIA. ALMONTE S.L."/>
    <n v="68000085"/>
    <s v="EN CR.LAS MERCEDES LAS CANTERAS"/>
    <n v="2693"/>
    <x v="56"/>
    <d v="2024-09-23T00:00:00"/>
    <d v="1899-12-30T10:38:48"/>
    <s v="23/09"/>
    <d v="2024-09-23T00:00:00"/>
    <x v="3"/>
    <x v="12"/>
    <x v="4281"/>
    <d v="2024-09-23T00:00:00"/>
    <d v="1899-12-30T12:13:12"/>
    <n v="22"/>
    <s v="E00LSN"/>
    <s v="Naranjeros"/>
    <x v="45"/>
    <x v="0"/>
    <x v="1"/>
    <x v="3"/>
    <x v="1"/>
    <d v="2024-09-23T10:38:48"/>
    <x v="419"/>
    <n v="3.3533333333325572"/>
    <d v="2024-09-23T12:13:12"/>
    <d v="1899-12-30T00:17:36"/>
    <d v="2024-09-23T12:30:48"/>
    <n v="1.4866666668676771"/>
    <x v="0"/>
    <m/>
    <m/>
    <x v="0"/>
    <x v="20"/>
    <x v="0"/>
    <x v="4"/>
    <x v="3"/>
    <n v="2"/>
    <s v=""/>
    <d v="1899-12-30T07:02:24"/>
    <n v="2.0599999999992238"/>
    <n v="0"/>
    <n v="2.0599999999992238"/>
    <n v="0"/>
    <x v="1"/>
  </r>
  <r>
    <s v="E002"/>
    <s v="EO57"/>
    <x v="4135"/>
    <x v="0"/>
    <s v="E4"/>
    <n v="100037255"/>
    <s v="CIAL. FERRETERIA VALLE SUR,S.L"/>
    <n v="68001928"/>
    <s v="PLANCHA GRANDE GÜIMAR"/>
    <n v="2693"/>
    <x v="56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0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5"/>
    <x v="0"/>
    <s v="E4"/>
    <n v="100037255"/>
    <s v="CIAL. FERRETERIA VALLE SUR,S.L"/>
    <n v="68001928"/>
    <s v="PLANCHA GRANDE GÜIMAR"/>
    <n v="3208"/>
    <x v="55"/>
    <d v="2024-09-23T00:00:00"/>
    <d v="1899-12-30T11:22:02"/>
    <s v="23/09"/>
    <d v="2024-09-23T00:00:00"/>
    <x v="16"/>
    <x v="12"/>
    <x v="4282"/>
    <d v="2024-09-23T00:00:00"/>
    <d v="1899-12-30T12:57:01"/>
    <n v="33"/>
    <s v="E0053R"/>
    <s v="Guimar"/>
    <x v="150"/>
    <x v="0"/>
    <x v="1"/>
    <x v="3"/>
    <x v="1"/>
    <d v="2024-09-23T11:22:02"/>
    <x v="420"/>
    <n v="4.1327777778496966"/>
    <d v="2024-09-23T12:57:01"/>
    <d v="1899-12-30T00:26:24"/>
    <d v="2024-09-23T13:23:25"/>
    <n v="2.1097222222597338"/>
    <x v="0"/>
    <m/>
    <m/>
    <x v="0"/>
    <x v="20"/>
    <x v="0"/>
    <x v="4"/>
    <x v="3"/>
    <n v="2"/>
    <s v=""/>
    <d v="1899-12-30T10:33:36"/>
    <n v="2.6927777778496966"/>
    <n v="0"/>
    <n v="2.6927777778496966"/>
    <n v="0"/>
    <x v="1"/>
  </r>
  <r>
    <s v="E002"/>
    <s v="EO57"/>
    <x v="4136"/>
    <x v="0"/>
    <s v="E4"/>
    <n v="100046319"/>
    <s v="ALAN CANARIAS 2010 S.L."/>
    <n v="68001375"/>
    <s v="LA GOMERA"/>
    <n v="2693"/>
    <x v="56"/>
    <d v="2024-09-23T00:00:00"/>
    <d v="1899-12-30T11:40:49"/>
    <s v="23/09"/>
    <d v="2024-09-23T00:00:00"/>
    <x v="4"/>
    <x v="12"/>
    <x v="4283"/>
    <d v="2024-09-23T00:00:00"/>
    <d v="1899-12-30T11:20:51"/>
    <n v="33"/>
    <s v="E0053R"/>
    <s v="Guimar"/>
    <x v="151"/>
    <x v="0"/>
    <x v="0"/>
    <x v="3"/>
    <x v="1"/>
    <d v="2024-09-23T11:40:49"/>
    <x v="414"/>
    <n v="3.3197222222224809"/>
    <d v="2024-09-23T11:20:51"/>
    <d v="1899-12-30T00:26:24"/>
    <d v="2024-09-23T11:47:15"/>
    <n v="3.2125000000814907"/>
    <x v="0"/>
    <m/>
    <m/>
    <x v="0"/>
    <x v="20"/>
    <x v="0"/>
    <x v="4"/>
    <x v="7"/>
    <n v="2"/>
    <s v=""/>
    <d v="1899-12-30T10:33:36"/>
    <n v="1.879722222222481"/>
    <n v="0"/>
    <n v="1.879722222222481"/>
    <n v="0"/>
    <x v="1"/>
  </r>
  <r>
    <s v="E002"/>
    <s v="EO57"/>
    <x v="4137"/>
    <x v="0"/>
    <s v="E4"/>
    <n v="100037324"/>
    <s v="FERRETERIA SAN ISIDRO, S.L."/>
    <n v="68000045"/>
    <s v="LOS REALEJOS"/>
    <n v="3208"/>
    <x v="55"/>
    <d v="2024-09-23T00:00:00"/>
    <d v="1899-12-30T12:48:54"/>
    <s v="PDD-2024-01-05273"/>
    <d v="2024-09-24T00:00:00"/>
    <x v="25"/>
    <x v="12"/>
    <x v="4284"/>
    <d v="2024-09-24T00:00:00"/>
    <d v="1899-12-30T06:25:28"/>
    <n v="47"/>
    <s v="E00LSE"/>
    <s v="Los Realejos"/>
    <x v="148"/>
    <x v="0"/>
    <x v="0"/>
    <x v="3"/>
    <x v="1"/>
    <d v="2024-09-23T12:48:54"/>
    <x v="470"/>
    <n v="30.184999999939464"/>
    <d v="2024-09-24T06:25:28"/>
    <d v="1899-12-30T00:37:36"/>
    <d v="2024-09-24T07:03:04"/>
    <n v="11.948888888815418"/>
    <x v="0"/>
    <m/>
    <m/>
    <x v="0"/>
    <x v="21"/>
    <x v="0"/>
    <x v="4"/>
    <x v="13"/>
    <n v="3"/>
    <s v=""/>
    <d v="1899-12-30T15:02:24"/>
    <n v="28.558333333272799"/>
    <n v="12"/>
    <n v="16.558333333272799"/>
    <n v="0"/>
    <x v="1"/>
  </r>
  <r>
    <s v="E002"/>
    <s v="EO57"/>
    <x v="4138"/>
    <x v="0"/>
    <s v="E3"/>
    <n v="100037415"/>
    <s v="GONZALEZ DELGADO, FRANCISCO"/>
    <n v="68000001"/>
    <s v="BUZANADA"/>
    <n v="3126"/>
    <x v="54"/>
    <d v="2024-09-23T00:00:00"/>
    <d v="1899-12-30T15:52:10"/>
    <s v="Silo pequeño"/>
    <d v="2024-09-24T00:00:00"/>
    <x v="17"/>
    <x v="12"/>
    <x v="4285"/>
    <d v="2024-09-24T00:00:00"/>
    <d v="1899-12-30T07:10:32"/>
    <n v="81"/>
    <s v="E00VEN"/>
    <s v="Valle San Lorenzo"/>
    <x v="152"/>
    <x v="0"/>
    <x v="0"/>
    <x v="3"/>
    <x v="0"/>
    <d v="2024-09-23T15:52:10"/>
    <x v="449"/>
    <n v="20.130555555573665"/>
    <d v="2024-09-24T07:10:32"/>
    <d v="1899-12-30T01:04:48"/>
    <d v="2024-09-24T08:15:20"/>
    <n v="3.7444444445427507"/>
    <x v="0"/>
    <m/>
    <m/>
    <x v="0"/>
    <x v="21"/>
    <x v="0"/>
    <x v="4"/>
    <x v="12"/>
    <n v="3"/>
    <s v=""/>
    <d v="1899-12-31T01:55:12"/>
    <n v="18.050555555573666"/>
    <n v="12"/>
    <n v="6.0505555555736663"/>
    <n v="0"/>
    <x v="1"/>
  </r>
  <r>
    <s v="E002"/>
    <s v="EO57"/>
    <x v="4139"/>
    <x v="0"/>
    <s v="E4"/>
    <n v="100037340"/>
    <s v="FRTRIA. LOS DOS CAMINOS, S.L. L."/>
    <n v="68000058"/>
    <s v="ICOD CTRA. EL AMPARO KM. 2"/>
    <n v="3208"/>
    <x v="55"/>
    <d v="2024-09-23T00:00:00"/>
    <d v="1899-12-30T15:58:48"/>
    <s v="24/09  14h"/>
    <d v="2024-09-24T00:00:00"/>
    <x v="2"/>
    <x v="12"/>
    <x v="4286"/>
    <d v="2024-09-24T00:00:00"/>
    <d v="1899-12-30T06:52:44"/>
    <n v="61"/>
    <s v="E0053T"/>
    <s v="Icod de Los Vinos"/>
    <x v="365"/>
    <x v="0"/>
    <x v="0"/>
    <x v="3"/>
    <x v="1"/>
    <d v="2024-09-23T15:58:48"/>
    <x v="450"/>
    <n v="22.519999999960419"/>
    <d v="2024-09-24T06:52:44"/>
    <d v="1899-12-30T00:48:48"/>
    <d v="2024-09-24T07:41:32"/>
    <n v="6.807777777838055"/>
    <x v="0"/>
    <m/>
    <m/>
    <x v="0"/>
    <x v="21"/>
    <x v="0"/>
    <x v="4"/>
    <x v="13"/>
    <n v="3"/>
    <s v=""/>
    <d v="1899-12-30T19:31:12"/>
    <n v="20.706666666627086"/>
    <n v="12"/>
    <n v="8.7066666666270862"/>
    <n v="0"/>
    <x v="1"/>
  </r>
  <r>
    <s v="E002"/>
    <s v="EO57"/>
    <x v="4140"/>
    <x v="0"/>
    <s v="E3"/>
    <n v="100056375"/>
    <s v="UTE CIERRE ANILLO INSULAR TFE"/>
    <n v="68002447"/>
    <s v="ANILLO INSULAR DIV3099"/>
    <n v="2649"/>
    <x v="57"/>
    <d v="2024-09-23T00:00:00"/>
    <d v="1899-12-30T16:37:21"/>
    <s v="24/09"/>
    <d v="2024-09-24T00:00:00"/>
    <x v="6"/>
    <x v="12"/>
    <x v="4287"/>
    <d v="2024-09-24T00:00:00"/>
    <d v="1899-12-30T08:40:13"/>
    <n v="114"/>
    <s v="E002ST"/>
    <s v="Santiago del Teide"/>
    <x v="154"/>
    <x v="0"/>
    <x v="0"/>
    <x v="3"/>
    <x v="0"/>
    <d v="2024-09-23T16:37:21"/>
    <x v="463"/>
    <n v="23.377499999944121"/>
    <d v="2024-09-24T08:40:13"/>
    <d v="1899-12-30T01:31:12"/>
    <d v="2024-09-24T10:11:25"/>
    <n v="5.8097222222713754"/>
    <x v="0"/>
    <m/>
    <m/>
    <x v="0"/>
    <x v="21"/>
    <x v="0"/>
    <x v="4"/>
    <x v="0"/>
    <n v="3"/>
    <s v=""/>
    <d v="1899-12-31T12:28:48"/>
    <n v="20.857499999944121"/>
    <n v="12"/>
    <n v="8.8574999999441211"/>
    <n v="0"/>
    <x v="1"/>
  </r>
  <r>
    <s v="E002"/>
    <s v="EO57"/>
    <x v="4141"/>
    <x v="0"/>
    <s v="E4"/>
    <n v="100049137"/>
    <s v="MORALES DIAZ, YONATHAN MAKEY"/>
    <n v="68001633"/>
    <s v="ALMACEN-ARICO"/>
    <n v="2693"/>
    <x v="56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0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1"/>
    <x v="0"/>
    <s v="E4"/>
    <n v="100049137"/>
    <s v="MORALES DIAZ, YONATHAN MAKEY"/>
    <n v="68001633"/>
    <s v="ALMACEN-ARICO"/>
    <n v="3208"/>
    <x v="55"/>
    <d v="2024-09-23T00:00:00"/>
    <d v="1899-12-30T17:48:13"/>
    <s v="24/09 + 1 MORTERO"/>
    <d v="2024-09-24T00:00:00"/>
    <x v="1"/>
    <x v="12"/>
    <x v="4288"/>
    <d v="2024-09-24T00:00:00"/>
    <d v="1899-12-30T07:29:34"/>
    <n v="53"/>
    <s v="E00ARI"/>
    <s v="Arico"/>
    <x v="150"/>
    <x v="0"/>
    <x v="1"/>
    <x v="3"/>
    <x v="1"/>
    <d v="2024-09-23T17:48:13"/>
    <x v="471"/>
    <n v="23.196388888929505"/>
    <d v="2024-09-24T07:29:34"/>
    <d v="1899-12-30T00:42:24"/>
    <d v="2024-09-24T08:11:58"/>
    <n v="8.8005555555573665"/>
    <x v="0"/>
    <m/>
    <m/>
    <x v="0"/>
    <x v="21"/>
    <x v="0"/>
    <x v="4"/>
    <x v="12"/>
    <n v="3"/>
    <s v=""/>
    <d v="1899-12-30T16:57:36"/>
    <n v="21.489722222262838"/>
    <n v="12"/>
    <n v="9.4897222222628379"/>
    <n v="0"/>
    <x v="1"/>
  </r>
  <r>
    <s v="E002"/>
    <s v="EO57"/>
    <x v="4142"/>
    <x v="0"/>
    <s v="E3"/>
    <n v="432000110"/>
    <s v="PREBETONG HORMIGONES, S.A."/>
    <n v="68000483"/>
    <s v="PLANTA PUERTO SANTA CRUZ"/>
    <n v="3126"/>
    <x v="54"/>
    <d v="2024-09-23T00:00:00"/>
    <d v="1899-12-30T19:10:10"/>
    <s v="24/09 09:00H SILO 2"/>
    <d v="2024-09-24T00:00:00"/>
    <x v="12"/>
    <x v="12"/>
    <x v="4289"/>
    <d v="2024-09-24T00:00:00"/>
    <d v="1899-12-30T06:48:00"/>
    <n v="6"/>
    <s v="E00SCF"/>
    <s v="Santa Cruz de Tenerife"/>
    <x v="147"/>
    <x v="0"/>
    <x v="0"/>
    <x v="3"/>
    <x v="0"/>
    <d v="2024-09-23T19:10:10"/>
    <x v="427"/>
    <n v="15.830555555527098"/>
    <d v="2024-09-24T06:48:00"/>
    <d v="1899-12-30T00:04:48"/>
    <d v="2024-09-24T06:52:48"/>
    <n v="4.120000000053551"/>
    <x v="0"/>
    <m/>
    <m/>
    <x v="0"/>
    <x v="21"/>
    <x v="0"/>
    <x v="4"/>
    <x v="13"/>
    <n v="3"/>
    <s v=""/>
    <d v="1899-12-30T01:55:12"/>
    <n v="14.750555555527098"/>
    <n v="12"/>
    <n v="2.7505555555270984"/>
    <n v="0"/>
    <x v="1"/>
  </r>
  <r>
    <s v="E002"/>
    <s v="EO57"/>
    <x v="4143"/>
    <x v="0"/>
    <s v="E4"/>
    <n v="100037368"/>
    <s v="QUINTERCON,S.L."/>
    <n v="68002837"/>
    <s v="EDIFICIO SABINA CANDELARIA"/>
    <n v="3208"/>
    <x v="55"/>
    <d v="2024-09-24T00:00:00"/>
    <d v="1899-12-30T08:07:46"/>
    <s v="24/09"/>
    <d v="2024-09-24T00:00:00"/>
    <x v="4"/>
    <x v="12"/>
    <x v="4290"/>
    <d v="2024-09-24T00:00:00"/>
    <d v="1899-12-30T07:31:35"/>
    <n v="0"/>
    <m/>
    <m/>
    <x v="151"/>
    <x v="0"/>
    <x v="0"/>
    <x v="3"/>
    <x v="1"/>
    <d v="2024-09-24T08:07:46"/>
    <x v="469"/>
    <n v="6.870555555622559"/>
    <d v="2024-09-24T07:31:35"/>
    <d v="1899-12-30T00:00:00"/>
    <d v="2024-09-24T07:31:35"/>
    <n v="7.473611111054197"/>
    <x v="0"/>
    <m/>
    <m/>
    <x v="0"/>
    <x v="21"/>
    <x v="0"/>
    <x v="4"/>
    <x v="12"/>
    <n v="3"/>
    <s v=""/>
    <d v="1899-12-30T00:00:00"/>
    <n v="5.870555555622559"/>
    <n v="0"/>
    <n v="5.870555555622559"/>
    <n v="0"/>
    <x v="1"/>
  </r>
  <r>
    <s v="E002"/>
    <s v="EO65"/>
    <x v="4144"/>
    <x v="0"/>
    <s v="E3"/>
    <n v="100042375"/>
    <s v="PRETENSADOS DURAN, S.L."/>
    <n v="85000151"/>
    <s v="ALBUERA LA - PREF. LA ALBUERA"/>
    <n v="3297"/>
    <x v="60"/>
    <d v="2024-09-19T00:00:00"/>
    <d v="1899-12-30T15:35:13"/>
    <s v="23/09 08:00h"/>
    <d v="2024-09-23T00:00:00"/>
    <x v="13"/>
    <x v="13"/>
    <x v="4291"/>
    <d v="2024-09-20T00:00:00"/>
    <d v="1899-12-30T11:27:47"/>
    <n v="73"/>
    <s v="E00073"/>
    <s v="RUTA KMS.073"/>
    <x v="157"/>
    <x v="0"/>
    <x v="0"/>
    <x v="8"/>
    <x v="0"/>
    <d v="2024-09-19T15:35:13"/>
    <x v="410"/>
    <n v="88.41305555566214"/>
    <d v="2024-09-20T11:27:47"/>
    <d v="1899-12-30T00:58:24"/>
    <d v="2024-09-20T12:26:11"/>
    <n v="67.563611111138016"/>
    <x v="0"/>
    <m/>
    <m/>
    <x v="0"/>
    <x v="19"/>
    <x v="0"/>
    <x v="3"/>
    <x v="7"/>
    <n v="6"/>
    <s v="HIBURSANFRE, S.L.U."/>
    <d v="1899-12-30T23:21:36"/>
    <n v="86.439722222328811"/>
    <n v="48"/>
    <n v="38.439722222328811"/>
    <n v="0"/>
    <x v="4"/>
  </r>
  <r>
    <s v="E002"/>
    <s v="EO65"/>
    <x v="4145"/>
    <x v="0"/>
    <s v="E4"/>
    <n v="100027135"/>
    <s v="RAMIRO SANCHEZ E HIJOS C.B."/>
    <n v="84000261"/>
    <s v="SERRADILLA"/>
    <n v="3230"/>
    <x v="59"/>
    <d v="2024-09-19T00:00:00"/>
    <d v="1899-12-30T16:31:23"/>
    <s v="20/09 cuanto antes"/>
    <d v="2024-09-20T00:00:00"/>
    <x v="9"/>
    <x v="13"/>
    <x v="4292"/>
    <d v="2024-09-20T00:00:00"/>
    <d v="1899-12-30T10:13:17"/>
    <n v="207"/>
    <s v="E00207"/>
    <s v="RUTA KMS.207"/>
    <x v="164"/>
    <x v="0"/>
    <x v="0"/>
    <x v="8"/>
    <x v="1"/>
    <d v="2024-09-19T16:31:23"/>
    <x v="368"/>
    <n v="27.476944444526453"/>
    <d v="2024-09-20T10:13:17"/>
    <d v="1899-12-30T02:45:36"/>
    <d v="2024-09-20T12:58:53"/>
    <n v="7.0186111112125218"/>
    <x v="0"/>
    <m/>
    <m/>
    <x v="0"/>
    <x v="19"/>
    <x v="0"/>
    <x v="3"/>
    <x v="6"/>
    <n v="6"/>
    <s v=""/>
    <d v="1900-01-01T18:14:24"/>
    <n v="23.716944444526455"/>
    <n v="12"/>
    <n v="11.716944444526455"/>
    <n v="0"/>
    <x v="4"/>
  </r>
  <r>
    <s v="E002"/>
    <s v="EO65"/>
    <x v="4146"/>
    <x v="0"/>
    <s v="E3"/>
    <n v="100038848"/>
    <s v="HORMIGONES CORIA, S.L."/>
    <n v="85000317"/>
    <s v="CORIA"/>
    <n v="3297"/>
    <x v="60"/>
    <d v="2024-09-19T00:00:00"/>
    <d v="1899-12-30T17:20:02"/>
    <s v="20/09 x DIA"/>
    <d v="2024-09-20T00:00:00"/>
    <x v="6"/>
    <x v="13"/>
    <x v="4293"/>
    <d v="2024-09-20T00:00:00"/>
    <d v="1899-12-30T09:19:37"/>
    <n v="210"/>
    <s v="E00210"/>
    <s v="RUTA KMS.210"/>
    <x v="205"/>
    <x v="0"/>
    <x v="0"/>
    <x v="8"/>
    <x v="0"/>
    <d v="2024-09-19T17:20:02"/>
    <x v="407"/>
    <n v="22.666111111000646"/>
    <d v="2024-09-20T09:19:37"/>
    <d v="1899-12-30T02:48:00"/>
    <d v="2024-09-20T12:07:37"/>
    <n v="3.873055555508472"/>
    <x v="0"/>
    <m/>
    <m/>
    <x v="0"/>
    <x v="19"/>
    <x v="0"/>
    <x v="3"/>
    <x v="1"/>
    <n v="6"/>
    <s v="LOGISTICA GALVEZ MARIN, S.L."/>
    <d v="1900-01-01T19:12:00"/>
    <n v="18.866111111000645"/>
    <n v="12"/>
    <n v="6.8661111110006452"/>
    <n v="0"/>
    <x v="4"/>
  </r>
  <r>
    <s v="E002"/>
    <s v="EO65"/>
    <x v="4147"/>
    <x v="0"/>
    <s v="E4"/>
    <n v="100046984"/>
    <s v="TRANSP. Y CEMENTOS HIDALGO, S.L."/>
    <n v="84000702"/>
    <s v="PELAYOS DE LA PRESA- LUMACON"/>
    <n v="3230"/>
    <x v="59"/>
    <d v="2024-09-19T00:00:00"/>
    <d v="1899-12-30T17:40:05"/>
    <s v="24/09 08h LUMACON 61"/>
    <d v="2024-09-24T00:00:00"/>
    <x v="13"/>
    <x v="13"/>
    <x v="4294"/>
    <d v="2024-09-20T00:00:00"/>
    <d v="1899-12-30T20:33:09"/>
    <n v="378"/>
    <s v="E00378"/>
    <s v="RUTA KMS.378"/>
    <x v="402"/>
    <x v="0"/>
    <x v="0"/>
    <x v="8"/>
    <x v="1"/>
    <d v="2024-09-19T17:40:05"/>
    <x v="442"/>
    <n v="110.33194444456603"/>
    <d v="2024-09-20T20:33:09"/>
    <d v="1899-12-30T05:02:24"/>
    <d v="2024-09-21T01:35:33"/>
    <n v="78.407500000088476"/>
    <x v="0"/>
    <m/>
    <m/>
    <x v="0"/>
    <x v="19"/>
    <x v="0"/>
    <x v="3"/>
    <x v="16"/>
    <n v="6"/>
    <s v=""/>
    <d v="1900-01-04T00:57:36"/>
    <n v="104.29194444456603"/>
    <n v="60"/>
    <n v="44.291944444566028"/>
    <n v="0"/>
    <x v="4"/>
  </r>
  <r>
    <s v="E002"/>
    <s v="EO65"/>
    <x v="4148"/>
    <x v="0"/>
    <s v="E4"/>
    <n v="100046984"/>
    <s v="TRANSP. Y CEMENTOS HIDALGO, S.L."/>
    <n v="84000702"/>
    <s v="PELAYOS DE LA PRESA- LUMACON"/>
    <n v="3230"/>
    <x v="59"/>
    <d v="2024-09-19T00:00:00"/>
    <d v="1899-12-30T17:40:34"/>
    <s v="24/09 10h LUMACON 61"/>
    <d v="2024-09-24T00:00:00"/>
    <x v="11"/>
    <x v="13"/>
    <x v="4295"/>
    <d v="2024-09-20T00:00:00"/>
    <d v="1899-12-30T18:10:57"/>
    <n v="378"/>
    <s v="E00378"/>
    <s v="RUTA KMS.378"/>
    <x v="411"/>
    <x v="0"/>
    <x v="0"/>
    <x v="8"/>
    <x v="1"/>
    <d v="2024-09-19T17:40:34"/>
    <x v="440"/>
    <n v="112.32388888875721"/>
    <d v="2024-09-20T18:10:57"/>
    <d v="1899-12-30T05:02:24"/>
    <d v="2024-09-20T23:13:21"/>
    <n v="82.777499999909196"/>
    <x v="0"/>
    <m/>
    <m/>
    <x v="0"/>
    <x v="19"/>
    <x v="0"/>
    <x v="3"/>
    <x v="10"/>
    <n v="6"/>
    <s v=""/>
    <d v="1900-01-04T00:57:36"/>
    <n v="106.2838888887572"/>
    <n v="60"/>
    <n v="46.283888888757204"/>
    <n v="0"/>
    <x v="4"/>
  </r>
  <r>
    <s v="E002"/>
    <s v="EO65"/>
    <x v="4149"/>
    <x v="0"/>
    <s v="E3"/>
    <n v="100055204"/>
    <s v="TECOR HORMIGONES, S.L"/>
    <n v="85000024"/>
    <s v="TORRE MIGUEL SESMERO"/>
    <n v="3297"/>
    <x v="60"/>
    <d v="2024-09-20T00:00:00"/>
    <d v="1899-12-30T08:40:31"/>
    <s v="20/09 antes de 14h"/>
    <d v="2024-09-20T00:00:00"/>
    <x v="3"/>
    <x v="13"/>
    <x v="4296"/>
    <d v="2024-09-20T00:00:00"/>
    <d v="1899-12-30T10:58:23"/>
    <n v="57"/>
    <s v="E00057"/>
    <s v="RUTA KMS.057"/>
    <x v="191"/>
    <x v="0"/>
    <x v="0"/>
    <x v="8"/>
    <x v="0"/>
    <d v="2024-09-20T08:40:31"/>
    <x v="404"/>
    <n v="5.3247222222271375"/>
    <d v="2024-09-20T10:58:23"/>
    <d v="1899-12-30T00:45:36"/>
    <d v="2024-09-20T11:43:59"/>
    <n v="2.2669444443890825"/>
    <x v="0"/>
    <m/>
    <m/>
    <x v="0"/>
    <x v="19"/>
    <x v="0"/>
    <x v="3"/>
    <x v="6"/>
    <n v="6"/>
    <s v=""/>
    <d v="1899-12-30T18:14:24"/>
    <n v="3.5647222222271377"/>
    <n v="0"/>
    <n v="3.5647222222271377"/>
    <n v="0"/>
    <x v="4"/>
  </r>
  <r>
    <s v="E002"/>
    <s v="EO65"/>
    <x v="4150"/>
    <x v="0"/>
    <s v="E3"/>
    <n v="100018481"/>
    <s v="LA HINOJOSEÑA S.L."/>
    <n v="85000028"/>
    <s v="HINOJOSA DEL DUQUE"/>
    <n v="3228"/>
    <x v="61"/>
    <d v="2024-09-20T00:00:00"/>
    <d v="1899-12-30T08:57:00"/>
    <s v="20/09 x el día antes"/>
    <d v="2024-09-20T00:00:00"/>
    <x v="25"/>
    <x v="13"/>
    <x v="4297"/>
    <d v="2024-09-20T00:00:00"/>
    <d v="1899-12-30T11:20:23"/>
    <n v="154"/>
    <s v="E00154"/>
    <s v="RUTA KMS.154"/>
    <x v="172"/>
    <x v="0"/>
    <x v="0"/>
    <x v="8"/>
    <x v="0"/>
    <d v="2024-09-20T08:57:00"/>
    <x v="405"/>
    <n v="10.049999999930151"/>
    <d v="2024-09-20T11:20:23"/>
    <d v="1899-12-30T02:03:12"/>
    <d v="2024-09-20T13:23:35"/>
    <n v="5.6069444444146939"/>
    <x v="0"/>
    <m/>
    <m/>
    <x v="0"/>
    <x v="19"/>
    <x v="0"/>
    <x v="3"/>
    <x v="7"/>
    <n v="6"/>
    <s v="MARTINEZ RODRIGUEZ FRANCISCO JAVIER"/>
    <d v="1900-01-01T01:16:48"/>
    <n v="6.996666666596818"/>
    <n v="0"/>
    <n v="6.996666666596818"/>
    <n v="0"/>
    <x v="4"/>
  </r>
  <r>
    <s v="E002"/>
    <s v="EO65"/>
    <x v="4151"/>
    <x v="0"/>
    <s v="E3"/>
    <n v="432000110"/>
    <s v="PREBETONG HORMIGONES, S.A."/>
    <n v="85000000"/>
    <s v="FREGENAL DE LA SIERRA"/>
    <n v="3297"/>
    <x v="60"/>
    <d v="2024-09-20T00:00:00"/>
    <d v="1899-12-30T09:44:00"/>
    <s v="23/09 08H CON GRIFO"/>
    <d v="2024-09-23T00:00:00"/>
    <x v="13"/>
    <x v="13"/>
    <x v="4298"/>
    <d v="2024-09-20T00:00:00"/>
    <d v="1899-12-30T12:57:52"/>
    <n v="32"/>
    <s v="E00032"/>
    <s v="RUTA KMS.032"/>
    <x v="345"/>
    <x v="0"/>
    <x v="0"/>
    <x v="8"/>
    <x v="0"/>
    <d v="2024-09-20T09:44:00"/>
    <x v="410"/>
    <n v="70.266666666779201"/>
    <d v="2024-09-20T12:57:52"/>
    <d v="1899-12-30T00:25:36"/>
    <d v="2024-09-20T13:23:28"/>
    <n v="66.608888888906222"/>
    <x v="0"/>
    <m/>
    <m/>
    <x v="0"/>
    <x v="19"/>
    <x v="0"/>
    <x v="3"/>
    <x v="3"/>
    <n v="6"/>
    <s v="HIBURSANFRE, S.L.U."/>
    <d v="1899-12-30T10:14:24"/>
    <n v="68.840000000112539"/>
    <n v="36"/>
    <n v="32.840000000112539"/>
    <n v="0"/>
    <x v="4"/>
  </r>
  <r>
    <s v="E002"/>
    <s v="EO65"/>
    <x v="4152"/>
    <x v="0"/>
    <s v="E3"/>
    <n v="100057778"/>
    <s v="HORM. MALMASCA, S.L."/>
    <n v="85000030"/>
    <s v="VILLARRUBIA DE LOS OJOS"/>
    <n v="3228"/>
    <x v="61"/>
    <d v="2024-09-20T00:00:00"/>
    <d v="1899-12-30T09:47:34"/>
    <s v="23/09 09:30h silo 2"/>
    <d v="2024-09-23T00:00:00"/>
    <x v="23"/>
    <x v="13"/>
    <x v="4299"/>
    <d v="2024-09-20T00:00:00"/>
    <d v="1899-12-30T13:25:55"/>
    <n v="364"/>
    <s v="E00364"/>
    <s v="RUTA KMS.364"/>
    <x v="256"/>
    <x v="0"/>
    <x v="0"/>
    <x v="8"/>
    <x v="0"/>
    <d v="2024-09-20T09:47:34"/>
    <x v="426"/>
    <n v="71.707222222234122"/>
    <d v="2024-09-20T13:25:55"/>
    <d v="1899-12-30T04:51:12"/>
    <d v="2024-09-20T18:17:07"/>
    <n v="63.214722222299315"/>
    <x v="0"/>
    <m/>
    <m/>
    <x v="0"/>
    <x v="19"/>
    <x v="0"/>
    <x v="3"/>
    <x v="2"/>
    <n v="6"/>
    <s v="HORMIGONES Y CONTENEDORES JARA"/>
    <d v="1900-01-03T20:28:48"/>
    <n v="65.853888888900784"/>
    <n v="36"/>
    <n v="29.853888888900784"/>
    <n v="0"/>
    <x v="4"/>
  </r>
  <r>
    <s v="E002"/>
    <s v="EO65"/>
    <x v="4153"/>
    <x v="0"/>
    <s v="E3"/>
    <n v="100057849"/>
    <s v="HORMIGONES HUELVA Y SEVILLA, S.L."/>
    <n v="85000023"/>
    <s v="ALMONTE"/>
    <n v="3228"/>
    <x v="61"/>
    <d v="2024-09-20T00:00:00"/>
    <d v="1899-12-30T09:55:19"/>
    <s v="23/09 10h"/>
    <d v="2024-09-23T00:00:00"/>
    <x v="11"/>
    <x v="13"/>
    <x v="4300"/>
    <d v="2024-09-20T00:00:00"/>
    <d v="1899-12-30T18:21:58"/>
    <n v="204"/>
    <s v="E00204"/>
    <s v="RUTA KMS.204"/>
    <x v="165"/>
    <x v="0"/>
    <x v="0"/>
    <x v="8"/>
    <x v="0"/>
    <d v="2024-09-20T09:55:19"/>
    <x v="423"/>
    <n v="72.078055555466563"/>
    <d v="2024-09-20T18:21:58"/>
    <d v="1899-12-30T02:43:12"/>
    <d v="2024-09-20T21:05:10"/>
    <n v="60.913888888782822"/>
    <x v="0"/>
    <m/>
    <m/>
    <x v="0"/>
    <x v="19"/>
    <x v="0"/>
    <x v="3"/>
    <x v="10"/>
    <n v="6"/>
    <s v=""/>
    <d v="1900-01-01T17:16:48"/>
    <n v="68.358055555466564"/>
    <n v="36"/>
    <n v="32.358055555466564"/>
    <n v="0"/>
    <x v="4"/>
  </r>
  <r>
    <s v="E002"/>
    <s v="EO65"/>
    <x v="4154"/>
    <x v="0"/>
    <s v="E3"/>
    <n v="100046984"/>
    <s v="TRANSP. Y CEMENTOS HIDALGO, S.L."/>
    <n v="85000516"/>
    <s v="CHOZAS DE CANALES-HORMICHOZAS"/>
    <n v="3297"/>
    <x v="60"/>
    <d v="2024-09-20T00:00:00"/>
    <d v="1899-12-30T09:56:58"/>
    <s v="HORMICHOZAS 42,5 P-L"/>
    <d v="2024-09-23T00:00:00"/>
    <x v="13"/>
    <x v="13"/>
    <x v="4301"/>
    <d v="2024-09-20T00:00:00"/>
    <d v="1899-12-30T12:34:16"/>
    <n v="383"/>
    <s v="E00383"/>
    <s v="RUTA KMS.383"/>
    <x v="377"/>
    <x v="0"/>
    <x v="0"/>
    <x v="8"/>
    <x v="0"/>
    <d v="2024-09-20T09:56:58"/>
    <x v="410"/>
    <n v="70.050555555615574"/>
    <d v="2024-09-20T12:34:16"/>
    <d v="1899-12-30T05:06:24"/>
    <d v="2024-09-20T17:40:40"/>
    <n v="62.322222222341225"/>
    <x v="0"/>
    <m/>
    <m/>
    <x v="0"/>
    <x v="19"/>
    <x v="0"/>
    <x v="3"/>
    <x v="3"/>
    <n v="6"/>
    <s v="LOGISTICA Y CEM. HIDALGO, S.L."/>
    <d v="1900-01-04T02:33:36"/>
    <n v="63.943888888948905"/>
    <n v="36"/>
    <n v="27.943888888948905"/>
    <n v="0"/>
    <x v="4"/>
  </r>
  <r>
    <s v="E002"/>
    <s v="EO65"/>
    <x v="4155"/>
    <x v="0"/>
    <s v="E3"/>
    <n v="100057883"/>
    <s v="MATERIALES Y HORMIGONES, SL"/>
    <n v="85000198"/>
    <s v="MADRID"/>
    <n v="3228"/>
    <x v="61"/>
    <d v="2024-09-20T00:00:00"/>
    <d v="1899-12-30T10:09:00"/>
    <s v="23/09"/>
    <d v="2024-09-23T00:00:00"/>
    <x v="1"/>
    <x v="13"/>
    <x v="4302"/>
    <d v="2024-09-23T00:00:00"/>
    <d v="1899-12-30T08:43:20"/>
    <n v="413"/>
    <s v="E00413"/>
    <s v="RUTA KMS.413"/>
    <x v="184"/>
    <x v="0"/>
    <x v="0"/>
    <x v="8"/>
    <x v="0"/>
    <d v="2024-09-20T10:09:00"/>
    <x v="428"/>
    <n v="78.849999999976717"/>
    <d v="2024-09-23T08:43:20"/>
    <d v="1899-12-30T05:30:24"/>
    <d v="2024-09-23T14:13:44"/>
    <n v="2.7711111112148501"/>
    <x v="0"/>
    <m/>
    <m/>
    <x v="0"/>
    <x v="20"/>
    <x v="0"/>
    <x v="4"/>
    <x v="0"/>
    <n v="2"/>
    <s v=""/>
    <d v="1900-01-04T12:09:36"/>
    <n v="72.343333333310056"/>
    <n v="36"/>
    <n v="36.343333333310056"/>
    <n v="0"/>
    <x v="4"/>
  </r>
  <r>
    <s v="E002"/>
    <s v="EO65"/>
    <x v="4156"/>
    <x v="0"/>
    <s v="E3"/>
    <n v="100057883"/>
    <s v="MATERIALES Y HORMIGONES, SL"/>
    <n v="85000198"/>
    <s v="MADRID"/>
    <n v="3228"/>
    <x v="61"/>
    <d v="2024-09-20T00:00:00"/>
    <d v="1899-12-30T10:09:31"/>
    <s v="23/09"/>
    <d v="2024-09-23T00:00:00"/>
    <x v="1"/>
    <x v="13"/>
    <x v="4303"/>
    <d v="2024-09-20T00:00:00"/>
    <d v="1899-12-30T12:46:43"/>
    <n v="413"/>
    <s v="E00413"/>
    <s v="RUTA KMS.413"/>
    <x v="185"/>
    <x v="0"/>
    <x v="0"/>
    <x v="8"/>
    <x v="0"/>
    <d v="2024-09-20T10:09:31"/>
    <x v="428"/>
    <n v="78.841388888948131"/>
    <d v="2024-09-20T12:46:43"/>
    <d v="1899-12-30T05:30:24"/>
    <d v="2024-09-20T18:17:07"/>
    <n v="70.714722222299315"/>
    <x v="0"/>
    <m/>
    <m/>
    <x v="0"/>
    <x v="19"/>
    <x v="0"/>
    <x v="3"/>
    <x v="3"/>
    <n v="6"/>
    <s v="HORMIGONES Y CONTENEDORES JARA"/>
    <d v="1900-01-04T12:09:36"/>
    <n v="72.334722222281471"/>
    <n v="36"/>
    <n v="36.334722222281471"/>
    <n v="0"/>
    <x v="4"/>
  </r>
  <r>
    <s v="E002"/>
    <s v="EO65"/>
    <x v="4157"/>
    <x v="0"/>
    <s v="E4"/>
    <n v="100018408"/>
    <s v="GUTIERREZ CARABALLO, JOSE MANUEL"/>
    <n v="84000377"/>
    <s v="STA BARBARA D CASA-CONST. QUARESMA"/>
    <n v="3230"/>
    <x v="59"/>
    <d v="2024-09-20T00:00:00"/>
    <d v="1899-12-30T10:31:59"/>
    <s v="23/09 QUARESMA ESCUD"/>
    <d v="2024-09-23T00:00:00"/>
    <x v="9"/>
    <x v="13"/>
    <x v="4304"/>
    <d v="2024-09-23T00:00:00"/>
    <d v="1899-12-30T07:36:59"/>
    <n v="140"/>
    <s v="E00140"/>
    <s v="RUTA KMS.140"/>
    <x v="164"/>
    <x v="0"/>
    <x v="0"/>
    <x v="8"/>
    <x v="1"/>
    <d v="2024-09-20T10:31:59"/>
    <x v="409"/>
    <n v="81.466944444458932"/>
    <d v="2024-09-23T07:36:59"/>
    <d v="1899-12-30T01:52:00"/>
    <d v="2024-09-23T09:28:59"/>
    <n v="10.516944444563705"/>
    <x v="0"/>
    <m/>
    <m/>
    <x v="0"/>
    <x v="20"/>
    <x v="0"/>
    <x v="4"/>
    <x v="12"/>
    <n v="2"/>
    <s v=""/>
    <d v="1899-12-31T20:48:00"/>
    <n v="78.600277777792272"/>
    <n v="36"/>
    <n v="42.600277777792272"/>
    <n v="0"/>
    <x v="4"/>
  </r>
  <r>
    <s v="E002"/>
    <s v="EO65"/>
    <x v="4158"/>
    <x v="0"/>
    <s v="E3"/>
    <n v="432000110"/>
    <s v="PREBETONG HORMIGONES, S.A."/>
    <n v="85000005"/>
    <s v="BADAJOZ-CAYA Nº 37"/>
    <n v="3297"/>
    <x v="60"/>
    <d v="2024-09-20T00:00:00"/>
    <d v="1899-12-30T10:34:29"/>
    <s v="23/09 08:00h"/>
    <d v="2024-09-23T00:00:00"/>
    <x v="13"/>
    <x v="13"/>
    <x v="4305"/>
    <d v="2024-09-20T00:00:00"/>
    <d v="1899-12-30T12:37:39"/>
    <n v="94"/>
    <s v="E00094"/>
    <s v="RUTA KMS.094"/>
    <x v="163"/>
    <x v="0"/>
    <x v="0"/>
    <x v="8"/>
    <x v="0"/>
    <d v="2024-09-20T10:34:29"/>
    <x v="410"/>
    <n v="69.42527777783107"/>
    <d v="2024-09-20T12:37:39"/>
    <d v="1899-12-30T01:15:12"/>
    <d v="2024-09-20T13:52:51"/>
    <n v="66.119166666758247"/>
    <x v="0"/>
    <m/>
    <m/>
    <x v="0"/>
    <x v="19"/>
    <x v="0"/>
    <x v="3"/>
    <x v="3"/>
    <n v="6"/>
    <s v="TTES COOPERATIVOS ARAGONES S COOP"/>
    <d v="1899-12-31T06:04:48"/>
    <n v="67.17194444449774"/>
    <n v="36"/>
    <n v="31.17194444449774"/>
    <n v="0"/>
    <x v="4"/>
  </r>
  <r>
    <s v="E002"/>
    <s v="EO65"/>
    <x v="4159"/>
    <x v="0"/>
    <s v="E3"/>
    <n v="100046984"/>
    <s v="TRANSP. Y CEMENTOS HIDALGO, S.L."/>
    <n v="85000562"/>
    <s v="PUENTE DEL ARZOBISPO- JORYCAR"/>
    <n v="3297"/>
    <x v="60"/>
    <d v="2024-09-20T00:00:00"/>
    <d v="1899-12-30T10:37:07"/>
    <s v="JORYCAR 42,5 P-L"/>
    <d v="2024-09-23T00:00:00"/>
    <x v="13"/>
    <x v="13"/>
    <x v="4306"/>
    <d v="2024-09-20T00:00:00"/>
    <d v="1899-12-30T15:44:58"/>
    <n v="279"/>
    <s v="E00279"/>
    <s v="RUTA KMS.279"/>
    <x v="412"/>
    <x v="0"/>
    <x v="0"/>
    <x v="8"/>
    <x v="0"/>
    <d v="2024-09-20T10:37:07"/>
    <x v="410"/>
    <n v="69.381388888985384"/>
    <d v="2024-09-20T15:44:58"/>
    <d v="1899-12-30T03:43:12"/>
    <d v="2024-09-20T19:28:10"/>
    <n v="60.530555555596948"/>
    <x v="0"/>
    <m/>
    <m/>
    <x v="0"/>
    <x v="19"/>
    <x v="0"/>
    <x v="3"/>
    <x v="4"/>
    <n v="6"/>
    <s v="LOGISTICA Y CEM. HIDALGO, S.L."/>
    <d v="1900-01-02T17:16:48"/>
    <n v="64.661388888985385"/>
    <n v="36"/>
    <n v="28.661388888985385"/>
    <n v="0"/>
    <x v="4"/>
  </r>
  <r>
    <s v="E002"/>
    <s v="EO65"/>
    <x v="4160"/>
    <x v="0"/>
    <s v="E3"/>
    <n v="100032335"/>
    <s v="LOMAN DE EXTREMADURA S.L."/>
    <n v="85000053"/>
    <s v="DON BENITO"/>
    <n v="3297"/>
    <x v="60"/>
    <d v="2024-09-20T00:00:00"/>
    <d v="1899-12-30T10:41:50"/>
    <s v="20/09 max 17h"/>
    <d v="2024-09-20T00:00:00"/>
    <x v="1"/>
    <x v="13"/>
    <x v="4307"/>
    <d v="2024-09-20T00:00:00"/>
    <d v="1899-12-30T12:13:14"/>
    <n v="124"/>
    <s v="E00124"/>
    <s v="RUTA KMS.124"/>
    <x v="165"/>
    <x v="0"/>
    <x v="0"/>
    <x v="8"/>
    <x v="0"/>
    <d v="2024-09-20T10:41:50"/>
    <x v="418"/>
    <n v="6.3027777778333984"/>
    <d v="2024-09-20T12:13:14"/>
    <d v="1899-12-30T01:39:12"/>
    <d v="2024-09-20T13:52:26"/>
    <n v="3.1261111110798083"/>
    <x v="0"/>
    <m/>
    <m/>
    <x v="0"/>
    <x v="19"/>
    <x v="0"/>
    <x v="3"/>
    <x v="3"/>
    <n v="6"/>
    <s v=""/>
    <d v="1899-12-31T15:40:48"/>
    <n v="3.6494444445000651"/>
    <n v="0"/>
    <n v="3.6494444445000651"/>
    <n v="0"/>
    <x v="4"/>
  </r>
  <r>
    <s v="E002"/>
    <s v="EO65"/>
    <x v="4161"/>
    <x v="0"/>
    <s v="E3"/>
    <n v="100057809"/>
    <s v="HORM. QUINTANAR, SL"/>
    <n v="85000092"/>
    <s v="QUINTANAR DE LA ORDEN"/>
    <n v="3297"/>
    <x v="60"/>
    <d v="2024-09-20T00:00:00"/>
    <d v="1899-12-30T10:50:05"/>
    <s v="23/09 9h-11h"/>
    <d v="2024-09-23T00:00:00"/>
    <x v="12"/>
    <x v="13"/>
    <x v="4308"/>
    <d v="2024-09-20T00:00:00"/>
    <d v="1899-12-30T14:30:35"/>
    <n v="492"/>
    <s v="E00492"/>
    <s v="RUTA KMS.492"/>
    <x v="338"/>
    <x v="0"/>
    <x v="0"/>
    <x v="8"/>
    <x v="0"/>
    <d v="2024-09-20T10:50:05"/>
    <x v="411"/>
    <n v="72.165277777821757"/>
    <d v="2024-09-20T14:30:35"/>
    <d v="1899-12-30T06:33:36"/>
    <d v="2024-09-20T21:04:11"/>
    <n v="61.930277777952142"/>
    <x v="0"/>
    <m/>
    <m/>
    <x v="0"/>
    <x v="19"/>
    <x v="0"/>
    <x v="3"/>
    <x v="5"/>
    <n v="6"/>
    <s v="HORMIGONES Y CONTENEDORES JARA"/>
    <d v="1900-01-05T13:26:24"/>
    <n v="64.605277777821755"/>
    <n v="36"/>
    <n v="28.605277777821755"/>
    <n v="0"/>
    <x v="4"/>
  </r>
  <r>
    <s v="E002"/>
    <s v="EO65"/>
    <x v="4162"/>
    <x v="0"/>
    <s v="E4"/>
    <n v="100059179"/>
    <s v="MAT. DE CONSTRUCCION HERMANOS DIAZ"/>
    <n v="84000620"/>
    <s v="MADROÑERA-MAT HNOS DIAZ"/>
    <n v="3230"/>
    <x v="59"/>
    <d v="2024-09-20T00:00:00"/>
    <d v="1899-12-30T10:54:14"/>
    <s v="23/09"/>
    <d v="2024-09-23T00:00:00"/>
    <x v="9"/>
    <x v="13"/>
    <x v="4309"/>
    <d v="2024-09-23T00:00:00"/>
    <d v="1899-12-30T09:48:48"/>
    <n v="162"/>
    <s v="E00162"/>
    <s v="RUTA KMS.162"/>
    <x v="156"/>
    <x v="0"/>
    <x v="0"/>
    <x v="8"/>
    <x v="1"/>
    <d v="2024-09-20T10:54:14"/>
    <x v="409"/>
    <n v="81.096111111226492"/>
    <d v="2024-09-23T09:48:48"/>
    <d v="1899-12-30T02:09:36"/>
    <d v="2024-09-23T11:58:24"/>
    <n v="8.0266666668467224"/>
    <x v="0"/>
    <m/>
    <m/>
    <x v="0"/>
    <x v="20"/>
    <x v="0"/>
    <x v="4"/>
    <x v="1"/>
    <n v="2"/>
    <s v="VAZQUEZ COTANO, FCO. JAVIER"/>
    <d v="1900-01-01T03:50:24"/>
    <n v="77.936111111226495"/>
    <n v="36"/>
    <n v="41.936111111226495"/>
    <n v="0"/>
    <x v="4"/>
  </r>
  <r>
    <s v="E002"/>
    <s v="EO65"/>
    <x v="4163"/>
    <x v="0"/>
    <s v="E4"/>
    <n v="100059250"/>
    <s v="VENEGAS 24"/>
    <n v="84000628"/>
    <s v="VALLE DE SANTA ANA-VENEGAS 24"/>
    <n v="3230"/>
    <x v="59"/>
    <d v="2024-09-20T00:00:00"/>
    <d v="1899-12-30T10:57:47"/>
    <s v="23/09 10pal"/>
    <d v="2024-09-23T00:00:00"/>
    <x v="9"/>
    <x v="13"/>
    <x v="4310"/>
    <d v="2024-09-23T00:00:00"/>
    <d v="1899-12-30T06:40:10"/>
    <n v="34"/>
    <s v="E00034"/>
    <s v="RUTA KMS.034"/>
    <x v="156"/>
    <x v="0"/>
    <x v="0"/>
    <x v="8"/>
    <x v="1"/>
    <d v="2024-09-20T10:57:47"/>
    <x v="409"/>
    <n v="81.036944444524124"/>
    <d v="2024-09-23T06:40:10"/>
    <d v="1899-12-30T00:27:12"/>
    <d v="2024-09-23T07:07:22"/>
    <n v="12.877222222276032"/>
    <x v="0"/>
    <m/>
    <m/>
    <x v="0"/>
    <x v="20"/>
    <x v="0"/>
    <x v="4"/>
    <x v="13"/>
    <n v="2"/>
    <s v="VAZQUEZ COTANO, FCO. JAVIER"/>
    <d v="1899-12-30T10:52:48"/>
    <n v="79.583611111190791"/>
    <n v="36"/>
    <n v="43.583611111190791"/>
    <n v="0"/>
    <x v="4"/>
  </r>
  <r>
    <s v="E002"/>
    <s v="EO65"/>
    <x v="4164"/>
    <x v="0"/>
    <s v="E3"/>
    <n v="100057858"/>
    <s v="SPECIAL CONCRETE 3, S.L."/>
    <n v="85000115"/>
    <s v="ALCORCON"/>
    <n v="3297"/>
    <x v="60"/>
    <d v="2024-09-20T00:00:00"/>
    <d v="1899-12-30T11:05:47"/>
    <s v="23/09 08:00h"/>
    <d v="2024-09-23T00:00:00"/>
    <x v="13"/>
    <x v="13"/>
    <x v="4311"/>
    <d v="2024-09-20T00:00:00"/>
    <d v="1899-12-30T12:10:09"/>
    <n v="403"/>
    <s v="E00403"/>
    <s v="RUTA KMS.403"/>
    <x v="202"/>
    <x v="0"/>
    <x v="0"/>
    <x v="8"/>
    <x v="0"/>
    <d v="2024-09-20T11:05:47"/>
    <x v="410"/>
    <n v="68.90361111110542"/>
    <d v="2024-09-20T12:10:09"/>
    <d v="1899-12-30T05:22:24"/>
    <d v="2024-09-20T17:32:33"/>
    <n v="62.457499999960419"/>
    <x v="0"/>
    <m/>
    <m/>
    <x v="0"/>
    <x v="19"/>
    <x v="0"/>
    <x v="3"/>
    <x v="3"/>
    <n v="6"/>
    <s v="HORMIGONES Y CONTENEDORES JARA"/>
    <d v="1900-01-04T08:57:36"/>
    <n v="62.530277777772085"/>
    <n v="36"/>
    <n v="26.530277777772085"/>
    <n v="0"/>
    <x v="4"/>
  </r>
  <r>
    <s v="E002"/>
    <s v="EO65"/>
    <x v="4165"/>
    <x v="0"/>
    <s v="E3"/>
    <n v="100057858"/>
    <s v="SPECIAL CONCRETE 3, S.L."/>
    <n v="85000115"/>
    <s v="ALCORCON"/>
    <n v="3297"/>
    <x v="60"/>
    <d v="2024-09-20T00:00:00"/>
    <d v="1899-12-30T11:05:57"/>
    <s v="23/09 09:00h"/>
    <d v="2024-09-23T00:00:00"/>
    <x v="18"/>
    <x v="13"/>
    <x v="4312"/>
    <d v="2024-09-20T00:00:00"/>
    <d v="1899-12-30T13:58:37"/>
    <n v="403"/>
    <s v="E00403"/>
    <s v="RUTA KMS.403"/>
    <x v="201"/>
    <x v="0"/>
    <x v="0"/>
    <x v="8"/>
    <x v="0"/>
    <d v="2024-09-20T11:05:57"/>
    <x v="422"/>
    <n v="69.900833333318587"/>
    <d v="2024-09-20T13:58:37"/>
    <d v="1899-12-30T05:22:24"/>
    <d v="2024-09-20T19:21:01"/>
    <n v="61.649722222122364"/>
    <x v="0"/>
    <m/>
    <m/>
    <x v="0"/>
    <x v="19"/>
    <x v="0"/>
    <x v="3"/>
    <x v="2"/>
    <n v="6"/>
    <s v="HORMIGONES Y CONTENEDORES JARA"/>
    <d v="1900-01-04T08:57:36"/>
    <n v="63.527499999985253"/>
    <n v="36"/>
    <n v="27.527499999985253"/>
    <n v="0"/>
    <x v="4"/>
  </r>
  <r>
    <s v="E002"/>
    <s v="EO65"/>
    <x v="4166"/>
    <x v="0"/>
    <s v="E3"/>
    <n v="100057858"/>
    <s v="SPECIAL CONCRETE 3, S.L."/>
    <n v="85000115"/>
    <s v="ALCORCON"/>
    <n v="3297"/>
    <x v="60"/>
    <d v="2024-09-20T00:00:00"/>
    <d v="1899-12-30T11:06:07"/>
    <s v="23/09 10:00h"/>
    <d v="2024-09-23T00:00:00"/>
    <x v="11"/>
    <x v="13"/>
    <x v="4313"/>
    <d v="2024-09-20T00:00:00"/>
    <d v="1899-12-30T13:15:17"/>
    <n v="403"/>
    <s v="E00403"/>
    <s v="RUTA KMS.403"/>
    <x v="176"/>
    <x v="0"/>
    <x v="0"/>
    <x v="8"/>
    <x v="0"/>
    <d v="2024-09-20T11:06:07"/>
    <x v="423"/>
    <n v="70.898055555531755"/>
    <d v="2024-09-20T13:15:17"/>
    <d v="1899-12-30T05:22:24"/>
    <d v="2024-09-20T18:37:41"/>
    <n v="63.371944444428664"/>
    <x v="0"/>
    <m/>
    <m/>
    <x v="0"/>
    <x v="19"/>
    <x v="0"/>
    <x v="3"/>
    <x v="2"/>
    <n v="6"/>
    <s v="HORMIGONES Y CONTENEDORES JARA"/>
    <d v="1900-01-04T08:57:36"/>
    <n v="64.52472222219842"/>
    <n v="36"/>
    <n v="28.52472222219842"/>
    <n v="0"/>
    <x v="4"/>
  </r>
  <r>
    <s v="E002"/>
    <s v="EO65"/>
    <x v="4167"/>
    <x v="0"/>
    <s v="E3"/>
    <n v="100057858"/>
    <s v="SPECIAL CONCRETE 3, S.L."/>
    <n v="85000115"/>
    <s v="ALCORCON"/>
    <n v="3297"/>
    <x v="60"/>
    <d v="2024-09-20T00:00:00"/>
    <d v="1899-12-30T11:06:16"/>
    <s v="23/09 11:00h"/>
    <d v="2024-09-23T00:00:00"/>
    <x v="12"/>
    <x v="13"/>
    <x v="4314"/>
    <d v="2024-09-20T00:00:00"/>
    <d v="1899-12-30T14:59:43"/>
    <n v="403"/>
    <s v="E00403"/>
    <s v="RUTA KMS.403"/>
    <x v="309"/>
    <x v="0"/>
    <x v="0"/>
    <x v="8"/>
    <x v="0"/>
    <d v="2024-09-20T11:06:16"/>
    <x v="411"/>
    <n v="71.895555555587634"/>
    <d v="2024-09-20T14:59:43"/>
    <d v="1899-12-30T05:22:24"/>
    <d v="2024-09-20T20:22:07"/>
    <n v="62.631388888985384"/>
    <x v="0"/>
    <m/>
    <m/>
    <x v="0"/>
    <x v="19"/>
    <x v="0"/>
    <x v="3"/>
    <x v="5"/>
    <n v="6"/>
    <s v="HORMIGONES Y CONTENEDORES JARA"/>
    <d v="1900-01-04T08:57:36"/>
    <n v="65.5222222222543"/>
    <n v="36"/>
    <n v="29.5222222222543"/>
    <n v="0"/>
    <x v="4"/>
  </r>
  <r>
    <s v="E002"/>
    <s v="EO65"/>
    <x v="4168"/>
    <x v="0"/>
    <s v="E4"/>
    <n v="100057842"/>
    <s v="TPTES DE CEMENTOS LA CELESTINA, SL"/>
    <n v="84000183"/>
    <s v="MONBELTRAN-MACOGREDOS/ALEJ.SCHEZ"/>
    <n v="3230"/>
    <x v="59"/>
    <d v="2024-09-20T00:00:00"/>
    <d v="1899-12-30T11:08:55"/>
    <s v="23/09 URGE"/>
    <d v="2024-09-23T00:00:00"/>
    <x v="3"/>
    <x v="13"/>
    <x v="4315"/>
    <d v="2024-09-20T00:00:00"/>
    <d v="1899-12-30T15:41:14"/>
    <n v="312"/>
    <s v="E00312"/>
    <s v="RUTA KMS.312"/>
    <x v="403"/>
    <x v="0"/>
    <x v="0"/>
    <x v="8"/>
    <x v="1"/>
    <d v="2024-09-20T11:08:55"/>
    <x v="419"/>
    <n v="74.851388888899237"/>
    <d v="2024-09-20T15:41:14"/>
    <d v="1899-12-30T04:09:36"/>
    <d v="2024-09-20T19:50:50"/>
    <n v="66.152777777868323"/>
    <x v="0"/>
    <m/>
    <m/>
    <x v="0"/>
    <x v="19"/>
    <x v="0"/>
    <x v="3"/>
    <x v="4"/>
    <n v="6"/>
    <s v=""/>
    <d v="1900-01-03T03:50:24"/>
    <n v="69.69138888889924"/>
    <n v="36"/>
    <n v="33.69138888889924"/>
    <n v="0"/>
    <x v="4"/>
  </r>
  <r>
    <s v="E002"/>
    <s v="EO65"/>
    <x v="4169"/>
    <x v="0"/>
    <s v="E3"/>
    <n v="100028265"/>
    <s v="HORMIG. Y DERIVADOS SANTANO, S.A."/>
    <n v="85000214"/>
    <s v="TRUJILLO"/>
    <n v="3228"/>
    <x v="61"/>
    <d v="2024-09-20T00:00:00"/>
    <d v="1899-12-30T11:12:07"/>
    <s v="23/09 08:00h"/>
    <d v="2024-09-23T00:00:00"/>
    <x v="13"/>
    <x v="13"/>
    <x v="4316"/>
    <d v="2024-09-20T00:00:00"/>
    <d v="1899-12-30T12:11:34"/>
    <n v="163"/>
    <s v="E00163"/>
    <s v="RUTA KMS.163"/>
    <x v="190"/>
    <x v="0"/>
    <x v="0"/>
    <x v="8"/>
    <x v="0"/>
    <d v="2024-09-20T11:12:07"/>
    <x v="410"/>
    <n v="68.798055555671453"/>
    <d v="2024-09-20T12:11:34"/>
    <d v="1899-12-30T02:10:24"/>
    <d v="2024-09-20T14:21:58"/>
    <n v="65.633888888871297"/>
    <x v="0"/>
    <m/>
    <m/>
    <x v="0"/>
    <x v="19"/>
    <x v="0"/>
    <x v="3"/>
    <x v="3"/>
    <n v="6"/>
    <s v="HIBURSANFRE, S.L.U."/>
    <d v="1900-01-01T04:09:36"/>
    <n v="65.624722222338121"/>
    <n v="36"/>
    <n v="29.624722222338121"/>
    <n v="0"/>
    <x v="4"/>
  </r>
  <r>
    <s v="E002"/>
    <s v="EO65"/>
    <x v="4170"/>
    <x v="0"/>
    <s v="E3"/>
    <n v="100057885"/>
    <s v="UTE AVE CASATEJADA TORIL"/>
    <n v="85000217"/>
    <s v="TORIL"/>
    <n v="3227"/>
    <x v="62"/>
    <d v="2024-09-20T00:00:00"/>
    <d v="1899-12-30T11:29:47"/>
    <s v="23/09 14:30h"/>
    <d v="2024-09-23T00:00:00"/>
    <x v="4"/>
    <x v="13"/>
    <x v="4317"/>
    <d v="2024-09-23T00:00:00"/>
    <d v="1899-12-30T10:49:46"/>
    <n v="244"/>
    <s v="E00244"/>
    <s v="RUTA KMS.244"/>
    <x v="205"/>
    <x v="0"/>
    <x v="0"/>
    <x v="8"/>
    <x v="0"/>
    <d v="2024-09-20T11:29:47"/>
    <x v="414"/>
    <n v="75.503611111140344"/>
    <d v="2024-09-23T10:49:46"/>
    <d v="1899-12-30T03:15:12"/>
    <d v="2024-09-23T14:04:58"/>
    <n v="0.91722222219686955"/>
    <x v="0"/>
    <m/>
    <m/>
    <x v="0"/>
    <x v="20"/>
    <x v="0"/>
    <x v="4"/>
    <x v="6"/>
    <n v="2"/>
    <s v="LOGISTICA GALVEZ MARIN, S.L."/>
    <d v="1900-01-02T06:04:48"/>
    <n v="71.250277777807014"/>
    <n v="36"/>
    <n v="35.250277777807014"/>
    <n v="0"/>
    <x v="4"/>
  </r>
  <r>
    <s v="E002"/>
    <s v="EO65"/>
    <x v="4171"/>
    <x v="0"/>
    <s v="E3"/>
    <n v="100057858"/>
    <s v="SPECIAL CONCRETE 3, S.L."/>
    <n v="85000115"/>
    <s v="ALCORCON"/>
    <n v="3297"/>
    <x v="60"/>
    <d v="2024-09-20T00:00:00"/>
    <d v="1899-12-30T11:58:11"/>
    <s v="23/09 13:00h"/>
    <d v="2024-09-23T00:00:00"/>
    <x v="0"/>
    <x v="13"/>
    <x v="4318"/>
    <d v="2024-09-20T00:00:00"/>
    <d v="1899-12-30T14:32:16"/>
    <n v="403"/>
    <s v="E00403"/>
    <s v="RUTA KMS.403"/>
    <x v="207"/>
    <x v="0"/>
    <x v="0"/>
    <x v="8"/>
    <x v="0"/>
    <d v="2024-09-20T11:58:11"/>
    <x v="434"/>
    <n v="73.030277777637821"/>
    <d v="2024-09-20T14:32:16"/>
    <d v="1899-12-30T05:22:24"/>
    <d v="2024-09-20T19:54:40"/>
    <n v="65.08888888877118"/>
    <x v="0"/>
    <m/>
    <m/>
    <x v="0"/>
    <x v="19"/>
    <x v="0"/>
    <x v="3"/>
    <x v="5"/>
    <n v="6"/>
    <s v="HORMIGONES Y CONTENEDORES JARA"/>
    <d v="1900-01-04T08:57:36"/>
    <n v="66.656944444304486"/>
    <n v="36"/>
    <n v="30.656944444304486"/>
    <n v="0"/>
    <x v="4"/>
  </r>
  <r>
    <s v="E002"/>
    <s v="EO65"/>
    <x v="4172"/>
    <x v="0"/>
    <s v="E3"/>
    <n v="432000110"/>
    <s v="PREBETONG HORMIGONES, S.A."/>
    <n v="85000003"/>
    <s v="MERIDA"/>
    <n v="3297"/>
    <x v="60"/>
    <d v="2024-09-20T00:00:00"/>
    <d v="1899-12-30T12:12:56"/>
    <s v="23/09 08H telf 62979"/>
    <d v="2024-09-23T00:00:00"/>
    <x v="13"/>
    <x v="13"/>
    <x v="4319"/>
    <d v="2024-09-23T00:00:00"/>
    <d v="1899-12-30T07:19:05"/>
    <n v="75"/>
    <s v="E00075"/>
    <s v="RUTA KMS.075"/>
    <x v="172"/>
    <x v="0"/>
    <x v="0"/>
    <x v="8"/>
    <x v="0"/>
    <d v="2024-09-20T12:12:56"/>
    <x v="410"/>
    <n v="67.784444444580004"/>
    <d v="2024-09-23T07:19:05"/>
    <d v="1899-12-30T01:00:00"/>
    <d v="2024-09-23T08:19:05"/>
    <n v="-0.31805555551545694"/>
    <x v="0"/>
    <m/>
    <m/>
    <x v="0"/>
    <x v="20"/>
    <x v="0"/>
    <x v="4"/>
    <x v="12"/>
    <n v="2"/>
    <s v="MARTINEZ RODRIGUEZ FRANCISCO JAVIER"/>
    <d v="1899-12-31T00:00:00"/>
    <n v="65.784444444580004"/>
    <n v="36"/>
    <n v="29.784444444580004"/>
    <n v="0"/>
    <x v="4"/>
  </r>
  <r>
    <s v="E002"/>
    <s v="EO65"/>
    <x v="4173"/>
    <x v="0"/>
    <s v="E4"/>
    <n v="100057842"/>
    <s v="TPTES DE CEMENTOS LA CELESTINA, SL"/>
    <n v="84000047"/>
    <s v="NAVALUCILLOS-AZULEJOS ANGELINA"/>
    <n v="3230"/>
    <x v="59"/>
    <d v="2024-09-20T00:00:00"/>
    <d v="1899-12-30T12:40:54"/>
    <s v="23/09 URGE"/>
    <d v="2024-09-23T00:00:00"/>
    <x v="1"/>
    <x v="13"/>
    <x v="4320"/>
    <d v="2024-09-20T00:00:00"/>
    <d v="1899-12-30T19:08:47"/>
    <n v="340"/>
    <s v="E00340"/>
    <s v="RUTA KMS.340"/>
    <x v="349"/>
    <x v="0"/>
    <x v="0"/>
    <x v="8"/>
    <x v="1"/>
    <d v="2024-09-20T12:40:54"/>
    <x v="428"/>
    <n v="76.318333333474584"/>
    <d v="2024-09-20T19:08:47"/>
    <d v="1899-12-30T04:32:00"/>
    <d v="2024-09-20T23:40:47"/>
    <n v="65.320277777966112"/>
    <x v="0"/>
    <m/>
    <m/>
    <x v="0"/>
    <x v="19"/>
    <x v="0"/>
    <x v="3"/>
    <x v="11"/>
    <n v="6"/>
    <s v=""/>
    <d v="1900-01-03T12:48:00"/>
    <n v="70.785000000141252"/>
    <n v="36"/>
    <n v="34.785000000141252"/>
    <n v="0"/>
    <x v="4"/>
  </r>
  <r>
    <s v="E002"/>
    <s v="EO65"/>
    <x v="4174"/>
    <x v="0"/>
    <s v="E3"/>
    <n v="100022399"/>
    <s v="GEVORA CONSTRUCCIONES S.A."/>
    <n v="85000566"/>
    <s v="LA ALBUERA-MEJORA EX310"/>
    <n v="3227"/>
    <x v="62"/>
    <d v="2024-09-20T00:00:00"/>
    <d v="1899-12-30T12:47:54"/>
    <s v="23/09 09:00h"/>
    <d v="2024-09-23T00:00:00"/>
    <x v="18"/>
    <x v="13"/>
    <x v="4321"/>
    <d v="2024-09-20T00:00:00"/>
    <d v="1899-12-30T16:43:24"/>
    <n v="73"/>
    <s v="E00073"/>
    <s v="RUTA KMS.073"/>
    <x v="169"/>
    <x v="0"/>
    <x v="0"/>
    <x v="8"/>
    <x v="0"/>
    <d v="2024-09-20T12:47:54"/>
    <x v="422"/>
    <n v="68.201666666718666"/>
    <d v="2024-09-20T16:43:24"/>
    <d v="1899-12-30T00:58:24"/>
    <d v="2024-09-20T17:41:48"/>
    <n v="63.303333333344199"/>
    <x v="0"/>
    <m/>
    <m/>
    <x v="0"/>
    <x v="19"/>
    <x v="0"/>
    <x v="3"/>
    <x v="8"/>
    <n v="6"/>
    <s v=""/>
    <d v="1899-12-30T23:21:36"/>
    <n v="66.228333333385336"/>
    <n v="36"/>
    <n v="30.228333333385336"/>
    <n v="0"/>
    <x v="4"/>
  </r>
  <r>
    <s v="E002"/>
    <s v="EO65"/>
    <x v="4175"/>
    <x v="0"/>
    <s v="E3"/>
    <n v="100022399"/>
    <s v="GEVORA CONSTRUCCIONES S.A."/>
    <n v="85000566"/>
    <s v="LA ALBUERA-MEJORA EX310"/>
    <n v="3227"/>
    <x v="62"/>
    <d v="2024-09-20T00:00:00"/>
    <d v="1899-12-30T12:48:05"/>
    <s v="23/09 12:00h"/>
    <d v="2024-09-23T00:00:00"/>
    <x v="0"/>
    <x v="13"/>
    <x v="4322"/>
    <d v="2024-09-23T00:00:00"/>
    <d v="1899-12-30T11:42:25"/>
    <n v="73"/>
    <s v="E00073"/>
    <s v="RUTA KMS.073"/>
    <x v="190"/>
    <x v="0"/>
    <x v="0"/>
    <x v="8"/>
    <x v="0"/>
    <d v="2024-09-20T12:48:05"/>
    <x v="434"/>
    <n v="72.198611111089122"/>
    <d v="2024-09-23T11:42:25"/>
    <d v="1899-12-30T00:58:24"/>
    <d v="2024-09-23T12:40:49"/>
    <n v="0.31972222222248092"/>
    <x v="0"/>
    <m/>
    <m/>
    <x v="0"/>
    <x v="20"/>
    <x v="0"/>
    <x v="4"/>
    <x v="7"/>
    <n v="2"/>
    <s v="HIBURSANFRE, S.L.U."/>
    <d v="1899-12-30T23:21:36"/>
    <n v="70.225277777755792"/>
    <n v="36"/>
    <n v="34.225277777755792"/>
    <n v="0"/>
    <x v="4"/>
  </r>
  <r>
    <s v="E002"/>
    <s v="EO65"/>
    <x v="4176"/>
    <x v="0"/>
    <s v="E3"/>
    <n v="100022399"/>
    <s v="GEVORA CONSTRUCCIONES S.A."/>
    <n v="85000566"/>
    <s v="LA ALBUERA-MEJORA EX310"/>
    <n v="3227"/>
    <x v="62"/>
    <d v="2024-09-20T00:00:00"/>
    <d v="1899-12-30T12:48:14"/>
    <s v="23/09 19:00h"/>
    <d v="2024-09-23T00:00:00"/>
    <x v="25"/>
    <x v="13"/>
    <x v="4323"/>
    <d v="2024-09-23T00:00:00"/>
    <d v="1899-12-30T15:27:35"/>
    <n v="73"/>
    <s v="E00073"/>
    <s v="RUTA KMS.073"/>
    <x v="167"/>
    <x v="0"/>
    <x v="0"/>
    <x v="8"/>
    <x v="0"/>
    <d v="2024-09-20T12:48:14"/>
    <x v="437"/>
    <n v="78.196111111028586"/>
    <d v="2024-09-23T15:27:35"/>
    <d v="1899-12-30T00:58:24"/>
    <d v="2024-09-23T16:25:59"/>
    <n v="2.5669444443192333"/>
    <x v="0"/>
    <m/>
    <m/>
    <x v="0"/>
    <x v="20"/>
    <x v="0"/>
    <x v="4"/>
    <x v="4"/>
    <n v="2"/>
    <s v="HIBURSANFRE, S.L.U."/>
    <d v="1899-12-30T23:21:36"/>
    <n v="76.222777777695256"/>
    <n v="36"/>
    <n v="40.222777777695256"/>
    <n v="0"/>
    <x v="4"/>
  </r>
  <r>
    <s v="E002"/>
    <s v="EO65"/>
    <x v="4177"/>
    <x v="0"/>
    <s v="E3"/>
    <n v="432000110"/>
    <s v="PREBETONG HORMIGONES, S.A."/>
    <n v="85000333"/>
    <s v="AVE PLASENCIA MOVIL"/>
    <n v="3229"/>
    <x v="63"/>
    <d v="2024-09-20T00:00:00"/>
    <d v="1899-12-30T12:58:29"/>
    <s v="23/09 08:00h"/>
    <d v="2024-09-23T00:00:00"/>
    <x v="13"/>
    <x v="13"/>
    <x v="4324"/>
    <d v="2024-09-20T00:00:00"/>
    <d v="1899-12-30T15:41:50"/>
    <n v="222"/>
    <s v="E00222"/>
    <s v="RUTA KMS.222"/>
    <x v="191"/>
    <x v="0"/>
    <x v="0"/>
    <x v="8"/>
    <x v="0"/>
    <d v="2024-09-20T12:58:29"/>
    <x v="410"/>
    <n v="67.025277777865995"/>
    <d v="2024-09-20T15:41:50"/>
    <d v="1899-12-30T02:57:36"/>
    <d v="2024-09-20T18:39:26"/>
    <n v="61.342777777696028"/>
    <x v="0"/>
    <m/>
    <m/>
    <x v="0"/>
    <x v="19"/>
    <x v="0"/>
    <x v="3"/>
    <x v="4"/>
    <n v="6"/>
    <s v=""/>
    <d v="1900-01-01T23:02:24"/>
    <n v="63.065277777866001"/>
    <n v="36"/>
    <n v="27.065277777866001"/>
    <n v="0"/>
    <x v="4"/>
  </r>
  <r>
    <s v="E002"/>
    <s v="EO65"/>
    <x v="4178"/>
    <x v="0"/>
    <s v="E3"/>
    <n v="100034980"/>
    <s v="ARIDOS EL PRADO, S.L."/>
    <n v="85000038"/>
    <s v="OLIVA DE LA FRONTERA"/>
    <n v="3229"/>
    <x v="63"/>
    <d v="2024-09-20T00:00:00"/>
    <d v="1899-12-30T12:58:47"/>
    <s v="23/09 08:00h"/>
    <d v="2024-09-23T00:00:00"/>
    <x v="11"/>
    <x v="13"/>
    <x v="4325"/>
    <d v="2024-09-23T00:00:00"/>
    <d v="1899-12-30T08:46:31"/>
    <n v="47"/>
    <s v="E00047"/>
    <s v="RUTA KMS.047"/>
    <x v="170"/>
    <x v="0"/>
    <x v="0"/>
    <x v="8"/>
    <x v="0"/>
    <d v="2024-09-20T12:58:47"/>
    <x v="423"/>
    <n v="69.02027777780313"/>
    <d v="2024-09-23T08:46:31"/>
    <d v="1899-12-30T00:37:36"/>
    <d v="2024-09-23T09:24:07"/>
    <n v="0.59805555548518896"/>
    <x v="0"/>
    <m/>
    <m/>
    <x v="0"/>
    <x v="20"/>
    <x v="0"/>
    <x v="4"/>
    <x v="0"/>
    <n v="2"/>
    <s v="VILLAR CHAMIZO JUAN Mª"/>
    <d v="1899-12-30T15:02:24"/>
    <n v="67.393611111136465"/>
    <n v="36"/>
    <n v="31.393611111136465"/>
    <n v="0"/>
    <x v="4"/>
  </r>
  <r>
    <s v="E002"/>
    <s v="EO65"/>
    <x v="4179"/>
    <x v="0"/>
    <s v="E3"/>
    <n v="100034980"/>
    <s v="ARIDOS EL PRADO, S.L."/>
    <n v="85000038"/>
    <s v="OLIVA DE LA FRONTERA"/>
    <n v="3297"/>
    <x v="60"/>
    <d v="2024-09-20T00:00:00"/>
    <d v="1899-12-30T12:59:02"/>
    <s v="23/09 14:30h"/>
    <d v="2024-09-23T00:00:00"/>
    <x v="3"/>
    <x v="13"/>
    <x v="4326"/>
    <d v="2024-09-23T00:00:00"/>
    <d v="1899-12-30T12:56:22"/>
    <n v="47"/>
    <s v="E00047"/>
    <s v="RUTA KMS.047"/>
    <x v="169"/>
    <x v="0"/>
    <x v="0"/>
    <x v="8"/>
    <x v="0"/>
    <d v="2024-09-20T12:59:02"/>
    <x v="419"/>
    <n v="73.016111111151986"/>
    <d v="2024-09-23T12:56:22"/>
    <d v="1899-12-30T00:37:36"/>
    <d v="2024-09-23T13:33:58"/>
    <n v="0.43388888903427869"/>
    <x v="0"/>
    <m/>
    <m/>
    <x v="0"/>
    <x v="20"/>
    <x v="0"/>
    <x v="4"/>
    <x v="3"/>
    <n v="2"/>
    <s v=""/>
    <d v="1899-12-30T15:02:24"/>
    <n v="71.389444444485321"/>
    <n v="36"/>
    <n v="35.389444444485321"/>
    <n v="0"/>
    <x v="4"/>
  </r>
  <r>
    <s v="E002"/>
    <s v="EO65"/>
    <x v="4180"/>
    <x v="0"/>
    <s v="E3"/>
    <n v="432000110"/>
    <s v="PREBETONG HORMIGONES, S.A."/>
    <n v="85000333"/>
    <s v="AVE PLASENCIA MOVIL"/>
    <n v="3228"/>
    <x v="61"/>
    <d v="2024-09-20T00:00:00"/>
    <d v="1899-12-30T13:56:42"/>
    <s v="23/09 11H"/>
    <d v="2024-09-23T00:00:00"/>
    <x v="12"/>
    <x v="13"/>
    <x v="4327"/>
    <d v="2024-09-20T00:00:00"/>
    <d v="1899-12-30T17:33:56"/>
    <n v="222"/>
    <s v="E00222"/>
    <s v="RUTA KMS.222"/>
    <x v="167"/>
    <x v="0"/>
    <x v="0"/>
    <x v="8"/>
    <x v="0"/>
    <d v="2024-09-20T13:56:42"/>
    <x v="411"/>
    <n v="69.05500000010943"/>
    <d v="2024-09-20T17:33:56"/>
    <d v="1899-12-30T02:57:36"/>
    <d v="2024-09-20T20:31:32"/>
    <n v="62.474444444349501"/>
    <x v="0"/>
    <m/>
    <m/>
    <x v="0"/>
    <x v="19"/>
    <x v="0"/>
    <x v="3"/>
    <x v="9"/>
    <n v="6"/>
    <s v="HIBURSANFRE, S.L.U."/>
    <d v="1900-01-01T23:02:24"/>
    <n v="65.095000000109437"/>
    <n v="36"/>
    <n v="29.095000000109437"/>
    <n v="0"/>
    <x v="4"/>
  </r>
  <r>
    <s v="E002"/>
    <s v="EO65"/>
    <x v="4181"/>
    <x v="0"/>
    <s v="E3"/>
    <n v="432000110"/>
    <s v="PREBETONG HORMIGONES, S.A."/>
    <n v="85000461"/>
    <s v="MEDINA DE LAS TORRES-PREBETONG"/>
    <n v="3297"/>
    <x v="60"/>
    <d v="2024-09-20T00:00:00"/>
    <d v="1899-12-30T15:23:40"/>
    <s v="23/09 08h 661223183"/>
    <d v="2024-09-23T00:00:00"/>
    <x v="13"/>
    <x v="13"/>
    <x v="4328"/>
    <d v="2024-09-23T00:00:00"/>
    <d v="1899-12-30T08:03:54"/>
    <n v="10"/>
    <s v="E00010"/>
    <s v="RUTA KMS.010"/>
    <x v="205"/>
    <x v="0"/>
    <x v="0"/>
    <x v="8"/>
    <x v="0"/>
    <d v="2024-09-20T15:23:40"/>
    <x v="410"/>
    <n v="64.605555555608589"/>
    <d v="2024-09-23T08:03:54"/>
    <d v="1899-12-30T00:08:00"/>
    <d v="2024-09-23T08:11:54"/>
    <n v="-0.19833333342103288"/>
    <x v="0"/>
    <m/>
    <m/>
    <x v="0"/>
    <x v="20"/>
    <x v="0"/>
    <x v="4"/>
    <x v="0"/>
    <n v="2"/>
    <s v="LOGISTICA GALVEZ MARIN, S.L."/>
    <d v="1899-12-30T03:12:00"/>
    <n v="63.472222222275249"/>
    <n v="36"/>
    <n v="27.472222222275249"/>
    <n v="0"/>
    <x v="4"/>
  </r>
  <r>
    <s v="E002"/>
    <s v="EO65"/>
    <x v="4182"/>
    <x v="0"/>
    <s v="E4"/>
    <n v="100057845"/>
    <s v="INVERSIONES SEGURA SARRIA, S.L."/>
    <n v="84000019"/>
    <s v="ARROYOMOLINOS"/>
    <n v="3230"/>
    <x v="59"/>
    <d v="2024-09-20T00:00:00"/>
    <d v="1899-12-30T15:24:32"/>
    <s v="23/09 64s media maña"/>
    <d v="2024-09-23T00:00:00"/>
    <x v="9"/>
    <x v="13"/>
    <x v="4329"/>
    <d v="2024-09-21T00:00:00"/>
    <d v="1899-12-30T08:49:58"/>
    <n v="391"/>
    <s v="E00391"/>
    <s v="RUTA KMS.391"/>
    <x v="413"/>
    <x v="0"/>
    <x v="0"/>
    <x v="8"/>
    <x v="1"/>
    <d v="2024-09-20T15:24:32"/>
    <x v="409"/>
    <n v="76.59111111110542"/>
    <d v="2024-09-21T08:49:58"/>
    <d v="1899-12-30T05:12:48"/>
    <d v="2024-09-21T14:02:46"/>
    <n v="53.95388888893649"/>
    <x v="0"/>
    <m/>
    <m/>
    <x v="0"/>
    <x v="22"/>
    <x v="0"/>
    <x v="3"/>
    <x v="0"/>
    <n v="7"/>
    <s v=""/>
    <d v="1900-01-04T05:07:12"/>
    <n v="70.377777777772081"/>
    <n v="36"/>
    <n v="34.377777777772081"/>
    <n v="0"/>
    <x v="4"/>
  </r>
  <r>
    <s v="E002"/>
    <s v="EO65"/>
    <x v="4183"/>
    <x v="0"/>
    <s v="E3"/>
    <n v="432000110"/>
    <s v="PREBETONG HORMIGONES, S.A."/>
    <n v="85000461"/>
    <s v="MEDINA DE LAS TORRES-PREBETONG"/>
    <n v="3228"/>
    <x v="61"/>
    <d v="2024-09-20T00:00:00"/>
    <d v="1899-12-30T15:24:41"/>
    <s v="23/09 18h 661223183"/>
    <d v="2024-09-23T00:00:00"/>
    <x v="7"/>
    <x v="13"/>
    <x v="4330"/>
    <d v="2024-09-23T00:00:00"/>
    <d v="1899-12-30T14:45:55"/>
    <n v="10"/>
    <s v="E00010"/>
    <s v="RUTA KMS.010"/>
    <x v="163"/>
    <x v="0"/>
    <x v="0"/>
    <x v="8"/>
    <x v="0"/>
    <d v="2024-09-20T15:24:41"/>
    <x v="431"/>
    <n v="74.588611111161299"/>
    <d v="2024-09-23T14:45:55"/>
    <d v="1899-12-30T00:08:00"/>
    <d v="2024-09-23T14:53:55"/>
    <n v="3.1013888888410293"/>
    <x v="0"/>
    <m/>
    <m/>
    <x v="0"/>
    <x v="20"/>
    <x v="0"/>
    <x v="4"/>
    <x v="5"/>
    <n v="2"/>
    <s v="TTES COOPERATIVOS ARAGONES S COOP"/>
    <d v="1899-12-30T03:12:00"/>
    <n v="73.455277777827959"/>
    <n v="36"/>
    <n v="37.455277777827959"/>
    <n v="0"/>
    <x v="4"/>
  </r>
  <r>
    <s v="E002"/>
    <s v="EO65"/>
    <x v="4184"/>
    <x v="0"/>
    <s v="E4"/>
    <n v="100046984"/>
    <s v="TRANSP. Y CEMENTOS HIDALGO, S.L."/>
    <n v="84000101"/>
    <s v="BROZAS-JULIO ACEDO MARTIN"/>
    <n v="3230"/>
    <x v="59"/>
    <d v="2024-09-20T00:00:00"/>
    <d v="1899-12-30T16:19:10"/>
    <s v="23/09 638057298"/>
    <d v="2024-09-23T00:00:00"/>
    <x v="9"/>
    <x v="13"/>
    <x v="4331"/>
    <d v="2024-09-23T00:00:00"/>
    <d v="1899-12-30T08:09:19"/>
    <n v="186"/>
    <s v="E00186"/>
    <s v="RUTA KMS.186"/>
    <x v="178"/>
    <x v="0"/>
    <x v="0"/>
    <x v="8"/>
    <x v="1"/>
    <d v="2024-09-20T16:19:10"/>
    <x v="409"/>
    <n v="75.680555555562023"/>
    <d v="2024-09-23T08:09:19"/>
    <d v="1899-12-30T02:28:48"/>
    <d v="2024-09-23T10:38:07"/>
    <n v="9.3647222222643904"/>
    <x v="0"/>
    <m/>
    <m/>
    <x v="0"/>
    <x v="20"/>
    <x v="0"/>
    <x v="4"/>
    <x v="0"/>
    <n v="2"/>
    <s v="ALMACENES SAN BLAS CORTEGANA, S.L."/>
    <d v="1900-01-01T11:31:12"/>
    <n v="72.200555555562019"/>
    <n v="36"/>
    <n v="36.200555555562019"/>
    <n v="0"/>
    <x v="4"/>
  </r>
  <r>
    <s v="E002"/>
    <s v="EO65"/>
    <x v="4185"/>
    <x v="0"/>
    <s v="E3"/>
    <n v="100057818"/>
    <s v="HORSESA, SL"/>
    <n v="85000252"/>
    <s v="SERRANILLOS DEL VALLE"/>
    <n v="3297"/>
    <x v="60"/>
    <d v="2024-09-20T00:00:00"/>
    <d v="1899-12-30T16:35:03"/>
    <s v="23/09 08:00h"/>
    <d v="2024-09-23T00:00:00"/>
    <x v="13"/>
    <x v="13"/>
    <x v="4332"/>
    <d v="2024-09-21T00:00:00"/>
    <d v="1899-12-30T05:41:37"/>
    <n v="401"/>
    <s v="E00401"/>
    <s v="RUTA KMS.401"/>
    <x v="192"/>
    <x v="0"/>
    <x v="0"/>
    <x v="8"/>
    <x v="0"/>
    <d v="2024-09-20T16:35:03"/>
    <x v="410"/>
    <n v="63.415833333448973"/>
    <d v="2024-09-21T05:41:37"/>
    <d v="1899-12-30T05:20:48"/>
    <d v="2024-09-21T11:02:25"/>
    <n v="44.959722222236451"/>
    <x v="0"/>
    <m/>
    <m/>
    <x v="0"/>
    <x v="22"/>
    <x v="0"/>
    <x v="3"/>
    <x v="14"/>
    <n v="7"/>
    <s v=""/>
    <d v="1900-01-04T08:19:12"/>
    <n v="57.069166666782309"/>
    <n v="36"/>
    <n v="21.069166666782309"/>
    <n v="0"/>
    <x v="4"/>
  </r>
  <r>
    <s v="E002"/>
    <s v="EO65"/>
    <x v="4186"/>
    <x v="0"/>
    <s v="E3"/>
    <n v="100046984"/>
    <s v="TRANSP. Y CEMENTOS HIDALGO, S.L."/>
    <n v="85000086"/>
    <s v="AVE MALPARTIDA DE PLASENCIA (G2)"/>
    <n v="3228"/>
    <x v="61"/>
    <d v="2024-09-20T00:00:00"/>
    <d v="1899-12-30T16:48:47"/>
    <s v="23/09 14H AL"/>
    <d v="2024-09-23T00:00:00"/>
    <x v="4"/>
    <x v="13"/>
    <x v="4333"/>
    <d v="2024-09-23T00:00:00"/>
    <d v="1899-12-30T11:33:23"/>
    <n v="222"/>
    <s v="E00222"/>
    <s v="RUTA KMS.222"/>
    <x v="157"/>
    <x v="0"/>
    <x v="0"/>
    <x v="8"/>
    <x v="0"/>
    <d v="2024-09-20T16:48:47"/>
    <x v="414"/>
    <n v="70.186944444430992"/>
    <d v="2024-09-23T11:33:23"/>
    <d v="1899-12-30T02:57:36"/>
    <d v="2024-09-23T14:30:59"/>
    <n v="0.48361111100530252"/>
    <x v="0"/>
    <m/>
    <m/>
    <x v="0"/>
    <x v="20"/>
    <x v="0"/>
    <x v="4"/>
    <x v="7"/>
    <n v="2"/>
    <s v="HIBURSANFRE, S.L.U."/>
    <d v="1900-01-01T23:02:24"/>
    <n v="66.226944444430998"/>
    <n v="36"/>
    <n v="30.226944444430998"/>
    <n v="0"/>
    <x v="4"/>
  </r>
  <r>
    <s v="E002"/>
    <s v="EO65"/>
    <x v="4187"/>
    <x v="0"/>
    <s v="E3"/>
    <n v="100046984"/>
    <s v="TRANSP. Y CEMENTOS HIDALGO, S.L."/>
    <n v="85000516"/>
    <s v="CHOZAS DE CANALES-HORMICHOZAS"/>
    <n v="3297"/>
    <x v="60"/>
    <d v="2024-09-20T00:00:00"/>
    <d v="1899-12-30T16:52:10"/>
    <s v="HORMICHOZAS 42,5 P-L"/>
    <d v="2024-09-23T00:00:00"/>
    <x v="9"/>
    <x v="13"/>
    <x v="4334"/>
    <d v="2024-09-23T00:00:00"/>
    <d v="1899-12-30T13:16:21"/>
    <n v="383"/>
    <s v="E00383"/>
    <s v="RUTA KMS.383"/>
    <x v="412"/>
    <x v="0"/>
    <x v="0"/>
    <x v="8"/>
    <x v="0"/>
    <d v="2024-09-20T16:52:10"/>
    <x v="409"/>
    <n v="75.13055555569008"/>
    <d v="2024-09-23T13:16:21"/>
    <d v="1899-12-30T05:06:24"/>
    <d v="2024-09-23T18:22:45"/>
    <n v="1.6208333332906477"/>
    <x v="0"/>
    <m/>
    <m/>
    <x v="0"/>
    <x v="20"/>
    <x v="0"/>
    <x v="4"/>
    <x v="2"/>
    <n v="2"/>
    <s v="LOGISTICA Y CEM. HIDALGO, S.L."/>
    <d v="1900-01-04T02:33:36"/>
    <n v="69.023888889023411"/>
    <n v="36"/>
    <n v="33.023888889023411"/>
    <n v="0"/>
    <x v="4"/>
  </r>
  <r>
    <s v="E002"/>
    <s v="EO65"/>
    <x v="4188"/>
    <x v="0"/>
    <s v="E3"/>
    <n v="100053428"/>
    <s v="HORMIGONES Y ARIDOS ALISA, S.L.U."/>
    <n v="85000538"/>
    <s v="ALMENDRALEJO - SACYR PLACAS SOLANA"/>
    <n v="3297"/>
    <x v="60"/>
    <d v="2024-09-20T00:00:00"/>
    <d v="1899-12-30T17:43:42"/>
    <s v="23/09 08:00h"/>
    <d v="2024-09-23T00:00:00"/>
    <x v="17"/>
    <x v="13"/>
    <x v="4335"/>
    <d v="2024-09-23T00:00:00"/>
    <d v="1899-12-30T11:37:35"/>
    <n v="48"/>
    <s v="E00048"/>
    <s v="RUTA KMS.048"/>
    <x v="172"/>
    <x v="0"/>
    <x v="0"/>
    <x v="8"/>
    <x v="0"/>
    <d v="2024-09-20T17:43:42"/>
    <x v="416"/>
    <n v="66.271666666609235"/>
    <d v="2024-09-23T11:37:35"/>
    <d v="1899-12-30T00:38:24"/>
    <d v="2024-09-23T12:15:59"/>
    <n v="-0.2663888888200745"/>
    <x v="0"/>
    <m/>
    <m/>
    <x v="0"/>
    <x v="20"/>
    <x v="0"/>
    <x v="4"/>
    <x v="7"/>
    <n v="2"/>
    <s v="MARTINEZ RODRIGUEZ FRANCISCO JAVIER"/>
    <d v="1899-12-30T15:21:36"/>
    <n v="64.631666666609235"/>
    <n v="36"/>
    <n v="28.631666666609235"/>
    <n v="0"/>
    <x v="4"/>
  </r>
  <r>
    <s v="E002"/>
    <s v="EO65"/>
    <x v="4189"/>
    <x v="0"/>
    <s v="E3"/>
    <n v="100058317"/>
    <s v="UTE VARIANTE ZAFRA"/>
    <n v="85000397"/>
    <s v="ZAFRA-VARIANTE DE ZAFRA"/>
    <n v="3227"/>
    <x v="62"/>
    <d v="2024-09-20T00:00:00"/>
    <d v="1899-12-30T19:56:51"/>
    <s v="23/09 09:00h"/>
    <d v="2024-09-23T00:00:00"/>
    <x v="12"/>
    <x v="13"/>
    <x v="4336"/>
    <d v="2024-09-23T00:00:00"/>
    <d v="1899-12-30T10:18:38"/>
    <n v="12"/>
    <s v="E00012"/>
    <s v="RUTA KMS.012"/>
    <x v="345"/>
    <x v="0"/>
    <x v="0"/>
    <x v="8"/>
    <x v="0"/>
    <d v="2024-09-20T19:56:51"/>
    <x v="411"/>
    <n v="63.052500000048894"/>
    <d v="2024-09-23T10:18:38"/>
    <d v="1899-12-30T00:09:36"/>
    <d v="2024-09-23T10:28:14"/>
    <n v="0.52944444440072402"/>
    <x v="0"/>
    <m/>
    <m/>
    <x v="0"/>
    <x v="20"/>
    <x v="0"/>
    <x v="4"/>
    <x v="6"/>
    <n v="2"/>
    <s v="HIBURSANFRE, S.L.U."/>
    <d v="1899-12-30T03:50:24"/>
    <n v="61.892500000048898"/>
    <n v="36"/>
    <n v="25.892500000048898"/>
    <n v="0"/>
    <x v="4"/>
  </r>
  <r>
    <s v="E002"/>
    <s v="EO65"/>
    <x v="4190"/>
    <x v="0"/>
    <s v="E3"/>
    <n v="100058317"/>
    <s v="UTE VARIANTE ZAFRA"/>
    <n v="85000397"/>
    <s v="ZAFRA-VARIANTE DE ZAFRA"/>
    <n v="3227"/>
    <x v="62"/>
    <d v="2024-09-20T00:00:00"/>
    <d v="1899-12-30T19:57:25"/>
    <s v="23/09 11:30h"/>
    <d v="2024-09-23T00:00:00"/>
    <x v="8"/>
    <x v="13"/>
    <x v="4337"/>
    <d v="2024-09-23T00:00:00"/>
    <d v="1899-12-30T12:06:43"/>
    <n v="12"/>
    <s v="E00012"/>
    <s v="RUTA KMS.012"/>
    <x v="163"/>
    <x v="0"/>
    <x v="0"/>
    <x v="8"/>
    <x v="0"/>
    <d v="2024-09-20T19:57:25"/>
    <x v="430"/>
    <n v="64.543055555666797"/>
    <d v="2024-09-23T12:06:43"/>
    <d v="1899-12-30T00:09:36"/>
    <d v="2024-09-23T12:16:19"/>
    <n v="0.2280555556062609"/>
    <x v="0"/>
    <m/>
    <m/>
    <x v="0"/>
    <x v="20"/>
    <x v="0"/>
    <x v="4"/>
    <x v="3"/>
    <n v="2"/>
    <s v="TTES COOPERATIVOS ARAGONES S COOP"/>
    <d v="1899-12-30T03:50:24"/>
    <n v="63.3830555556668"/>
    <n v="36"/>
    <n v="27.3830555556668"/>
    <n v="0"/>
    <x v="4"/>
  </r>
  <r>
    <s v="E002"/>
    <s v="EO65"/>
    <x v="4191"/>
    <x v="0"/>
    <s v="E3"/>
    <n v="100053428"/>
    <s v="HORMIGONES Y ARIDOS ALISA, S.L.U."/>
    <n v="85000538"/>
    <s v="ALMENDRALEJO - SACYR PLACAS SOLANA"/>
    <n v="3297"/>
    <x v="60"/>
    <d v="2024-09-23T00:00:00"/>
    <d v="1899-12-30T08:08:57"/>
    <s v="23/09 15:00h BM"/>
    <d v="2024-09-23T00:00:00"/>
    <x v="4"/>
    <x v="13"/>
    <x v="4338"/>
    <d v="2024-09-23T00:00:00"/>
    <d v="1899-12-30T13:59:46"/>
    <n v="48"/>
    <s v="E00048"/>
    <s v="RUTA KMS.048"/>
    <x v="191"/>
    <x v="0"/>
    <x v="0"/>
    <x v="8"/>
    <x v="0"/>
    <d v="2024-09-23T08:08:57"/>
    <x v="414"/>
    <n v="6.8508333333302289"/>
    <d v="2024-09-23T13:59:46"/>
    <d v="1899-12-30T00:38:24"/>
    <d v="2024-09-23T14:38:10"/>
    <n v="0.36388888891087845"/>
    <x v="0"/>
    <m/>
    <m/>
    <x v="0"/>
    <x v="20"/>
    <x v="0"/>
    <x v="4"/>
    <x v="2"/>
    <n v="2"/>
    <s v=""/>
    <d v="1899-12-30T15:21:36"/>
    <n v="5.2108333333302292"/>
    <n v="0"/>
    <n v="5.2108333333302292"/>
    <n v="0"/>
    <x v="4"/>
  </r>
  <r>
    <s v="E002"/>
    <s v="EO65"/>
    <x v="4192"/>
    <x v="0"/>
    <s v="E3"/>
    <n v="100019775"/>
    <s v="HORMIGONES Y ARIDOS ALCAIDE, S.L."/>
    <n v="85000010"/>
    <s v="ARACENA"/>
    <n v="3297"/>
    <x v="60"/>
    <d v="2024-09-23T00:00:00"/>
    <d v="1899-12-30T08:18:49"/>
    <s v="23/09 antes 17h"/>
    <d v="2024-09-23T00:00:00"/>
    <x v="1"/>
    <x v="13"/>
    <x v="4339"/>
    <d v="2024-09-23T00:00:00"/>
    <d v="1899-12-30T13:04:27"/>
    <n v="88"/>
    <s v="E00088"/>
    <s v="RUTA KMS.088"/>
    <x v="345"/>
    <x v="0"/>
    <x v="0"/>
    <x v="8"/>
    <x v="0"/>
    <d v="2024-09-23T08:18:49"/>
    <x v="428"/>
    <n v="8.6863888889201917"/>
    <d v="2024-09-23T13:04:27"/>
    <d v="1899-12-30T01:10:24"/>
    <d v="2024-09-23T14:14:51"/>
    <n v="2.7525000001187436"/>
    <x v="0"/>
    <m/>
    <m/>
    <x v="0"/>
    <x v="20"/>
    <x v="0"/>
    <x v="4"/>
    <x v="2"/>
    <n v="2"/>
    <s v="HIBURSANFRE, S.L.U."/>
    <d v="1899-12-31T04:09:36"/>
    <n v="6.5130555555868579"/>
    <n v="0"/>
    <n v="6.5130555555868579"/>
    <n v="0"/>
    <x v="4"/>
  </r>
  <r>
    <s v="E002"/>
    <s v="EO65"/>
    <x v="4193"/>
    <x v="0"/>
    <s v="E3"/>
    <n v="100019775"/>
    <s v="HORMIGONES Y ARIDOS ALCAIDE, S.L."/>
    <n v="85000010"/>
    <s v="ARACENA"/>
    <n v="3297"/>
    <x v="60"/>
    <d v="2024-09-23T00:00:00"/>
    <d v="1899-12-30T08:20:24"/>
    <s v="24/09 x el día"/>
    <d v="2024-09-24T00:00:00"/>
    <x v="1"/>
    <x v="13"/>
    <x v="4340"/>
    <d v="2024-09-24T00:00:00"/>
    <d v="1899-12-30T07:06:46"/>
    <n v="88"/>
    <s v="E00088"/>
    <s v="RUTA KMS.088"/>
    <x v="169"/>
    <x v="0"/>
    <x v="0"/>
    <x v="8"/>
    <x v="0"/>
    <d v="2024-09-23T08:20:24"/>
    <x v="471"/>
    <n v="32.659999999974389"/>
    <d v="2024-09-24T07:06:46"/>
    <d v="1899-12-30T01:10:24"/>
    <d v="2024-09-24T08:17:10"/>
    <n v="8.7138888890622184"/>
    <x v="0"/>
    <m/>
    <m/>
    <x v="0"/>
    <x v="21"/>
    <x v="0"/>
    <x v="4"/>
    <x v="12"/>
    <n v="3"/>
    <s v=""/>
    <d v="1899-12-31T04:09:36"/>
    <n v="30.486666666641057"/>
    <n v="12"/>
    <n v="18.486666666641057"/>
    <n v="0"/>
    <x v="4"/>
  </r>
  <r>
    <s v="E002"/>
    <s v="EO65"/>
    <x v="4194"/>
    <x v="0"/>
    <s v="E4"/>
    <n v="100057842"/>
    <s v="TPTES DE CEMENTOS LA CELESTINA, SL"/>
    <n v="84000159"/>
    <s v="VILLA DEL PRADO-ANTONIO PZA HIJOS"/>
    <n v="3230"/>
    <x v="59"/>
    <d v="2024-09-23T00:00:00"/>
    <d v="1899-12-30T09:39:59"/>
    <s v="25/09 647410147 7:30"/>
    <d v="2024-09-25T00:00:00"/>
    <x v="25"/>
    <x v="13"/>
    <x v="4341"/>
    <d v="2024-09-23T00:00:00"/>
    <d v="1899-12-30T11:32:32"/>
    <n v="444"/>
    <s v="E00444"/>
    <s v="RUTA KMS.444"/>
    <x v="414"/>
    <x v="0"/>
    <x v="0"/>
    <x v="8"/>
    <x v="1"/>
    <d v="2024-09-23T09:39:59"/>
    <x v="472"/>
    <n v="57.333611111040227"/>
    <d v="2024-09-23T11:32:32"/>
    <d v="1899-12-30T05:55:12"/>
    <d v="2024-09-23T17:27:44"/>
    <n v="49.537777777703013"/>
    <x v="0"/>
    <m/>
    <m/>
    <x v="0"/>
    <x v="20"/>
    <x v="0"/>
    <x v="4"/>
    <x v="7"/>
    <n v="2"/>
    <s v=""/>
    <d v="1900-01-04T22:04:48"/>
    <n v="50.413611111040225"/>
    <n v="24"/>
    <n v="26.413611111040225"/>
    <n v="0"/>
    <x v="4"/>
  </r>
  <r>
    <s v="E002"/>
    <s v="EO65"/>
    <x v="4195"/>
    <x v="0"/>
    <s v="E4"/>
    <n v="100057750"/>
    <s v="ALM. AGRUPADOS MAT, S.L."/>
    <n v="84000075"/>
    <s v="CACERES-PREF. MANZANO, S.L."/>
    <n v="3232"/>
    <x v="90"/>
    <d v="2024-09-23T00:00:00"/>
    <d v="1899-12-30T09:43:45"/>
    <s v="24/09 64s - MATTERIA"/>
    <d v="2024-09-24T00:00:00"/>
    <x v="9"/>
    <x v="13"/>
    <x v="4342"/>
    <d v="2024-09-23T00:00:00"/>
    <d v="1899-12-30T13:06:05"/>
    <n v="142"/>
    <s v="E00142"/>
    <s v="RUTA KMS.142"/>
    <x v="344"/>
    <x v="0"/>
    <x v="0"/>
    <x v="8"/>
    <x v="1"/>
    <d v="2024-09-23T09:43:45"/>
    <x v="439"/>
    <n v="34.270833333372138"/>
    <d v="2024-09-23T13:06:05"/>
    <d v="1899-12-30T01:53:36"/>
    <d v="2024-09-23T14:59:41"/>
    <n v="29.005277777847368"/>
    <x v="0"/>
    <m/>
    <m/>
    <x v="0"/>
    <x v="20"/>
    <x v="0"/>
    <x v="4"/>
    <x v="2"/>
    <n v="2"/>
    <s v=""/>
    <d v="1899-12-31T21:26:24"/>
    <n v="31.377500000038808"/>
    <n v="12"/>
    <n v="19.377500000038808"/>
    <n v="0"/>
    <x v="4"/>
  </r>
  <r>
    <s v="E002"/>
    <s v="EO65"/>
    <x v="4196"/>
    <x v="0"/>
    <s v="E3"/>
    <n v="432000110"/>
    <s v="PREBETONG HORMIGONES, S.A."/>
    <n v="85000005"/>
    <s v="BADAJOZ-CAYA Nº 37"/>
    <n v="3297"/>
    <x v="60"/>
    <d v="2024-09-23T00:00:00"/>
    <d v="1899-12-30T10:19:13"/>
    <s v="24/09 08:00h"/>
    <d v="2024-09-24T00:00:00"/>
    <x v="13"/>
    <x v="13"/>
    <x v="4343"/>
    <d v="2024-09-24T00:00:00"/>
    <d v="1899-12-30T07:23:41"/>
    <n v="94"/>
    <s v="E00094"/>
    <s v="RUTA KMS.094"/>
    <x v="263"/>
    <x v="0"/>
    <x v="0"/>
    <x v="8"/>
    <x v="0"/>
    <d v="2024-09-23T10:19:13"/>
    <x v="442"/>
    <n v="21.679722222208511"/>
    <d v="2024-09-24T07:23:41"/>
    <d v="1899-12-30T01:15:12"/>
    <d v="2024-09-24T08:38:53"/>
    <n v="-0.64805555547354743"/>
    <x v="0"/>
    <m/>
    <m/>
    <x v="0"/>
    <x v="21"/>
    <x v="0"/>
    <x v="4"/>
    <x v="12"/>
    <n v="3"/>
    <s v="HORMIGONES Y CONTENEDORES JARA"/>
    <d v="1899-12-31T06:04:48"/>
    <n v="19.426388888875177"/>
    <n v="12"/>
    <n v="7.4263888888751772"/>
    <n v="0"/>
    <x v="4"/>
  </r>
  <r>
    <s v="E002"/>
    <s v="EO65"/>
    <x v="4197"/>
    <x v="0"/>
    <s v="E3"/>
    <n v="432000110"/>
    <s v="PREBETONG HORMIGONES, S.A."/>
    <n v="85000005"/>
    <s v="BADAJOZ-CAYA Nº 37"/>
    <n v="3297"/>
    <x v="60"/>
    <d v="2024-09-23T00:00:00"/>
    <d v="1899-12-30T10:19:34"/>
    <s v="24/09 12:00h"/>
    <d v="2024-09-24T00:00:00"/>
    <x v="17"/>
    <x v="13"/>
    <x v="4344"/>
    <d v="2024-09-24T00:00:00"/>
    <d v="1899-12-30T09:54:24"/>
    <n v="94"/>
    <s v="E00094"/>
    <s v="RUTA KMS.094"/>
    <x v="167"/>
    <x v="0"/>
    <x v="0"/>
    <x v="8"/>
    <x v="0"/>
    <d v="2024-09-23T10:19:34"/>
    <x v="449"/>
    <n v="25.673888888850342"/>
    <d v="2024-09-24T09:54:24"/>
    <d v="1899-12-30T01:15:12"/>
    <d v="2024-09-24T11:09:36"/>
    <n v="0.84000000008381903"/>
    <x v="0"/>
    <m/>
    <m/>
    <x v="0"/>
    <x v="21"/>
    <x v="0"/>
    <x v="4"/>
    <x v="1"/>
    <n v="3"/>
    <s v="HIBURSANFRE, S.L.U."/>
    <d v="1899-12-31T06:04:48"/>
    <n v="23.420555555517009"/>
    <n v="12"/>
    <n v="11.420555555517009"/>
    <n v="0"/>
    <x v="4"/>
  </r>
  <r>
    <s v="E002"/>
    <s v="EO65"/>
    <x v="4198"/>
    <x v="0"/>
    <s v="E3"/>
    <n v="100046984"/>
    <s v="TRANSP. Y CEMENTOS HIDALGO, S.L."/>
    <n v="85000562"/>
    <s v="PUENTE DEL ARZOBISPO- JORYCAR"/>
    <n v="3297"/>
    <x v="60"/>
    <d v="2024-09-23T00:00:00"/>
    <d v="1899-12-30T10:34:54"/>
    <s v="24/09 08:00h"/>
    <d v="2024-09-24T00:00:00"/>
    <x v="17"/>
    <x v="13"/>
    <x v="4345"/>
    <d v="2024-09-23T00:00:00"/>
    <d v="1899-12-30T13:32:57"/>
    <n v="279"/>
    <s v="E00279"/>
    <s v="RUTA KMS.279"/>
    <x v="170"/>
    <x v="0"/>
    <x v="0"/>
    <x v="8"/>
    <x v="0"/>
    <d v="2024-09-23T10:34:54"/>
    <x v="449"/>
    <n v="25.418333333276678"/>
    <d v="2024-09-23T13:32:57"/>
    <d v="1899-12-30T03:43:12"/>
    <d v="2024-09-23T17:16:09"/>
    <n v="18.730833333393093"/>
    <x v="0"/>
    <m/>
    <m/>
    <x v="0"/>
    <x v="20"/>
    <x v="0"/>
    <x v="4"/>
    <x v="2"/>
    <n v="2"/>
    <s v="VILLAR CHAMIZO JUAN Mª"/>
    <d v="1900-01-02T17:16:48"/>
    <n v="20.698333333276679"/>
    <n v="12"/>
    <n v="8.698333333276679"/>
    <n v="0"/>
    <x v="4"/>
  </r>
  <r>
    <s v="E002"/>
    <s v="EO65"/>
    <x v="4199"/>
    <x v="0"/>
    <s v="E3"/>
    <n v="100057883"/>
    <s v="MATERIALES Y HORMIGONES, SL"/>
    <n v="85000198"/>
    <s v="MADRID"/>
    <n v="3228"/>
    <x v="61"/>
    <d v="2024-09-23T00:00:00"/>
    <d v="1899-12-30T10:39:32"/>
    <s v="24/09"/>
    <d v="2024-09-24T00:00:00"/>
    <x v="1"/>
    <x v="13"/>
    <x v="4346"/>
    <d v="2024-09-24T00:00:00"/>
    <d v="1899-12-30T09:05:33"/>
    <n v="413"/>
    <s v="E00413"/>
    <s v="RUTA KMS.413"/>
    <x v="184"/>
    <x v="0"/>
    <x v="0"/>
    <x v="8"/>
    <x v="0"/>
    <d v="2024-09-23T10:39:32"/>
    <x v="471"/>
    <n v="30.341111111221835"/>
    <d v="2024-09-24T09:05:33"/>
    <d v="1899-12-30T05:30:24"/>
    <d v="2024-09-24T14:35:57"/>
    <n v="2.4008333334932104"/>
    <x v="0"/>
    <m/>
    <m/>
    <x v="0"/>
    <x v="21"/>
    <x v="0"/>
    <x v="4"/>
    <x v="1"/>
    <n v="3"/>
    <s v=""/>
    <d v="1900-01-04T12:09:36"/>
    <n v="23.834444444555167"/>
    <n v="12"/>
    <n v="11.834444444555167"/>
    <n v="0"/>
    <x v="4"/>
  </r>
  <r>
    <s v="E002"/>
    <s v="EO65"/>
    <x v="4200"/>
    <x v="0"/>
    <s v="E3"/>
    <n v="100057883"/>
    <s v="MATERIALES Y HORMIGONES, SL"/>
    <n v="85000198"/>
    <s v="MADRID"/>
    <n v="3228"/>
    <x v="61"/>
    <d v="2024-09-23T00:00:00"/>
    <d v="1899-12-30T10:39:41"/>
    <s v="24/09"/>
    <d v="2024-09-24T00:00:00"/>
    <x v="1"/>
    <x v="13"/>
    <x v="4347"/>
    <d v="2024-09-23T00:00:00"/>
    <d v="1899-12-30T16:03:35"/>
    <n v="413"/>
    <s v="E00413"/>
    <s v="RUTA KMS.413"/>
    <x v="188"/>
    <x v="0"/>
    <x v="0"/>
    <x v="8"/>
    <x v="0"/>
    <d v="2024-09-23T10:39:41"/>
    <x v="471"/>
    <n v="30.338611111161299"/>
    <d v="2024-09-23T16:03:35"/>
    <d v="1899-12-30T05:30:24"/>
    <d v="2024-09-23T21:33:59"/>
    <n v="19.433611111307982"/>
    <x v="0"/>
    <m/>
    <m/>
    <x v="0"/>
    <x v="20"/>
    <x v="0"/>
    <x v="4"/>
    <x v="8"/>
    <n v="2"/>
    <s v="HORMIGONES Y CONTENEDORES JARA"/>
    <d v="1900-01-04T12:09:36"/>
    <n v="23.831944444494631"/>
    <n v="12"/>
    <n v="11.831944444494631"/>
    <n v="0"/>
    <x v="4"/>
  </r>
  <r>
    <s v="E002"/>
    <s v="EO65"/>
    <x v="4201"/>
    <x v="0"/>
    <s v="E3"/>
    <n v="100057883"/>
    <s v="MATERIALES Y HORMIGONES, SL"/>
    <n v="85000198"/>
    <s v="MADRID"/>
    <n v="3228"/>
    <x v="61"/>
    <d v="2024-09-23T00:00:00"/>
    <d v="1899-12-30T10:39:49"/>
    <s v="24/09"/>
    <d v="2024-09-24T00:00:00"/>
    <x v="1"/>
    <x v="13"/>
    <x v="4348"/>
    <d v="2024-09-23T00:00:00"/>
    <d v="1899-12-30T18:15:05"/>
    <n v="413"/>
    <s v="E00413"/>
    <s v="RUTA KMS.413"/>
    <x v="191"/>
    <x v="0"/>
    <x v="0"/>
    <x v="8"/>
    <x v="0"/>
    <d v="2024-09-23T10:39:49"/>
    <x v="471"/>
    <n v="30.336388888943475"/>
    <d v="2024-09-23T18:15:05"/>
    <d v="1899-12-30T05:30:24"/>
    <d v="2024-09-23T23:45:29"/>
    <n v="17.241944444656838"/>
    <x v="0"/>
    <m/>
    <m/>
    <x v="0"/>
    <x v="20"/>
    <x v="0"/>
    <x v="4"/>
    <x v="10"/>
    <n v="2"/>
    <s v=""/>
    <d v="1900-01-04T12:09:36"/>
    <n v="23.829722222276807"/>
    <n v="12"/>
    <n v="11.829722222276807"/>
    <n v="0"/>
    <x v="4"/>
  </r>
  <r>
    <s v="E002"/>
    <s v="EO65"/>
    <x v="4202"/>
    <x v="0"/>
    <s v="E3"/>
    <n v="100057858"/>
    <s v="SPECIAL CONCRETE 3, S.L."/>
    <n v="85000115"/>
    <s v="ALCORCON"/>
    <n v="3297"/>
    <x v="60"/>
    <d v="2024-09-23T00:00:00"/>
    <d v="1899-12-30T10:45:28"/>
    <s v="24/09 08:00h"/>
    <d v="2024-09-24T00:00:00"/>
    <x v="13"/>
    <x v="13"/>
    <x v="4349"/>
    <d v="2024-09-23T00:00:00"/>
    <d v="1899-12-30T11:52:26"/>
    <n v="403"/>
    <s v="E00403"/>
    <s v="RUTA KMS.403"/>
    <x v="175"/>
    <x v="0"/>
    <x v="0"/>
    <x v="8"/>
    <x v="0"/>
    <d v="2024-09-23T10:45:28"/>
    <x v="442"/>
    <n v="21.242222222266719"/>
    <d v="2024-09-23T11:52:26"/>
    <d v="1899-12-30T05:22:24"/>
    <d v="2024-09-23T17:14:50"/>
    <n v="14.752777777786832"/>
    <x v="0"/>
    <m/>
    <m/>
    <x v="0"/>
    <x v="20"/>
    <x v="0"/>
    <x v="4"/>
    <x v="7"/>
    <n v="2"/>
    <s v="HORMIGONES Y CONTENEDORES JARA"/>
    <d v="1900-01-04T08:57:36"/>
    <n v="14.868888888933386"/>
    <n v="12"/>
    <n v="2.8688888889333857"/>
    <n v="0"/>
    <x v="4"/>
  </r>
  <r>
    <s v="E002"/>
    <s v="EO65"/>
    <x v="4203"/>
    <x v="0"/>
    <s v="E3"/>
    <n v="100057858"/>
    <s v="SPECIAL CONCRETE 3, S.L."/>
    <n v="85000115"/>
    <s v="ALCORCON"/>
    <n v="3297"/>
    <x v="60"/>
    <d v="2024-09-23T00:00:00"/>
    <d v="1899-12-30T10:45:43"/>
    <s v="24/09 09:00h"/>
    <d v="2024-09-24T00:00:00"/>
    <x v="18"/>
    <x v="13"/>
    <x v="4350"/>
    <d v="2024-09-23T00:00:00"/>
    <d v="1899-12-30T12:00:18"/>
    <n v="403"/>
    <s v="E00403"/>
    <s v="RUTA KMS.403"/>
    <x v="259"/>
    <x v="0"/>
    <x v="0"/>
    <x v="8"/>
    <x v="0"/>
    <d v="2024-09-23T10:45:43"/>
    <x v="441"/>
    <n v="22.238055555615574"/>
    <d v="2024-09-23T12:00:18"/>
    <d v="1899-12-30T05:22:24"/>
    <d v="2024-09-23T17:22:42"/>
    <n v="15.621666666702367"/>
    <x v="0"/>
    <m/>
    <m/>
    <x v="0"/>
    <x v="20"/>
    <x v="0"/>
    <x v="4"/>
    <x v="3"/>
    <n v="2"/>
    <s v="HORMIGONES Y CONTENEDORES JARA"/>
    <d v="1900-01-04T08:57:36"/>
    <n v="15.864722222282239"/>
    <n v="12"/>
    <n v="3.8647222222822393"/>
    <n v="0"/>
    <x v="4"/>
  </r>
  <r>
    <s v="E002"/>
    <s v="EO65"/>
    <x v="4204"/>
    <x v="0"/>
    <s v="E3"/>
    <n v="100057858"/>
    <s v="SPECIAL CONCRETE 3, S.L."/>
    <n v="85000115"/>
    <s v="ALCORCON"/>
    <n v="3297"/>
    <x v="60"/>
    <d v="2024-09-23T00:00:00"/>
    <d v="1899-12-30T10:45:51"/>
    <s v="24/09 11:00h"/>
    <d v="2024-09-24T00:00:00"/>
    <x v="12"/>
    <x v="13"/>
    <x v="4351"/>
    <d v="2024-09-23T00:00:00"/>
    <d v="1899-12-30T13:49:57"/>
    <n v="403"/>
    <s v="E00403"/>
    <s v="RUTA KMS.403"/>
    <x v="376"/>
    <x v="0"/>
    <x v="0"/>
    <x v="8"/>
    <x v="0"/>
    <d v="2024-09-23T10:45:51"/>
    <x v="427"/>
    <n v="24.235833333455957"/>
    <d v="2024-09-23T13:49:57"/>
    <d v="1899-12-30T05:22:24"/>
    <d v="2024-09-23T19:12:21"/>
    <n v="15.794166666688398"/>
    <x v="0"/>
    <m/>
    <m/>
    <x v="0"/>
    <x v="20"/>
    <x v="0"/>
    <x v="4"/>
    <x v="2"/>
    <n v="2"/>
    <s v="HORMIGONES Y CONTENEDORES JARA"/>
    <d v="1900-01-04T08:57:36"/>
    <n v="17.862500000122623"/>
    <n v="12"/>
    <n v="5.8625000001226226"/>
    <n v="0"/>
    <x v="4"/>
  </r>
  <r>
    <s v="E002"/>
    <s v="EO65"/>
    <x v="4205"/>
    <x v="0"/>
    <s v="E3"/>
    <n v="100057858"/>
    <s v="SPECIAL CONCRETE 3, S.L."/>
    <n v="85000115"/>
    <s v="ALCORCON"/>
    <n v="3297"/>
    <x v="60"/>
    <d v="2024-09-23T00:00:00"/>
    <d v="1899-12-30T10:45:59"/>
    <s v="24/09 15:00h"/>
    <d v="2024-09-24T00:00:00"/>
    <x v="4"/>
    <x v="13"/>
    <x v="4352"/>
    <d v="2024-09-24T00:00:00"/>
    <d v="1899-12-30T08:51:03"/>
    <n v="403"/>
    <s v="E00403"/>
    <s v="RUTA KMS.403"/>
    <x v="202"/>
    <x v="0"/>
    <x v="0"/>
    <x v="8"/>
    <x v="0"/>
    <d v="2024-09-23T10:45:59"/>
    <x v="469"/>
    <n v="28.233611111179926"/>
    <d v="2024-09-24T08:51:03"/>
    <d v="1899-12-30T05:22:24"/>
    <d v="2024-09-24T14:13:27"/>
    <n v="0.77583333326037973"/>
    <x v="0"/>
    <m/>
    <m/>
    <x v="0"/>
    <x v="21"/>
    <x v="0"/>
    <x v="4"/>
    <x v="0"/>
    <n v="3"/>
    <s v="HORMIGONES Y CONTENEDORES JARA"/>
    <d v="1900-01-04T08:57:36"/>
    <n v="21.860277777846591"/>
    <n v="12"/>
    <n v="9.8602777778465907"/>
    <n v="0"/>
    <x v="4"/>
  </r>
  <r>
    <s v="E002"/>
    <s v="EO65"/>
    <x v="4206"/>
    <x v="0"/>
    <s v="E3"/>
    <n v="100057885"/>
    <s v="UTE AVE CASATEJADA TORIL"/>
    <n v="85000400"/>
    <s v="NAVALMORAL DE LA MATA-HORM. MORALOS"/>
    <n v="3228"/>
    <x v="61"/>
    <d v="2024-09-23T00:00:00"/>
    <d v="1899-12-30T10:51:16"/>
    <s v="24/09 08:00h"/>
    <d v="2024-09-24T00:00:00"/>
    <x v="13"/>
    <x v="13"/>
    <x v="4353"/>
    <d v="2024-09-23T00:00:00"/>
    <d v="1899-12-30T16:52:11"/>
    <n v="233"/>
    <s v="E00233"/>
    <s v="RUTA KMS.233"/>
    <x v="187"/>
    <x v="0"/>
    <x v="0"/>
    <x v="8"/>
    <x v="0"/>
    <d v="2024-09-23T10:51:16"/>
    <x v="442"/>
    <n v="21.145555555529427"/>
    <d v="2024-09-23T16:52:11"/>
    <d v="1899-12-30T03:06:24"/>
    <d v="2024-09-23T19:58:35"/>
    <n v="12.023611111217178"/>
    <x v="0"/>
    <m/>
    <m/>
    <x v="0"/>
    <x v="20"/>
    <x v="0"/>
    <x v="4"/>
    <x v="8"/>
    <n v="2"/>
    <s v="HORMIGONES Y CONTENEDORES JARA"/>
    <d v="1900-01-02T02:33:36"/>
    <n v="17.038888888862761"/>
    <n v="12"/>
    <n v="5.0388888888627612"/>
    <n v="0"/>
    <x v="4"/>
  </r>
  <r>
    <s v="E002"/>
    <s v="EO65"/>
    <x v="4207"/>
    <x v="0"/>
    <s v="E3"/>
    <n v="100057885"/>
    <s v="UTE AVE CASATEJADA TORIL"/>
    <n v="85000217"/>
    <s v="TORIL"/>
    <n v="3227"/>
    <x v="62"/>
    <d v="2024-09-23T00:00:00"/>
    <d v="1899-12-30T11:20:28"/>
    <s v="24/09 07:30h"/>
    <d v="2024-09-24T00:00:00"/>
    <x v="28"/>
    <x v="13"/>
    <x v="4354"/>
    <d v="2024-09-23T00:00:00"/>
    <d v="1899-12-30T15:49:57"/>
    <n v="244"/>
    <s v="E00244"/>
    <s v="RUTA KMS.244"/>
    <x v="258"/>
    <x v="0"/>
    <x v="0"/>
    <x v="8"/>
    <x v="0"/>
    <d v="2024-09-23T11:20:28"/>
    <x v="465"/>
    <n v="20.15888888889458"/>
    <d v="2024-09-23T15:49:57"/>
    <d v="1899-12-30T03:15:12"/>
    <d v="2024-09-23T19:05:09"/>
    <n v="12.414166666567326"/>
    <x v="0"/>
    <m/>
    <m/>
    <x v="0"/>
    <x v="20"/>
    <x v="0"/>
    <x v="4"/>
    <x v="4"/>
    <n v="2"/>
    <s v="HORMIGONES Y CONTENEDORES JARA"/>
    <d v="1900-01-02T06:04:48"/>
    <n v="15.905555555561246"/>
    <n v="12"/>
    <n v="3.9055555555612465"/>
    <n v="0"/>
    <x v="4"/>
  </r>
  <r>
    <s v="E002"/>
    <s v="EO65"/>
    <x v="4208"/>
    <x v="0"/>
    <s v="E3"/>
    <n v="100057885"/>
    <s v="UTE AVE CASATEJADA TORIL"/>
    <n v="85000217"/>
    <s v="TORIL"/>
    <n v="3227"/>
    <x v="62"/>
    <d v="2024-09-23T00:00:00"/>
    <d v="1899-12-30T11:20:42"/>
    <s v="24/09 09:30h"/>
    <d v="2024-09-24T00:00:00"/>
    <x v="23"/>
    <x v="13"/>
    <x v="4355"/>
    <d v="2024-09-23T00:00:00"/>
    <d v="1899-12-30T16:10:08"/>
    <n v="244"/>
    <s v="E00244"/>
    <s v="RUTA KMS.244"/>
    <x v="162"/>
    <x v="0"/>
    <x v="0"/>
    <x v="8"/>
    <x v="0"/>
    <d v="2024-09-23T11:20:42"/>
    <x v="444"/>
    <n v="22.15500000002794"/>
    <d v="2024-09-23T16:10:08"/>
    <d v="1899-12-30T03:15:12"/>
    <d v="2024-09-23T19:25:20"/>
    <n v="14.077777777856681"/>
    <x v="0"/>
    <m/>
    <m/>
    <x v="0"/>
    <x v="20"/>
    <x v="0"/>
    <x v="4"/>
    <x v="8"/>
    <n v="2"/>
    <s v="HORMIGONES Y CONTENEDORES JARA"/>
    <d v="1900-01-02T06:04:48"/>
    <n v="17.901666666694606"/>
    <n v="12"/>
    <n v="5.9016666666946058"/>
    <n v="0"/>
    <x v="4"/>
  </r>
  <r>
    <s v="E002"/>
    <s v="EO65"/>
    <x v="4209"/>
    <x v="0"/>
    <s v="E3"/>
    <n v="100057885"/>
    <s v="UTE AVE CASATEJADA TORIL"/>
    <n v="85000217"/>
    <s v="TORIL"/>
    <n v="3227"/>
    <x v="62"/>
    <d v="2024-09-23T00:00:00"/>
    <d v="1899-12-30T11:20:54"/>
    <s v="24/09 11:30h"/>
    <d v="2024-09-24T00:00:00"/>
    <x v="14"/>
    <x v="13"/>
    <x v="4356"/>
    <d v="2024-09-24T00:00:00"/>
    <d v="1899-12-30T08:31:27"/>
    <n v="244"/>
    <s v="E00244"/>
    <s v="RUTA KMS.244"/>
    <x v="161"/>
    <x v="0"/>
    <x v="0"/>
    <x v="8"/>
    <x v="0"/>
    <d v="2024-09-23T11:20:54"/>
    <x v="446"/>
    <n v="24.151666666672099"/>
    <d v="2024-09-24T08:31:27"/>
    <d v="1899-12-30T03:15:12"/>
    <d v="2024-09-24T11:46:39"/>
    <n v="-0.27750000008381903"/>
    <x v="0"/>
    <m/>
    <m/>
    <x v="0"/>
    <x v="21"/>
    <x v="0"/>
    <x v="4"/>
    <x v="0"/>
    <n v="3"/>
    <s v="CISTERCEX. S.L.L."/>
    <d v="1900-01-02T06:04:48"/>
    <n v="19.898333333338766"/>
    <n v="12"/>
    <n v="7.8983333333387655"/>
    <n v="0"/>
    <x v="4"/>
  </r>
  <r>
    <s v="E002"/>
    <s v="EO65"/>
    <x v="4210"/>
    <x v="0"/>
    <s v="E3"/>
    <n v="100057885"/>
    <s v="UTE AVE CASATEJADA TORIL"/>
    <n v="85000217"/>
    <s v="TORIL"/>
    <n v="3227"/>
    <x v="62"/>
    <d v="2024-09-23T00:00:00"/>
    <d v="1899-12-30T11:21:05"/>
    <s v="24/09 15:00h"/>
    <d v="2024-09-24T00:00:00"/>
    <x v="4"/>
    <x v="13"/>
    <x v="4357"/>
    <d v="2024-09-23T00:00:00"/>
    <d v="1899-12-30T09:55:16"/>
    <n v="244"/>
    <s v="E00244"/>
    <s v="RUTA KMS.244"/>
    <x v="345"/>
    <x v="0"/>
    <x v="0"/>
    <x v="8"/>
    <x v="0"/>
    <d v="2024-09-23T11:21:05"/>
    <x v="469"/>
    <n v="27.648611111158971"/>
    <d v="2024-09-23T09:55:16"/>
    <d v="1899-12-30T03:15:12"/>
    <d v="2024-09-23T13:10:28"/>
    <n v="25.825555555522442"/>
    <x v="0"/>
    <m/>
    <m/>
    <x v="0"/>
    <x v="20"/>
    <x v="0"/>
    <x v="4"/>
    <x v="1"/>
    <n v="2"/>
    <s v="HIBURSANFRE, S.L.U."/>
    <d v="1900-01-02T06:04:48"/>
    <n v="23.395277777825637"/>
    <n v="12"/>
    <n v="11.395277777825637"/>
    <n v="0"/>
    <x v="4"/>
  </r>
  <r>
    <s v="E002"/>
    <s v="EO65"/>
    <x v="4211"/>
    <x v="0"/>
    <s v="E3"/>
    <n v="100057809"/>
    <s v="HORM. QUINTANAR, SL"/>
    <n v="85000092"/>
    <s v="QUINTANAR DE LA ORDEN"/>
    <n v="3297"/>
    <x v="60"/>
    <d v="2024-09-23T00:00:00"/>
    <d v="1899-12-30T11:32:52"/>
    <s v="24/09 08:00h"/>
    <d v="2024-09-24T00:00:00"/>
    <x v="13"/>
    <x v="13"/>
    <x v="4358"/>
    <d v="2024-09-23T00:00:00"/>
    <d v="1899-12-30T12:39:40"/>
    <n v="492"/>
    <s v="E00492"/>
    <s v="RUTA KMS.492"/>
    <x v="335"/>
    <x v="0"/>
    <x v="0"/>
    <x v="8"/>
    <x v="0"/>
    <d v="2024-09-23T11:32:52"/>
    <x v="442"/>
    <n v="20.452222222345881"/>
    <d v="2024-09-23T12:39:40"/>
    <d v="1899-12-30T06:33:36"/>
    <d v="2024-09-23T19:13:16"/>
    <n v="12.778888889006339"/>
    <x v="0"/>
    <m/>
    <m/>
    <x v="0"/>
    <x v="20"/>
    <x v="0"/>
    <x v="4"/>
    <x v="3"/>
    <n v="2"/>
    <s v="HORMIGONES Y CONTENEDORES JARA"/>
    <d v="1900-01-05T13:26:24"/>
    <n v="12.892222222345882"/>
    <n v="12"/>
    <n v="0.89222222234588244"/>
    <n v="1"/>
    <x v="4"/>
  </r>
  <r>
    <s v="E002"/>
    <s v="EO65"/>
    <x v="4212"/>
    <x v="0"/>
    <s v="E3"/>
    <n v="100057849"/>
    <s v="HORMIGONES HUELVA Y SEVILLA, S.L."/>
    <n v="85000023"/>
    <s v="ALMONTE"/>
    <n v="3228"/>
    <x v="61"/>
    <d v="2024-09-23T00:00:00"/>
    <d v="1899-12-30T11:37:17"/>
    <s v="24/09 08:00h"/>
    <d v="2024-09-24T00:00:00"/>
    <x v="13"/>
    <x v="13"/>
    <x v="4359"/>
    <d v="2024-09-24T00:00:00"/>
    <d v="1899-12-30T06:15:46"/>
    <n v="204"/>
    <s v="E00204"/>
    <s v="RUTA KMS.204"/>
    <x v="205"/>
    <x v="0"/>
    <x v="0"/>
    <x v="8"/>
    <x v="0"/>
    <d v="2024-09-23T11:37:17"/>
    <x v="442"/>
    <n v="20.378611111140344"/>
    <d v="2024-09-24T06:15:46"/>
    <d v="1899-12-30T02:43:12"/>
    <d v="2024-09-24T08:58:58"/>
    <n v="-0.98277777770999819"/>
    <x v="1"/>
    <m/>
    <m/>
    <x v="0"/>
    <x v="21"/>
    <x v="1"/>
    <x v="4"/>
    <x v="13"/>
    <n v="3"/>
    <s v="LOGISTICA GALVEZ MARIN, S.L."/>
    <d v="1900-01-01T17:16:48"/>
    <n v="16.658611111140345"/>
    <n v="12"/>
    <n v="4.6586111111403454"/>
    <n v="0"/>
    <x v="4"/>
  </r>
  <r>
    <s v="E002"/>
    <s v="EO65"/>
    <x v="4213"/>
    <x v="0"/>
    <s v="E4"/>
    <n v="100057751"/>
    <s v="LORENZA VIZUETE RUDILLA"/>
    <n v="84000282"/>
    <s v="AZUAGA"/>
    <n v="3230"/>
    <x v="59"/>
    <d v="2024-09-23T00:00:00"/>
    <d v="1899-12-30T11:58:18"/>
    <s v="23/09 56s URGE"/>
    <d v="2024-09-23T00:00:00"/>
    <x v="9"/>
    <x v="13"/>
    <x v="4360"/>
    <d v="2024-09-23T00:00:00"/>
    <d v="1899-12-30T17:48:17"/>
    <n v="85"/>
    <s v="E00085"/>
    <s v="RUTA KMS.085"/>
    <x v="164"/>
    <x v="0"/>
    <x v="0"/>
    <x v="8"/>
    <x v="1"/>
    <d v="2024-09-23T11:58:18"/>
    <x v="409"/>
    <n v="8.0283333333791234"/>
    <d v="2024-09-23T17:48:17"/>
    <d v="1899-12-30T01:08:00"/>
    <d v="2024-09-23T18:56:17"/>
    <n v="1.0619444445474073"/>
    <x v="0"/>
    <m/>
    <m/>
    <x v="0"/>
    <x v="20"/>
    <x v="0"/>
    <x v="4"/>
    <x v="9"/>
    <n v="2"/>
    <s v=""/>
    <d v="1899-12-31T03:12:00"/>
    <n v="5.8950000000457905"/>
    <n v="0"/>
    <n v="5.8950000000457905"/>
    <n v="0"/>
    <x v="4"/>
  </r>
  <r>
    <s v="E002"/>
    <s v="EO65"/>
    <x v="4214"/>
    <x v="0"/>
    <s v="E3"/>
    <n v="100022399"/>
    <s v="GEVORA CONSTRUCCIONES S.A."/>
    <n v="85000566"/>
    <s v="LA ALBUERA-MEJORA EX310"/>
    <n v="3227"/>
    <x v="62"/>
    <d v="2024-09-23T00:00:00"/>
    <d v="1899-12-30T12:13:39"/>
    <s v="24/09 09:30h"/>
    <d v="2024-09-24T00:00:00"/>
    <x v="23"/>
    <x v="13"/>
    <x v="4361"/>
    <d v="2024-09-24T00:00:00"/>
    <d v="1899-12-30T08:56:58"/>
    <n v="73"/>
    <s v="E00073"/>
    <s v="RUTA KMS.073"/>
    <x v="190"/>
    <x v="0"/>
    <x v="0"/>
    <x v="8"/>
    <x v="0"/>
    <d v="2024-09-23T12:13:39"/>
    <x v="444"/>
    <n v="21.27250000013737"/>
    <d v="2024-09-24T08:56:58"/>
    <d v="1899-12-30T00:58:24"/>
    <d v="2024-09-24T09:55:22"/>
    <n v="-0.42277777777053416"/>
    <x v="0"/>
    <m/>
    <m/>
    <x v="0"/>
    <x v="21"/>
    <x v="0"/>
    <x v="4"/>
    <x v="0"/>
    <n v="3"/>
    <s v="HIBURSANFRE, S.L.U."/>
    <d v="1899-12-30T23:21:36"/>
    <n v="19.299166666804037"/>
    <n v="12"/>
    <n v="7.2991666668040374"/>
    <n v="0"/>
    <x v="4"/>
  </r>
  <r>
    <s v="E002"/>
    <s v="EO65"/>
    <x v="4215"/>
    <x v="0"/>
    <s v="E3"/>
    <n v="100058317"/>
    <s v="UTE VARIANTE ZAFRA"/>
    <n v="85000397"/>
    <s v="ZAFRA-VARIANTE DE ZAFRA"/>
    <n v="3227"/>
    <x v="62"/>
    <d v="2024-09-23T00:00:00"/>
    <d v="1899-12-30T13:03:48"/>
    <s v="24/09 08:30h"/>
    <d v="2024-09-24T00:00:00"/>
    <x v="19"/>
    <x v="13"/>
    <x v="4362"/>
    <d v="2024-09-23T00:00:00"/>
    <d v="1899-12-30T16:30:22"/>
    <n v="12"/>
    <s v="E00012"/>
    <s v="RUTA KMS.012"/>
    <x v="166"/>
    <x v="0"/>
    <x v="0"/>
    <x v="8"/>
    <x v="0"/>
    <d v="2024-09-23T13:03:48"/>
    <x v="447"/>
    <n v="19.436666666530073"/>
    <d v="2024-09-23T16:30:22"/>
    <d v="1899-12-30T00:09:36"/>
    <d v="2024-09-23T16:39:58"/>
    <n v="15.833888888766523"/>
    <x v="0"/>
    <m/>
    <m/>
    <x v="0"/>
    <x v="20"/>
    <x v="0"/>
    <x v="4"/>
    <x v="8"/>
    <n v="2"/>
    <s v=""/>
    <d v="1899-12-30T03:50:24"/>
    <n v="18.276666666530073"/>
    <n v="12"/>
    <n v="6.2766666665300725"/>
    <n v="0"/>
    <x v="4"/>
  </r>
  <r>
    <s v="E002"/>
    <s v="EO65"/>
    <x v="4216"/>
    <x v="0"/>
    <s v="E3"/>
    <n v="100046984"/>
    <s v="TRANSP. Y CEMENTOS HIDALGO, S.L."/>
    <n v="85000562"/>
    <s v="PUENTE DEL ARZOBISPO- JORYCAR"/>
    <n v="3297"/>
    <x v="60"/>
    <d v="2024-09-23T00:00:00"/>
    <d v="1899-12-30T13:16:42"/>
    <s v="24/09 max 16:00h"/>
    <d v="2024-09-24T00:00:00"/>
    <x v="6"/>
    <x v="13"/>
    <x v="4363"/>
    <d v="2024-09-23T00:00:00"/>
    <d v="1899-12-30T18:00:52"/>
    <n v="279"/>
    <s v="E00279"/>
    <s v="RUTA KMS.279"/>
    <x v="163"/>
    <x v="0"/>
    <x v="0"/>
    <x v="8"/>
    <x v="0"/>
    <d v="2024-09-23T13:16:42"/>
    <x v="463"/>
    <n v="26.721666666562669"/>
    <d v="2024-09-23T18:00:52"/>
    <d v="1899-12-30T03:43:12"/>
    <d v="2024-09-23T21:44:04"/>
    <n v="18.265555555466563"/>
    <x v="0"/>
    <m/>
    <m/>
    <x v="0"/>
    <x v="20"/>
    <x v="0"/>
    <x v="4"/>
    <x v="10"/>
    <n v="2"/>
    <s v="TTES COOPERATIVOS ARAGONES S COOP"/>
    <d v="1900-01-02T17:16:48"/>
    <n v="22.00166666656267"/>
    <n v="12"/>
    <n v="10.00166666656267"/>
    <n v="0"/>
    <x v="4"/>
  </r>
  <r>
    <s v="E002"/>
    <s v="EO65"/>
    <x v="4217"/>
    <x v="0"/>
    <s v="E3"/>
    <n v="432000110"/>
    <s v="PREBETONG HORMIGONES, S.A."/>
    <n v="85000003"/>
    <s v="MERIDA"/>
    <n v="3297"/>
    <x v="60"/>
    <d v="2024-09-23T00:00:00"/>
    <d v="1899-12-30T14:04:06"/>
    <s v="24/09 9h T.629790006"/>
    <d v="2024-09-24T00:00:00"/>
    <x v="18"/>
    <x v="13"/>
    <x v="4364"/>
    <d v="2024-09-24T00:00:00"/>
    <d v="1899-12-30T07:59:47"/>
    <n v="75"/>
    <s v="E00075"/>
    <s v="RUTA KMS.075"/>
    <x v="309"/>
    <x v="0"/>
    <x v="0"/>
    <x v="8"/>
    <x v="0"/>
    <d v="2024-09-23T14:04:06"/>
    <x v="441"/>
    <n v="18.931666666700039"/>
    <d v="2024-09-24T07:59:47"/>
    <d v="1899-12-30T01:00:00"/>
    <d v="2024-09-24T08:59:47"/>
    <n v="3.611111082136631E-3"/>
    <x v="0"/>
    <m/>
    <m/>
    <x v="0"/>
    <x v="21"/>
    <x v="0"/>
    <x v="4"/>
    <x v="12"/>
    <n v="3"/>
    <s v="HORMIGONES Y CONTENEDORES JARA"/>
    <d v="1899-12-31T00:00:00"/>
    <n v="16.931666666700039"/>
    <n v="12"/>
    <n v="4.9316666667000391"/>
    <n v="0"/>
    <x v="4"/>
  </r>
  <r>
    <s v="E002"/>
    <s v="EO65"/>
    <x v="4218"/>
    <x v="0"/>
    <s v="E4"/>
    <n v="100057845"/>
    <s v="INVERSIONES SEGURA SARRIA, S.L."/>
    <n v="84000019"/>
    <s v="ARROYOMOLINOS"/>
    <n v="3230"/>
    <x v="59"/>
    <d v="2024-09-23T00:00:00"/>
    <d v="1899-12-30T14:04:31"/>
    <s v="24/09 64s"/>
    <d v="2024-09-24T00:00:00"/>
    <x v="11"/>
    <x v="13"/>
    <x v="4365"/>
    <d v="2024-09-23T00:00:00"/>
    <d v="1899-12-30T18:12:10"/>
    <n v="391"/>
    <s v="E00391"/>
    <s v="RUTA KMS.391"/>
    <x v="415"/>
    <x v="0"/>
    <x v="0"/>
    <x v="8"/>
    <x v="1"/>
    <d v="2024-09-23T14:04:31"/>
    <x v="440"/>
    <n v="19.924722222145647"/>
    <d v="2024-09-23T18:12:10"/>
    <d v="1899-12-30T05:12:48"/>
    <d v="2024-09-23T23:24:58"/>
    <n v="10.583888888766523"/>
    <x v="0"/>
    <m/>
    <m/>
    <x v="0"/>
    <x v="20"/>
    <x v="0"/>
    <x v="4"/>
    <x v="10"/>
    <n v="2"/>
    <s v=""/>
    <d v="1900-01-04T05:07:12"/>
    <n v="13.711388888812314"/>
    <n v="12"/>
    <n v="1.7113888888123139"/>
    <n v="0"/>
    <x v="4"/>
  </r>
  <r>
    <s v="E002"/>
    <s v="EO65"/>
    <x v="4219"/>
    <x v="0"/>
    <s v="E4"/>
    <n v="100057845"/>
    <s v="INVERSIONES SEGURA SARRIA, S.L."/>
    <n v="84000019"/>
    <s v="ARROYOMOLINOS"/>
    <n v="3230"/>
    <x v="59"/>
    <d v="2024-09-23T00:00:00"/>
    <d v="1899-12-30T14:04:50"/>
    <s v="24/09 64s"/>
    <d v="2024-09-24T00:00:00"/>
    <x v="12"/>
    <x v="13"/>
    <x v="4366"/>
    <d v="2024-09-23T00:00:00"/>
    <d v="1899-12-30T17:54:11"/>
    <n v="391"/>
    <s v="E00391"/>
    <s v="RUTA KMS.391"/>
    <x v="416"/>
    <x v="0"/>
    <x v="0"/>
    <x v="8"/>
    <x v="1"/>
    <d v="2024-09-23T14:04:50"/>
    <x v="427"/>
    <n v="20.919444444472902"/>
    <d v="2024-09-23T17:54:11"/>
    <d v="1899-12-30T05:12:48"/>
    <d v="2024-09-23T23:06:59"/>
    <n v="11.883611111145001"/>
    <x v="0"/>
    <m/>
    <m/>
    <x v="0"/>
    <x v="20"/>
    <x v="0"/>
    <x v="4"/>
    <x v="9"/>
    <n v="2"/>
    <s v=""/>
    <d v="1900-01-04T05:07:12"/>
    <n v="14.706111111139569"/>
    <n v="12"/>
    <n v="2.7061111111395686"/>
    <n v="0"/>
    <x v="4"/>
  </r>
  <r>
    <s v="E002"/>
    <s v="EO65"/>
    <x v="4220"/>
    <x v="0"/>
    <s v="E3"/>
    <n v="100051755"/>
    <s v="STRATA PAVIMENTOS, S.L.U"/>
    <n v="85000500"/>
    <s v="NAVALVILLAR DE PELA-STRATA"/>
    <n v="3297"/>
    <x v="60"/>
    <d v="2024-09-23T00:00:00"/>
    <d v="1899-12-30T14:05:17"/>
    <s v="24/09 08H pela silo"/>
    <d v="2024-09-24T00:00:00"/>
    <x v="13"/>
    <x v="13"/>
    <x v="4367"/>
    <d v="2024-09-23T00:00:00"/>
    <d v="1899-12-30T16:06:30"/>
    <n v="159"/>
    <s v="E00159"/>
    <s v="RUTA KMS.159"/>
    <x v="334"/>
    <x v="0"/>
    <x v="0"/>
    <x v="8"/>
    <x v="0"/>
    <d v="2024-09-23T14:05:17"/>
    <x v="442"/>
    <n v="17.911944444465917"/>
    <d v="2024-09-23T16:06:30"/>
    <d v="1899-12-30T02:07:12"/>
    <d v="2024-09-23T18:13:42"/>
    <n v="13.771666666783858"/>
    <x v="0"/>
    <m/>
    <m/>
    <x v="0"/>
    <x v="20"/>
    <x v="0"/>
    <x v="4"/>
    <x v="8"/>
    <n v="2"/>
    <s v="HORMIGONES Y CONTENEDORES JARA"/>
    <d v="1900-01-01T02:52:48"/>
    <n v="14.791944444465916"/>
    <n v="12"/>
    <n v="2.7919444444659156"/>
    <n v="0"/>
    <x v="4"/>
  </r>
  <r>
    <s v="E002"/>
    <s v="EO65"/>
    <x v="4221"/>
    <x v="0"/>
    <s v="E3"/>
    <n v="100051755"/>
    <s v="STRATA PAVIMENTOS, S.L.U"/>
    <n v="85000500"/>
    <s v="NAVALVILLAR DE PELA-STRATA"/>
    <n v="3297"/>
    <x v="60"/>
    <d v="2024-09-23T00:00:00"/>
    <d v="1899-12-30T14:06:09"/>
    <s v="24/09 09H pela silo"/>
    <d v="2024-09-24T00:00:00"/>
    <x v="18"/>
    <x v="13"/>
    <x v="4368"/>
    <d v="2024-09-23T00:00:00"/>
    <d v="1899-12-30T18:54:30"/>
    <n v="159"/>
    <s v="E00159"/>
    <s v="RUTA KMS.159"/>
    <x v="262"/>
    <x v="0"/>
    <x v="0"/>
    <x v="8"/>
    <x v="0"/>
    <d v="2024-09-23T14:06:09"/>
    <x v="441"/>
    <n v="18.897500000079162"/>
    <d v="2024-09-23T18:54:30"/>
    <d v="1899-12-30T02:07:12"/>
    <d v="2024-09-23T21:01:42"/>
    <n v="11.971666666679084"/>
    <x v="0"/>
    <m/>
    <m/>
    <x v="0"/>
    <x v="20"/>
    <x v="0"/>
    <x v="4"/>
    <x v="10"/>
    <n v="2"/>
    <s v=""/>
    <d v="1900-01-01T02:52:48"/>
    <n v="15.777500000079161"/>
    <n v="12"/>
    <n v="3.7775000000791614"/>
    <n v="0"/>
    <x v="4"/>
  </r>
  <r>
    <s v="E002"/>
    <s v="EO65"/>
    <x v="4222"/>
    <x v="0"/>
    <s v="E3"/>
    <n v="100042375"/>
    <s v="PRETENSADOS DURAN, S.L."/>
    <n v="85000151"/>
    <s v="ALBUERA LA - PREF. LA ALBUERA"/>
    <n v="3297"/>
    <x v="60"/>
    <d v="2024-09-23T00:00:00"/>
    <d v="1899-12-30T14:13:39"/>
    <s v="24/09 09:30h"/>
    <d v="2024-09-24T00:00:00"/>
    <x v="23"/>
    <x v="13"/>
    <x v="4369"/>
    <d v="2024-09-23T00:00:00"/>
    <d v="1899-12-30T16:42:10"/>
    <n v="73"/>
    <s v="E00073"/>
    <s v="RUTA KMS.073"/>
    <x v="172"/>
    <x v="0"/>
    <x v="0"/>
    <x v="8"/>
    <x v="0"/>
    <d v="2024-09-23T14:13:39"/>
    <x v="444"/>
    <n v="19.272500000079162"/>
    <d v="2024-09-23T16:42:10"/>
    <d v="1899-12-30T00:58:24"/>
    <d v="2024-09-23T17:40:34"/>
    <n v="15.823888888873626"/>
    <x v="0"/>
    <m/>
    <m/>
    <x v="0"/>
    <x v="20"/>
    <x v="0"/>
    <x v="4"/>
    <x v="8"/>
    <n v="2"/>
    <s v="MARTINEZ RODRIGUEZ FRANCISCO JAVIER"/>
    <d v="1899-12-30T23:21:36"/>
    <n v="17.29916666674583"/>
    <n v="12"/>
    <n v="5.2991666667458297"/>
    <n v="0"/>
    <x v="4"/>
  </r>
  <r>
    <s v="E002"/>
    <s v="EO65"/>
    <x v="4223"/>
    <x v="0"/>
    <s v="E3"/>
    <n v="100057826"/>
    <s v="JUSA TPTES Y EXCAV. SL"/>
    <n v="85000218"/>
    <s v="ALCAUDETE DE LA JARA"/>
    <n v="3297"/>
    <x v="60"/>
    <d v="2024-09-23T00:00:00"/>
    <d v="1899-12-30T14:31:56"/>
    <s v="24/09 antes 13h"/>
    <d v="2024-09-24T00:00:00"/>
    <x v="0"/>
    <x v="13"/>
    <x v="4370"/>
    <d v="2024-09-23T00:00:00"/>
    <d v="1899-12-30T19:30:44"/>
    <n v="290"/>
    <s v="E00290"/>
    <s v="RUTA KMS.290"/>
    <x v="193"/>
    <x v="0"/>
    <x v="0"/>
    <x v="8"/>
    <x v="0"/>
    <d v="2024-09-23T14:31:56"/>
    <x v="461"/>
    <n v="22.467777777754236"/>
    <d v="2024-09-23T19:30:44"/>
    <d v="1899-12-30T03:52:00"/>
    <d v="2024-09-23T23:22:44"/>
    <n v="13.621111110958736"/>
    <x v="0"/>
    <m/>
    <m/>
    <x v="0"/>
    <x v="20"/>
    <x v="0"/>
    <x v="4"/>
    <x v="11"/>
    <n v="2"/>
    <s v="HORMIGONES Y CONTENEDORES JARA"/>
    <d v="1900-01-02T20:48:00"/>
    <n v="17.601111111087569"/>
    <n v="12"/>
    <n v="5.6011111110875689"/>
    <n v="0"/>
    <x v="4"/>
  </r>
  <r>
    <s v="E002"/>
    <s v="EO65"/>
    <x v="4224"/>
    <x v="0"/>
    <s v="E3"/>
    <n v="432000110"/>
    <s v="PREBETONG HORMIGONES, S.A."/>
    <n v="85000333"/>
    <s v="AVE PLASENCIA MOVIL"/>
    <n v="3228"/>
    <x v="61"/>
    <d v="2024-09-23T00:00:00"/>
    <d v="1899-12-30T15:51:35"/>
    <s v="24/09 09:00h"/>
    <d v="2024-09-24T00:00:00"/>
    <x v="18"/>
    <x v="13"/>
    <x v="4371"/>
    <d v="2024-09-23T00:00:00"/>
    <d v="1899-12-30T17:25:17"/>
    <n v="222"/>
    <s v="E00222"/>
    <s v="RUTA KMS.222"/>
    <x v="256"/>
    <x v="0"/>
    <x v="0"/>
    <x v="8"/>
    <x v="0"/>
    <d v="2024-09-23T15:51:35"/>
    <x v="441"/>
    <n v="17.140277777798474"/>
    <d v="2024-09-23T17:25:17"/>
    <d v="1899-12-30T02:57:36"/>
    <d v="2024-09-23T20:22:53"/>
    <n v="12.618611110956408"/>
    <x v="0"/>
    <m/>
    <m/>
    <x v="0"/>
    <x v="20"/>
    <x v="0"/>
    <x v="4"/>
    <x v="9"/>
    <n v="2"/>
    <s v="HORMIGONES Y CONTENEDORES JARA"/>
    <d v="1900-01-01T23:02:24"/>
    <n v="13.180277777798473"/>
    <n v="12"/>
    <n v="1.180277777798473"/>
    <n v="0"/>
    <x v="4"/>
  </r>
  <r>
    <s v="E002"/>
    <s v="EO65"/>
    <x v="4225"/>
    <x v="0"/>
    <s v="E3"/>
    <n v="100057753"/>
    <s v="HORM. Y ARIDOS NUÑEZ, S.L."/>
    <n v="85000211"/>
    <s v="BROZAS"/>
    <n v="3228"/>
    <x v="61"/>
    <d v="2024-09-23T00:00:00"/>
    <d v="1899-12-30T16:24:01"/>
    <s v="24/09 08:00h"/>
    <d v="2024-09-24T00:00:00"/>
    <x v="13"/>
    <x v="13"/>
    <x v="4372"/>
    <d v="2024-09-24T00:00:00"/>
    <d v="1899-12-30T05:12:17"/>
    <n v="186"/>
    <s v="E00186"/>
    <s v="RUTA KMS.186"/>
    <x v="192"/>
    <x v="0"/>
    <x v="0"/>
    <x v="8"/>
    <x v="0"/>
    <d v="2024-09-23T16:24:01"/>
    <x v="442"/>
    <n v="15.599722222366836"/>
    <d v="2024-09-24T05:12:17"/>
    <d v="1899-12-30T02:28:48"/>
    <d v="2024-09-24T07:41:05"/>
    <n v="0.3152777777868323"/>
    <x v="0"/>
    <m/>
    <m/>
    <x v="0"/>
    <x v="21"/>
    <x v="0"/>
    <x v="4"/>
    <x v="14"/>
    <n v="3"/>
    <s v=""/>
    <d v="1900-01-01T11:31:12"/>
    <n v="12.119722222366835"/>
    <n v="12"/>
    <n v="0.1197222223668355"/>
    <n v="1"/>
    <x v="4"/>
  </r>
  <r>
    <s v="E002"/>
    <s v="EO65"/>
    <x v="4226"/>
    <x v="0"/>
    <s v="E4"/>
    <n v="100018408"/>
    <s v="GUTIERREZ CARABALLO, JOSE MANUEL"/>
    <n v="84000256"/>
    <s v="VILLANUEVA CASTILLEJOS-ALM.DELEYTO"/>
    <n v="3230"/>
    <x v="59"/>
    <d v="2024-09-23T00:00:00"/>
    <d v="1899-12-30T16:38:55"/>
    <s v="24/09 64s"/>
    <d v="2024-09-24T00:00:00"/>
    <x v="9"/>
    <x v="13"/>
    <x v="4373"/>
    <d v="2024-09-24T00:00:00"/>
    <d v="1899-12-30T07:35:28"/>
    <n v="162"/>
    <s v="E00162"/>
    <s v="RUTA KMS.162"/>
    <x v="156"/>
    <x v="0"/>
    <x v="0"/>
    <x v="8"/>
    <x v="1"/>
    <d v="2024-09-23T16:38:55"/>
    <x v="439"/>
    <n v="27.351388888957445"/>
    <d v="2024-09-24T07:35:28"/>
    <d v="1899-12-30T02:09:36"/>
    <d v="2024-09-24T09:45:04"/>
    <n v="10.248888889036607"/>
    <x v="0"/>
    <m/>
    <m/>
    <x v="0"/>
    <x v="21"/>
    <x v="0"/>
    <x v="4"/>
    <x v="12"/>
    <n v="3"/>
    <s v="VAZQUEZ COTANO, FCO. JAVIER"/>
    <d v="1900-01-01T03:50:24"/>
    <n v="24.191388888957444"/>
    <n v="12"/>
    <n v="12.191388888957444"/>
    <n v="0"/>
    <x v="4"/>
  </r>
  <r>
    <s v="E002"/>
    <s v="EO66"/>
    <x v="4227"/>
    <x v="0"/>
    <s v="E3"/>
    <n v="100059479"/>
    <s v="PEGACOL, CIMENTOS COLA LDA"/>
    <n v="85000546"/>
    <s v="FORNOS DE CIMA CALHANDRIZ"/>
    <n v="3229"/>
    <x v="63"/>
    <d v="2024-09-19T00:00:00"/>
    <d v="1899-12-30T10:07:47"/>
    <s v="24/09 09:00h"/>
    <d v="2024-09-24T00:00:00"/>
    <x v="18"/>
    <x v="13"/>
    <x v="4374"/>
    <d v="2024-09-23T00:00:00"/>
    <d v="1899-12-30T19:55:46"/>
    <n v="293"/>
    <s v="E00293"/>
    <s v="RUTA KMS.293"/>
    <x v="157"/>
    <x v="0"/>
    <x v="0"/>
    <x v="8"/>
    <x v="0"/>
    <d v="2024-09-19T10:07:47"/>
    <x v="441"/>
    <n v="118.87027777772164"/>
    <d v="2024-09-23T19:55:46"/>
    <d v="1899-12-30T03:54:24"/>
    <d v="2024-09-23T23:50:10"/>
    <n v="9.1638888889574446"/>
    <x v="0"/>
    <m/>
    <m/>
    <x v="0"/>
    <x v="20"/>
    <x v="0"/>
    <x v="4"/>
    <x v="11"/>
    <n v="2"/>
    <s v="HIBURSANFRE, S.L.U."/>
    <d v="1900-01-02T21:45:36"/>
    <n v="113.96361111105497"/>
    <n v="60"/>
    <n v="53.963611111054973"/>
    <n v="0"/>
    <x v="4"/>
  </r>
  <r>
    <s v="E002"/>
    <s v="EO66"/>
    <x v="4228"/>
    <x v="0"/>
    <s v="E4"/>
    <n v="100022674"/>
    <s v="COMERCIAL SILOS DE GALICIA, S.L."/>
    <n v="84000541"/>
    <s v="SAO VICENTE DO PAUL"/>
    <n v="3230"/>
    <x v="59"/>
    <d v="2024-09-23T00:00:00"/>
    <d v="1899-12-30T14:01:22"/>
    <s v="25/09 servir JCF Mat"/>
    <d v="2024-09-25T00:00:00"/>
    <x v="9"/>
    <x v="13"/>
    <x v="4375"/>
    <d v="2024-09-23T00:00:00"/>
    <d v="1899-12-30T18:40:55"/>
    <n v="304"/>
    <s v="E00304"/>
    <s v="RUTA KMS.304"/>
    <x v="417"/>
    <x v="0"/>
    <x v="0"/>
    <x v="8"/>
    <x v="1"/>
    <d v="2024-09-23T14:01:22"/>
    <x v="452"/>
    <n v="53.977222222310957"/>
    <d v="2024-09-23T18:40:55"/>
    <d v="1899-12-30T04:03:12"/>
    <d v="2024-09-23T22:44:07"/>
    <n v="45.264722222287674"/>
    <x v="0"/>
    <m/>
    <m/>
    <x v="0"/>
    <x v="20"/>
    <x v="0"/>
    <x v="4"/>
    <x v="10"/>
    <n v="2"/>
    <s v=""/>
    <d v="1900-01-03T01:16:48"/>
    <n v="48.923888888977622"/>
    <n v="24"/>
    <n v="24.923888888977622"/>
    <n v="0"/>
    <x v="4"/>
  </r>
  <r>
    <s v="E002"/>
    <s v="EO11"/>
    <x v="4229"/>
    <x v="0"/>
    <s v="E3"/>
    <n v="100055428"/>
    <s v="HORMIGONES DEZA, S.L.U."/>
    <n v="22002767"/>
    <s v="LALIN"/>
    <n v="55"/>
    <x v="1"/>
    <d v="2024-09-19T00:00:00"/>
    <d v="1899-12-30T18:34:26"/>
    <s v="25/09 8H"/>
    <d v="2024-09-25T00:00:00"/>
    <x v="13"/>
    <x v="0"/>
    <x v="4376"/>
    <d v="2024-09-24T00:00:00"/>
    <d v="1899-12-30T19:06:09"/>
    <n v="170"/>
    <s v="E00170"/>
    <s v="RUTA KMS.170"/>
    <x v="31"/>
    <x v="0"/>
    <x v="0"/>
    <x v="0"/>
    <x v="0"/>
    <d v="2024-09-19T18:34:26"/>
    <x v="473"/>
    <n v="133.42611111112637"/>
    <d v="2024-09-24T19:06:09"/>
    <d v="1899-12-30T02:16:00"/>
    <d v="2024-09-24T21:22:09"/>
    <n v="10.630833333358169"/>
    <x v="0"/>
    <m/>
    <m/>
    <x v="0"/>
    <x v="21"/>
    <x v="0"/>
    <x v="4"/>
    <x v="11"/>
    <n v="3"/>
    <s v=""/>
    <d v="1900-01-01T06:24:00"/>
    <n v="130.15944444445969"/>
    <n v="60"/>
    <n v="70.159444444459695"/>
    <n v="0"/>
    <x v="0"/>
  </r>
  <r>
    <s v="E002"/>
    <s v="EO11"/>
    <x v="4230"/>
    <x v="0"/>
    <s v="E3"/>
    <n v="100040091"/>
    <s v="CANTERAS FERNANDEZ ,S.L.EXTRACCION"/>
    <n v="22002138"/>
    <s v="CASOIO"/>
    <n v="3042"/>
    <x v="4"/>
    <d v="2024-09-20T00:00:00"/>
    <d v="1899-12-30T07:36:00"/>
    <s v="24/09 1º"/>
    <d v="2024-09-24T00:00:00"/>
    <x v="15"/>
    <x v="0"/>
    <x v="4377"/>
    <d v="2024-09-24T00:00:00"/>
    <d v="1899-12-30T11:23:15"/>
    <n v="48"/>
    <s v="E00048"/>
    <s v="RUTA KMS.048"/>
    <x v="26"/>
    <x v="0"/>
    <x v="0"/>
    <x v="0"/>
    <x v="0"/>
    <d v="2024-09-20T07:36:00"/>
    <x v="467"/>
    <n v="104.90000000002328"/>
    <d v="2024-09-24T11:23:15"/>
    <d v="1899-12-30T00:38:24"/>
    <d v="2024-09-24T12:01:39"/>
    <n v="4.4725000000325963"/>
    <x v="0"/>
    <m/>
    <m/>
    <x v="0"/>
    <x v="21"/>
    <x v="0"/>
    <x v="4"/>
    <x v="7"/>
    <n v="3"/>
    <s v="HIBURSANFRE, S.L.U."/>
    <d v="1899-12-30T15:21:36"/>
    <n v="103.26000000002328"/>
    <n v="48"/>
    <n v="55.260000000023282"/>
    <n v="0"/>
    <x v="0"/>
  </r>
  <r>
    <s v="E002"/>
    <s v="EO11"/>
    <x v="4231"/>
    <x v="0"/>
    <s v="E3"/>
    <n v="100040091"/>
    <s v="CANTERAS FERNANDEZ ,S.L.EXTRACCION"/>
    <n v="22002138"/>
    <s v="CASOIO"/>
    <n v="3042"/>
    <x v="4"/>
    <d v="2024-09-20T00:00:00"/>
    <d v="1899-12-30T07:36:22"/>
    <s v="24/09 2º"/>
    <d v="2024-09-24T00:00:00"/>
    <x v="15"/>
    <x v="0"/>
    <x v="4378"/>
    <d v="2024-09-24T00:00:00"/>
    <d v="1899-12-30T10:38:17"/>
    <n v="48"/>
    <s v="E00048"/>
    <s v="RUTA KMS.048"/>
    <x v="275"/>
    <x v="0"/>
    <x v="0"/>
    <x v="0"/>
    <x v="0"/>
    <d v="2024-09-20T07:36:22"/>
    <x v="467"/>
    <n v="104.89388888888061"/>
    <d v="2024-09-24T10:38:17"/>
    <d v="1899-12-30T00:38:24"/>
    <d v="2024-09-24T11:16:41"/>
    <n v="5.221944444521796"/>
    <x v="0"/>
    <m/>
    <m/>
    <x v="0"/>
    <x v="21"/>
    <x v="0"/>
    <x v="4"/>
    <x v="6"/>
    <n v="3"/>
    <s v=""/>
    <d v="1899-12-30T15:21:36"/>
    <n v="103.25388888888061"/>
    <n v="48"/>
    <n v="55.25388888888061"/>
    <n v="0"/>
    <x v="0"/>
  </r>
  <r>
    <s v="E002"/>
    <s v="EO11"/>
    <x v="4232"/>
    <x v="0"/>
    <s v="E3"/>
    <n v="100040091"/>
    <s v="CANTERAS FERNANDEZ ,S.L.EXTRACCION"/>
    <n v="22002138"/>
    <s v="CASOIO"/>
    <n v="3042"/>
    <x v="4"/>
    <d v="2024-09-20T00:00:00"/>
    <d v="1899-12-30T07:36:39"/>
    <s v="24/09 3º"/>
    <d v="2024-09-24T00:00:00"/>
    <x v="1"/>
    <x v="0"/>
    <x v="4379"/>
    <d v="2024-09-24T00:00:00"/>
    <d v="1899-12-30T12:55:18"/>
    <n v="48"/>
    <s v="E00048"/>
    <s v="RUTA KMS.048"/>
    <x v="1"/>
    <x v="0"/>
    <x v="0"/>
    <x v="0"/>
    <x v="0"/>
    <d v="2024-09-20T07:36:39"/>
    <x v="471"/>
    <n v="105.38916666666046"/>
    <d v="2024-09-24T12:55:18"/>
    <d v="1899-12-30T00:38:24"/>
    <d v="2024-09-24T13:33:42"/>
    <n v="3.4383333334699273"/>
    <x v="0"/>
    <m/>
    <m/>
    <x v="0"/>
    <x v="21"/>
    <x v="0"/>
    <x v="4"/>
    <x v="3"/>
    <n v="3"/>
    <s v=""/>
    <d v="1899-12-30T15:21:36"/>
    <n v="103.74916666666046"/>
    <n v="48"/>
    <n v="55.749166666660457"/>
    <n v="0"/>
    <x v="0"/>
  </r>
  <r>
    <s v="E002"/>
    <s v="EO11"/>
    <x v="4233"/>
    <x v="0"/>
    <s v="E4"/>
    <n v="100000549"/>
    <s v="COMUCA S. L."/>
    <n v="20000454"/>
    <s v="MARROZOS"/>
    <n v="2906"/>
    <x v="8"/>
    <d v="2024-09-20T00:00:00"/>
    <d v="1899-12-30T19:14:26"/>
    <s v="24/09 urgente"/>
    <d v="2024-09-24T00:00:00"/>
    <x v="9"/>
    <x v="0"/>
    <x v="4380"/>
    <d v="2024-09-24T00:00:00"/>
    <d v="1899-12-30T10:42:26"/>
    <n v="197"/>
    <s v="E00197"/>
    <s v="RUTA KMS.197"/>
    <x v="37"/>
    <x v="0"/>
    <x v="0"/>
    <x v="0"/>
    <x v="1"/>
    <d v="2024-09-20T19:14:26"/>
    <x v="439"/>
    <n v="96.759444444556721"/>
    <d v="2024-09-24T10:42:26"/>
    <d v="1899-12-30T02:37:36"/>
    <d v="2024-09-24T13:20:02"/>
    <n v="6.6661111110588536"/>
    <x v="0"/>
    <m/>
    <m/>
    <x v="0"/>
    <x v="21"/>
    <x v="0"/>
    <x v="4"/>
    <x v="6"/>
    <n v="3"/>
    <s v=""/>
    <d v="1900-01-01T15:02:24"/>
    <n v="93.132777777890055"/>
    <n v="48"/>
    <n v="45.132777777890055"/>
    <n v="0"/>
    <x v="0"/>
  </r>
  <r>
    <s v="E002"/>
    <s v="EO11"/>
    <x v="4234"/>
    <x v="0"/>
    <s v="E3"/>
    <n v="100055428"/>
    <s v="HORMIGONES DEZA, S.L.U."/>
    <n v="22002767"/>
    <s v="LALIN"/>
    <n v="55"/>
    <x v="1"/>
    <d v="2024-09-20T00:00:00"/>
    <d v="1899-12-30T20:00:59"/>
    <s v="25/09 X LA MAÑANA 2º"/>
    <d v="2024-09-25T00:00:00"/>
    <x v="17"/>
    <x v="2"/>
    <x v="4381"/>
    <d v="2024-09-25T00:00:00"/>
    <d v="1899-12-30T09:32:25"/>
    <n v="45"/>
    <s v="E00045"/>
    <s v="RUTA KMS.045"/>
    <x v="16"/>
    <x v="0"/>
    <x v="0"/>
    <x v="1"/>
    <x v="0"/>
    <d v="2024-09-20T20:00:59"/>
    <x v="474"/>
    <n v="111.98361111106351"/>
    <d v="2024-09-25T09:32:25"/>
    <d v="1899-12-30T00:36:00"/>
    <d v="2024-09-25T10:08:25"/>
    <n v="1.8597222221433185"/>
    <x v="0"/>
    <m/>
    <m/>
    <x v="0"/>
    <x v="24"/>
    <x v="0"/>
    <x v="4"/>
    <x v="1"/>
    <n v="4"/>
    <s v=""/>
    <d v="1899-12-30T14:24:00"/>
    <n v="110.38361111106352"/>
    <n v="70"/>
    <n v="40.383611111063516"/>
    <n v="0"/>
    <x v="0"/>
  </r>
  <r>
    <s v="E002"/>
    <s v="EO11"/>
    <x v="4235"/>
    <x v="0"/>
    <s v="E3"/>
    <n v="100000764"/>
    <s v="HORMIGONES BERGANTIÑOS S.A."/>
    <n v="22001477"/>
    <s v="CERCEDA"/>
    <n v="55"/>
    <x v="1"/>
    <d v="2024-09-23T00:00:00"/>
    <d v="1899-12-30T12:00:01"/>
    <s v="24/09 x la mañana"/>
    <d v="2024-09-24T00:00:00"/>
    <x v="0"/>
    <x v="3"/>
    <x v="4382"/>
    <d v="2024-09-24T00:00:00"/>
    <d v="1899-12-30T10:55:07"/>
    <n v="33"/>
    <s v="E00033"/>
    <s v="RUTA KMS.033"/>
    <x v="213"/>
    <x v="0"/>
    <x v="0"/>
    <x v="1"/>
    <x v="0"/>
    <d v="2024-09-23T12:00:01"/>
    <x v="461"/>
    <n v="24.999722222099081"/>
    <d v="2024-09-24T10:55:07"/>
    <d v="1899-12-30T00:26:24"/>
    <d v="2024-09-24T11:21:31"/>
    <n v="1.6413888887618668"/>
    <x v="0"/>
    <m/>
    <m/>
    <x v="0"/>
    <x v="21"/>
    <x v="0"/>
    <x v="4"/>
    <x v="6"/>
    <n v="3"/>
    <s v=""/>
    <d v="1899-12-30T10:33:36"/>
    <n v="23.559722222099079"/>
    <n v="14"/>
    <n v="9.5597222220990794"/>
    <n v="0"/>
    <x v="0"/>
  </r>
  <r>
    <s v="E002"/>
    <s v="EO11"/>
    <x v="4236"/>
    <x v="0"/>
    <s v="E3"/>
    <n v="100048420"/>
    <s v="RODIÑAS PRETENSADOS, S. L."/>
    <n v="22002398"/>
    <s v="CALO"/>
    <n v="3042"/>
    <x v="4"/>
    <d v="2024-09-23T00:00:00"/>
    <d v="1899-12-30T13:39:52"/>
    <s v="24/09 URGE SILO 4"/>
    <d v="2024-09-24T00:00:00"/>
    <x v="8"/>
    <x v="2"/>
    <x v="4383"/>
    <d v="2024-09-24T00:00:00"/>
    <d v="1899-12-30T12:38:12"/>
    <n v="15"/>
    <s v="E00015"/>
    <s v="RUTA KMS.015"/>
    <x v="217"/>
    <x v="0"/>
    <x v="0"/>
    <x v="1"/>
    <x v="0"/>
    <d v="2024-09-23T13:39:52"/>
    <x v="448"/>
    <n v="22.835555555589963"/>
    <d v="2024-09-24T12:38:12"/>
    <d v="1899-12-30T00:12:00"/>
    <d v="2024-09-24T12:50:12"/>
    <n v="-0.33666666661156341"/>
    <x v="0"/>
    <m/>
    <m/>
    <x v="0"/>
    <x v="21"/>
    <x v="0"/>
    <x v="4"/>
    <x v="3"/>
    <n v="3"/>
    <s v=""/>
    <d v="1899-12-30T04:48:00"/>
    <n v="21.635555555589963"/>
    <n v="14"/>
    <n v="7.6355555555899635"/>
    <n v="0"/>
    <x v="0"/>
  </r>
  <r>
    <s v="E002"/>
    <s v="EO11"/>
    <x v="4237"/>
    <x v="0"/>
    <s v="E4"/>
    <n v="100057746"/>
    <s v="MAT. DE CONSTR. VALLE DEL JERTE"/>
    <n v="19001585"/>
    <s v="NAVACONCEJO-EL CANARIO"/>
    <n v="3048"/>
    <x v="10"/>
    <d v="2024-09-23T00:00:00"/>
    <d v="1899-12-30T13:51:57"/>
    <s v="25/09"/>
    <d v="2024-09-25T00:00:00"/>
    <x v="9"/>
    <x v="0"/>
    <x v="4384"/>
    <d v="2024-09-24T00:00:00"/>
    <d v="1899-12-30T18:16:08"/>
    <n v="416"/>
    <s v="E00416"/>
    <s v="RUTA KMS.416"/>
    <x v="226"/>
    <x v="0"/>
    <x v="0"/>
    <x v="0"/>
    <x v="1"/>
    <d v="2024-09-23T13:51:57"/>
    <x v="452"/>
    <n v="54.134166666772217"/>
    <d v="2024-09-24T18:16:08"/>
    <d v="1899-12-30T05:32:48"/>
    <d v="2024-09-24T23:48:56"/>
    <n v="20.184444444486871"/>
    <x v="0"/>
    <m/>
    <m/>
    <x v="0"/>
    <x v="21"/>
    <x v="0"/>
    <x v="4"/>
    <x v="10"/>
    <n v="3"/>
    <s v=""/>
    <d v="1900-01-04T13:07:12"/>
    <n v="47.58750000010555"/>
    <n v="24"/>
    <n v="23.58750000010555"/>
    <n v="0"/>
    <x v="0"/>
  </r>
  <r>
    <s v="E002"/>
    <s v="EO11"/>
    <x v="4238"/>
    <x v="0"/>
    <s v="E3"/>
    <n v="100022370"/>
    <s v="PREFABRICADOS LUIS BARROS S.L."/>
    <n v="22002691"/>
    <s v="BUEU"/>
    <n v="55"/>
    <x v="1"/>
    <d v="2024-09-23T00:00:00"/>
    <d v="1899-12-30T14:03:16"/>
    <s v="24/09 15h preguntar"/>
    <d v="2024-09-24T00:00:00"/>
    <x v="4"/>
    <x v="4"/>
    <x v="4385"/>
    <d v="2024-09-24T00:00:00"/>
    <d v="1899-12-30T12:32:30"/>
    <n v="59"/>
    <s v="E00059"/>
    <s v="RUTA KMS.059"/>
    <x v="212"/>
    <x v="0"/>
    <x v="0"/>
    <x v="1"/>
    <x v="0"/>
    <d v="2024-09-23T14:03:16"/>
    <x v="469"/>
    <n v="24.945555555517785"/>
    <d v="2024-09-24T12:32:30"/>
    <d v="1899-12-30T00:47:12"/>
    <d v="2024-09-24T13:19:42"/>
    <n v="1.6716666666325182"/>
    <x v="0"/>
    <m/>
    <m/>
    <x v="0"/>
    <x v="21"/>
    <x v="0"/>
    <x v="4"/>
    <x v="3"/>
    <n v="3"/>
    <s v=""/>
    <d v="1899-12-30T18:52:48"/>
    <n v="23.15888888885112"/>
    <n v="14"/>
    <n v="9.15888888885112"/>
    <n v="0"/>
    <x v="0"/>
  </r>
  <r>
    <s v="E002"/>
    <s v="EO11"/>
    <x v="4239"/>
    <x v="0"/>
    <s v="E3"/>
    <n v="100028413"/>
    <s v="HORMIGONES CARRAL, S.L."/>
    <n v="22002990"/>
    <s v="PUERTO EXTERIOR DE FERROL"/>
    <n v="3042"/>
    <x v="4"/>
    <d v="2024-09-23T00:00:00"/>
    <d v="1899-12-30T15:30:13"/>
    <s v="24/09 15:30h"/>
    <d v="2024-09-24T00:00:00"/>
    <x v="16"/>
    <x v="3"/>
    <x v="4386"/>
    <d v="2024-09-24T00:00:00"/>
    <d v="1899-12-30T12:11:22"/>
    <n v="71"/>
    <s v="E00071"/>
    <s v="RUTA KMS.071"/>
    <x v="210"/>
    <x v="0"/>
    <x v="0"/>
    <x v="1"/>
    <x v="0"/>
    <d v="2024-09-23T15:30:13"/>
    <x v="466"/>
    <n v="23.996388888917863"/>
    <d v="2024-09-24T12:11:22"/>
    <d v="1899-12-30T00:56:48"/>
    <d v="2024-09-24T13:08:10"/>
    <n v="2.3638888889690861"/>
    <x v="0"/>
    <m/>
    <m/>
    <x v="0"/>
    <x v="21"/>
    <x v="0"/>
    <x v="4"/>
    <x v="3"/>
    <n v="3"/>
    <s v=""/>
    <d v="1899-12-30T22:43:12"/>
    <n v="22.049722222251198"/>
    <n v="14"/>
    <n v="8.0497222222511979"/>
    <n v="0"/>
    <x v="0"/>
  </r>
  <r>
    <s v="E002"/>
    <s v="EO11"/>
    <x v="4240"/>
    <x v="0"/>
    <s v="E3"/>
    <n v="100058086"/>
    <s v="BETONVAL HORMIGONES, S.L."/>
    <n v="22002936"/>
    <s v="BARCO DE VALDEORRAS"/>
    <n v="55"/>
    <x v="1"/>
    <d v="2024-09-23T00:00:00"/>
    <d v="1899-12-30T15:57:16"/>
    <s v="24/09 13:00h"/>
    <d v="2024-09-24T00:00:00"/>
    <x v="0"/>
    <x v="0"/>
    <x v="4387"/>
    <d v="2024-09-24T00:00:00"/>
    <d v="1899-12-30T11:51:17"/>
    <n v="31"/>
    <s v="E00031"/>
    <s v="RUTA KMS.031"/>
    <x v="6"/>
    <x v="0"/>
    <x v="0"/>
    <x v="0"/>
    <x v="0"/>
    <d v="2024-09-23T15:57:16"/>
    <x v="461"/>
    <n v="21.04555555555271"/>
    <d v="2024-09-24T11:51:17"/>
    <d v="1899-12-30T00:24:48"/>
    <d v="2024-09-24T12:16:05"/>
    <n v="0.73194444441469386"/>
    <x v="0"/>
    <m/>
    <m/>
    <x v="0"/>
    <x v="21"/>
    <x v="0"/>
    <x v="4"/>
    <x v="7"/>
    <n v="3"/>
    <s v=""/>
    <d v="1899-12-30T09:55:12"/>
    <n v="19.632222222219376"/>
    <n v="12"/>
    <n v="7.6322222222193759"/>
    <n v="0"/>
    <x v="0"/>
  </r>
  <r>
    <s v="E002"/>
    <s v="EO11"/>
    <x v="4241"/>
    <x v="0"/>
    <s v="E3"/>
    <n v="432000181"/>
    <s v="PREBETONG LUGO HORMIGONES, S.A."/>
    <n v="22001450"/>
    <s v="LUGO"/>
    <n v="55"/>
    <x v="1"/>
    <d v="2024-09-23T00:00:00"/>
    <d v="1899-12-30T16:10:47"/>
    <s v="24/09 15:30h"/>
    <d v="2024-09-24T00:00:00"/>
    <x v="16"/>
    <x v="0"/>
    <x v="4388"/>
    <d v="2024-09-24T00:00:00"/>
    <d v="1899-12-30T13:01:38"/>
    <n v="108"/>
    <s v="E00108"/>
    <s v="RUTA KMS.108"/>
    <x v="315"/>
    <x v="0"/>
    <x v="0"/>
    <x v="0"/>
    <x v="0"/>
    <d v="2024-09-23T16:10:47"/>
    <x v="466"/>
    <n v="23.320277777791489"/>
    <d v="2024-09-24T13:01:38"/>
    <d v="1899-12-30T01:26:24"/>
    <d v="2024-09-24T14:28:02"/>
    <n v="1.0327777778729796"/>
    <x v="0"/>
    <m/>
    <m/>
    <x v="0"/>
    <x v="21"/>
    <x v="0"/>
    <x v="4"/>
    <x v="2"/>
    <n v="3"/>
    <s v=""/>
    <d v="1899-12-31T10:33:36"/>
    <n v="20.880277777791488"/>
    <n v="12"/>
    <n v="8.8802777777914876"/>
    <n v="0"/>
    <x v="0"/>
  </r>
  <r>
    <s v="E002"/>
    <s v="EO11"/>
    <x v="4242"/>
    <x v="0"/>
    <s v="E3"/>
    <n v="100000865"/>
    <s v="HORMIGONES SINDO CASTRO S.L."/>
    <n v="22000428"/>
    <s v="VILLAMARTIN A."/>
    <n v="922"/>
    <x v="2"/>
    <d v="2024-09-23T00:00:00"/>
    <d v="1899-12-30T16:11:35"/>
    <s v="25/09 10:30h"/>
    <d v="2024-09-25T00:00:00"/>
    <x v="12"/>
    <x v="5"/>
    <x v="4389"/>
    <d v="2024-09-25T00:00:00"/>
    <d v="1899-12-30T08:59:19"/>
    <n v="114"/>
    <s v="E00114"/>
    <s v="RUTA KMS.114"/>
    <x v="4"/>
    <x v="0"/>
    <x v="0"/>
    <x v="2"/>
    <x v="0"/>
    <d v="2024-09-23T16:11:35"/>
    <x v="475"/>
    <n v="42.806944444484543"/>
    <d v="2024-09-25T08:59:19"/>
    <d v="1899-12-30T01:31:12"/>
    <d v="2024-09-25T10:30:31"/>
    <n v="0.49138888902962208"/>
    <x v="0"/>
    <m/>
    <m/>
    <x v="0"/>
    <x v="24"/>
    <x v="0"/>
    <x v="4"/>
    <x v="0"/>
    <n v="4"/>
    <s v=""/>
    <d v="1899-12-31T12:28:48"/>
    <n v="40.28694444448454"/>
    <n v="24"/>
    <n v="16.28694444448454"/>
    <n v="0"/>
    <x v="0"/>
  </r>
  <r>
    <s v="E002"/>
    <s v="EO11"/>
    <x v="4243"/>
    <x v="0"/>
    <s v="E3"/>
    <n v="100000865"/>
    <s v="HORMIGONES SINDO CASTRO S.L."/>
    <n v="22000428"/>
    <s v="VILLAMARTIN A."/>
    <n v="3042"/>
    <x v="4"/>
    <d v="2024-09-23T00:00:00"/>
    <d v="1899-12-30T16:24:07"/>
    <s v="24/09 11:30h"/>
    <d v="2024-09-24T00:00:00"/>
    <x v="17"/>
    <x v="0"/>
    <x v="4390"/>
    <d v="2024-09-24T00:00:00"/>
    <d v="1899-12-30T11:05:52"/>
    <n v="4"/>
    <s v="E00004"/>
    <s v="RUTA KMS.004"/>
    <x v="315"/>
    <x v="0"/>
    <x v="0"/>
    <x v="0"/>
    <x v="0"/>
    <d v="2024-09-23T16:24:07"/>
    <x v="449"/>
    <n v="19.598055555601604"/>
    <d v="2024-09-24T11:05:52"/>
    <d v="1899-12-30T00:03:12"/>
    <d v="2024-09-24T11:09:04"/>
    <n v="0.84888888878049329"/>
    <x v="0"/>
    <m/>
    <m/>
    <x v="0"/>
    <x v="21"/>
    <x v="0"/>
    <x v="4"/>
    <x v="7"/>
    <n v="3"/>
    <s v=""/>
    <d v="1899-12-30T01:16:48"/>
    <n v="18.54472222226827"/>
    <n v="12"/>
    <n v="6.5447222222682697"/>
    <n v="0"/>
    <x v="0"/>
  </r>
  <r>
    <s v="E002"/>
    <s v="EO11"/>
    <x v="4244"/>
    <x v="0"/>
    <s v="E3"/>
    <n v="100000785"/>
    <s v="ARIDOS DO MENDO S.L."/>
    <n v="22000297"/>
    <s v="SALVATERRA"/>
    <n v="55"/>
    <x v="1"/>
    <d v="2024-09-23T00:00:00"/>
    <d v="1899-12-30T16:40:21"/>
    <s v="24/09 x la mañana"/>
    <d v="2024-09-24T00:00:00"/>
    <x v="17"/>
    <x v="4"/>
    <x v="4391"/>
    <d v="2024-09-24T00:00:00"/>
    <d v="1899-12-30T10:40:21"/>
    <n v="18"/>
    <s v="E00018"/>
    <s v="RUTA KMS.018"/>
    <x v="211"/>
    <x v="0"/>
    <x v="0"/>
    <x v="1"/>
    <x v="0"/>
    <d v="2024-09-23T16:40:21"/>
    <x v="449"/>
    <n v="19.32750000001397"/>
    <d v="2024-09-24T10:40:21"/>
    <d v="1899-12-30T00:14:24"/>
    <d v="2024-09-24T10:54:45"/>
    <n v="1.0874999999650754"/>
    <x v="0"/>
    <m/>
    <m/>
    <x v="0"/>
    <x v="21"/>
    <x v="0"/>
    <x v="4"/>
    <x v="6"/>
    <n v="3"/>
    <s v=""/>
    <d v="1899-12-30T05:45:36"/>
    <n v="18.087500000013971"/>
    <n v="14"/>
    <n v="4.0875000000139714"/>
    <n v="0"/>
    <x v="0"/>
  </r>
  <r>
    <s v="E002"/>
    <s v="EO11"/>
    <x v="4245"/>
    <x v="0"/>
    <s v="E3"/>
    <n v="432000181"/>
    <s v="PREBETONG LUGO HORMIGONES, S.A."/>
    <n v="22001450"/>
    <s v="LUGO"/>
    <n v="55"/>
    <x v="1"/>
    <d v="2024-09-23T00:00:00"/>
    <d v="1899-12-30T16:42:05"/>
    <s v="24/09 16:30H"/>
    <d v="2024-09-24T00:00:00"/>
    <x v="15"/>
    <x v="0"/>
    <x v="4392"/>
    <d v="2024-09-24T00:00:00"/>
    <d v="1899-12-30T14:30:44"/>
    <n v="108"/>
    <s v="E00108"/>
    <s v="RUTA KMS.108"/>
    <x v="275"/>
    <x v="0"/>
    <x v="0"/>
    <x v="0"/>
    <x v="0"/>
    <d v="2024-09-23T16:42:05"/>
    <x v="467"/>
    <n v="23.798611111182254"/>
    <d v="2024-09-24T14:30:44"/>
    <d v="1899-12-30T01:26:24"/>
    <d v="2024-09-24T15:57:08"/>
    <n v="0.54777777782874182"/>
    <x v="0"/>
    <m/>
    <m/>
    <x v="0"/>
    <x v="21"/>
    <x v="0"/>
    <x v="4"/>
    <x v="5"/>
    <n v="3"/>
    <s v=""/>
    <d v="1899-12-31T10:33:36"/>
    <n v="21.358611111182253"/>
    <n v="12"/>
    <n v="9.3586111111822525"/>
    <n v="0"/>
    <x v="0"/>
  </r>
  <r>
    <s v="E002"/>
    <s v="EO11"/>
    <x v="4246"/>
    <x v="0"/>
    <s v="E3"/>
    <n v="100010280"/>
    <s v="ANLLACO, S.A."/>
    <n v="22000631"/>
    <s v="CABAÑINAS"/>
    <n v="55"/>
    <x v="1"/>
    <d v="2024-09-23T00:00:00"/>
    <d v="1899-12-30T16:44:38"/>
    <s v="24/09 urge"/>
    <d v="2024-09-24T00:00:00"/>
    <x v="15"/>
    <x v="0"/>
    <x v="4393"/>
    <d v="2024-09-24T00:00:00"/>
    <d v="1899-12-30T15:32:02"/>
    <n v="32"/>
    <s v="E00032"/>
    <s v="RUTA KMS.032"/>
    <x v="26"/>
    <x v="0"/>
    <x v="0"/>
    <x v="0"/>
    <x v="0"/>
    <d v="2024-09-23T16:44:38"/>
    <x v="467"/>
    <n v="23.756111111026257"/>
    <d v="2024-09-24T15:32:02"/>
    <d v="1899-12-30T00:25:36"/>
    <d v="2024-09-24T15:57:38"/>
    <n v="0.53944444446824491"/>
    <x v="0"/>
    <m/>
    <m/>
    <x v="0"/>
    <x v="21"/>
    <x v="0"/>
    <x v="4"/>
    <x v="4"/>
    <n v="3"/>
    <s v="HIBURSANFRE, S.L.U."/>
    <d v="1899-12-30T10:14:24"/>
    <n v="22.329444444359591"/>
    <n v="12"/>
    <n v="10.329444444359591"/>
    <n v="0"/>
    <x v="0"/>
  </r>
  <r>
    <s v="E002"/>
    <s v="EO11"/>
    <x v="4247"/>
    <x v="0"/>
    <s v="E3"/>
    <n v="100022370"/>
    <s v="PREFABRICADOS LUIS BARROS S.L."/>
    <n v="22002536"/>
    <s v="PUXEIROS"/>
    <n v="55"/>
    <x v="1"/>
    <d v="2024-09-23T00:00:00"/>
    <d v="1899-12-30T16:51:55"/>
    <s v="24/09 12:00h Silo. 1"/>
    <d v="2024-09-24T00:00:00"/>
    <x v="17"/>
    <x v="4"/>
    <x v="4394"/>
    <d v="2024-09-24T00:00:00"/>
    <d v="1899-12-30T11:46:41"/>
    <n v="15"/>
    <s v="E00015"/>
    <s v="RUTA KMS.015"/>
    <x v="216"/>
    <x v="0"/>
    <x v="0"/>
    <x v="1"/>
    <x v="0"/>
    <d v="2024-09-23T16:51:55"/>
    <x v="449"/>
    <n v="19.134722222224809"/>
    <d v="2024-09-24T11:46:41"/>
    <d v="1899-12-30T00:12:00"/>
    <d v="2024-09-24T11:58:41"/>
    <n v="2.1944444510154426E-2"/>
    <x v="0"/>
    <m/>
    <m/>
    <x v="0"/>
    <x v="21"/>
    <x v="0"/>
    <x v="4"/>
    <x v="7"/>
    <n v="3"/>
    <s v=""/>
    <d v="1899-12-30T04:48:00"/>
    <n v="17.93472222222481"/>
    <n v="14"/>
    <n v="3.9347222222248099"/>
    <n v="0"/>
    <x v="0"/>
  </r>
  <r>
    <s v="E002"/>
    <s v="EO11"/>
    <x v="4248"/>
    <x v="0"/>
    <s v="E3"/>
    <n v="100022370"/>
    <s v="PREFABRICADOS LUIS BARROS S.L."/>
    <n v="22002536"/>
    <s v="PUXEIROS"/>
    <n v="55"/>
    <x v="1"/>
    <d v="2024-09-23T00:00:00"/>
    <d v="1899-12-30T16:52:28"/>
    <s v="24/09 15:00h Silo. 1"/>
    <d v="2024-09-24T00:00:00"/>
    <x v="4"/>
    <x v="4"/>
    <x v="4395"/>
    <d v="2024-09-24T00:00:00"/>
    <d v="1899-12-30T13:47:04"/>
    <n v="15"/>
    <s v="E00015"/>
    <s v="RUTA KMS.015"/>
    <x v="211"/>
    <x v="0"/>
    <x v="0"/>
    <x v="1"/>
    <x v="0"/>
    <d v="2024-09-23T16:52:28"/>
    <x v="469"/>
    <n v="22.1255555555108"/>
    <d v="2024-09-24T13:47:04"/>
    <d v="1899-12-30T00:12:00"/>
    <d v="2024-09-24T13:59:04"/>
    <n v="1.0155555556411855"/>
    <x v="0"/>
    <m/>
    <m/>
    <x v="0"/>
    <x v="21"/>
    <x v="0"/>
    <x v="4"/>
    <x v="2"/>
    <n v="3"/>
    <s v=""/>
    <d v="1899-12-30T04:48:00"/>
    <n v="20.925555555510801"/>
    <n v="14"/>
    <n v="6.925555555510801"/>
    <n v="0"/>
    <x v="0"/>
  </r>
  <r>
    <s v="E002"/>
    <s v="EO11"/>
    <x v="4249"/>
    <x v="0"/>
    <s v="E3"/>
    <n v="432000110"/>
    <s v="PREBETONG HORMIGONES, S.A."/>
    <n v="21000042"/>
    <s v="REIGOSA"/>
    <n v="55"/>
    <x v="1"/>
    <d v="2024-09-23T00:00:00"/>
    <d v="1899-12-30T17:16:03"/>
    <s v="24/09 Limite 17:30h"/>
    <d v="2024-09-24T00:00:00"/>
    <x v="5"/>
    <x v="4"/>
    <x v="4396"/>
    <d v="2024-09-24T00:00:00"/>
    <d v="1899-12-30T15:31:10"/>
    <n v="52"/>
    <s v="E00052"/>
    <s v="RUTA KMS.052"/>
    <x v="211"/>
    <x v="0"/>
    <x v="0"/>
    <x v="1"/>
    <x v="0"/>
    <d v="2024-09-23T17:16:03"/>
    <x v="476"/>
    <n v="24.232499999867287"/>
    <d v="2024-09-24T15:31:10"/>
    <d v="1899-12-30T00:41:36"/>
    <d v="2024-09-24T16:12:46"/>
    <n v="1.2872222220757976"/>
    <x v="0"/>
    <m/>
    <m/>
    <x v="0"/>
    <x v="21"/>
    <x v="0"/>
    <x v="4"/>
    <x v="4"/>
    <n v="3"/>
    <s v=""/>
    <d v="1899-12-30T16:38:24"/>
    <n v="22.539166666533951"/>
    <n v="14"/>
    <n v="8.5391666665339514"/>
    <n v="0"/>
    <x v="0"/>
  </r>
  <r>
    <s v="E002"/>
    <s v="EO11"/>
    <x v="4250"/>
    <x v="0"/>
    <s v="E3"/>
    <n v="100048420"/>
    <s v="RODIÑAS PRETENSADOS, S. L."/>
    <n v="22002397"/>
    <s v="TEIXEIRO"/>
    <n v="3218"/>
    <x v="5"/>
    <d v="2024-09-23T00:00:00"/>
    <d v="1899-12-30T17:47:16"/>
    <s v="24/09 16:00h TEIXEIR"/>
    <d v="2024-09-24T00:00:00"/>
    <x v="6"/>
    <x v="0"/>
    <x v="4397"/>
    <d v="2024-09-24T00:00:00"/>
    <d v="1899-12-30T12:49:32"/>
    <n v="151"/>
    <s v="E00151"/>
    <s v="RUTA KMS.151"/>
    <x v="0"/>
    <x v="0"/>
    <x v="0"/>
    <x v="0"/>
    <x v="0"/>
    <d v="2024-09-23T17:47:16"/>
    <x v="463"/>
    <n v="22.212222222180571"/>
    <d v="2024-09-24T12:49:32"/>
    <d v="1899-12-30T02:00:48"/>
    <d v="2024-09-24T14:50:20"/>
    <n v="1.1611111109959893"/>
    <x v="0"/>
    <m/>
    <m/>
    <x v="0"/>
    <x v="21"/>
    <x v="0"/>
    <x v="4"/>
    <x v="3"/>
    <n v="3"/>
    <s v=""/>
    <d v="1900-01-01T00:19:12"/>
    <n v="19.19888888884724"/>
    <n v="12"/>
    <n v="7.1988888888472395"/>
    <n v="0"/>
    <x v="0"/>
  </r>
  <r>
    <s v="E002"/>
    <s v="EO11"/>
    <x v="4251"/>
    <x v="0"/>
    <s v="E3"/>
    <n v="100022674"/>
    <s v="COMERCIAL SILOS DE GALICIA, S.L."/>
    <n v="22002149"/>
    <s v="SALVATERRA DE MIÑO"/>
    <n v="3218"/>
    <x v="5"/>
    <d v="2024-09-23T00:00:00"/>
    <d v="1899-12-30T18:02:51"/>
    <s v="24/09 mañana o tarde"/>
    <d v="2024-09-24T00:00:00"/>
    <x v="15"/>
    <x v="0"/>
    <x v="4398"/>
    <d v="2024-09-24T00:00:00"/>
    <d v="1899-12-30T11:52:17"/>
    <n v="205"/>
    <s v="E00205"/>
    <s v="RUTA KMS.205"/>
    <x v="32"/>
    <x v="0"/>
    <x v="0"/>
    <x v="0"/>
    <x v="0"/>
    <d v="2024-09-23T18:02:51"/>
    <x v="467"/>
    <n v="22.452500000072177"/>
    <d v="2024-09-24T11:52:17"/>
    <d v="1899-12-30T02:44:00"/>
    <d v="2024-09-24T14:36:17"/>
    <n v="1.8952777778031304"/>
    <x v="0"/>
    <m/>
    <m/>
    <x v="0"/>
    <x v="21"/>
    <x v="0"/>
    <x v="4"/>
    <x v="7"/>
    <n v="3"/>
    <s v=""/>
    <d v="1900-01-01T17:36:00"/>
    <n v="18.719166666738843"/>
    <n v="12"/>
    <n v="6.7191666667388432"/>
    <n v="0"/>
    <x v="0"/>
  </r>
  <r>
    <s v="E002"/>
    <s v="EO11"/>
    <x v="4252"/>
    <x v="0"/>
    <s v="E3"/>
    <n v="432000110"/>
    <s v="PREBETONG HORMIGONES, S.A."/>
    <n v="22001522"/>
    <s v="SAN COSME DE BARREIRO"/>
    <n v="3044"/>
    <x v="2"/>
    <d v="2024-09-23T00:00:00"/>
    <d v="1899-12-30T18:17:18"/>
    <s v="24/09 17h LIMITE"/>
    <d v="2024-09-24T00:00:00"/>
    <x v="1"/>
    <x v="0"/>
    <x v="4399"/>
    <d v="2024-09-24T00:00:00"/>
    <d v="1899-12-30T11:12:23"/>
    <n v="205"/>
    <s v="E00205"/>
    <s v="RUTA KMS.205"/>
    <x v="271"/>
    <x v="0"/>
    <x v="0"/>
    <x v="0"/>
    <x v="0"/>
    <d v="2024-09-23T18:17:18"/>
    <x v="471"/>
    <n v="22.711666666727979"/>
    <d v="2024-09-24T11:12:23"/>
    <d v="1899-12-30T02:44:00"/>
    <d v="2024-09-24T13:56:23"/>
    <n v="3.060277777898591"/>
    <x v="0"/>
    <m/>
    <m/>
    <x v="0"/>
    <x v="21"/>
    <x v="0"/>
    <x v="4"/>
    <x v="7"/>
    <n v="3"/>
    <s v=""/>
    <d v="1900-01-01T17:36:00"/>
    <n v="18.978333333394644"/>
    <n v="12"/>
    <n v="6.9783333333946445"/>
    <n v="0"/>
    <x v="0"/>
  </r>
  <r>
    <s v="E002"/>
    <s v="EO11"/>
    <x v="4253"/>
    <x v="0"/>
    <s v="E3"/>
    <n v="100000761"/>
    <s v="GRANITOS DE XALLAS S.L."/>
    <n v="22000263"/>
    <s v="SANTA COMBA"/>
    <n v="55"/>
    <x v="1"/>
    <d v="2024-09-23T00:00:00"/>
    <d v="1899-12-30T18:18:52"/>
    <s v="24/09 urge"/>
    <d v="2024-09-24T00:00:00"/>
    <x v="2"/>
    <x v="2"/>
    <x v="4400"/>
    <d v="2024-09-24T00:00:00"/>
    <d v="1899-12-30T10:43:00"/>
    <n v="45"/>
    <s v="E00045"/>
    <s v="RUTA KMS.045"/>
    <x v="214"/>
    <x v="0"/>
    <x v="0"/>
    <x v="1"/>
    <x v="0"/>
    <d v="2024-09-23T18:18:52"/>
    <x v="450"/>
    <n v="20.185555555508472"/>
    <d v="2024-09-24T10:43:00"/>
    <d v="1899-12-30T00:36:00"/>
    <d v="2024-09-24T11:19:00"/>
    <n v="3.1833333332324401"/>
    <x v="0"/>
    <m/>
    <m/>
    <x v="0"/>
    <x v="21"/>
    <x v="0"/>
    <x v="4"/>
    <x v="6"/>
    <n v="3"/>
    <s v=""/>
    <d v="1899-12-30T14:24:00"/>
    <n v="18.585555555508471"/>
    <n v="14"/>
    <n v="4.5855555555084706"/>
    <n v="0"/>
    <x v="0"/>
  </r>
  <r>
    <s v="E002"/>
    <s v="EO11"/>
    <x v="4254"/>
    <x v="0"/>
    <s v="E3"/>
    <n v="100000761"/>
    <s v="GRANITOS DE XALLAS S.L."/>
    <n v="22000263"/>
    <s v="SANTA COMBA"/>
    <n v="55"/>
    <x v="1"/>
    <d v="2024-09-23T00:00:00"/>
    <d v="1899-12-30T18:19:32"/>
    <s v="24/09 URGE X LA TARD"/>
    <d v="2024-09-24T00:00:00"/>
    <x v="15"/>
    <x v="2"/>
    <x v="4401"/>
    <d v="2024-09-24T00:00:00"/>
    <d v="1899-12-30T15:01:03"/>
    <n v="45"/>
    <s v="E00045"/>
    <s v="RUTA KMS.045"/>
    <x v="214"/>
    <x v="0"/>
    <x v="0"/>
    <x v="1"/>
    <x v="0"/>
    <d v="2024-09-23T18:19:32"/>
    <x v="467"/>
    <n v="22.174444444477558"/>
    <d v="2024-09-24T15:01:03"/>
    <d v="1899-12-30T00:36:00"/>
    <d v="2024-09-24T15:37:03"/>
    <n v="0.8824999998905696"/>
    <x v="0"/>
    <m/>
    <m/>
    <x v="0"/>
    <x v="21"/>
    <x v="0"/>
    <x v="4"/>
    <x v="4"/>
    <n v="3"/>
    <s v=""/>
    <d v="1899-12-30T14:24:00"/>
    <n v="20.574444444477557"/>
    <n v="14"/>
    <n v="6.5744444444775567"/>
    <n v="0"/>
    <x v="0"/>
  </r>
  <r>
    <s v="E002"/>
    <s v="EO11"/>
    <x v="4255"/>
    <x v="0"/>
    <s v="E3"/>
    <n v="100000835"/>
    <s v="HORMIGONES DE OROSO S.A."/>
    <n v="22000370"/>
    <s v="OROSO"/>
    <n v="55"/>
    <x v="1"/>
    <d v="2024-09-23T00:00:00"/>
    <d v="1899-12-30T18:20:51"/>
    <s v="24/09 11h"/>
    <d v="2024-09-24T00:00:00"/>
    <x v="12"/>
    <x v="2"/>
    <x v="4402"/>
    <d v="2024-09-24T00:00:00"/>
    <d v="1899-12-30T10:56:59"/>
    <n v="24"/>
    <s v="E00024"/>
    <s v="RUTA KMS.024"/>
    <x v="217"/>
    <x v="0"/>
    <x v="0"/>
    <x v="1"/>
    <x v="0"/>
    <d v="2024-09-23T18:20:51"/>
    <x v="427"/>
    <n v="16.652500000025611"/>
    <d v="2024-09-24T10:56:59"/>
    <d v="1899-12-30T00:19:12"/>
    <d v="2024-09-24T11:16:11"/>
    <n v="-0.26972222223412246"/>
    <x v="0"/>
    <m/>
    <m/>
    <x v="0"/>
    <x v="21"/>
    <x v="0"/>
    <x v="4"/>
    <x v="6"/>
    <n v="3"/>
    <s v=""/>
    <d v="1899-12-30T07:40:48"/>
    <n v="15.332500000025611"/>
    <n v="14"/>
    <n v="1.3325000000256111"/>
    <n v="0"/>
    <x v="0"/>
  </r>
  <r>
    <s v="E002"/>
    <s v="EO11"/>
    <x v="4256"/>
    <x v="0"/>
    <s v="E3"/>
    <n v="100000835"/>
    <s v="HORMIGONES DE OROSO S.A."/>
    <n v="22000370"/>
    <s v="OROSO"/>
    <n v="55"/>
    <x v="1"/>
    <d v="2024-09-23T00:00:00"/>
    <d v="1899-12-30T18:21:28"/>
    <s v="24/09 16h"/>
    <d v="2024-09-24T00:00:00"/>
    <x v="6"/>
    <x v="2"/>
    <x v="4403"/>
    <d v="2024-09-24T00:00:00"/>
    <d v="1899-12-30T15:07:44"/>
    <n v="24"/>
    <s v="E00024"/>
    <s v="RUTA KMS.024"/>
    <x v="217"/>
    <x v="0"/>
    <x v="0"/>
    <x v="1"/>
    <x v="0"/>
    <d v="2024-09-23T18:21:28"/>
    <x v="463"/>
    <n v="21.642222222173586"/>
    <d v="2024-09-24T15:07:44"/>
    <d v="1899-12-30T00:19:12"/>
    <d v="2024-09-24T15:26:56"/>
    <n v="0.55111111106816679"/>
    <x v="0"/>
    <m/>
    <m/>
    <x v="0"/>
    <x v="21"/>
    <x v="0"/>
    <x v="4"/>
    <x v="4"/>
    <n v="3"/>
    <s v=""/>
    <d v="1899-12-30T07:40:48"/>
    <n v="20.322222222173586"/>
    <n v="14"/>
    <n v="6.3222222221735862"/>
    <n v="0"/>
    <x v="0"/>
  </r>
  <r>
    <s v="E002"/>
    <s v="EO11"/>
    <x v="4257"/>
    <x v="0"/>
    <s v="E3"/>
    <n v="432000110"/>
    <s v="PREBETONG HORMIGONES, S.A."/>
    <n v="22001522"/>
    <s v="SAN COSME DE BARREIRO"/>
    <n v="55"/>
    <x v="1"/>
    <d v="2024-09-23T00:00:00"/>
    <d v="1899-12-30T18:22:03"/>
    <s v="24/09 17h LIMITE"/>
    <d v="2024-09-24T00:00:00"/>
    <x v="1"/>
    <x v="0"/>
    <x v="4404"/>
    <d v="2024-09-24T00:00:00"/>
    <d v="1899-12-30T10:45:58"/>
    <n v="205"/>
    <s v="E00205"/>
    <s v="RUTA KMS.205"/>
    <x v="7"/>
    <x v="0"/>
    <x v="0"/>
    <x v="0"/>
    <x v="0"/>
    <d v="2024-09-23T18:22:03"/>
    <x v="471"/>
    <n v="22.632500000065193"/>
    <d v="2024-09-24T10:45:58"/>
    <d v="1899-12-30T02:44:00"/>
    <d v="2024-09-24T13:29:58"/>
    <n v="3.500555555569008"/>
    <x v="0"/>
    <m/>
    <m/>
    <x v="0"/>
    <x v="21"/>
    <x v="0"/>
    <x v="4"/>
    <x v="6"/>
    <n v="3"/>
    <s v=""/>
    <d v="1900-01-01T17:36:00"/>
    <n v="18.899166666731858"/>
    <n v="12"/>
    <n v="6.8991666667318583"/>
    <n v="0"/>
    <x v="0"/>
  </r>
  <r>
    <s v="E002"/>
    <s v="EO11"/>
    <x v="4258"/>
    <x v="0"/>
    <s v="E3"/>
    <n v="100022370"/>
    <s v="PREFABRICADOS LUIS BARROS S.L."/>
    <n v="22002704"/>
    <s v="TOMIÑO"/>
    <n v="55"/>
    <x v="1"/>
    <d v="2024-09-23T00:00:00"/>
    <d v="1899-12-30T18:56:22"/>
    <s v="24/09 17h Preguntar"/>
    <d v="2024-09-24T00:00:00"/>
    <x v="1"/>
    <x v="4"/>
    <x v="4405"/>
    <d v="2024-09-24T00:00:00"/>
    <d v="1899-12-30T15:10:19"/>
    <n v="26"/>
    <s v="E00026"/>
    <s v="RUTA KMS.026"/>
    <x v="212"/>
    <x v="0"/>
    <x v="0"/>
    <x v="1"/>
    <x v="0"/>
    <d v="2024-09-23T18:56:22"/>
    <x v="471"/>
    <n v="22.060555555683095"/>
    <d v="2024-09-24T15:10:19"/>
    <d v="1899-12-30T00:20:48"/>
    <d v="2024-09-24T15:31:07"/>
    <n v="1.4813888889038935"/>
    <x v="0"/>
    <m/>
    <m/>
    <x v="0"/>
    <x v="21"/>
    <x v="0"/>
    <x v="4"/>
    <x v="4"/>
    <n v="3"/>
    <s v=""/>
    <d v="1899-12-30T08:19:12"/>
    <n v="20.713888889016427"/>
    <n v="14"/>
    <n v="6.7138888890164274"/>
    <n v="0"/>
    <x v="0"/>
  </r>
  <r>
    <s v="E002"/>
    <s v="EO11"/>
    <x v="4259"/>
    <x v="0"/>
    <s v="E3"/>
    <n v="432000110"/>
    <s v="PREBETONG HORMIGONES, S.A."/>
    <n v="21000011"/>
    <s v="MEIXOEIRO"/>
    <n v="55"/>
    <x v="1"/>
    <d v="2024-09-23T00:00:00"/>
    <d v="1899-12-30T19:41:01"/>
    <s v="24/07 13:00H"/>
    <d v="2024-09-24T00:00:00"/>
    <x v="0"/>
    <x v="4"/>
    <x v="4406"/>
    <d v="2024-09-24T00:00:00"/>
    <d v="1899-12-30T12:14:45"/>
    <n v="18"/>
    <s v="E00018"/>
    <s v="RUTA KMS.018"/>
    <x v="211"/>
    <x v="0"/>
    <x v="0"/>
    <x v="1"/>
    <x v="0"/>
    <d v="2024-09-23T19:41:01"/>
    <x v="461"/>
    <n v="17.316388888866641"/>
    <d v="2024-09-24T12:14:45"/>
    <d v="1899-12-30T00:14:24"/>
    <d v="2024-09-24T12:29:09"/>
    <n v="0.51416666654404253"/>
    <x v="0"/>
    <m/>
    <m/>
    <x v="0"/>
    <x v="21"/>
    <x v="0"/>
    <x v="4"/>
    <x v="3"/>
    <n v="3"/>
    <s v=""/>
    <d v="1899-12-30T05:45:36"/>
    <n v="16.076388888866642"/>
    <n v="14"/>
    <n v="2.0763888888666422"/>
    <n v="0"/>
    <x v="0"/>
  </r>
  <r>
    <s v="E002"/>
    <s v="EO11"/>
    <x v="4260"/>
    <x v="0"/>
    <s v="E3"/>
    <n v="100051530"/>
    <s v="MYHNOR MORTEROS Y HORMIGONES DEL"/>
    <n v="22002573"/>
    <s v="MONTESALGUEIRO"/>
    <n v="55"/>
    <x v="1"/>
    <d v="2024-09-24T00:00:00"/>
    <d v="1899-12-30T07:56:38"/>
    <s v="24/09 16:00h"/>
    <d v="2024-09-24T00:00:00"/>
    <x v="1"/>
    <x v="0"/>
    <x v="4407"/>
    <d v="2024-09-24T00:00:00"/>
    <d v="1899-12-30T13:30:43"/>
    <n v="153"/>
    <s v="E00153"/>
    <s v="RUTA KMS.153"/>
    <x v="42"/>
    <x v="0"/>
    <x v="0"/>
    <x v="0"/>
    <x v="0"/>
    <d v="2024-09-24T07:56:38"/>
    <x v="471"/>
    <n v="9.0561111111310311"/>
    <d v="2024-09-24T13:30:43"/>
    <d v="1899-12-30T02:02:24"/>
    <d v="2024-09-24T15:33:07"/>
    <n v="1.4480555556365289"/>
    <x v="0"/>
    <m/>
    <m/>
    <x v="0"/>
    <x v="21"/>
    <x v="0"/>
    <x v="4"/>
    <x v="2"/>
    <n v="3"/>
    <s v=""/>
    <d v="1900-01-01T00:57:36"/>
    <n v="6.016111111131031"/>
    <n v="0"/>
    <n v="6.016111111131031"/>
    <n v="0"/>
    <x v="0"/>
  </r>
  <r>
    <s v="E002"/>
    <s v="EO11"/>
    <x v="4261"/>
    <x v="0"/>
    <s v="E3"/>
    <n v="100059274"/>
    <s v="UTE O BARCO"/>
    <n v="22002995"/>
    <s v="O BARCO"/>
    <n v="55"/>
    <x v="1"/>
    <d v="2024-09-24T00:00:00"/>
    <d v="1899-12-30T08:09:36"/>
    <s v="24/09 urge"/>
    <d v="2024-09-24T00:00:00"/>
    <x v="6"/>
    <x v="0"/>
    <x v="4408"/>
    <d v="2024-09-24T00:00:00"/>
    <d v="1899-12-30T15:09:07"/>
    <n v="32"/>
    <s v="E00032"/>
    <s v="RUTA KMS.032"/>
    <x v="8"/>
    <x v="0"/>
    <x v="0"/>
    <x v="0"/>
    <x v="0"/>
    <d v="2024-09-24T08:09:36"/>
    <x v="463"/>
    <n v="7.8400000000256114"/>
    <d v="2024-09-24T15:09:07"/>
    <d v="1899-12-30T00:25:36"/>
    <d v="2024-09-24T15:34:43"/>
    <n v="0.42138888873159885"/>
    <x v="0"/>
    <m/>
    <m/>
    <x v="0"/>
    <x v="21"/>
    <x v="0"/>
    <x v="4"/>
    <x v="4"/>
    <n v="3"/>
    <s v=""/>
    <d v="1899-12-30T10:14:24"/>
    <n v="6.4133333333589446"/>
    <n v="0"/>
    <n v="6.4133333333589446"/>
    <n v="0"/>
    <x v="0"/>
  </r>
  <r>
    <s v="E002"/>
    <s v="EO11"/>
    <x v="4262"/>
    <x v="0"/>
    <s v="E3"/>
    <n v="432000110"/>
    <s v="PREBETONG HORMIGONES, S.A."/>
    <n v="22002920"/>
    <s v="PLANTA MOVIL OURAL"/>
    <n v="3043"/>
    <x v="0"/>
    <d v="2024-09-24T00:00:00"/>
    <d v="1899-12-30T08:33:24"/>
    <s v="24/09 16H CARGAR EN"/>
    <d v="2024-09-24T00:00:00"/>
    <x v="6"/>
    <x v="0"/>
    <x v="4409"/>
    <d v="2024-09-24T00:00:00"/>
    <d v="1899-12-30T12:51:17"/>
    <n v="123"/>
    <s v="E00123"/>
    <s v="RUTA KMS.123"/>
    <x v="33"/>
    <x v="0"/>
    <x v="0"/>
    <x v="0"/>
    <x v="0"/>
    <d v="2024-09-24T08:33:24"/>
    <x v="463"/>
    <n v="7.4433333333581686"/>
    <d v="2024-09-24T12:51:17"/>
    <d v="1899-12-30T01:38:24"/>
    <d v="2024-09-24T14:29:41"/>
    <n v="1.5052777776145376"/>
    <x v="0"/>
    <m/>
    <m/>
    <x v="0"/>
    <x v="21"/>
    <x v="0"/>
    <x v="4"/>
    <x v="3"/>
    <n v="3"/>
    <s v=""/>
    <d v="1899-12-31T15:21:36"/>
    <n v="4.8033333333581689"/>
    <n v="0"/>
    <n v="4.8033333333581689"/>
    <n v="0"/>
    <x v="0"/>
  </r>
  <r>
    <s v="E002"/>
    <s v="EO11"/>
    <x v="4263"/>
    <x v="0"/>
    <s v="E3"/>
    <n v="100000764"/>
    <s v="HORMIGONES BERGANTIÑOS S.A."/>
    <n v="22000268"/>
    <s v="ESPIRITU SANTO"/>
    <n v="2853"/>
    <x v="11"/>
    <d v="2024-09-24T00:00:00"/>
    <d v="1899-12-30T08:53:36"/>
    <s v="sust alb 1322311727"/>
    <d v="2024-09-24T00:00:00"/>
    <x v="15"/>
    <x v="0"/>
    <x v="4410"/>
    <d v="2024-09-24T00:00:00"/>
    <d v="1899-12-30T13:51:34"/>
    <n v="183"/>
    <s v="E00183"/>
    <s v="RUTA KMS.183"/>
    <x v="2"/>
    <x v="0"/>
    <x v="0"/>
    <x v="0"/>
    <x v="0"/>
    <d v="2024-09-24T08:53:36"/>
    <x v="467"/>
    <n v="7.6066666666301899"/>
    <d v="2024-09-24T13:51:34"/>
    <d v="1899-12-30T02:26:24"/>
    <d v="2024-09-24T16:17:58"/>
    <n v="0.2005555554642342"/>
    <x v="0"/>
    <m/>
    <m/>
    <x v="0"/>
    <x v="21"/>
    <x v="0"/>
    <x v="4"/>
    <x v="2"/>
    <n v="3"/>
    <s v=""/>
    <d v="1900-01-01T10:33:36"/>
    <n v="4.1666666666301904"/>
    <n v="0"/>
    <n v="4.1666666666301904"/>
    <n v="0"/>
    <x v="0"/>
  </r>
  <r>
    <s v="E002"/>
    <s v="EO11"/>
    <x v="4264"/>
    <x v="0"/>
    <s v="E3"/>
    <n v="100000764"/>
    <s v="HORMIGONES BERGANTIÑOS S.A."/>
    <n v="22000268"/>
    <s v="ESPIRITU SANTO"/>
    <n v="55"/>
    <x v="1"/>
    <d v="2024-09-24T00:00:00"/>
    <d v="1899-12-30T08:55:19"/>
    <s v="25/09 08h"/>
    <d v="2024-09-25T00:00:00"/>
    <x v="19"/>
    <x v="2"/>
    <x v="4411"/>
    <d v="2024-09-24T00:00:00"/>
    <d v="1899-12-30T16:40:10"/>
    <n v="73"/>
    <s v="E00073"/>
    <s v="RUTA KMS.073"/>
    <x v="210"/>
    <x v="0"/>
    <x v="0"/>
    <x v="1"/>
    <x v="0"/>
    <d v="2024-09-24T08:55:19"/>
    <x v="477"/>
    <n v="23.578055555582978"/>
    <d v="2024-09-24T16:40:10"/>
    <d v="1899-12-30T00:58:24"/>
    <d v="2024-09-24T17:38:34"/>
    <n v="14.857222222199198"/>
    <x v="0"/>
    <m/>
    <m/>
    <x v="0"/>
    <x v="21"/>
    <x v="0"/>
    <x v="4"/>
    <x v="8"/>
    <n v="3"/>
    <s v=""/>
    <d v="1899-12-30T23:21:36"/>
    <n v="21.604722222249645"/>
    <n v="14"/>
    <n v="7.6047222222496451"/>
    <n v="0"/>
    <x v="0"/>
  </r>
  <r>
    <s v="E002"/>
    <s v="EO11"/>
    <x v="4265"/>
    <x v="0"/>
    <s v="E3"/>
    <n v="100000764"/>
    <s v="HORMIGONES BERGANTIÑOS S.A."/>
    <n v="22000268"/>
    <s v="ESPIRITU SANTO"/>
    <n v="55"/>
    <x v="1"/>
    <d v="2024-09-24T00:00:00"/>
    <d v="1899-12-30T08:56:26"/>
    <s v="24/09 X LA TARDE"/>
    <d v="2024-09-24T00:00:00"/>
    <x v="15"/>
    <x v="0"/>
    <x v="4412"/>
    <d v="2024-09-24T00:00:00"/>
    <d v="1899-12-30T14:50:19"/>
    <n v="183"/>
    <s v="E00183"/>
    <s v="RUTA KMS.183"/>
    <x v="350"/>
    <x v="0"/>
    <x v="0"/>
    <x v="0"/>
    <x v="0"/>
    <d v="2024-09-24T08:56:26"/>
    <x v="467"/>
    <n v="7.559444444370456"/>
    <d v="2024-09-24T14:50:19"/>
    <d v="1899-12-30T02:26:24"/>
    <d v="2024-09-24T17:16:43"/>
    <n v="-0.77861111116362736"/>
    <x v="1"/>
    <m/>
    <m/>
    <x v="0"/>
    <x v="21"/>
    <x v="1"/>
    <x v="4"/>
    <x v="5"/>
    <n v="3"/>
    <s v=""/>
    <d v="1900-01-01T10:33:36"/>
    <n v="4.1194444443704565"/>
    <n v="0"/>
    <n v="4.1194444443704565"/>
    <n v="0"/>
    <x v="0"/>
  </r>
  <r>
    <s v="E002"/>
    <s v="EO11"/>
    <x v="4266"/>
    <x v="0"/>
    <s v="E3"/>
    <n v="100022674"/>
    <s v="COMERCIAL SILOS DE GALICIA, S.L."/>
    <n v="22002950"/>
    <s v="A MERCA"/>
    <n v="55"/>
    <x v="1"/>
    <d v="2024-09-24T00:00:00"/>
    <d v="1899-12-30T09:00:47"/>
    <s v="24/09 X EL DÍA"/>
    <d v="2024-09-24T00:00:00"/>
    <x v="6"/>
    <x v="1"/>
    <x v="4413"/>
    <d v="2024-09-24T00:00:00"/>
    <d v="1899-12-30T10:56:05"/>
    <n v="18"/>
    <s v="E00018"/>
    <s v="RUTA KMS.018"/>
    <x v="38"/>
    <x v="0"/>
    <x v="0"/>
    <x v="1"/>
    <x v="0"/>
    <d v="2024-09-24T09:00:47"/>
    <x v="463"/>
    <n v="6.9869444443029352"/>
    <d v="2024-09-24T10:56:05"/>
    <d v="1899-12-30T00:14:24"/>
    <d v="2024-09-24T11:10:29"/>
    <n v="4.8252777776797302"/>
    <x v="0"/>
    <m/>
    <m/>
    <x v="0"/>
    <x v="21"/>
    <x v="0"/>
    <x v="4"/>
    <x v="6"/>
    <n v="3"/>
    <s v=""/>
    <d v="1899-12-30T05:45:36"/>
    <n v="5.7469444443029349"/>
    <n v="0"/>
    <n v="5.7469444443029349"/>
    <n v="0"/>
    <x v="0"/>
  </r>
  <r>
    <s v="E002"/>
    <s v="EO11"/>
    <x v="4267"/>
    <x v="0"/>
    <s v="E3"/>
    <n v="100059105"/>
    <s v="TUNEL DE RANTE UTE"/>
    <n v="22002985"/>
    <s v="SAN CIBRAO - UTE TUNEL DE RANTE"/>
    <n v="3044"/>
    <x v="2"/>
    <d v="2024-09-24T00:00:00"/>
    <d v="1899-12-30T09:02:33"/>
    <s v="24/09 X LA TARDE 15H"/>
    <d v="2024-09-24T00:00:00"/>
    <x v="4"/>
    <x v="0"/>
    <x v="4414"/>
    <d v="2024-09-24T00:00:00"/>
    <d v="1899-12-30T13:19:50"/>
    <n v="149"/>
    <s v="E00149"/>
    <s v="RUTA KMS.149"/>
    <x v="31"/>
    <x v="0"/>
    <x v="0"/>
    <x v="0"/>
    <x v="0"/>
    <d v="2024-09-24T09:02:33"/>
    <x v="469"/>
    <n v="5.9575000000186265"/>
    <d v="2024-09-24T13:19:50"/>
    <d v="1899-12-30T01:59:12"/>
    <d v="2024-09-24T15:19:02"/>
    <n v="-0.31722222233656794"/>
    <x v="0"/>
    <m/>
    <m/>
    <x v="0"/>
    <x v="21"/>
    <x v="0"/>
    <x v="4"/>
    <x v="2"/>
    <n v="3"/>
    <s v=""/>
    <d v="1899-12-31T23:40:48"/>
    <n v="2.9708333333519601"/>
    <n v="0"/>
    <n v="2.9708333333519601"/>
    <n v="0"/>
    <x v="0"/>
  </r>
  <r>
    <s v="E002"/>
    <s v="EO11"/>
    <x v="4268"/>
    <x v="0"/>
    <s v="E3"/>
    <n v="432000110"/>
    <s v="PREBETONG HORMIGONES, S.A."/>
    <n v="21000010"/>
    <s v="LA GRELA"/>
    <n v="55"/>
    <x v="1"/>
    <d v="2024-09-24T00:00:00"/>
    <d v="1899-12-30T09:27:46"/>
    <s v="24/09 13:30h"/>
    <d v="2024-09-24T00:00:00"/>
    <x v="10"/>
    <x v="3"/>
    <x v="4415"/>
    <d v="2024-09-24T00:00:00"/>
    <d v="1899-12-30T12:03:58"/>
    <n v="2"/>
    <s v="E00002"/>
    <s v="RUTA KMS.0002"/>
    <x v="220"/>
    <x v="0"/>
    <x v="0"/>
    <x v="1"/>
    <x v="0"/>
    <d v="2024-09-24T09:27:46"/>
    <x v="478"/>
    <n v="4.0372222223086283"/>
    <d v="2024-09-24T12:03:58"/>
    <d v="1899-12-30T00:01:36"/>
    <d v="2024-09-24T12:05:34"/>
    <n v="1.4072222223621793"/>
    <x v="0"/>
    <m/>
    <m/>
    <x v="0"/>
    <x v="21"/>
    <x v="0"/>
    <x v="4"/>
    <x v="3"/>
    <n v="3"/>
    <s v=""/>
    <d v="1899-12-30T00:38:24"/>
    <n v="3.0105555556419619"/>
    <n v="0"/>
    <n v="3.0105555556419619"/>
    <n v="0"/>
    <x v="0"/>
  </r>
  <r>
    <s v="E002"/>
    <s v="EO11"/>
    <x v="4269"/>
    <x v="0"/>
    <s v="E3"/>
    <n v="432000110"/>
    <s v="PREBETONG HORMIGONES, S.A."/>
    <n v="21000010"/>
    <s v="LA GRELA"/>
    <n v="3043"/>
    <x v="0"/>
    <d v="2024-09-24T00:00:00"/>
    <d v="1899-12-30T09:28:21"/>
    <s v="24/09 X EL DÍA SILO"/>
    <d v="2024-09-24T00:00:00"/>
    <x v="1"/>
    <x v="0"/>
    <x v="4416"/>
    <d v="2024-09-24T00:00:00"/>
    <d v="1899-12-30T12:12:06"/>
    <n v="211"/>
    <s v="E00211"/>
    <s v="RUTA KMS.211"/>
    <x v="36"/>
    <x v="0"/>
    <x v="0"/>
    <x v="0"/>
    <x v="0"/>
    <d v="2024-09-24T09:28:21"/>
    <x v="471"/>
    <n v="7.5275000001420267"/>
    <d v="2024-09-24T12:12:06"/>
    <d v="1899-12-30T02:48:48"/>
    <d v="2024-09-24T15:00:54"/>
    <n v="1.9850000000442378"/>
    <x v="0"/>
    <m/>
    <m/>
    <x v="0"/>
    <x v="21"/>
    <x v="0"/>
    <x v="4"/>
    <x v="3"/>
    <n v="3"/>
    <s v=""/>
    <d v="1900-01-01T19:31:12"/>
    <n v="3.7141666668086932"/>
    <n v="0"/>
    <n v="3.7141666668086932"/>
    <n v="0"/>
    <x v="0"/>
  </r>
  <r>
    <s v="E002"/>
    <s v="EO11"/>
    <x v="4270"/>
    <x v="0"/>
    <s v="E3"/>
    <n v="100051530"/>
    <s v="MYHNOR MORTEROS Y HORMIGONES DEL"/>
    <n v="22002572"/>
    <s v="MELIDE"/>
    <n v="55"/>
    <x v="1"/>
    <d v="2024-09-24T00:00:00"/>
    <d v="1899-12-30T10:29:06"/>
    <s v="24/09 16:00h"/>
    <d v="2024-09-24T00:00:00"/>
    <x v="6"/>
    <x v="0"/>
    <x v="4417"/>
    <d v="2024-09-24T00:00:00"/>
    <d v="1899-12-30T12:42:11"/>
    <n v="160"/>
    <s v="E00160"/>
    <s v="RUTA KMS.160"/>
    <x v="4"/>
    <x v="0"/>
    <x v="0"/>
    <x v="0"/>
    <x v="0"/>
    <d v="2024-09-24T10:29:06"/>
    <x v="463"/>
    <n v="5.5149999999557622"/>
    <d v="2024-09-24T12:42:11"/>
    <d v="1899-12-30T02:08:00"/>
    <d v="2024-09-24T14:50:11"/>
    <n v="1.1636111110565253"/>
    <x v="0"/>
    <m/>
    <m/>
    <x v="0"/>
    <x v="21"/>
    <x v="0"/>
    <x v="4"/>
    <x v="3"/>
    <n v="3"/>
    <s v=""/>
    <d v="1900-01-01T03:12:00"/>
    <n v="2.3816666666224289"/>
    <n v="0"/>
    <n v="2.3816666666224289"/>
    <n v="0"/>
    <x v="0"/>
  </r>
  <r>
    <s v="E002"/>
    <s v="EO11"/>
    <x v="4271"/>
    <x v="0"/>
    <s v="E4"/>
    <n v="100027852"/>
    <s v="GONZALEZ MADARRO S.L."/>
    <n v="19001606"/>
    <s v="RAMIL"/>
    <n v="2906"/>
    <x v="8"/>
    <d v="2024-09-24T00:00:00"/>
    <d v="1899-12-30T10:59:11"/>
    <s v="25/09 servir FAR+PAL"/>
    <d v="2024-09-25T00:00:00"/>
    <x v="9"/>
    <x v="0"/>
    <x v="4418"/>
    <d v="2024-09-24T00:00:00"/>
    <d v="1899-12-30T17:22:08"/>
    <n v="100"/>
    <s v="E00100"/>
    <s v="RUTA KMS.100"/>
    <x v="215"/>
    <x v="0"/>
    <x v="0"/>
    <x v="0"/>
    <x v="1"/>
    <d v="2024-09-24T10:59:11"/>
    <x v="452"/>
    <n v="33.013611111149658"/>
    <d v="2024-09-24T17:22:08"/>
    <d v="1899-12-30T01:20:00"/>
    <d v="2024-09-24T18:42:08"/>
    <n v="25.297777777828742"/>
    <x v="0"/>
    <m/>
    <m/>
    <x v="0"/>
    <x v="21"/>
    <x v="0"/>
    <x v="4"/>
    <x v="9"/>
    <n v="3"/>
    <s v=""/>
    <d v="1899-12-31T08:00:00"/>
    <n v="30.680277777816325"/>
    <n v="12"/>
    <n v="18.680277777816325"/>
    <n v="0"/>
    <x v="0"/>
  </r>
  <r>
    <s v="E002"/>
    <s v="EO11"/>
    <x v="4272"/>
    <x v="0"/>
    <s v="E3"/>
    <n v="100000455"/>
    <s v="FORJADOS HERMANOS DURAN S.L."/>
    <n v="22000130"/>
    <s v="AS NEVES (GRANEL)"/>
    <n v="2853"/>
    <x v="11"/>
    <d v="2024-09-24T00:00:00"/>
    <d v="1899-12-30T11:22:20"/>
    <s v="sust alb 1322311739"/>
    <d v="2024-09-25T00:00:00"/>
    <x v="18"/>
    <x v="0"/>
    <x v="4419"/>
    <d v="2024-09-24T00:00:00"/>
    <d v="1899-12-30T13:54:01"/>
    <n v="205"/>
    <s v="E00205"/>
    <s v="RUTA KMS.205"/>
    <x v="20"/>
    <x v="0"/>
    <x v="0"/>
    <x v="0"/>
    <x v="0"/>
    <d v="2024-09-24T11:22:20"/>
    <x v="479"/>
    <n v="21.62777777784504"/>
    <d v="2024-09-24T13:54:01"/>
    <d v="1899-12-30T02:44:00"/>
    <d v="2024-09-24T16:38:01"/>
    <n v="16.366388888913207"/>
    <x v="0"/>
    <m/>
    <m/>
    <x v="0"/>
    <x v="21"/>
    <x v="0"/>
    <x v="4"/>
    <x v="2"/>
    <n v="3"/>
    <s v=""/>
    <d v="1900-01-01T17:36:00"/>
    <n v="17.894444444511706"/>
    <n v="12"/>
    <n v="5.8944444445117057"/>
    <n v="0"/>
    <x v="0"/>
  </r>
  <r>
    <s v="E002"/>
    <s v="EO11"/>
    <x v="4273"/>
    <x v="0"/>
    <s v="E3"/>
    <n v="432000165"/>
    <s v="MORTEROS DE GALICIA S.L."/>
    <n v="22001550"/>
    <s v="SUSANA"/>
    <n v="55"/>
    <x v="1"/>
    <d v="2024-09-24T00:00:00"/>
    <d v="1899-12-30T12:14:21"/>
    <s v="24/09 X LA TARDE 1º"/>
    <d v="2024-09-24T00:00:00"/>
    <x v="15"/>
    <x v="2"/>
    <x v="4420"/>
    <d v="2024-09-24T00:00:00"/>
    <d v="1899-12-30T12:47:33"/>
    <n v="1"/>
    <s v="E00001"/>
    <s v="RUTA KMS.0001"/>
    <x v="222"/>
    <x v="0"/>
    <x v="0"/>
    <x v="1"/>
    <x v="0"/>
    <d v="2024-09-24T12:14:21"/>
    <x v="467"/>
    <n v="4.2608333333046176"/>
    <d v="2024-09-24T12:47:33"/>
    <d v="1899-12-30T00:00:48"/>
    <d v="2024-09-24T12:48:21"/>
    <n v="3.6941666667116806"/>
    <x v="0"/>
    <m/>
    <m/>
    <x v="0"/>
    <x v="21"/>
    <x v="0"/>
    <x v="4"/>
    <x v="3"/>
    <n v="3"/>
    <s v=""/>
    <d v="1899-12-30T00:19:12"/>
    <n v="3.2474999999712839"/>
    <n v="0"/>
    <n v="3.2474999999712839"/>
    <n v="0"/>
    <x v="0"/>
  </r>
  <r>
    <s v="E002"/>
    <s v="EO11"/>
    <x v="4274"/>
    <x v="0"/>
    <s v="E3"/>
    <n v="100010280"/>
    <s v="ANLLACO, S.A."/>
    <n v="22000631"/>
    <s v="CABAÑINAS"/>
    <n v="55"/>
    <x v="1"/>
    <d v="2024-09-24T00:00:00"/>
    <d v="1899-12-30T12:34:23"/>
    <s v="25/09 08:30h"/>
    <d v="2024-09-25T00:00:00"/>
    <x v="19"/>
    <x v="0"/>
    <x v="4421"/>
    <d v="2024-09-25T00:00:00"/>
    <d v="1899-12-30T08:21:37"/>
    <n v="32"/>
    <s v="E00032"/>
    <s v="RUTA KMS.032"/>
    <x v="8"/>
    <x v="0"/>
    <x v="0"/>
    <x v="0"/>
    <x v="0"/>
    <d v="2024-09-24T12:34:23"/>
    <x v="477"/>
    <n v="19.926944444363471"/>
    <d v="2024-09-25T08:21:37"/>
    <d v="1899-12-30T00:25:36"/>
    <d v="2024-09-25T08:47:13"/>
    <n v="-0.2869444444659166"/>
    <x v="0"/>
    <m/>
    <m/>
    <x v="0"/>
    <x v="24"/>
    <x v="0"/>
    <x v="4"/>
    <x v="0"/>
    <n v="4"/>
    <s v=""/>
    <d v="1899-12-30T10:14:24"/>
    <n v="18.500277777696805"/>
    <n v="12"/>
    <n v="6.5002777776968053"/>
    <n v="0"/>
    <x v="0"/>
  </r>
  <r>
    <s v="E002"/>
    <s v="EO11"/>
    <x v="4275"/>
    <x v="0"/>
    <s v="E3"/>
    <n v="100010280"/>
    <s v="ANLLACO, S.A."/>
    <n v="22000631"/>
    <s v="CABAÑINAS"/>
    <n v="55"/>
    <x v="1"/>
    <d v="2024-09-24T00:00:00"/>
    <d v="1899-12-30T12:35:02"/>
    <s v="25/09 14:30h"/>
    <d v="2024-09-25T00:00:00"/>
    <x v="2"/>
    <x v="0"/>
    <x v="4422"/>
    <d v="2024-09-25T00:00:00"/>
    <d v="1899-12-30T13:57:55"/>
    <n v="32"/>
    <s v="E00032"/>
    <s v="RUTA KMS.032"/>
    <x v="315"/>
    <x v="0"/>
    <x v="0"/>
    <x v="0"/>
    <x v="0"/>
    <d v="2024-09-24T12:35:02"/>
    <x v="480"/>
    <n v="25.916111111117061"/>
    <d v="2024-09-25T13:57:55"/>
    <d v="1899-12-30T00:25:36"/>
    <d v="2024-09-25T14:23:31"/>
    <n v="0.10805555549450219"/>
    <x v="0"/>
    <m/>
    <m/>
    <x v="0"/>
    <x v="24"/>
    <x v="0"/>
    <x v="4"/>
    <x v="2"/>
    <n v="4"/>
    <s v=""/>
    <d v="1899-12-30T10:14:24"/>
    <n v="24.489444444450395"/>
    <n v="12"/>
    <n v="12.489444444450395"/>
    <n v="0"/>
    <x v="0"/>
  </r>
  <r>
    <s v="E002"/>
    <s v="EO11"/>
    <x v="4276"/>
    <x v="0"/>
    <s v="E3"/>
    <n v="100059105"/>
    <s v="TUNEL DE RANTE UTE"/>
    <n v="22002985"/>
    <s v="SAN CIBRAO - UTE TUNEL DE RANTE"/>
    <n v="3042"/>
    <x v="4"/>
    <d v="2024-09-24T00:00:00"/>
    <d v="1899-12-30T12:42:59"/>
    <s v="25/09 08:30h"/>
    <d v="2024-09-25T00:00:00"/>
    <x v="19"/>
    <x v="1"/>
    <x v="4423"/>
    <d v="2024-09-24T00:00:00"/>
    <d v="1899-12-30T19:02:53"/>
    <n v="12"/>
    <s v="E00012"/>
    <s v="RUTA KMS.012"/>
    <x v="43"/>
    <x v="0"/>
    <x v="0"/>
    <x v="1"/>
    <x v="0"/>
    <d v="2024-09-24T12:42:59"/>
    <x v="477"/>
    <n v="19.783611111051869"/>
    <d v="2024-09-24T19:02:53"/>
    <d v="1899-12-30T00:09:36"/>
    <d v="2024-09-24T19:12:29"/>
    <n v="13.291944444354158"/>
    <x v="0"/>
    <m/>
    <m/>
    <x v="0"/>
    <x v="21"/>
    <x v="0"/>
    <x v="4"/>
    <x v="11"/>
    <n v="3"/>
    <s v=""/>
    <d v="1899-12-30T03:50:24"/>
    <n v="18.623611111051869"/>
    <n v="14"/>
    <n v="4.6236111110518685"/>
    <n v="0"/>
    <x v="0"/>
  </r>
  <r>
    <s v="E002"/>
    <s v="EO11"/>
    <x v="4277"/>
    <x v="0"/>
    <s v="E3"/>
    <n v="432000110"/>
    <s v="PREBETONG HORMIGONES, S.A."/>
    <n v="21000010"/>
    <s v="LA GRELA"/>
    <n v="55"/>
    <x v="1"/>
    <d v="2024-09-24T00:00:00"/>
    <d v="1899-12-30T13:05:07"/>
    <s v="24/09 17h"/>
    <d v="2024-09-24T00:00:00"/>
    <x v="1"/>
    <x v="2"/>
    <x v="4424"/>
    <d v="2024-09-24T00:00:00"/>
    <d v="1899-12-30T15:25:23"/>
    <n v="80"/>
    <s v="E00080"/>
    <s v="RUTA KMS.080"/>
    <x v="16"/>
    <x v="0"/>
    <x v="0"/>
    <x v="1"/>
    <x v="0"/>
    <d v="2024-09-24T13:05:07"/>
    <x v="471"/>
    <n v="3.9147222223109566"/>
    <d v="2024-09-24T15:25:23"/>
    <d v="1899-12-30T01:04:00"/>
    <d v="2024-09-24T16:29:23"/>
    <n v="0.51027777779381722"/>
    <x v="0"/>
    <m/>
    <m/>
    <x v="0"/>
    <x v="21"/>
    <x v="0"/>
    <x v="4"/>
    <x v="4"/>
    <n v="3"/>
    <s v=""/>
    <d v="1899-12-31T01:36:00"/>
    <n v="1.8480555556442901"/>
    <n v="0"/>
    <n v="1.8480555556442901"/>
    <n v="0"/>
    <x v="0"/>
  </r>
  <r>
    <s v="E002"/>
    <s v="EO11"/>
    <x v="4278"/>
    <x v="0"/>
    <s v="E3"/>
    <n v="100048420"/>
    <s v="RODIÑAS PRETENSADOS, S. L."/>
    <n v="22002398"/>
    <s v="CALO"/>
    <n v="55"/>
    <x v="1"/>
    <d v="2024-09-24T00:00:00"/>
    <d v="1899-12-30T13:05:24"/>
    <s v="24/09 18:00h SILO 2"/>
    <d v="2024-09-24T00:00:00"/>
    <x v="25"/>
    <x v="2"/>
    <x v="4425"/>
    <d v="2024-09-24T00:00:00"/>
    <d v="1899-12-30T17:16:31"/>
    <n v="15"/>
    <s v="E00015"/>
    <s v="RUTA KMS.015"/>
    <x v="217"/>
    <x v="0"/>
    <x v="0"/>
    <x v="1"/>
    <x v="0"/>
    <d v="2024-09-24T13:05:24"/>
    <x v="470"/>
    <n v="5.909999999916181"/>
    <d v="2024-09-24T17:16:31"/>
    <d v="1899-12-30T00:12:00"/>
    <d v="2024-09-24T17:28:31"/>
    <n v="1.5247222222387791"/>
    <x v="0"/>
    <m/>
    <m/>
    <x v="0"/>
    <x v="21"/>
    <x v="0"/>
    <x v="4"/>
    <x v="9"/>
    <n v="3"/>
    <s v=""/>
    <d v="1899-12-30T04:48:00"/>
    <n v="4.7099999999161808"/>
    <n v="0"/>
    <n v="4.7099999999161808"/>
    <n v="0"/>
    <x v="0"/>
  </r>
  <r>
    <s v="E002"/>
    <s v="EO11"/>
    <x v="4279"/>
    <x v="0"/>
    <s v="E3"/>
    <n v="432000110"/>
    <s v="PREBETONG HORMIGONES, S.A."/>
    <n v="22002920"/>
    <s v="PLANTA MOVIL OURAL"/>
    <n v="3043"/>
    <x v="0"/>
    <d v="2024-09-24T00:00:00"/>
    <d v="1899-12-30T13:39:09"/>
    <s v="25/09 12h  CARGAR SI"/>
    <d v="2024-09-25T00:00:00"/>
    <x v="17"/>
    <x v="0"/>
    <x v="4426"/>
    <d v="2024-09-25T00:00:00"/>
    <d v="1899-12-30T09:24:27"/>
    <n v="123"/>
    <s v="E00123"/>
    <s v="RUTA KMS.123"/>
    <x v="350"/>
    <x v="0"/>
    <x v="0"/>
    <x v="0"/>
    <x v="0"/>
    <d v="2024-09-24T13:39:09"/>
    <x v="474"/>
    <n v="22.347499999974389"/>
    <d v="2024-09-25T09:24:27"/>
    <d v="1899-12-30T01:38:24"/>
    <d v="2024-09-25T11:02:51"/>
    <n v="0.95250000001396984"/>
    <x v="0"/>
    <m/>
    <m/>
    <x v="0"/>
    <x v="24"/>
    <x v="0"/>
    <x v="4"/>
    <x v="1"/>
    <n v="4"/>
    <s v=""/>
    <d v="1899-12-31T15:21:36"/>
    <n v="19.707499999974388"/>
    <n v="12"/>
    <n v="7.7074999999743881"/>
    <n v="0"/>
    <x v="0"/>
  </r>
  <r>
    <s v="E002"/>
    <s v="EO11"/>
    <x v="4280"/>
    <x v="0"/>
    <s v="E3"/>
    <n v="432000110"/>
    <s v="PREBETONG HORMIGONES, S.A."/>
    <n v="22002920"/>
    <s v="PLANTA MOVIL OURAL"/>
    <n v="3043"/>
    <x v="0"/>
    <d v="2024-09-24T00:00:00"/>
    <d v="1899-12-30T13:42:16"/>
    <s v="25/09 09:00h CARGAR"/>
    <d v="2024-09-25T00:00:00"/>
    <x v="18"/>
    <x v="0"/>
    <x v="4427"/>
    <d v="2024-09-24T00:00:00"/>
    <d v="1899-12-30T17:07:02"/>
    <n v="123"/>
    <s v="E00123"/>
    <s v="RUTA KMS.123"/>
    <x v="1"/>
    <x v="0"/>
    <x v="0"/>
    <x v="0"/>
    <x v="0"/>
    <d v="2024-09-24T13:42:16"/>
    <x v="479"/>
    <n v="19.295555555610918"/>
    <d v="2024-09-24T17:07:02"/>
    <d v="1899-12-30T01:38:24"/>
    <d v="2024-09-24T18:45:26"/>
    <n v="14.242777777661104"/>
    <x v="0"/>
    <m/>
    <m/>
    <x v="0"/>
    <x v="21"/>
    <x v="0"/>
    <x v="4"/>
    <x v="9"/>
    <n v="3"/>
    <s v=""/>
    <d v="1899-12-31T15:21:36"/>
    <n v="16.655555555610917"/>
    <n v="12"/>
    <n v="4.6555555556109169"/>
    <n v="0"/>
    <x v="0"/>
  </r>
  <r>
    <s v="E002"/>
    <s v="EO11"/>
    <x v="4281"/>
    <x v="0"/>
    <s v="E3"/>
    <n v="100046984"/>
    <s v="TRANSP. Y CEMENTOS HIDALGO, S.L."/>
    <n v="22002955"/>
    <s v="VILLARES DE LA REINA - ARIDOS ARELS"/>
    <n v="3218"/>
    <x v="5"/>
    <d v="2024-09-24T00:00:00"/>
    <d v="1899-12-30T14:58:58"/>
    <s v="25/09 08:00H Arelsa"/>
    <d v="2024-09-25T00:00:00"/>
    <x v="13"/>
    <x v="0"/>
    <x v="4428"/>
    <d v="2024-09-24T00:00:00"/>
    <d v="1899-12-30T16:26:04"/>
    <n v="274"/>
    <s v="E00274"/>
    <s v="RUTA KMS.274"/>
    <x v="6"/>
    <x v="0"/>
    <x v="0"/>
    <x v="0"/>
    <x v="0"/>
    <d v="2024-09-24T14:58:58"/>
    <x v="473"/>
    <n v="17.017222222290002"/>
    <d v="2024-09-24T16:26:04"/>
    <d v="1899-12-30T03:39:12"/>
    <d v="2024-09-24T20:05:16"/>
    <n v="11.912222222308628"/>
    <x v="0"/>
    <m/>
    <m/>
    <x v="0"/>
    <x v="21"/>
    <x v="0"/>
    <x v="4"/>
    <x v="8"/>
    <n v="3"/>
    <s v=""/>
    <d v="1900-01-02T15:40:48"/>
    <n v="12.363888888956669"/>
    <n v="12"/>
    <n v="0.36388888895666938"/>
    <n v="1"/>
    <x v="0"/>
  </r>
  <r>
    <s v="E002"/>
    <s v="EO11"/>
    <x v="4282"/>
    <x v="0"/>
    <s v="E3"/>
    <n v="432000110"/>
    <s v="PREBETONG HORMIGONES, S.A."/>
    <n v="21000012"/>
    <s v="OURENSE"/>
    <n v="55"/>
    <x v="1"/>
    <d v="2024-09-24T00:00:00"/>
    <d v="1899-12-30T15:52:45"/>
    <s v="25/09 09:30h"/>
    <d v="2024-09-25T00:00:00"/>
    <x v="23"/>
    <x v="1"/>
    <x v="4429"/>
    <d v="2024-09-25T00:00:00"/>
    <d v="1899-12-30T09:10:58"/>
    <n v="14"/>
    <s v="E00014"/>
    <s v="RUTA KMS.014"/>
    <x v="38"/>
    <x v="0"/>
    <x v="0"/>
    <x v="1"/>
    <x v="0"/>
    <d v="2024-09-24T15:52:45"/>
    <x v="481"/>
    <n v="17.620833333407063"/>
    <d v="2024-09-25T09:10:58"/>
    <d v="1899-12-30T00:11:12"/>
    <d v="2024-09-25T09:22:10"/>
    <n v="0.13055555569007993"/>
    <x v="0"/>
    <m/>
    <m/>
    <x v="0"/>
    <x v="24"/>
    <x v="0"/>
    <x v="4"/>
    <x v="1"/>
    <n v="4"/>
    <s v=""/>
    <d v="1899-12-30T04:28:48"/>
    <n v="16.434166666740396"/>
    <n v="14"/>
    <n v="2.4341666667403956"/>
    <n v="0"/>
    <x v="0"/>
  </r>
  <r>
    <s v="E002"/>
    <s v="EO11"/>
    <x v="4283"/>
    <x v="0"/>
    <s v="E3"/>
    <n v="100000865"/>
    <s v="HORMIGONES SINDO CASTRO S.L."/>
    <n v="22000428"/>
    <s v="VILLAMARTIN A."/>
    <n v="55"/>
    <x v="1"/>
    <d v="2024-09-24T00:00:00"/>
    <d v="1899-12-30T15:53:27"/>
    <s v="25/09 08:00h"/>
    <d v="2024-09-25T00:00:00"/>
    <x v="13"/>
    <x v="0"/>
    <x v="4430"/>
    <d v="2024-09-24T00:00:00"/>
    <d v="1899-12-30T18:12:15"/>
    <n v="4"/>
    <s v="E00004"/>
    <s v="RUTA KMS.004"/>
    <x v="33"/>
    <x v="0"/>
    <x v="0"/>
    <x v="0"/>
    <x v="0"/>
    <d v="2024-09-24T15:53:27"/>
    <x v="473"/>
    <n v="16.109166666807141"/>
    <d v="2024-09-24T18:12:15"/>
    <d v="1899-12-30T00:03:12"/>
    <d v="2024-09-24T18:15:27"/>
    <n v="13.742499999934807"/>
    <x v="0"/>
    <m/>
    <m/>
    <x v="0"/>
    <x v="21"/>
    <x v="0"/>
    <x v="4"/>
    <x v="10"/>
    <n v="3"/>
    <s v=""/>
    <d v="1899-12-30T01:16:48"/>
    <n v="15.055833333473807"/>
    <n v="12"/>
    <n v="3.0558333334738066"/>
    <n v="0"/>
    <x v="0"/>
  </r>
  <r>
    <s v="E002"/>
    <s v="EO11"/>
    <x v="4284"/>
    <x v="0"/>
    <s v="E3"/>
    <n v="100000137"/>
    <s v="ENRIQUE LOPEZ E HIJOS S.L."/>
    <n v="22000861"/>
    <s v="MONFORTE DE LEMOS (GRANEL)"/>
    <n v="55"/>
    <x v="1"/>
    <d v="2024-09-24T00:00:00"/>
    <d v="1899-12-30T15:54:06"/>
    <s v="Sust.alb.1322311753"/>
    <d v="2024-09-24T00:00:00"/>
    <x v="9"/>
    <x v="0"/>
    <x v="4431"/>
    <d v="2024-09-24T00:00:00"/>
    <d v="1899-12-30T15:56:42"/>
    <n v="102"/>
    <s v="E00102"/>
    <s v="RUTA KMS.102"/>
    <x v="224"/>
    <x v="0"/>
    <x v="0"/>
    <x v="0"/>
    <x v="0"/>
    <d v="2024-09-24T15:54:06"/>
    <x v="439"/>
    <n v="4.0983333333861083"/>
    <d v="2024-09-24T15:56:42"/>
    <d v="1899-12-30T01:21:36"/>
    <d v="2024-09-24T17:18:18"/>
    <n v="2.6950000001234002"/>
    <x v="0"/>
    <m/>
    <m/>
    <x v="0"/>
    <x v="21"/>
    <x v="0"/>
    <x v="4"/>
    <x v="4"/>
    <n v="3"/>
    <s v=""/>
    <d v="1899-12-31T08:38:24"/>
    <n v="1.738333333386108"/>
    <n v="0"/>
    <n v="1.738333333386108"/>
    <n v="0"/>
    <x v="0"/>
  </r>
  <r>
    <s v="E002"/>
    <s v="EO11"/>
    <x v="4285"/>
    <x v="0"/>
    <s v="E3"/>
    <n v="432000181"/>
    <s v="PREBETONG LUGO HORMIGONES, S.A."/>
    <n v="22001450"/>
    <s v="LUGO"/>
    <n v="55"/>
    <x v="1"/>
    <d v="2024-09-24T00:00:00"/>
    <d v="1899-12-30T16:21:47"/>
    <s v="25/09 10:00h"/>
    <d v="2024-09-25T00:00:00"/>
    <x v="11"/>
    <x v="0"/>
    <x v="4432"/>
    <d v="2024-09-24T00:00:00"/>
    <d v="1899-12-30T19:47:49"/>
    <n v="108"/>
    <s v="E00108"/>
    <s v="RUTA KMS.108"/>
    <x v="7"/>
    <x v="0"/>
    <x v="0"/>
    <x v="0"/>
    <x v="0"/>
    <d v="2024-09-24T16:21:47"/>
    <x v="482"/>
    <n v="17.636944444442634"/>
    <d v="2024-09-24T19:47:49"/>
    <d v="1899-12-30T01:26:24"/>
    <d v="2024-09-24T21:14:13"/>
    <n v="12.763055555638857"/>
    <x v="0"/>
    <m/>
    <m/>
    <x v="0"/>
    <x v="21"/>
    <x v="0"/>
    <x v="4"/>
    <x v="11"/>
    <n v="3"/>
    <s v=""/>
    <d v="1899-12-31T10:33:36"/>
    <n v="15.196944444442632"/>
    <n v="12"/>
    <n v="3.1969444444426323"/>
    <n v="0"/>
    <x v="0"/>
  </r>
  <r>
    <s v="E002"/>
    <s v="EO11"/>
    <x v="4286"/>
    <x v="0"/>
    <s v="E4"/>
    <n v="100051266"/>
    <s v="COMERCIAL MONCHO SL"/>
    <n v="19001044"/>
    <s v="PONTECESURES"/>
    <n v="2906"/>
    <x v="8"/>
    <d v="2024-09-24T00:00:00"/>
    <d v="1899-12-30T16:25:05"/>
    <s v="25/09 servir"/>
    <d v="2024-09-25T00:00:00"/>
    <x v="9"/>
    <x v="0"/>
    <x v="4433"/>
    <d v="2024-09-25T00:00:00"/>
    <d v="1899-12-30T10:58:19"/>
    <n v="235"/>
    <s v="E00235"/>
    <s v="RUTA KMS.235"/>
    <x v="37"/>
    <x v="0"/>
    <x v="0"/>
    <x v="0"/>
    <x v="1"/>
    <d v="2024-09-24T16:25:05"/>
    <x v="452"/>
    <n v="27.581944444449618"/>
    <d v="2024-09-25T10:58:19"/>
    <d v="1899-12-30T03:08:00"/>
    <d v="2024-09-25T14:06:19"/>
    <n v="5.8947222222341225"/>
    <x v="0"/>
    <m/>
    <m/>
    <x v="0"/>
    <x v="24"/>
    <x v="0"/>
    <x v="4"/>
    <x v="6"/>
    <n v="4"/>
    <s v=""/>
    <d v="1900-01-02T03:12:00"/>
    <n v="23.448611111116286"/>
    <n v="12"/>
    <n v="11.448611111116286"/>
    <n v="0"/>
    <x v="0"/>
  </r>
  <r>
    <s v="E002"/>
    <s v="EO11"/>
    <x v="4287"/>
    <x v="0"/>
    <s v="E3"/>
    <n v="432000181"/>
    <s v="PREBETONG LUGO HORMIGONES, S.A."/>
    <n v="22001450"/>
    <s v="LUGO"/>
    <n v="55"/>
    <x v="1"/>
    <d v="2024-09-24T00:00:00"/>
    <d v="1899-12-30T16:36:04"/>
    <s v="25/09 11:30h"/>
    <d v="2024-09-25T00:00:00"/>
    <x v="14"/>
    <x v="0"/>
    <x v="4434"/>
    <d v="2024-09-25T00:00:00"/>
    <d v="1899-12-30T09:01:52"/>
    <n v="108"/>
    <s v="E00108"/>
    <s v="RUTA KMS.108"/>
    <x v="20"/>
    <x v="0"/>
    <x v="0"/>
    <x v="0"/>
    <x v="0"/>
    <d v="2024-09-24T16:36:04"/>
    <x v="483"/>
    <n v="18.898888888768852"/>
    <d v="2024-09-25T09:01:52"/>
    <d v="1899-12-30T01:26:24"/>
    <d v="2024-09-25T10:28:16"/>
    <n v="1.0288888889481314"/>
    <x v="0"/>
    <m/>
    <m/>
    <x v="0"/>
    <x v="24"/>
    <x v="0"/>
    <x v="4"/>
    <x v="1"/>
    <n v="4"/>
    <s v=""/>
    <d v="1899-12-31T10:33:36"/>
    <n v="16.45888888876885"/>
    <n v="12"/>
    <n v="4.4588888887688505"/>
    <n v="0"/>
    <x v="0"/>
  </r>
  <r>
    <s v="E002"/>
    <s v="EO11"/>
    <x v="4288"/>
    <x v="0"/>
    <s v="E3"/>
    <n v="432000181"/>
    <s v="PREBETONG LUGO HORMIGONES, S.A."/>
    <n v="22001450"/>
    <s v="LUGO"/>
    <n v="55"/>
    <x v="1"/>
    <d v="2024-09-24T00:00:00"/>
    <d v="1899-12-30T16:36:38"/>
    <s v="25/09 15:30h"/>
    <d v="2024-09-25T00:00:00"/>
    <x v="16"/>
    <x v="0"/>
    <x v="4435"/>
    <d v="2024-09-25T00:00:00"/>
    <d v="1899-12-30T13:00:59"/>
    <n v="108"/>
    <s v="E00108"/>
    <s v="RUTA KMS.108"/>
    <x v="42"/>
    <x v="0"/>
    <x v="0"/>
    <x v="0"/>
    <x v="0"/>
    <d v="2024-09-24T16:36:38"/>
    <x v="484"/>
    <n v="22.88944444450317"/>
    <d v="2024-09-25T13:00:59"/>
    <d v="1899-12-30T01:26:24"/>
    <d v="2024-09-25T14:27:23"/>
    <n v="1.0436111112940125"/>
    <x v="0"/>
    <m/>
    <m/>
    <x v="0"/>
    <x v="24"/>
    <x v="0"/>
    <x v="4"/>
    <x v="2"/>
    <n v="4"/>
    <s v=""/>
    <d v="1899-12-31T10:33:36"/>
    <n v="20.449444444503168"/>
    <n v="12"/>
    <n v="8.4494444445031682"/>
    <n v="0"/>
    <x v="0"/>
  </r>
  <r>
    <s v="E002"/>
    <s v="EO11"/>
    <x v="4289"/>
    <x v="0"/>
    <s v="E3"/>
    <n v="100053398"/>
    <s v="HORMIGONES ANPASA, S.L.U."/>
    <n v="22002666"/>
    <s v="OUTARIZ"/>
    <n v="3218"/>
    <x v="5"/>
    <d v="2024-09-24T00:00:00"/>
    <d v="1899-12-30T16:37:25"/>
    <s v="25/09 08:00h"/>
    <d v="2024-09-25T00:00:00"/>
    <x v="11"/>
    <x v="0"/>
    <x v="4436"/>
    <d v="2024-09-24T00:00:00"/>
    <d v="1899-12-30T18:00:14"/>
    <n v="145"/>
    <s v="E00145"/>
    <s v="RUTA KMS.145"/>
    <x v="26"/>
    <x v="0"/>
    <x v="0"/>
    <x v="0"/>
    <x v="0"/>
    <d v="2024-09-24T16:37:25"/>
    <x v="482"/>
    <n v="17.376388888747897"/>
    <d v="2024-09-24T18:00:14"/>
    <d v="1899-12-30T01:56:00"/>
    <d v="2024-09-24T19:56:14"/>
    <n v="14.062777777668089"/>
    <x v="0"/>
    <m/>
    <m/>
    <x v="0"/>
    <x v="21"/>
    <x v="0"/>
    <x v="4"/>
    <x v="10"/>
    <n v="3"/>
    <s v="HIBURSANFRE, S.L.U."/>
    <d v="1899-12-31T22:24:00"/>
    <n v="14.443055555414563"/>
    <n v="12"/>
    <n v="2.4430555554145634"/>
    <n v="0"/>
    <x v="0"/>
  </r>
  <r>
    <s v="E002"/>
    <s v="EO11"/>
    <x v="4290"/>
    <x v="0"/>
    <s v="E3"/>
    <n v="100053492"/>
    <s v="HORMIGONES Y MINERALES S.L."/>
    <n v="22002720"/>
    <s v="DEHESAS"/>
    <n v="55"/>
    <x v="1"/>
    <d v="2024-09-24T00:00:00"/>
    <d v="1899-12-30T17:13:09"/>
    <s v="25/09 URGE"/>
    <d v="2024-09-25T00:00:00"/>
    <x v="19"/>
    <x v="0"/>
    <x v="4437"/>
    <d v="2024-09-24T00:00:00"/>
    <d v="1899-12-30T19:26:40"/>
    <n v="20"/>
    <s v="E00020"/>
    <s v="RUTA KMS.020"/>
    <x v="315"/>
    <x v="0"/>
    <x v="0"/>
    <x v="0"/>
    <x v="0"/>
    <d v="2024-09-24T17:13:09"/>
    <x v="477"/>
    <n v="15.280833333323244"/>
    <d v="2024-09-24T19:26:40"/>
    <d v="1899-12-30T00:16:00"/>
    <d v="2024-09-24T19:42:40"/>
    <n v="12.788888888899237"/>
    <x v="0"/>
    <m/>
    <m/>
    <x v="0"/>
    <x v="21"/>
    <x v="0"/>
    <x v="4"/>
    <x v="11"/>
    <n v="3"/>
    <s v=""/>
    <d v="1899-12-30T06:24:00"/>
    <n v="14.014166666656577"/>
    <n v="12"/>
    <n v="2.0141666666565765"/>
    <n v="0"/>
    <x v="0"/>
  </r>
  <r>
    <s v="E002"/>
    <s v="EO11"/>
    <x v="4291"/>
    <x v="0"/>
    <s v="E4"/>
    <n v="100000341"/>
    <s v="SANEAMIENTOS ROSALES S.L."/>
    <n v="19000700"/>
    <s v="SEIXO (MARIN)"/>
    <n v="3124"/>
    <x v="7"/>
    <d v="2024-09-24T00:00:00"/>
    <d v="1899-12-30T17:46:08"/>
    <s v="25/09 CEM +MORTERO"/>
    <d v="2024-09-25T00:00:00"/>
    <x v="9"/>
    <x v="2"/>
    <x v="4438"/>
    <d v="2024-09-25T00:00:00"/>
    <d v="1899-12-30T10:07:05"/>
    <n v="83"/>
    <s v="E00083"/>
    <s v="RUTA KMS.083"/>
    <x v="228"/>
    <x v="0"/>
    <x v="0"/>
    <x v="1"/>
    <x v="1"/>
    <d v="2024-09-24T17:46:08"/>
    <x v="452"/>
    <n v="26.231111111235805"/>
    <d v="2024-09-25T10:07:05"/>
    <d v="1899-12-30T01:06:24"/>
    <d v="2024-09-25T11:13:29"/>
    <n v="8.7752777778077871"/>
    <x v="0"/>
    <m/>
    <m/>
    <x v="0"/>
    <x v="24"/>
    <x v="0"/>
    <x v="4"/>
    <x v="6"/>
    <n v="4"/>
    <s v=""/>
    <d v="1899-12-31T02:33:36"/>
    <n v="24.124444444569139"/>
    <n v="14"/>
    <n v="10.124444444569139"/>
    <n v="0"/>
    <x v="0"/>
  </r>
  <r>
    <s v="E002"/>
    <s v="EO11"/>
    <x v="4292"/>
    <x v="0"/>
    <s v="E3"/>
    <n v="432000110"/>
    <s v="PREBETONG HORMIGONES, S.A."/>
    <n v="21000023"/>
    <s v="TREMOEDO"/>
    <n v="3044"/>
    <x v="2"/>
    <d v="2024-09-24T00:00:00"/>
    <d v="1899-12-30T17:53:23"/>
    <s v="25/09 16h SILO 1"/>
    <d v="2024-09-25T00:00:00"/>
    <x v="6"/>
    <x v="0"/>
    <x v="4439"/>
    <d v="2024-09-25T00:00:00"/>
    <d v="1899-12-30T10:13:56"/>
    <n v="289"/>
    <s v="E00289"/>
    <s v="RUTA KMS.289"/>
    <x v="33"/>
    <x v="0"/>
    <x v="0"/>
    <x v="0"/>
    <x v="0"/>
    <d v="2024-09-24T17:53:23"/>
    <x v="485"/>
    <n v="22.110277777654119"/>
    <d v="2024-09-25T10:13:56"/>
    <d v="1899-12-30T03:51:12"/>
    <d v="2024-09-25T14:05:08"/>
    <n v="1.9144444444100372"/>
    <x v="0"/>
    <m/>
    <m/>
    <x v="0"/>
    <x v="24"/>
    <x v="0"/>
    <x v="4"/>
    <x v="6"/>
    <n v="4"/>
    <s v=""/>
    <d v="1900-01-02T20:28:48"/>
    <n v="17.256944444320787"/>
    <n v="12"/>
    <n v="5.2569444443207871"/>
    <n v="0"/>
    <x v="0"/>
  </r>
  <r>
    <s v="E002"/>
    <s v="EO11"/>
    <x v="4293"/>
    <x v="0"/>
    <s v="E3"/>
    <n v="100022674"/>
    <s v="COMERCIAL SILOS DE GALICIA, S.L."/>
    <n v="22002150"/>
    <s v="SILLEDA"/>
    <n v="3043"/>
    <x v="0"/>
    <d v="2024-09-24T00:00:00"/>
    <d v="1899-12-30T18:18:38"/>
    <s v="25/09 10:00h"/>
    <d v="2024-09-25T00:00:00"/>
    <x v="11"/>
    <x v="0"/>
    <x v="4440"/>
    <d v="2024-09-24T00:00:00"/>
    <d v="1899-12-30T19:12:52"/>
    <n v="198"/>
    <s v="E00198"/>
    <s v="RUTA KMS.198"/>
    <x v="271"/>
    <x v="0"/>
    <x v="0"/>
    <x v="0"/>
    <x v="0"/>
    <d v="2024-09-24T18:18:38"/>
    <x v="482"/>
    <n v="15.68944444443332"/>
    <d v="2024-09-24T19:12:52"/>
    <d v="1899-12-30T02:38:24"/>
    <d v="2024-09-24T21:51:16"/>
    <n v="12.145555555529427"/>
    <x v="0"/>
    <m/>
    <m/>
    <x v="0"/>
    <x v="21"/>
    <x v="0"/>
    <x v="4"/>
    <x v="11"/>
    <n v="3"/>
    <s v=""/>
    <d v="1900-01-01T15:21:36"/>
    <n v="12.04944444443332"/>
    <n v="12"/>
    <n v="4.9444444433319745E-2"/>
    <n v="1"/>
    <x v="0"/>
  </r>
  <r>
    <s v="E002"/>
    <s v="EO11"/>
    <x v="4294"/>
    <x v="0"/>
    <s v="E3"/>
    <n v="100051530"/>
    <s v="MYHNOR MORTEROS Y HORMIGONES DEL"/>
    <n v="22002945"/>
    <s v="ESTACION INTERMODAL - A CORUÑA"/>
    <n v="55"/>
    <x v="1"/>
    <d v="2024-09-24T00:00:00"/>
    <d v="1899-12-30T18:30:21"/>
    <s v="25/09 15:30h"/>
    <d v="2024-09-25T00:00:00"/>
    <x v="16"/>
    <x v="3"/>
    <x v="4441"/>
    <d v="2024-09-25T00:00:00"/>
    <d v="1899-12-30T15:12:25"/>
    <n v="7"/>
    <s v="E00007"/>
    <s v="RUTA KMS.007"/>
    <x v="213"/>
    <x v="0"/>
    <x v="0"/>
    <x v="1"/>
    <x v="0"/>
    <d v="2024-09-24T18:30:21"/>
    <x v="484"/>
    <n v="20.994166666700039"/>
    <d v="2024-09-25T15:12:25"/>
    <d v="1899-12-30T00:05:36"/>
    <d v="2024-09-25T15:18:01"/>
    <n v="0.1997222222853452"/>
    <x v="0"/>
    <m/>
    <m/>
    <x v="0"/>
    <x v="24"/>
    <x v="0"/>
    <x v="4"/>
    <x v="4"/>
    <n v="4"/>
    <s v=""/>
    <d v="1899-12-30T02:14:24"/>
    <n v="19.900833333366705"/>
    <n v="14"/>
    <n v="5.9008333333667053"/>
    <n v="0"/>
    <x v="0"/>
  </r>
  <r>
    <s v="E002"/>
    <s v="EO11"/>
    <x v="4295"/>
    <x v="0"/>
    <s v="E3"/>
    <n v="100051530"/>
    <s v="MYHNOR MORTEROS Y HORMIGONES DEL"/>
    <n v="22002574"/>
    <s v="A CORUÑA"/>
    <n v="55"/>
    <x v="1"/>
    <d v="2024-09-24T00:00:00"/>
    <d v="1899-12-30T18:31:11"/>
    <s v="25/09 11h"/>
    <d v="2024-09-25T00:00:00"/>
    <x v="12"/>
    <x v="3"/>
    <x v="4442"/>
    <d v="2024-09-25T00:00:00"/>
    <d v="1899-12-30T10:37:19"/>
    <n v="2"/>
    <s v="E00002"/>
    <s v="RUTA KMS.0002"/>
    <x v="220"/>
    <x v="0"/>
    <x v="0"/>
    <x v="1"/>
    <x v="0"/>
    <d v="2024-09-24T18:31:11"/>
    <x v="475"/>
    <n v="16.480277777882293"/>
    <d v="2024-09-25T10:37:19"/>
    <d v="1899-12-30T00:01:36"/>
    <d v="2024-09-25T10:38:55"/>
    <n v="0.35138888895744458"/>
    <x v="0"/>
    <m/>
    <m/>
    <x v="0"/>
    <x v="24"/>
    <x v="0"/>
    <x v="4"/>
    <x v="6"/>
    <n v="4"/>
    <s v=""/>
    <d v="1899-12-30T00:38:24"/>
    <n v="15.453611111215626"/>
    <n v="14"/>
    <n v="1.4536111112156256"/>
    <n v="0"/>
    <x v="0"/>
  </r>
  <r>
    <s v="E002"/>
    <s v="EO11"/>
    <x v="4296"/>
    <x v="0"/>
    <s v="E3"/>
    <n v="100000841"/>
    <s v="CNES. VOCES CHANTADA S.L."/>
    <n v="22000387"/>
    <s v="CHANTADA"/>
    <n v="55"/>
    <x v="1"/>
    <d v="2024-09-24T00:00:00"/>
    <d v="1899-12-30T18:31:54"/>
    <s v="25/09 por la mañana"/>
    <d v="2024-09-25T00:00:00"/>
    <x v="8"/>
    <x v="1"/>
    <x v="4443"/>
    <d v="2024-09-25T00:00:00"/>
    <d v="1899-12-30T11:16:09"/>
    <n v="38"/>
    <s v="E00038"/>
    <s v="RUTA KMS.038"/>
    <x v="38"/>
    <x v="0"/>
    <x v="0"/>
    <x v="1"/>
    <x v="0"/>
    <d v="2024-09-24T18:31:54"/>
    <x v="486"/>
    <n v="17.968333333439659"/>
    <d v="2024-09-25T11:16:09"/>
    <d v="1899-12-30T00:30:24"/>
    <d v="2024-09-25T11:46:33"/>
    <n v="0.72416666673962027"/>
    <x v="0"/>
    <m/>
    <m/>
    <x v="0"/>
    <x v="24"/>
    <x v="0"/>
    <x v="4"/>
    <x v="7"/>
    <n v="4"/>
    <s v=""/>
    <d v="1899-12-30T12:09:36"/>
    <n v="16.461666666772992"/>
    <n v="14"/>
    <n v="2.4616666667729916"/>
    <n v="0"/>
    <x v="0"/>
  </r>
  <r>
    <s v="E002"/>
    <s v="EO11"/>
    <x v="4297"/>
    <x v="0"/>
    <s v="E3"/>
    <n v="100055329"/>
    <s v="PRETENSADOS MONTALBAN, S.L."/>
    <n v="22002750"/>
    <s v="RAIRIZ DE VEIGA"/>
    <n v="55"/>
    <x v="1"/>
    <d v="2024-09-24T00:00:00"/>
    <d v="1899-12-30T18:33:26"/>
    <s v="25/09 11:00h"/>
    <d v="2024-09-25T00:00:00"/>
    <x v="12"/>
    <x v="1"/>
    <x v="4444"/>
    <d v="2024-09-25T00:00:00"/>
    <d v="1899-12-30T10:07:51"/>
    <n v="42"/>
    <s v="E00042"/>
    <s v="RUTA KMS.042"/>
    <x v="43"/>
    <x v="0"/>
    <x v="0"/>
    <x v="1"/>
    <x v="0"/>
    <d v="2024-09-24T18:33:26"/>
    <x v="475"/>
    <n v="16.442777777847368"/>
    <d v="2024-09-25T10:07:51"/>
    <d v="1899-12-30T00:33:36"/>
    <d v="2024-09-25T10:41:27"/>
    <n v="0.30916666681878269"/>
    <x v="0"/>
    <m/>
    <m/>
    <x v="0"/>
    <x v="24"/>
    <x v="0"/>
    <x v="4"/>
    <x v="6"/>
    <n v="4"/>
    <s v=""/>
    <d v="1899-12-30T13:26:24"/>
    <n v="14.882777777847368"/>
    <n v="14"/>
    <n v="0.88277777784736777"/>
    <n v="1"/>
    <x v="0"/>
  </r>
  <r>
    <s v="E002"/>
    <s v="EO11"/>
    <x v="4298"/>
    <x v="0"/>
    <s v="E3"/>
    <n v="432000181"/>
    <s v="PREBETONG LUGO HORMIGONES, S.A."/>
    <n v="22001450"/>
    <s v="LUGO"/>
    <n v="55"/>
    <x v="1"/>
    <d v="2024-09-24T00:00:00"/>
    <d v="1899-12-30T18:33:57"/>
    <s v="25/09 16:30h"/>
    <d v="2024-09-25T00:00:00"/>
    <x v="15"/>
    <x v="0"/>
    <x v="4445"/>
    <d v="2024-09-25T00:00:00"/>
    <d v="1899-12-30T13:36:26"/>
    <n v="108"/>
    <s v="E00108"/>
    <s v="RUTA KMS.108"/>
    <x v="4"/>
    <x v="0"/>
    <x v="0"/>
    <x v="0"/>
    <x v="0"/>
    <d v="2024-09-24T18:33:57"/>
    <x v="487"/>
    <n v="21.934166666585952"/>
    <d v="2024-09-25T13:36:26"/>
    <d v="1899-12-30T01:26:24"/>
    <d v="2024-09-25T15:02:50"/>
    <n v="1.4527777779148892"/>
    <x v="0"/>
    <m/>
    <m/>
    <x v="0"/>
    <x v="24"/>
    <x v="0"/>
    <x v="4"/>
    <x v="2"/>
    <n v="4"/>
    <s v=""/>
    <d v="1899-12-31T10:33:36"/>
    <n v="19.494166666585951"/>
    <n v="12"/>
    <n v="7.4941666665859508"/>
    <n v="0"/>
    <x v="0"/>
  </r>
  <r>
    <s v="E002"/>
    <s v="EO11"/>
    <x v="4299"/>
    <x v="0"/>
    <s v="E4"/>
    <n v="100030485"/>
    <s v="ESTEVEZ CARBALLO S.L."/>
    <n v="20002385"/>
    <s v="CASTRO CALDELAS"/>
    <n v="2906"/>
    <x v="8"/>
    <d v="2024-09-24T00:00:00"/>
    <d v="1899-12-30T18:53:09"/>
    <s v="25/09 urgente"/>
    <d v="2024-09-25T00:00:00"/>
    <x v="9"/>
    <x v="0"/>
    <x v="4446"/>
    <d v="2024-09-25T00:00:00"/>
    <d v="1899-12-30T13:51:13"/>
    <n v="83"/>
    <s v="E00083"/>
    <s v="RUTA KMS.083"/>
    <x v="218"/>
    <x v="0"/>
    <x v="0"/>
    <x v="0"/>
    <x v="1"/>
    <d v="2024-09-24T18:53:09"/>
    <x v="452"/>
    <n v="25.11416666675359"/>
    <d v="2024-09-25T13:51:13"/>
    <d v="1899-12-30T01:06:24"/>
    <d v="2024-09-25T14:57:37"/>
    <n v="5.0397222221363336"/>
    <x v="0"/>
    <m/>
    <m/>
    <x v="0"/>
    <x v="24"/>
    <x v="0"/>
    <x v="4"/>
    <x v="2"/>
    <n v="4"/>
    <s v=""/>
    <d v="1899-12-31T02:33:36"/>
    <n v="23.007500000086925"/>
    <n v="12"/>
    <n v="11.007500000086925"/>
    <n v="0"/>
    <x v="0"/>
  </r>
  <r>
    <s v="E002"/>
    <s v="EO11"/>
    <x v="4300"/>
    <x v="0"/>
    <s v="E3"/>
    <n v="100000835"/>
    <s v="HORMIGONES DE OROSO S.A."/>
    <n v="22000370"/>
    <s v="OROSO"/>
    <n v="55"/>
    <x v="1"/>
    <d v="2024-09-24T00:00:00"/>
    <d v="1899-12-30T19:17:52"/>
    <s v="25/09 11:30h 456/202"/>
    <d v="2024-09-25T00:00:00"/>
    <x v="14"/>
    <x v="2"/>
    <x v="4447"/>
    <d v="2024-09-25T00:00:00"/>
    <d v="1899-12-30T08:44:12"/>
    <n v="24"/>
    <s v="E00024"/>
    <s v="RUTA KMS.024"/>
    <x v="210"/>
    <x v="0"/>
    <x v="0"/>
    <x v="1"/>
    <x v="0"/>
    <d v="2024-09-24T19:17:52"/>
    <x v="483"/>
    <n v="16.202222222113051"/>
    <d v="2024-09-25T08:44:12"/>
    <d v="1899-12-30T00:19:12"/>
    <d v="2024-09-25T09:03:24"/>
    <n v="2.443333333125338"/>
    <x v="0"/>
    <m/>
    <m/>
    <x v="0"/>
    <x v="24"/>
    <x v="0"/>
    <x v="4"/>
    <x v="0"/>
    <n v="4"/>
    <s v=""/>
    <d v="1899-12-30T07:40:48"/>
    <n v="14.88222222211305"/>
    <n v="14"/>
    <n v="0.88222222211305024"/>
    <n v="1"/>
    <x v="0"/>
  </r>
  <r>
    <s v="E002"/>
    <s v="EO11"/>
    <x v="4301"/>
    <x v="0"/>
    <s v="E3"/>
    <n v="100000835"/>
    <s v="HORMIGONES DE OROSO S.A."/>
    <n v="22000370"/>
    <s v="OROSO"/>
    <n v="55"/>
    <x v="1"/>
    <d v="2024-09-24T00:00:00"/>
    <d v="1899-12-30T19:18:56"/>
    <s v="25/09 15:30h 456/202"/>
    <d v="2024-09-25T00:00:00"/>
    <x v="16"/>
    <x v="2"/>
    <x v="4448"/>
    <d v="2024-09-25T00:00:00"/>
    <d v="1899-12-30T11:33:26"/>
    <n v="24"/>
    <s v="E00024"/>
    <s v="RUTA KMS.024"/>
    <x v="210"/>
    <x v="0"/>
    <x v="0"/>
    <x v="1"/>
    <x v="0"/>
    <d v="2024-09-24T19:18:56"/>
    <x v="484"/>
    <n v="20.184444444486871"/>
    <d v="2024-09-25T11:33:26"/>
    <d v="1899-12-30T00:19:12"/>
    <d v="2024-09-25T11:52:38"/>
    <n v="3.622777777723968"/>
    <x v="0"/>
    <m/>
    <m/>
    <x v="0"/>
    <x v="24"/>
    <x v="0"/>
    <x v="4"/>
    <x v="7"/>
    <n v="4"/>
    <s v=""/>
    <d v="1899-12-30T07:40:48"/>
    <n v="18.864444444486871"/>
    <n v="14"/>
    <n v="4.8644444444868711"/>
    <n v="0"/>
    <x v="0"/>
  </r>
  <r>
    <s v="E002"/>
    <s v="EO11"/>
    <x v="4302"/>
    <x v="0"/>
    <s v="E3"/>
    <n v="100000761"/>
    <s v="GRANITOS DE XALLAS S.L."/>
    <n v="22000263"/>
    <s v="SANTA COMBA"/>
    <n v="55"/>
    <x v="1"/>
    <d v="2024-09-24T00:00:00"/>
    <d v="1899-12-30T19:19:34"/>
    <s v="25/09 10h"/>
    <d v="2024-09-25T00:00:00"/>
    <x v="11"/>
    <x v="2"/>
    <x v="4449"/>
    <d v="2024-09-25T00:00:00"/>
    <d v="1899-12-30T08:19:12"/>
    <n v="45"/>
    <s v="E00045"/>
    <s v="RUTA KMS.045"/>
    <x v="214"/>
    <x v="0"/>
    <x v="0"/>
    <x v="1"/>
    <x v="0"/>
    <d v="2024-09-24T19:19:34"/>
    <x v="482"/>
    <n v="14.673888888792135"/>
    <d v="2024-09-25T08:19:12"/>
    <d v="1899-12-30T00:36:00"/>
    <d v="2024-09-25T08:55:12"/>
    <n v="1.0799999999580905"/>
    <x v="0"/>
    <m/>
    <m/>
    <x v="0"/>
    <x v="24"/>
    <x v="0"/>
    <x v="4"/>
    <x v="0"/>
    <n v="4"/>
    <s v=""/>
    <d v="1899-12-30T14:24:00"/>
    <n v="13.073888888792135"/>
    <n v="14"/>
    <n v="-0.92611111120786482"/>
    <n v="1"/>
    <x v="0"/>
  </r>
  <r>
    <s v="E002"/>
    <s v="EO11"/>
    <x v="4303"/>
    <x v="0"/>
    <s v="E3"/>
    <n v="100008915"/>
    <s v="COMERCIAL ARROYO CONSTRUCCIÓN, S.A."/>
    <n v="22002560"/>
    <s v="VILAVELLA"/>
    <n v="55"/>
    <x v="1"/>
    <d v="2024-09-25T00:00:00"/>
    <d v="1899-12-30T07:44:59"/>
    <s v="25/09 15h"/>
    <d v="2024-09-25T00:00:00"/>
    <x v="4"/>
    <x v="0"/>
    <x v="4450"/>
    <d v="2024-09-25T00:00:00"/>
    <d v="1899-12-30T11:38:15"/>
    <n v="103"/>
    <s v="E00103"/>
    <s v="RUTA KMS.103"/>
    <x v="26"/>
    <x v="0"/>
    <x v="0"/>
    <x v="0"/>
    <x v="0"/>
    <d v="2024-09-25T07:44:59"/>
    <x v="488"/>
    <n v="7.2502777777262963"/>
    <d v="2024-09-25T11:38:15"/>
    <d v="1899-12-30T01:22:24"/>
    <d v="2024-09-25T13:00:39"/>
    <n v="1.9891666666371748"/>
    <x v="0"/>
    <m/>
    <m/>
    <x v="0"/>
    <x v="24"/>
    <x v="0"/>
    <x v="4"/>
    <x v="7"/>
    <n v="4"/>
    <s v="HIBURSANFRE, S.L.U."/>
    <d v="1899-12-31T08:57:36"/>
    <n v="4.8769444443929633"/>
    <n v="0"/>
    <n v="4.8769444443929633"/>
    <n v="0"/>
    <x v="0"/>
  </r>
  <r>
    <s v="E002"/>
    <s v="EO11"/>
    <x v="4304"/>
    <x v="0"/>
    <s v="E3"/>
    <n v="432000181"/>
    <s v="PREBETONG LUGO HORMIGONES, S.A."/>
    <n v="22002590"/>
    <s v="MONFORTE"/>
    <n v="55"/>
    <x v="1"/>
    <d v="2024-09-25T00:00:00"/>
    <d v="1899-12-30T08:14:11"/>
    <s v="25/09 15h"/>
    <d v="2024-09-25T00:00:00"/>
    <x v="4"/>
    <x v="0"/>
    <x v="4451"/>
    <d v="2024-09-25T00:00:00"/>
    <d v="1899-12-30T12:39:30"/>
    <n v="102"/>
    <s v="E00102"/>
    <s v="RUTA KMS.102"/>
    <x v="275"/>
    <x v="0"/>
    <x v="0"/>
    <x v="0"/>
    <x v="0"/>
    <d v="2024-09-25T08:14:11"/>
    <x v="488"/>
    <n v="6.7636111111496575"/>
    <d v="2024-09-25T12:39:30"/>
    <d v="1899-12-30T01:21:36"/>
    <d v="2024-09-25T14:01:06"/>
    <n v="0.98166666668839753"/>
    <x v="0"/>
    <m/>
    <m/>
    <x v="0"/>
    <x v="24"/>
    <x v="0"/>
    <x v="4"/>
    <x v="3"/>
    <n v="4"/>
    <s v=""/>
    <d v="1899-12-31T08:38:24"/>
    <n v="4.4036111111496572"/>
    <n v="0"/>
    <n v="4.4036111111496572"/>
    <n v="0"/>
    <x v="0"/>
  </r>
  <r>
    <s v="E002"/>
    <s v="EO11"/>
    <x v="4305"/>
    <x v="0"/>
    <s v="E3"/>
    <n v="100022674"/>
    <s v="COMERCIAL SILOS DE GALICIA, S.L."/>
    <n v="22002564"/>
    <s v="LOMBA"/>
    <n v="55"/>
    <x v="1"/>
    <d v="2024-09-25T00:00:00"/>
    <d v="1899-12-30T08:22:29"/>
    <s v="25/09 11:00h"/>
    <d v="2024-09-25T00:00:00"/>
    <x v="12"/>
    <x v="4"/>
    <x v="4452"/>
    <d v="2024-09-25T00:00:00"/>
    <d v="1899-12-30T09:42:32"/>
    <n v="15"/>
    <s v="E00015"/>
    <s v="RUTA KMS.015"/>
    <x v="216"/>
    <x v="0"/>
    <x v="0"/>
    <x v="1"/>
    <x v="0"/>
    <d v="2024-09-25T08:22:29"/>
    <x v="475"/>
    <n v="2.6252777778427117"/>
    <d v="2024-09-25T09:42:32"/>
    <d v="1899-12-30T00:12:00"/>
    <d v="2024-09-25T09:54:32"/>
    <n v="1.091111111221835"/>
    <x v="0"/>
    <m/>
    <m/>
    <x v="0"/>
    <x v="24"/>
    <x v="0"/>
    <x v="4"/>
    <x v="1"/>
    <n v="4"/>
    <s v=""/>
    <d v="1899-12-30T04:48:00"/>
    <n v="1.4252777778427115"/>
    <n v="0"/>
    <n v="1.4252777778427115"/>
    <n v="0"/>
    <x v="0"/>
  </r>
  <r>
    <s v="E002"/>
    <s v="EO11"/>
    <x v="4306"/>
    <x v="0"/>
    <s v="E3"/>
    <n v="100048420"/>
    <s v="RODIÑAS PRETENSADOS, S. L."/>
    <n v="22002397"/>
    <s v="TEIXEIRO"/>
    <n v="3218"/>
    <x v="5"/>
    <d v="2024-09-25T00:00:00"/>
    <d v="1899-12-30T09:14:10"/>
    <s v="25/09 13:30h"/>
    <d v="2024-09-25T00:00:00"/>
    <x v="10"/>
    <x v="0"/>
    <x v="4453"/>
    <d v="2024-09-25T00:00:00"/>
    <d v="1899-12-30T10:55:04"/>
    <n v="151"/>
    <s v="E00151"/>
    <s v="RUTA KMS.151"/>
    <x v="8"/>
    <x v="0"/>
    <x v="0"/>
    <x v="0"/>
    <x v="0"/>
    <d v="2024-09-25T09:14:10"/>
    <x v="489"/>
    <n v="4.2638888888759539"/>
    <d v="2024-09-25T10:55:04"/>
    <d v="1899-12-30T02:00:48"/>
    <d v="2024-09-25T12:55:52"/>
    <n v="0.56888888881076127"/>
    <x v="0"/>
    <m/>
    <m/>
    <x v="0"/>
    <x v="24"/>
    <x v="0"/>
    <x v="4"/>
    <x v="6"/>
    <n v="4"/>
    <s v=""/>
    <d v="1900-01-01T00:19:12"/>
    <n v="1.2505555555426207"/>
    <n v="0"/>
    <n v="1.2505555555426207"/>
    <n v="0"/>
    <x v="0"/>
  </r>
  <r>
    <s v="E002"/>
    <s v="EO11"/>
    <x v="4307"/>
    <x v="0"/>
    <s v="E3"/>
    <n v="100018925"/>
    <s v="TRAVIESAS DEL NORTE, S.A."/>
    <n v="22001250"/>
    <s v="VILLAFRANCA"/>
    <n v="1054"/>
    <x v="6"/>
    <d v="2024-09-25T00:00:00"/>
    <d v="1899-12-30T09:15:10"/>
    <s v="25/09 DE 14H A 17H A"/>
    <d v="2024-09-25T00:00:00"/>
    <x v="15"/>
    <x v="5"/>
    <x v="4454"/>
    <d v="2024-09-25T00:00:00"/>
    <d v="1899-12-30T12:57:15"/>
    <n v="100"/>
    <s v="E00100"/>
    <s v="RUTA KMS.100"/>
    <x v="350"/>
    <x v="0"/>
    <x v="0"/>
    <x v="2"/>
    <x v="0"/>
    <d v="2024-09-25T09:15:10"/>
    <x v="487"/>
    <n v="7.24722222215496"/>
    <d v="2024-09-25T12:57:15"/>
    <d v="1899-12-30T01:20:00"/>
    <d v="2024-09-25T14:17:15"/>
    <n v="2.2124999999650754"/>
    <x v="0"/>
    <m/>
    <m/>
    <x v="0"/>
    <x v="24"/>
    <x v="0"/>
    <x v="4"/>
    <x v="3"/>
    <n v="4"/>
    <s v=""/>
    <d v="1899-12-31T08:00:00"/>
    <n v="4.913888888821627"/>
    <n v="0"/>
    <n v="4.913888888821627"/>
    <n v="0"/>
    <x v="0"/>
  </r>
  <r>
    <s v="E002"/>
    <s v="EO11"/>
    <x v="4308"/>
    <x v="0"/>
    <s v="E3"/>
    <n v="100058086"/>
    <s v="BETONVAL HORMIGONES, S.L."/>
    <n v="22002936"/>
    <s v="BARCO DE VALDEORRAS"/>
    <n v="55"/>
    <x v="1"/>
    <d v="2024-09-25T00:00:00"/>
    <d v="1899-12-30T09:28:14"/>
    <s v="25/09 URGE"/>
    <d v="2024-09-25T00:00:00"/>
    <x v="14"/>
    <x v="0"/>
    <x v="4455"/>
    <d v="2024-09-25T00:00:00"/>
    <d v="1899-12-30T10:30:57"/>
    <n v="31"/>
    <s v="E00031"/>
    <s v="RUTA KMS.031"/>
    <x v="315"/>
    <x v="0"/>
    <x v="0"/>
    <x v="0"/>
    <x v="0"/>
    <d v="2024-09-25T09:28:14"/>
    <x v="483"/>
    <n v="2.029444444400724"/>
    <d v="2024-09-25T10:30:57"/>
    <d v="1899-12-30T00:24:48"/>
    <d v="2024-09-25T10:55:45"/>
    <n v="0.57083333318587393"/>
    <x v="0"/>
    <m/>
    <m/>
    <x v="0"/>
    <x v="24"/>
    <x v="0"/>
    <x v="4"/>
    <x v="6"/>
    <n v="4"/>
    <s v=""/>
    <d v="1899-12-30T09:55:12"/>
    <n v="0.61611111106739069"/>
    <n v="0"/>
    <n v="0.61611111106739069"/>
    <n v="1"/>
    <x v="0"/>
  </r>
  <r>
    <s v="E002"/>
    <s v="EO11"/>
    <x v="4309"/>
    <x v="0"/>
    <s v="E3"/>
    <n v="100000750"/>
    <s v="LOPEZ LOPEZ JOSE MARIA"/>
    <n v="22000252"/>
    <s v="SARRIA"/>
    <n v="3042"/>
    <x v="4"/>
    <d v="2024-09-25T00:00:00"/>
    <d v="1899-12-30T09:33:43"/>
    <s v="25/09 13:30h"/>
    <d v="2024-09-25T00:00:00"/>
    <x v="10"/>
    <x v="0"/>
    <x v="4456"/>
    <d v="2024-09-25T00:00:00"/>
    <d v="1899-12-30T11:25:46"/>
    <n v="105"/>
    <s v="E00105"/>
    <s v="RUTA KMS.105"/>
    <x v="31"/>
    <x v="0"/>
    <x v="0"/>
    <x v="0"/>
    <x v="0"/>
    <d v="2024-09-25T09:33:43"/>
    <x v="489"/>
    <n v="3.9380555555108003"/>
    <d v="2024-09-25T11:25:46"/>
    <d v="1899-12-30T01:24:00"/>
    <d v="2024-09-25T12:49:46"/>
    <n v="0.67055555549450219"/>
    <x v="0"/>
    <m/>
    <m/>
    <x v="0"/>
    <x v="24"/>
    <x v="0"/>
    <x v="4"/>
    <x v="7"/>
    <n v="4"/>
    <s v=""/>
    <d v="1899-12-31T09:36:00"/>
    <n v="1.5380555555108004"/>
    <n v="0"/>
    <n v="1.5380555555108004"/>
    <n v="0"/>
    <x v="0"/>
  </r>
  <r>
    <s v="E002"/>
    <s v="EO11"/>
    <x v="4310"/>
    <x v="0"/>
    <s v="E3"/>
    <n v="100028413"/>
    <s v="HORMIGONES CARRAL, S.L."/>
    <n v="22002990"/>
    <s v="PUERTO EXTERIOR DE FERROL"/>
    <n v="3042"/>
    <x v="4"/>
    <d v="2024-09-25T00:00:00"/>
    <d v="1899-12-30T09:37:06"/>
    <s v="25/09 11:00h"/>
    <d v="2024-09-25T00:00:00"/>
    <x v="12"/>
    <x v="3"/>
    <x v="4457"/>
    <d v="2024-09-25T00:00:00"/>
    <d v="1899-12-30T10:23:24"/>
    <n v="71"/>
    <s v="E00071"/>
    <s v="RUTA KMS.071"/>
    <x v="221"/>
    <x v="0"/>
    <x v="0"/>
    <x v="1"/>
    <x v="0"/>
    <d v="2024-09-25T09:37:06"/>
    <x v="475"/>
    <n v="1.3816666667698883"/>
    <d v="2024-09-25T10:23:24"/>
    <d v="1899-12-30T00:56:48"/>
    <d v="2024-09-25T11:20:12"/>
    <n v="-0.33666666661156341"/>
    <x v="0"/>
    <m/>
    <m/>
    <x v="0"/>
    <x v="24"/>
    <x v="0"/>
    <x v="4"/>
    <x v="6"/>
    <n v="4"/>
    <s v=""/>
    <d v="1899-12-30T22:43:12"/>
    <n v="-0.56499999989677829"/>
    <n v="0"/>
    <n v="-0.56499999989677829"/>
    <n v="1"/>
    <x v="0"/>
  </r>
  <r>
    <s v="E002"/>
    <s v="EO11"/>
    <x v="4311"/>
    <x v="0"/>
    <s v="E3"/>
    <n v="100028413"/>
    <s v="HORMIGONES CARRAL, S.L."/>
    <n v="22002990"/>
    <s v="PUERTO EXTERIOR DE FERROL"/>
    <n v="3042"/>
    <x v="4"/>
    <d v="2024-09-25T00:00:00"/>
    <d v="1899-12-30T09:37:14"/>
    <s v="25/09 12:00h"/>
    <d v="2024-09-25T00:00:00"/>
    <x v="17"/>
    <x v="3"/>
    <x v="4458"/>
    <d v="2024-09-25T00:00:00"/>
    <d v="1899-12-30T11:04:10"/>
    <n v="71"/>
    <s v="E00071"/>
    <s v="RUTA KMS.071"/>
    <x v="30"/>
    <x v="0"/>
    <x v="0"/>
    <x v="1"/>
    <x v="0"/>
    <d v="2024-09-25T09:37:14"/>
    <x v="474"/>
    <n v="2.3794444444938563"/>
    <d v="2024-09-25T11:04:10"/>
    <d v="1899-12-30T00:56:48"/>
    <d v="2024-09-25T12:00:58"/>
    <n v="-1.6111111210193485E-2"/>
    <x v="0"/>
    <m/>
    <m/>
    <x v="0"/>
    <x v="24"/>
    <x v="0"/>
    <x v="4"/>
    <x v="7"/>
    <n v="4"/>
    <s v=""/>
    <d v="1899-12-30T22:43:12"/>
    <n v="0.43277777782718974"/>
    <n v="0"/>
    <n v="0.43277777782718974"/>
    <n v="1"/>
    <x v="0"/>
  </r>
  <r>
    <s v="E002"/>
    <s v="EO11"/>
    <x v="4312"/>
    <x v="0"/>
    <s v="E3"/>
    <n v="432000165"/>
    <s v="MORTEROS DE GALICIA S.L."/>
    <n v="22001550"/>
    <s v="SUSANA"/>
    <n v="55"/>
    <x v="1"/>
    <d v="2024-09-25T00:00:00"/>
    <d v="1899-12-30T10:44:09"/>
    <s v="25/09 de mañana"/>
    <d v="2024-09-25T00:00:00"/>
    <x v="4"/>
    <x v="2"/>
    <x v="4459"/>
    <d v="2024-09-25T00:00:00"/>
    <d v="1899-12-30T11:18:51"/>
    <n v="1"/>
    <s v="E00001"/>
    <s v="RUTA KMS.0001"/>
    <x v="222"/>
    <x v="0"/>
    <x v="0"/>
    <x v="1"/>
    <x v="0"/>
    <d v="2024-09-25T10:44:09"/>
    <x v="488"/>
    <n v="4.2641666667186655"/>
    <d v="2024-09-25T11:18:51"/>
    <d v="1899-12-30T00:00:48"/>
    <d v="2024-09-25T11:19:39"/>
    <n v="3.6725000000442378"/>
    <x v="0"/>
    <m/>
    <m/>
    <x v="0"/>
    <x v="24"/>
    <x v="0"/>
    <x v="4"/>
    <x v="7"/>
    <n v="4"/>
    <s v=""/>
    <d v="1899-12-30T00:19:12"/>
    <n v="3.2508333333853319"/>
    <n v="0"/>
    <n v="3.2508333333853319"/>
    <n v="0"/>
    <x v="0"/>
  </r>
  <r>
    <s v="E002"/>
    <s v="EO11"/>
    <x v="4313"/>
    <x v="0"/>
    <s v="E3"/>
    <n v="432000110"/>
    <s v="PREBETONG HORMIGONES, S.A."/>
    <n v="22001012"/>
    <s v="FENE"/>
    <n v="55"/>
    <x v="1"/>
    <d v="2024-09-25T00:00:00"/>
    <d v="1899-12-30T10:44:35"/>
    <s v="25/09 16:30h"/>
    <d v="2024-09-25T00:00:00"/>
    <x v="15"/>
    <x v="3"/>
    <x v="4460"/>
    <d v="2024-09-25T00:00:00"/>
    <d v="1899-12-30T15:05:22"/>
    <n v="51"/>
    <s v="E00051"/>
    <s v="RUTA KMS.051"/>
    <x v="220"/>
    <x v="0"/>
    <x v="0"/>
    <x v="1"/>
    <x v="0"/>
    <d v="2024-09-25T10:44:35"/>
    <x v="487"/>
    <n v="5.7569444443797693"/>
    <d v="2024-09-25T15:05:22"/>
    <d v="1899-12-30T00:40:48"/>
    <d v="2024-09-25T15:46:10"/>
    <n v="0.73055555555038154"/>
    <x v="0"/>
    <m/>
    <m/>
    <x v="0"/>
    <x v="24"/>
    <x v="0"/>
    <x v="4"/>
    <x v="4"/>
    <n v="4"/>
    <s v=""/>
    <d v="1899-12-30T16:19:12"/>
    <n v="4.0769444443797695"/>
    <n v="0"/>
    <n v="4.0769444443797695"/>
    <n v="0"/>
    <x v="0"/>
  </r>
  <r>
    <s v="E002"/>
    <s v="EO11"/>
    <x v="4314"/>
    <x v="0"/>
    <s v="E4"/>
    <n v="100014134"/>
    <s v="GALLARDO LOPEZ JOSE RAMON"/>
    <n v="19001607"/>
    <s v="ESCAIRON"/>
    <n v="3320"/>
    <x v="9"/>
    <d v="2024-09-25T00:00:00"/>
    <d v="1899-12-30T11:12:49"/>
    <s v="26/09 servir"/>
    <d v="2024-09-26T00:00:00"/>
    <x v="9"/>
    <x v="0"/>
    <x v="4461"/>
    <d v="2024-09-25T00:00:00"/>
    <d v="1899-12-30T19:32:28"/>
    <n v="109"/>
    <s v="E00109"/>
    <s v="RUTA KMS.109"/>
    <x v="35"/>
    <x v="0"/>
    <x v="0"/>
    <x v="0"/>
    <x v="1"/>
    <d v="2024-09-25T11:12:49"/>
    <x v="490"/>
    <n v="32.786388888896909"/>
    <d v="2024-09-25T19:32:28"/>
    <d v="1899-12-30T01:27:12"/>
    <d v="2024-09-25T20:59:40"/>
    <n v="23.00555555569008"/>
    <x v="0"/>
    <m/>
    <m/>
    <x v="0"/>
    <x v="24"/>
    <x v="0"/>
    <x v="4"/>
    <x v="11"/>
    <n v="4"/>
    <s v=""/>
    <d v="1899-12-31T10:52:48"/>
    <n v="30.333055555563575"/>
    <n v="12"/>
    <n v="18.333055555563575"/>
    <n v="0"/>
    <x v="0"/>
  </r>
  <r>
    <s v="E002"/>
    <s v="EO11"/>
    <x v="4315"/>
    <x v="0"/>
    <s v="E3"/>
    <n v="100000764"/>
    <s v="HORMIGONES BERGANTIÑOS S.A."/>
    <n v="22000268"/>
    <s v="ESPIRITU SANTO"/>
    <n v="55"/>
    <x v="1"/>
    <d v="2024-09-25T00:00:00"/>
    <d v="1899-12-30T11:23:27"/>
    <s v="25/09 x la mañana"/>
    <d v="2024-09-25T00:00:00"/>
    <x v="0"/>
    <x v="3"/>
    <x v="4462"/>
    <d v="2024-09-25T00:00:00"/>
    <d v="1899-12-30T12:12:36"/>
    <n v="15"/>
    <s v="E00015"/>
    <s v="RUTA KMS.015"/>
    <x v="220"/>
    <x v="0"/>
    <x v="0"/>
    <x v="1"/>
    <x v="0"/>
    <d v="2024-09-25T11:23:27"/>
    <x v="491"/>
    <n v="1.6091666666907258"/>
    <d v="2024-09-25T12:12:36"/>
    <d v="1899-12-30T00:12:00"/>
    <d v="2024-09-25T12:24:36"/>
    <n v="0.58999999996740371"/>
    <x v="0"/>
    <m/>
    <m/>
    <x v="0"/>
    <x v="24"/>
    <x v="0"/>
    <x v="4"/>
    <x v="3"/>
    <n v="4"/>
    <s v=""/>
    <d v="1899-12-30T04:48:00"/>
    <n v="0.40916666669072588"/>
    <n v="0"/>
    <n v="0.40916666669072588"/>
    <n v="1"/>
    <x v="0"/>
  </r>
  <r>
    <s v="E002"/>
    <s v="EO11"/>
    <x v="4316"/>
    <x v="0"/>
    <s v="E3"/>
    <n v="100000764"/>
    <s v="HORMIGONES BERGANTIÑOS S.A."/>
    <n v="22000268"/>
    <s v="ESPIRITU SANTO"/>
    <n v="55"/>
    <x v="1"/>
    <d v="2024-09-25T00:00:00"/>
    <d v="1899-12-30T11:23:36"/>
    <s v="25/09 x la tarde"/>
    <d v="2024-09-25T00:00:00"/>
    <x v="1"/>
    <x v="3"/>
    <x v="4463"/>
    <d v="2024-09-25T00:00:00"/>
    <d v="1899-12-30T14:59:27"/>
    <n v="15"/>
    <s v="E00015"/>
    <s v="RUTA KMS.015"/>
    <x v="221"/>
    <x v="0"/>
    <x v="0"/>
    <x v="1"/>
    <x v="0"/>
    <d v="2024-09-25T11:23:36"/>
    <x v="492"/>
    <n v="5.6066666667466052"/>
    <d v="2024-09-25T14:59:27"/>
    <d v="1899-12-30T00:12:00"/>
    <d v="2024-09-25T15:11:27"/>
    <n v="1.8091666668187827"/>
    <x v="0"/>
    <m/>
    <m/>
    <x v="0"/>
    <x v="24"/>
    <x v="0"/>
    <x v="4"/>
    <x v="5"/>
    <n v="4"/>
    <s v=""/>
    <d v="1899-12-30T04:48:00"/>
    <n v="4.406666666746605"/>
    <n v="0"/>
    <n v="4.406666666746605"/>
    <n v="0"/>
    <x v="0"/>
  </r>
  <r>
    <s v="E002"/>
    <s v="EO11"/>
    <x v="4317"/>
    <x v="0"/>
    <s v="E3"/>
    <n v="432000110"/>
    <s v="PREBETONG HORMIGONES, S.A."/>
    <n v="21000010"/>
    <s v="LA GRELA"/>
    <n v="55"/>
    <x v="1"/>
    <d v="2024-09-25T00:00:00"/>
    <d v="1899-12-30T13:47:28"/>
    <s v="25/09 18:00h"/>
    <d v="2024-09-25T00:00:00"/>
    <x v="7"/>
    <x v="3"/>
    <x v="4464"/>
    <d v="2024-09-25T00:00:00"/>
    <d v="1899-12-30T16:11:51"/>
    <n v="2"/>
    <s v="E00002"/>
    <s v="RUTA KMS.0002"/>
    <x v="210"/>
    <x v="0"/>
    <x v="0"/>
    <x v="1"/>
    <x v="0"/>
    <d v="2024-09-25T13:47:28"/>
    <x v="493"/>
    <n v="4.2088888889411464"/>
    <d v="2024-09-25T16:11:51"/>
    <d v="1899-12-30T00:01:36"/>
    <d v="2024-09-25T16:13:27"/>
    <n v="1.7758333333767951"/>
    <x v="0"/>
    <m/>
    <m/>
    <x v="0"/>
    <x v="24"/>
    <x v="0"/>
    <x v="4"/>
    <x v="8"/>
    <n v="4"/>
    <s v=""/>
    <d v="1899-12-30T00:38:24"/>
    <n v="3.18222222227448"/>
    <n v="0"/>
    <n v="3.18222222227448"/>
    <n v="0"/>
    <x v="0"/>
  </r>
  <r>
    <s v="E002"/>
    <s v="EO11"/>
    <x v="4318"/>
    <x v="0"/>
    <s v="E3"/>
    <n v="432000110"/>
    <s v="PREBETONG HORMIGONES, S.A."/>
    <n v="21000010"/>
    <s v="LA GRELA"/>
    <n v="3043"/>
    <x v="0"/>
    <d v="2024-09-25T00:00:00"/>
    <d v="1899-12-30T13:53:30"/>
    <s v="26/09 08:00h SILO 2"/>
    <d v="2024-09-26T00:00:00"/>
    <x v="13"/>
    <x v="0"/>
    <x v="4465"/>
    <d v="2024-09-25T00:00:00"/>
    <d v="1899-12-30T15:04:21"/>
    <n v="211"/>
    <s v="E00211"/>
    <s v="RUTA KMS.211"/>
    <x v="224"/>
    <x v="0"/>
    <x v="0"/>
    <x v="0"/>
    <x v="0"/>
    <d v="2024-09-25T13:53:30"/>
    <x v="494"/>
    <n v="18.108333333337214"/>
    <d v="2024-09-25T15:04:21"/>
    <d v="1899-12-30T02:48:48"/>
    <d v="2024-09-25T17:53:09"/>
    <n v="14.114166666695382"/>
    <x v="0"/>
    <m/>
    <m/>
    <x v="0"/>
    <x v="24"/>
    <x v="0"/>
    <x v="4"/>
    <x v="4"/>
    <n v="4"/>
    <s v=""/>
    <d v="1900-01-01T19:31:12"/>
    <n v="14.295000000003881"/>
    <n v="12"/>
    <n v="2.2950000000038813"/>
    <n v="0"/>
    <x v="0"/>
  </r>
  <r>
    <s v="E002"/>
    <s v="EO11"/>
    <x v="4319"/>
    <x v="0"/>
    <s v="E3"/>
    <n v="432000181"/>
    <s v="PREBETONG LUGO HORMIGONES, S.A."/>
    <n v="22001450"/>
    <s v="LUGO"/>
    <n v="55"/>
    <x v="1"/>
    <d v="2024-09-25T00:00:00"/>
    <d v="1899-12-30T14:41:45"/>
    <s v="26/09 08:30h"/>
    <d v="2024-09-26T00:00:00"/>
    <x v="19"/>
    <x v="0"/>
    <x v="4466"/>
    <d v="2024-09-25T00:00:00"/>
    <d v="1899-12-30T16:18:57"/>
    <n v="108"/>
    <s v="E00108"/>
    <s v="RUTA KMS.108"/>
    <x v="351"/>
    <x v="0"/>
    <x v="0"/>
    <x v="0"/>
    <x v="0"/>
    <d v="2024-09-25T14:41:45"/>
    <x v="495"/>
    <n v="17.804166666639503"/>
    <d v="2024-09-25T16:18:57"/>
    <d v="1899-12-30T01:26:24"/>
    <d v="2024-09-25T17:45:21"/>
    <n v="14.744166666583624"/>
    <x v="0"/>
    <m/>
    <m/>
    <x v="0"/>
    <x v="24"/>
    <x v="0"/>
    <x v="4"/>
    <x v="8"/>
    <n v="4"/>
    <s v=""/>
    <d v="1899-12-31T10:33:36"/>
    <n v="15.364166666639502"/>
    <n v="12"/>
    <n v="3.3641666666395018"/>
    <n v="0"/>
    <x v="0"/>
  </r>
  <r>
    <s v="E002"/>
    <s v="EO11"/>
    <x v="4320"/>
    <x v="0"/>
    <s v="E3"/>
    <n v="100046984"/>
    <s v="TRANSP. Y CEMENTOS HIDALGO, S.L."/>
    <n v="22002955"/>
    <s v="VILLARES DE LA REINA - ARIDOS ARELS"/>
    <n v="3218"/>
    <x v="5"/>
    <d v="2024-09-25T00:00:00"/>
    <d v="1899-12-30T14:43:02"/>
    <s v="26/09 08:00h"/>
    <d v="2024-09-26T00:00:00"/>
    <x v="13"/>
    <x v="0"/>
    <x v="4467"/>
    <d v="2024-09-25T00:00:00"/>
    <d v="1899-12-30T16:08:53"/>
    <n v="274"/>
    <s v="E00274"/>
    <s v="RUTA KMS.274"/>
    <x v="28"/>
    <x v="0"/>
    <x v="0"/>
    <x v="0"/>
    <x v="0"/>
    <d v="2024-09-25T14:43:02"/>
    <x v="494"/>
    <n v="17.282777777756564"/>
    <d v="2024-09-25T16:08:53"/>
    <d v="1899-12-30T03:39:12"/>
    <d v="2024-09-25T19:48:05"/>
    <n v="12.198611111263745"/>
    <x v="0"/>
    <m/>
    <m/>
    <x v="0"/>
    <x v="24"/>
    <x v="0"/>
    <x v="4"/>
    <x v="8"/>
    <n v="4"/>
    <s v="VILLAR CHAMIZO JUAN Mª"/>
    <d v="1900-01-02T15:40:48"/>
    <n v="12.629444444423232"/>
    <n v="12"/>
    <n v="0.62944444442323189"/>
    <n v="1"/>
    <x v="0"/>
  </r>
  <r>
    <s v="E002"/>
    <s v="EO11"/>
    <x v="4321"/>
    <x v="0"/>
    <s v="E3"/>
    <n v="432000110"/>
    <s v="PREBETONG HORMIGONES, S.A."/>
    <n v="22002920"/>
    <s v="PLANTA MOVIL OURAL"/>
    <n v="3043"/>
    <x v="0"/>
    <d v="2024-09-25T00:00:00"/>
    <d v="1899-12-30T14:43:42"/>
    <s v="26/09 10:00 CARGAR S"/>
    <d v="2024-09-26T00:00:00"/>
    <x v="11"/>
    <x v="0"/>
    <x v="4468"/>
    <d v="2024-09-25T00:00:00"/>
    <d v="1899-12-30T16:48:43"/>
    <n v="123"/>
    <s v="E00123"/>
    <s v="RUTA KMS.123"/>
    <x v="32"/>
    <x v="0"/>
    <x v="0"/>
    <x v="0"/>
    <x v="0"/>
    <d v="2024-09-25T14:43:42"/>
    <x v="496"/>
    <n v="19.271666666551027"/>
    <d v="2024-09-25T16:48:43"/>
    <d v="1899-12-30T01:38:24"/>
    <d v="2024-09-25T18:27:07"/>
    <n v="15.54805555549683"/>
    <x v="0"/>
    <m/>
    <m/>
    <x v="0"/>
    <x v="24"/>
    <x v="0"/>
    <x v="4"/>
    <x v="8"/>
    <n v="4"/>
    <s v=""/>
    <d v="1899-12-31T15:21:36"/>
    <n v="16.631666666551027"/>
    <n v="12"/>
    <n v="4.6316666665510269"/>
    <n v="0"/>
    <x v="0"/>
  </r>
  <r>
    <s v="E002"/>
    <s v="EO11"/>
    <x v="4322"/>
    <x v="0"/>
    <s v="E3"/>
    <n v="432000181"/>
    <s v="PREBETONG LUGO HORMIGONES, S.A."/>
    <n v="22001450"/>
    <s v="LUGO"/>
    <n v="55"/>
    <x v="1"/>
    <d v="2024-09-25T00:00:00"/>
    <d v="1899-12-30T14:44:37"/>
    <s v="26/09 7:30h"/>
    <d v="2024-09-26T00:00:00"/>
    <x v="28"/>
    <x v="0"/>
    <x v="4469"/>
    <d v="2024-09-25T00:00:00"/>
    <d v="1899-12-30T15:54:57"/>
    <n v="108"/>
    <s v="E00108"/>
    <s v="RUTA KMS.108"/>
    <x v="6"/>
    <x v="0"/>
    <x v="0"/>
    <x v="0"/>
    <x v="0"/>
    <d v="2024-09-25T14:44:37"/>
    <x v="497"/>
    <n v="16.756388888927177"/>
    <d v="2024-09-25T15:54:57"/>
    <d v="1899-12-30T01:26:24"/>
    <d v="2024-09-25T17:21:21"/>
    <n v="14.144166666723322"/>
    <x v="0"/>
    <m/>
    <m/>
    <x v="0"/>
    <x v="24"/>
    <x v="0"/>
    <x v="4"/>
    <x v="4"/>
    <n v="4"/>
    <s v=""/>
    <d v="1899-12-31T10:33:36"/>
    <n v="14.316388888927177"/>
    <n v="12"/>
    <n v="2.3163888889271771"/>
    <n v="0"/>
    <x v="0"/>
  </r>
  <r>
    <s v="E002"/>
    <s v="EO11"/>
    <x v="4323"/>
    <x v="0"/>
    <s v="E3"/>
    <n v="432000181"/>
    <s v="PREBETONG LUGO HORMIGONES, S.A."/>
    <n v="22001450"/>
    <s v="LUGO"/>
    <n v="55"/>
    <x v="1"/>
    <d v="2024-09-25T00:00:00"/>
    <d v="1899-12-30T14:44:51"/>
    <s v="26/09 09:30h"/>
    <d v="2024-09-26T00:00:00"/>
    <x v="23"/>
    <x v="0"/>
    <x v="4470"/>
    <d v="2024-09-25T00:00:00"/>
    <d v="1899-12-30T16:59:59"/>
    <n v="108"/>
    <s v="E00108"/>
    <s v="RUTA KMS.108"/>
    <x v="0"/>
    <x v="0"/>
    <x v="0"/>
    <x v="0"/>
    <x v="0"/>
    <d v="2024-09-25T14:44:51"/>
    <x v="498"/>
    <n v="18.752500000060536"/>
    <d v="2024-09-25T16:59:59"/>
    <d v="1899-12-30T01:26:24"/>
    <d v="2024-09-25T18:26:23"/>
    <n v="15.060277777898591"/>
    <x v="0"/>
    <m/>
    <m/>
    <x v="0"/>
    <x v="24"/>
    <x v="0"/>
    <x v="4"/>
    <x v="8"/>
    <n v="4"/>
    <s v=""/>
    <d v="1899-12-31T10:33:36"/>
    <n v="16.312500000060535"/>
    <n v="12"/>
    <n v="4.3125000000605347"/>
    <n v="0"/>
    <x v="0"/>
  </r>
  <r>
    <s v="E002"/>
    <s v="EO11"/>
    <x v="4324"/>
    <x v="0"/>
    <s v="E3"/>
    <n v="432000110"/>
    <s v="PREBETONG HORMIGONES, S.A."/>
    <n v="21000010"/>
    <s v="LA GRELA"/>
    <n v="55"/>
    <x v="1"/>
    <d v="2024-09-25T00:00:00"/>
    <d v="1899-12-30T14:45:06"/>
    <s v="26/09 7:30h"/>
    <d v="2024-09-26T00:00:00"/>
    <x v="28"/>
    <x v="3"/>
    <x v="4471"/>
    <d v="2024-09-25T00:00:00"/>
    <d v="1899-12-30T17:40:48"/>
    <n v="2"/>
    <s v="E00002"/>
    <s v="RUTA KMS.0002"/>
    <x v="213"/>
    <x v="0"/>
    <x v="0"/>
    <x v="1"/>
    <x v="0"/>
    <d v="2024-09-25T14:45:06"/>
    <x v="497"/>
    <n v="16.748333333409391"/>
    <d v="2024-09-25T17:40:48"/>
    <d v="1899-12-30T00:01:36"/>
    <d v="2024-09-25T17:42:24"/>
    <n v="13.793333333451301"/>
    <x v="0"/>
    <m/>
    <m/>
    <x v="0"/>
    <x v="24"/>
    <x v="0"/>
    <x v="4"/>
    <x v="9"/>
    <n v="4"/>
    <s v=""/>
    <d v="1899-12-30T00:38:24"/>
    <n v="15.721666666742724"/>
    <n v="14"/>
    <n v="1.7216666667427241"/>
    <n v="0"/>
    <x v="0"/>
  </r>
  <r>
    <s v="E002"/>
    <s v="EO11"/>
    <x v="4325"/>
    <x v="0"/>
    <s v="E3"/>
    <n v="432000181"/>
    <s v="PREBETONG LUGO HORMIGONES, S.A."/>
    <n v="22001450"/>
    <s v="LUGO"/>
    <n v="55"/>
    <x v="1"/>
    <d v="2024-09-25T00:00:00"/>
    <d v="1899-12-30T14:45:32"/>
    <s v="26/09 12h"/>
    <d v="2024-09-26T00:00:00"/>
    <x v="17"/>
    <x v="0"/>
    <x v="4472"/>
    <d v="2024-09-25T00:00:00"/>
    <d v="1899-12-30T18:59:06"/>
    <n v="108"/>
    <s v="E00108"/>
    <s v="RUTA KMS.108"/>
    <x v="1"/>
    <x v="0"/>
    <x v="0"/>
    <x v="0"/>
    <x v="0"/>
    <d v="2024-09-25T14:45:32"/>
    <x v="499"/>
    <n v="21.241111111070495"/>
    <d v="2024-09-25T18:59:06"/>
    <d v="1899-12-30T01:26:24"/>
    <d v="2024-09-25T20:25:30"/>
    <n v="15.575000000128057"/>
    <x v="0"/>
    <m/>
    <m/>
    <x v="0"/>
    <x v="24"/>
    <x v="0"/>
    <x v="4"/>
    <x v="10"/>
    <n v="4"/>
    <s v=""/>
    <d v="1899-12-31T10:33:36"/>
    <n v="18.801111111070494"/>
    <n v="12"/>
    <n v="6.8011111110704938"/>
    <n v="0"/>
    <x v="0"/>
  </r>
  <r>
    <s v="E002"/>
    <s v="EO11"/>
    <x v="4326"/>
    <x v="0"/>
    <s v="E3"/>
    <n v="432000181"/>
    <s v="PREBETONG LUGO HORMIGONES, S.A."/>
    <n v="22001450"/>
    <s v="LUGO"/>
    <n v="55"/>
    <x v="1"/>
    <d v="2024-09-25T00:00:00"/>
    <d v="1899-12-30T14:45:38"/>
    <s v="26/09 10:30"/>
    <d v="2024-09-26T00:00:00"/>
    <x v="21"/>
    <x v="0"/>
    <x v="4473"/>
    <d v="2024-09-25T00:00:00"/>
    <d v="1899-12-30T17:20:22"/>
    <n v="108"/>
    <s v="E00108"/>
    <s v="RUTA KMS.108"/>
    <x v="2"/>
    <x v="0"/>
    <x v="0"/>
    <x v="0"/>
    <x v="0"/>
    <d v="2024-09-25T14:45:38"/>
    <x v="500"/>
    <n v="19.739444444363471"/>
    <d v="2024-09-25T17:20:22"/>
    <d v="1899-12-30T01:26:24"/>
    <d v="2024-09-25T18:46:46"/>
    <n v="15.720555555657484"/>
    <x v="0"/>
    <m/>
    <m/>
    <x v="0"/>
    <x v="24"/>
    <x v="0"/>
    <x v="4"/>
    <x v="9"/>
    <n v="4"/>
    <s v=""/>
    <d v="1899-12-31T10:33:36"/>
    <n v="17.29944444436347"/>
    <n v="12"/>
    <n v="5.2994444443634698"/>
    <n v="0"/>
    <x v="0"/>
  </r>
  <r>
    <s v="E002"/>
    <s v="EO11"/>
    <x v="4327"/>
    <x v="0"/>
    <s v="E3"/>
    <n v="100040628"/>
    <s v="FIRMES ECOLOGICOS SOLTEC, S.A."/>
    <n v="22003035"/>
    <s v="A6 BARALLA"/>
    <n v="2853"/>
    <x v="11"/>
    <d v="2024-09-25T00:00:00"/>
    <d v="1899-12-30T15:15:56"/>
    <s v="26/09 08h 607803290"/>
    <d v="2024-09-26T00:00:00"/>
    <x v="13"/>
    <x v="0"/>
    <x v="4474"/>
    <d v="2024-09-25T00:00:00"/>
    <d v="1899-12-30T17:06:21"/>
    <n v="57"/>
    <s v="E00057"/>
    <s v="RUTA KMS.057"/>
    <x v="31"/>
    <x v="0"/>
    <x v="0"/>
    <x v="0"/>
    <x v="0"/>
    <d v="2024-09-25T15:15:56"/>
    <x v="494"/>
    <n v="16.734444444417022"/>
    <d v="2024-09-25T17:06:21"/>
    <d v="1899-12-30T00:45:36"/>
    <d v="2024-09-25T17:51:57"/>
    <n v="14.134166666655801"/>
    <x v="0"/>
    <m/>
    <m/>
    <x v="0"/>
    <x v="24"/>
    <x v="0"/>
    <x v="4"/>
    <x v="9"/>
    <n v="4"/>
    <s v=""/>
    <d v="1899-12-30T18:14:24"/>
    <n v="14.974444444417022"/>
    <n v="12"/>
    <n v="2.9744444444170224"/>
    <n v="0"/>
    <x v="0"/>
  </r>
  <r>
    <s v="E002"/>
    <s v="EO11"/>
    <x v="4328"/>
    <x v="0"/>
    <s v="E3"/>
    <n v="100051530"/>
    <s v="MYHNOR MORTEROS Y HORMIGONES DEL"/>
    <n v="22002945"/>
    <s v="ESTACION INTERMODAL - A CORUÑA"/>
    <n v="55"/>
    <x v="1"/>
    <d v="2024-09-25T00:00:00"/>
    <d v="1899-12-30T16:24:57"/>
    <s v="26/09 09:00h"/>
    <d v="2024-09-26T00:00:00"/>
    <x v="18"/>
    <x v="3"/>
    <x v="4475"/>
    <d v="2024-09-25T00:00:00"/>
    <d v="1899-12-30T17:23:27"/>
    <n v="7"/>
    <s v="E00007"/>
    <s v="RUTA KMS.007"/>
    <x v="30"/>
    <x v="0"/>
    <x v="0"/>
    <x v="1"/>
    <x v="0"/>
    <d v="2024-09-25T16:24:57"/>
    <x v="501"/>
    <n v="16.584166666609235"/>
    <d v="2024-09-25T17:23:27"/>
    <d v="1899-12-30T00:05:36"/>
    <d v="2024-09-25T17:29:03"/>
    <n v="15.515833333425689"/>
    <x v="0"/>
    <m/>
    <m/>
    <x v="0"/>
    <x v="24"/>
    <x v="0"/>
    <x v="4"/>
    <x v="9"/>
    <n v="4"/>
    <s v=""/>
    <d v="1899-12-30T02:14:24"/>
    <n v="15.490833333275901"/>
    <n v="14"/>
    <n v="1.4908333332759014"/>
    <n v="0"/>
    <x v="0"/>
  </r>
  <r>
    <s v="E002"/>
    <s v="EO11"/>
    <x v="4329"/>
    <x v="0"/>
    <s v="E3"/>
    <n v="100000785"/>
    <s v="ARIDOS DO MENDO S.L."/>
    <n v="22000297"/>
    <s v="SALVATERRA"/>
    <n v="55"/>
    <x v="1"/>
    <d v="2024-09-25T00:00:00"/>
    <d v="1899-12-30T16:33:47"/>
    <s v="25/09 X LA TARDE"/>
    <d v="2024-09-25T00:00:00"/>
    <x v="7"/>
    <x v="4"/>
    <x v="4476"/>
    <d v="2024-09-25T00:00:00"/>
    <d v="1899-12-30T16:49:27"/>
    <n v="18"/>
    <s v="E00018"/>
    <s v="RUTA KMS.018"/>
    <x v="211"/>
    <x v="0"/>
    <x v="0"/>
    <x v="1"/>
    <x v="0"/>
    <d v="2024-09-25T16:33:47"/>
    <x v="493"/>
    <n v="1.4369444443727843"/>
    <d v="2024-09-25T16:49:27"/>
    <d v="1899-12-30T00:14:24"/>
    <d v="2024-09-25T17:03:51"/>
    <n v="0.93583333329297602"/>
    <x v="0"/>
    <m/>
    <m/>
    <x v="0"/>
    <x v="24"/>
    <x v="0"/>
    <x v="4"/>
    <x v="8"/>
    <n v="4"/>
    <s v=""/>
    <d v="1899-12-30T05:45:36"/>
    <n v="0.19694444437278436"/>
    <n v="0"/>
    <n v="0.19694444437278436"/>
    <n v="1"/>
    <x v="0"/>
  </r>
  <r>
    <s v="E002"/>
    <s v="EO11"/>
    <x v="4330"/>
    <x v="0"/>
    <s v="E3"/>
    <n v="432000110"/>
    <s v="PREBETONG HORMIGONES, S.A."/>
    <n v="21000011"/>
    <s v="MEIXOEIRO"/>
    <n v="55"/>
    <x v="1"/>
    <d v="2024-09-25T00:00:00"/>
    <d v="1899-12-30T16:55:31"/>
    <s v="26/09 09:00h"/>
    <d v="2024-09-26T00:00:00"/>
    <x v="18"/>
    <x v="4"/>
    <x v="4477"/>
    <d v="2024-09-25T00:00:00"/>
    <d v="1899-12-30T17:46:25"/>
    <n v="18"/>
    <s v="E00018"/>
    <s v="RUTA KMS.018"/>
    <x v="216"/>
    <x v="0"/>
    <x v="0"/>
    <x v="1"/>
    <x v="0"/>
    <d v="2024-09-25T16:55:31"/>
    <x v="501"/>
    <n v="16.07472222216893"/>
    <d v="2024-09-25T17:46:25"/>
    <d v="1899-12-30T00:14:24"/>
    <d v="2024-09-25T18:00:49"/>
    <n v="14.986388888850342"/>
    <x v="0"/>
    <m/>
    <m/>
    <x v="0"/>
    <x v="24"/>
    <x v="0"/>
    <x v="4"/>
    <x v="9"/>
    <n v="4"/>
    <s v=""/>
    <d v="1899-12-30T05:45:36"/>
    <n v="14.83472222216893"/>
    <n v="14"/>
    <n v="0.83472222216892966"/>
    <n v="1"/>
    <x v="0"/>
  </r>
  <r>
    <s v="E002"/>
    <s v="EO11"/>
    <x v="4331"/>
    <x v="0"/>
    <s v="E3"/>
    <n v="100056816"/>
    <s v="EXPL. Y HORMIGONES LANCARA, S.L."/>
    <n v="22002860"/>
    <s v="PUEBLA DE SAN JULIAN (LANCARA)"/>
    <n v="55"/>
    <x v="1"/>
    <d v="2024-09-25T00:00:00"/>
    <d v="1899-12-30T17:47:38"/>
    <s v="26/09 11:00h"/>
    <d v="2024-09-26T00:00:00"/>
    <x v="12"/>
    <x v="0"/>
    <x v="4478"/>
    <d v="2024-09-25T00:00:00"/>
    <d v="1899-12-30T18:37:47"/>
    <n v="100"/>
    <s v="E00100"/>
    <s v="RUTA KMS.100"/>
    <x v="350"/>
    <x v="0"/>
    <x v="0"/>
    <x v="0"/>
    <x v="0"/>
    <d v="2024-09-25T17:47:38"/>
    <x v="502"/>
    <n v="17.206111111154314"/>
    <d v="2024-09-25T18:37:47"/>
    <d v="1899-12-30T01:20:00"/>
    <d v="2024-09-25T19:57:47"/>
    <n v="15.036944444524124"/>
    <x v="0"/>
    <m/>
    <m/>
    <x v="0"/>
    <x v="24"/>
    <x v="0"/>
    <x v="4"/>
    <x v="10"/>
    <n v="4"/>
    <s v=""/>
    <d v="1899-12-31T08:00:00"/>
    <n v="14.87277777782098"/>
    <n v="12"/>
    <n v="2.8727777778209802"/>
    <n v="0"/>
    <x v="0"/>
  </r>
  <r>
    <s v="E002"/>
    <s v="EO11"/>
    <x v="4332"/>
    <x v="0"/>
    <s v="E3"/>
    <n v="100052179"/>
    <s v="RICO DIAZ JOSE LUIS"/>
    <n v="22002605"/>
    <s v="CASTROVERDE (GRANEL)"/>
    <n v="55"/>
    <x v="1"/>
    <d v="2024-09-25T00:00:00"/>
    <d v="1899-12-30T18:57:05"/>
    <s v="26/09 10:30h"/>
    <d v="2024-09-26T00:00:00"/>
    <x v="21"/>
    <x v="0"/>
    <x v="4479"/>
    <d v="2024-09-25T00:00:00"/>
    <d v="1899-12-30T19:28:08"/>
    <n v="115"/>
    <s v="E00115"/>
    <s v="RUTA KMS.115"/>
    <x v="42"/>
    <x v="0"/>
    <x v="0"/>
    <x v="0"/>
    <x v="0"/>
    <d v="2024-09-25T18:57:05"/>
    <x v="500"/>
    <n v="15.548611111182254"/>
    <d v="2024-09-25T19:28:08"/>
    <d v="1899-12-30T01:32:00"/>
    <d v="2024-09-25T21:00:08"/>
    <n v="13.497777777782176"/>
    <x v="0"/>
    <m/>
    <m/>
    <x v="0"/>
    <x v="24"/>
    <x v="0"/>
    <x v="4"/>
    <x v="11"/>
    <n v="4"/>
    <s v=""/>
    <d v="1899-12-31T12:48:00"/>
    <n v="13.015277777848921"/>
    <n v="12"/>
    <n v="1.0152777778489206"/>
    <n v="0"/>
    <x v="0"/>
  </r>
  <r>
    <s v="E002"/>
    <s v="EO21"/>
    <x v="4333"/>
    <x v="0"/>
    <s v="E4"/>
    <n v="100047898"/>
    <s v="OLIVEIRA DOLORES JOSE CARDOSO"/>
    <n v="19000811"/>
    <s v="VILA REAL"/>
    <n v="2906"/>
    <x v="8"/>
    <d v="2024-09-23T00:00:00"/>
    <d v="1899-12-30T12:03:45"/>
    <s v="25/09 - 1º"/>
    <d v="2024-09-25T00:00:00"/>
    <x v="9"/>
    <x v="0"/>
    <x v="4480"/>
    <d v="2024-09-24T00:00:00"/>
    <d v="1899-12-30T15:51:47"/>
    <n v="219"/>
    <s v="E00219"/>
    <s v="RUTA KMS.219"/>
    <x v="353"/>
    <x v="0"/>
    <x v="0"/>
    <x v="0"/>
    <x v="1"/>
    <d v="2024-09-23T12:03:45"/>
    <x v="452"/>
    <n v="55.937500000116415"/>
    <d v="2024-09-24T15:51:47"/>
    <d v="1899-12-30T02:55:12"/>
    <d v="2024-09-24T18:46:59"/>
    <n v="25.216944444458932"/>
    <x v="0"/>
    <m/>
    <m/>
    <x v="0"/>
    <x v="21"/>
    <x v="0"/>
    <x v="4"/>
    <x v="4"/>
    <n v="3"/>
    <s v=""/>
    <d v="1900-01-01T22:04:48"/>
    <n v="52.017500000116414"/>
    <n v="24"/>
    <n v="28.017500000116414"/>
    <n v="0"/>
    <x v="0"/>
  </r>
  <r>
    <s v="E002"/>
    <s v="EO21"/>
    <x v="4334"/>
    <x v="0"/>
    <s v="E4"/>
    <n v="100047898"/>
    <s v="OLIVEIRA DOLORES JOSE CARDOSO"/>
    <n v="19000811"/>
    <s v="VILA REAL"/>
    <n v="2906"/>
    <x v="8"/>
    <d v="2024-09-23T00:00:00"/>
    <d v="1899-12-30T12:04:17"/>
    <s v="25/09  - 2º"/>
    <d v="2024-09-25T00:00:00"/>
    <x v="9"/>
    <x v="0"/>
    <x v="4481"/>
    <d v="2024-09-24T00:00:00"/>
    <d v="1899-12-30T15:05:32"/>
    <n v="219"/>
    <s v="E00219"/>
    <s v="RUTA KMS.219"/>
    <x v="227"/>
    <x v="0"/>
    <x v="0"/>
    <x v="0"/>
    <x v="1"/>
    <d v="2024-09-23T12:04:17"/>
    <x v="452"/>
    <n v="55.928611111245118"/>
    <d v="2024-09-24T15:05:32"/>
    <d v="1899-12-30T02:55:12"/>
    <d v="2024-09-24T18:00:44"/>
    <n v="25.987777777772862"/>
    <x v="0"/>
    <m/>
    <m/>
    <x v="0"/>
    <x v="21"/>
    <x v="0"/>
    <x v="4"/>
    <x v="4"/>
    <n v="3"/>
    <s v=""/>
    <d v="1900-01-01T22:04:48"/>
    <n v="52.008611111245116"/>
    <n v="24"/>
    <n v="28.008611111245116"/>
    <n v="0"/>
    <x v="0"/>
  </r>
  <r>
    <s v="E002"/>
    <s v="EO21"/>
    <x v="4335"/>
    <x v="0"/>
    <s v="E4"/>
    <n v="100047898"/>
    <s v="OLIVEIRA DOLORES JOSE CARDOSO"/>
    <n v="19000811"/>
    <s v="VILA REAL"/>
    <n v="2906"/>
    <x v="8"/>
    <d v="2024-09-23T00:00:00"/>
    <d v="1899-12-30T12:05:28"/>
    <s v="25/09  - 3º"/>
    <d v="2024-09-25T00:00:00"/>
    <x v="9"/>
    <x v="0"/>
    <x v="4482"/>
    <d v="2024-09-24T00:00:00"/>
    <d v="1899-12-30T19:51:49"/>
    <n v="219"/>
    <s v="E00219"/>
    <s v="RUTA KMS.219"/>
    <x v="34"/>
    <x v="0"/>
    <x v="0"/>
    <x v="0"/>
    <x v="1"/>
    <d v="2024-09-23T12:05:28"/>
    <x v="452"/>
    <n v="55.908888888952788"/>
    <d v="2024-09-24T19:51:49"/>
    <d v="1899-12-30T02:55:12"/>
    <d v="2024-09-24T22:47:01"/>
    <n v="21.216388889006339"/>
    <x v="0"/>
    <m/>
    <m/>
    <x v="0"/>
    <x v="21"/>
    <x v="0"/>
    <x v="4"/>
    <x v="11"/>
    <n v="3"/>
    <s v=""/>
    <d v="1900-01-01T22:04:48"/>
    <n v="51.988888888952786"/>
    <n v="24"/>
    <n v="27.988888888952786"/>
    <n v="0"/>
    <x v="0"/>
  </r>
  <r>
    <s v="E002"/>
    <s v="EO21"/>
    <x v="4336"/>
    <x v="0"/>
    <s v="E4"/>
    <n v="100047898"/>
    <s v="OLIVEIRA DOLORES JOSE CARDOSO"/>
    <n v="19000811"/>
    <s v="VILA REAL"/>
    <n v="2906"/>
    <x v="8"/>
    <d v="2024-09-23T00:00:00"/>
    <d v="1899-12-30T12:07:21"/>
    <s v="26/09  - 1º"/>
    <d v="2024-09-26T00:00:00"/>
    <x v="9"/>
    <x v="0"/>
    <x v="4483"/>
    <d v="2024-09-25T00:00:00"/>
    <d v="1899-12-30T13:39:00"/>
    <n v="219"/>
    <s v="E00219"/>
    <s v="RUTA KMS.219"/>
    <x v="27"/>
    <x v="0"/>
    <x v="0"/>
    <x v="0"/>
    <x v="1"/>
    <d v="2024-09-23T12:07:21"/>
    <x v="490"/>
    <n v="79.877500000060536"/>
    <d v="2024-09-25T13:39:00"/>
    <d v="1899-12-30T02:55:12"/>
    <d v="2024-09-25T16:34:12"/>
    <n v="27.43000000010943"/>
    <x v="0"/>
    <m/>
    <m/>
    <x v="0"/>
    <x v="24"/>
    <x v="0"/>
    <x v="4"/>
    <x v="2"/>
    <n v="4"/>
    <s v=""/>
    <d v="1900-01-01T22:04:48"/>
    <n v="75.957500000060534"/>
    <n v="36"/>
    <n v="39.957500000060534"/>
    <n v="0"/>
    <x v="0"/>
  </r>
  <r>
    <s v="E002"/>
    <s v="EO21"/>
    <x v="4337"/>
    <x v="0"/>
    <s v="E4"/>
    <n v="100047898"/>
    <s v="OLIVEIRA DOLORES JOSE CARDOSO"/>
    <n v="19000811"/>
    <s v="VILA REAL"/>
    <n v="2906"/>
    <x v="8"/>
    <d v="2024-09-23T00:00:00"/>
    <d v="1899-12-30T12:08:36"/>
    <s v="26/09 - 2º"/>
    <d v="2024-09-26T00:00:00"/>
    <x v="9"/>
    <x v="0"/>
    <x v="4484"/>
    <d v="2024-09-25T00:00:00"/>
    <d v="1899-12-30T18:23:53"/>
    <n v="219"/>
    <s v="E00219"/>
    <s v="RUTA KMS.219"/>
    <x v="353"/>
    <x v="0"/>
    <x v="0"/>
    <x v="0"/>
    <x v="1"/>
    <d v="2024-09-23T12:08:36"/>
    <x v="490"/>
    <n v="79.856666666746605"/>
    <d v="2024-09-25T18:23:53"/>
    <d v="1899-12-30T02:55:12"/>
    <d v="2024-09-25T21:19:05"/>
    <n v="22.681944444542751"/>
    <x v="0"/>
    <m/>
    <m/>
    <x v="0"/>
    <x v="24"/>
    <x v="0"/>
    <x v="4"/>
    <x v="10"/>
    <n v="4"/>
    <s v=""/>
    <d v="1900-01-01T22:04:48"/>
    <n v="75.936666666746603"/>
    <n v="36"/>
    <n v="39.936666666746603"/>
    <n v="0"/>
    <x v="0"/>
  </r>
  <r>
    <s v="E002"/>
    <s v="EO21"/>
    <x v="4338"/>
    <x v="0"/>
    <s v="E4"/>
    <n v="100047898"/>
    <s v="OLIVEIRA DOLORES JOSE CARDOSO"/>
    <n v="19000811"/>
    <s v="VILA REAL"/>
    <n v="2906"/>
    <x v="8"/>
    <d v="2024-09-23T00:00:00"/>
    <d v="1899-12-30T12:09:16"/>
    <s v="26/09  - 3º"/>
    <d v="2024-09-26T00:00:00"/>
    <x v="9"/>
    <x v="0"/>
    <x v="4485"/>
    <d v="2024-09-25T00:00:00"/>
    <d v="1899-12-30T16:13:28"/>
    <n v="219"/>
    <s v="E00219"/>
    <s v="RUTA KMS.219"/>
    <x v="227"/>
    <x v="0"/>
    <x v="0"/>
    <x v="0"/>
    <x v="1"/>
    <d v="2024-09-23T12:09:16"/>
    <x v="490"/>
    <n v="79.845555555657484"/>
    <d v="2024-09-25T16:13:28"/>
    <d v="1899-12-30T02:55:12"/>
    <d v="2024-09-25T19:08:40"/>
    <n v="24.855555555608589"/>
    <x v="0"/>
    <m/>
    <m/>
    <x v="0"/>
    <x v="24"/>
    <x v="0"/>
    <x v="4"/>
    <x v="8"/>
    <n v="4"/>
    <s v=""/>
    <d v="1900-01-01T22:04:48"/>
    <n v="75.925555555657482"/>
    <n v="36"/>
    <n v="39.925555555657482"/>
    <n v="0"/>
    <x v="0"/>
  </r>
  <r>
    <s v="E002"/>
    <s v="EO21"/>
    <x v="4339"/>
    <x v="0"/>
    <s v="E3"/>
    <n v="100050338"/>
    <s v="PRISMOTEPI, LDA."/>
    <n v="22002522"/>
    <s v="FAMALIÇÃO"/>
    <n v="55"/>
    <x v="1"/>
    <d v="2024-09-23T00:00:00"/>
    <d v="1899-12-30T12:24:24"/>
    <s v="24/09 urge"/>
    <d v="2024-09-24T00:00:00"/>
    <x v="4"/>
    <x v="4"/>
    <x v="4486"/>
    <d v="2024-09-24T00:00:00"/>
    <d v="1899-12-30T13:24:37"/>
    <n v="103"/>
    <s v="E00103"/>
    <s v="RUTA KMS.103"/>
    <x v="216"/>
    <x v="0"/>
    <x v="0"/>
    <x v="1"/>
    <x v="0"/>
    <d v="2024-09-23T12:24:24"/>
    <x v="469"/>
    <n v="26.593333333265036"/>
    <d v="2024-09-24T13:24:37"/>
    <d v="1899-12-30T01:22:24"/>
    <d v="2024-09-24T14:47:01"/>
    <n v="0.21638888883171603"/>
    <x v="0"/>
    <m/>
    <m/>
    <x v="0"/>
    <x v="21"/>
    <x v="0"/>
    <x v="4"/>
    <x v="2"/>
    <n v="3"/>
    <s v=""/>
    <d v="1899-12-31T08:57:36"/>
    <n v="24.219999999931701"/>
    <n v="14"/>
    <n v="10.219999999931701"/>
    <n v="0"/>
    <x v="0"/>
  </r>
  <r>
    <s v="E002"/>
    <s v="EO21"/>
    <x v="4340"/>
    <x v="0"/>
    <s v="E3"/>
    <n v="100053327"/>
    <s v="ABTF BETAO, LDA."/>
    <n v="22002997"/>
    <s v="MACEDO DE CAVALEIROS"/>
    <n v="55"/>
    <x v="1"/>
    <d v="2024-09-24T00:00:00"/>
    <d v="1899-12-30T11:00:09"/>
    <s v="25/09 08:00h"/>
    <d v="2024-09-25T00:00:00"/>
    <x v="13"/>
    <x v="0"/>
    <x v="4487"/>
    <d v="2024-09-24T00:00:00"/>
    <d v="1899-12-30T16:02:29"/>
    <n v="223"/>
    <s v="E00223"/>
    <s v="RUTA KMS.223"/>
    <x v="28"/>
    <x v="0"/>
    <x v="0"/>
    <x v="0"/>
    <x v="0"/>
    <d v="2024-09-24T11:00:09"/>
    <x v="473"/>
    <n v="20.997500000114087"/>
    <d v="2024-09-24T16:02:29"/>
    <d v="1899-12-30T02:58:24"/>
    <d v="2024-09-24T19:00:53"/>
    <n v="12.985277777770534"/>
    <x v="0"/>
    <m/>
    <m/>
    <x v="0"/>
    <x v="21"/>
    <x v="0"/>
    <x v="4"/>
    <x v="8"/>
    <n v="3"/>
    <s v="VILLAR CHAMIZO JUAN Mª"/>
    <d v="1900-01-01T23:21:36"/>
    <n v="17.024166666780754"/>
    <n v="12"/>
    <n v="5.0241666667807543"/>
    <n v="0"/>
    <x v="0"/>
  </r>
  <r>
    <s v="E002"/>
    <s v="EO21"/>
    <x v="4341"/>
    <x v="0"/>
    <s v="E3"/>
    <n v="100050338"/>
    <s v="PRISMOTEPI, LDA."/>
    <n v="22002522"/>
    <s v="FAMALIÇÃO"/>
    <n v="55"/>
    <x v="1"/>
    <d v="2024-09-24T00:00:00"/>
    <d v="1899-12-30T11:01:17"/>
    <s v="25/09 8h"/>
    <d v="2024-09-25T00:00:00"/>
    <x v="13"/>
    <x v="4"/>
    <x v="4488"/>
    <d v="2024-09-24T00:00:00"/>
    <d v="1899-12-30T17:28:57"/>
    <n v="103"/>
    <s v="E00103"/>
    <s v="RUTA KMS.103"/>
    <x v="212"/>
    <x v="0"/>
    <x v="0"/>
    <x v="1"/>
    <x v="0"/>
    <d v="2024-09-24T11:01:17"/>
    <x v="473"/>
    <n v="20.978611111175269"/>
    <d v="2024-09-24T17:28:57"/>
    <d v="1899-12-30T01:22:24"/>
    <d v="2024-09-24T18:51:21"/>
    <n v="13.144166666606907"/>
    <x v="0"/>
    <m/>
    <m/>
    <x v="0"/>
    <x v="21"/>
    <x v="0"/>
    <x v="4"/>
    <x v="9"/>
    <n v="3"/>
    <s v=""/>
    <d v="1899-12-31T08:57:36"/>
    <n v="18.605277777841934"/>
    <n v="14"/>
    <n v="4.605277777841934"/>
    <n v="0"/>
    <x v="0"/>
  </r>
  <r>
    <s v="E002"/>
    <s v="EO21"/>
    <x v="4342"/>
    <x v="0"/>
    <s v="E3"/>
    <n v="100050338"/>
    <s v="PRISMOTEPI, LDA."/>
    <n v="22002522"/>
    <s v="FAMALIÇÃO"/>
    <n v="55"/>
    <x v="1"/>
    <d v="2024-09-25T00:00:00"/>
    <d v="1899-12-30T10:43:37"/>
    <s v="25/09 x TARDE"/>
    <d v="2024-09-25T00:00:00"/>
    <x v="6"/>
    <x v="4"/>
    <x v="4489"/>
    <d v="2024-09-25T00:00:00"/>
    <d v="1899-12-30T12:50:42"/>
    <n v="103"/>
    <s v="E00103"/>
    <s v="RUTA KMS.103"/>
    <x v="216"/>
    <x v="0"/>
    <x v="0"/>
    <x v="1"/>
    <x v="0"/>
    <d v="2024-09-25T10:43:37"/>
    <x v="485"/>
    <n v="5.2730555555317551"/>
    <d v="2024-09-25T12:50:42"/>
    <d v="1899-12-30T01:22:24"/>
    <d v="2024-09-25T14:13:06"/>
    <n v="1.781666666502133"/>
    <x v="0"/>
    <m/>
    <m/>
    <x v="0"/>
    <x v="24"/>
    <x v="0"/>
    <x v="4"/>
    <x v="3"/>
    <n v="4"/>
    <s v=""/>
    <d v="1899-12-31T08:57:36"/>
    <n v="2.899722222198422"/>
    <n v="0"/>
    <n v="2.899722222198422"/>
    <n v="0"/>
    <x v="0"/>
  </r>
  <r>
    <s v="E002"/>
    <s v="EO21"/>
    <x v="4343"/>
    <x v="0"/>
    <s v="E3"/>
    <n v="100053327"/>
    <s v="ABTF BETAO, LDA."/>
    <n v="22003000"/>
    <s v="MOGADOURO"/>
    <n v="55"/>
    <x v="1"/>
    <d v="2024-09-25T00:00:00"/>
    <d v="1899-12-30T12:45:58"/>
    <s v="26/09 08:00h"/>
    <d v="2024-09-26T00:00:00"/>
    <x v="13"/>
    <x v="0"/>
    <x v="4490"/>
    <d v="2024-09-25T00:00:00"/>
    <d v="1899-12-30T15:15:43"/>
    <n v="243"/>
    <s v="E00243"/>
    <s v="RUTA KMS.243"/>
    <x v="20"/>
    <x v="0"/>
    <x v="0"/>
    <x v="0"/>
    <x v="0"/>
    <d v="2024-09-25T12:45:58"/>
    <x v="494"/>
    <n v="19.233888889022637"/>
    <d v="2024-09-25T15:15:43"/>
    <d v="1899-12-30T03:14:24"/>
    <d v="2024-09-25T18:30:07"/>
    <n v="13.498055555624887"/>
    <x v="0"/>
    <m/>
    <m/>
    <x v="0"/>
    <x v="24"/>
    <x v="0"/>
    <x v="4"/>
    <x v="4"/>
    <n v="4"/>
    <s v=""/>
    <d v="1900-01-02T05:45:36"/>
    <n v="14.993888889022637"/>
    <n v="12"/>
    <n v="2.9938888890226369"/>
    <n v="0"/>
    <x v="0"/>
  </r>
  <r>
    <s v="E002"/>
    <s v="EO21"/>
    <x v="4344"/>
    <x v="0"/>
    <s v="E3"/>
    <n v="100053392"/>
    <s v="PINHEIRO, ROCHA &amp; REIS, LDª."/>
    <n v="22003036"/>
    <s v="NEIVA"/>
    <n v="55"/>
    <x v="1"/>
    <d v="2024-09-25T00:00:00"/>
    <d v="1899-12-30T15:06:36"/>
    <s v="26/09 x la mañana"/>
    <d v="2024-09-26T00:00:00"/>
    <x v="17"/>
    <x v="4"/>
    <x v="4491"/>
    <d v="2024-09-25T00:00:00"/>
    <d v="1899-12-30T17:49:43"/>
    <n v="82"/>
    <s v="E00082"/>
    <s v="RUTA KMS.082"/>
    <x v="212"/>
    <x v="0"/>
    <x v="0"/>
    <x v="1"/>
    <x v="0"/>
    <d v="2024-09-25T15:06:36"/>
    <x v="499"/>
    <n v="20.889999999955762"/>
    <d v="2024-09-25T17:49:43"/>
    <d v="1899-12-30T01:05:36"/>
    <d v="2024-09-25T18:55:19"/>
    <n v="17.078055555699393"/>
    <x v="0"/>
    <m/>
    <m/>
    <x v="0"/>
    <x v="24"/>
    <x v="0"/>
    <x v="4"/>
    <x v="9"/>
    <n v="4"/>
    <s v=""/>
    <d v="1899-12-31T02:14:24"/>
    <n v="18.796666666622428"/>
    <n v="14"/>
    <n v="4.7966666666224285"/>
    <n v="0"/>
    <x v="0"/>
  </r>
  <r>
    <s v="E026"/>
    <s v="EO79"/>
    <x v="4345"/>
    <x v="0"/>
    <s v="E4"/>
    <n v="433000279"/>
    <s v="CEMENTOS DE GRANADILLA, S.L."/>
    <n v="68001793"/>
    <s v="POLIGONO"/>
    <n v="3145"/>
    <x v="65"/>
    <d v="2024-09-20T00:00:00"/>
    <d v="1899-12-30T16:05:40"/>
    <s v="PEDIDO 24/09 ENSACAD"/>
    <d v="2024-09-29T00:00:00"/>
    <x v="3"/>
    <x v="6"/>
    <x v="4492"/>
    <d v="2024-09-24T00:00:00"/>
    <d v="1899-12-30T12:14:51"/>
    <n v="2"/>
    <s v="E0053G"/>
    <s v="Entorno Fábrica"/>
    <x v="365"/>
    <x v="0"/>
    <x v="0"/>
    <x v="3"/>
    <x v="1"/>
    <d v="2024-09-20T16:05:40"/>
    <x v="451"/>
    <n v="213.90555555559695"/>
    <d v="2024-09-24T12:14:51"/>
    <d v="1899-12-30T00:01:36"/>
    <d v="2024-09-24T12:16:27"/>
    <n v="121.72583333338844"/>
    <x v="0"/>
    <m/>
    <m/>
    <x v="0"/>
    <x v="21"/>
    <x v="0"/>
    <x v="4"/>
    <x v="3"/>
    <n v="3"/>
    <s v=""/>
    <d v="1899-12-30T00:38:24"/>
    <n v="212.87888888893028"/>
    <n v="60"/>
    <n v="152.87888888893028"/>
    <n v="0"/>
    <x v="1"/>
  </r>
  <r>
    <s v="E026"/>
    <s v="EO79"/>
    <x v="4346"/>
    <x v="0"/>
    <s v="E4"/>
    <n v="433000279"/>
    <s v="CEMENTOS DE GRANADILLA, S.L."/>
    <n v="68001793"/>
    <s v="POLIGONO"/>
    <n v="3145"/>
    <x v="65"/>
    <d v="2024-09-20T00:00:00"/>
    <d v="1899-12-30T16:06:45"/>
    <s v="PEDIDO 24/09 ENSACAD"/>
    <d v="2024-09-24T00:00:00"/>
    <x v="3"/>
    <x v="6"/>
    <x v="4493"/>
    <d v="2024-09-24T00:00:00"/>
    <d v="1899-12-30T13:05:55"/>
    <n v="2"/>
    <s v="E0053G"/>
    <s v="Entorno Fábrica"/>
    <x v="365"/>
    <x v="0"/>
    <x v="0"/>
    <x v="3"/>
    <x v="1"/>
    <d v="2024-09-20T16:06:45"/>
    <x v="462"/>
    <n v="93.887500000011642"/>
    <d v="2024-09-24T13:05:55"/>
    <d v="1899-12-30T00:01:36"/>
    <d v="2024-09-24T13:07:31"/>
    <n v="0.87472222239011899"/>
    <x v="0"/>
    <m/>
    <m/>
    <x v="0"/>
    <x v="21"/>
    <x v="0"/>
    <x v="4"/>
    <x v="2"/>
    <n v="3"/>
    <s v=""/>
    <d v="1899-12-30T00:38:24"/>
    <n v="92.860833333344971"/>
    <n v="48"/>
    <n v="44.860833333344971"/>
    <n v="0"/>
    <x v="1"/>
  </r>
  <r>
    <s v="E026"/>
    <s v="EO79"/>
    <x v="4347"/>
    <x v="0"/>
    <s v="E4"/>
    <n v="433000279"/>
    <s v="CEMENTOS DE GRANADILLA, S.L."/>
    <n v="68001793"/>
    <s v="POLIGONO"/>
    <n v="3209"/>
    <x v="12"/>
    <d v="2024-09-24T00:00:00"/>
    <d v="1899-12-30T16:36:23"/>
    <s v="PEDIDO 26/09 ENSACAD"/>
    <d v="2024-09-30T00:00:00"/>
    <x v="3"/>
    <x v="6"/>
    <x v="4494"/>
    <d v="2024-09-25T00:00:00"/>
    <d v="1899-12-30T09:03:18"/>
    <n v="2"/>
    <s v="E0053G"/>
    <s v="Entorno Fábrica"/>
    <x v="365"/>
    <x v="0"/>
    <x v="0"/>
    <x v="3"/>
    <x v="1"/>
    <d v="2024-09-24T16:36:23"/>
    <x v="503"/>
    <n v="141.39361111109611"/>
    <d v="2024-09-25T09:03:18"/>
    <d v="1899-12-30T00:01:36"/>
    <d v="2024-09-25T09:04:54"/>
    <n v="124.91833333350951"/>
    <x v="0"/>
    <m/>
    <m/>
    <x v="0"/>
    <x v="24"/>
    <x v="0"/>
    <x v="4"/>
    <x v="1"/>
    <n v="4"/>
    <s v=""/>
    <d v="1899-12-30T00:38:24"/>
    <n v="140.36694444442944"/>
    <n v="60"/>
    <n v="80.366944444429436"/>
    <n v="0"/>
    <x v="1"/>
  </r>
  <r>
    <s v="E026"/>
    <s v="EO79"/>
    <x v="4348"/>
    <x v="0"/>
    <s v="E4"/>
    <n v="433000279"/>
    <s v="CEMENTOS DE GRANADILLA, S.L."/>
    <n v="68001793"/>
    <s v="POLIGONO"/>
    <n v="3209"/>
    <x v="12"/>
    <d v="2024-09-24T00:00:00"/>
    <d v="1899-12-30T16:38:29"/>
    <s v="PEDIDO 26/09 ENSACAD"/>
    <d v="2024-09-30T00:00:00"/>
    <x v="3"/>
    <x v="6"/>
    <x v="4495"/>
    <d v="2024-09-25T00:00:00"/>
    <d v="1899-12-30T09:12:44"/>
    <n v="2"/>
    <s v="E0053G"/>
    <s v="Entorno Fábrica"/>
    <x v="45"/>
    <x v="0"/>
    <x v="0"/>
    <x v="3"/>
    <x v="1"/>
    <d v="2024-09-24T16:38:29"/>
    <x v="503"/>
    <n v="141.35861111112172"/>
    <d v="2024-09-25T09:12:44"/>
    <d v="1899-12-30T00:01:36"/>
    <d v="2024-09-25T09:14:20"/>
    <n v="124.76111111120554"/>
    <x v="0"/>
    <m/>
    <m/>
    <x v="0"/>
    <x v="24"/>
    <x v="0"/>
    <x v="4"/>
    <x v="1"/>
    <n v="4"/>
    <s v=""/>
    <d v="1899-12-30T00:38:24"/>
    <n v="140.33194444445505"/>
    <n v="60"/>
    <n v="80.331944444455047"/>
    <n v="0"/>
    <x v="1"/>
  </r>
  <r>
    <s v="E026"/>
    <s v="EO79"/>
    <x v="4349"/>
    <x v="0"/>
    <s v="E4"/>
    <n v="433000279"/>
    <s v="CEMENTOS DE GRANADILLA, S.L."/>
    <n v="68001793"/>
    <s v="POLIGONO"/>
    <n v="3209"/>
    <x v="12"/>
    <d v="2024-09-24T00:00:00"/>
    <d v="1899-12-30T16:38:48"/>
    <s v="PEDIDO 26/09 ENSACAD"/>
    <d v="2024-09-30T00:00:00"/>
    <x v="3"/>
    <x v="6"/>
    <x v="4496"/>
    <d v="2024-09-25T00:00:00"/>
    <d v="1899-12-30T10:12:38"/>
    <n v="2"/>
    <s v="E0053G"/>
    <s v="Entorno Fábrica"/>
    <x v="365"/>
    <x v="0"/>
    <x v="0"/>
    <x v="3"/>
    <x v="1"/>
    <d v="2024-09-24T16:38:48"/>
    <x v="503"/>
    <n v="141.35333333333256"/>
    <d v="2024-09-25T10:12:38"/>
    <d v="1899-12-30T00:01:36"/>
    <d v="2024-09-25T10:14:14"/>
    <n v="123.76277777797077"/>
    <x v="0"/>
    <m/>
    <m/>
    <x v="0"/>
    <x v="24"/>
    <x v="0"/>
    <x v="4"/>
    <x v="6"/>
    <n v="4"/>
    <s v=""/>
    <d v="1899-12-30T00:38:24"/>
    <n v="140.32666666666589"/>
    <n v="60"/>
    <n v="80.326666666665886"/>
    <n v="0"/>
    <x v="1"/>
  </r>
  <r>
    <s v="E026"/>
    <s v="EO79"/>
    <x v="4350"/>
    <x v="0"/>
    <s v="E4"/>
    <n v="433000279"/>
    <s v="CEMENTOS DE GRANADILLA, S.L."/>
    <n v="68001793"/>
    <s v="POLIGONO"/>
    <n v="3209"/>
    <x v="12"/>
    <d v="2024-09-24T00:00:00"/>
    <d v="1899-12-30T16:39:12"/>
    <s v="PEDIDO 26/09 ENSACAD"/>
    <d v="2024-09-30T00:00:00"/>
    <x v="3"/>
    <x v="6"/>
    <x v="4497"/>
    <d v="2024-09-25T00:00:00"/>
    <d v="1899-12-30T10:46:00"/>
    <n v="2"/>
    <s v="E0053G"/>
    <s v="Entorno Fábrica"/>
    <x v="45"/>
    <x v="0"/>
    <x v="0"/>
    <x v="3"/>
    <x v="1"/>
    <d v="2024-09-24T16:39:12"/>
    <x v="503"/>
    <n v="141.34666666667908"/>
    <d v="2024-09-25T10:46:00"/>
    <d v="1899-12-30T00:01:36"/>
    <d v="2024-09-25T10:47:36"/>
    <n v="123.20666666678153"/>
    <x v="0"/>
    <m/>
    <m/>
    <x v="0"/>
    <x v="24"/>
    <x v="0"/>
    <x v="4"/>
    <x v="6"/>
    <n v="4"/>
    <s v=""/>
    <d v="1899-12-30T00:38:24"/>
    <n v="140.32000000001241"/>
    <n v="60"/>
    <n v="80.320000000012413"/>
    <n v="0"/>
    <x v="1"/>
  </r>
  <r>
    <s v="E026"/>
    <s v="EO79"/>
    <x v="4351"/>
    <x v="0"/>
    <s v="E4"/>
    <n v="433000279"/>
    <s v="CEMENTOS DE GRANADILLA, S.L."/>
    <n v="68001793"/>
    <s v="POLIGONO"/>
    <n v="3209"/>
    <x v="12"/>
    <d v="2024-09-24T00:00:00"/>
    <d v="1899-12-30T16:39:40"/>
    <s v="PEDIDO 26/09 ENSACAD"/>
    <d v="2024-09-30T00:00:00"/>
    <x v="3"/>
    <x v="6"/>
    <x v="4498"/>
    <d v="2024-09-25T00:00:00"/>
    <d v="1899-12-30T12:04:30"/>
    <n v="2"/>
    <s v="E0053G"/>
    <s v="Entorno Fábrica"/>
    <x v="45"/>
    <x v="0"/>
    <x v="0"/>
    <x v="3"/>
    <x v="1"/>
    <d v="2024-09-24T16:39:40"/>
    <x v="503"/>
    <n v="141.33888888900401"/>
    <d v="2024-09-25T12:04:30"/>
    <d v="1899-12-30T00:01:36"/>
    <d v="2024-09-25T12:06:06"/>
    <n v="121.89833333337447"/>
    <x v="0"/>
    <m/>
    <m/>
    <x v="0"/>
    <x v="24"/>
    <x v="0"/>
    <x v="4"/>
    <x v="3"/>
    <n v="4"/>
    <s v=""/>
    <d v="1899-12-30T00:38:24"/>
    <n v="140.31222222233734"/>
    <n v="60"/>
    <n v="80.31222222233734"/>
    <n v="0"/>
    <x v="1"/>
  </r>
  <r>
    <s v="E016"/>
    <s v="EM11"/>
    <x v="4352"/>
    <x v="0"/>
    <s v="E2"/>
    <n v="100000136"/>
    <s v="CONSTRUDECO NORTE S.L."/>
    <n v="17007851"/>
    <s v="ALBAÑILERIA LUIS - UNIF. ARES (NARO"/>
    <n v="8000717"/>
    <x v="140"/>
    <d v="2024-09-17T00:00:00"/>
    <d v="1899-12-30T12:43:50"/>
    <s v="AA /3000"/>
    <d v="2024-09-20T00:00:00"/>
    <x v="9"/>
    <x v="7"/>
    <x v="4499"/>
    <d v="2024-09-24T00:00:00"/>
    <d v="1899-12-30T13:34:18"/>
    <n v="0"/>
    <s v="E00000"/>
    <s v="RUTA KMS.0000"/>
    <x v="219"/>
    <x v="0"/>
    <x v="0"/>
    <x v="4"/>
    <x v="0"/>
    <d v="2024-09-17T12:43:50"/>
    <x v="368"/>
    <n v="79.269444444507826"/>
    <d v="2024-09-24T13:34:18"/>
    <d v="1899-12-30T00:00:00"/>
    <d v="2024-09-24T13:34:18"/>
    <n v="-89.571666666597594"/>
    <x v="1"/>
    <m/>
    <m/>
    <x v="0"/>
    <x v="21"/>
    <x v="2"/>
    <x v="4"/>
    <x v="2"/>
    <n v="3"/>
    <s v=""/>
    <d v="1899-12-30T00:00:00"/>
    <n v="78.269444444507826"/>
    <e v="#N/A"/>
    <n v="78.269444444507826"/>
    <n v="0"/>
    <x v="2"/>
  </r>
  <r>
    <s v="E016"/>
    <s v="EM11"/>
    <x v="4353"/>
    <x v="0"/>
    <s v="E2"/>
    <n v="100000136"/>
    <s v="CONSTRUDECO NORTE S.L."/>
    <n v="17007851"/>
    <s v="ALBAÑILERIA LUIS - UNIF. ARES (NARO"/>
    <n v="192129"/>
    <x v="10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0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59"/>
    <x v="14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943"/>
    <x v="111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2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81"/>
    <x v="14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3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4"/>
    <x v="112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4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827"/>
    <x v="143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5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93"/>
    <x v="144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6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0"/>
    <x v="145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8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37"/>
    <x v="146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9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664"/>
    <x v="147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7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3"/>
    <x v="0"/>
    <s v="E2"/>
    <n v="100000136"/>
    <s v="CONSTRUDECO NORTE S.L."/>
    <n v="17007851"/>
    <s v="ALBAÑILERIA LUIS - UNIF. ARES (NARO"/>
    <n v="8000796"/>
    <x v="148"/>
    <d v="2024-09-17T00:00:00"/>
    <d v="1899-12-30T12:49:31"/>
    <s v="20/09 SATE"/>
    <d v="2024-09-20T00:00:00"/>
    <x v="9"/>
    <x v="7"/>
    <x v="4500"/>
    <d v="2024-09-25T00:00:00"/>
    <d v="1899-12-30T17:45:41"/>
    <n v="0"/>
    <s v="E00000"/>
    <s v="RUTA KMS.0000"/>
    <x v="225"/>
    <x v="0"/>
    <x v="11"/>
    <x v="4"/>
    <x v="0"/>
    <d v="2024-09-17T12:49:31"/>
    <x v="368"/>
    <n v="79.17472222232027"/>
    <d v="2024-09-25T17:45:41"/>
    <d v="1899-12-30T00:00:00"/>
    <d v="2024-09-25T17:45:41"/>
    <n v="-117.76138888875721"/>
    <x v="1"/>
    <m/>
    <m/>
    <x v="0"/>
    <x v="24"/>
    <x v="2"/>
    <x v="4"/>
    <x v="9"/>
    <n v="4"/>
    <s v=""/>
    <d v="1899-12-30T00:00:00"/>
    <n v="78.17472222232027"/>
    <e v="#N/A"/>
    <n v="78.17472222232027"/>
    <n v="0"/>
    <x v="2"/>
  </r>
  <r>
    <s v="E016"/>
    <s v="EM11"/>
    <x v="4354"/>
    <x v="0"/>
    <s v="E2"/>
    <n v="100053299"/>
    <s v="BM CREA GALICIA, S.L."/>
    <n v="17006571"/>
    <s v="CORUÑA - POCOMACO"/>
    <n v="190062"/>
    <x v="28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0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610"/>
    <x v="2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1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0"/>
    <x v="93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2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4"/>
    <x v="0"/>
    <s v="E2"/>
    <n v="100053299"/>
    <s v="BM CREA GALICIA, S.L."/>
    <n v="17006571"/>
    <s v="CORUÑA - POCOMACO"/>
    <n v="191581"/>
    <x v="94"/>
    <d v="2024-09-19T00:00:00"/>
    <d v="1899-12-30T18:38:19"/>
    <s v="24/09 MARTES SERVIR"/>
    <d v="2024-09-24T00:00:00"/>
    <x v="9"/>
    <x v="7"/>
    <x v="4501"/>
    <d v="2024-09-24T00:00:00"/>
    <d v="1899-12-30T17:48:03"/>
    <n v="81"/>
    <s v="E00081"/>
    <s v="RUTA KMS.081"/>
    <x v="229"/>
    <x v="0"/>
    <x v="3"/>
    <x v="4"/>
    <x v="0"/>
    <d v="2024-09-19T18:38:19"/>
    <x v="439"/>
    <n v="121.36138888896676"/>
    <d v="2024-09-24T17:48:03"/>
    <d v="1899-12-30T01:04:48"/>
    <d v="2024-09-24T18:52:51"/>
    <n v="1.1191666667000391"/>
    <x v="0"/>
    <m/>
    <m/>
    <x v="0"/>
    <x v="21"/>
    <x v="0"/>
    <x v="4"/>
    <x v="9"/>
    <n v="3"/>
    <s v=""/>
    <d v="1899-12-31T01:55:12"/>
    <n v="119.28138888896676"/>
    <e v="#N/A"/>
    <n v="119.28138888896676"/>
    <n v="0"/>
    <x v="2"/>
  </r>
  <r>
    <s v="E016"/>
    <s v="EM11"/>
    <x v="4355"/>
    <x v="0"/>
    <s v="E2"/>
    <n v="100057640"/>
    <s v="PRODUCTOS MIÑO SL"/>
    <n v="17007796"/>
    <s v="SATE - PLAZA SANTA ANA (CHANTADA)"/>
    <n v="192129"/>
    <x v="10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0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7"/>
    <x v="149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1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56"/>
    <x v="136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2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843"/>
    <x v="150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3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78"/>
    <x v="151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4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80"/>
    <x v="114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5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694"/>
    <x v="112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6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5"/>
    <x v="0"/>
    <s v="E2"/>
    <n v="100057640"/>
    <s v="PRODUCTOS MIÑO SL"/>
    <n v="17007796"/>
    <s v="SATE - PLAZA SANTA ANA (CHANTADA)"/>
    <n v="8000730"/>
    <x v="145"/>
    <d v="2024-09-20T00:00:00"/>
    <d v="1899-12-30T16:59:58"/>
    <s v="23/09 X TARDE o 24 d"/>
    <d v="2024-09-23T00:00:00"/>
    <x v="9"/>
    <x v="7"/>
    <x v="4502"/>
    <d v="2024-09-24T00:00:00"/>
    <d v="1899-12-30T15:06:32"/>
    <n v="87"/>
    <s v="E00087"/>
    <s v="RUTA KMS.087"/>
    <x v="228"/>
    <x v="0"/>
    <x v="8"/>
    <x v="4"/>
    <x v="0"/>
    <d v="2024-09-20T16:59:58"/>
    <x v="409"/>
    <n v="75.000555555685423"/>
    <d v="2024-09-24T15:06:32"/>
    <d v="1899-12-30T01:09:36"/>
    <d v="2024-09-24T16:16:08"/>
    <n v="-20.268888888764195"/>
    <x v="1"/>
    <m/>
    <m/>
    <x v="0"/>
    <x v="21"/>
    <x v="2"/>
    <x v="4"/>
    <x v="4"/>
    <n v="3"/>
    <s v=""/>
    <d v="1899-12-31T03:50:24"/>
    <n v="72.840555555685427"/>
    <e v="#N/A"/>
    <n v="72.840555555685427"/>
    <n v="0"/>
    <x v="2"/>
  </r>
  <r>
    <s v="E016"/>
    <s v="EM11"/>
    <x v="4356"/>
    <x v="0"/>
    <s v="E2"/>
    <n v="100059827"/>
    <s v="UTE ACCIONA SAN CAETANO"/>
    <n v="17007823"/>
    <s v="C3034 UTE ACCIONA SAN CAETANO"/>
    <n v="190023"/>
    <x v="33"/>
    <d v="2024-09-23T00:00:00"/>
    <d v="1899-12-30T09:37:43"/>
    <s v="25/09 servir 8167FXL"/>
    <d v="2024-09-25T00:00:00"/>
    <x v="9"/>
    <x v="7"/>
    <x v="4503"/>
    <d v="2024-09-24T00:00:00"/>
    <d v="1899-12-30T08:18:07"/>
    <n v="13"/>
    <s v="E00013"/>
    <s v="RUTA KMS.013"/>
    <x v="17"/>
    <x v="0"/>
    <x v="0"/>
    <x v="4"/>
    <x v="0"/>
    <d v="2024-09-23T09:37:43"/>
    <x v="452"/>
    <n v="58.371388889034279"/>
    <d v="2024-09-24T08:18:07"/>
    <d v="1899-12-30T00:10:24"/>
    <d v="2024-09-24T08:28:31"/>
    <n v="35.524722222355194"/>
    <x v="0"/>
    <m/>
    <m/>
    <x v="0"/>
    <x v="21"/>
    <x v="0"/>
    <x v="4"/>
    <x v="0"/>
    <n v="3"/>
    <s v=""/>
    <d v="1899-12-30T04:09:36"/>
    <n v="57.198055555700947"/>
    <e v="#N/A"/>
    <n v="57.198055555700947"/>
    <n v="0"/>
    <x v="2"/>
  </r>
  <r>
    <s v="E016"/>
    <s v="EM11"/>
    <x v="4357"/>
    <x v="0"/>
    <s v="E2"/>
    <n v="100051737"/>
    <s v="CONSTRU-KALOR VIANA S.L."/>
    <n v="17006348"/>
    <s v="VIANA DO BOLO"/>
    <n v="191071"/>
    <x v="1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0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1212"/>
    <x v="15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1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40"/>
    <x v="20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2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017"/>
    <x v="32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3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7"/>
    <x v="0"/>
    <s v="E2"/>
    <n v="100051737"/>
    <s v="CONSTRU-KALOR VIANA S.L."/>
    <n v="17006348"/>
    <s v="VIANA DO BOLO"/>
    <n v="190191"/>
    <x v="13"/>
    <d v="2024-09-23T00:00:00"/>
    <d v="1899-12-30T12:32:51"/>
    <s v="25/09 6PALS+40s 8"/>
    <d v="2024-09-25T00:00:00"/>
    <x v="9"/>
    <x v="7"/>
    <x v="4504"/>
    <d v="2024-09-24T00:00:00"/>
    <d v="1899-12-30T14:23:53"/>
    <n v="202"/>
    <s v="E00202"/>
    <s v="RUTA KMS.202"/>
    <x v="37"/>
    <x v="0"/>
    <x v="4"/>
    <x v="4"/>
    <x v="0"/>
    <d v="2024-09-23T12:32:51"/>
    <x v="452"/>
    <n v="55.452500000072177"/>
    <d v="2024-09-24T14:23:53"/>
    <d v="1899-12-30T02:41:36"/>
    <d v="2024-09-24T17:05:29"/>
    <n v="26.908611111051869"/>
    <x v="0"/>
    <m/>
    <m/>
    <x v="0"/>
    <x v="21"/>
    <x v="0"/>
    <x v="4"/>
    <x v="5"/>
    <n v="3"/>
    <s v=""/>
    <d v="1900-01-01T16:38:24"/>
    <n v="51.759166666738842"/>
    <e v="#N/A"/>
    <n v="51.759166666738842"/>
    <n v="0"/>
    <x v="2"/>
  </r>
  <r>
    <s v="E016"/>
    <s v="EM11"/>
    <x v="4358"/>
    <x v="0"/>
    <s v="E2"/>
    <n v="100029597"/>
    <s v="RECAREY MAT. CONSTRUCCIÓN S.L."/>
    <n v="20002330"/>
    <s v="PADREIRO"/>
    <n v="210550"/>
    <x v="30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0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010"/>
    <x v="27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1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1212"/>
    <x v="15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2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8"/>
    <x v="0"/>
    <s v="E2"/>
    <n v="100029597"/>
    <s v="RECAREY MAT. CONSTRUCCIÓN S.L."/>
    <n v="20002330"/>
    <s v="PADREIRO"/>
    <n v="190870"/>
    <x v="21"/>
    <d v="2024-09-23T00:00:00"/>
    <d v="1899-12-30T16:49:37"/>
    <s v="24/09 18 Pal"/>
    <d v="2024-09-24T00:00:00"/>
    <x v="9"/>
    <x v="7"/>
    <x v="4505"/>
    <d v="2024-09-24T00:00:00"/>
    <d v="1899-12-30T18:11:32"/>
    <n v="61"/>
    <s v="E00061"/>
    <s v="RUTA KMS.061"/>
    <x v="276"/>
    <x v="0"/>
    <x v="3"/>
    <x v="4"/>
    <x v="0"/>
    <d v="2024-09-23T16:49:37"/>
    <x v="439"/>
    <n v="27.173055555671453"/>
    <d v="2024-09-24T18:11:32"/>
    <d v="1899-12-30T00:48:48"/>
    <d v="2024-09-24T19:00:20"/>
    <n v="0.99444444448454306"/>
    <x v="0"/>
    <m/>
    <m/>
    <x v="0"/>
    <x v="21"/>
    <x v="0"/>
    <x v="4"/>
    <x v="10"/>
    <n v="3"/>
    <s v=""/>
    <d v="1899-12-30T19:31:12"/>
    <n v="25.359722222338121"/>
    <e v="#N/A"/>
    <n v="25.359722222338121"/>
    <n v="0"/>
    <x v="2"/>
  </r>
  <r>
    <s v="E016"/>
    <s v="EM11"/>
    <x v="4359"/>
    <x v="0"/>
    <s v="E2"/>
    <n v="100018966"/>
    <s v="RIBEGAR INTERIORES, S.L."/>
    <n v="17007815"/>
    <s v="VILLAFRANCA (SATE)"/>
    <n v="8000665"/>
    <x v="152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0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59"/>
    <x v="0"/>
    <s v="E2"/>
    <n v="100018966"/>
    <s v="RIBEGAR INTERIORES, S.L."/>
    <n v="17007815"/>
    <s v="VILLAFRANCA (SATE)"/>
    <n v="8000664"/>
    <x v="147"/>
    <d v="2024-09-23T00:00:00"/>
    <d v="1899-12-30T17:14:41"/>
    <s v="24/09"/>
    <d v="2024-09-24T00:00:00"/>
    <x v="9"/>
    <x v="7"/>
    <x v="4506"/>
    <d v="2024-09-24T00:00:00"/>
    <d v="1899-12-30T14:29:57"/>
    <n v="0"/>
    <s v="E00000"/>
    <s v="RUTA KMS.0000"/>
    <x v="37"/>
    <x v="0"/>
    <x v="1"/>
    <x v="4"/>
    <x v="0"/>
    <d v="2024-09-23T17:14:41"/>
    <x v="439"/>
    <n v="26.755277777847368"/>
    <d v="2024-09-24T14:29:57"/>
    <d v="1899-12-30T00:00:00"/>
    <d v="2024-09-24T14:29:57"/>
    <n v="5.5008333334699273"/>
    <x v="0"/>
    <m/>
    <m/>
    <x v="0"/>
    <x v="21"/>
    <x v="0"/>
    <x v="4"/>
    <x v="5"/>
    <n v="3"/>
    <s v=""/>
    <d v="1899-12-30T00:00:00"/>
    <n v="25.755277777847368"/>
    <e v="#N/A"/>
    <n v="25.755277777847368"/>
    <n v="0"/>
    <x v="2"/>
  </r>
  <r>
    <s v="E016"/>
    <s v="EM11"/>
    <x v="4360"/>
    <x v="0"/>
    <s v="E2"/>
    <n v="100043821"/>
    <s v="ALMACENES FORNEAS, S. L."/>
    <n v="17005483"/>
    <s v="SAMPAYO"/>
    <n v="190870"/>
    <x v="21"/>
    <d v="2024-09-23T00:00:00"/>
    <d v="1899-12-30T19:48:21"/>
    <s v="24/09 3 p"/>
    <d v="2024-09-24T00:00:00"/>
    <x v="9"/>
    <x v="7"/>
    <x v="4507"/>
    <d v="2024-09-24T00:00:00"/>
    <d v="1899-12-30T18:00:23"/>
    <n v="128"/>
    <s v="E00128"/>
    <s v="RUTA KMS.128"/>
    <x v="277"/>
    <x v="0"/>
    <x v="0"/>
    <x v="4"/>
    <x v="0"/>
    <d v="2024-09-23T19:48:21"/>
    <x v="439"/>
    <n v="24.194166666653473"/>
    <d v="2024-09-24T18:00:23"/>
    <d v="1899-12-30T01:42:24"/>
    <d v="2024-09-24T19:42:47"/>
    <n v="0.28694444464053959"/>
    <x v="0"/>
    <m/>
    <m/>
    <x v="0"/>
    <x v="21"/>
    <x v="0"/>
    <x v="4"/>
    <x v="10"/>
    <n v="3"/>
    <s v=""/>
    <d v="1899-12-31T16:57:36"/>
    <n v="21.487499999986806"/>
    <e v="#N/A"/>
    <n v="21.487499999986806"/>
    <n v="0"/>
    <x v="2"/>
  </r>
  <r>
    <s v="E016"/>
    <s v="EM11"/>
    <x v="4361"/>
    <x v="0"/>
    <s v="E2"/>
    <n v="100021405"/>
    <s v="MAT. DE CONST. FERNANDO ALONSO,S.L."/>
    <n v="17007723"/>
    <s v="REVERCOBA-C/ROSALÍA DE CASTRO-VIGO"/>
    <n v="190038"/>
    <x v="138"/>
    <d v="2024-09-24T00:00:00"/>
    <d v="1899-12-30T10:22:40"/>
    <s v="DEV MATERIAL"/>
    <d v="2024-09-24T00:00:00"/>
    <x v="9"/>
    <x v="7"/>
    <x v="4508"/>
    <d v="2024-09-24T00:00:00"/>
    <d v="1899-12-30T14:49:40"/>
    <n v="97"/>
    <s v="E00097"/>
    <s v="RUTA KMS.097"/>
    <x v="219"/>
    <x v="1"/>
    <x v="0"/>
    <x v="4"/>
    <x v="0"/>
    <d v="2024-09-24T10:22:40"/>
    <x v="439"/>
    <n v="9.6222222222131677"/>
    <d v="2024-09-24T14:49:40"/>
    <d v="1899-12-30T01:17:36"/>
    <d v="2024-09-24T16:07:16"/>
    <n v="3.878888888808433"/>
    <x v="0"/>
    <m/>
    <m/>
    <x v="0"/>
    <x v="21"/>
    <x v="0"/>
    <x v="4"/>
    <x v="5"/>
    <n v="3"/>
    <s v=""/>
    <d v="1899-12-31T07:02:24"/>
    <n v="7.3288888888798347"/>
    <e v="#N/A"/>
    <n v="7.3288888888798347"/>
    <n v="0"/>
    <x v="2"/>
  </r>
  <r>
    <s v="E016"/>
    <s v="EM11"/>
    <x v="4362"/>
    <x v="0"/>
    <s v="E2"/>
    <n v="100018966"/>
    <s v="RIBEGAR INTERIORES, S.L."/>
    <n v="20002436"/>
    <s v="CAMPONARAYA"/>
    <n v="190010"/>
    <x v="27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0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0017"/>
    <x v="32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1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212"/>
    <x v="15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2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2"/>
    <x v="0"/>
    <s v="E2"/>
    <n v="100018966"/>
    <s v="RIBEGAR INTERIORES, S.L."/>
    <n v="20002436"/>
    <s v="CAMPONARAYA"/>
    <n v="191610"/>
    <x v="24"/>
    <d v="2024-09-24T00:00:00"/>
    <d v="1899-12-30T11:07:01"/>
    <s v="24/09  4 pal"/>
    <d v="2024-09-24T00:00:00"/>
    <x v="9"/>
    <x v="7"/>
    <x v="4509"/>
    <d v="2024-09-24T00:00:00"/>
    <d v="1899-12-30T14:26:50"/>
    <n v="226"/>
    <s v="E00226"/>
    <s v="RUTA KMS.226"/>
    <x v="37"/>
    <x v="0"/>
    <x v="3"/>
    <x v="4"/>
    <x v="0"/>
    <d v="2024-09-24T11:07:01"/>
    <x v="439"/>
    <n v="8.8830555556342006"/>
    <d v="2024-09-24T14:26:50"/>
    <d v="1899-12-30T03:00:48"/>
    <d v="2024-09-24T17:27:38"/>
    <n v="2.5394444445264526"/>
    <x v="0"/>
    <m/>
    <m/>
    <x v="0"/>
    <x v="21"/>
    <x v="0"/>
    <x v="4"/>
    <x v="5"/>
    <n v="3"/>
    <s v=""/>
    <d v="1900-01-02T00:19:12"/>
    <n v="4.8697222223008669"/>
    <e v="#N/A"/>
    <n v="4.8697222223008669"/>
    <n v="0"/>
    <x v="2"/>
  </r>
  <r>
    <s v="E016"/>
    <s v="EM11"/>
    <x v="4363"/>
    <x v="0"/>
    <s v="E2"/>
    <n v="100052799"/>
    <s v="CONSTRUCTORA NISTAL Y BELLO, SA"/>
    <n v="17007707"/>
    <s v="54 VIV-C/ OTERO PEDRAYO-LUGO"/>
    <n v="190030"/>
    <x v="23"/>
    <d v="2024-09-24T00:00:00"/>
    <d v="1899-12-30T11:19:24"/>
    <s v="24/09 8167FXL"/>
    <d v="2024-09-24T00:00:00"/>
    <x v="9"/>
    <x v="7"/>
    <x v="4510"/>
    <d v="2024-09-24T00:00:00"/>
    <d v="1899-12-30T13:04:56"/>
    <n v="127"/>
    <s v="E00127"/>
    <s v="RUTA KMS.127"/>
    <x v="48"/>
    <x v="0"/>
    <x v="0"/>
    <x v="4"/>
    <x v="0"/>
    <d v="2024-09-24T11:19:24"/>
    <x v="439"/>
    <n v="8.6766666666953824"/>
    <d v="2024-09-24T13:04:56"/>
    <d v="1899-12-30T01:41:36"/>
    <d v="2024-09-24T14:46:32"/>
    <n v="5.2244444445823319"/>
    <x v="0"/>
    <m/>
    <m/>
    <x v="0"/>
    <x v="21"/>
    <x v="0"/>
    <x v="4"/>
    <x v="2"/>
    <n v="3"/>
    <s v=""/>
    <d v="1899-12-31T16:38:24"/>
    <n v="5.9833333333620491"/>
    <e v="#N/A"/>
    <n v="5.9833333333620491"/>
    <n v="0"/>
    <x v="2"/>
  </r>
  <r>
    <s v="E016"/>
    <s v="EM11"/>
    <x v="4364"/>
    <x v="0"/>
    <s v="E2"/>
    <n v="100000029"/>
    <s v="PREFABRICADOS CANDIDO S.A."/>
    <n v="20000026"/>
    <s v="CARBALLINO"/>
    <n v="190570"/>
    <x v="36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0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16"/>
    <x v="117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1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921"/>
    <x v="118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2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0870"/>
    <x v="21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3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4"/>
    <x v="0"/>
    <s v="E2"/>
    <n v="100000029"/>
    <s v="PREFABRICADOS CANDIDO S.A."/>
    <n v="20000026"/>
    <s v="CARBALLINO"/>
    <n v="191212"/>
    <x v="15"/>
    <d v="2024-09-24T00:00:00"/>
    <d v="1899-12-30T12:58:26"/>
    <s v="25/09 6pals +24sac"/>
    <d v="2024-09-25T00:00:00"/>
    <x v="9"/>
    <x v="7"/>
    <x v="4511"/>
    <d v="2024-09-25T00:00:00"/>
    <d v="1899-12-30T11:31:12"/>
    <n v="76"/>
    <s v="E00076"/>
    <s v="RUTA KMS.076"/>
    <x v="50"/>
    <x v="0"/>
    <x v="4"/>
    <x v="4"/>
    <x v="0"/>
    <d v="2024-09-24T12:58:26"/>
    <x v="452"/>
    <n v="31.026111111219507"/>
    <d v="2024-09-25T11:31:12"/>
    <d v="1899-12-30T01:00:48"/>
    <d v="2024-09-25T12:32:00"/>
    <n v="7.4666666667326353"/>
    <x v="0"/>
    <m/>
    <m/>
    <x v="0"/>
    <x v="24"/>
    <x v="0"/>
    <x v="4"/>
    <x v="7"/>
    <n v="4"/>
    <s v=""/>
    <d v="1899-12-31T00:19:12"/>
    <n v="29.012777777886175"/>
    <e v="#N/A"/>
    <n v="29.012777777886175"/>
    <n v="0"/>
    <x v="2"/>
  </r>
  <r>
    <s v="E016"/>
    <s v="EM11"/>
    <x v="4365"/>
    <x v="0"/>
    <s v="E2"/>
    <n v="100025410"/>
    <s v="OBRAS Y REFORMAS CHAVIAN, S.L."/>
    <n v="17007802"/>
    <s v="OBRA 17 VIVIENDAS - BERTAMIRANS"/>
    <n v="190030"/>
    <x v="23"/>
    <d v="2024-09-24T00:00:00"/>
    <d v="1899-12-30T13:01:50"/>
    <s v="25/09 5966DNB"/>
    <d v="2024-09-25T00:00:00"/>
    <x v="9"/>
    <x v="7"/>
    <x v="4512"/>
    <d v="2024-09-24T00:00:00"/>
    <d v="1899-12-30T16:49:38"/>
    <n v="0"/>
    <s v="E00000"/>
    <s v="RUTA KMS.0000"/>
    <x v="17"/>
    <x v="0"/>
    <x v="0"/>
    <x v="4"/>
    <x v="0"/>
    <d v="2024-09-24T13:01:50"/>
    <x v="452"/>
    <n v="30.969444444577675"/>
    <d v="2024-09-24T16:49:38"/>
    <d v="1899-12-30T00:00:00"/>
    <d v="2024-09-24T16:49:38"/>
    <n v="27.172777777828742"/>
    <x v="0"/>
    <m/>
    <m/>
    <x v="0"/>
    <x v="21"/>
    <x v="0"/>
    <x v="4"/>
    <x v="8"/>
    <n v="3"/>
    <s v=""/>
    <d v="1899-12-30T00:00:00"/>
    <n v="29.969444444577675"/>
    <e v="#N/A"/>
    <n v="29.969444444577675"/>
    <n v="0"/>
    <x v="2"/>
  </r>
  <r>
    <s v="E016"/>
    <s v="EM11"/>
    <x v="4366"/>
    <x v="0"/>
    <s v="E2"/>
    <n v="100057640"/>
    <s v="PRODUCTOS MIÑO SL"/>
    <n v="17007796"/>
    <s v="SATE - PLAZA SANTA ANA (CHANTADA)"/>
    <n v="8000794"/>
    <x v="153"/>
    <d v="2024-09-24T00:00:00"/>
    <d v="1899-12-30T14:28:05"/>
    <s v="24/09 15pz XPS"/>
    <d v="2024-09-24T00:00:00"/>
    <x v="9"/>
    <x v="7"/>
    <x v="4513"/>
    <d v="2024-09-25T00:00:00"/>
    <d v="1899-12-30T11:47:49"/>
    <n v="87"/>
    <s v="E00087"/>
    <s v="RUTA KMS.087"/>
    <x v="215"/>
    <x v="0"/>
    <x v="0"/>
    <x v="4"/>
    <x v="0"/>
    <d v="2024-09-24T14:28:05"/>
    <x v="439"/>
    <n v="5.5319444445194677"/>
    <d v="2024-09-25T11:47:49"/>
    <d v="1899-12-30T01:09:36"/>
    <d v="2024-09-25T12:57:25"/>
    <n v="-16.956944444391411"/>
    <x v="1"/>
    <m/>
    <m/>
    <x v="0"/>
    <x v="24"/>
    <x v="2"/>
    <x v="4"/>
    <x v="7"/>
    <n v="4"/>
    <s v=""/>
    <d v="1899-12-31T03:50:24"/>
    <n v="3.3719444445194675"/>
    <e v="#N/A"/>
    <n v="3.3719444445194675"/>
    <n v="0"/>
    <x v="2"/>
  </r>
  <r>
    <s v="E016"/>
    <s v="EM11"/>
    <x v="4367"/>
    <x v="0"/>
    <s v="E2"/>
    <n v="100047898"/>
    <s v="OLIVEIRA DOLORES JOSE CARDOSO"/>
    <n v="17006120"/>
    <s v="CHAVES"/>
    <n v="190194"/>
    <x v="19"/>
    <d v="2024-09-24T00:00:00"/>
    <d v="1899-12-30T15:31:16"/>
    <s v="DEV. PBH  - Tomas (C"/>
    <d v="2024-09-24T00:00:00"/>
    <x v="9"/>
    <x v="8"/>
    <x v="4514"/>
    <d v="2024-09-24T00:00:00"/>
    <d v="1899-12-30T16:13:25"/>
    <n v="146"/>
    <s v="E00146"/>
    <s v="RUTA KMS.146"/>
    <x v="27"/>
    <x v="1"/>
    <x v="0"/>
    <x v="4"/>
    <x v="0"/>
    <d v="2024-09-24T15:31:16"/>
    <x v="439"/>
    <n v="4.4788888890179805"/>
    <d v="2024-09-24T16:13:25"/>
    <d v="1899-12-30T01:56:48"/>
    <d v="2024-09-24T18:10:13"/>
    <n v="1.8297222222900018"/>
    <x v="0"/>
    <m/>
    <m/>
    <x v="0"/>
    <x v="21"/>
    <x v="0"/>
    <x v="4"/>
    <x v="8"/>
    <n v="3"/>
    <s v=""/>
    <d v="1899-12-31T22:43:12"/>
    <n v="1.5322222223513138"/>
    <e v="#N/A"/>
    <n v="1.5322222223513138"/>
    <n v="0"/>
    <x v="2"/>
  </r>
  <r>
    <s v="E016"/>
    <s v="EM11"/>
    <x v="4368"/>
    <x v="0"/>
    <s v="E2"/>
    <n v="100000341"/>
    <s v="SANEAMIENTOS ROSALES S.L."/>
    <n v="20000235"/>
    <s v="MARIN"/>
    <n v="191212"/>
    <x v="1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0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010"/>
    <x v="27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1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40"/>
    <x v="20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2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190191"/>
    <x v="13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3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107"/>
    <x v="12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4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8"/>
    <x v="0"/>
    <s v="E2"/>
    <n v="100000341"/>
    <s v="SANEAMIENTOS ROSALES S.L."/>
    <n v="20000235"/>
    <s v="MARIN"/>
    <n v="3080"/>
    <x v="35"/>
    <d v="2024-09-24T00:00:00"/>
    <d v="1899-12-30T17:44:25"/>
    <s v="25/09 CEM +MORTERO"/>
    <d v="2024-09-25T00:00:00"/>
    <x v="9"/>
    <x v="7"/>
    <x v="4515"/>
    <d v="2024-09-25T00:00:00"/>
    <d v="1899-12-30T09:59:58"/>
    <n v="74"/>
    <s v="E00074"/>
    <s v="RUTA KMS.074"/>
    <x v="228"/>
    <x v="0"/>
    <x v="5"/>
    <x v="4"/>
    <x v="0"/>
    <d v="2024-09-24T17:44:25"/>
    <x v="452"/>
    <n v="26.259722222224809"/>
    <d v="2024-09-25T09:59:58"/>
    <d v="1899-12-30T00:59:12"/>
    <d v="2024-09-25T10:59:10"/>
    <n v="9.0138888889923692"/>
    <x v="0"/>
    <m/>
    <m/>
    <x v="0"/>
    <x v="24"/>
    <x v="0"/>
    <x v="4"/>
    <x v="1"/>
    <n v="4"/>
    <s v=""/>
    <d v="1899-12-30T23:40:48"/>
    <n v="24.273055555558141"/>
    <e v="#N/A"/>
    <n v="24.273055555558141"/>
    <n v="0"/>
    <x v="2"/>
  </r>
  <r>
    <s v="E016"/>
    <s v="EM11"/>
    <x v="4369"/>
    <x v="0"/>
    <s v="E2"/>
    <n v="100054210"/>
    <s v="REPRESENTACIONES JULIO RODRIGUEZ SL"/>
    <n v="17006742"/>
    <s v="P.I. O CEAO"/>
    <n v="190193"/>
    <x v="34"/>
    <d v="2024-09-24T00:00:00"/>
    <d v="1899-12-30T17:51:39"/>
    <s v="25/09 2 pal"/>
    <d v="2024-09-25T00:00:00"/>
    <x v="9"/>
    <x v="7"/>
    <x v="4516"/>
    <d v="2024-09-24T00:00:00"/>
    <d v="1899-12-30T17:54:43"/>
    <n v="116"/>
    <s v="E00116"/>
    <s v="RUTA KMS.116"/>
    <x v="277"/>
    <x v="0"/>
    <x v="0"/>
    <x v="4"/>
    <x v="0"/>
    <d v="2024-09-24T17:51:39"/>
    <x v="452"/>
    <n v="26.139166666776873"/>
    <d v="2024-09-24T17:54:43"/>
    <d v="1899-12-30T01:32:48"/>
    <d v="2024-09-24T19:27:31"/>
    <n v="24.541388888843358"/>
    <x v="0"/>
    <m/>
    <m/>
    <x v="0"/>
    <x v="21"/>
    <x v="0"/>
    <x v="4"/>
    <x v="9"/>
    <n v="3"/>
    <s v=""/>
    <d v="1899-12-31T13:07:12"/>
    <n v="23.592500000110206"/>
    <e v="#N/A"/>
    <n v="23.592500000110206"/>
    <n v="0"/>
    <x v="2"/>
  </r>
  <r>
    <s v="E016"/>
    <s v="EM11"/>
    <x v="4370"/>
    <x v="0"/>
    <s v="E2"/>
    <n v="100054210"/>
    <s v="REPRESENTACIONES JULIO RODRIGUEZ SL"/>
    <n v="17006742"/>
    <s v="P.I. O CEAO"/>
    <n v="190193"/>
    <x v="34"/>
    <d v="2024-09-25T00:00:00"/>
    <d v="1899-12-30T10:08:24"/>
    <s v="25/09 DEVOL.MAT.JESÚ"/>
    <d v="2024-09-25T00:00:00"/>
    <x v="9"/>
    <x v="16"/>
    <x v="4517"/>
    <d v="2024-09-25T00:00:00"/>
    <d v="1899-12-30T11:19:39"/>
    <n v="0"/>
    <s v="E00000"/>
    <s v="RUTA KMS.0000"/>
    <x v="277"/>
    <x v="1"/>
    <x v="0"/>
    <x v="4"/>
    <x v="0"/>
    <d v="2024-09-25T10:08:24"/>
    <x v="452"/>
    <n v="9.8600000000442378"/>
    <d v="2024-09-25T11:19:39"/>
    <d v="1899-12-30T00:00:00"/>
    <d v="2024-09-25T11:19:39"/>
    <n v="8.6725000001024455"/>
    <x v="0"/>
    <m/>
    <m/>
    <x v="0"/>
    <x v="24"/>
    <x v="0"/>
    <x v="4"/>
    <x v="7"/>
    <n v="4"/>
    <s v=""/>
    <d v="1899-12-30T00:00:00"/>
    <n v="8.8600000000442378"/>
    <e v="#N/A"/>
    <n v="8.8600000000442378"/>
    <n v="0"/>
    <x v="2"/>
  </r>
  <r>
    <s v="E016"/>
    <s v="EM11"/>
    <x v="4371"/>
    <x v="0"/>
    <s v="E2"/>
    <n v="100029597"/>
    <s v="RECAREY MAT. CONSTRUCCIÓN S.L."/>
    <n v="17007818"/>
    <s v="CARICLES LUCKIA_MEICENDE"/>
    <n v="191212"/>
    <x v="15"/>
    <d v="2024-09-25T00:00:00"/>
    <d v="1899-12-30T11:45:12"/>
    <s v="25/09 RECOGER PALETS"/>
    <d v="2024-09-25T00:00:00"/>
    <x v="9"/>
    <x v="7"/>
    <x v="4518"/>
    <d v="2024-09-25T00:00:00"/>
    <d v="1899-12-30T17:33:10"/>
    <n v="92"/>
    <s v="E00092"/>
    <s v="RUTA KMS.092"/>
    <x v="229"/>
    <x v="0"/>
    <x v="0"/>
    <x v="4"/>
    <x v="0"/>
    <d v="2024-09-25T11:45:12"/>
    <x v="452"/>
    <n v="8.246666666760575"/>
    <d v="2024-09-25T17:33:10"/>
    <d v="1899-12-30T01:13:36"/>
    <d v="2024-09-25T18:46:46"/>
    <n v="1.2205555555410683"/>
    <x v="0"/>
    <m/>
    <m/>
    <x v="0"/>
    <x v="24"/>
    <x v="0"/>
    <x v="4"/>
    <x v="9"/>
    <n v="4"/>
    <s v=""/>
    <d v="1899-12-31T05:26:24"/>
    <n v="6.0200000000939085"/>
    <e v="#N/A"/>
    <n v="6.0200000000939085"/>
    <n v="0"/>
    <x v="2"/>
  </r>
  <r>
    <s v="E016"/>
    <s v="EM11"/>
    <x v="4372"/>
    <x v="0"/>
    <s v="E2"/>
    <n v="100000136"/>
    <s v="CONSTRUDECO NORTE S.L."/>
    <n v="20000513"/>
    <s v="BURELA"/>
    <n v="190194"/>
    <x v="19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0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570"/>
    <x v="36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1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555"/>
    <x v="31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2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0140"/>
    <x v="2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3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210217"/>
    <x v="107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4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12"/>
    <x v="15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5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2"/>
    <x v="0"/>
    <s v="E2"/>
    <n v="100000136"/>
    <s v="CONSTRUDECO NORTE S.L."/>
    <n v="20000513"/>
    <s v="BURELA"/>
    <n v="191254"/>
    <x v="80"/>
    <d v="2024-09-25T00:00:00"/>
    <d v="1899-12-30T12:30:43"/>
    <s v="26/09"/>
    <d v="2024-09-26T00:00:00"/>
    <x v="9"/>
    <x v="7"/>
    <x v="4519"/>
    <d v="2024-09-25T00:00:00"/>
    <d v="1899-12-30T17:18:44"/>
    <n v="186"/>
    <s v="E00186"/>
    <s v="RUTA KMS.186"/>
    <x v="277"/>
    <x v="0"/>
    <x v="6"/>
    <x v="4"/>
    <x v="0"/>
    <d v="2024-09-25T12:30:43"/>
    <x v="490"/>
    <n v="31.488055555557366"/>
    <d v="2024-09-25T17:18:44"/>
    <d v="1899-12-30T02:28:48"/>
    <d v="2024-09-25T19:47:32"/>
    <n v="24.20777777780313"/>
    <x v="0"/>
    <m/>
    <m/>
    <x v="0"/>
    <x v="24"/>
    <x v="0"/>
    <x v="4"/>
    <x v="9"/>
    <n v="4"/>
    <s v=""/>
    <d v="1900-01-01T11:31:12"/>
    <n v="28.008055555557366"/>
    <e v="#N/A"/>
    <n v="28.008055555557366"/>
    <n v="0"/>
    <x v="2"/>
  </r>
  <r>
    <s v="E016"/>
    <s v="EM11"/>
    <x v="4373"/>
    <x v="0"/>
    <s v="E2"/>
    <n v="100053340"/>
    <s v="FARO DE CORRUBEDO S.L."/>
    <n v="17007789"/>
    <s v="CRUCEIRO SAR - SANTIAGO DE COMPOSTE"/>
    <n v="190023"/>
    <x v="33"/>
    <d v="2024-09-25T00:00:00"/>
    <d v="1899-12-30T12:53:55"/>
    <s v="26/09 5966DNB"/>
    <d v="2024-09-26T00:00:00"/>
    <x v="9"/>
    <x v="7"/>
    <x v="4520"/>
    <d v="2024-09-25T00:00:00"/>
    <d v="1899-12-30T17:10:58"/>
    <n v="12"/>
    <s v="E00012"/>
    <s v="RUTA KMS.012"/>
    <x v="17"/>
    <x v="0"/>
    <x v="0"/>
    <x v="4"/>
    <x v="0"/>
    <d v="2024-09-25T12:53:55"/>
    <x v="490"/>
    <n v="31.101388888957445"/>
    <d v="2024-09-25T17:10:58"/>
    <d v="1899-12-30T00:09:36"/>
    <d v="2024-09-25T17:20:34"/>
    <n v="26.657222222245764"/>
    <x v="0"/>
    <m/>
    <m/>
    <x v="0"/>
    <x v="24"/>
    <x v="0"/>
    <x v="4"/>
    <x v="9"/>
    <n v="4"/>
    <s v=""/>
    <d v="1899-12-30T03:50:24"/>
    <n v="29.941388888957444"/>
    <e v="#N/A"/>
    <n v="29.941388888957444"/>
    <n v="0"/>
    <x v="2"/>
  </r>
  <r>
    <s v="E016"/>
    <s v="EM11"/>
    <x v="4374"/>
    <x v="0"/>
    <s v="E2"/>
    <n v="100000136"/>
    <s v="CONSTRUDECO NORTE S.L."/>
    <n v="17005567"/>
    <s v="NARON"/>
    <n v="210555"/>
    <x v="31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0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1"/>
    <x v="13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1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0"/>
    <x v="27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2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017"/>
    <x v="32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3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1212"/>
    <x v="15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4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16"/>
    <s v="EM11"/>
    <x v="4374"/>
    <x v="0"/>
    <s v="E2"/>
    <n v="100000136"/>
    <s v="CONSTRUDECO NORTE S.L."/>
    <n v="17005567"/>
    <s v="NARON"/>
    <n v="190190"/>
    <x v="14"/>
    <d v="2024-09-25T00:00:00"/>
    <d v="1899-12-30T17:48:03"/>
    <s v="26/09 15p"/>
    <d v="2024-09-26T00:00:00"/>
    <x v="9"/>
    <x v="7"/>
    <x v="4521"/>
    <d v="2024-09-25T00:00:00"/>
    <d v="1899-12-30T18:36:51"/>
    <n v="102"/>
    <s v="E00102"/>
    <s v="RUTA KMS.102"/>
    <x v="418"/>
    <x v="0"/>
    <x v="5"/>
    <x v="4"/>
    <x v="0"/>
    <d v="2024-09-25T17:48:03"/>
    <x v="490"/>
    <n v="26.19916666665813"/>
    <d v="2024-09-25T18:36:51"/>
    <d v="1899-12-30T01:21:36"/>
    <d v="2024-09-25T19:58:27"/>
    <n v="24.025833333435003"/>
    <x v="0"/>
    <m/>
    <m/>
    <x v="0"/>
    <x v="24"/>
    <x v="0"/>
    <x v="4"/>
    <x v="10"/>
    <n v="4"/>
    <s v=""/>
    <d v="1899-12-31T08:38:24"/>
    <n v="23.83916666665813"/>
    <e v="#N/A"/>
    <n v="23.83916666665813"/>
    <n v="0"/>
    <x v="2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2"/>
    <d v="2024-09-24T00:00:00"/>
    <d v="1899-12-30T10:16:49"/>
    <n v="29"/>
    <s v="E00029"/>
    <s v="RUTA KMS.029"/>
    <x v="55"/>
    <x v="0"/>
    <x v="0"/>
    <x v="5"/>
    <x v="0"/>
    <d v="2024-09-11T11:54:45"/>
    <x v="196"/>
    <n v="32.087500000081491"/>
    <d v="2024-09-24T10:16:49"/>
    <d v="1899-12-30T00:23:12"/>
    <d v="2024-09-24T10:40:01"/>
    <n v="-278.66694444429595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3"/>
    <d v="2024-09-24T00:00:00"/>
    <d v="1899-12-30T10:49:45"/>
    <n v="29"/>
    <s v="E00029"/>
    <s v="RUTA KMS.029"/>
    <x v="56"/>
    <x v="0"/>
    <x v="0"/>
    <x v="5"/>
    <x v="0"/>
    <d v="2024-09-11T11:54:45"/>
    <x v="196"/>
    <n v="32.087500000081491"/>
    <d v="2024-09-24T10:49:45"/>
    <d v="1899-12-30T00:23:12"/>
    <d v="2024-09-24T11:12:57"/>
    <n v="-279.21583333314629"/>
    <x v="1"/>
    <m/>
    <m/>
    <x v="0"/>
    <x v="21"/>
    <x v="2"/>
    <x v="4"/>
    <x v="6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4"/>
    <d v="2024-09-24T00:00:00"/>
    <d v="1899-12-30T11:13:34"/>
    <n v="29"/>
    <s v="E00029"/>
    <s v="RUTA KMS.029"/>
    <x v="53"/>
    <x v="0"/>
    <x v="0"/>
    <x v="5"/>
    <x v="0"/>
    <d v="2024-09-11T11:54:45"/>
    <x v="196"/>
    <n v="32.087500000081491"/>
    <d v="2024-09-24T11:13:34"/>
    <d v="1899-12-30T00:23:12"/>
    <d v="2024-09-24T11:36:46"/>
    <n v="-279.61277777765645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5"/>
    <d v="2024-09-24T00:00:00"/>
    <d v="1899-12-30T11:26:55"/>
    <n v="29"/>
    <s v="E00029"/>
    <s v="RUTA KMS.029"/>
    <x v="54"/>
    <x v="0"/>
    <x v="0"/>
    <x v="5"/>
    <x v="0"/>
    <d v="2024-09-11T11:54:45"/>
    <x v="196"/>
    <n v="32.087500000081491"/>
    <d v="2024-09-24T11:26:55"/>
    <d v="1899-12-30T00:23:12"/>
    <d v="2024-09-24T11:50:07"/>
    <n v="-279.83527777763084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6"/>
    <d v="2024-09-24T00:00:00"/>
    <d v="1899-12-30T11:57:47"/>
    <n v="29"/>
    <s v="E00029"/>
    <s v="RUTA KMS.029"/>
    <x v="56"/>
    <x v="0"/>
    <x v="0"/>
    <x v="5"/>
    <x v="0"/>
    <d v="2024-09-11T11:54:45"/>
    <x v="196"/>
    <n v="32.087500000081491"/>
    <d v="2024-09-24T11:57:47"/>
    <d v="1899-12-30T00:23:12"/>
    <d v="2024-09-24T12:20:59"/>
    <n v="-280.34972222201759"/>
    <x v="1"/>
    <m/>
    <m/>
    <x v="0"/>
    <x v="21"/>
    <x v="2"/>
    <x v="4"/>
    <x v="7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7"/>
    <d v="2024-09-24T00:00:00"/>
    <d v="1899-12-30T12:46:29"/>
    <n v="29"/>
    <s v="E00029"/>
    <s v="RUTA KMS.029"/>
    <x v="53"/>
    <x v="0"/>
    <x v="0"/>
    <x v="5"/>
    <x v="0"/>
    <d v="2024-09-11T11:54:45"/>
    <x v="196"/>
    <n v="32.087500000081491"/>
    <d v="2024-09-24T12:46:29"/>
    <d v="1899-12-30T00:23:12"/>
    <d v="2024-09-24T13:09:41"/>
    <n v="-281.16138888878049"/>
    <x v="1"/>
    <m/>
    <m/>
    <x v="0"/>
    <x v="21"/>
    <x v="2"/>
    <x v="4"/>
    <x v="3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8"/>
    <d v="2024-09-24T00:00:00"/>
    <d v="1899-12-30T13:10:57"/>
    <n v="29"/>
    <s v="E00029"/>
    <s v="RUTA KMS.029"/>
    <x v="56"/>
    <x v="0"/>
    <x v="0"/>
    <x v="5"/>
    <x v="0"/>
    <d v="2024-09-11T11:54:45"/>
    <x v="196"/>
    <n v="32.087500000081491"/>
    <d v="2024-09-24T13:10:57"/>
    <d v="1899-12-30T00:23:12"/>
    <d v="2024-09-24T13:34:09"/>
    <n v="-281.56916666653706"/>
    <x v="1"/>
    <m/>
    <m/>
    <x v="0"/>
    <x v="21"/>
    <x v="2"/>
    <x v="4"/>
    <x v="2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29"/>
    <d v="2024-09-24T00:00:00"/>
    <d v="1899-12-30T14:24:08"/>
    <n v="29"/>
    <s v="E00029"/>
    <s v="RUTA KMS.029"/>
    <x v="56"/>
    <x v="0"/>
    <x v="0"/>
    <x v="5"/>
    <x v="0"/>
    <d v="2024-09-11T11:54:45"/>
    <x v="196"/>
    <n v="32.087500000081491"/>
    <d v="2024-09-24T14:24:08"/>
    <d v="1899-12-30T00:23:12"/>
    <d v="2024-09-24T14:47:20"/>
    <n v="-282.78888888872461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0"/>
    <d v="2024-09-24T00:00:00"/>
    <d v="1899-12-30T14:59:50"/>
    <n v="29"/>
    <s v="E00029"/>
    <s v="RUTA KMS.029"/>
    <x v="53"/>
    <x v="0"/>
    <x v="0"/>
    <x v="5"/>
    <x v="0"/>
    <d v="2024-09-11T11:54:45"/>
    <x v="196"/>
    <n v="32.087500000081491"/>
    <d v="2024-09-24T14:59:50"/>
    <d v="1899-12-30T00:23:12"/>
    <d v="2024-09-24T15:23:02"/>
    <n v="-283.38388888881309"/>
    <x v="1"/>
    <m/>
    <m/>
    <x v="0"/>
    <x v="21"/>
    <x v="2"/>
    <x v="4"/>
    <x v="5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1"/>
    <d v="2024-09-24T00:00:00"/>
    <d v="1899-12-30T16:25:48"/>
    <n v="29"/>
    <s v="E00029"/>
    <s v="RUTA KMS.029"/>
    <x v="53"/>
    <x v="0"/>
    <x v="0"/>
    <x v="5"/>
    <x v="0"/>
    <d v="2024-09-11T11:54:45"/>
    <x v="196"/>
    <n v="32.087500000081491"/>
    <d v="2024-09-24T16:25:48"/>
    <d v="1899-12-30T00:23:12"/>
    <d v="2024-09-24T16:49:00"/>
    <n v="-284.81666666659294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2"/>
    <d v="2024-09-24T00:00:00"/>
    <d v="1899-12-30T16:36:07"/>
    <n v="29"/>
    <s v="E00029"/>
    <s v="RUTA KMS.029"/>
    <x v="56"/>
    <x v="0"/>
    <x v="0"/>
    <x v="5"/>
    <x v="0"/>
    <d v="2024-09-11T11:54:45"/>
    <x v="196"/>
    <n v="32.087500000081491"/>
    <d v="2024-09-24T16:36:07"/>
    <d v="1899-12-30T00:23:12"/>
    <d v="2024-09-24T16:59:19"/>
    <n v="-284.98861111106817"/>
    <x v="1"/>
    <m/>
    <m/>
    <x v="0"/>
    <x v="21"/>
    <x v="2"/>
    <x v="4"/>
    <x v="8"/>
    <n v="3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3"/>
    <d v="2024-09-25T00:00:00"/>
    <d v="1899-12-30T06:37:06"/>
    <n v="29"/>
    <s v="E00029"/>
    <s v="RUTA KMS.029"/>
    <x v="53"/>
    <x v="0"/>
    <x v="0"/>
    <x v="5"/>
    <x v="0"/>
    <d v="2024-09-11T11:54:45"/>
    <x v="196"/>
    <n v="32.087500000081491"/>
    <d v="2024-09-25T06:37:06"/>
    <d v="1899-12-30T00:23:12"/>
    <d v="2024-09-25T07:00:18"/>
    <n v="-299.00499999983003"/>
    <x v="1"/>
    <m/>
    <m/>
    <x v="0"/>
    <x v="24"/>
    <x v="2"/>
    <x v="4"/>
    <x v="1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4"/>
    <d v="2024-09-25T00:00:00"/>
    <d v="1899-12-30T07:14:16"/>
    <n v="29"/>
    <s v="E00029"/>
    <s v="RUTA KMS.029"/>
    <x v="56"/>
    <x v="0"/>
    <x v="0"/>
    <x v="5"/>
    <x v="0"/>
    <d v="2024-09-11T11:54:45"/>
    <x v="196"/>
    <n v="32.087500000081491"/>
    <d v="2024-09-25T07:14:16"/>
    <d v="1899-12-30T00:23:12"/>
    <d v="2024-09-25T07:37:28"/>
    <n v="-299.62444444431458"/>
    <x v="1"/>
    <m/>
    <m/>
    <x v="0"/>
    <x v="24"/>
    <x v="2"/>
    <x v="4"/>
    <x v="1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5"/>
    <d v="2024-09-25T00:00:00"/>
    <d v="1899-12-30T08:06:41"/>
    <n v="29"/>
    <s v="E00029"/>
    <s v="RUTA KMS.029"/>
    <x v="53"/>
    <x v="0"/>
    <x v="0"/>
    <x v="5"/>
    <x v="0"/>
    <d v="2024-09-11T11:54:45"/>
    <x v="196"/>
    <n v="32.087500000081491"/>
    <d v="2024-09-25T08:06:41"/>
    <d v="1899-12-30T00:23:12"/>
    <d v="2024-09-25T08:29:53"/>
    <n v="-300.49805555550847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6"/>
    <d v="2024-09-25T00:00:00"/>
    <d v="1899-12-30T08:27:33"/>
    <n v="29"/>
    <s v="E00029"/>
    <s v="RUTA KMS.029"/>
    <x v="56"/>
    <x v="0"/>
    <x v="0"/>
    <x v="5"/>
    <x v="0"/>
    <d v="2024-09-11T11:54:45"/>
    <x v="196"/>
    <n v="32.087500000081491"/>
    <d v="2024-09-25T08:27:33"/>
    <d v="1899-12-30T00:23:12"/>
    <d v="2024-09-25T08:50:45"/>
    <n v="-300.84583333320916"/>
    <x v="1"/>
    <m/>
    <m/>
    <x v="0"/>
    <x v="24"/>
    <x v="2"/>
    <x v="4"/>
    <x v="0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7"/>
    <d v="2024-09-25T00:00:00"/>
    <d v="1899-12-30T09:44:16"/>
    <n v="29"/>
    <s v="E00029"/>
    <s v="RUTA KMS.029"/>
    <x v="53"/>
    <x v="0"/>
    <x v="0"/>
    <x v="5"/>
    <x v="0"/>
    <d v="2024-09-11T11:54:45"/>
    <x v="196"/>
    <n v="32.087500000081491"/>
    <d v="2024-09-25T09:44:16"/>
    <d v="1899-12-30T00:23:12"/>
    <d v="2024-09-25T10:07:28"/>
    <n v="-302.12444444425637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8"/>
    <d v="2024-09-25T00:00:00"/>
    <d v="1899-12-30T09:46:00"/>
    <n v="29"/>
    <s v="E00029"/>
    <s v="RUTA KMS.029"/>
    <x v="56"/>
    <x v="0"/>
    <x v="0"/>
    <x v="5"/>
    <x v="0"/>
    <d v="2024-09-11T11:54:45"/>
    <x v="196"/>
    <n v="32.087500000081491"/>
    <d v="2024-09-25T09:46:00"/>
    <d v="1899-12-30T00:23:12"/>
    <d v="2024-09-25T10:09:12"/>
    <n v="-302.15333333326271"/>
    <x v="1"/>
    <m/>
    <m/>
    <x v="0"/>
    <x v="24"/>
    <x v="2"/>
    <x v="4"/>
    <x v="1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39"/>
    <d v="2024-09-25T00:00:00"/>
    <d v="1899-12-30T10:46:42"/>
    <n v="29"/>
    <s v="E00029"/>
    <s v="RUTA KMS.029"/>
    <x v="54"/>
    <x v="0"/>
    <x v="0"/>
    <x v="5"/>
    <x v="0"/>
    <d v="2024-09-11T11:54:45"/>
    <x v="196"/>
    <n v="32.087500000081491"/>
    <d v="2024-09-25T10:46:42"/>
    <d v="1899-12-30T00:23:12"/>
    <d v="2024-09-25T11:09:54"/>
    <n v="-303.16499999980442"/>
    <x v="1"/>
    <m/>
    <m/>
    <x v="0"/>
    <x v="24"/>
    <x v="2"/>
    <x v="4"/>
    <x v="6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0"/>
    <d v="2024-09-25T00:00:00"/>
    <d v="1899-12-30T11:27:21"/>
    <n v="29"/>
    <s v="E00029"/>
    <s v="RUTA KMS.029"/>
    <x v="53"/>
    <x v="0"/>
    <x v="0"/>
    <x v="5"/>
    <x v="0"/>
    <d v="2024-09-11T11:54:45"/>
    <x v="196"/>
    <n v="32.087500000081491"/>
    <d v="2024-09-25T11:27:21"/>
    <d v="1899-12-30T00:23:12"/>
    <d v="2024-09-25T11:50:33"/>
    <n v="-303.84249999979511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1"/>
    <d v="2024-09-25T00:00:00"/>
    <d v="1899-12-30T11:41:41"/>
    <n v="29"/>
    <s v="E00029"/>
    <s v="RUTA KMS.029"/>
    <x v="56"/>
    <x v="0"/>
    <x v="0"/>
    <x v="5"/>
    <x v="0"/>
    <d v="2024-09-11T11:54:45"/>
    <x v="196"/>
    <n v="32.087500000081491"/>
    <d v="2024-09-25T11:41:41"/>
    <d v="1899-12-30T00:23:12"/>
    <d v="2024-09-25T12:04:53"/>
    <n v="-304.0813888888224"/>
    <x v="1"/>
    <m/>
    <m/>
    <x v="0"/>
    <x v="24"/>
    <x v="2"/>
    <x v="4"/>
    <x v="7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2"/>
    <d v="2024-09-25T00:00:00"/>
    <d v="1899-12-30T12:50:09"/>
    <n v="29"/>
    <s v="E00029"/>
    <s v="RUTA KMS.029"/>
    <x v="53"/>
    <x v="0"/>
    <x v="0"/>
    <x v="5"/>
    <x v="0"/>
    <d v="2024-09-11T11:54:45"/>
    <x v="196"/>
    <n v="32.087500000081491"/>
    <d v="2024-09-25T12:50:09"/>
    <d v="1899-12-30T00:23:12"/>
    <d v="2024-09-25T13:13:21"/>
    <n v="-305.22249999985797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3"/>
    <d v="2024-09-25T00:00:00"/>
    <d v="1899-12-30T12:50:54"/>
    <n v="29"/>
    <s v="E00029"/>
    <s v="RUTA KMS.029"/>
    <x v="56"/>
    <x v="0"/>
    <x v="0"/>
    <x v="5"/>
    <x v="0"/>
    <d v="2024-09-11T11:54:45"/>
    <x v="196"/>
    <n v="32.087500000081491"/>
    <d v="2024-09-25T12:50:54"/>
    <d v="1899-12-30T00:23:12"/>
    <d v="2024-09-25T13:14:06"/>
    <n v="-305.23499999981141"/>
    <x v="1"/>
    <m/>
    <m/>
    <x v="0"/>
    <x v="24"/>
    <x v="2"/>
    <x v="4"/>
    <x v="3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4"/>
    <d v="2024-09-25T00:00:00"/>
    <d v="1899-12-30T13:37:28"/>
    <n v="29"/>
    <s v="E00029"/>
    <s v="RUTA KMS.029"/>
    <x v="55"/>
    <x v="0"/>
    <x v="0"/>
    <x v="5"/>
    <x v="0"/>
    <d v="2024-09-11T11:54:45"/>
    <x v="196"/>
    <n v="32.087500000081491"/>
    <d v="2024-09-25T13:37:28"/>
    <d v="1899-12-30T00:23:12"/>
    <d v="2024-09-25T14:00:40"/>
    <n v="-306.0111111109145"/>
    <x v="1"/>
    <m/>
    <m/>
    <x v="0"/>
    <x v="24"/>
    <x v="2"/>
    <x v="4"/>
    <x v="2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5"/>
    <d v="2024-09-25T00:00:00"/>
    <d v="1899-12-30T14:10:22"/>
    <n v="29"/>
    <s v="E00029"/>
    <s v="RUTA KMS.029"/>
    <x v="56"/>
    <x v="0"/>
    <x v="0"/>
    <x v="5"/>
    <x v="0"/>
    <d v="2024-09-11T11:54:45"/>
    <x v="196"/>
    <n v="32.087500000081491"/>
    <d v="2024-09-25T14:10:22"/>
    <d v="1899-12-30T00:23:12"/>
    <d v="2024-09-25T14:33:34"/>
    <n v="-306.55944444425404"/>
    <x v="1"/>
    <m/>
    <m/>
    <x v="0"/>
    <x v="24"/>
    <x v="2"/>
    <x v="4"/>
    <x v="5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6"/>
    <d v="2024-09-25T00:00:00"/>
    <d v="1899-12-30T15:10:43"/>
    <n v="29"/>
    <s v="E00029"/>
    <s v="RUTA KMS.029"/>
    <x v="53"/>
    <x v="0"/>
    <x v="0"/>
    <x v="5"/>
    <x v="0"/>
    <d v="2024-09-11T11:54:45"/>
    <x v="196"/>
    <n v="32.087500000081491"/>
    <d v="2024-09-25T15:10:43"/>
    <d v="1899-12-30T00:23:12"/>
    <d v="2024-09-25T15:33:55"/>
    <n v="-307.56527777767042"/>
    <x v="1"/>
    <m/>
    <m/>
    <x v="0"/>
    <x v="24"/>
    <x v="2"/>
    <x v="4"/>
    <x v="4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7"/>
    <d v="2024-09-25T00:00:00"/>
    <d v="1899-12-30T16:40:14"/>
    <n v="29"/>
    <s v="E00029"/>
    <s v="RUTA KMS.029"/>
    <x v="53"/>
    <x v="0"/>
    <x v="0"/>
    <x v="5"/>
    <x v="0"/>
    <d v="2024-09-11T11:54:45"/>
    <x v="196"/>
    <n v="32.087500000081491"/>
    <d v="2024-09-25T16:40:14"/>
    <d v="1899-12-30T00:23:12"/>
    <d v="2024-09-25T17:03:26"/>
    <n v="-309.05722222215263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1995"/>
    <x v="0"/>
    <s v="E3"/>
    <n v="100058482"/>
    <s v="CEMENSOL TRADING, S.L."/>
    <n v="46005209"/>
    <s v="MALAGA"/>
    <n v="200225"/>
    <x v="37"/>
    <d v="2024-09-11T00:00:00"/>
    <d v="1899-12-30T11:54:45"/>
    <s v="CLINKER CEMENSOL"/>
    <d v="2024-09-12T00:00:00"/>
    <x v="9"/>
    <x v="9"/>
    <x v="4548"/>
    <d v="2024-09-25T00:00:00"/>
    <d v="1899-12-30T16:42:08"/>
    <n v="29"/>
    <s v="E00029"/>
    <s v="RUTA KMS.029"/>
    <x v="56"/>
    <x v="0"/>
    <x v="0"/>
    <x v="5"/>
    <x v="0"/>
    <d v="2024-09-11T11:54:45"/>
    <x v="196"/>
    <n v="32.087500000081491"/>
    <d v="2024-09-25T16:42:08"/>
    <d v="1899-12-30T00:23:12"/>
    <d v="2024-09-25T17:05:20"/>
    <n v="-309.08888888871297"/>
    <x v="1"/>
    <m/>
    <m/>
    <x v="0"/>
    <x v="24"/>
    <x v="2"/>
    <x v="4"/>
    <x v="8"/>
    <n v="4"/>
    <s v=""/>
    <d v="1899-12-30T09:16:48"/>
    <n v="30.700833333414824"/>
    <n v="12"/>
    <n v="18.700833333414824"/>
    <n v="0"/>
    <x v="3"/>
  </r>
  <r>
    <s v="E002"/>
    <s v="EO55"/>
    <x v="4375"/>
    <x v="0"/>
    <s v="E3"/>
    <n v="432000110"/>
    <s v="PREBETONG HORMIGONES, S.A."/>
    <n v="46004248"/>
    <s v="CORDOBA (LAS QUEMADILLAS)"/>
    <n v="2945"/>
    <x v="88"/>
    <d v="2024-09-17T00:00:00"/>
    <d v="1899-12-30T09:18:55"/>
    <s v="24/09 En el día"/>
    <d v="2024-09-24T00:00:00"/>
    <x v="6"/>
    <x v="15"/>
    <x v="4549"/>
    <d v="2024-09-24T00:00:00"/>
    <d v="1899-12-30T10:34:02"/>
    <n v="10"/>
    <s v="E00010"/>
    <s v="RUTA KMS.010"/>
    <x v="111"/>
    <x v="0"/>
    <x v="0"/>
    <x v="9"/>
    <x v="0"/>
    <d v="2024-09-17T09:18:55"/>
    <x v="463"/>
    <n v="174.68472222215496"/>
    <d v="2024-09-24T10:34:02"/>
    <d v="1899-12-30T00:08:00"/>
    <d v="2024-09-24T10:42:02"/>
    <n v="5.2994444443029352"/>
    <x v="0"/>
    <m/>
    <m/>
    <x v="0"/>
    <x v="21"/>
    <x v="0"/>
    <x v="4"/>
    <x v="6"/>
    <n v="3"/>
    <s v=""/>
    <d v="1899-12-30T03:12:00"/>
    <n v="173.55138888882163"/>
    <n v="60"/>
    <n v="113.55138888882163"/>
    <n v="0"/>
    <x v="3"/>
  </r>
  <r>
    <s v="E002"/>
    <s v="EO55"/>
    <x v="4376"/>
    <x v="0"/>
    <s v="E4"/>
    <n v="100058375"/>
    <s v="GRUPO PUYA 68, S.L."/>
    <n v="46005331"/>
    <s v="ALMACEN-S.PEDRO ALCANTARA"/>
    <n v="3283"/>
    <x v="40"/>
    <d v="2024-09-19T00:00:00"/>
    <d v="1899-12-30T10:12:02"/>
    <s v="24/09 Pedido diario"/>
    <d v="2024-09-24T00:00:00"/>
    <x v="3"/>
    <x v="9"/>
    <x v="4550"/>
    <d v="2024-09-24T00:00:00"/>
    <d v="1899-12-30T13:56:57"/>
    <n v="84"/>
    <s v="E00084"/>
    <s v="RUTA KMS.084"/>
    <x v="143"/>
    <x v="0"/>
    <x v="0"/>
    <x v="5"/>
    <x v="1"/>
    <d v="2024-09-19T10:12:02"/>
    <x v="462"/>
    <n v="123.79944444447756"/>
    <d v="2024-09-24T13:56:57"/>
    <d v="1899-12-30T01:07:12"/>
    <d v="2024-09-24T15:04:09"/>
    <n v="-1.0691666667116806"/>
    <x v="1"/>
    <m/>
    <m/>
    <x v="0"/>
    <x v="21"/>
    <x v="1"/>
    <x v="4"/>
    <x v="2"/>
    <n v="3"/>
    <s v=""/>
    <d v="1899-12-31T02:52:48"/>
    <n v="121.67944444447755"/>
    <n v="60"/>
    <n v="61.679444444477554"/>
    <n v="0"/>
    <x v="3"/>
  </r>
  <r>
    <s v="E002"/>
    <s v="EO55"/>
    <x v="4377"/>
    <x v="0"/>
    <s v="E3"/>
    <n v="432000110"/>
    <s v="PREBETONG HORMIGONES, S.A."/>
    <n v="46004248"/>
    <s v="CORDOBA (LAS QUEMADILLAS)"/>
    <n v="2945"/>
    <x v="88"/>
    <d v="2024-09-19T00:00:00"/>
    <d v="1899-12-30T15:57:37"/>
    <s v="24/09 lo antes posib"/>
    <d v="2024-09-23T00:00:00"/>
    <x v="13"/>
    <x v="15"/>
    <x v="4551"/>
    <d v="2024-09-24T00:00:00"/>
    <d v="1899-12-30T12:55:08"/>
    <n v="10"/>
    <s v="E00010"/>
    <s v="RUTA KMS.010"/>
    <x v="111"/>
    <x v="0"/>
    <x v="0"/>
    <x v="9"/>
    <x v="0"/>
    <d v="2024-09-19T15:57:37"/>
    <x v="410"/>
    <n v="88.039722222194541"/>
    <d v="2024-09-24T12:55:08"/>
    <d v="1899-12-30T00:08:00"/>
    <d v="2024-09-24T13:03:08"/>
    <n v="-29.05222222226439"/>
    <x v="1"/>
    <m/>
    <m/>
    <x v="0"/>
    <x v="21"/>
    <x v="2"/>
    <x v="4"/>
    <x v="3"/>
    <n v="3"/>
    <s v=""/>
    <d v="1899-12-30T03:12:00"/>
    <n v="86.906388888861201"/>
    <n v="48"/>
    <n v="38.906388888861201"/>
    <n v="0"/>
    <x v="3"/>
  </r>
  <r>
    <s v="E002"/>
    <s v="EO55"/>
    <x v="4378"/>
    <x v="0"/>
    <s v="E3"/>
    <n v="100018624"/>
    <s v="VIPRELUC, S.L."/>
    <n v="46000748"/>
    <s v="PUENTE GENIL"/>
    <n v="3264"/>
    <x v="43"/>
    <d v="2024-09-20T00:00:00"/>
    <d v="1899-12-30T13:45:21"/>
    <s v="25/09 08:00h"/>
    <d v="2024-09-25T00:00:00"/>
    <x v="13"/>
    <x v="9"/>
    <x v="4552"/>
    <d v="2024-09-25T00:00:00"/>
    <d v="1899-12-30T06:25:32"/>
    <n v="127"/>
    <s v="E00127"/>
    <s v="RUTA KMS.127"/>
    <x v="106"/>
    <x v="0"/>
    <x v="0"/>
    <x v="5"/>
    <x v="0"/>
    <d v="2024-09-20T13:45:21"/>
    <x v="473"/>
    <n v="114.24416666664183"/>
    <d v="2024-09-25T06:25:32"/>
    <d v="1899-12-30T01:41:36"/>
    <d v="2024-09-25T08:07:08"/>
    <n v="-0.11888888874091208"/>
    <x v="0"/>
    <m/>
    <m/>
    <x v="0"/>
    <x v="24"/>
    <x v="0"/>
    <x v="4"/>
    <x v="13"/>
    <n v="4"/>
    <s v=""/>
    <d v="1899-12-31T16:38:24"/>
    <n v="111.5508333333085"/>
    <n v="60"/>
    <n v="51.550833333308503"/>
    <n v="0"/>
    <x v="3"/>
  </r>
  <r>
    <s v="E002"/>
    <s v="EO55"/>
    <x v="4379"/>
    <x v="0"/>
    <s v="E4"/>
    <n v="100056469"/>
    <s v="EXC. Y MAT. DE CONST. JOMA S.L."/>
    <n v="46004733"/>
    <s v="TORRE DE BENAGALBON (ALMACEN)"/>
    <n v="3283"/>
    <x v="40"/>
    <d v="2024-09-20T00:00:00"/>
    <d v="1899-12-30T16:02:13"/>
    <s v="25/09 antes 13h"/>
    <d v="2024-09-25T00:00:00"/>
    <x v="0"/>
    <x v="9"/>
    <x v="4553"/>
    <d v="2024-09-25T00:00:00"/>
    <d v="1899-12-30T09:34:36"/>
    <n v="12"/>
    <s v="E00012"/>
    <s v="RUTA KMS.012"/>
    <x v="143"/>
    <x v="0"/>
    <x v="0"/>
    <x v="5"/>
    <x v="1"/>
    <d v="2024-09-20T16:02:13"/>
    <x v="491"/>
    <n v="116.96305555547588"/>
    <d v="2024-09-25T09:34:36"/>
    <d v="1899-12-30T00:09:36"/>
    <d v="2024-09-25T09:44:12"/>
    <n v="3.2633333332487382"/>
    <x v="0"/>
    <m/>
    <m/>
    <x v="0"/>
    <x v="24"/>
    <x v="0"/>
    <x v="4"/>
    <x v="1"/>
    <n v="4"/>
    <s v=""/>
    <d v="1899-12-30T03:50:24"/>
    <n v="115.80305555547588"/>
    <n v="60"/>
    <n v="55.803055555475879"/>
    <n v="0"/>
    <x v="3"/>
  </r>
  <r>
    <s v="E002"/>
    <s v="EO55"/>
    <x v="4380"/>
    <x v="0"/>
    <s v="E4"/>
    <n v="100044831"/>
    <s v="CHAVO SUR, S.L."/>
    <n v="46005340"/>
    <s v="ALMACEN-CAMPILLOS"/>
    <n v="3283"/>
    <x v="40"/>
    <d v="2024-09-23T00:00:00"/>
    <d v="1899-12-30T08:05:40"/>
    <s v="24/09 10:00h"/>
    <d v="2024-09-24T00:00:00"/>
    <x v="17"/>
    <x v="9"/>
    <x v="4554"/>
    <d v="2024-09-24T00:00:00"/>
    <d v="1899-12-30T14:19:09"/>
    <n v="89"/>
    <s v="E00089"/>
    <s v="RUTA KMS.089"/>
    <x v="236"/>
    <x v="0"/>
    <x v="0"/>
    <x v="5"/>
    <x v="1"/>
    <d v="2024-09-23T08:05:40"/>
    <x v="449"/>
    <n v="27.905555555596948"/>
    <d v="2024-09-24T14:19:09"/>
    <d v="1899-12-30T01:11:12"/>
    <d v="2024-09-24T15:30:21"/>
    <n v="-3.5058333331835456"/>
    <x v="1"/>
    <m/>
    <m/>
    <x v="0"/>
    <x v="21"/>
    <x v="2"/>
    <x v="4"/>
    <x v="5"/>
    <n v="3"/>
    <s v=""/>
    <d v="1899-12-31T04:28:48"/>
    <n v="25.71888888893028"/>
    <n v="12"/>
    <n v="13.71888888893028"/>
    <n v="0"/>
    <x v="3"/>
  </r>
  <r>
    <s v="E002"/>
    <s v="EO55"/>
    <x v="4381"/>
    <x v="0"/>
    <s v="E4"/>
    <n v="100021562"/>
    <s v="DECORACION CERAMICA Y PAVIMENTOS, S"/>
    <n v="46004786"/>
    <s v="VALVERDE DEL CAMINO"/>
    <n v="3312"/>
    <x v="50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0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1"/>
    <x v="0"/>
    <s v="E4"/>
    <n v="100021562"/>
    <s v="DECORACION CERAMICA Y PAVIMENTOS, S"/>
    <n v="46004786"/>
    <s v="VALVERDE DEL CAMINO"/>
    <n v="2882"/>
    <x v="49"/>
    <d v="2024-09-23T00:00:00"/>
    <d v="1899-12-30T09:14:52"/>
    <s v="24/09 Lo antes posib"/>
    <d v="2024-09-24T00:00:00"/>
    <x v="9"/>
    <x v="10"/>
    <x v="4555"/>
    <d v="2024-09-24T00:00:00"/>
    <d v="1899-12-30T14:17:55"/>
    <n v="43"/>
    <s v="E00043"/>
    <s v="RUTA KMS.043"/>
    <x v="94"/>
    <x v="0"/>
    <x v="1"/>
    <x v="6"/>
    <x v="1"/>
    <d v="2024-09-23T09:14:52"/>
    <x v="439"/>
    <n v="34.75222222233424"/>
    <d v="2024-09-24T14:17:55"/>
    <d v="1899-12-30T00:34:24"/>
    <d v="2024-09-24T14:52:19"/>
    <n v="5.1280555556877516"/>
    <x v="0"/>
    <m/>
    <m/>
    <x v="0"/>
    <x v="21"/>
    <x v="0"/>
    <x v="4"/>
    <x v="5"/>
    <n v="3"/>
    <s v=""/>
    <d v="1899-12-30T13:45:36"/>
    <n v="33.178888889000909"/>
    <n v="12"/>
    <n v="21.178888889000909"/>
    <n v="0"/>
    <x v="3"/>
  </r>
  <r>
    <s v="E002"/>
    <s v="EO55"/>
    <x v="4382"/>
    <x v="0"/>
    <s v="E4"/>
    <n v="100030200"/>
    <s v="LEROY MERLIN ESPAÑA,S.L.U."/>
    <n v="46005557"/>
    <s v="JEREZ DE LA FRONTERA (15)"/>
    <n v="3295"/>
    <x v="86"/>
    <d v="2024-09-23T00:00:00"/>
    <d v="1899-12-30T10:23:50"/>
    <s v="81504717  25/09 7h a"/>
    <d v="2024-09-25T00:00:00"/>
    <x v="18"/>
    <x v="9"/>
    <x v="4556"/>
    <d v="2024-09-24T00:00:00"/>
    <d v="1899-12-30T15:51:42"/>
    <n v="244"/>
    <s v="E00244"/>
    <s v="RUTA KMS.244"/>
    <x v="419"/>
    <x v="0"/>
    <x v="0"/>
    <x v="5"/>
    <x v="1"/>
    <d v="2024-09-23T10:23:50"/>
    <x v="479"/>
    <n v="46.602777777705342"/>
    <d v="2024-09-24T15:51:42"/>
    <d v="1899-12-30T03:15:12"/>
    <d v="2024-09-24T19:06:54"/>
    <n v="13.884999999892898"/>
    <x v="0"/>
    <m/>
    <m/>
    <x v="0"/>
    <x v="21"/>
    <x v="0"/>
    <x v="4"/>
    <x v="4"/>
    <n v="3"/>
    <s v=""/>
    <d v="1900-01-02T06:04:48"/>
    <n v="42.349444444372011"/>
    <n v="24"/>
    <n v="18.349444444372011"/>
    <n v="0"/>
    <x v="3"/>
  </r>
  <r>
    <s v="E002"/>
    <s v="EO55"/>
    <x v="4383"/>
    <x v="0"/>
    <s v="E3"/>
    <n v="100056132"/>
    <s v="ARIDOS EL POLI, S.L."/>
    <n v="46005943"/>
    <s v="GUILLENA-ARIDOS EL POLI"/>
    <n v="837"/>
    <x v="42"/>
    <d v="2024-09-23T00:00:00"/>
    <d v="1899-12-30T11:07:05"/>
    <s v="24/09 12:00h"/>
    <d v="2024-09-24T00:00:00"/>
    <x v="6"/>
    <x v="10"/>
    <x v="4557"/>
    <d v="2024-09-24T00:00:00"/>
    <d v="1899-12-30T14:11:27"/>
    <n v="83"/>
    <s v="E00083"/>
    <s v="RUTA KMS.083"/>
    <x v="64"/>
    <x v="0"/>
    <x v="0"/>
    <x v="6"/>
    <x v="0"/>
    <d v="2024-09-23T11:07:05"/>
    <x v="463"/>
    <n v="28.881944444321562"/>
    <d v="2024-09-24T14:11:27"/>
    <d v="1899-12-30T01:06:24"/>
    <d v="2024-09-24T15:17:51"/>
    <n v="0.70249999989755452"/>
    <x v="0"/>
    <m/>
    <m/>
    <x v="0"/>
    <x v="21"/>
    <x v="0"/>
    <x v="4"/>
    <x v="5"/>
    <n v="3"/>
    <s v=""/>
    <d v="1899-12-31T02:33:36"/>
    <n v="26.775277777654896"/>
    <n v="12"/>
    <n v="14.775277777654896"/>
    <n v="0"/>
    <x v="3"/>
  </r>
  <r>
    <s v="E002"/>
    <s v="EO55"/>
    <x v="4384"/>
    <x v="0"/>
    <s v="E4"/>
    <n v="100018498"/>
    <s v="MATCON HNOS. GAMEZ DOMINGUEZ, S.L."/>
    <n v="46000431"/>
    <s v="MALAGA (CNO. MEDIOAMBIENTAL Nº29)"/>
    <n v="3283"/>
    <x v="40"/>
    <d v="2024-09-23T00:00:00"/>
    <d v="1899-12-30T11:12:46"/>
    <s v="24/09 Por la mañana"/>
    <d v="2024-09-24T00:00:00"/>
    <x v="3"/>
    <x v="9"/>
    <x v="4558"/>
    <d v="2024-09-24T00:00:00"/>
    <d v="1899-12-30T15:07:42"/>
    <n v="22"/>
    <s v="E00022"/>
    <s v="RUTA KMS.022"/>
    <x v="59"/>
    <x v="0"/>
    <x v="0"/>
    <x v="5"/>
    <x v="1"/>
    <d v="2024-09-23T11:12:46"/>
    <x v="462"/>
    <n v="26.787222222250421"/>
    <d v="2024-09-24T15:07:42"/>
    <d v="1899-12-30T00:17:36"/>
    <d v="2024-09-24T15:25:18"/>
    <n v="-1.4216666665161029"/>
    <x v="1"/>
    <m/>
    <m/>
    <x v="0"/>
    <x v="21"/>
    <x v="1"/>
    <x v="4"/>
    <x v="4"/>
    <n v="3"/>
    <s v=""/>
    <d v="1899-12-30T07:02:24"/>
    <n v="25.493888888917088"/>
    <n v="12"/>
    <n v="13.493888888917088"/>
    <n v="0"/>
    <x v="3"/>
  </r>
  <r>
    <s v="E002"/>
    <s v="EO55"/>
    <x v="4385"/>
    <x v="0"/>
    <s v="E4"/>
    <n v="100018498"/>
    <s v="MATCON HNOS. GAMEZ DOMINGUEZ, S.L."/>
    <n v="46000431"/>
    <s v="MALAGA (CNO. MEDIOAMBIENTAL Nº29)"/>
    <n v="3283"/>
    <x v="40"/>
    <d v="2024-09-23T00:00:00"/>
    <d v="1899-12-30T11:12:55"/>
    <s v="25/09 lo antes posib"/>
    <d v="2024-09-25T00:00:00"/>
    <x v="3"/>
    <x v="9"/>
    <x v="4559"/>
    <d v="2024-09-25T00:00:00"/>
    <d v="1899-12-30T16:38:23"/>
    <n v="22"/>
    <s v="E00022"/>
    <s v="RUTA KMS.022"/>
    <x v="236"/>
    <x v="0"/>
    <x v="0"/>
    <x v="5"/>
    <x v="1"/>
    <d v="2024-09-23T11:12:55"/>
    <x v="504"/>
    <n v="50.784722222364508"/>
    <d v="2024-09-25T16:38:23"/>
    <d v="1899-12-30T00:17:36"/>
    <d v="2024-09-25T16:55:59"/>
    <n v="-2.9330555554479361"/>
    <x v="1"/>
    <m/>
    <m/>
    <x v="0"/>
    <x v="24"/>
    <x v="3"/>
    <x v="4"/>
    <x v="8"/>
    <n v="4"/>
    <s v=""/>
    <d v="1899-12-30T07:02:24"/>
    <n v="49.491388889031171"/>
    <n v="24"/>
    <n v="25.491388889031171"/>
    <n v="0"/>
    <x v="3"/>
  </r>
  <r>
    <s v="E002"/>
    <s v="EO55"/>
    <x v="4386"/>
    <x v="0"/>
    <s v="E3"/>
    <n v="100018390"/>
    <s v="FORJADOS TOR S.L."/>
    <n v="46005202"/>
    <s v="VILLANUEVA DEL TRABUCO"/>
    <n v="3262"/>
    <x v="38"/>
    <d v="2024-09-23T00:00:00"/>
    <d v="1899-12-30T11:46:41"/>
    <s v="24/09 11:00h"/>
    <d v="2024-09-24T00:00:00"/>
    <x v="12"/>
    <x v="9"/>
    <x v="4560"/>
    <d v="2024-09-24T00:00:00"/>
    <d v="1899-12-30T10:55:07"/>
    <n v="62"/>
    <s v="E00062"/>
    <s v="RUTA KMS.062"/>
    <x v="249"/>
    <x v="0"/>
    <x v="0"/>
    <x v="5"/>
    <x v="0"/>
    <d v="2024-09-23T11:46:41"/>
    <x v="427"/>
    <n v="23.221944444521796"/>
    <d v="2024-09-24T10:55:07"/>
    <d v="1899-12-30T00:49:36"/>
    <d v="2024-09-24T11:44:43"/>
    <n v="-0.74527777772163972"/>
    <x v="0"/>
    <m/>
    <m/>
    <x v="0"/>
    <x v="21"/>
    <x v="0"/>
    <x v="4"/>
    <x v="6"/>
    <n v="3"/>
    <s v=""/>
    <d v="1899-12-30T19:50:24"/>
    <n v="21.395277777855128"/>
    <n v="12"/>
    <n v="9.395277777855128"/>
    <n v="0"/>
    <x v="3"/>
  </r>
  <r>
    <s v="E002"/>
    <s v="EO55"/>
    <x v="4387"/>
    <x v="0"/>
    <s v="E3"/>
    <n v="100018390"/>
    <s v="FORJADOS TOR S.L."/>
    <n v="46005202"/>
    <s v="VILLANUEVA DEL TRABUCO"/>
    <n v="3262"/>
    <x v="38"/>
    <d v="2024-09-23T00:00:00"/>
    <d v="1899-12-30T11:47:00"/>
    <s v="24/09 12:00h"/>
    <d v="2024-09-24T00:00:00"/>
    <x v="17"/>
    <x v="9"/>
    <x v="4561"/>
    <d v="2024-09-24T00:00:00"/>
    <d v="1899-12-30T10:32:12"/>
    <n v="62"/>
    <s v="E00062"/>
    <s v="RUTA KMS.062"/>
    <x v="100"/>
    <x v="0"/>
    <x v="0"/>
    <x v="5"/>
    <x v="0"/>
    <d v="2024-09-23T11:47:00"/>
    <x v="449"/>
    <n v="24.216666666674428"/>
    <d v="2024-09-24T10:32:12"/>
    <d v="1899-12-30T00:49:36"/>
    <d v="2024-09-24T11:21:48"/>
    <n v="0.6366666667163372"/>
    <x v="0"/>
    <m/>
    <m/>
    <x v="0"/>
    <x v="21"/>
    <x v="0"/>
    <x v="4"/>
    <x v="6"/>
    <n v="3"/>
    <s v=""/>
    <d v="1899-12-30T19:50:24"/>
    <n v="22.39000000000776"/>
    <n v="12"/>
    <n v="10.39000000000776"/>
    <n v="0"/>
    <x v="3"/>
  </r>
  <r>
    <s v="E002"/>
    <s v="EO55"/>
    <x v="4388"/>
    <x v="0"/>
    <s v="E3"/>
    <n v="100034261"/>
    <s v="JIMENEZ Y CARMONA, S.A."/>
    <n v="46005928"/>
    <s v="ALGALLARIN"/>
    <n v="3271"/>
    <x v="87"/>
    <d v="2024-09-23T00:00:00"/>
    <d v="1899-12-30T12:04:17"/>
    <s v="25/09 08h urgente"/>
    <d v="2024-09-25T00:00:00"/>
    <x v="13"/>
    <x v="9"/>
    <x v="4562"/>
    <d v="2024-09-24T00:00:00"/>
    <d v="1899-12-30T16:22:58"/>
    <n v="202"/>
    <s v="E00202"/>
    <s v="RUTA KMS.202"/>
    <x v="65"/>
    <x v="0"/>
    <x v="0"/>
    <x v="5"/>
    <x v="0"/>
    <d v="2024-09-23T12:04:17"/>
    <x v="473"/>
    <n v="43.928611111245118"/>
    <d v="2024-09-24T16:22:58"/>
    <d v="1899-12-30T02:41:36"/>
    <d v="2024-09-24T19:04:34"/>
    <n v="12.923888888850342"/>
    <x v="0"/>
    <m/>
    <m/>
    <x v="0"/>
    <x v="21"/>
    <x v="0"/>
    <x v="4"/>
    <x v="8"/>
    <n v="3"/>
    <s v="TRANSPORTES FRANCISCO CASTILLA E HI"/>
    <d v="1900-01-01T16:38:24"/>
    <n v="40.235277777911783"/>
    <n v="24"/>
    <n v="16.235277777911783"/>
    <n v="0"/>
    <x v="3"/>
  </r>
  <r>
    <s v="E002"/>
    <s v="EO55"/>
    <x v="4389"/>
    <x v="0"/>
    <s v="E3"/>
    <n v="100034261"/>
    <s v="JIMENEZ Y CARMONA, S.A."/>
    <n v="46005928"/>
    <s v="ALGALLARIN"/>
    <n v="3271"/>
    <x v="87"/>
    <d v="2024-09-23T00:00:00"/>
    <d v="1899-12-30T12:04:26"/>
    <s v="12h  no retrasar"/>
    <d v="2024-09-25T00:00:00"/>
    <x v="17"/>
    <x v="9"/>
    <x v="4563"/>
    <d v="2024-09-25T00:00:00"/>
    <d v="1899-12-30T06:15:55"/>
    <n v="202"/>
    <s v="E00202"/>
    <s v="RUTA KMS.202"/>
    <x v="279"/>
    <x v="0"/>
    <x v="0"/>
    <x v="5"/>
    <x v="0"/>
    <d v="2024-09-23T12:04:26"/>
    <x v="474"/>
    <n v="47.926111111126374"/>
    <d v="2024-09-25T06:15:55"/>
    <d v="1899-12-30T02:41:36"/>
    <d v="2024-09-25T08:57:31"/>
    <n v="3.0413888887851499"/>
    <x v="0"/>
    <m/>
    <m/>
    <x v="0"/>
    <x v="24"/>
    <x v="0"/>
    <x v="4"/>
    <x v="13"/>
    <n v="4"/>
    <s v="TRANSPORTES FRANCISCO CASTILLA E HI"/>
    <d v="1900-01-01T16:38:24"/>
    <n v="44.232777777793039"/>
    <n v="24"/>
    <n v="20.232777777793039"/>
    <n v="0"/>
    <x v="3"/>
  </r>
  <r>
    <s v="E002"/>
    <s v="EO55"/>
    <x v="4390"/>
    <x v="0"/>
    <s v="E4"/>
    <n v="100058117"/>
    <s v="MAT. CONST CRISTOBAL CASTILLA, S.L."/>
    <n v="46005375"/>
    <s v="ALMACEN SAN ROQUE"/>
    <n v="3283"/>
    <x v="40"/>
    <d v="2024-09-23T00:00:00"/>
    <d v="1899-12-30T12:28:46"/>
    <s v="24/09 Lo antes posib"/>
    <d v="2024-09-24T00:00:00"/>
    <x v="9"/>
    <x v="9"/>
    <x v="4564"/>
    <d v="2024-09-24T00:00:00"/>
    <d v="1899-12-30T10:05:22"/>
    <n v="145"/>
    <s v="E00145"/>
    <s v="RUTA KMS.145"/>
    <x v="59"/>
    <x v="0"/>
    <x v="0"/>
    <x v="5"/>
    <x v="1"/>
    <d v="2024-09-23T12:28:46"/>
    <x v="439"/>
    <n v="31.520555555645842"/>
    <d v="2024-09-24T10:05:22"/>
    <d v="1899-12-30T01:56:00"/>
    <d v="2024-09-24T12:01:22"/>
    <n v="7.9772222221945412"/>
    <x v="0"/>
    <m/>
    <m/>
    <x v="0"/>
    <x v="21"/>
    <x v="0"/>
    <x v="4"/>
    <x v="6"/>
    <n v="3"/>
    <s v=""/>
    <d v="1899-12-31T22:24:00"/>
    <n v="28.587222222312509"/>
    <n v="12"/>
    <n v="16.587222222312509"/>
    <n v="0"/>
    <x v="3"/>
  </r>
  <r>
    <s v="E002"/>
    <s v="EO55"/>
    <x v="4391"/>
    <x v="0"/>
    <s v="E3"/>
    <n v="100043691"/>
    <s v="PAVESUR DERIVADOS, S.A."/>
    <n v="46005102"/>
    <s v="PLANTA OJEN"/>
    <n v="3269"/>
    <x v="45"/>
    <d v="2024-09-23T00:00:00"/>
    <d v="1899-12-30T12:40:45"/>
    <s v="24/09 11h"/>
    <d v="2024-09-24T00:00:00"/>
    <x v="0"/>
    <x v="9"/>
    <x v="4565"/>
    <d v="2024-09-24T00:00:00"/>
    <d v="1899-12-30T12:04:07"/>
    <n v="68"/>
    <s v="E00068"/>
    <s v="RUTA KMS.068"/>
    <x v="84"/>
    <x v="0"/>
    <x v="0"/>
    <x v="5"/>
    <x v="0"/>
    <d v="2024-09-23T12:40:45"/>
    <x v="461"/>
    <n v="24.320833333244082"/>
    <d v="2024-09-24T12:04:07"/>
    <d v="1899-12-30T00:54:24"/>
    <d v="2024-09-24T12:58:31"/>
    <n v="2.4722222238779068E-2"/>
    <x v="0"/>
    <m/>
    <m/>
    <x v="0"/>
    <x v="21"/>
    <x v="0"/>
    <x v="4"/>
    <x v="3"/>
    <n v="3"/>
    <s v=""/>
    <d v="1899-12-30T21:45:36"/>
    <n v="22.414166666577415"/>
    <n v="12"/>
    <n v="10.414166666577415"/>
    <n v="0"/>
    <x v="3"/>
  </r>
  <r>
    <s v="E002"/>
    <s v="EO55"/>
    <x v="4392"/>
    <x v="0"/>
    <s v="E3"/>
    <n v="100043691"/>
    <s v="PAVESUR DERIVADOS, S.A."/>
    <n v="46005102"/>
    <s v="PLANTA OJEN"/>
    <n v="3269"/>
    <x v="45"/>
    <d v="2024-09-23T00:00:00"/>
    <d v="1899-12-30T12:41:27"/>
    <s v="24/09 13h"/>
    <d v="2024-09-24T00:00:00"/>
    <x v="0"/>
    <x v="9"/>
    <x v="4566"/>
    <d v="2024-09-24T00:00:00"/>
    <d v="1899-12-30T13:14:14"/>
    <n v="68"/>
    <s v="E00068"/>
    <s v="RUTA KMS.068"/>
    <x v="82"/>
    <x v="0"/>
    <x v="0"/>
    <x v="5"/>
    <x v="0"/>
    <d v="2024-09-23T12:41:27"/>
    <x v="461"/>
    <n v="24.30916666664416"/>
    <d v="2024-09-24T13:14:14"/>
    <d v="1899-12-30T00:54:24"/>
    <d v="2024-09-24T14:08:38"/>
    <n v="-1.1438888889388181"/>
    <x v="1"/>
    <m/>
    <m/>
    <x v="0"/>
    <x v="21"/>
    <x v="1"/>
    <x v="4"/>
    <x v="2"/>
    <n v="3"/>
    <s v=""/>
    <d v="1899-12-30T21:45:36"/>
    <n v="22.402499999977493"/>
    <n v="12"/>
    <n v="10.402499999977493"/>
    <n v="0"/>
    <x v="3"/>
  </r>
  <r>
    <s v="E002"/>
    <s v="EO55"/>
    <x v="4393"/>
    <x v="0"/>
    <s v="E4"/>
    <n v="100058986"/>
    <s v="COMERCIAL GETAFE NORTE S.L."/>
    <n v="46005627"/>
    <s v="SUECA-PAREDES Y AISLAMIENTOS"/>
    <n v="3283"/>
    <x v="40"/>
    <d v="2024-09-23T00:00:00"/>
    <d v="1899-12-30T12:44:09"/>
    <s v="25/09"/>
    <d v="2024-09-25T00:00:00"/>
    <x v="9"/>
    <x v="9"/>
    <x v="4567"/>
    <d v="2024-09-24T00:00:00"/>
    <d v="1899-12-30T12:21:55"/>
    <n v="623"/>
    <s v="E00623"/>
    <s v="RUTA KMS.623"/>
    <x v="420"/>
    <x v="0"/>
    <x v="0"/>
    <x v="5"/>
    <x v="1"/>
    <d v="2024-09-23T12:44:09"/>
    <x v="452"/>
    <n v="55.264166666718666"/>
    <d v="2024-09-24T12:21:55"/>
    <d v="1899-12-30T08:18:24"/>
    <d v="2024-09-24T20:40:19"/>
    <n v="23.328055555641185"/>
    <x v="0"/>
    <m/>
    <m/>
    <x v="0"/>
    <x v="21"/>
    <x v="0"/>
    <x v="4"/>
    <x v="3"/>
    <n v="3"/>
    <s v=""/>
    <d v="1900-01-07T07:21:36"/>
    <n v="45.957500000052001"/>
    <n v="24"/>
    <n v="21.957500000052001"/>
    <n v="0"/>
    <x v="3"/>
  </r>
  <r>
    <s v="E002"/>
    <s v="EO55"/>
    <x v="4394"/>
    <x v="0"/>
    <s v="E3"/>
    <n v="432000110"/>
    <s v="PREBETONG HORMIGONES, S.A."/>
    <n v="46004248"/>
    <s v="CORDOBA (LAS QUEMADILLAS)"/>
    <n v="3269"/>
    <x v="45"/>
    <d v="2024-09-23T00:00:00"/>
    <d v="1899-12-30T12:44:33"/>
    <s v="24/09 12:00h"/>
    <d v="2024-09-24T00:00:00"/>
    <x v="17"/>
    <x v="9"/>
    <x v="4568"/>
    <d v="2024-09-24T00:00:00"/>
    <d v="1899-12-30T10:22:46"/>
    <n v="170"/>
    <s v="E00170"/>
    <s v="RUTA KMS.170"/>
    <x v="381"/>
    <x v="0"/>
    <x v="0"/>
    <x v="5"/>
    <x v="0"/>
    <d v="2024-09-23T12:44:33"/>
    <x v="449"/>
    <n v="23.257500000006985"/>
    <d v="2024-09-24T10:22:46"/>
    <d v="1899-12-30T02:16:00"/>
    <d v="2024-09-24T12:38:46"/>
    <n v="-0.64611111109843478"/>
    <x v="0"/>
    <m/>
    <m/>
    <x v="0"/>
    <x v="21"/>
    <x v="0"/>
    <x v="4"/>
    <x v="6"/>
    <n v="3"/>
    <s v=""/>
    <d v="1900-01-01T06:24:00"/>
    <n v="19.990833333340319"/>
    <n v="12"/>
    <n v="7.9908333333403192"/>
    <n v="0"/>
    <x v="3"/>
  </r>
  <r>
    <s v="E002"/>
    <s v="EO55"/>
    <x v="4395"/>
    <x v="0"/>
    <s v="E4"/>
    <n v="100052034"/>
    <s v="GRUPO PUMA ESPAÑA S.L."/>
    <n v="46005388"/>
    <s v="FABRICA - GRANADA"/>
    <n v="3283"/>
    <x v="40"/>
    <d v="2024-09-23T00:00:00"/>
    <d v="1899-12-30T13:07:34"/>
    <s v="24/09 En el día"/>
    <d v="2024-09-24T00:00:00"/>
    <x v="9"/>
    <x v="9"/>
    <x v="4569"/>
    <d v="2024-09-24T00:00:00"/>
    <d v="1899-12-30T13:33:55"/>
    <n v="132"/>
    <s v="E00132"/>
    <s v="RUTA KMS.132"/>
    <x v="421"/>
    <x v="0"/>
    <x v="0"/>
    <x v="5"/>
    <x v="1"/>
    <d v="2024-09-23T13:07:34"/>
    <x v="439"/>
    <n v="30.873888888861984"/>
    <d v="2024-09-24T13:33:55"/>
    <d v="1899-12-30T01:45:36"/>
    <d v="2024-09-24T15:19:31"/>
    <n v="4.6747222222038545"/>
    <x v="0"/>
    <m/>
    <m/>
    <x v="0"/>
    <x v="21"/>
    <x v="0"/>
    <x v="4"/>
    <x v="2"/>
    <n v="3"/>
    <s v=""/>
    <d v="1899-12-31T18:14:24"/>
    <n v="28.113888888861982"/>
    <n v="12"/>
    <n v="16.113888888861982"/>
    <n v="0"/>
    <x v="3"/>
  </r>
  <r>
    <s v="E002"/>
    <s v="EO55"/>
    <x v="4396"/>
    <x v="0"/>
    <s v="E4"/>
    <n v="100057845"/>
    <s v="INVERSIONES SEGURA SARRIA, S.L."/>
    <n v="46005944"/>
    <s v="FINESTRAT (ALICANTE)- HNOS NADAL C/"/>
    <n v="3283"/>
    <x v="40"/>
    <d v="2024-09-23T00:00:00"/>
    <d v="1899-12-30T13:17:17"/>
    <s v="25/09 08:00"/>
    <d v="2024-09-25T00:00:00"/>
    <x v="13"/>
    <x v="9"/>
    <x v="4570"/>
    <d v="2024-09-24T00:00:00"/>
    <d v="1899-12-30T12:49:48"/>
    <n v="523"/>
    <s v="E00523"/>
    <s v="RUTA KMS.523"/>
    <x v="422"/>
    <x v="0"/>
    <x v="0"/>
    <x v="5"/>
    <x v="1"/>
    <d v="2024-09-23T13:17:17"/>
    <x v="473"/>
    <n v="42.711944444454275"/>
    <d v="2024-09-24T12:49:48"/>
    <d v="1899-12-30T06:58:24"/>
    <d v="2024-09-24T19:48:12"/>
    <n v="12.196666666714009"/>
    <x v="0"/>
    <m/>
    <m/>
    <x v="0"/>
    <x v="21"/>
    <x v="0"/>
    <x v="4"/>
    <x v="3"/>
    <n v="3"/>
    <s v=""/>
    <d v="1900-01-05T23:21:36"/>
    <n v="34.738611111120939"/>
    <n v="24"/>
    <n v="10.738611111120939"/>
    <n v="0"/>
    <x v="3"/>
  </r>
  <r>
    <s v="E002"/>
    <s v="EO55"/>
    <x v="4397"/>
    <x v="0"/>
    <s v="E3"/>
    <n v="100037768"/>
    <s v="MINAS DE AGUAS TEÑIDAS, S.A.U. (MAT"/>
    <n v="46004165"/>
    <s v="ZREP4500031988_5  HORMIGON VALDELAM"/>
    <n v="3236"/>
    <x v="41"/>
    <d v="2024-09-23T00:00:00"/>
    <d v="1899-12-30T13:21:36"/>
    <s v="24/09 16:00h"/>
    <d v="2024-09-24T00:00:00"/>
    <x v="6"/>
    <x v="10"/>
    <x v="4571"/>
    <d v="2024-09-24T00:00:00"/>
    <d v="1899-12-30T14:29:59"/>
    <n v="85"/>
    <s v="E00085"/>
    <s v="RUTA KMS.085"/>
    <x v="284"/>
    <x v="0"/>
    <x v="0"/>
    <x v="6"/>
    <x v="0"/>
    <d v="2024-09-23T13:21:36"/>
    <x v="463"/>
    <n v="26.64000000001397"/>
    <d v="2024-09-24T14:29:59"/>
    <d v="1899-12-30T01:08:00"/>
    <d v="2024-09-24T15:37:59"/>
    <n v="0.36694444430759177"/>
    <x v="0"/>
    <m/>
    <m/>
    <x v="0"/>
    <x v="21"/>
    <x v="0"/>
    <x v="4"/>
    <x v="5"/>
    <n v="3"/>
    <s v=""/>
    <d v="1899-12-31T03:12:00"/>
    <n v="24.506666666680637"/>
    <n v="12"/>
    <n v="12.506666666680637"/>
    <n v="0"/>
    <x v="3"/>
  </r>
  <r>
    <s v="E002"/>
    <s v="EO55"/>
    <x v="4398"/>
    <x v="0"/>
    <s v="E3"/>
    <n v="432000110"/>
    <s v="PREBETONG HORMIGONES, S.A."/>
    <n v="46001416"/>
    <s v="ALCALA DE GUADAIRA"/>
    <n v="837"/>
    <x v="42"/>
    <d v="2024-09-23T00:00:00"/>
    <d v="1899-12-30T13:24:07"/>
    <s v="24/09 10:30"/>
    <d v="2024-09-24T00:00:00"/>
    <x v="14"/>
    <x v="10"/>
    <x v="4572"/>
    <d v="2024-09-24T00:00:00"/>
    <d v="1899-12-30T10:01:37"/>
    <n v="83"/>
    <s v="E00083"/>
    <s v="RUTA KMS.083"/>
    <x v="119"/>
    <x v="0"/>
    <x v="0"/>
    <x v="6"/>
    <x v="0"/>
    <d v="2024-09-23T13:24:07"/>
    <x v="446"/>
    <n v="22.098055555543397"/>
    <d v="2024-09-24T10:01:37"/>
    <d v="1899-12-30T01:06:24"/>
    <d v="2024-09-24T11:08:01"/>
    <n v="0.36638888879679143"/>
    <x v="0"/>
    <m/>
    <m/>
    <x v="0"/>
    <x v="21"/>
    <x v="0"/>
    <x v="4"/>
    <x v="6"/>
    <n v="3"/>
    <s v=""/>
    <d v="1899-12-31T02:33:36"/>
    <n v="19.991388888876731"/>
    <n v="12"/>
    <n v="7.991388888876731"/>
    <n v="0"/>
    <x v="3"/>
  </r>
  <r>
    <s v="E002"/>
    <s v="EO55"/>
    <x v="4399"/>
    <x v="0"/>
    <s v="E3"/>
    <n v="100058384"/>
    <s v="ADOQUINES Y MARCOS, S.L."/>
    <n v="46005169"/>
    <s v="PLANTA LA RODA DE ANDALUCIA"/>
    <n v="3263"/>
    <x v="47"/>
    <d v="2024-09-23T00:00:00"/>
    <d v="1899-12-30T13:34:38"/>
    <s v=".24/09 13:00"/>
    <d v="2024-09-24T00:00:00"/>
    <x v="0"/>
    <x v="9"/>
    <x v="4573"/>
    <d v="2024-09-24T00:00:00"/>
    <d v="1899-12-30T11:37:50"/>
    <n v="90"/>
    <s v="E00090"/>
    <s v="RUTA KMS.090"/>
    <x v="281"/>
    <x v="0"/>
    <x v="0"/>
    <x v="5"/>
    <x v="0"/>
    <d v="2024-09-23T13:34:38"/>
    <x v="461"/>
    <n v="23.422777777654119"/>
    <d v="2024-09-24T11:37:50"/>
    <d v="1899-12-30T01:12:00"/>
    <d v="2024-09-24T12:49:50"/>
    <n v="0.16944444424007088"/>
    <x v="0"/>
    <m/>
    <m/>
    <x v="0"/>
    <x v="21"/>
    <x v="0"/>
    <x v="4"/>
    <x v="7"/>
    <n v="3"/>
    <s v=""/>
    <d v="1899-12-31T04:48:00"/>
    <n v="21.22277777765412"/>
    <n v="12"/>
    <n v="9.2227777776541195"/>
    <n v="0"/>
    <x v="3"/>
  </r>
  <r>
    <s v="E002"/>
    <s v="EO55"/>
    <x v="4400"/>
    <x v="0"/>
    <s v="E4"/>
    <n v="100057845"/>
    <s v="INVERSIONES SEGURA SARRIA, S.L."/>
    <n v="46005625"/>
    <s v="ARROYO MOLINOS-HNOS NADAL"/>
    <n v="3283"/>
    <x v="40"/>
    <d v="2024-09-23T00:00:00"/>
    <d v="1899-12-30T13:37:33"/>
    <s v="25/09 08:00h"/>
    <d v="2024-09-25T00:00:00"/>
    <x v="13"/>
    <x v="9"/>
    <x v="4574"/>
    <d v="2024-09-24T00:00:00"/>
    <d v="1899-12-30T11:17:55"/>
    <n v="536"/>
    <s v="E00536"/>
    <s v="RUTA KMS.536"/>
    <x v="423"/>
    <x v="0"/>
    <x v="0"/>
    <x v="5"/>
    <x v="1"/>
    <d v="2024-09-23T13:37:33"/>
    <x v="473"/>
    <n v="42.374166666646488"/>
    <d v="2024-09-24T11:17:55"/>
    <d v="1899-12-30T07:08:48"/>
    <d v="2024-09-24T18:26:43"/>
    <n v="13.554722222266719"/>
    <x v="0"/>
    <m/>
    <m/>
    <x v="0"/>
    <x v="21"/>
    <x v="0"/>
    <x v="4"/>
    <x v="7"/>
    <n v="3"/>
    <s v=""/>
    <d v="1900-01-06T03:31:12"/>
    <n v="34.22749999997982"/>
    <n v="24"/>
    <n v="10.22749999997982"/>
    <n v="0"/>
    <x v="3"/>
  </r>
  <r>
    <s v="E002"/>
    <s v="EO55"/>
    <x v="4401"/>
    <x v="0"/>
    <s v="E3"/>
    <n v="100059631"/>
    <s v="UTE LA HIGUERA-ANDUJAR"/>
    <n v="46005941"/>
    <s v="OBRA A-311"/>
    <n v="3278"/>
    <x v="53"/>
    <d v="2024-09-23T00:00:00"/>
    <d v="1899-12-30T13:44:50"/>
    <s v="24/09 15:30h"/>
    <d v="2024-09-24T00:00:00"/>
    <x v="16"/>
    <x v="9"/>
    <x v="4575"/>
    <d v="2024-09-24T00:00:00"/>
    <d v="1899-12-30T10:00:38"/>
    <n v="286"/>
    <s v="E00286"/>
    <s v="RUTA KMS.286"/>
    <x v="58"/>
    <x v="0"/>
    <x v="0"/>
    <x v="5"/>
    <x v="0"/>
    <d v="2024-09-23T13:44:50"/>
    <x v="466"/>
    <n v="25.75277777784504"/>
    <d v="2024-09-24T10:00:38"/>
    <d v="1899-12-30T03:48:48"/>
    <d v="2024-09-24T13:49:26"/>
    <n v="1.6761111112427898"/>
    <x v="0"/>
    <m/>
    <m/>
    <x v="0"/>
    <x v="21"/>
    <x v="0"/>
    <x v="4"/>
    <x v="6"/>
    <n v="3"/>
    <s v="TRANSPORTES FRANCISCO CASTILLA E HI"/>
    <d v="1900-01-02T19:31:12"/>
    <n v="20.939444444511707"/>
    <n v="12"/>
    <n v="8.9394444445117074"/>
    <n v="0"/>
    <x v="3"/>
  </r>
  <r>
    <s v="E002"/>
    <s v="EO55"/>
    <x v="4402"/>
    <x v="0"/>
    <s v="E3"/>
    <n v="100057966"/>
    <s v="HORPRESOL, SRL"/>
    <n v="46005111"/>
    <s v="PLANTA FUENGIROLA"/>
    <n v="3269"/>
    <x v="45"/>
    <d v="2024-09-23T00:00:00"/>
    <d v="1899-12-30T14:01:14"/>
    <s v="votorantim 15:00"/>
    <d v="2024-09-24T00:00:00"/>
    <x v="4"/>
    <x v="9"/>
    <x v="4576"/>
    <d v="2024-09-24T00:00:00"/>
    <d v="1899-12-30T13:12:39"/>
    <n v="57"/>
    <s v="E00057"/>
    <s v="RUTA KMS.057"/>
    <x v="409"/>
    <x v="0"/>
    <x v="0"/>
    <x v="5"/>
    <x v="0"/>
    <d v="2024-09-23T14:01:14"/>
    <x v="469"/>
    <n v="24.979444444470573"/>
    <d v="2024-09-24T13:12:39"/>
    <d v="1899-12-30T00:45:36"/>
    <d v="2024-09-24T13:58:15"/>
    <n v="1.02916666661622"/>
    <x v="0"/>
    <m/>
    <m/>
    <x v="0"/>
    <x v="21"/>
    <x v="0"/>
    <x v="4"/>
    <x v="2"/>
    <n v="3"/>
    <s v=""/>
    <d v="1899-12-30T18:14:24"/>
    <n v="23.219444444470572"/>
    <n v="12"/>
    <n v="11.219444444470572"/>
    <n v="0"/>
    <x v="3"/>
  </r>
  <r>
    <s v="E002"/>
    <s v="EO55"/>
    <x v="4403"/>
    <x v="0"/>
    <s v="E3"/>
    <n v="100057966"/>
    <s v="HORPRESOL, SRL"/>
    <n v="46005111"/>
    <s v="PLANTA FUENGIROLA"/>
    <n v="3269"/>
    <x v="45"/>
    <d v="2024-09-23T00:00:00"/>
    <d v="1899-12-30T14:01:45"/>
    <s v="votorantim 12:00"/>
    <d v="2024-09-24T00:00:00"/>
    <x v="17"/>
    <x v="9"/>
    <x v="4577"/>
    <d v="2024-09-24T00:00:00"/>
    <d v="1899-12-30T10:08:19"/>
    <n v="57"/>
    <s v="E00057"/>
    <s v="RUTA KMS.057"/>
    <x v="409"/>
    <x v="0"/>
    <x v="0"/>
    <x v="5"/>
    <x v="0"/>
    <d v="2024-09-23T14:01:45"/>
    <x v="449"/>
    <n v="21.970833333267365"/>
    <d v="2024-09-24T10:08:19"/>
    <d v="1899-12-30T00:45:36"/>
    <d v="2024-09-24T10:53:55"/>
    <n v="1.1013888887828216"/>
    <x v="0"/>
    <m/>
    <m/>
    <x v="0"/>
    <x v="21"/>
    <x v="0"/>
    <x v="4"/>
    <x v="6"/>
    <n v="3"/>
    <s v=""/>
    <d v="1899-12-30T18:14:24"/>
    <n v="20.210833333267363"/>
    <n v="12"/>
    <n v="8.2108333332673631"/>
    <n v="0"/>
    <x v="3"/>
  </r>
  <r>
    <s v="E002"/>
    <s v="EO55"/>
    <x v="4404"/>
    <x v="0"/>
    <s v="E3"/>
    <n v="100057966"/>
    <s v="HORPRESOL, SRL"/>
    <n v="46005105"/>
    <s v="PLANTA MALAGA"/>
    <n v="3269"/>
    <x v="45"/>
    <d v="2024-09-23T00:00:00"/>
    <d v="1899-12-30T14:02:47"/>
    <s v="GESTRANS"/>
    <d v="2024-09-24T00:00:00"/>
    <x v="26"/>
    <x v="9"/>
    <x v="4578"/>
    <d v="2024-09-24T00:00:00"/>
    <d v="1899-12-30T10:20:20"/>
    <n v="24"/>
    <s v="E00024"/>
    <s v="RUTA KMS.024"/>
    <x v="83"/>
    <x v="0"/>
    <x v="0"/>
    <x v="5"/>
    <x v="0"/>
    <d v="2024-09-23T14:02:47"/>
    <x v="464"/>
    <n v="29.453611111035571"/>
    <d v="2024-09-24T10:20:20"/>
    <d v="1899-12-30T00:19:12"/>
    <d v="2024-09-24T10:39:32"/>
    <n v="8.8411111109890044"/>
    <x v="0"/>
    <m/>
    <m/>
    <x v="0"/>
    <x v="21"/>
    <x v="0"/>
    <x v="4"/>
    <x v="6"/>
    <n v="3"/>
    <s v=""/>
    <d v="1899-12-30T07:40:48"/>
    <n v="28.13361111103557"/>
    <n v="12"/>
    <n v="16.13361111103557"/>
    <n v="0"/>
    <x v="3"/>
  </r>
  <r>
    <s v="E002"/>
    <s v="EO55"/>
    <x v="4405"/>
    <x v="0"/>
    <s v="E3"/>
    <n v="100057966"/>
    <s v="HORPRESOL, SRL"/>
    <n v="46005105"/>
    <s v="PLANTA MALAGA"/>
    <n v="3269"/>
    <x v="45"/>
    <d v="2024-09-23T00:00:00"/>
    <d v="1899-12-30T14:03:57"/>
    <s v="GESTRANS"/>
    <d v="2024-09-24T00:00:00"/>
    <x v="26"/>
    <x v="9"/>
    <x v="4579"/>
    <d v="2024-09-24T00:00:00"/>
    <d v="1899-12-30T12:34:45"/>
    <n v="24"/>
    <s v="E00024"/>
    <s v="RUTA KMS.024"/>
    <x v="83"/>
    <x v="0"/>
    <x v="0"/>
    <x v="5"/>
    <x v="0"/>
    <d v="2024-09-23T14:03:57"/>
    <x v="464"/>
    <n v="29.434166666585952"/>
    <d v="2024-09-24T12:34:45"/>
    <d v="1899-12-30T00:19:12"/>
    <d v="2024-09-24T12:53:57"/>
    <n v="6.6008333332138136"/>
    <x v="0"/>
    <m/>
    <m/>
    <x v="0"/>
    <x v="21"/>
    <x v="0"/>
    <x v="4"/>
    <x v="3"/>
    <n v="3"/>
    <s v=""/>
    <d v="1899-12-30T07:40:48"/>
    <n v="28.114166666585952"/>
    <n v="12"/>
    <n v="16.114166666585952"/>
    <n v="0"/>
    <x v="3"/>
  </r>
  <r>
    <s v="E002"/>
    <s v="EO55"/>
    <x v="4406"/>
    <x v="0"/>
    <s v="E3"/>
    <n v="100057966"/>
    <s v="HORPRESOL, SRL"/>
    <n v="46005112"/>
    <s v="PLANTA ALMERIA"/>
    <n v="3269"/>
    <x v="45"/>
    <d v="2024-09-23T00:00:00"/>
    <d v="1899-12-30T14:04:16"/>
    <s v="GESTRANS"/>
    <d v="2024-09-24T00:00:00"/>
    <x v="26"/>
    <x v="9"/>
    <x v="4580"/>
    <d v="2024-09-24T00:00:00"/>
    <d v="1899-12-30T14:10:43"/>
    <n v="195"/>
    <s v="E00195"/>
    <s v="RUTA KMS.195"/>
    <x v="363"/>
    <x v="0"/>
    <x v="0"/>
    <x v="5"/>
    <x v="0"/>
    <d v="2024-09-23T14:04:16"/>
    <x v="464"/>
    <n v="29.428888888971414"/>
    <d v="2024-09-24T14:10:43"/>
    <d v="1899-12-30T02:36:00"/>
    <d v="2024-09-24T16:46:43"/>
    <n v="2.7213888888945803"/>
    <x v="0"/>
    <m/>
    <m/>
    <x v="0"/>
    <x v="21"/>
    <x v="0"/>
    <x v="4"/>
    <x v="5"/>
    <n v="3"/>
    <s v=""/>
    <d v="1900-01-01T14:24:00"/>
    <n v="25.828888888971413"/>
    <n v="12"/>
    <n v="13.828888888971413"/>
    <n v="0"/>
    <x v="3"/>
  </r>
  <r>
    <s v="E002"/>
    <s v="EO55"/>
    <x v="4407"/>
    <x v="0"/>
    <s v="E3"/>
    <n v="100057966"/>
    <s v="HORPRESOL, SRL"/>
    <n v="46005107"/>
    <s v="PLANTA RIO GUI-TORROX COSTA"/>
    <n v="3269"/>
    <x v="45"/>
    <d v="2024-09-23T00:00:00"/>
    <d v="1899-12-30T14:04:30"/>
    <s v="GESTRANS"/>
    <d v="2024-09-24T00:00:00"/>
    <x v="26"/>
    <x v="9"/>
    <x v="4581"/>
    <d v="2024-09-24T00:00:00"/>
    <d v="1899-12-30T15:04:51"/>
    <n v="40"/>
    <s v="E00040"/>
    <s v="RUTA KMS.040"/>
    <x v="83"/>
    <x v="0"/>
    <x v="0"/>
    <x v="5"/>
    <x v="0"/>
    <d v="2024-09-23T14:04:30"/>
    <x v="464"/>
    <n v="29.425000000046566"/>
    <d v="2024-09-24T15:04:51"/>
    <d v="1899-12-30T00:32:00"/>
    <d v="2024-09-24T15:36:51"/>
    <n v="3.8858333333046176"/>
    <x v="0"/>
    <m/>
    <m/>
    <x v="0"/>
    <x v="21"/>
    <x v="0"/>
    <x v="4"/>
    <x v="4"/>
    <n v="3"/>
    <s v=""/>
    <d v="1899-12-30T12:48:00"/>
    <n v="27.891666666713231"/>
    <n v="12"/>
    <n v="15.891666666713231"/>
    <n v="0"/>
    <x v="3"/>
  </r>
  <r>
    <s v="E002"/>
    <s v="EO55"/>
    <x v="4408"/>
    <x v="0"/>
    <s v="E3"/>
    <n v="100057966"/>
    <s v="HORPRESOL, SRL"/>
    <n v="46005112"/>
    <s v="PLANTA ALMERIA"/>
    <n v="3269"/>
    <x v="45"/>
    <d v="2024-09-23T00:00:00"/>
    <d v="1899-12-30T14:05:33"/>
    <s v="votorantim 15:00"/>
    <d v="2024-09-24T00:00:00"/>
    <x v="4"/>
    <x v="9"/>
    <x v="4582"/>
    <d v="2024-09-24T00:00:00"/>
    <d v="1899-12-30T11:51:01"/>
    <n v="195"/>
    <s v="E00195"/>
    <s v="RUTA KMS.195"/>
    <x v="79"/>
    <x v="0"/>
    <x v="0"/>
    <x v="5"/>
    <x v="0"/>
    <d v="2024-09-23T14:05:33"/>
    <x v="469"/>
    <n v="24.90749999997206"/>
    <d v="2024-09-24T11:51:01"/>
    <d v="1899-12-30T02:36:00"/>
    <d v="2024-09-24T14:27:01"/>
    <n v="0.54972222237847745"/>
    <x v="0"/>
    <m/>
    <m/>
    <x v="0"/>
    <x v="21"/>
    <x v="0"/>
    <x v="4"/>
    <x v="7"/>
    <n v="3"/>
    <s v=""/>
    <d v="1900-01-01T14:24:00"/>
    <n v="21.307499999972059"/>
    <n v="12"/>
    <n v="9.3074999999720589"/>
    <n v="0"/>
    <x v="3"/>
  </r>
  <r>
    <s v="E002"/>
    <s v="EO55"/>
    <x v="4409"/>
    <x v="0"/>
    <s v="E3"/>
    <n v="432000110"/>
    <s v="PREBETONG HORMIGONES, S.A."/>
    <n v="46001414"/>
    <s v="HUELVA (F.MONTENEGRO)"/>
    <n v="837"/>
    <x v="42"/>
    <d v="2024-09-23T00:00:00"/>
    <d v="1899-12-30T14:26:16"/>
    <s v="24/09 11:00"/>
    <d v="2024-09-24T00:00:00"/>
    <x v="12"/>
    <x v="10"/>
    <x v="4583"/>
    <d v="2024-09-24T00:00:00"/>
    <d v="1899-12-30T11:14:15"/>
    <n v="29"/>
    <s v="E00029"/>
    <s v="RUTA KMS.029"/>
    <x v="284"/>
    <x v="0"/>
    <x v="0"/>
    <x v="6"/>
    <x v="0"/>
    <d v="2024-09-23T14:26:16"/>
    <x v="427"/>
    <n v="20.562222222215496"/>
    <d v="2024-09-24T11:14:15"/>
    <d v="1899-12-30T00:23:12"/>
    <d v="2024-09-24T11:37:27"/>
    <n v="-0.62416666658828035"/>
    <x v="0"/>
    <m/>
    <m/>
    <x v="0"/>
    <x v="21"/>
    <x v="0"/>
    <x v="4"/>
    <x v="7"/>
    <n v="3"/>
    <s v=""/>
    <d v="1899-12-30T09:16:48"/>
    <n v="19.175555555548829"/>
    <n v="12"/>
    <n v="7.1755555555488293"/>
    <n v="0"/>
    <x v="3"/>
  </r>
  <r>
    <s v="E002"/>
    <s v="EO55"/>
    <x v="4410"/>
    <x v="0"/>
    <s v="E3"/>
    <n v="432000110"/>
    <s v="PREBETONG HORMIGONES, S.A."/>
    <n v="46001414"/>
    <s v="HUELVA (F.MONTENEGRO)"/>
    <n v="837"/>
    <x v="42"/>
    <d v="2024-09-23T00:00:00"/>
    <d v="1899-12-30T14:27:02"/>
    <s v="24/09 13:00"/>
    <d v="2024-09-24T00:00:00"/>
    <x v="0"/>
    <x v="10"/>
    <x v="4584"/>
    <d v="2024-09-24T00:00:00"/>
    <d v="1899-12-30T14:06:00"/>
    <n v="29"/>
    <s v="E00029"/>
    <s v="RUTA KMS.029"/>
    <x v="87"/>
    <x v="0"/>
    <x v="0"/>
    <x v="6"/>
    <x v="0"/>
    <d v="2024-09-23T14:27:02"/>
    <x v="461"/>
    <n v="22.549444444302935"/>
    <d v="2024-09-24T14:06:00"/>
    <d v="1899-12-30T00:23:12"/>
    <d v="2024-09-24T14:29:12"/>
    <n v="-1.4866666666930541"/>
    <x v="1"/>
    <m/>
    <m/>
    <x v="0"/>
    <x v="21"/>
    <x v="1"/>
    <x v="4"/>
    <x v="5"/>
    <n v="3"/>
    <s v=""/>
    <d v="1899-12-30T09:16:48"/>
    <n v="21.162777777636268"/>
    <n v="12"/>
    <n v="9.1627777776362684"/>
    <n v="0"/>
    <x v="3"/>
  </r>
  <r>
    <s v="E002"/>
    <s v="EO55"/>
    <x v="4411"/>
    <x v="0"/>
    <s v="E3"/>
    <n v="100045043"/>
    <s v="HORMIGONES GUADARRANQUE, S.L."/>
    <n v="46005161"/>
    <s v="PLANTA DE SAN ROQUE"/>
    <n v="3269"/>
    <x v="45"/>
    <d v="2024-09-23T00:00:00"/>
    <d v="1899-12-30T14:55:22"/>
    <s v="24/09 13h"/>
    <d v="2024-09-24T00:00:00"/>
    <x v="0"/>
    <x v="9"/>
    <x v="4585"/>
    <d v="2024-09-24T00:00:00"/>
    <d v="1899-12-30T11:30:24"/>
    <n v="144"/>
    <s v="E00144"/>
    <s v="RUTA KMS.144"/>
    <x v="122"/>
    <x v="0"/>
    <x v="0"/>
    <x v="5"/>
    <x v="0"/>
    <d v="2024-09-23T14:55:22"/>
    <x v="461"/>
    <n v="22.077222222229466"/>
    <d v="2024-09-24T11:30:24"/>
    <d v="1899-12-30T01:55:12"/>
    <d v="2024-09-24T13:25:36"/>
    <n v="-0.42666666669538245"/>
    <x v="0"/>
    <m/>
    <m/>
    <x v="0"/>
    <x v="21"/>
    <x v="0"/>
    <x v="4"/>
    <x v="7"/>
    <n v="3"/>
    <s v=""/>
    <d v="1899-12-31T22:04:48"/>
    <n v="19.157222222229464"/>
    <n v="12"/>
    <n v="7.1572222222294641"/>
    <n v="0"/>
    <x v="3"/>
  </r>
  <r>
    <s v="E002"/>
    <s v="EO55"/>
    <x v="4412"/>
    <x v="0"/>
    <s v="E3"/>
    <n v="100058399"/>
    <s v="HORMIGONES ESTEBBUNA, S.L."/>
    <n v="46005172"/>
    <s v="PLANTA ESTEPONA"/>
    <n v="3264"/>
    <x v="43"/>
    <d v="2024-09-23T00:00:00"/>
    <d v="1899-12-30T15:23:24"/>
    <d v="1899-12-30T15:00:00"/>
    <d v="2024-09-24T00:00:00"/>
    <x v="4"/>
    <x v="9"/>
    <x v="4586"/>
    <d v="2024-09-24T00:00:00"/>
    <d v="1899-12-30T13:34:05"/>
    <n v="110"/>
    <s v="E00110"/>
    <s v="RUTA KMS.110"/>
    <x v="85"/>
    <x v="0"/>
    <x v="0"/>
    <x v="5"/>
    <x v="0"/>
    <d v="2024-09-23T15:23:24"/>
    <x v="469"/>
    <n v="23.60999999998603"/>
    <d v="2024-09-24T13:34:05"/>
    <d v="1899-12-30T01:28:00"/>
    <d v="2024-09-24T15:02:05"/>
    <n v="-3.4722222306299955E-2"/>
    <x v="0"/>
    <m/>
    <m/>
    <x v="0"/>
    <x v="21"/>
    <x v="0"/>
    <x v="4"/>
    <x v="2"/>
    <n v="3"/>
    <s v=""/>
    <d v="1899-12-31T11:12:00"/>
    <n v="21.143333333319365"/>
    <n v="12"/>
    <n v="9.1433333333193652"/>
    <n v="0"/>
    <x v="3"/>
  </r>
  <r>
    <s v="E002"/>
    <s v="EO55"/>
    <x v="4413"/>
    <x v="0"/>
    <s v="E3"/>
    <n v="100058399"/>
    <s v="HORMIGONES ESTEBBUNA, S.L."/>
    <n v="46005172"/>
    <s v="PLANTA ESTEPONA"/>
    <n v="3264"/>
    <x v="43"/>
    <d v="2024-09-23T00:00:00"/>
    <d v="1899-12-30T15:23:26"/>
    <s v="24/09 13:00h"/>
    <d v="2024-09-24T00:00:00"/>
    <x v="0"/>
    <x v="9"/>
    <x v="4587"/>
    <d v="2024-09-24T00:00:00"/>
    <d v="1899-12-30T10:37:16"/>
    <n v="110"/>
    <s v="E00110"/>
    <s v="RUTA KMS.110"/>
    <x v="117"/>
    <x v="0"/>
    <x v="0"/>
    <x v="5"/>
    <x v="0"/>
    <d v="2024-09-23T15:23:26"/>
    <x v="461"/>
    <n v="21.609444444417022"/>
    <d v="2024-09-24T10:37:16"/>
    <d v="1899-12-30T01:28:00"/>
    <d v="2024-09-24T12:05:16"/>
    <n v="0.91222222207579762"/>
    <x v="0"/>
    <m/>
    <m/>
    <x v="0"/>
    <x v="21"/>
    <x v="0"/>
    <x v="4"/>
    <x v="6"/>
    <n v="3"/>
    <s v=""/>
    <d v="1899-12-31T11:12:00"/>
    <n v="19.142777777750357"/>
    <n v="12"/>
    <n v="7.1427777777503572"/>
    <n v="0"/>
    <x v="3"/>
  </r>
  <r>
    <s v="E002"/>
    <s v="EO55"/>
    <x v="4414"/>
    <x v="0"/>
    <s v="E3"/>
    <n v="100058036"/>
    <s v="HORMI CONTADO, S.L."/>
    <n v="46005771"/>
    <s v="PLANTA DE MARBELLA"/>
    <n v="3269"/>
    <x v="45"/>
    <d v="2024-09-23T00:00:00"/>
    <d v="1899-12-30T15:27:26"/>
    <s v="24/09 11h"/>
    <d v="2024-09-24T00:00:00"/>
    <x v="12"/>
    <x v="9"/>
    <x v="4588"/>
    <d v="2024-09-24T00:00:00"/>
    <d v="1899-12-30T11:17:40"/>
    <n v="79"/>
    <s v="E00079"/>
    <s v="RUTA KMS.079"/>
    <x v="127"/>
    <x v="0"/>
    <x v="0"/>
    <x v="5"/>
    <x v="0"/>
    <d v="2024-09-23T15:27:26"/>
    <x v="427"/>
    <n v="19.542777777824085"/>
    <d v="2024-09-24T11:17:40"/>
    <d v="1899-12-30T01:03:12"/>
    <d v="2024-09-24T12:20:52"/>
    <n v="-1.3477777778171003"/>
    <x v="1"/>
    <m/>
    <m/>
    <x v="0"/>
    <x v="21"/>
    <x v="1"/>
    <x v="4"/>
    <x v="7"/>
    <n v="3"/>
    <s v=""/>
    <d v="1899-12-31T01:16:48"/>
    <n v="17.489444444490751"/>
    <n v="12"/>
    <n v="5.4894444444907506"/>
    <n v="0"/>
    <x v="3"/>
  </r>
  <r>
    <s v="E002"/>
    <s v="EO55"/>
    <x v="4415"/>
    <x v="0"/>
    <s v="E3"/>
    <n v="100018311"/>
    <s v="ANDALUZA DE MORTEROS, SA (ANDEMOSA)"/>
    <n v="46005100"/>
    <s v="PLANTA VILLA ROSA (CON TTE) MALAGA"/>
    <n v="3264"/>
    <x v="43"/>
    <d v="2024-09-23T00:00:00"/>
    <d v="1899-12-30T15:28:53"/>
    <d v="1899-12-30T11:00:00"/>
    <d v="2024-09-24T00:00:00"/>
    <x v="16"/>
    <x v="9"/>
    <x v="4589"/>
    <d v="2024-09-24T00:00:00"/>
    <d v="1899-12-30T11:09:10"/>
    <n v="24"/>
    <s v="E00024"/>
    <s v="RUTA KMS.024"/>
    <x v="129"/>
    <x v="0"/>
    <x v="0"/>
    <x v="5"/>
    <x v="0"/>
    <d v="2024-09-23T15:28:53"/>
    <x v="466"/>
    <n v="24.018611111096106"/>
    <d v="2024-09-24T11:09:10"/>
    <d v="1899-12-30T00:19:12"/>
    <d v="2024-09-24T11:28:22"/>
    <n v="4.0272222222411074"/>
    <x v="0"/>
    <m/>
    <m/>
    <x v="0"/>
    <x v="21"/>
    <x v="0"/>
    <x v="4"/>
    <x v="7"/>
    <n v="3"/>
    <s v=""/>
    <d v="1899-12-30T07:40:48"/>
    <n v="22.698611111096106"/>
    <n v="12"/>
    <n v="10.698611111096106"/>
    <n v="0"/>
    <x v="3"/>
  </r>
  <r>
    <s v="E002"/>
    <s v="EO55"/>
    <x v="4416"/>
    <x v="0"/>
    <s v="E3"/>
    <n v="100018431"/>
    <s v="HORMIGONES AXARQUIA, S.L."/>
    <n v="46005151"/>
    <s v="PLANTA BENAMOCARRA"/>
    <n v="3264"/>
    <x v="43"/>
    <d v="2024-09-23T00:00:00"/>
    <d v="1899-12-30T15:46:19"/>
    <d v="1899-12-30T13:00:00"/>
    <d v="2024-09-24T00:00:00"/>
    <x v="6"/>
    <x v="9"/>
    <x v="4590"/>
    <d v="2024-09-24T00:00:00"/>
    <d v="1899-12-30T14:49:41"/>
    <n v="31"/>
    <s v="E00031"/>
    <s v="RUTA KMS.031"/>
    <x v="105"/>
    <x v="0"/>
    <x v="0"/>
    <x v="5"/>
    <x v="0"/>
    <d v="2024-09-23T15:46:19"/>
    <x v="463"/>
    <n v="24.228055555431638"/>
    <d v="2024-09-24T14:49:41"/>
    <d v="1899-12-30T00:24:48"/>
    <d v="2024-09-24T15:14:29"/>
    <n v="0.75861111102858558"/>
    <x v="0"/>
    <m/>
    <m/>
    <x v="0"/>
    <x v="21"/>
    <x v="0"/>
    <x v="4"/>
    <x v="5"/>
    <n v="3"/>
    <s v=""/>
    <d v="1899-12-30T09:55:12"/>
    <n v="22.814722222098304"/>
    <n v="12"/>
    <n v="10.814722222098304"/>
    <n v="0"/>
    <x v="3"/>
  </r>
  <r>
    <s v="E002"/>
    <s v="EO55"/>
    <x v="4417"/>
    <x v="0"/>
    <s v="E3"/>
    <n v="100018431"/>
    <s v="HORMIGONES AXARQUIA, S.L."/>
    <n v="46005151"/>
    <s v="PLANTA BENAMOCARRA"/>
    <n v="3264"/>
    <x v="43"/>
    <d v="2024-09-23T00:00:00"/>
    <d v="1899-12-30T15:47:06"/>
    <d v="1899-12-30T16:00:00"/>
    <d v="2024-09-24T00:00:00"/>
    <x v="6"/>
    <x v="9"/>
    <x v="4591"/>
    <d v="2024-09-24T00:00:00"/>
    <d v="1899-12-30T12:17:37"/>
    <n v="31"/>
    <s v="E00031"/>
    <s v="RUTA KMS.031"/>
    <x v="105"/>
    <x v="0"/>
    <x v="0"/>
    <x v="5"/>
    <x v="0"/>
    <d v="2024-09-23T15:47:06"/>
    <x v="463"/>
    <n v="24.214999999967404"/>
    <d v="2024-09-24T12:17:37"/>
    <d v="1899-12-30T00:24:48"/>
    <d v="2024-09-24T12:42:25"/>
    <n v="3.2930555554339662"/>
    <x v="0"/>
    <m/>
    <m/>
    <x v="0"/>
    <x v="21"/>
    <x v="0"/>
    <x v="4"/>
    <x v="3"/>
    <n v="3"/>
    <s v=""/>
    <d v="1899-12-30T09:55:12"/>
    <n v="22.80166666663407"/>
    <n v="12"/>
    <n v="10.80166666663407"/>
    <n v="0"/>
    <x v="3"/>
  </r>
  <r>
    <s v="E002"/>
    <s v="EO55"/>
    <x v="4418"/>
    <x v="0"/>
    <s v="E3"/>
    <n v="100058036"/>
    <s v="HORMI CONTADO, S.L."/>
    <n v="46005174"/>
    <s v="PLANTA DE MANILVA E/O 56"/>
    <n v="3269"/>
    <x v="45"/>
    <d v="2024-09-23T00:00:00"/>
    <d v="1899-12-30T15:48:17"/>
    <d v="1899-12-30T13:00:00"/>
    <d v="2024-09-24T00:00:00"/>
    <x v="0"/>
    <x v="9"/>
    <x v="4592"/>
    <d v="2024-09-24T00:00:00"/>
    <d v="1899-12-30T10:34:03"/>
    <n v="118"/>
    <s v="E00118"/>
    <s v="RUTA KMS.118"/>
    <x v="96"/>
    <x v="0"/>
    <x v="0"/>
    <x v="5"/>
    <x v="0"/>
    <d v="2024-09-23T15:48:17"/>
    <x v="461"/>
    <n v="21.195277777675074"/>
    <d v="2024-09-24T10:34:03"/>
    <d v="1899-12-30T01:34:24"/>
    <d v="2024-09-24T12:08:27"/>
    <n v="0.85916666651610285"/>
    <x v="0"/>
    <m/>
    <m/>
    <x v="0"/>
    <x v="21"/>
    <x v="0"/>
    <x v="4"/>
    <x v="6"/>
    <n v="3"/>
    <s v=""/>
    <d v="1899-12-31T13:45:36"/>
    <n v="18.621944444341739"/>
    <n v="12"/>
    <n v="6.6219444443417395"/>
    <n v="0"/>
    <x v="3"/>
  </r>
  <r>
    <s v="E002"/>
    <s v="EO55"/>
    <x v="4419"/>
    <x v="0"/>
    <s v="E3"/>
    <n v="432000110"/>
    <s v="PREBETONG HORMIGONES, S.A."/>
    <n v="46001418"/>
    <s v="SEVILLA (SAN JERONIMO)"/>
    <n v="837"/>
    <x v="42"/>
    <d v="2024-09-23T00:00:00"/>
    <d v="1899-12-30T16:15:06"/>
    <s v="24/09 10:30 en plant"/>
    <d v="2024-09-24T00:00:00"/>
    <x v="15"/>
    <x v="10"/>
    <x v="4593"/>
    <d v="2024-09-24T00:00:00"/>
    <d v="1899-12-30T10:59:20"/>
    <n v="80"/>
    <s v="E00080"/>
    <s v="RUTA KMS.080"/>
    <x v="63"/>
    <x v="0"/>
    <x v="0"/>
    <x v="6"/>
    <x v="0"/>
    <d v="2024-09-23T16:15:06"/>
    <x v="467"/>
    <n v="24.248333333409391"/>
    <d v="2024-09-24T10:59:20"/>
    <d v="1899-12-30T01:04:00"/>
    <d v="2024-09-24T12:03:20"/>
    <n v="4.4444444443797693"/>
    <x v="0"/>
    <m/>
    <m/>
    <x v="0"/>
    <x v="21"/>
    <x v="0"/>
    <x v="4"/>
    <x v="6"/>
    <n v="3"/>
    <s v=""/>
    <d v="1899-12-31T01:36:00"/>
    <n v="22.181666666742725"/>
    <n v="12"/>
    <n v="10.181666666742725"/>
    <n v="0"/>
    <x v="3"/>
  </r>
  <r>
    <s v="E002"/>
    <s v="EO55"/>
    <x v="4420"/>
    <x v="0"/>
    <s v="E3"/>
    <n v="100043691"/>
    <s v="PAVESUR DERIVADOS, S.A."/>
    <n v="46005102"/>
    <s v="PLANTA OJEN"/>
    <n v="3269"/>
    <x v="45"/>
    <d v="2024-09-23T00:00:00"/>
    <d v="1899-12-30T16:15:25"/>
    <d v="1899-12-30T15:00:00"/>
    <d v="2024-09-24T00:00:00"/>
    <x v="4"/>
    <x v="9"/>
    <x v="4594"/>
    <d v="2024-09-24T00:00:00"/>
    <d v="1899-12-30T12:55:47"/>
    <n v="68"/>
    <s v="E00068"/>
    <s v="RUTA KMS.068"/>
    <x v="141"/>
    <x v="0"/>
    <x v="0"/>
    <x v="5"/>
    <x v="0"/>
    <d v="2024-09-23T16:15:25"/>
    <x v="469"/>
    <n v="22.743055555620231"/>
    <d v="2024-09-24T12:55:47"/>
    <d v="1899-12-30T00:54:24"/>
    <d v="2024-09-24T13:50:11"/>
    <n v="1.1636111112311482"/>
    <x v="0"/>
    <m/>
    <m/>
    <x v="0"/>
    <x v="21"/>
    <x v="0"/>
    <x v="4"/>
    <x v="3"/>
    <n v="3"/>
    <s v=""/>
    <d v="1899-12-30T21:45:36"/>
    <n v="20.836388888953564"/>
    <n v="12"/>
    <n v="8.8363888889535644"/>
    <n v="0"/>
    <x v="3"/>
  </r>
  <r>
    <s v="E002"/>
    <s v="EO55"/>
    <x v="4421"/>
    <x v="0"/>
    <s v="E3"/>
    <n v="100037768"/>
    <s v="MINAS DE AGUAS TEÑIDAS, S.A.U. (MAT"/>
    <n v="46004267"/>
    <s v="ZREP4500031988_2 MAGDALENA PASTA"/>
    <n v="1782"/>
    <x v="46"/>
    <d v="2024-09-23T00:00:00"/>
    <d v="1899-12-30T16:29:53"/>
    <s v="24/09 12:00"/>
    <d v="2024-09-24T00:00:00"/>
    <x v="9"/>
    <x v="10"/>
    <x v="4595"/>
    <d v="2024-09-24T00:00:00"/>
    <d v="1899-12-30T10:06:49"/>
    <n v="85"/>
    <s v="E00085"/>
    <s v="RUTA KMS.085"/>
    <x v="87"/>
    <x v="0"/>
    <x v="0"/>
    <x v="6"/>
    <x v="0"/>
    <d v="2024-09-23T16:29:53"/>
    <x v="439"/>
    <n v="27.50194444443332"/>
    <d v="2024-09-24T10:06:49"/>
    <d v="1899-12-30T01:08:00"/>
    <d v="2024-09-24T11:14:49"/>
    <n v="8.753055555629544"/>
    <x v="0"/>
    <m/>
    <m/>
    <x v="0"/>
    <x v="21"/>
    <x v="0"/>
    <x v="4"/>
    <x v="6"/>
    <n v="3"/>
    <s v=""/>
    <d v="1899-12-31T03:12:00"/>
    <n v="25.368611111099987"/>
    <n v="12"/>
    <n v="13.368611111099987"/>
    <n v="0"/>
    <x v="3"/>
  </r>
  <r>
    <s v="E002"/>
    <s v="EO55"/>
    <x v="4422"/>
    <x v="0"/>
    <s v="E3"/>
    <n v="100037768"/>
    <s v="MINAS DE AGUAS TEÑIDAS, S.A.U. (MAT"/>
    <n v="46004267"/>
    <s v="ZREP4500031988_2 MAGDALENA PASTA"/>
    <n v="1782"/>
    <x v="46"/>
    <d v="2024-09-23T00:00:00"/>
    <d v="1899-12-30T16:30:32"/>
    <s v="24/09 14:00"/>
    <d v="2024-09-24T00:00:00"/>
    <x v="9"/>
    <x v="10"/>
    <x v="4596"/>
    <d v="2024-09-24T00:00:00"/>
    <d v="1899-12-30T16:36:37"/>
    <n v="85"/>
    <s v="E00085"/>
    <s v="RUTA KMS.085"/>
    <x v="390"/>
    <x v="0"/>
    <x v="0"/>
    <x v="6"/>
    <x v="0"/>
    <d v="2024-09-23T16:30:32"/>
    <x v="439"/>
    <n v="27.49111111118691"/>
    <d v="2024-09-24T16:36:37"/>
    <d v="1899-12-30T01:08:00"/>
    <d v="2024-09-24T17:44:37"/>
    <n v="2.2563888889853843"/>
    <x v="0"/>
    <m/>
    <m/>
    <x v="0"/>
    <x v="21"/>
    <x v="0"/>
    <x v="4"/>
    <x v="8"/>
    <n v="3"/>
    <s v=""/>
    <d v="1899-12-31T03:12:00"/>
    <n v="25.357777777853578"/>
    <n v="12"/>
    <n v="13.357777777853578"/>
    <n v="0"/>
    <x v="3"/>
  </r>
  <r>
    <s v="E002"/>
    <s v="EO55"/>
    <x v="4423"/>
    <x v="0"/>
    <s v="E4"/>
    <n v="100052034"/>
    <s v="GRUPO PUMA ESPAÑA S.L."/>
    <n v="46005384"/>
    <s v="ALMACEN DE LA GINETA - ALBACETE"/>
    <n v="3277"/>
    <x v="44"/>
    <d v="2024-09-23T00:00:00"/>
    <d v="1899-12-30T16:43:23"/>
    <s v="00127255-1 25/09"/>
    <d v="2024-09-25T00:00:00"/>
    <x v="11"/>
    <x v="9"/>
    <x v="4597"/>
    <d v="2024-09-24T00:00:00"/>
    <d v="1899-12-30T10:39:53"/>
    <n v="509"/>
    <s v="E00509"/>
    <s v="RUTA KMS.509"/>
    <x v="66"/>
    <x v="0"/>
    <x v="0"/>
    <x v="5"/>
    <x v="1"/>
    <d v="2024-09-23T16:43:23"/>
    <x v="482"/>
    <n v="41.276944444456603"/>
    <d v="2024-09-24T10:39:53"/>
    <d v="1899-12-30T06:47:12"/>
    <d v="2024-09-24T17:27:05"/>
    <n v="16.548611111124046"/>
    <x v="0"/>
    <m/>
    <m/>
    <x v="0"/>
    <x v="21"/>
    <x v="0"/>
    <x v="4"/>
    <x v="6"/>
    <n v="3"/>
    <s v=""/>
    <d v="1900-01-05T18:52:48"/>
    <n v="33.490277777789935"/>
    <n v="24"/>
    <n v="9.4902777777899345"/>
    <n v="0"/>
    <x v="3"/>
  </r>
  <r>
    <s v="E002"/>
    <s v="EO55"/>
    <x v="4424"/>
    <x v="0"/>
    <s v="E3"/>
    <n v="100058355"/>
    <s v="TRITURADOS MACAEL, S.L."/>
    <n v="46005103"/>
    <s v="PLANTA DE ALBANCHEZ-ALMERIA"/>
    <n v="3268"/>
    <x v="2"/>
    <d v="2024-09-23T00:00:00"/>
    <d v="1899-12-30T16:46:08"/>
    <s v="25/09 1ª hora"/>
    <d v="2024-09-25T00:00:00"/>
    <x v="13"/>
    <x v="9"/>
    <x v="4598"/>
    <d v="2024-09-24T00:00:00"/>
    <d v="1899-12-30T17:29:17"/>
    <n v="270"/>
    <s v="E00270"/>
    <s v="RUTA KMS.270"/>
    <x v="407"/>
    <x v="0"/>
    <x v="0"/>
    <x v="5"/>
    <x v="0"/>
    <d v="2024-09-23T16:46:08"/>
    <x v="473"/>
    <n v="39.231111111177597"/>
    <d v="2024-09-24T17:29:17"/>
    <d v="1899-12-30T03:36:00"/>
    <d v="2024-09-24T21:05:17"/>
    <n v="10.911944444524124"/>
    <x v="0"/>
    <m/>
    <m/>
    <x v="0"/>
    <x v="21"/>
    <x v="0"/>
    <x v="4"/>
    <x v="9"/>
    <n v="3"/>
    <s v=""/>
    <d v="1900-01-02T14:24:00"/>
    <n v="34.631111111177596"/>
    <n v="24"/>
    <n v="10.631111111177596"/>
    <n v="0"/>
    <x v="3"/>
  </r>
  <r>
    <s v="E002"/>
    <s v="EO55"/>
    <x v="4425"/>
    <x v="0"/>
    <s v="E4"/>
    <n v="100058394"/>
    <s v="SUMINISTROS INDUSTR BUSTOS, S.L."/>
    <n v="46005358"/>
    <s v="ALMACEN-COLMENAR"/>
    <n v="3283"/>
    <x v="40"/>
    <d v="2024-09-23T00:00:00"/>
    <d v="1899-12-30T17:07:50"/>
    <s v="25/09 08:00h"/>
    <d v="2024-09-25T00:00:00"/>
    <x v="13"/>
    <x v="9"/>
    <x v="4599"/>
    <d v="2024-09-25T00:00:00"/>
    <d v="1899-12-30T06:29:03"/>
    <n v="41"/>
    <s v="E00041"/>
    <s v="RUTA KMS.041"/>
    <x v="143"/>
    <x v="0"/>
    <x v="0"/>
    <x v="5"/>
    <x v="1"/>
    <d v="2024-09-23T17:07:50"/>
    <x v="473"/>
    <n v="38.869444444484543"/>
    <d v="2024-09-25T06:29:03"/>
    <d v="1899-12-30T00:32:48"/>
    <d v="2024-09-25T07:01:51"/>
    <n v="0.96916666673496366"/>
    <x v="0"/>
    <m/>
    <m/>
    <x v="0"/>
    <x v="24"/>
    <x v="0"/>
    <x v="4"/>
    <x v="13"/>
    <n v="4"/>
    <s v=""/>
    <d v="1899-12-30T13:07:12"/>
    <n v="37.322777777817876"/>
    <n v="24"/>
    <n v="13.322777777817876"/>
    <n v="0"/>
    <x v="3"/>
  </r>
  <r>
    <s v="E002"/>
    <s v="EO55"/>
    <x v="4426"/>
    <x v="0"/>
    <s v="E3"/>
    <n v="100018606"/>
    <s v="TRENAS ASOCIADOS, S.L."/>
    <n v="46005221"/>
    <s v="ESPEJO (CARRETERA CARTEYA)"/>
    <n v="3264"/>
    <x v="43"/>
    <d v="2024-09-23T00:00:00"/>
    <d v="1899-12-30T17:21:34"/>
    <s v="24/09 12:00h"/>
    <d v="2024-09-24T00:00:00"/>
    <x v="4"/>
    <x v="9"/>
    <x v="4600"/>
    <d v="2024-09-24T00:00:00"/>
    <d v="1899-12-30T12:01:51"/>
    <n v="138"/>
    <s v="E00138"/>
    <s v="RUTA KMS.138"/>
    <x v="76"/>
    <x v="0"/>
    <x v="0"/>
    <x v="5"/>
    <x v="0"/>
    <d v="2024-09-23T17:21:34"/>
    <x v="469"/>
    <n v="21.640555555641185"/>
    <d v="2024-09-24T12:01:51"/>
    <d v="1899-12-30T01:50:24"/>
    <d v="2024-09-24T13:52:15"/>
    <n v="1.129166666592937"/>
    <x v="0"/>
    <m/>
    <m/>
    <x v="0"/>
    <x v="21"/>
    <x v="0"/>
    <x v="4"/>
    <x v="3"/>
    <n v="3"/>
    <s v=""/>
    <d v="1899-12-31T20:09:36"/>
    <n v="18.800555555641186"/>
    <n v="12"/>
    <n v="6.8005555556411856"/>
    <n v="0"/>
    <x v="3"/>
  </r>
  <r>
    <s v="E002"/>
    <s v="EO55"/>
    <x v="4427"/>
    <x v="0"/>
    <s v="E4"/>
    <n v="100056469"/>
    <s v="EXC. Y MAT. DE CONST. JOMA S.L."/>
    <n v="46005774"/>
    <s v="BILBA EL HIGUERON"/>
    <n v="3283"/>
    <x v="40"/>
    <d v="2024-09-23T00:00:00"/>
    <d v="1899-12-30T17:39:39"/>
    <s v="25/09 11:00h"/>
    <d v="2024-09-25T00:00:00"/>
    <x v="12"/>
    <x v="9"/>
    <x v="4601"/>
    <d v="2024-09-25T00:00:00"/>
    <d v="1899-12-30T09:22:17"/>
    <n v="39"/>
    <s v="E00039"/>
    <s v="RUTA KMS.039"/>
    <x v="59"/>
    <x v="0"/>
    <x v="0"/>
    <x v="5"/>
    <x v="1"/>
    <d v="2024-09-23T17:39:39"/>
    <x v="475"/>
    <n v="41.339166666730307"/>
    <d v="2024-09-25T09:22:17"/>
    <d v="1899-12-30T00:31:12"/>
    <d v="2024-09-25T09:53:29"/>
    <n v="1.1086111111217178"/>
    <x v="0"/>
    <m/>
    <m/>
    <x v="0"/>
    <x v="24"/>
    <x v="0"/>
    <x v="4"/>
    <x v="1"/>
    <n v="4"/>
    <s v=""/>
    <d v="1899-12-30T12:28:48"/>
    <n v="39.819166666730304"/>
    <n v="24"/>
    <n v="15.819166666730304"/>
    <n v="0"/>
    <x v="3"/>
  </r>
  <r>
    <s v="E002"/>
    <s v="EO55"/>
    <x v="4428"/>
    <x v="0"/>
    <s v="E3"/>
    <n v="100018412"/>
    <s v="HERMANOS CHAFINO LOPEZ, S.L."/>
    <n v="46000312"/>
    <s v="BUJALANCE"/>
    <n v="3264"/>
    <x v="43"/>
    <d v="2024-09-23T00:00:00"/>
    <d v="1899-12-30T17:51:35"/>
    <s v="13h a 15:30 CERRADO"/>
    <d v="2024-09-24T00:00:00"/>
    <x v="7"/>
    <x v="9"/>
    <x v="4602"/>
    <d v="2024-09-24T00:00:00"/>
    <d v="1899-12-30T13:46:12"/>
    <n v="175"/>
    <s v="E00175"/>
    <s v="RUTA KMS.175"/>
    <x v="282"/>
    <x v="0"/>
    <x v="0"/>
    <x v="5"/>
    <x v="0"/>
    <d v="2024-09-23T17:51:35"/>
    <x v="505"/>
    <n v="24.140277777740266"/>
    <d v="2024-09-24T13:46:12"/>
    <d v="1899-12-30T02:20:00"/>
    <d v="2024-09-24T16:06:12"/>
    <n v="1.8966666666674428"/>
    <x v="0"/>
    <m/>
    <m/>
    <x v="0"/>
    <x v="21"/>
    <x v="0"/>
    <x v="4"/>
    <x v="2"/>
    <n v="3"/>
    <s v="LOGISTICA GALVEZ MARIN, S.L."/>
    <d v="1900-01-01T08:00:00"/>
    <n v="20.806944444406934"/>
    <n v="12"/>
    <n v="8.806944444406934"/>
    <n v="0"/>
    <x v="3"/>
  </r>
  <r>
    <s v="E002"/>
    <s v="EO55"/>
    <x v="4429"/>
    <x v="0"/>
    <s v="E3"/>
    <n v="100045291"/>
    <s v="INDUSTRIAS ALHAURINAS DEL"/>
    <n v="46005099"/>
    <s v="PLANTA - ALHAURIN EL GRANDE"/>
    <n v="3264"/>
    <x v="43"/>
    <d v="2024-09-24T00:00:00"/>
    <d v="1899-12-30T07:48:17"/>
    <s v="24/09 lo antes posib"/>
    <d v="2024-09-24T00:00:00"/>
    <x v="3"/>
    <x v="9"/>
    <x v="4603"/>
    <d v="2024-09-24T00:00:00"/>
    <d v="1899-12-30T10:18:33"/>
    <n v="47"/>
    <s v="E00047"/>
    <s v="RUTA KMS.047"/>
    <x v="141"/>
    <x v="0"/>
    <x v="0"/>
    <x v="5"/>
    <x v="0"/>
    <d v="2024-09-24T07:48:17"/>
    <x v="462"/>
    <n v="6.1952777778496966"/>
    <d v="2024-09-24T10:18:33"/>
    <d v="1899-12-30T00:37:36"/>
    <d v="2024-09-24T10:56:09"/>
    <n v="3.0641666668234393"/>
    <x v="0"/>
    <m/>
    <m/>
    <x v="0"/>
    <x v="21"/>
    <x v="0"/>
    <x v="4"/>
    <x v="6"/>
    <n v="3"/>
    <s v=""/>
    <d v="1899-12-30T15:02:24"/>
    <n v="4.5686111111830296"/>
    <n v="0"/>
    <n v="4.5686111111830296"/>
    <n v="0"/>
    <x v="3"/>
  </r>
  <r>
    <s v="E002"/>
    <s v="EO55"/>
    <x v="4430"/>
    <x v="0"/>
    <s v="E3"/>
    <n v="100058385"/>
    <s v="VIGUETAS UNION, S.L."/>
    <n v="46005170"/>
    <s v="PTA PREFABRICADOS - LOS CORRALES"/>
    <n v="3262"/>
    <x v="38"/>
    <d v="2024-09-24T00:00:00"/>
    <d v="1899-12-30T07:55:10"/>
    <s v="24/09 Antes de 14:00"/>
    <d v="2024-09-24T00:00:00"/>
    <x v="2"/>
    <x v="9"/>
    <x v="4604"/>
    <d v="2024-09-24T00:00:00"/>
    <d v="1899-12-30T11:06:06"/>
    <n v="105"/>
    <s v="E00105"/>
    <s v="RUTA KMS.105"/>
    <x v="123"/>
    <x v="0"/>
    <x v="0"/>
    <x v="5"/>
    <x v="0"/>
    <d v="2024-09-24T07:55:10"/>
    <x v="450"/>
    <n v="6.5805555554106832"/>
    <d v="2024-09-24T11:06:06"/>
    <d v="1899-12-30T01:24:00"/>
    <d v="2024-09-24T12:30:06"/>
    <n v="1.9983333331765607"/>
    <x v="0"/>
    <m/>
    <m/>
    <x v="0"/>
    <x v="21"/>
    <x v="0"/>
    <x v="4"/>
    <x v="7"/>
    <n v="3"/>
    <s v=""/>
    <d v="1899-12-31T09:36:00"/>
    <n v="4.1805555554106828"/>
    <n v="0"/>
    <n v="4.1805555554106828"/>
    <n v="0"/>
    <x v="3"/>
  </r>
  <r>
    <s v="E002"/>
    <s v="EO55"/>
    <x v="4431"/>
    <x v="0"/>
    <s v="E3"/>
    <n v="100058414"/>
    <s v="REYALFIL, S.L."/>
    <n v="46005189"/>
    <s v="PTA DE PREF- RODA  ANDALUCIA"/>
    <n v="3264"/>
    <x v="43"/>
    <d v="2024-09-24T00:00:00"/>
    <d v="1899-12-30T07:55:39"/>
    <s v="24/09 15:00"/>
    <d v="2024-09-24T00:00:00"/>
    <x v="4"/>
    <x v="9"/>
    <x v="4605"/>
    <d v="2024-09-24T00:00:00"/>
    <d v="1899-12-30T12:45:55"/>
    <n v="90"/>
    <s v="E00090"/>
    <s v="RUTA KMS.090"/>
    <x v="92"/>
    <x v="0"/>
    <x v="0"/>
    <x v="5"/>
    <x v="0"/>
    <d v="2024-09-24T07:55:39"/>
    <x v="469"/>
    <n v="7.0724999999511056"/>
    <d v="2024-09-24T12:45:55"/>
    <d v="1899-12-30T01:12:00"/>
    <d v="2024-09-24T13:57:55"/>
    <n v="1.0347222220734693"/>
    <x v="0"/>
    <m/>
    <m/>
    <x v="0"/>
    <x v="21"/>
    <x v="0"/>
    <x v="4"/>
    <x v="3"/>
    <n v="3"/>
    <s v=""/>
    <d v="1899-12-31T04:48:00"/>
    <n v="4.8724999999511054"/>
    <n v="0"/>
    <n v="4.8724999999511054"/>
    <n v="0"/>
    <x v="3"/>
  </r>
  <r>
    <s v="E002"/>
    <s v="EO55"/>
    <x v="4432"/>
    <x v="0"/>
    <s v="E3"/>
    <n v="100058414"/>
    <s v="REYALFIL, S.L."/>
    <n v="46005189"/>
    <s v="PTA DE PREF- RODA  ANDALUCIA"/>
    <n v="3264"/>
    <x v="43"/>
    <d v="2024-09-24T00:00:00"/>
    <d v="1899-12-30T07:56:03"/>
    <s v="25/09 08:00"/>
    <d v="2024-09-25T00:00:00"/>
    <x v="13"/>
    <x v="9"/>
    <x v="4606"/>
    <d v="2024-09-24T00:00:00"/>
    <d v="1899-12-30T14:03:48"/>
    <n v="90"/>
    <s v="E00090"/>
    <s v="RUTA KMS.090"/>
    <x v="100"/>
    <x v="0"/>
    <x v="0"/>
    <x v="5"/>
    <x v="0"/>
    <d v="2024-09-24T07:56:03"/>
    <x v="473"/>
    <n v="24.06583333335584"/>
    <d v="2024-09-24T14:03:48"/>
    <d v="1899-12-30T01:12:00"/>
    <d v="2024-09-24T15:15:48"/>
    <n v="16.736666666634846"/>
    <x v="0"/>
    <m/>
    <m/>
    <x v="0"/>
    <x v="21"/>
    <x v="0"/>
    <x v="4"/>
    <x v="5"/>
    <n v="3"/>
    <s v=""/>
    <d v="1899-12-31T04:48:00"/>
    <n v="21.865833333355841"/>
    <n v="12"/>
    <n v="9.865833333355841"/>
    <n v="0"/>
    <x v="3"/>
  </r>
  <r>
    <s v="E002"/>
    <s v="EO55"/>
    <x v="4433"/>
    <x v="0"/>
    <s v="E3"/>
    <n v="100018624"/>
    <s v="VIPRELUC, S.L."/>
    <n v="46000748"/>
    <s v="PUENTE GENIL"/>
    <n v="3264"/>
    <x v="43"/>
    <d v="2024-09-24T00:00:00"/>
    <d v="1899-12-30T07:57:47"/>
    <s v="25/09 12:00h"/>
    <d v="2024-09-25T00:00:00"/>
    <x v="6"/>
    <x v="9"/>
    <x v="4607"/>
    <d v="2024-09-25T00:00:00"/>
    <d v="1899-12-30T11:39:29"/>
    <n v="127"/>
    <s v="E00127"/>
    <s v="RUTA KMS.127"/>
    <x v="106"/>
    <x v="0"/>
    <x v="0"/>
    <x v="5"/>
    <x v="0"/>
    <d v="2024-09-24T07:57:47"/>
    <x v="485"/>
    <n v="32.036944444407709"/>
    <d v="2024-09-25T11:39:29"/>
    <d v="1899-12-30T01:41:36"/>
    <d v="2024-09-25T13:21:05"/>
    <n v="2.6486111110425554"/>
    <x v="0"/>
    <m/>
    <m/>
    <x v="0"/>
    <x v="24"/>
    <x v="0"/>
    <x v="4"/>
    <x v="7"/>
    <n v="4"/>
    <s v=""/>
    <d v="1899-12-31T16:38:24"/>
    <n v="29.343611111074374"/>
    <n v="12"/>
    <n v="17.343611111074374"/>
    <n v="0"/>
    <x v="3"/>
  </r>
  <r>
    <s v="E002"/>
    <s v="EO55"/>
    <x v="4434"/>
    <x v="0"/>
    <s v="E3"/>
    <n v="100058437"/>
    <s v="SANEAMIENTOS GRANAMAX, SL"/>
    <n v="46005740"/>
    <s v="PADUL -PREF. HNOS. SANTIAGO"/>
    <n v="3262"/>
    <x v="38"/>
    <d v="2024-09-24T00:00:00"/>
    <d v="1899-12-30T08:02:24"/>
    <s v="25/09 08:00h"/>
    <d v="2024-09-25T00:00:00"/>
    <x v="13"/>
    <x v="9"/>
    <x v="4608"/>
    <d v="2024-09-24T00:00:00"/>
    <d v="1899-12-30T16:02:05"/>
    <n v="128"/>
    <s v="E00128"/>
    <s v="RUTA KMS.128"/>
    <x v="239"/>
    <x v="0"/>
    <x v="0"/>
    <x v="5"/>
    <x v="0"/>
    <d v="2024-09-24T08:02:24"/>
    <x v="473"/>
    <n v="23.960000000079162"/>
    <d v="2024-09-24T16:02:05"/>
    <d v="1899-12-30T01:42:24"/>
    <d v="2024-09-24T17:44:29"/>
    <n v="14.258611111203209"/>
    <x v="0"/>
    <m/>
    <m/>
    <x v="0"/>
    <x v="21"/>
    <x v="0"/>
    <x v="4"/>
    <x v="8"/>
    <n v="3"/>
    <s v=""/>
    <d v="1899-12-31T16:57:36"/>
    <n v="21.253333333412495"/>
    <n v="12"/>
    <n v="9.2533333334124954"/>
    <n v="0"/>
    <x v="3"/>
  </r>
  <r>
    <s v="E002"/>
    <s v="EO55"/>
    <x v="4435"/>
    <x v="0"/>
    <s v="E3"/>
    <n v="100037768"/>
    <s v="MINAS DE AGUAS TEÑIDAS, S.A.U. (MAT"/>
    <n v="46004267"/>
    <s v="ZREP4500031988_2 MAGDALENA PASTA"/>
    <n v="1782"/>
    <x v="46"/>
    <d v="2024-09-24T00:00:00"/>
    <d v="1899-12-30T08:17:42"/>
    <s v="24/09 1º Aumento"/>
    <d v="2024-09-24T00:00:00"/>
    <x v="9"/>
    <x v="10"/>
    <x v="4609"/>
    <d v="2024-09-24T00:00:00"/>
    <d v="1899-12-30T10:46:46"/>
    <n v="85"/>
    <s v="E00085"/>
    <s v="RUTA KMS.085"/>
    <x v="102"/>
    <x v="0"/>
    <x v="0"/>
    <x v="6"/>
    <x v="0"/>
    <d v="2024-09-24T08:17:42"/>
    <x v="439"/>
    <n v="11.705000000016298"/>
    <d v="2024-09-24T10:46:46"/>
    <d v="1899-12-30T01:08:00"/>
    <d v="2024-09-24T11:54:46"/>
    <n v="8.0872222222387791"/>
    <x v="0"/>
    <m/>
    <m/>
    <x v="0"/>
    <x v="21"/>
    <x v="0"/>
    <x v="4"/>
    <x v="6"/>
    <n v="3"/>
    <s v=""/>
    <d v="1899-12-31T03:12:00"/>
    <n v="9.5716666666829653"/>
    <n v="0"/>
    <n v="9.5716666666829653"/>
    <n v="0"/>
    <x v="3"/>
  </r>
  <r>
    <s v="E002"/>
    <s v="EO55"/>
    <x v="4436"/>
    <x v="0"/>
    <s v="E3"/>
    <n v="100037768"/>
    <s v="MINAS DE AGUAS TEÑIDAS, S.A.U. (MAT"/>
    <n v="46004267"/>
    <s v="ZREP4500031988_2 MAGDALENA PASTA"/>
    <n v="1782"/>
    <x v="46"/>
    <d v="2024-09-24T00:00:00"/>
    <d v="1899-12-30T08:18:00"/>
    <s v="24/09 2º aumento"/>
    <d v="2024-09-24T00:00:00"/>
    <x v="9"/>
    <x v="10"/>
    <x v="4610"/>
    <d v="2024-09-24T00:00:00"/>
    <d v="1899-12-30T11:47:52"/>
    <n v="85"/>
    <s v="E00085"/>
    <s v="RUTA KMS.085"/>
    <x v="389"/>
    <x v="0"/>
    <x v="0"/>
    <x v="6"/>
    <x v="0"/>
    <d v="2024-09-24T08:18:00"/>
    <x v="439"/>
    <n v="11.700000000069849"/>
    <d v="2024-09-24T11:47:52"/>
    <d v="1899-12-30T01:08:00"/>
    <d v="2024-09-24T12:55:52"/>
    <n v="7.0688888888689689"/>
    <x v="0"/>
    <m/>
    <m/>
    <x v="0"/>
    <x v="21"/>
    <x v="0"/>
    <x v="4"/>
    <x v="7"/>
    <n v="3"/>
    <s v=""/>
    <d v="1899-12-31T03:12:00"/>
    <n v="9.5666666667365163"/>
    <n v="0"/>
    <n v="9.5666666667365163"/>
    <n v="0"/>
    <x v="3"/>
  </r>
  <r>
    <s v="E002"/>
    <s v="EO55"/>
    <x v="4437"/>
    <x v="0"/>
    <s v="E3"/>
    <n v="100037768"/>
    <s v="MINAS DE AGUAS TEÑIDAS, S.A.U. (MAT"/>
    <n v="46004267"/>
    <s v="ZREP4500031988_2 MAGDALENA PASTA"/>
    <n v="1782"/>
    <x v="46"/>
    <d v="2024-09-24T00:00:00"/>
    <d v="1899-12-30T08:18:17"/>
    <s v="24/09 3º aumento"/>
    <d v="2024-09-24T00:00:00"/>
    <x v="9"/>
    <x v="10"/>
    <x v="4611"/>
    <d v="2024-09-24T00:00:00"/>
    <d v="1899-12-30T12:57:43"/>
    <n v="85"/>
    <s v="E00085"/>
    <s v="RUTA KMS.085"/>
    <x v="234"/>
    <x v="0"/>
    <x v="0"/>
    <x v="6"/>
    <x v="0"/>
    <d v="2024-09-24T08:18:17"/>
    <x v="439"/>
    <n v="11.695277777791489"/>
    <d v="2024-09-24T12:57:43"/>
    <d v="1899-12-30T01:08:00"/>
    <d v="2024-09-24T14:05:43"/>
    <n v="5.9047222223016433"/>
    <x v="0"/>
    <m/>
    <m/>
    <x v="0"/>
    <x v="21"/>
    <x v="0"/>
    <x v="4"/>
    <x v="3"/>
    <n v="3"/>
    <s v=""/>
    <d v="1899-12-31T03:12:00"/>
    <n v="9.5619444444581561"/>
    <n v="0"/>
    <n v="9.5619444444581561"/>
    <n v="0"/>
    <x v="3"/>
  </r>
  <r>
    <s v="E002"/>
    <s v="EO55"/>
    <x v="4438"/>
    <x v="0"/>
    <s v="E4"/>
    <n v="100058438"/>
    <s v="LUQUE LOPEZ, MARIA VICTORIA"/>
    <n v="46005486"/>
    <s v="ALMACEN-PERIANA"/>
    <n v="3283"/>
    <x v="40"/>
    <d v="2024-09-24T00:00:00"/>
    <d v="1899-12-30T08:27:41"/>
    <s v="25/09 Lo antes posib"/>
    <d v="2024-09-25T00:00:00"/>
    <x v="0"/>
    <x v="9"/>
    <x v="4612"/>
    <d v="2024-09-25T00:00:00"/>
    <d v="1899-12-30T06:17:57"/>
    <n v="51"/>
    <s v="E00051"/>
    <s v="RUTA KMS.051"/>
    <x v="59"/>
    <x v="0"/>
    <x v="0"/>
    <x v="5"/>
    <x v="1"/>
    <d v="2024-09-24T08:27:41"/>
    <x v="491"/>
    <n v="28.538611111056525"/>
    <d v="2024-09-25T06:17:57"/>
    <d v="1899-12-30T00:40:48"/>
    <d v="2024-09-25T06:58:45"/>
    <n v="6.0208333331393078"/>
    <x v="0"/>
    <m/>
    <m/>
    <x v="0"/>
    <x v="24"/>
    <x v="0"/>
    <x v="4"/>
    <x v="13"/>
    <n v="4"/>
    <s v=""/>
    <d v="1899-12-30T16:19:12"/>
    <n v="26.858611111056526"/>
    <n v="12"/>
    <n v="14.858611111056526"/>
    <n v="0"/>
    <x v="3"/>
  </r>
  <r>
    <s v="E002"/>
    <s v="EO55"/>
    <x v="4439"/>
    <x v="0"/>
    <s v="E3"/>
    <n v="100023188"/>
    <s v="MTOS DE TIERRAS Y ARIDOS DEL TINTO,"/>
    <n v="46001835"/>
    <s v="NERVA"/>
    <n v="837"/>
    <x v="42"/>
    <d v="2024-09-24T00:00:00"/>
    <d v="1899-12-30T08:27:51"/>
    <s v="24/09 Lo antes posib"/>
    <d v="2024-09-24T00:00:00"/>
    <x v="1"/>
    <x v="10"/>
    <x v="4613"/>
    <d v="2024-09-24T00:00:00"/>
    <d v="1899-12-30T10:40:13"/>
    <n v="78"/>
    <s v="E00078"/>
    <s v="RUTA KMS.078"/>
    <x v="62"/>
    <x v="0"/>
    <x v="0"/>
    <x v="6"/>
    <x v="0"/>
    <d v="2024-09-24T08:27:51"/>
    <x v="471"/>
    <n v="8.5358333334443159"/>
    <d v="2024-09-24T10:40:13"/>
    <d v="1899-12-30T01:02:24"/>
    <d v="2024-09-24T11:42:37"/>
    <n v="5.2897222222527489"/>
    <x v="0"/>
    <m/>
    <m/>
    <x v="0"/>
    <x v="21"/>
    <x v="0"/>
    <x v="4"/>
    <x v="6"/>
    <n v="3"/>
    <s v=""/>
    <d v="1899-12-31T00:57:36"/>
    <n v="6.4958333334443159"/>
    <n v="0"/>
    <n v="6.4958333334443159"/>
    <n v="0"/>
    <x v="3"/>
  </r>
  <r>
    <s v="E002"/>
    <s v="EO55"/>
    <x v="4440"/>
    <x v="0"/>
    <s v="E3"/>
    <n v="100058413"/>
    <s v="PRETENSADOS MALAGUEÑOS, S.L."/>
    <n v="46005187"/>
    <s v="PLANTA MALAGA"/>
    <n v="3264"/>
    <x v="43"/>
    <d v="2024-09-24T00:00:00"/>
    <d v="1899-12-30T08:28:37"/>
    <s v="25/09 10h PLANTA TUB"/>
    <d v="2024-09-25T00:00:00"/>
    <x v="11"/>
    <x v="9"/>
    <x v="4614"/>
    <d v="2024-09-25T00:00:00"/>
    <d v="1899-12-30T10:46:40"/>
    <n v="29"/>
    <s v="E00029"/>
    <s v="RUTA KMS.029"/>
    <x v="409"/>
    <x v="0"/>
    <x v="0"/>
    <x v="5"/>
    <x v="0"/>
    <d v="2024-09-24T08:28:37"/>
    <x v="482"/>
    <n v="25.523055555531755"/>
    <d v="2024-09-25T10:46:40"/>
    <d v="1899-12-30T00:23:12"/>
    <d v="2024-09-25T11:09:52"/>
    <n v="-1.1644444444100372"/>
    <x v="1"/>
    <m/>
    <m/>
    <x v="0"/>
    <x v="24"/>
    <x v="1"/>
    <x v="4"/>
    <x v="6"/>
    <n v="4"/>
    <s v=""/>
    <d v="1899-12-30T09:16:48"/>
    <n v="24.136388888865088"/>
    <n v="12"/>
    <n v="12.136388888865088"/>
    <n v="0"/>
    <x v="3"/>
  </r>
  <r>
    <s v="E002"/>
    <s v="EO55"/>
    <x v="4441"/>
    <x v="0"/>
    <s v="E3"/>
    <n v="100018456"/>
    <s v="HORMIGONES PREBESUR S.A."/>
    <n v="46004055"/>
    <s v="LA CARLOTA"/>
    <n v="3269"/>
    <x v="45"/>
    <d v="2024-09-24T00:00:00"/>
    <d v="1899-12-30T08:37:53"/>
    <s v="25/09 08:00h sin fal"/>
    <d v="2024-09-25T00:00:00"/>
    <x v="13"/>
    <x v="9"/>
    <x v="4615"/>
    <d v="2024-09-25T00:00:00"/>
    <d v="1899-12-30T06:18:43"/>
    <n v="158"/>
    <s v="E00158"/>
    <s v="RUTA KMS.158"/>
    <x v="381"/>
    <x v="0"/>
    <x v="0"/>
    <x v="5"/>
    <x v="0"/>
    <d v="2024-09-24T08:37:53"/>
    <x v="473"/>
    <n v="23.368611111247446"/>
    <d v="2024-09-25T06:18:43"/>
    <d v="1899-12-30T02:06:24"/>
    <d v="2024-09-25T08:25:07"/>
    <n v="-0.41861111100297421"/>
    <x v="0"/>
    <m/>
    <m/>
    <x v="0"/>
    <x v="24"/>
    <x v="0"/>
    <x v="4"/>
    <x v="13"/>
    <n v="4"/>
    <s v=""/>
    <d v="1900-01-01T02:33:36"/>
    <n v="20.261944444580781"/>
    <n v="12"/>
    <n v="8.2619444445807808"/>
    <n v="0"/>
    <x v="3"/>
  </r>
  <r>
    <s v="E002"/>
    <s v="EO55"/>
    <x v="4442"/>
    <x v="0"/>
    <s v="E3"/>
    <n v="100044172"/>
    <s v="HORMIGONES ASTISOL, S.A."/>
    <n v="46004621"/>
    <s v="ECIJA"/>
    <n v="3264"/>
    <x v="43"/>
    <d v="2024-09-24T00:00:00"/>
    <d v="1899-12-30T08:42:19"/>
    <s v="24/09 EN EL DÍA"/>
    <d v="2024-09-24T00:00:00"/>
    <x v="7"/>
    <x v="9"/>
    <x v="4616"/>
    <d v="2024-09-24T00:00:00"/>
    <d v="1899-12-30T13:10:42"/>
    <n v="139"/>
    <s v="E00139"/>
    <s v="RUTA KMS.139"/>
    <x v="241"/>
    <x v="0"/>
    <x v="0"/>
    <x v="5"/>
    <x v="0"/>
    <d v="2024-09-24T08:42:19"/>
    <x v="505"/>
    <n v="9.2947222221409902"/>
    <d v="2024-09-24T13:10:42"/>
    <d v="1899-12-30T01:51:12"/>
    <d v="2024-09-24T15:01:54"/>
    <n v="2.9683333332650363"/>
    <x v="0"/>
    <m/>
    <m/>
    <x v="0"/>
    <x v="21"/>
    <x v="0"/>
    <x v="4"/>
    <x v="2"/>
    <n v="3"/>
    <s v=""/>
    <d v="1899-12-31T20:28:48"/>
    <n v="6.4413888888076567"/>
    <n v="0"/>
    <n v="6.4413888888076567"/>
    <n v="0"/>
    <x v="3"/>
  </r>
  <r>
    <s v="E002"/>
    <s v="EO55"/>
    <x v="4443"/>
    <x v="0"/>
    <s v="E3"/>
    <n v="100022266"/>
    <s v="HORMIGONES PEREZ ESCUDERO, S.L."/>
    <n v="46001666"/>
    <s v="SANTA BARBARA CASA"/>
    <n v="837"/>
    <x v="42"/>
    <d v="2024-09-24T00:00:00"/>
    <d v="1899-12-30T08:45:58"/>
    <s v="25/09 08:00h silo 2"/>
    <d v="2024-09-25T00:00:00"/>
    <x v="13"/>
    <x v="10"/>
    <x v="4617"/>
    <d v="2024-09-24T00:00:00"/>
    <d v="1899-12-30T20:00:29"/>
    <n v="81"/>
    <s v="E00081"/>
    <s v="RUTA KMS.081"/>
    <x v="284"/>
    <x v="0"/>
    <x v="0"/>
    <x v="6"/>
    <x v="0"/>
    <d v="2024-09-24T08:45:58"/>
    <x v="473"/>
    <n v="23.233888888964429"/>
    <d v="2024-09-24T20:00:29"/>
    <d v="1899-12-30T01:04:48"/>
    <d v="2024-09-24T21:05:17"/>
    <n v="10.911944444524124"/>
    <x v="0"/>
    <m/>
    <m/>
    <x v="0"/>
    <x v="21"/>
    <x v="0"/>
    <x v="4"/>
    <x v="16"/>
    <n v="3"/>
    <s v=""/>
    <d v="1899-12-31T01:55:12"/>
    <n v="21.153888888964431"/>
    <n v="12"/>
    <n v="9.1538888889644312"/>
    <n v="0"/>
    <x v="3"/>
  </r>
  <r>
    <s v="E002"/>
    <s v="EO55"/>
    <x v="4444"/>
    <x v="0"/>
    <s v="E4"/>
    <n v="100056718"/>
    <s v="SITESUR CIMENTACIONES, S.L."/>
    <n v="46005951"/>
    <s v="S0975-BENAHAVIS LA ALBORADA"/>
    <n v="3282"/>
    <x v="39"/>
    <d v="2024-09-24T00:00:00"/>
    <d v="1899-12-30T08:57:17"/>
    <s v="24/09 Lo antes posib"/>
    <d v="2024-09-24T00:00:00"/>
    <x v="1"/>
    <x v="9"/>
    <x v="4618"/>
    <d v="2024-09-24T00:00:00"/>
    <d v="1899-12-30T12:11:10"/>
    <n v="97"/>
    <s v="E00097"/>
    <s v="RUTA KMS.097"/>
    <x v="237"/>
    <x v="0"/>
    <x v="0"/>
    <x v="5"/>
    <x v="1"/>
    <d v="2024-09-24T08:57:17"/>
    <x v="471"/>
    <n v="8.0452777777682059"/>
    <d v="2024-09-24T12:11:10"/>
    <d v="1899-12-30T01:17:36"/>
    <d v="2024-09-24T13:28:46"/>
    <n v="3.5205555555294268"/>
    <x v="0"/>
    <m/>
    <m/>
    <x v="0"/>
    <x v="21"/>
    <x v="0"/>
    <x v="4"/>
    <x v="3"/>
    <n v="3"/>
    <s v=""/>
    <d v="1899-12-31T07:02:24"/>
    <n v="5.7519444444348728"/>
    <n v="0"/>
    <n v="5.7519444444348728"/>
    <n v="0"/>
    <x v="3"/>
  </r>
  <r>
    <s v="E002"/>
    <s v="EO55"/>
    <x v="4445"/>
    <x v="0"/>
    <s v="E3"/>
    <n v="100051174"/>
    <s v="HORMIGONES CONO, SL"/>
    <n v="46005927"/>
    <s v="POZOBLANCO-DEPURADORA"/>
    <n v="3269"/>
    <x v="45"/>
    <d v="2024-09-24T00:00:00"/>
    <d v="1899-12-30T09:04:11"/>
    <s v="25/09 08:00h"/>
    <d v="2024-09-25T00:00:00"/>
    <x v="13"/>
    <x v="9"/>
    <x v="4619"/>
    <d v="2024-09-25T00:00:00"/>
    <d v="1899-12-30T07:44:22"/>
    <n v="259"/>
    <s v="E00259"/>
    <s v="RUTA KMS.259"/>
    <x v="292"/>
    <x v="0"/>
    <x v="0"/>
    <x v="5"/>
    <x v="0"/>
    <d v="2024-09-24T09:04:11"/>
    <x v="473"/>
    <n v="22.930277777777519"/>
    <d v="2024-09-25T07:44:22"/>
    <d v="1899-12-30T03:27:12"/>
    <d v="2024-09-25T11:11:34"/>
    <n v="-3.1927777776145376"/>
    <x v="1"/>
    <m/>
    <m/>
    <x v="0"/>
    <x v="24"/>
    <x v="2"/>
    <x v="4"/>
    <x v="12"/>
    <n v="4"/>
    <s v="CISTERCEX. S.L.L."/>
    <d v="1900-01-02T10:52:48"/>
    <n v="18.476944444444186"/>
    <n v="12"/>
    <n v="6.4769444444441859"/>
    <n v="0"/>
    <x v="3"/>
  </r>
  <r>
    <s v="E002"/>
    <s v="EO55"/>
    <x v="4446"/>
    <x v="0"/>
    <s v="E3"/>
    <n v="100037768"/>
    <s v="MINAS DE AGUAS TEÑIDAS, S.A.U. (MAT"/>
    <n v="46004072"/>
    <s v="ZREP4500031988_7  PROYECTO HORMIGON"/>
    <n v="3236"/>
    <x v="41"/>
    <d v="2024-09-24T00:00:00"/>
    <d v="1899-12-30T09:11:26"/>
    <s v="slurry lo antes posi"/>
    <d v="2024-09-24T00:00:00"/>
    <x v="9"/>
    <x v="10"/>
    <x v="4620"/>
    <d v="2024-09-24T00:00:00"/>
    <d v="1899-12-30T10:21:41"/>
    <n v="85"/>
    <s v="E00085"/>
    <s v="RUTA KMS.085"/>
    <x v="89"/>
    <x v="0"/>
    <x v="0"/>
    <x v="6"/>
    <x v="0"/>
    <d v="2024-09-24T09:11:26"/>
    <x v="439"/>
    <n v="10.809444444486871"/>
    <d v="2024-09-24T10:21:41"/>
    <d v="1899-12-30T01:08:00"/>
    <d v="2024-09-24T11:29:41"/>
    <n v="8.5052777777309529"/>
    <x v="0"/>
    <m/>
    <m/>
    <x v="0"/>
    <x v="21"/>
    <x v="0"/>
    <x v="4"/>
    <x v="6"/>
    <n v="3"/>
    <s v=""/>
    <d v="1899-12-31T03:12:00"/>
    <n v="8.6761111111535385"/>
    <n v="0"/>
    <n v="8.6761111111535385"/>
    <n v="0"/>
    <x v="3"/>
  </r>
  <r>
    <s v="E002"/>
    <s v="EO55"/>
    <x v="4447"/>
    <x v="0"/>
    <s v="E3"/>
    <n v="100037768"/>
    <s v="MINAS DE AGUAS TEÑIDAS, S.A.U. (MAT"/>
    <n v="46004072"/>
    <s v="ZREP4500031988_7  PROYECTO HORMIGON"/>
    <n v="3236"/>
    <x v="41"/>
    <d v="2024-09-24T00:00:00"/>
    <d v="1899-12-30T09:11:37"/>
    <s v="slurry lo antes posi"/>
    <d v="2024-09-24T00:00:00"/>
    <x v="9"/>
    <x v="10"/>
    <x v="4621"/>
    <d v="2024-09-24T00:00:00"/>
    <d v="1899-12-30T12:30:45"/>
    <n v="85"/>
    <s v="E00085"/>
    <s v="RUTA KMS.085"/>
    <x v="295"/>
    <x v="0"/>
    <x v="0"/>
    <x v="6"/>
    <x v="0"/>
    <d v="2024-09-24T09:11:37"/>
    <x v="439"/>
    <n v="10.806388888915535"/>
    <d v="2024-09-24T12:30:45"/>
    <d v="1899-12-30T01:08:00"/>
    <d v="2024-09-24T13:38:45"/>
    <n v="6.3541666666860692"/>
    <x v="0"/>
    <m/>
    <m/>
    <x v="0"/>
    <x v="21"/>
    <x v="0"/>
    <x v="4"/>
    <x v="3"/>
    <n v="3"/>
    <s v=""/>
    <d v="1899-12-31T03:12:00"/>
    <n v="8.6730555555822022"/>
    <n v="0"/>
    <n v="8.6730555555822022"/>
    <n v="0"/>
    <x v="3"/>
  </r>
  <r>
    <s v="E002"/>
    <s v="EO55"/>
    <x v="4448"/>
    <x v="0"/>
    <s v="E3"/>
    <n v="100052945"/>
    <s v="HORMIGONES ROCIO S.L."/>
    <n v="46004387"/>
    <s v="ALMONTE"/>
    <n v="837"/>
    <x v="42"/>
    <d v="2024-09-24T00:00:00"/>
    <d v="1899-12-30T09:22:27"/>
    <s v="25/09 8:00 URGENTE"/>
    <d v="2024-09-25T00:00:00"/>
    <x v="23"/>
    <x v="10"/>
    <x v="4622"/>
    <d v="2024-09-24T00:00:00"/>
    <d v="1899-12-30T18:34:11"/>
    <n v="27"/>
    <s v="E00027"/>
    <s v="RUTA KMS.027"/>
    <x v="64"/>
    <x v="0"/>
    <x v="0"/>
    <x v="6"/>
    <x v="0"/>
    <d v="2024-09-24T09:22:27"/>
    <x v="481"/>
    <n v="24.12583333341172"/>
    <d v="2024-09-24T18:34:11"/>
    <d v="1899-12-30T00:21:36"/>
    <d v="2024-09-24T18:55:47"/>
    <n v="14.570277777907904"/>
    <x v="0"/>
    <m/>
    <m/>
    <x v="0"/>
    <x v="21"/>
    <x v="0"/>
    <x v="4"/>
    <x v="10"/>
    <n v="3"/>
    <s v=""/>
    <d v="1899-12-30T08:38:24"/>
    <n v="22.76583333341172"/>
    <n v="12"/>
    <n v="10.76583333341172"/>
    <n v="0"/>
    <x v="3"/>
  </r>
  <r>
    <s v="E002"/>
    <s v="EO55"/>
    <x v="4449"/>
    <x v="0"/>
    <s v="E3"/>
    <n v="432000110"/>
    <s v="PREBETONG HORMIGONES, S.A."/>
    <n v="46005596"/>
    <s v="PLANTA ALHAURIN MORTERO SECO"/>
    <n v="3269"/>
    <x v="45"/>
    <d v="2024-09-24T00:00:00"/>
    <d v="1899-12-30T09:22:45"/>
    <s v="niño"/>
    <d v="2024-09-24T00:00:00"/>
    <x v="10"/>
    <x v="9"/>
    <x v="4623"/>
    <d v="2024-09-24T00:00:00"/>
    <d v="1899-12-30T11:09:12"/>
    <n v="35"/>
    <s v="E00035"/>
    <s v="RUTA KMS.035"/>
    <x v="103"/>
    <x v="0"/>
    <x v="0"/>
    <x v="5"/>
    <x v="0"/>
    <d v="2024-09-24T09:22:45"/>
    <x v="478"/>
    <n v="4.120833333407063"/>
    <d v="2024-09-24T11:09:12"/>
    <d v="1899-12-30T00:28:00"/>
    <d v="2024-09-24T11:37:12"/>
    <n v="1.8800000001210719"/>
    <x v="0"/>
    <m/>
    <m/>
    <x v="0"/>
    <x v="21"/>
    <x v="0"/>
    <x v="4"/>
    <x v="7"/>
    <n v="3"/>
    <s v=""/>
    <d v="1899-12-30T11:12:00"/>
    <n v="2.6541666667403963"/>
    <n v="0"/>
    <n v="2.6541666667403963"/>
    <n v="0"/>
    <x v="3"/>
  </r>
  <r>
    <s v="E002"/>
    <s v="EO55"/>
    <x v="4450"/>
    <x v="0"/>
    <s v="E3"/>
    <n v="100052034"/>
    <s v="GRUPO PUMA ESPAÑA S.L."/>
    <n v="46005379"/>
    <s v="FABRICA - ALICANTE"/>
    <n v="3264"/>
    <x v="43"/>
    <d v="2024-09-24T00:00:00"/>
    <d v="1899-12-30T10:14:53"/>
    <s v="PC127371-1 26/09 11:"/>
    <d v="2024-09-26T00:00:00"/>
    <x v="14"/>
    <x v="9"/>
    <x v="4624"/>
    <d v="2024-09-25T00:00:00"/>
    <d v="1899-12-30T13:39:43"/>
    <n v="463"/>
    <s v="E00463"/>
    <s v="RUTA KMS.463"/>
    <x v="424"/>
    <x v="0"/>
    <x v="0"/>
    <x v="5"/>
    <x v="0"/>
    <d v="2024-09-24T10:14:53"/>
    <x v="506"/>
    <n v="49.25194444443332"/>
    <d v="2024-09-25T13:39:43"/>
    <d v="1899-12-30T06:10:24"/>
    <d v="2024-09-25T19:50:07"/>
    <n v="15.664722222194541"/>
    <x v="0"/>
    <m/>
    <m/>
    <x v="0"/>
    <x v="24"/>
    <x v="0"/>
    <x v="4"/>
    <x v="2"/>
    <n v="4"/>
    <s v=""/>
    <d v="1900-01-05T04:09:36"/>
    <n v="42.078611111099988"/>
    <n v="24"/>
    <n v="18.078611111099988"/>
    <n v="0"/>
    <x v="3"/>
  </r>
  <r>
    <s v="E002"/>
    <s v="EO55"/>
    <x v="4451"/>
    <x v="0"/>
    <s v="E3"/>
    <n v="100055205"/>
    <s v="NOVACEM MATERIALES, S.L."/>
    <n v="46005953"/>
    <s v="PEÑAFLOR"/>
    <n v="2032"/>
    <x v="51"/>
    <d v="2024-09-24T00:00:00"/>
    <d v="1899-12-30T10:20:26"/>
    <s v="25/09_8:00H"/>
    <d v="2024-09-25T00:00:00"/>
    <x v="13"/>
    <x v="10"/>
    <x v="4625"/>
    <d v="2024-09-24T00:00:00"/>
    <d v="1899-12-30T17:20:31"/>
    <n v="145"/>
    <s v="E00145"/>
    <s v="RUTA KMS.145"/>
    <x v="61"/>
    <x v="0"/>
    <x v="0"/>
    <x v="6"/>
    <x v="0"/>
    <d v="2024-09-24T10:20:26"/>
    <x v="473"/>
    <n v="21.659444444580004"/>
    <d v="2024-09-24T17:20:31"/>
    <d v="1899-12-30T01:56:00"/>
    <d v="2024-09-24T19:16:31"/>
    <n v="12.724722222250421"/>
    <x v="0"/>
    <m/>
    <m/>
    <x v="0"/>
    <x v="21"/>
    <x v="0"/>
    <x v="4"/>
    <x v="9"/>
    <n v="3"/>
    <s v=""/>
    <d v="1899-12-31T22:24:00"/>
    <n v="18.72611111124667"/>
    <n v="12"/>
    <n v="6.72611111124667"/>
    <n v="0"/>
    <x v="3"/>
  </r>
  <r>
    <s v="E002"/>
    <s v="EO55"/>
    <x v="4452"/>
    <x v="0"/>
    <s v="E3"/>
    <n v="100055205"/>
    <s v="NOVACEM MATERIALES, S.L."/>
    <n v="46005953"/>
    <s v="PEÑAFLOR"/>
    <n v="2032"/>
    <x v="51"/>
    <d v="2024-09-24T00:00:00"/>
    <d v="1899-12-30T10:20:41"/>
    <s v="25/09_10.30H"/>
    <d v="2024-09-25T00:00:00"/>
    <x v="21"/>
    <x v="10"/>
    <x v="4626"/>
    <d v="2024-09-24T00:00:00"/>
    <d v="1899-12-30T17:55:18"/>
    <n v="145"/>
    <s v="E00145"/>
    <s v="RUTA KMS.145"/>
    <x v="389"/>
    <x v="0"/>
    <x v="0"/>
    <x v="6"/>
    <x v="0"/>
    <d v="2024-09-24T10:20:41"/>
    <x v="507"/>
    <n v="24.155277777754236"/>
    <d v="2024-09-24T17:55:18"/>
    <d v="1899-12-30T01:56:00"/>
    <d v="2024-09-24T19:51:18"/>
    <n v="14.644999999960419"/>
    <x v="0"/>
    <m/>
    <m/>
    <x v="0"/>
    <x v="21"/>
    <x v="0"/>
    <x v="4"/>
    <x v="9"/>
    <n v="3"/>
    <s v=""/>
    <d v="1899-12-31T22:24:00"/>
    <n v="21.221944444420902"/>
    <n v="12"/>
    <n v="9.2219444444209024"/>
    <n v="0"/>
    <x v="3"/>
  </r>
  <r>
    <s v="E002"/>
    <s v="EO55"/>
    <x v="4453"/>
    <x v="0"/>
    <s v="E3"/>
    <n v="100050987"/>
    <s v="XIMOR MORTEROS, S.L."/>
    <n v="46004229"/>
    <s v="FUENTES DE ANDALUCIA"/>
    <n v="3264"/>
    <x v="43"/>
    <d v="2024-09-24T00:00:00"/>
    <d v="1899-12-30T10:36:16"/>
    <s v="25/09 08:00h urge"/>
    <d v="2024-09-25T00:00:00"/>
    <x v="13"/>
    <x v="9"/>
    <x v="4627"/>
    <d v="2024-09-24T00:00:00"/>
    <d v="1899-12-30T15:07:47"/>
    <n v="165"/>
    <s v="E00165"/>
    <s v="RUTA KMS.165"/>
    <x v="425"/>
    <x v="0"/>
    <x v="0"/>
    <x v="5"/>
    <x v="0"/>
    <d v="2024-09-24T10:36:16"/>
    <x v="473"/>
    <n v="21.395555555645842"/>
    <d v="2024-09-24T15:07:47"/>
    <d v="1899-12-30T02:12:00"/>
    <d v="2024-09-24T17:19:47"/>
    <n v="14.670277777884621"/>
    <x v="0"/>
    <m/>
    <m/>
    <x v="0"/>
    <x v="21"/>
    <x v="0"/>
    <x v="4"/>
    <x v="4"/>
    <n v="3"/>
    <s v=""/>
    <d v="1900-01-01T04:48:00"/>
    <n v="18.195555555645843"/>
    <n v="12"/>
    <n v="6.1955555556458428"/>
    <n v="0"/>
    <x v="3"/>
  </r>
  <r>
    <s v="E002"/>
    <s v="EO55"/>
    <x v="4454"/>
    <x v="0"/>
    <s v="E3"/>
    <n v="100021981"/>
    <s v="CEMENTOS CAPA, S.L."/>
    <n v="46005184"/>
    <s v="FABRICA SALINAS-ARCHIDONA (MALAGA)"/>
    <n v="3264"/>
    <x v="43"/>
    <d v="2024-09-24T00:00:00"/>
    <d v="1899-12-30T11:01:23"/>
    <s v="durante la mañana"/>
    <d v="2024-09-25T00:00:00"/>
    <x v="8"/>
    <x v="9"/>
    <x v="4628"/>
    <d v="2024-09-25T00:00:00"/>
    <d v="1899-12-30T11:51:38"/>
    <n v="69"/>
    <s v="E00069"/>
    <s v="RUTA KMS.069"/>
    <x v="249"/>
    <x v="0"/>
    <x v="0"/>
    <x v="5"/>
    <x v="0"/>
    <d v="2024-09-24T11:01:23"/>
    <x v="486"/>
    <n v="25.476944444468245"/>
    <d v="2024-09-25T11:51:38"/>
    <d v="1899-12-30T00:55:12"/>
    <d v="2024-09-25T12:46:50"/>
    <n v="-0.28055555548053235"/>
    <x v="0"/>
    <m/>
    <m/>
    <x v="0"/>
    <x v="24"/>
    <x v="0"/>
    <x v="4"/>
    <x v="7"/>
    <n v="4"/>
    <s v=""/>
    <d v="1899-12-30T22:04:48"/>
    <n v="23.556944444468243"/>
    <n v="12"/>
    <n v="11.556944444468243"/>
    <n v="0"/>
    <x v="3"/>
  </r>
  <r>
    <s v="E002"/>
    <s v="EO55"/>
    <x v="4455"/>
    <x v="0"/>
    <s v="E3"/>
    <n v="100044172"/>
    <s v="HORMIGONES ASTISOL, S.A."/>
    <n v="46005213"/>
    <s v="FUENTES DE ANDALUCIA"/>
    <n v="3264"/>
    <x v="43"/>
    <d v="2024-09-24T00:00:00"/>
    <d v="1899-12-30T11:10:12"/>
    <s v="25/09 De 8 a 13"/>
    <d v="2024-09-25T00:00:00"/>
    <x v="0"/>
    <x v="9"/>
    <x v="4629"/>
    <d v="2024-09-25T00:00:00"/>
    <d v="1899-12-30T07:21:34"/>
    <n v="165"/>
    <s v="E00165"/>
    <s v="RUTA KMS.165"/>
    <x v="111"/>
    <x v="0"/>
    <x v="0"/>
    <x v="5"/>
    <x v="0"/>
    <d v="2024-09-24T11:10:12"/>
    <x v="491"/>
    <n v="25.82999999995809"/>
    <d v="2024-09-25T07:21:34"/>
    <d v="1899-12-30T02:12:00"/>
    <d v="2024-09-25T09:33:34"/>
    <n v="3.4405555555131286"/>
    <x v="0"/>
    <m/>
    <m/>
    <x v="0"/>
    <x v="24"/>
    <x v="0"/>
    <x v="4"/>
    <x v="12"/>
    <n v="4"/>
    <s v=""/>
    <d v="1900-01-01T04:48:00"/>
    <n v="22.629999999958091"/>
    <n v="12"/>
    <n v="10.629999999958091"/>
    <n v="0"/>
    <x v="3"/>
  </r>
  <r>
    <s v="E002"/>
    <s v="EO55"/>
    <x v="4456"/>
    <x v="0"/>
    <s v="E3"/>
    <n v="100059631"/>
    <s v="UTE LA HIGUERA-ANDUJAR"/>
    <n v="46005941"/>
    <s v="OBRA A-311"/>
    <n v="3278"/>
    <x v="53"/>
    <d v="2024-09-24T00:00:00"/>
    <d v="1899-12-30T11:17:01"/>
    <s v="25/09 09:00h"/>
    <d v="2024-09-25T00:00:00"/>
    <x v="18"/>
    <x v="9"/>
    <x v="4630"/>
    <d v="2024-09-24T00:00:00"/>
    <d v="1899-12-30T14:32:11"/>
    <n v="286"/>
    <s v="E00286"/>
    <s v="RUTA KMS.286"/>
    <x v="115"/>
    <x v="0"/>
    <x v="0"/>
    <x v="5"/>
    <x v="0"/>
    <d v="2024-09-24T11:17:01"/>
    <x v="479"/>
    <n v="21.716388888889924"/>
    <d v="2024-09-24T14:32:11"/>
    <d v="1899-12-30T03:48:48"/>
    <d v="2024-09-24T18:20:59"/>
    <n v="14.650277777749579"/>
    <x v="0"/>
    <m/>
    <m/>
    <x v="0"/>
    <x v="21"/>
    <x v="0"/>
    <x v="4"/>
    <x v="5"/>
    <n v="3"/>
    <s v="TRANSPORTES FRANCISCO CASTILLA E HI"/>
    <d v="1900-01-02T19:31:12"/>
    <n v="16.903055555556591"/>
    <n v="12"/>
    <n v="4.9030555555565911"/>
    <n v="0"/>
    <x v="3"/>
  </r>
  <r>
    <s v="E002"/>
    <s v="EO55"/>
    <x v="4457"/>
    <x v="0"/>
    <s v="E3"/>
    <n v="100059631"/>
    <s v="UTE LA HIGUERA-ANDUJAR"/>
    <n v="46005941"/>
    <s v="OBRA A-311"/>
    <n v="3278"/>
    <x v="53"/>
    <d v="2024-09-24T00:00:00"/>
    <d v="1899-12-30T11:17:09"/>
    <s v="25/09 11:30h"/>
    <d v="2024-09-25T00:00:00"/>
    <x v="14"/>
    <x v="9"/>
    <x v="4631"/>
    <d v="2024-09-25T00:00:00"/>
    <d v="1899-12-30T07:35:52"/>
    <n v="286"/>
    <s v="E00286"/>
    <s v="RUTA KMS.286"/>
    <x v="58"/>
    <x v="0"/>
    <x v="0"/>
    <x v="5"/>
    <x v="0"/>
    <d v="2024-09-24T11:17:09"/>
    <x v="483"/>
    <n v="24.214166666613892"/>
    <d v="2024-09-25T07:35:52"/>
    <d v="1899-12-30T03:48:48"/>
    <d v="2024-09-25T11:24:40"/>
    <n v="8.8888888887595385E-2"/>
    <x v="0"/>
    <m/>
    <m/>
    <x v="0"/>
    <x v="24"/>
    <x v="0"/>
    <x v="4"/>
    <x v="12"/>
    <n v="4"/>
    <s v="TRANSPORTES FRANCISCO CASTILLA E HI"/>
    <d v="1900-01-02T19:31:12"/>
    <n v="19.400833333280559"/>
    <n v="12"/>
    <n v="7.4008333332805591"/>
    <n v="0"/>
    <x v="3"/>
  </r>
  <r>
    <s v="E002"/>
    <s v="EO55"/>
    <x v="4458"/>
    <x v="0"/>
    <s v="E3"/>
    <n v="100059631"/>
    <s v="UTE LA HIGUERA-ANDUJAR"/>
    <n v="46005941"/>
    <s v="OBRA A-311"/>
    <n v="3278"/>
    <x v="53"/>
    <d v="2024-09-24T00:00:00"/>
    <d v="1899-12-30T11:17:18"/>
    <s v="25/09 15:30h"/>
    <d v="2024-09-25T00:00:00"/>
    <x v="16"/>
    <x v="9"/>
    <x v="4632"/>
    <d v="2024-09-25T00:00:00"/>
    <d v="1899-12-30T12:52:28"/>
    <n v="286"/>
    <s v="E00286"/>
    <s v="RUTA KMS.286"/>
    <x v="115"/>
    <x v="0"/>
    <x v="0"/>
    <x v="5"/>
    <x v="0"/>
    <d v="2024-09-24T11:17:18"/>
    <x v="484"/>
    <n v="28.211666666669771"/>
    <d v="2024-09-25T12:52:28"/>
    <d v="1899-12-30T03:48:48"/>
    <d v="2024-09-25T16:41:16"/>
    <n v="-1.187777777609881"/>
    <x v="1"/>
    <m/>
    <m/>
    <x v="0"/>
    <x v="24"/>
    <x v="1"/>
    <x v="4"/>
    <x v="3"/>
    <n v="4"/>
    <s v="TRANSPORTES FRANCISCO CASTILLA E HI"/>
    <d v="1900-01-02T19:31:12"/>
    <n v="23.398333333336438"/>
    <n v="12"/>
    <n v="11.398333333336438"/>
    <n v="0"/>
    <x v="3"/>
  </r>
  <r>
    <s v="E002"/>
    <s v="EO55"/>
    <x v="4459"/>
    <x v="0"/>
    <s v="E3"/>
    <n v="100057968"/>
    <s v="LOZAC OBRAS Y SERVICIOS, S.L."/>
    <n v="46005114"/>
    <s v="PLANTA DE PUERTO REAL"/>
    <n v="3264"/>
    <x v="43"/>
    <d v="2024-09-24T00:00:00"/>
    <d v="1899-12-30T11:19:07"/>
    <s v="25/09 10:00h"/>
    <d v="2024-09-25T00:00:00"/>
    <x v="11"/>
    <x v="9"/>
    <x v="4633"/>
    <d v="2024-09-24T00:00:00"/>
    <d v="1899-12-30T16:41:31"/>
    <n v="232"/>
    <s v="E00232"/>
    <s v="RUTA KMS.232"/>
    <x v="127"/>
    <x v="0"/>
    <x v="0"/>
    <x v="5"/>
    <x v="0"/>
    <d v="2024-09-24T11:19:07"/>
    <x v="482"/>
    <n v="22.681388888857327"/>
    <d v="2024-09-24T16:41:31"/>
    <d v="1899-12-30T03:05:36"/>
    <d v="2024-09-24T19:47:07"/>
    <n v="14.2147222221829"/>
    <x v="0"/>
    <m/>
    <m/>
    <x v="0"/>
    <x v="21"/>
    <x v="0"/>
    <x v="4"/>
    <x v="8"/>
    <n v="3"/>
    <s v=""/>
    <d v="1900-01-02T02:14:24"/>
    <n v="18.588055555523994"/>
    <n v="12"/>
    <n v="6.5880555555239937"/>
    <n v="0"/>
    <x v="3"/>
  </r>
  <r>
    <s v="E002"/>
    <s v="EO55"/>
    <x v="4460"/>
    <x v="0"/>
    <s v="E3"/>
    <n v="100057968"/>
    <s v="LOZAC OBRAS Y SERVICIOS, S.L."/>
    <n v="46005115"/>
    <s v="PLANTA PUERTO SANTA MARIA"/>
    <n v="3264"/>
    <x v="43"/>
    <d v="2024-09-24T00:00:00"/>
    <d v="1899-12-30T11:23:13"/>
    <s v="25/09 08:00h"/>
    <d v="2024-09-25T00:00:00"/>
    <x v="13"/>
    <x v="9"/>
    <x v="4634"/>
    <d v="2024-09-24T00:00:00"/>
    <d v="1899-12-30T17:43:49"/>
    <n v="254"/>
    <s v="E00254"/>
    <s v="RUTA KMS.254"/>
    <x v="355"/>
    <x v="0"/>
    <x v="0"/>
    <x v="5"/>
    <x v="0"/>
    <d v="2024-09-24T11:23:13"/>
    <x v="473"/>
    <n v="20.613055555557366"/>
    <d v="2024-09-24T17:43:49"/>
    <d v="1899-12-30T03:23:12"/>
    <d v="2024-09-24T21:07:01"/>
    <n v="10.883055555692408"/>
    <x v="0"/>
    <m/>
    <m/>
    <x v="0"/>
    <x v="21"/>
    <x v="0"/>
    <x v="4"/>
    <x v="9"/>
    <n v="3"/>
    <s v=""/>
    <d v="1900-01-02T09:16:48"/>
    <n v="16.2263888888907"/>
    <n v="12"/>
    <n v="4.2263888888906997"/>
    <n v="0"/>
    <x v="3"/>
  </r>
  <r>
    <s v="E002"/>
    <s v="EO55"/>
    <x v="4461"/>
    <x v="0"/>
    <s v="E3"/>
    <n v="100057968"/>
    <s v="LOZAC OBRAS Y SERVICIOS, S.L."/>
    <n v="46005115"/>
    <s v="PLANTA PUERTO SANTA MARIA"/>
    <n v="3264"/>
    <x v="43"/>
    <d v="2024-09-24T00:00:00"/>
    <d v="1899-12-30T11:23:20"/>
    <s v="25/09 10:00h"/>
    <d v="2024-09-25T00:00:00"/>
    <x v="11"/>
    <x v="9"/>
    <x v="4635"/>
    <d v="2024-09-24T00:00:00"/>
    <d v="1899-12-30T15:14:18"/>
    <n v="254"/>
    <s v="E00254"/>
    <s v="RUTA KMS.254"/>
    <x v="132"/>
    <x v="0"/>
    <x v="0"/>
    <x v="5"/>
    <x v="0"/>
    <d v="2024-09-24T11:23:20"/>
    <x v="482"/>
    <n v="22.611111111065838"/>
    <d v="2024-09-24T15:14:18"/>
    <d v="1899-12-30T03:23:12"/>
    <d v="2024-09-24T18:37:30"/>
    <n v="15.375"/>
    <x v="0"/>
    <m/>
    <m/>
    <x v="0"/>
    <x v="21"/>
    <x v="0"/>
    <x v="4"/>
    <x v="4"/>
    <n v="3"/>
    <s v=""/>
    <d v="1900-01-02T09:16:48"/>
    <n v="18.224444444399172"/>
    <n v="12"/>
    <n v="6.2244444443991718"/>
    <n v="0"/>
    <x v="3"/>
  </r>
  <r>
    <s v="E002"/>
    <s v="EO55"/>
    <x v="4462"/>
    <x v="0"/>
    <s v="E3"/>
    <n v="100041604"/>
    <s v="MOVELANA, S.L."/>
    <n v="46004838"/>
    <s v="GUILLENA"/>
    <n v="837"/>
    <x v="42"/>
    <d v="2024-09-24T00:00:00"/>
    <d v="1899-12-30T11:44:17"/>
    <s v="25/09 12:00h"/>
    <d v="2024-09-25T00:00:00"/>
    <x v="17"/>
    <x v="10"/>
    <x v="4636"/>
    <d v="2024-09-25T00:00:00"/>
    <d v="1899-12-30T11:24:15"/>
    <n v="83"/>
    <s v="E00083"/>
    <s v="RUTA KMS.083"/>
    <x v="318"/>
    <x v="0"/>
    <x v="0"/>
    <x v="6"/>
    <x v="0"/>
    <d v="2024-09-24T11:44:17"/>
    <x v="474"/>
    <n v="24.261944444384426"/>
    <d v="2024-09-25T11:24:15"/>
    <d v="1899-12-30T01:06:24"/>
    <d v="2024-09-25T12:30:39"/>
    <n v="-0.51083333347924054"/>
    <x v="0"/>
    <m/>
    <m/>
    <x v="0"/>
    <x v="24"/>
    <x v="0"/>
    <x v="4"/>
    <x v="7"/>
    <n v="4"/>
    <s v="LOGISTICA GALVEZ MARIN, S.L."/>
    <d v="1899-12-31T02:33:36"/>
    <n v="22.15527777771776"/>
    <n v="12"/>
    <n v="10.15527777771776"/>
    <n v="0"/>
    <x v="3"/>
  </r>
  <r>
    <s v="E002"/>
    <s v="EO55"/>
    <x v="4463"/>
    <x v="0"/>
    <s v="E3"/>
    <n v="100058119"/>
    <s v="HORMIGONES TARIFA, S.L."/>
    <n v="46005186"/>
    <s v="PLANTA DE TARIFA"/>
    <n v="3264"/>
    <x v="43"/>
    <d v="2024-09-24T00:00:00"/>
    <d v="1899-12-30T11:48:48"/>
    <s v="25/09 08:00h"/>
    <d v="2024-09-25T00:00:00"/>
    <x v="13"/>
    <x v="9"/>
    <x v="4637"/>
    <d v="2024-09-24T00:00:00"/>
    <d v="1899-12-30T15:41:27"/>
    <n v="183"/>
    <s v="E00183"/>
    <s v="RUTA KMS.183"/>
    <x v="117"/>
    <x v="0"/>
    <x v="0"/>
    <x v="5"/>
    <x v="0"/>
    <d v="2024-09-24T11:48:48"/>
    <x v="473"/>
    <n v="20.186666666704696"/>
    <d v="2024-09-24T15:41:27"/>
    <d v="1899-12-30T02:26:24"/>
    <d v="2024-09-24T18:07:51"/>
    <n v="13.869166666700039"/>
    <x v="0"/>
    <m/>
    <m/>
    <x v="0"/>
    <x v="21"/>
    <x v="0"/>
    <x v="4"/>
    <x v="4"/>
    <n v="3"/>
    <s v=""/>
    <d v="1900-01-01T10:33:36"/>
    <n v="16.746666666704694"/>
    <n v="12"/>
    <n v="4.7466666667046944"/>
    <n v="0"/>
    <x v="3"/>
  </r>
  <r>
    <s v="E002"/>
    <s v="EO55"/>
    <x v="4464"/>
    <x v="0"/>
    <s v="E3"/>
    <n v="100022266"/>
    <s v="HORMIGONES PEREZ ESCUDERO, S.L."/>
    <n v="46001666"/>
    <s v="SANTA BARBARA CASA"/>
    <n v="837"/>
    <x v="42"/>
    <d v="2024-09-24T00:00:00"/>
    <d v="1899-12-30T12:04:45"/>
    <s v="25/09 10:30 silo 1"/>
    <d v="2024-09-25T00:00:00"/>
    <x v="14"/>
    <x v="10"/>
    <x v="4638"/>
    <d v="2024-09-25T00:00:00"/>
    <d v="1899-12-30T10:33:34"/>
    <n v="81"/>
    <s v="E00081"/>
    <s v="RUTA KMS.081"/>
    <x v="390"/>
    <x v="0"/>
    <x v="0"/>
    <x v="6"/>
    <x v="0"/>
    <d v="2024-09-24T12:04:45"/>
    <x v="483"/>
    <n v="23.420833333279006"/>
    <d v="2024-09-25T10:33:34"/>
    <d v="1899-12-30T01:04:48"/>
    <d v="2024-09-25T11:38:22"/>
    <n v="-0.13944444438675418"/>
    <x v="0"/>
    <m/>
    <m/>
    <x v="0"/>
    <x v="24"/>
    <x v="0"/>
    <x v="4"/>
    <x v="6"/>
    <n v="4"/>
    <s v=""/>
    <d v="1899-12-31T01:55:12"/>
    <n v="21.340833333279008"/>
    <n v="12"/>
    <n v="9.3408333332790079"/>
    <n v="0"/>
    <x v="3"/>
  </r>
  <r>
    <s v="E002"/>
    <s v="EO55"/>
    <x v="4465"/>
    <x v="0"/>
    <s v="E3"/>
    <n v="100033645"/>
    <s v="HORMIALIA 2007 S.L."/>
    <n v="46005122"/>
    <s v="PLANTA SAN ROQUE"/>
    <n v="3262"/>
    <x v="38"/>
    <d v="2024-09-24T00:00:00"/>
    <d v="1899-12-30T12:14:38"/>
    <d v="1899-12-30T10:00:00"/>
    <d v="2024-09-25T00:00:00"/>
    <x v="11"/>
    <x v="9"/>
    <x v="4639"/>
    <d v="2024-09-25T00:00:00"/>
    <d v="1899-12-30T07:11:26"/>
    <n v="144"/>
    <s v="E00144"/>
    <s v="RUTA KMS.144"/>
    <x v="91"/>
    <x v="0"/>
    <x v="0"/>
    <x v="5"/>
    <x v="0"/>
    <d v="2024-09-24T12:14:38"/>
    <x v="482"/>
    <n v="21.75611111096805"/>
    <d v="2024-09-25T07:11:26"/>
    <d v="1899-12-30T01:55:12"/>
    <d v="2024-09-25T09:06:38"/>
    <n v="0.88944444438675418"/>
    <x v="0"/>
    <m/>
    <m/>
    <x v="0"/>
    <x v="24"/>
    <x v="0"/>
    <x v="4"/>
    <x v="12"/>
    <n v="4"/>
    <s v=""/>
    <d v="1899-12-31T22:04:48"/>
    <n v="18.836111110968048"/>
    <n v="12"/>
    <n v="6.8361111109680479"/>
    <n v="0"/>
    <x v="3"/>
  </r>
  <r>
    <s v="E002"/>
    <s v="EO55"/>
    <x v="4466"/>
    <x v="0"/>
    <s v="E3"/>
    <n v="100033645"/>
    <s v="HORMIALIA 2007 S.L."/>
    <n v="46005122"/>
    <s v="PLANTA SAN ROQUE"/>
    <n v="3262"/>
    <x v="38"/>
    <d v="2024-09-24T00:00:00"/>
    <d v="1899-12-30T12:15:17"/>
    <d v="1899-12-30T08:00:00"/>
    <d v="2024-09-25T00:00:00"/>
    <x v="13"/>
    <x v="9"/>
    <x v="4640"/>
    <d v="2024-09-24T00:00:00"/>
    <d v="1899-12-30T15:35:01"/>
    <n v="144"/>
    <s v="E00144"/>
    <s v="RUTA KMS.144"/>
    <x v="123"/>
    <x v="0"/>
    <x v="0"/>
    <x v="5"/>
    <x v="0"/>
    <d v="2024-09-24T12:15:17"/>
    <x v="473"/>
    <n v="19.745277777838055"/>
    <d v="2024-09-24T15:35:01"/>
    <d v="1899-12-30T01:55:12"/>
    <d v="2024-09-24T17:30:13"/>
    <n v="14.496388888859656"/>
    <x v="0"/>
    <m/>
    <m/>
    <x v="0"/>
    <x v="21"/>
    <x v="0"/>
    <x v="4"/>
    <x v="4"/>
    <n v="3"/>
    <s v=""/>
    <d v="1899-12-31T22:04:48"/>
    <n v="16.825277777838053"/>
    <n v="12"/>
    <n v="4.8252777778380533"/>
    <n v="0"/>
    <x v="3"/>
  </r>
  <r>
    <s v="E002"/>
    <s v="EO55"/>
    <x v="4467"/>
    <x v="0"/>
    <s v="E3"/>
    <n v="100033645"/>
    <s v="HORMIALIA 2007 S.L."/>
    <n v="46005121"/>
    <s v="PLANTA FUENGIROLA"/>
    <n v="3264"/>
    <x v="43"/>
    <d v="2024-09-24T00:00:00"/>
    <d v="1899-12-30T12:18:18"/>
    <d v="1899-12-30T12:00:00"/>
    <d v="2024-09-25T00:00:00"/>
    <x v="17"/>
    <x v="9"/>
    <x v="4641"/>
    <d v="2024-09-25T00:00:00"/>
    <d v="1899-12-30T14:56:32"/>
    <n v="54"/>
    <s v="E00054"/>
    <s v="RUTA KMS.054"/>
    <x v="409"/>
    <x v="0"/>
    <x v="0"/>
    <x v="5"/>
    <x v="0"/>
    <d v="2024-09-24T12:18:18"/>
    <x v="474"/>
    <n v="23.694999999948777"/>
    <d v="2024-09-25T14:56:32"/>
    <d v="1899-12-30T00:43:12"/>
    <d v="2024-09-25T15:39:44"/>
    <n v="-3.6622222221340053"/>
    <x v="1"/>
    <m/>
    <m/>
    <x v="0"/>
    <x v="24"/>
    <x v="2"/>
    <x v="4"/>
    <x v="5"/>
    <n v="4"/>
    <s v=""/>
    <d v="1899-12-30T17:16:48"/>
    <n v="21.974999999948778"/>
    <n v="12"/>
    <n v="9.9749999999487784"/>
    <n v="0"/>
    <x v="3"/>
  </r>
  <r>
    <s v="E002"/>
    <s v="EO55"/>
    <x v="4468"/>
    <x v="0"/>
    <s v="E3"/>
    <n v="432000110"/>
    <s v="PREBETONG HORMIGONES, S.A."/>
    <n v="46001417"/>
    <s v="CORIA DEL RIO"/>
    <n v="837"/>
    <x v="42"/>
    <d v="2024-09-24T00:00:00"/>
    <d v="1899-12-30T12:29:54"/>
    <s v="25/09 08:00 SILO 1"/>
    <d v="2024-09-25T00:00:00"/>
    <x v="13"/>
    <x v="10"/>
    <x v="4642"/>
    <d v="2024-09-24T00:00:00"/>
    <d v="1899-12-30T18:54:45"/>
    <n v="85"/>
    <s v="E00085"/>
    <s v="RUTA KMS.085"/>
    <x v="70"/>
    <x v="0"/>
    <x v="0"/>
    <x v="6"/>
    <x v="0"/>
    <d v="2024-09-24T12:29:54"/>
    <x v="473"/>
    <n v="19.501666666707024"/>
    <d v="2024-09-24T18:54:45"/>
    <d v="1899-12-30T01:08:00"/>
    <d v="2024-09-24T20:02:45"/>
    <n v="11.954166666779201"/>
    <x v="0"/>
    <m/>
    <m/>
    <x v="0"/>
    <x v="21"/>
    <x v="0"/>
    <x v="4"/>
    <x v="10"/>
    <n v="3"/>
    <s v=""/>
    <d v="1899-12-31T03:12:00"/>
    <n v="17.368333333373691"/>
    <n v="12"/>
    <n v="5.3683333333736911"/>
    <n v="0"/>
    <x v="3"/>
  </r>
  <r>
    <s v="E002"/>
    <s v="EO55"/>
    <x v="4469"/>
    <x v="0"/>
    <s v="E4"/>
    <n v="100058437"/>
    <s v="SANEAMIENTOS GRANAMAX, SL"/>
    <n v="46005484"/>
    <s v="ALMACEN EN PELIGROS"/>
    <n v="3283"/>
    <x v="40"/>
    <d v="2024-09-24T00:00:00"/>
    <d v="1899-12-30T12:34:01"/>
    <s v="25/09 08:00h"/>
    <d v="2024-09-25T00:00:00"/>
    <x v="13"/>
    <x v="11"/>
    <x v="4643"/>
    <d v="2024-09-25T00:00:00"/>
    <d v="1899-12-30T08:28:33"/>
    <n v="2"/>
    <s v="E00002"/>
    <s v="RUTA KMS.0002"/>
    <x v="248"/>
    <x v="0"/>
    <x v="0"/>
    <x v="7"/>
    <x v="1"/>
    <d v="2024-09-24T12:34:01"/>
    <x v="473"/>
    <n v="19.433055555622559"/>
    <d v="2024-09-25T08:28:33"/>
    <d v="1899-12-30T00:01:36"/>
    <d v="2024-09-25T08:30:09"/>
    <n v="-0.50249999994412065"/>
    <x v="0"/>
    <m/>
    <m/>
    <x v="0"/>
    <x v="24"/>
    <x v="0"/>
    <x v="4"/>
    <x v="0"/>
    <n v="4"/>
    <s v=""/>
    <d v="1899-12-30T00:38:24"/>
    <n v="18.406388888955892"/>
    <n v="12"/>
    <n v="6.4063888889558918"/>
    <n v="0"/>
    <x v="3"/>
  </r>
  <r>
    <s v="E002"/>
    <s v="EO55"/>
    <x v="4470"/>
    <x v="0"/>
    <s v="E3"/>
    <n v="100018590"/>
    <s v="STEEL GRANADA, S.L."/>
    <n v="46004631"/>
    <s v="VALDEPEÑAS DE JAEN"/>
    <n v="3264"/>
    <x v="43"/>
    <d v="2024-09-24T00:00:00"/>
    <d v="1899-12-30T12:36:37"/>
    <s v="25/09 De 8 a 14"/>
    <d v="2024-09-25T00:00:00"/>
    <x v="3"/>
    <x v="9"/>
    <x v="4644"/>
    <d v="2024-09-24T00:00:00"/>
    <d v="1899-12-30T14:07:39"/>
    <n v="200"/>
    <s v="E00200"/>
    <s v="RUTA KMS.200"/>
    <x v="279"/>
    <x v="0"/>
    <x v="0"/>
    <x v="5"/>
    <x v="0"/>
    <d v="2024-09-24T12:36:37"/>
    <x v="504"/>
    <n v="25.389722222287674"/>
    <d v="2024-09-24T14:07:39"/>
    <d v="1899-12-30T02:40:00"/>
    <d v="2024-09-24T16:47:39"/>
    <n v="21.205833333428018"/>
    <x v="0"/>
    <m/>
    <m/>
    <x v="0"/>
    <x v="21"/>
    <x v="0"/>
    <x v="4"/>
    <x v="5"/>
    <n v="3"/>
    <s v="TRANSPORTES FRANCISCO CASTILLA E HI"/>
    <d v="1900-01-01T16:00:00"/>
    <n v="21.723055555621006"/>
    <n v="12"/>
    <n v="9.7230555556210057"/>
    <n v="0"/>
    <x v="3"/>
  </r>
  <r>
    <s v="E002"/>
    <s v="EO55"/>
    <x v="4471"/>
    <x v="0"/>
    <s v="E3"/>
    <n v="100018390"/>
    <s v="FORJADOS TOR S.L."/>
    <n v="46005202"/>
    <s v="VILLANUEVA DEL TRABUCO"/>
    <n v="3262"/>
    <x v="38"/>
    <d v="2024-09-24T00:00:00"/>
    <d v="1899-12-30T12:39:06"/>
    <s v="TOR 25/09 08:00"/>
    <d v="2024-09-25T00:00:00"/>
    <x v="13"/>
    <x v="9"/>
    <x v="4645"/>
    <d v="2024-09-24T00:00:00"/>
    <d v="1899-12-30T16:58:14"/>
    <n v="62"/>
    <s v="E00062"/>
    <s v="RUTA KMS.062"/>
    <x v="105"/>
    <x v="0"/>
    <x v="0"/>
    <x v="5"/>
    <x v="0"/>
    <d v="2024-09-24T12:39:06"/>
    <x v="473"/>
    <n v="19.348333333327901"/>
    <d v="2024-09-24T16:58:14"/>
    <d v="1899-12-30T00:49:36"/>
    <d v="2024-09-24T17:47:50"/>
    <n v="14.202777777914889"/>
    <x v="0"/>
    <m/>
    <m/>
    <x v="0"/>
    <x v="21"/>
    <x v="0"/>
    <x v="4"/>
    <x v="8"/>
    <n v="3"/>
    <s v=""/>
    <d v="1899-12-30T19:50:24"/>
    <n v="17.521666666661233"/>
    <n v="12"/>
    <n v="5.5216666666612326"/>
    <n v="0"/>
    <x v="3"/>
  </r>
  <r>
    <s v="E002"/>
    <s v="EO55"/>
    <x v="4472"/>
    <x v="0"/>
    <s v="E3"/>
    <n v="432000110"/>
    <s v="PREBETONG HORMIGONES, S.A."/>
    <n v="46004248"/>
    <s v="CORDOBA (LAS QUEMADILLAS)"/>
    <n v="3269"/>
    <x v="45"/>
    <d v="2024-09-24T00:00:00"/>
    <d v="1899-12-30T12:45:53"/>
    <s v="a las ocho de la mañ"/>
    <d v="2024-09-25T00:00:00"/>
    <x v="13"/>
    <x v="9"/>
    <x v="4646"/>
    <d v="2024-09-24T00:00:00"/>
    <d v="1899-12-30T17:15:31"/>
    <n v="170"/>
    <s v="E00170"/>
    <s v="RUTA KMS.170"/>
    <x v="92"/>
    <x v="0"/>
    <x v="0"/>
    <x v="5"/>
    <x v="0"/>
    <d v="2024-09-24T12:45:53"/>
    <x v="473"/>
    <n v="19.235277777886949"/>
    <d v="2024-09-24T17:15:31"/>
    <d v="1899-12-30T02:16:00"/>
    <d v="2024-09-24T19:31:31"/>
    <n v="12.474722222308628"/>
    <x v="0"/>
    <m/>
    <m/>
    <x v="0"/>
    <x v="21"/>
    <x v="0"/>
    <x v="4"/>
    <x v="9"/>
    <n v="3"/>
    <s v=""/>
    <d v="1900-01-01T06:24:00"/>
    <n v="15.968611111220284"/>
    <n v="12"/>
    <n v="3.9686111112202838"/>
    <n v="0"/>
    <x v="3"/>
  </r>
  <r>
    <s v="E002"/>
    <s v="EO55"/>
    <x v="4473"/>
    <x v="0"/>
    <s v="E3"/>
    <n v="432000110"/>
    <s v="PREBETONG HORMIGONES, S.A."/>
    <n v="46004248"/>
    <s v="CORDOBA (LAS QUEMADILLAS)"/>
    <n v="3269"/>
    <x v="45"/>
    <d v="2024-09-24T00:00:00"/>
    <d v="1899-12-30T12:46:28"/>
    <s v="a las nueve de la ma"/>
    <d v="2024-09-25T00:00:00"/>
    <x v="18"/>
    <x v="9"/>
    <x v="4647"/>
    <d v="2024-09-25T00:00:00"/>
    <d v="1899-12-30T07:11:46"/>
    <n v="170"/>
    <s v="E00170"/>
    <s v="RUTA KMS.170"/>
    <x v="104"/>
    <x v="0"/>
    <x v="0"/>
    <x v="5"/>
    <x v="0"/>
    <d v="2024-09-24T12:46:28"/>
    <x v="479"/>
    <n v="20.225555555603933"/>
    <d v="2024-09-25T07:11:46"/>
    <d v="1899-12-30T02:16:00"/>
    <d v="2024-09-25T09:27:46"/>
    <n v="-0.46277777786599472"/>
    <x v="0"/>
    <m/>
    <m/>
    <x v="0"/>
    <x v="24"/>
    <x v="0"/>
    <x v="4"/>
    <x v="12"/>
    <n v="4"/>
    <s v=""/>
    <d v="1900-01-01T06:24:00"/>
    <n v="16.958888888937267"/>
    <n v="12"/>
    <n v="4.9588888889372669"/>
    <n v="0"/>
    <x v="3"/>
  </r>
  <r>
    <s v="E002"/>
    <s v="EO55"/>
    <x v="4474"/>
    <x v="0"/>
    <s v="E3"/>
    <n v="100021485"/>
    <s v="HORMIGONES DE BAENA, S.L."/>
    <n v="46001510"/>
    <s v="BAENA"/>
    <n v="3269"/>
    <x v="45"/>
    <d v="2024-09-24T00:00:00"/>
    <d v="1899-12-30T12:53:03"/>
    <s v="25/09 16:00h"/>
    <d v="2024-09-25T00:00:00"/>
    <x v="6"/>
    <x v="9"/>
    <x v="4648"/>
    <d v="2024-09-25T00:00:00"/>
    <d v="1899-12-30T12:07:06"/>
    <n v="138"/>
    <s v="E00138"/>
    <s v="RUTA KMS.138"/>
    <x v="76"/>
    <x v="0"/>
    <x v="0"/>
    <x v="5"/>
    <x v="0"/>
    <d v="2024-09-24T12:53:03"/>
    <x v="485"/>
    <n v="27.115833333344199"/>
    <d v="2024-09-25T12:07:06"/>
    <d v="1899-12-30T01:50:24"/>
    <d v="2024-09-25T13:57:30"/>
    <n v="2.0416666665114462"/>
    <x v="0"/>
    <m/>
    <m/>
    <x v="0"/>
    <x v="24"/>
    <x v="0"/>
    <x v="4"/>
    <x v="3"/>
    <n v="4"/>
    <s v=""/>
    <d v="1899-12-31T20:09:36"/>
    <n v="24.275833333344199"/>
    <n v="12"/>
    <n v="12.275833333344199"/>
    <n v="0"/>
    <x v="3"/>
  </r>
  <r>
    <s v="E002"/>
    <s v="EO55"/>
    <x v="4475"/>
    <x v="0"/>
    <s v="E3"/>
    <n v="432000110"/>
    <s v="PREBETONG HORMIGONES, S.A."/>
    <n v="46001416"/>
    <s v="ALCALA DE GUADAIRA"/>
    <n v="837"/>
    <x v="42"/>
    <d v="2024-09-24T00:00:00"/>
    <d v="1899-12-30T13:04:56"/>
    <s v="25/09 08:00h"/>
    <d v="2024-09-25T00:00:00"/>
    <x v="13"/>
    <x v="10"/>
    <x v="4649"/>
    <d v="2024-09-24T00:00:00"/>
    <d v="1899-12-30T14:52:52"/>
    <n v="83"/>
    <s v="E00083"/>
    <s v="RUTA KMS.083"/>
    <x v="62"/>
    <x v="0"/>
    <x v="0"/>
    <x v="6"/>
    <x v="0"/>
    <d v="2024-09-24T13:04:56"/>
    <x v="473"/>
    <n v="18.917777777882293"/>
    <d v="2024-09-24T14:52:52"/>
    <d v="1899-12-30T01:06:24"/>
    <d v="2024-09-24T15:59:16"/>
    <n v="16.012222222227138"/>
    <x v="0"/>
    <m/>
    <m/>
    <x v="0"/>
    <x v="21"/>
    <x v="0"/>
    <x v="4"/>
    <x v="5"/>
    <n v="3"/>
    <s v=""/>
    <d v="1899-12-31T02:33:36"/>
    <n v="16.811111111215627"/>
    <n v="12"/>
    <n v="4.8111111112156273"/>
    <n v="0"/>
    <x v="3"/>
  </r>
  <r>
    <s v="E002"/>
    <s v="EO55"/>
    <x v="4476"/>
    <x v="0"/>
    <s v="E3"/>
    <n v="432000110"/>
    <s v="PREBETONG HORMIGONES, S.A."/>
    <n v="46001416"/>
    <s v="ALCALA DE GUADAIRA"/>
    <n v="837"/>
    <x v="42"/>
    <d v="2024-09-24T00:00:00"/>
    <d v="1899-12-30T13:05:31"/>
    <s v="25/09 10:00h"/>
    <d v="2024-09-25T00:00:00"/>
    <x v="11"/>
    <x v="10"/>
    <x v="4650"/>
    <d v="2024-09-24T00:00:00"/>
    <d v="1899-12-30T17:06:05"/>
    <n v="83"/>
    <s v="E00083"/>
    <s v="RUTA KMS.083"/>
    <x v="102"/>
    <x v="0"/>
    <x v="0"/>
    <x v="6"/>
    <x v="0"/>
    <d v="2024-09-24T13:05:31"/>
    <x v="482"/>
    <n v="20.908055555541068"/>
    <d v="2024-09-24T17:06:05"/>
    <d v="1899-12-30T01:06:24"/>
    <d v="2024-09-24T18:12:29"/>
    <n v="15.79194444429595"/>
    <x v="0"/>
    <m/>
    <m/>
    <x v="0"/>
    <x v="21"/>
    <x v="0"/>
    <x v="4"/>
    <x v="9"/>
    <n v="3"/>
    <s v=""/>
    <d v="1899-12-31T02:33:36"/>
    <n v="18.801388888874403"/>
    <n v="12"/>
    <n v="6.8013888888744027"/>
    <n v="0"/>
    <x v="3"/>
  </r>
  <r>
    <s v="E002"/>
    <s v="EO55"/>
    <x v="4477"/>
    <x v="0"/>
    <s v="E3"/>
    <n v="432000110"/>
    <s v="PREBETONG HORMIGONES, S.A."/>
    <n v="46001416"/>
    <s v="ALCALA DE GUADAIRA"/>
    <n v="837"/>
    <x v="42"/>
    <d v="2024-09-24T00:00:00"/>
    <d v="1899-12-30T13:06:28"/>
    <s v="25/09 11:30h"/>
    <d v="2024-09-25T00:00:00"/>
    <x v="14"/>
    <x v="10"/>
    <x v="4651"/>
    <d v="2024-09-25T00:00:00"/>
    <d v="1899-12-30T09:47:28"/>
    <n v="83"/>
    <s v="E00083"/>
    <s v="RUTA KMS.083"/>
    <x v="63"/>
    <x v="0"/>
    <x v="0"/>
    <x v="6"/>
    <x v="0"/>
    <d v="2024-09-24T13:06:28"/>
    <x v="483"/>
    <n v="22.392222222173586"/>
    <d v="2024-09-25T09:47:28"/>
    <d v="1899-12-30T01:06:24"/>
    <d v="2024-09-25T10:53:52"/>
    <n v="0.60222222207812592"/>
    <x v="0"/>
    <m/>
    <m/>
    <x v="0"/>
    <x v="24"/>
    <x v="0"/>
    <x v="4"/>
    <x v="1"/>
    <n v="4"/>
    <s v=""/>
    <d v="1899-12-31T02:33:36"/>
    <n v="20.285555555506921"/>
    <n v="12"/>
    <n v="8.2855555555069209"/>
    <n v="0"/>
    <x v="3"/>
  </r>
  <r>
    <s v="E002"/>
    <s v="EO55"/>
    <x v="4478"/>
    <x v="0"/>
    <s v="E3"/>
    <n v="432000110"/>
    <s v="PREBETONG HORMIGONES, S.A."/>
    <n v="46001416"/>
    <s v="ALCALA DE GUADAIRA"/>
    <n v="837"/>
    <x v="42"/>
    <d v="2024-09-24T00:00:00"/>
    <d v="1899-12-30T13:09:05"/>
    <s v="25/09 13:30h"/>
    <d v="2024-09-25T00:00:00"/>
    <x v="10"/>
    <x v="10"/>
    <x v="4652"/>
    <d v="2024-09-25T00:00:00"/>
    <d v="1899-12-30T11:06:50"/>
    <n v="83"/>
    <s v="E00083"/>
    <s v="RUTA KMS.083"/>
    <x v="64"/>
    <x v="0"/>
    <x v="0"/>
    <x v="6"/>
    <x v="0"/>
    <d v="2024-09-24T13:09:05"/>
    <x v="489"/>
    <n v="24.348611111054197"/>
    <d v="2024-09-25T11:06:50"/>
    <d v="1899-12-30T01:06:24"/>
    <d v="2024-09-25T12:13:14"/>
    <n v="1.279444444400724"/>
    <x v="0"/>
    <m/>
    <m/>
    <x v="0"/>
    <x v="24"/>
    <x v="0"/>
    <x v="4"/>
    <x v="7"/>
    <n v="4"/>
    <s v=""/>
    <d v="1899-12-31T02:33:36"/>
    <n v="22.241944444387531"/>
    <n v="12"/>
    <n v="10.241944444387531"/>
    <n v="0"/>
    <x v="3"/>
  </r>
  <r>
    <s v="E002"/>
    <s v="EO55"/>
    <x v="4479"/>
    <x v="0"/>
    <s v="E3"/>
    <n v="432000110"/>
    <s v="PREBETONG HORMIGONES, S.A."/>
    <n v="46001417"/>
    <s v="CORIA DEL RIO"/>
    <n v="2032"/>
    <x v="51"/>
    <d v="2024-09-24T00:00:00"/>
    <d v="1899-12-30T13:11:25"/>
    <s v="25/09 12:00 SILO 3"/>
    <d v="2024-09-25T00:00:00"/>
    <x v="17"/>
    <x v="10"/>
    <x v="4653"/>
    <d v="2024-09-25T00:00:00"/>
    <d v="1899-12-30T11:10:04"/>
    <n v="85"/>
    <s v="E00085"/>
    <s v="RUTA KMS.085"/>
    <x v="284"/>
    <x v="0"/>
    <x v="0"/>
    <x v="6"/>
    <x v="0"/>
    <d v="2024-09-24T13:11:25"/>
    <x v="474"/>
    <n v="22.80972222215496"/>
    <d v="2024-09-25T11:10:04"/>
    <d v="1899-12-30T01:08:00"/>
    <d v="2024-09-25T12:18:04"/>
    <n v="-0.30111111112637445"/>
    <x v="0"/>
    <m/>
    <m/>
    <x v="0"/>
    <x v="24"/>
    <x v="0"/>
    <x v="4"/>
    <x v="7"/>
    <n v="4"/>
    <s v=""/>
    <d v="1899-12-31T03:12:00"/>
    <n v="20.676388888821627"/>
    <n v="12"/>
    <n v="8.6763888888216272"/>
    <n v="0"/>
    <x v="3"/>
  </r>
  <r>
    <s v="E002"/>
    <s v="EO55"/>
    <x v="4480"/>
    <x v="0"/>
    <s v="E3"/>
    <n v="100018600"/>
    <s v="TEFESA, S.A."/>
    <n v="46001118"/>
    <s v="PALMA CONDADO (PAVIMENTOS)"/>
    <n v="837"/>
    <x v="42"/>
    <d v="2024-09-24T00:00:00"/>
    <d v="1899-12-30T13:16:15"/>
    <s v="25/09 08:00h"/>
    <d v="2024-09-25T00:00:00"/>
    <x v="13"/>
    <x v="10"/>
    <x v="4654"/>
    <d v="2024-09-24T00:00:00"/>
    <d v="1899-12-30T14:45:42"/>
    <n v="12"/>
    <s v="E00012"/>
    <s v="RUTA KMS.012"/>
    <x v="63"/>
    <x v="0"/>
    <x v="0"/>
    <x v="6"/>
    <x v="0"/>
    <d v="2024-09-24T13:16:15"/>
    <x v="473"/>
    <n v="18.729166666686069"/>
    <d v="2024-09-24T14:45:42"/>
    <d v="1899-12-30T00:09:36"/>
    <d v="2024-09-24T14:55:18"/>
    <n v="17.078333333367482"/>
    <x v="0"/>
    <m/>
    <m/>
    <x v="0"/>
    <x v="21"/>
    <x v="0"/>
    <x v="4"/>
    <x v="5"/>
    <n v="3"/>
    <s v=""/>
    <d v="1899-12-30T03:50:24"/>
    <n v="17.569166666686069"/>
    <n v="12"/>
    <n v="5.5691666666860691"/>
    <n v="0"/>
    <x v="3"/>
  </r>
  <r>
    <s v="E002"/>
    <s v="EO55"/>
    <x v="4481"/>
    <x v="0"/>
    <s v="E4"/>
    <n v="100057845"/>
    <s v="INVERSIONES SEGURA SARRIA, S.L."/>
    <n v="46005625"/>
    <s v="ARROYO MOLINOS-HNOS NADAL"/>
    <n v="3283"/>
    <x v="40"/>
    <d v="2024-09-24T00:00:00"/>
    <d v="1899-12-30T13:26:33"/>
    <s v="26/09 08:00h"/>
    <d v="2024-09-26T00:00:00"/>
    <x v="13"/>
    <x v="9"/>
    <x v="4655"/>
    <d v="2024-09-25T00:00:00"/>
    <d v="1899-12-30T11:54:20"/>
    <n v="536"/>
    <s v="E00536"/>
    <s v="RUTA KMS.536"/>
    <x v="285"/>
    <x v="0"/>
    <x v="0"/>
    <x v="5"/>
    <x v="1"/>
    <d v="2024-09-24T13:26:33"/>
    <x v="494"/>
    <n v="42.557500000053551"/>
    <d v="2024-09-25T11:54:20"/>
    <d v="1899-12-30T07:08:48"/>
    <d v="2024-09-25T19:03:08"/>
    <n v="12.947777777910233"/>
    <x v="0"/>
    <m/>
    <m/>
    <x v="0"/>
    <x v="24"/>
    <x v="0"/>
    <x v="4"/>
    <x v="7"/>
    <n v="4"/>
    <s v=""/>
    <d v="1900-01-06T03:31:12"/>
    <n v="34.410833333386883"/>
    <n v="24"/>
    <n v="10.410833333386883"/>
    <n v="0"/>
    <x v="3"/>
  </r>
  <r>
    <s v="E002"/>
    <s v="EO55"/>
    <x v="4482"/>
    <x v="0"/>
    <s v="E3"/>
    <n v="100057966"/>
    <s v="HORPRESOL, SRL"/>
    <n v="46005112"/>
    <s v="PLANTA ALMERIA"/>
    <n v="3269"/>
    <x v="45"/>
    <d v="2024-09-24T00:00:00"/>
    <d v="1899-12-30T13:32:11"/>
    <s v="votorantim 14:00"/>
    <d v="2024-09-25T00:00:00"/>
    <x v="3"/>
    <x v="9"/>
    <x v="4656"/>
    <d v="2024-09-25T00:00:00"/>
    <d v="1899-12-30T10:53:59"/>
    <n v="195"/>
    <s v="E00195"/>
    <s v="RUTA KMS.195"/>
    <x v="239"/>
    <x v="0"/>
    <x v="0"/>
    <x v="5"/>
    <x v="0"/>
    <d v="2024-09-24T13:32:11"/>
    <x v="504"/>
    <n v="24.463611111219507"/>
    <d v="2024-09-25T10:53:59"/>
    <d v="1899-12-30T02:36:00"/>
    <d v="2024-09-25T13:29:59"/>
    <n v="0.50027777790091932"/>
    <x v="0"/>
    <m/>
    <m/>
    <x v="0"/>
    <x v="24"/>
    <x v="0"/>
    <x v="4"/>
    <x v="6"/>
    <n v="4"/>
    <s v=""/>
    <d v="1900-01-01T14:24:00"/>
    <n v="20.863611111219505"/>
    <n v="12"/>
    <n v="8.8636111112195053"/>
    <n v="0"/>
    <x v="3"/>
  </r>
  <r>
    <s v="E002"/>
    <s v="EO55"/>
    <x v="4483"/>
    <x v="0"/>
    <s v="E3"/>
    <n v="100057966"/>
    <s v="HORPRESOL, SRL"/>
    <n v="46005112"/>
    <s v="PLANTA ALMERIA"/>
    <n v="3269"/>
    <x v="45"/>
    <d v="2024-09-24T00:00:00"/>
    <d v="1899-12-30T13:32:52"/>
    <s v="votorantim 12:00"/>
    <d v="2024-09-25T00:00:00"/>
    <x v="17"/>
    <x v="9"/>
    <x v="4657"/>
    <d v="2024-09-25T00:00:00"/>
    <d v="1899-12-30T08:56:04"/>
    <n v="195"/>
    <s v="E00195"/>
    <s v="RUTA KMS.195"/>
    <x v="137"/>
    <x v="0"/>
    <x v="0"/>
    <x v="5"/>
    <x v="0"/>
    <d v="2024-09-24T13:32:52"/>
    <x v="474"/>
    <n v="22.452222222229466"/>
    <d v="2024-09-25T08:56:04"/>
    <d v="1899-12-30T02:36:00"/>
    <d v="2024-09-25T11:32:04"/>
    <n v="0.46555555559461936"/>
    <x v="0"/>
    <m/>
    <m/>
    <x v="0"/>
    <x v="24"/>
    <x v="0"/>
    <x v="4"/>
    <x v="0"/>
    <n v="4"/>
    <s v=""/>
    <d v="1900-01-01T14:24:00"/>
    <n v="18.852222222229464"/>
    <n v="12"/>
    <n v="6.8522222222294644"/>
    <n v="0"/>
    <x v="3"/>
  </r>
  <r>
    <s v="E002"/>
    <s v="EO55"/>
    <x v="4484"/>
    <x v="0"/>
    <s v="E3"/>
    <n v="100057966"/>
    <s v="HORPRESOL, SRL"/>
    <n v="46005112"/>
    <s v="PLANTA ALMERIA"/>
    <n v="3269"/>
    <x v="45"/>
    <d v="2024-09-24T00:00:00"/>
    <d v="1899-12-30T13:33:11"/>
    <s v="votorantim 08:00"/>
    <d v="2024-09-25T00:00:00"/>
    <x v="13"/>
    <x v="9"/>
    <x v="4658"/>
    <d v="2024-09-24T00:00:00"/>
    <d v="1899-12-30T17:32:12"/>
    <n v="195"/>
    <s v="E00195"/>
    <s v="RUTA KMS.195"/>
    <x v="112"/>
    <x v="0"/>
    <x v="0"/>
    <x v="5"/>
    <x v="0"/>
    <d v="2024-09-24T13:33:11"/>
    <x v="473"/>
    <n v="18.446944444498513"/>
    <d v="2024-09-24T17:32:12"/>
    <d v="1899-12-30T02:36:00"/>
    <d v="2024-09-24T20:08:12"/>
    <n v="11.863333333516493"/>
    <x v="0"/>
    <m/>
    <m/>
    <x v="0"/>
    <x v="21"/>
    <x v="0"/>
    <x v="4"/>
    <x v="9"/>
    <n v="3"/>
    <s v=""/>
    <d v="1900-01-01T14:24:00"/>
    <n v="14.846944444498513"/>
    <n v="12"/>
    <n v="2.8469444444985132"/>
    <n v="0"/>
    <x v="3"/>
  </r>
  <r>
    <s v="E002"/>
    <s v="EO55"/>
    <x v="4485"/>
    <x v="0"/>
    <s v="E3"/>
    <n v="100057966"/>
    <s v="HORPRESOL, SRL"/>
    <n v="46005112"/>
    <s v="PLANTA ALMERIA"/>
    <n v="3269"/>
    <x v="45"/>
    <d v="2024-09-24T00:00:00"/>
    <d v="1899-12-30T13:33:27"/>
    <s v="votorantim 10:00"/>
    <d v="2024-09-25T00:00:00"/>
    <x v="11"/>
    <x v="9"/>
    <x v="4659"/>
    <d v="2024-09-24T00:00:00"/>
    <d v="1899-12-30T16:27:56"/>
    <n v="195"/>
    <s v="E00195"/>
    <s v="RUTA KMS.195"/>
    <x v="136"/>
    <x v="0"/>
    <x v="0"/>
    <x v="5"/>
    <x v="0"/>
    <d v="2024-09-24T13:33:27"/>
    <x v="482"/>
    <n v="20.442499999946449"/>
    <d v="2024-09-24T16:27:56"/>
    <d v="1899-12-30T02:36:00"/>
    <d v="2024-09-24T19:03:56"/>
    <n v="14.934444444486871"/>
    <x v="0"/>
    <m/>
    <m/>
    <x v="0"/>
    <x v="21"/>
    <x v="0"/>
    <x v="4"/>
    <x v="8"/>
    <n v="3"/>
    <s v=""/>
    <d v="1900-01-01T14:24:00"/>
    <n v="16.842499999946448"/>
    <n v="12"/>
    <n v="4.8424999999464475"/>
    <n v="0"/>
    <x v="3"/>
  </r>
  <r>
    <s v="E002"/>
    <s v="EO55"/>
    <x v="4486"/>
    <x v="0"/>
    <s v="E3"/>
    <n v="100057966"/>
    <s v="HORPRESOL, SRL"/>
    <n v="46005112"/>
    <s v="PLANTA ALMERIA"/>
    <n v="3269"/>
    <x v="45"/>
    <d v="2024-09-24T00:00:00"/>
    <d v="1899-12-30T13:33:59"/>
    <s v="votorantim 16:00"/>
    <d v="2024-09-25T00:00:00"/>
    <x v="6"/>
    <x v="9"/>
    <x v="4660"/>
    <d v="2024-09-25T00:00:00"/>
    <d v="1899-12-30T12:48:05"/>
    <n v="195"/>
    <s v="E00195"/>
    <s v="RUTA KMS.195"/>
    <x v="112"/>
    <x v="0"/>
    <x v="0"/>
    <x v="5"/>
    <x v="0"/>
    <d v="2024-09-24T13:33:59"/>
    <x v="485"/>
    <n v="26.433611111075152"/>
    <d v="2024-09-25T12:48:05"/>
    <d v="1899-12-30T02:36:00"/>
    <d v="2024-09-25T15:24:05"/>
    <n v="0.59861111117061228"/>
    <x v="0"/>
    <m/>
    <m/>
    <x v="0"/>
    <x v="24"/>
    <x v="0"/>
    <x v="4"/>
    <x v="3"/>
    <n v="4"/>
    <s v=""/>
    <d v="1900-01-01T14:24:00"/>
    <n v="22.83361111107515"/>
    <n v="12"/>
    <n v="10.83361111107515"/>
    <n v="0"/>
    <x v="3"/>
  </r>
  <r>
    <s v="E002"/>
    <s v="EO55"/>
    <x v="4487"/>
    <x v="0"/>
    <s v="E3"/>
    <n v="100057966"/>
    <s v="HORPRESOL, SRL"/>
    <n v="46005108"/>
    <s v="PLANTA VICAR"/>
    <n v="3269"/>
    <x v="45"/>
    <d v="2024-09-24T00:00:00"/>
    <d v="1899-12-30T13:38:28"/>
    <s v="votorantim 08:00"/>
    <d v="2024-09-25T00:00:00"/>
    <x v="13"/>
    <x v="9"/>
    <x v="4661"/>
    <d v="2024-09-24T00:00:00"/>
    <d v="1899-12-30T17:29:48"/>
    <n v="187"/>
    <s v="E00187"/>
    <s v="RUTA KMS.187"/>
    <x v="133"/>
    <x v="0"/>
    <x v="0"/>
    <x v="5"/>
    <x v="0"/>
    <d v="2024-09-24T13:38:28"/>
    <x v="473"/>
    <n v="18.358888888964429"/>
    <d v="2024-09-24T17:29:48"/>
    <d v="1899-12-30T02:29:36"/>
    <d v="2024-09-24T19:59:24"/>
    <n v="12.010000000067521"/>
    <x v="0"/>
    <m/>
    <m/>
    <x v="0"/>
    <x v="21"/>
    <x v="0"/>
    <x v="4"/>
    <x v="9"/>
    <n v="3"/>
    <s v=""/>
    <d v="1900-01-01T11:50:24"/>
    <n v="14.865555555631097"/>
    <n v="12"/>
    <n v="2.8655555556310972"/>
    <n v="0"/>
    <x v="3"/>
  </r>
  <r>
    <s v="E002"/>
    <s v="EO55"/>
    <x v="4488"/>
    <x v="0"/>
    <s v="E3"/>
    <n v="100057966"/>
    <s v="HORPRESOL, SRL"/>
    <n v="46005108"/>
    <s v="PLANTA VICAR"/>
    <n v="3269"/>
    <x v="45"/>
    <d v="2024-09-24T00:00:00"/>
    <d v="1899-12-30T13:38:44"/>
    <s v="GESTRANS"/>
    <d v="2024-09-25T00:00:00"/>
    <x v="26"/>
    <x v="9"/>
    <x v="4662"/>
    <d v="2024-09-25T00:00:00"/>
    <d v="1899-12-30T11:11:10"/>
    <n v="187"/>
    <s v="E00187"/>
    <s v="RUTA KMS.187"/>
    <x v="363"/>
    <x v="0"/>
    <x v="0"/>
    <x v="5"/>
    <x v="0"/>
    <d v="2024-09-24T13:38:44"/>
    <x v="508"/>
    <n v="29.854444444470573"/>
    <d v="2024-09-25T11:11:10"/>
    <d v="1899-12-30T02:29:36"/>
    <d v="2024-09-25T13:40:46"/>
    <n v="5.8205555555177853"/>
    <x v="0"/>
    <m/>
    <m/>
    <x v="0"/>
    <x v="24"/>
    <x v="0"/>
    <x v="4"/>
    <x v="7"/>
    <n v="4"/>
    <s v=""/>
    <d v="1900-01-01T11:50:24"/>
    <n v="26.361111111137241"/>
    <n v="12"/>
    <n v="14.361111111137241"/>
    <n v="0"/>
    <x v="3"/>
  </r>
  <r>
    <s v="E002"/>
    <s v="EO55"/>
    <x v="4489"/>
    <x v="0"/>
    <s v="E3"/>
    <n v="100057966"/>
    <s v="HORPRESOL, SRL"/>
    <n v="46005104"/>
    <s v="PLANTA JUNCARIL - FYM -ALBOLOTE"/>
    <n v="3269"/>
    <x v="45"/>
    <d v="2024-09-24T00:00:00"/>
    <d v="1899-12-30T13:39:06"/>
    <s v="votorantim 09:00"/>
    <d v="2024-09-25T00:00:00"/>
    <x v="18"/>
    <x v="9"/>
    <x v="4663"/>
    <d v="2024-09-24T00:00:00"/>
    <d v="1899-12-30T15:48:47"/>
    <n v="141"/>
    <s v="E00141"/>
    <s v="RUTA KMS.141"/>
    <x v="249"/>
    <x v="0"/>
    <x v="0"/>
    <x v="5"/>
    <x v="0"/>
    <d v="2024-09-24T13:39:06"/>
    <x v="479"/>
    <n v="19.348333333327901"/>
    <d v="2024-09-24T15:48:47"/>
    <d v="1899-12-30T01:52:48"/>
    <d v="2024-09-24T17:41:35"/>
    <n v="15.306944444426335"/>
    <x v="0"/>
    <m/>
    <m/>
    <x v="0"/>
    <x v="21"/>
    <x v="0"/>
    <x v="4"/>
    <x v="4"/>
    <n v="3"/>
    <s v=""/>
    <d v="1899-12-31T21:07:12"/>
    <n v="16.468333333327902"/>
    <n v="12"/>
    <n v="4.4683333333279016"/>
    <n v="0"/>
    <x v="3"/>
  </r>
  <r>
    <s v="E002"/>
    <s v="EO55"/>
    <x v="4490"/>
    <x v="0"/>
    <s v="E3"/>
    <n v="100057966"/>
    <s v="HORPRESOL, SRL"/>
    <n v="46005111"/>
    <s v="PLANTA FUENGIROLA"/>
    <n v="3269"/>
    <x v="45"/>
    <d v="2024-09-24T00:00:00"/>
    <d v="1899-12-30T13:40:49"/>
    <s v="GESTRANS"/>
    <d v="2024-09-25T00:00:00"/>
    <x v="25"/>
    <x v="9"/>
    <x v="4664"/>
    <d v="2024-09-25T00:00:00"/>
    <d v="1899-12-30T07:43:06"/>
    <n v="57"/>
    <s v="E00057"/>
    <s v="RUTA KMS.057"/>
    <x v="363"/>
    <x v="0"/>
    <x v="0"/>
    <x v="5"/>
    <x v="0"/>
    <d v="2024-09-24T13:40:49"/>
    <x v="472"/>
    <n v="29.319722222106066"/>
    <d v="2024-09-25T07:43:06"/>
    <d v="1899-12-30T00:45:36"/>
    <d v="2024-09-25T08:28:42"/>
    <n v="10.52166666649282"/>
    <x v="0"/>
    <m/>
    <m/>
    <x v="0"/>
    <x v="24"/>
    <x v="0"/>
    <x v="4"/>
    <x v="12"/>
    <n v="4"/>
    <s v=""/>
    <d v="1899-12-30T18:14:24"/>
    <n v="27.559722222106064"/>
    <n v="12"/>
    <n v="15.559722222106064"/>
    <n v="0"/>
    <x v="3"/>
  </r>
  <r>
    <s v="E002"/>
    <s v="EO55"/>
    <x v="4491"/>
    <x v="0"/>
    <s v="E3"/>
    <n v="100057966"/>
    <s v="HORPRESOL, SRL"/>
    <n v="46005111"/>
    <s v="PLANTA FUENGIROLA"/>
    <n v="3269"/>
    <x v="45"/>
    <d v="2024-09-24T00:00:00"/>
    <d v="1899-12-30T13:41:14"/>
    <s v="votorantim 15:00"/>
    <d v="2024-09-25T00:00:00"/>
    <x v="4"/>
    <x v="9"/>
    <x v="4665"/>
    <d v="2024-09-25T00:00:00"/>
    <d v="1899-12-30T14:40:31"/>
    <n v="57"/>
    <s v="E00057"/>
    <s v="RUTA KMS.057"/>
    <x v="85"/>
    <x v="0"/>
    <x v="0"/>
    <x v="5"/>
    <x v="0"/>
    <d v="2024-09-24T13:41:14"/>
    <x v="488"/>
    <n v="25.312777777842712"/>
    <d v="2024-09-25T14:40:31"/>
    <d v="1899-12-30T00:45:36"/>
    <d v="2024-09-25T15:26:07"/>
    <n v="-0.43527777789859101"/>
    <x v="0"/>
    <m/>
    <m/>
    <x v="0"/>
    <x v="24"/>
    <x v="0"/>
    <x v="4"/>
    <x v="5"/>
    <n v="4"/>
    <s v=""/>
    <d v="1899-12-30T18:14:24"/>
    <n v="23.55277777784271"/>
    <n v="12"/>
    <n v="11.55277777784271"/>
    <n v="0"/>
    <x v="3"/>
  </r>
  <r>
    <s v="E002"/>
    <s v="EO55"/>
    <x v="4492"/>
    <x v="0"/>
    <s v="E3"/>
    <n v="100057966"/>
    <s v="HORPRESOL, SRL"/>
    <n v="46005111"/>
    <s v="PLANTA FUENGIROLA"/>
    <n v="3269"/>
    <x v="45"/>
    <d v="2024-09-24T00:00:00"/>
    <d v="1899-12-30T13:41:33"/>
    <s v="votorantim 12:00"/>
    <d v="2024-09-25T00:00:00"/>
    <x v="17"/>
    <x v="9"/>
    <x v="4666"/>
    <d v="2024-09-25T00:00:00"/>
    <d v="1899-12-30T13:17:10"/>
    <n v="57"/>
    <s v="E00057"/>
    <s v="RUTA KMS.057"/>
    <x v="139"/>
    <x v="0"/>
    <x v="0"/>
    <x v="5"/>
    <x v="0"/>
    <d v="2024-09-24T13:41:33"/>
    <x v="474"/>
    <n v="22.307500000053551"/>
    <d v="2024-09-25T13:17:10"/>
    <d v="1899-12-30T00:45:36"/>
    <d v="2024-09-25T14:02:46"/>
    <n v="-2.0461111111217178"/>
    <x v="1"/>
    <m/>
    <m/>
    <x v="0"/>
    <x v="24"/>
    <x v="3"/>
    <x v="4"/>
    <x v="2"/>
    <n v="4"/>
    <s v=""/>
    <d v="1899-12-30T18:14:24"/>
    <n v="20.547500000053549"/>
    <n v="12"/>
    <n v="8.5475000000535495"/>
    <n v="0"/>
    <x v="3"/>
  </r>
  <r>
    <s v="E002"/>
    <s v="EO55"/>
    <x v="4493"/>
    <x v="0"/>
    <s v="E3"/>
    <n v="100057966"/>
    <s v="HORPRESOL, SRL"/>
    <n v="46005105"/>
    <s v="PLANTA MALAGA"/>
    <n v="3269"/>
    <x v="45"/>
    <d v="2024-09-24T00:00:00"/>
    <d v="1899-12-30T13:41:49"/>
    <s v="GESTRANS"/>
    <d v="2024-09-25T00:00:00"/>
    <x v="26"/>
    <x v="9"/>
    <x v="4667"/>
    <d v="2024-09-25T00:00:00"/>
    <d v="1899-12-30T07:00:26"/>
    <n v="24"/>
    <s v="E00024"/>
    <s v="RUTA KMS.024"/>
    <x v="83"/>
    <x v="0"/>
    <x v="0"/>
    <x v="5"/>
    <x v="0"/>
    <d v="2024-09-24T13:41:49"/>
    <x v="508"/>
    <n v="29.803055555617902"/>
    <d v="2024-09-25T07:00:26"/>
    <d v="1899-12-30T00:19:12"/>
    <d v="2024-09-25T07:19:38"/>
    <n v="12.172777777654119"/>
    <x v="0"/>
    <m/>
    <m/>
    <x v="0"/>
    <x v="24"/>
    <x v="0"/>
    <x v="4"/>
    <x v="12"/>
    <n v="4"/>
    <s v=""/>
    <d v="1899-12-30T07:40:48"/>
    <n v="28.483055555617902"/>
    <n v="12"/>
    <n v="16.483055555617902"/>
    <n v="0"/>
    <x v="3"/>
  </r>
  <r>
    <s v="E002"/>
    <s v="EO55"/>
    <x v="4494"/>
    <x v="0"/>
    <s v="E3"/>
    <n v="100057966"/>
    <s v="HORPRESOL, SRL"/>
    <n v="46005105"/>
    <s v="PLANTA MALAGA"/>
    <n v="3269"/>
    <x v="45"/>
    <d v="2024-09-24T00:00:00"/>
    <d v="1899-12-30T13:42:05"/>
    <s v="GESTRANS"/>
    <d v="2024-09-25T00:00:00"/>
    <x v="26"/>
    <x v="9"/>
    <x v="4668"/>
    <d v="2024-09-25T00:00:00"/>
    <d v="1899-12-30T09:51:04"/>
    <n v="24"/>
    <s v="E00024"/>
    <s v="RUTA KMS.024"/>
    <x v="83"/>
    <x v="0"/>
    <x v="0"/>
    <x v="5"/>
    <x v="0"/>
    <d v="2024-09-24T13:42:05"/>
    <x v="508"/>
    <n v="29.798611111182254"/>
    <d v="2024-09-25T09:51:04"/>
    <d v="1899-12-30T00:19:12"/>
    <d v="2024-09-25T10:10:16"/>
    <n v="9.3288888887618668"/>
    <x v="0"/>
    <m/>
    <m/>
    <x v="0"/>
    <x v="24"/>
    <x v="0"/>
    <x v="4"/>
    <x v="1"/>
    <n v="4"/>
    <s v=""/>
    <d v="1899-12-30T07:40:48"/>
    <n v="28.478611111182254"/>
    <n v="12"/>
    <n v="16.478611111182254"/>
    <n v="0"/>
    <x v="3"/>
  </r>
  <r>
    <s v="E002"/>
    <s v="EO55"/>
    <x v="4495"/>
    <x v="0"/>
    <s v="E3"/>
    <n v="100057966"/>
    <s v="HORPRESOL, SRL"/>
    <n v="46005105"/>
    <s v="PLANTA MALAGA"/>
    <n v="3269"/>
    <x v="45"/>
    <d v="2024-09-24T00:00:00"/>
    <d v="1899-12-30T13:42:22"/>
    <s v="GESTRANS"/>
    <d v="2024-09-25T00:00:00"/>
    <x v="26"/>
    <x v="9"/>
    <x v="4669"/>
    <d v="2024-09-25T00:00:00"/>
    <d v="1899-12-30T13:23:33"/>
    <n v="24"/>
    <s v="E00024"/>
    <s v="RUTA KMS.024"/>
    <x v="83"/>
    <x v="0"/>
    <x v="0"/>
    <x v="5"/>
    <x v="0"/>
    <d v="2024-09-24T13:42:22"/>
    <x v="508"/>
    <n v="29.793888888903894"/>
    <d v="2024-09-25T13:23:33"/>
    <d v="1899-12-30T00:19:12"/>
    <d v="2024-09-25T13:42:45"/>
    <n v="5.7874999999185093"/>
    <x v="0"/>
    <m/>
    <m/>
    <x v="0"/>
    <x v="24"/>
    <x v="0"/>
    <x v="4"/>
    <x v="2"/>
    <n v="4"/>
    <s v=""/>
    <d v="1899-12-30T07:40:48"/>
    <n v="28.473888888903893"/>
    <n v="12"/>
    <n v="16.473888888903893"/>
    <n v="0"/>
    <x v="3"/>
  </r>
  <r>
    <s v="E002"/>
    <s v="EO55"/>
    <x v="4496"/>
    <x v="0"/>
    <s v="E3"/>
    <n v="100057966"/>
    <s v="HORPRESOL, SRL"/>
    <n v="46005107"/>
    <s v="PLANTA RIO GUI-TORROX COSTA"/>
    <n v="3269"/>
    <x v="45"/>
    <d v="2024-09-24T00:00:00"/>
    <d v="1899-12-30T13:42:37"/>
    <s v="GESTRANS"/>
    <d v="2024-09-25T00:00:00"/>
    <x v="26"/>
    <x v="9"/>
    <x v="4670"/>
    <d v="2024-09-25T00:00:00"/>
    <d v="1899-12-30T15:46:23"/>
    <n v="40"/>
    <s v="E00040"/>
    <s v="RUTA KMS.040"/>
    <x v="83"/>
    <x v="0"/>
    <x v="0"/>
    <x v="5"/>
    <x v="0"/>
    <d v="2024-09-24T13:42:37"/>
    <x v="508"/>
    <n v="29.789722222136334"/>
    <d v="2024-09-25T15:46:23"/>
    <d v="1899-12-30T00:32:00"/>
    <d v="2024-09-25T16:18:23"/>
    <n v="3.1936111111426726"/>
    <x v="0"/>
    <m/>
    <m/>
    <x v="0"/>
    <x v="24"/>
    <x v="0"/>
    <x v="4"/>
    <x v="4"/>
    <n v="4"/>
    <s v=""/>
    <d v="1899-12-30T12:48:00"/>
    <n v="28.256388888802999"/>
    <n v="12"/>
    <n v="16.256388888802999"/>
    <n v="0"/>
    <x v="3"/>
  </r>
  <r>
    <s v="E002"/>
    <s v="EO55"/>
    <x v="4497"/>
    <x v="0"/>
    <s v="E3"/>
    <n v="100018311"/>
    <s v="ANDALUZA DE MORTEROS, SA (ANDEMOSA)"/>
    <n v="46005100"/>
    <s v="PLANTA VILLA ROSA (CON TTE) MALAGA"/>
    <n v="3264"/>
    <x v="43"/>
    <d v="2024-09-24T00:00:00"/>
    <d v="1899-12-30T13:51:13"/>
    <d v="1899-12-30T07:00:00"/>
    <d v="2024-09-25T00:00:00"/>
    <x v="27"/>
    <x v="9"/>
    <x v="4671"/>
    <d v="2024-09-24T00:00:00"/>
    <d v="1899-12-30T16:24:10"/>
    <n v="24"/>
    <s v="E00024"/>
    <s v="RUTA KMS.024"/>
    <x v="129"/>
    <x v="0"/>
    <x v="0"/>
    <x v="5"/>
    <x v="0"/>
    <d v="2024-09-24T13:51:13"/>
    <x v="509"/>
    <n v="17.146388888766523"/>
    <d v="2024-09-24T16:24:10"/>
    <d v="1899-12-30T00:19:12"/>
    <d v="2024-09-24T16:43:22"/>
    <n v="14.277222222124692"/>
    <x v="0"/>
    <m/>
    <m/>
    <x v="0"/>
    <x v="21"/>
    <x v="0"/>
    <x v="4"/>
    <x v="8"/>
    <n v="3"/>
    <s v=""/>
    <d v="1899-12-30T07:40:48"/>
    <n v="15.826388888766523"/>
    <n v="12"/>
    <n v="3.8263888887665232"/>
    <n v="0"/>
    <x v="3"/>
  </r>
  <r>
    <s v="E002"/>
    <s v="EO55"/>
    <x v="4498"/>
    <x v="0"/>
    <s v="E3"/>
    <n v="100018311"/>
    <s v="ANDALUZA DE MORTEROS, SA (ANDEMOSA)"/>
    <n v="46005100"/>
    <s v="PLANTA VILLA ROSA (CON TTE) MALAGA"/>
    <n v="3264"/>
    <x v="43"/>
    <d v="2024-09-24T00:00:00"/>
    <d v="1899-12-30T13:51:39"/>
    <d v="1899-12-30T09:00:00"/>
    <d v="2024-09-25T00:00:00"/>
    <x v="18"/>
    <x v="9"/>
    <x v="4672"/>
    <d v="2024-09-25T00:00:00"/>
    <d v="1899-12-30T08:31:29"/>
    <n v="24"/>
    <s v="E00024"/>
    <s v="RUTA KMS.024"/>
    <x v="129"/>
    <x v="0"/>
    <x v="0"/>
    <x v="5"/>
    <x v="0"/>
    <d v="2024-09-24T13:51:39"/>
    <x v="479"/>
    <n v="19.139166666660458"/>
    <d v="2024-09-25T08:31:29"/>
    <d v="1899-12-30T00:19:12"/>
    <d v="2024-09-25T08:50:41"/>
    <n v="0.15527777775423601"/>
    <x v="0"/>
    <m/>
    <m/>
    <x v="0"/>
    <x v="24"/>
    <x v="0"/>
    <x v="4"/>
    <x v="0"/>
    <n v="4"/>
    <s v=""/>
    <d v="1899-12-30T07:40:48"/>
    <n v="17.819166666660458"/>
    <n v="12"/>
    <n v="5.8191666666604576"/>
    <n v="0"/>
    <x v="3"/>
  </r>
  <r>
    <s v="E002"/>
    <s v="EO55"/>
    <x v="4499"/>
    <x v="0"/>
    <s v="E3"/>
    <n v="100018311"/>
    <s v="ANDALUZA DE MORTEROS, SA (ANDEMOSA)"/>
    <n v="46005100"/>
    <s v="PLANTA VILLA ROSA (CON TTE) MALAGA"/>
    <n v="3264"/>
    <x v="43"/>
    <d v="2024-09-24T00:00:00"/>
    <d v="1899-12-30T13:52:07"/>
    <d v="1899-12-30T11:00:00"/>
    <d v="2024-09-25T00:00:00"/>
    <x v="12"/>
    <x v="9"/>
    <x v="4673"/>
    <d v="2024-09-25T00:00:00"/>
    <d v="1899-12-30T11:14:07"/>
    <n v="24"/>
    <s v="E00024"/>
    <s v="RUTA KMS.024"/>
    <x v="129"/>
    <x v="0"/>
    <x v="0"/>
    <x v="5"/>
    <x v="0"/>
    <d v="2024-09-24T13:52:07"/>
    <x v="475"/>
    <n v="21.131388888868969"/>
    <d v="2024-09-25T11:14:07"/>
    <d v="1899-12-30T00:19:12"/>
    <d v="2024-09-25T11:33:19"/>
    <n v="-0.55527777783572674"/>
    <x v="0"/>
    <m/>
    <m/>
    <x v="0"/>
    <x v="24"/>
    <x v="0"/>
    <x v="4"/>
    <x v="7"/>
    <n v="4"/>
    <s v=""/>
    <d v="1899-12-30T07:40:48"/>
    <n v="19.811388888868969"/>
    <n v="12"/>
    <n v="7.8113888888689686"/>
    <n v="0"/>
    <x v="3"/>
  </r>
  <r>
    <s v="E002"/>
    <s v="EO55"/>
    <x v="4500"/>
    <x v="0"/>
    <s v="E3"/>
    <n v="100018311"/>
    <s v="ANDALUZA DE MORTEROS, SA (ANDEMOSA)"/>
    <n v="46005100"/>
    <s v="PLANTA VILLA ROSA (CON TTE) MALAGA"/>
    <n v="3264"/>
    <x v="43"/>
    <d v="2024-09-24T00:00:00"/>
    <d v="1899-12-30T13:52:33"/>
    <d v="1899-12-30T15:00:00"/>
    <d v="2024-09-25T00:00:00"/>
    <x v="4"/>
    <x v="9"/>
    <x v="4674"/>
    <d v="2024-09-25T00:00:00"/>
    <d v="1899-12-30T13:37:21"/>
    <n v="24"/>
    <s v="E00024"/>
    <s v="RUTA KMS.024"/>
    <x v="129"/>
    <x v="0"/>
    <x v="0"/>
    <x v="5"/>
    <x v="0"/>
    <d v="2024-09-24T13:52:33"/>
    <x v="488"/>
    <n v="25.124166666646488"/>
    <d v="2024-09-25T13:37:21"/>
    <d v="1899-12-30T00:19:12"/>
    <d v="2024-09-25T13:56:33"/>
    <n v="1.0574999999371357"/>
    <x v="0"/>
    <m/>
    <m/>
    <x v="0"/>
    <x v="24"/>
    <x v="0"/>
    <x v="4"/>
    <x v="2"/>
    <n v="4"/>
    <s v=""/>
    <d v="1899-12-30T07:40:48"/>
    <n v="23.804166666646488"/>
    <n v="12"/>
    <n v="11.804166666646488"/>
    <n v="0"/>
    <x v="3"/>
  </r>
  <r>
    <s v="E002"/>
    <s v="EO55"/>
    <x v="4501"/>
    <x v="0"/>
    <s v="E3"/>
    <n v="100058036"/>
    <s v="HORMI CONTADO, S.L."/>
    <n v="46005174"/>
    <s v="PLANTA DE MANILVA E/O 56"/>
    <n v="3269"/>
    <x v="45"/>
    <d v="2024-09-24T00:00:00"/>
    <d v="1899-12-30T14:05:16"/>
    <s v=".25/09 10:00"/>
    <d v="2024-09-25T00:00:00"/>
    <x v="11"/>
    <x v="9"/>
    <x v="4675"/>
    <d v="2024-09-24T00:00:00"/>
    <d v="1899-12-30T15:56:09"/>
    <n v="118"/>
    <s v="E00118"/>
    <s v="RUTA KMS.118"/>
    <x v="96"/>
    <x v="0"/>
    <x v="0"/>
    <x v="5"/>
    <x v="0"/>
    <d v="2024-09-24T14:05:16"/>
    <x v="482"/>
    <n v="19.912222222192213"/>
    <d v="2024-09-24T15:56:09"/>
    <d v="1899-12-30T01:34:24"/>
    <d v="2024-09-24T17:30:33"/>
    <n v="16.490833333285991"/>
    <x v="0"/>
    <m/>
    <m/>
    <x v="0"/>
    <x v="21"/>
    <x v="0"/>
    <x v="4"/>
    <x v="4"/>
    <n v="3"/>
    <s v=""/>
    <d v="1899-12-31T13:45:36"/>
    <n v="17.338888888858879"/>
    <n v="12"/>
    <n v="5.3388888888588788"/>
    <n v="0"/>
    <x v="3"/>
  </r>
  <r>
    <s v="E002"/>
    <s v="EO55"/>
    <x v="4502"/>
    <x v="0"/>
    <s v="E3"/>
    <n v="100058036"/>
    <s v="HORMI CONTADO, S.L."/>
    <n v="46005174"/>
    <s v="PLANTA DE MANILVA E/O 56"/>
    <n v="3269"/>
    <x v="45"/>
    <d v="2024-09-24T00:00:00"/>
    <d v="1899-12-30T14:05:42"/>
    <s v=".25/09 13:00"/>
    <d v="2024-09-25T00:00:00"/>
    <x v="0"/>
    <x v="9"/>
    <x v="4676"/>
    <d v="2024-09-25T00:00:00"/>
    <d v="1899-12-30T11:42:37"/>
    <n v="118"/>
    <s v="E00118"/>
    <s v="RUTA KMS.118"/>
    <x v="246"/>
    <x v="0"/>
    <x v="0"/>
    <x v="5"/>
    <x v="0"/>
    <d v="2024-09-24T14:05:42"/>
    <x v="491"/>
    <n v="22.90500000002794"/>
    <d v="2024-09-25T11:42:37"/>
    <d v="1899-12-30T01:34:24"/>
    <d v="2024-09-25T13:17:01"/>
    <n v="-0.28361111122649163"/>
    <x v="0"/>
    <m/>
    <m/>
    <x v="0"/>
    <x v="24"/>
    <x v="0"/>
    <x v="4"/>
    <x v="7"/>
    <n v="4"/>
    <s v=""/>
    <d v="1899-12-31T13:45:36"/>
    <n v="20.331666666694606"/>
    <n v="12"/>
    <n v="8.3316666666946055"/>
    <n v="0"/>
    <x v="3"/>
  </r>
  <r>
    <s v="E002"/>
    <s v="EO55"/>
    <x v="4503"/>
    <x v="0"/>
    <s v="E3"/>
    <n v="100058036"/>
    <s v="HORMI CONTADO, S.L."/>
    <n v="46005174"/>
    <s v="PLANTA DE MANILVA E/O 56"/>
    <n v="3269"/>
    <x v="45"/>
    <d v="2024-09-24T00:00:00"/>
    <d v="1899-12-30T14:06:02"/>
    <s v=".25/09 15:30"/>
    <d v="2024-09-25T00:00:00"/>
    <x v="16"/>
    <x v="9"/>
    <x v="4677"/>
    <d v="2024-09-25T00:00:00"/>
    <d v="1899-12-30T12:58:59"/>
    <n v="118"/>
    <s v="E00118"/>
    <s v="RUTA KMS.118"/>
    <x v="116"/>
    <x v="0"/>
    <x v="0"/>
    <x v="5"/>
    <x v="0"/>
    <d v="2024-09-24T14:06:02"/>
    <x v="484"/>
    <n v="25.399444444512483"/>
    <d v="2024-09-25T12:58:59"/>
    <d v="1899-12-30T01:34:24"/>
    <d v="2024-09-25T14:33:23"/>
    <n v="0.9436111111426726"/>
    <x v="0"/>
    <m/>
    <m/>
    <x v="0"/>
    <x v="24"/>
    <x v="0"/>
    <x v="4"/>
    <x v="3"/>
    <n v="4"/>
    <s v=""/>
    <d v="1899-12-31T13:45:36"/>
    <n v="22.826111111179149"/>
    <n v="12"/>
    <n v="10.826111111179149"/>
    <n v="0"/>
    <x v="3"/>
  </r>
  <r>
    <s v="E002"/>
    <s v="EO55"/>
    <x v="4504"/>
    <x v="0"/>
    <s v="E3"/>
    <n v="100058036"/>
    <s v="HORMI CONTADO, S.L."/>
    <n v="46005174"/>
    <s v="PLANTA DE MANILVA E/O 56"/>
    <n v="3269"/>
    <x v="45"/>
    <d v="2024-09-24T00:00:00"/>
    <d v="1899-12-30T14:06:23"/>
    <s v=".25/09 11:30"/>
    <d v="2024-09-25T00:00:00"/>
    <x v="14"/>
    <x v="9"/>
    <x v="4678"/>
    <d v="2024-09-25T00:00:00"/>
    <d v="1899-12-30T10:22:55"/>
    <n v="118"/>
    <s v="E00118"/>
    <s v="RUTA KMS.118"/>
    <x v="122"/>
    <x v="0"/>
    <x v="0"/>
    <x v="5"/>
    <x v="0"/>
    <d v="2024-09-24T14:06:23"/>
    <x v="483"/>
    <n v="21.393611111096106"/>
    <d v="2024-09-25T10:22:55"/>
    <d v="1899-12-30T01:34:24"/>
    <d v="2024-09-25T11:57:19"/>
    <n v="-0.4552777778590098"/>
    <x v="0"/>
    <m/>
    <m/>
    <x v="0"/>
    <x v="24"/>
    <x v="0"/>
    <x v="4"/>
    <x v="6"/>
    <n v="4"/>
    <s v=""/>
    <d v="1899-12-31T13:45:36"/>
    <n v="18.820277777762772"/>
    <n v="12"/>
    <n v="6.8202777777627723"/>
    <n v="0"/>
    <x v="3"/>
  </r>
  <r>
    <s v="E002"/>
    <s v="EO55"/>
    <x v="4505"/>
    <x v="0"/>
    <s v="E3"/>
    <n v="100058036"/>
    <s v="HORMI CONTADO, S.L."/>
    <n v="46005174"/>
    <s v="PLANTA DE MANILVA E/O 56"/>
    <n v="3269"/>
    <x v="45"/>
    <d v="2024-09-24T00:00:00"/>
    <d v="1899-12-30T14:06:48"/>
    <s v=".25/09 09:00"/>
    <d v="2024-09-25T00:00:00"/>
    <x v="18"/>
    <x v="9"/>
    <x v="4679"/>
    <d v="2024-09-24T00:00:00"/>
    <d v="1899-12-30T15:10:19"/>
    <n v="118"/>
    <s v="E00118"/>
    <s v="RUTA KMS.118"/>
    <x v="116"/>
    <x v="0"/>
    <x v="0"/>
    <x v="5"/>
    <x v="0"/>
    <d v="2024-09-24T14:06:48"/>
    <x v="479"/>
    <n v="18.88666666665813"/>
    <d v="2024-09-24T15:10:19"/>
    <d v="1899-12-30T01:34:24"/>
    <d v="2024-09-24T16:44:43"/>
    <n v="16.254722222161945"/>
    <x v="0"/>
    <m/>
    <m/>
    <x v="0"/>
    <x v="21"/>
    <x v="0"/>
    <x v="4"/>
    <x v="4"/>
    <n v="3"/>
    <s v=""/>
    <d v="1899-12-31T13:45:36"/>
    <n v="16.313333333324795"/>
    <n v="12"/>
    <n v="4.3133333333247954"/>
    <n v="0"/>
    <x v="3"/>
  </r>
  <r>
    <s v="E002"/>
    <s v="EO55"/>
    <x v="4506"/>
    <x v="0"/>
    <s v="E3"/>
    <n v="100058036"/>
    <s v="HORMI CONTADO, S.L."/>
    <n v="46005174"/>
    <s v="PLANTA DE MANILVA E/O 56"/>
    <n v="3269"/>
    <x v="45"/>
    <d v="2024-09-24T00:00:00"/>
    <d v="1899-12-30T14:07:13"/>
    <s v=".25/09 08:00"/>
    <d v="2024-09-25T00:00:00"/>
    <x v="13"/>
    <x v="9"/>
    <x v="4680"/>
    <d v="2024-09-24T00:00:00"/>
    <d v="1899-12-30T16:14:38"/>
    <n v="118"/>
    <s v="E00118"/>
    <s v="RUTA KMS.118"/>
    <x v="246"/>
    <x v="0"/>
    <x v="0"/>
    <x v="5"/>
    <x v="0"/>
    <d v="2024-09-24T14:07:13"/>
    <x v="473"/>
    <n v="17.879722222220153"/>
    <d v="2024-09-24T16:14:38"/>
    <d v="1899-12-30T01:34:24"/>
    <d v="2024-09-24T17:49:02"/>
    <n v="14.182777777779847"/>
    <x v="0"/>
    <m/>
    <m/>
    <x v="0"/>
    <x v="21"/>
    <x v="0"/>
    <x v="4"/>
    <x v="8"/>
    <n v="3"/>
    <s v=""/>
    <d v="1899-12-31T13:45:36"/>
    <n v="15.306388888886818"/>
    <n v="12"/>
    <n v="3.3063888888868185"/>
    <n v="0"/>
    <x v="3"/>
  </r>
  <r>
    <s v="E002"/>
    <s v="EO55"/>
    <x v="4507"/>
    <x v="0"/>
    <s v="E3"/>
    <n v="100058036"/>
    <s v="HORMI CONTADO, S.L."/>
    <n v="46005174"/>
    <s v="PLANTA DE MANILVA E/O 56"/>
    <n v="3269"/>
    <x v="45"/>
    <d v="2024-09-24T00:00:00"/>
    <d v="1899-12-30T14:07:32"/>
    <s v=".25/09 14:30"/>
    <d v="2024-09-25T00:00:00"/>
    <x v="2"/>
    <x v="9"/>
    <x v="4681"/>
    <d v="2024-09-25T00:00:00"/>
    <d v="1899-12-30T13:41:27"/>
    <n v="118"/>
    <s v="E00118"/>
    <s v="RUTA KMS.118"/>
    <x v="96"/>
    <x v="0"/>
    <x v="0"/>
    <x v="5"/>
    <x v="0"/>
    <d v="2024-09-24T14:07:32"/>
    <x v="480"/>
    <n v="24.374444444314577"/>
    <d v="2024-09-25T13:41:27"/>
    <d v="1899-12-30T01:34:24"/>
    <d v="2024-09-25T15:15:51"/>
    <n v="-0.76416666683508083"/>
    <x v="1"/>
    <m/>
    <m/>
    <x v="0"/>
    <x v="24"/>
    <x v="1"/>
    <x v="4"/>
    <x v="2"/>
    <n v="4"/>
    <s v=""/>
    <d v="1899-12-31T13:45:36"/>
    <n v="21.801111110981243"/>
    <n v="12"/>
    <n v="9.8011111109812425"/>
    <n v="0"/>
    <x v="3"/>
  </r>
  <r>
    <s v="E002"/>
    <s v="EO55"/>
    <x v="4508"/>
    <x v="0"/>
    <s v="E3"/>
    <n v="100052945"/>
    <s v="HORMIGONES ROCIO S.L."/>
    <n v="46004387"/>
    <s v="ALMONTE"/>
    <n v="837"/>
    <x v="42"/>
    <d v="2024-09-24T00:00:00"/>
    <d v="1899-12-30T14:26:24"/>
    <s v="URGENTE 10 lo antes"/>
    <d v="2024-09-24T00:00:00"/>
    <x v="6"/>
    <x v="10"/>
    <x v="4682"/>
    <d v="2024-09-24T00:00:00"/>
    <d v="1899-12-30T15:41:37"/>
    <n v="27"/>
    <s v="E00027"/>
    <s v="RUTA KMS.027"/>
    <x v="89"/>
    <x v="0"/>
    <x v="0"/>
    <x v="6"/>
    <x v="0"/>
    <d v="2024-09-24T14:26:24"/>
    <x v="463"/>
    <n v="1.5599999998812564"/>
    <d v="2024-09-24T15:41:37"/>
    <d v="1899-12-30T00:21:36"/>
    <d v="2024-09-24T16:03:13"/>
    <n v="-5.3611111070495099E-2"/>
    <x v="0"/>
    <m/>
    <m/>
    <x v="0"/>
    <x v="21"/>
    <x v="0"/>
    <x v="4"/>
    <x v="4"/>
    <n v="3"/>
    <s v=""/>
    <d v="1899-12-30T08:38:24"/>
    <n v="0.1999999998812565"/>
    <n v="0"/>
    <n v="0.1999999998812565"/>
    <n v="1"/>
    <x v="3"/>
  </r>
  <r>
    <s v="E002"/>
    <s v="EO55"/>
    <x v="4509"/>
    <x v="0"/>
    <s v="E3"/>
    <n v="100037768"/>
    <s v="MINAS DE AGUAS TEÑIDAS, S.A.U. (MAT"/>
    <n v="46003118"/>
    <s v="ZREP4500031988_1 VALDELAMUSA PASTA"/>
    <n v="1782"/>
    <x v="46"/>
    <d v="2024-09-24T00:00:00"/>
    <d v="1899-12-30T14:46:40"/>
    <s v="25/09 06:00H"/>
    <d v="2024-09-25T00:00:00"/>
    <x v="9"/>
    <x v="10"/>
    <x v="4683"/>
    <d v="2024-09-24T00:00:00"/>
    <d v="1899-12-30T17:30:52"/>
    <n v="85"/>
    <s v="E00085"/>
    <s v="RUTA KMS.085"/>
    <x v="87"/>
    <x v="0"/>
    <x v="0"/>
    <x v="6"/>
    <x v="0"/>
    <d v="2024-09-24T14:46:40"/>
    <x v="452"/>
    <n v="29.222222222364508"/>
    <d v="2024-09-24T17:30:52"/>
    <d v="1899-12-30T01:08:00"/>
    <d v="2024-09-24T18:38:52"/>
    <n v="25.352222222252749"/>
    <x v="0"/>
    <m/>
    <m/>
    <x v="0"/>
    <x v="21"/>
    <x v="0"/>
    <x v="4"/>
    <x v="9"/>
    <n v="3"/>
    <s v=""/>
    <d v="1899-12-31T03:12:00"/>
    <n v="27.088888889031175"/>
    <n v="12"/>
    <n v="15.088888889031175"/>
    <n v="0"/>
    <x v="3"/>
  </r>
  <r>
    <s v="E002"/>
    <s v="EO55"/>
    <x v="4510"/>
    <x v="0"/>
    <s v="E3"/>
    <n v="100037768"/>
    <s v="MINAS DE AGUAS TEÑIDAS, S.A.U. (MAT"/>
    <n v="46003118"/>
    <s v="ZREP4500031988_1 VALDELAMUSA PASTA"/>
    <n v="1782"/>
    <x v="46"/>
    <d v="2024-09-24T00:00:00"/>
    <d v="1899-12-30T14:46:50"/>
    <s v="25/09 07:00H"/>
    <d v="2024-09-25T00:00:00"/>
    <x v="9"/>
    <x v="10"/>
    <x v="4684"/>
    <d v="2024-09-24T00:00:00"/>
    <d v="1899-12-30T18:02:13"/>
    <n v="85"/>
    <s v="E00085"/>
    <s v="RUTA KMS.085"/>
    <x v="119"/>
    <x v="0"/>
    <x v="0"/>
    <x v="6"/>
    <x v="0"/>
    <d v="2024-09-24T14:46:50"/>
    <x v="452"/>
    <n v="29.21944444446126"/>
    <d v="2024-09-24T18:02:13"/>
    <d v="1899-12-30T01:08:00"/>
    <d v="2024-09-24T19:10:13"/>
    <n v="24.829722222173586"/>
    <x v="0"/>
    <m/>
    <m/>
    <x v="0"/>
    <x v="21"/>
    <x v="0"/>
    <x v="4"/>
    <x v="10"/>
    <n v="3"/>
    <s v=""/>
    <d v="1899-12-31T03:12:00"/>
    <n v="27.086111111127927"/>
    <n v="12"/>
    <n v="15.086111111127927"/>
    <n v="0"/>
    <x v="3"/>
  </r>
  <r>
    <s v="E002"/>
    <s v="EO55"/>
    <x v="4511"/>
    <x v="0"/>
    <s v="E3"/>
    <n v="100037768"/>
    <s v="MINAS DE AGUAS TEÑIDAS, S.A.U. (MAT"/>
    <n v="46003118"/>
    <s v="ZREP4500031988_1 VALDELAMUSA PASTA"/>
    <n v="1782"/>
    <x v="46"/>
    <d v="2024-09-24T00:00:00"/>
    <d v="1899-12-30T14:46:59"/>
    <s v="25/09 08:00H"/>
    <d v="2024-09-25T00:00:00"/>
    <x v="9"/>
    <x v="10"/>
    <x v="4685"/>
    <d v="2024-09-24T00:00:00"/>
    <d v="1899-12-30T18:10:27"/>
    <n v="85"/>
    <s v="E00085"/>
    <s v="RUTA KMS.085"/>
    <x v="89"/>
    <x v="0"/>
    <x v="0"/>
    <x v="6"/>
    <x v="0"/>
    <d v="2024-09-24T14:46:59"/>
    <x v="452"/>
    <n v="29.216944444575347"/>
    <d v="2024-09-24T18:10:27"/>
    <d v="1899-12-30T01:08:00"/>
    <d v="2024-09-24T19:18:27"/>
    <n v="24.692500000004657"/>
    <x v="0"/>
    <m/>
    <m/>
    <x v="0"/>
    <x v="21"/>
    <x v="0"/>
    <x v="4"/>
    <x v="10"/>
    <n v="3"/>
    <s v=""/>
    <d v="1899-12-31T03:12:00"/>
    <n v="27.083611111242014"/>
    <n v="12"/>
    <n v="15.083611111242014"/>
    <n v="0"/>
    <x v="3"/>
  </r>
  <r>
    <s v="E002"/>
    <s v="EO55"/>
    <x v="4512"/>
    <x v="0"/>
    <s v="E3"/>
    <n v="100037768"/>
    <s v="MINAS DE AGUAS TEÑIDAS, S.A.U. (MAT"/>
    <n v="46004267"/>
    <s v="ZREP4500031988_2 MAGDALENA PASTA"/>
    <n v="1782"/>
    <x v="46"/>
    <d v="2024-09-24T00:00:00"/>
    <d v="1899-12-30T14:48:02"/>
    <s v="25/09 06:00H"/>
    <d v="2024-09-25T00:00:00"/>
    <x v="9"/>
    <x v="10"/>
    <x v="4686"/>
    <d v="2024-09-25T00:00:00"/>
    <d v="1899-12-30T12:32:24"/>
    <n v="85"/>
    <s v="E00085"/>
    <s v="RUTA KMS.085"/>
    <x v="69"/>
    <x v="0"/>
    <x v="0"/>
    <x v="6"/>
    <x v="0"/>
    <d v="2024-09-24T14:48:02"/>
    <x v="452"/>
    <n v="29.199444444500841"/>
    <d v="2024-09-25T12:32:24"/>
    <d v="1899-12-30T01:08:00"/>
    <d v="2024-09-25T13:40:24"/>
    <n v="6.3266666667186655"/>
    <x v="0"/>
    <m/>
    <m/>
    <x v="0"/>
    <x v="24"/>
    <x v="0"/>
    <x v="4"/>
    <x v="3"/>
    <n v="4"/>
    <s v=""/>
    <d v="1899-12-31T03:12:00"/>
    <n v="27.066111111167508"/>
    <n v="12"/>
    <n v="15.066111111167508"/>
    <n v="0"/>
    <x v="3"/>
  </r>
  <r>
    <s v="E002"/>
    <s v="EO55"/>
    <x v="4513"/>
    <x v="0"/>
    <s v="E3"/>
    <n v="100037768"/>
    <s v="MINAS DE AGUAS TEÑIDAS, S.A.U. (MAT"/>
    <n v="46004267"/>
    <s v="ZREP4500031988_2 MAGDALENA PASTA"/>
    <n v="1782"/>
    <x v="46"/>
    <d v="2024-09-24T00:00:00"/>
    <d v="1899-12-30T14:48:10"/>
    <s v="25/09 07:00H"/>
    <d v="2024-09-25T00:00:00"/>
    <x v="9"/>
    <x v="10"/>
    <x v="4687"/>
    <d v="2024-09-25T00:00:00"/>
    <d v="1899-12-30T09:03:32"/>
    <n v="85"/>
    <s v="E00085"/>
    <s v="RUTA KMS.085"/>
    <x v="234"/>
    <x v="0"/>
    <x v="0"/>
    <x v="6"/>
    <x v="0"/>
    <d v="2024-09-24T14:48:10"/>
    <x v="452"/>
    <n v="29.197222222283017"/>
    <d v="2024-09-25T09:03:32"/>
    <d v="1899-12-30T01:08:00"/>
    <d v="2024-09-25T10:11:32"/>
    <n v="9.807777777838055"/>
    <x v="0"/>
    <m/>
    <m/>
    <x v="0"/>
    <x v="24"/>
    <x v="0"/>
    <x v="4"/>
    <x v="1"/>
    <n v="4"/>
    <s v=""/>
    <d v="1899-12-31T03:12:00"/>
    <n v="27.063888888949684"/>
    <n v="12"/>
    <n v="15.063888888949684"/>
    <n v="0"/>
    <x v="3"/>
  </r>
  <r>
    <s v="E002"/>
    <s v="EO55"/>
    <x v="4514"/>
    <x v="0"/>
    <s v="E3"/>
    <n v="100037768"/>
    <s v="MINAS DE AGUAS TEÑIDAS, S.A.U. (MAT"/>
    <n v="46004267"/>
    <s v="ZREP4500031988_2 MAGDALENA PASTA"/>
    <n v="1782"/>
    <x v="46"/>
    <d v="2024-09-24T00:00:00"/>
    <d v="1899-12-30T14:48:19"/>
    <s v="25/09 08:00H"/>
    <d v="2024-09-25T00:00:00"/>
    <x v="9"/>
    <x v="10"/>
    <x v="4688"/>
    <d v="2024-09-25T00:00:00"/>
    <d v="1899-12-30T11:44:20"/>
    <n v="85"/>
    <s v="E00085"/>
    <s v="RUTA KMS.085"/>
    <x v="101"/>
    <x v="0"/>
    <x v="0"/>
    <x v="6"/>
    <x v="0"/>
    <d v="2024-09-24T14:48:19"/>
    <x v="452"/>
    <n v="29.194722222222481"/>
    <d v="2024-09-25T11:44:20"/>
    <d v="1899-12-30T01:08:00"/>
    <d v="2024-09-25T12:52:20"/>
    <n v="7.1277777777286246"/>
    <x v="0"/>
    <m/>
    <m/>
    <x v="0"/>
    <x v="24"/>
    <x v="0"/>
    <x v="4"/>
    <x v="7"/>
    <n v="4"/>
    <s v=""/>
    <d v="1899-12-31T03:12:00"/>
    <n v="27.061388888889148"/>
    <n v="12"/>
    <n v="15.061388888889148"/>
    <n v="0"/>
    <x v="3"/>
  </r>
  <r>
    <s v="E002"/>
    <s v="EO55"/>
    <x v="4515"/>
    <x v="0"/>
    <s v="E3"/>
    <n v="100037768"/>
    <s v="MINAS DE AGUAS TEÑIDAS, S.A.U. (MAT"/>
    <n v="46004267"/>
    <s v="ZREP4500031988_2 MAGDALENA PASTA"/>
    <n v="1782"/>
    <x v="46"/>
    <d v="2024-09-24T00:00:00"/>
    <d v="1899-12-30T14:48:26"/>
    <s v="25/09 09:00H"/>
    <d v="2024-09-25T00:00:00"/>
    <x v="9"/>
    <x v="10"/>
    <x v="4689"/>
    <d v="2024-09-25T00:00:00"/>
    <d v="1899-12-30T11:30:47"/>
    <n v="85"/>
    <s v="E00085"/>
    <s v="RUTA KMS.085"/>
    <x v="87"/>
    <x v="0"/>
    <x v="0"/>
    <x v="6"/>
    <x v="0"/>
    <d v="2024-09-24T14:48:26"/>
    <x v="452"/>
    <n v="29.192777777847368"/>
    <d v="2024-09-25T11:30:47"/>
    <d v="1899-12-30T01:08:00"/>
    <d v="2024-09-25T12:38:47"/>
    <n v="7.3536111111170612"/>
    <x v="0"/>
    <m/>
    <m/>
    <x v="0"/>
    <x v="24"/>
    <x v="0"/>
    <x v="4"/>
    <x v="7"/>
    <n v="4"/>
    <s v=""/>
    <d v="1899-12-31T03:12:00"/>
    <n v="27.059444444514035"/>
    <n v="12"/>
    <n v="15.059444444514035"/>
    <n v="0"/>
    <x v="3"/>
  </r>
  <r>
    <s v="E002"/>
    <s v="EO55"/>
    <x v="4516"/>
    <x v="0"/>
    <s v="E3"/>
    <n v="100037768"/>
    <s v="MINAS DE AGUAS TEÑIDAS, S.A.U. (MAT"/>
    <n v="46004267"/>
    <s v="ZREP4500031988_2 MAGDALENA PASTA"/>
    <n v="1782"/>
    <x v="46"/>
    <d v="2024-09-24T00:00:00"/>
    <d v="1899-12-30T14:48:42"/>
    <s v="25/09 11:00H"/>
    <d v="2024-09-25T00:00:00"/>
    <x v="9"/>
    <x v="10"/>
    <x v="4690"/>
    <d v="2024-09-25T00:00:00"/>
    <d v="1899-12-30T10:31:34"/>
    <n v="85"/>
    <s v="E00085"/>
    <s v="RUTA KMS.085"/>
    <x v="70"/>
    <x v="0"/>
    <x v="0"/>
    <x v="6"/>
    <x v="0"/>
    <d v="2024-09-24T14:48:42"/>
    <x v="452"/>
    <n v="29.18833333341172"/>
    <d v="2024-09-25T10:31:34"/>
    <d v="1899-12-30T01:08:00"/>
    <d v="2024-09-25T11:39:34"/>
    <n v="8.3405555555946194"/>
    <x v="0"/>
    <m/>
    <m/>
    <x v="0"/>
    <x v="24"/>
    <x v="0"/>
    <x v="4"/>
    <x v="6"/>
    <n v="4"/>
    <s v=""/>
    <d v="1899-12-31T03:12:00"/>
    <n v="27.055000000078387"/>
    <n v="12"/>
    <n v="15.055000000078387"/>
    <n v="0"/>
    <x v="3"/>
  </r>
  <r>
    <s v="E002"/>
    <s v="EO55"/>
    <x v="4517"/>
    <x v="0"/>
    <s v="E3"/>
    <n v="432000110"/>
    <s v="PREBETONG HORMIGONES, S.A."/>
    <n v="46001414"/>
    <s v="HUELVA (F.MONTENEGRO)"/>
    <n v="1782"/>
    <x v="46"/>
    <d v="2024-09-24T00:00:00"/>
    <d v="1899-12-30T15:09:54"/>
    <s v="25/09 08:00h"/>
    <d v="2024-09-25T00:00:00"/>
    <x v="13"/>
    <x v="10"/>
    <x v="4691"/>
    <d v="2024-09-25T00:00:00"/>
    <d v="1899-12-30T07:49:32"/>
    <n v="29"/>
    <s v="E00029"/>
    <s v="RUTA KMS.029"/>
    <x v="295"/>
    <x v="0"/>
    <x v="0"/>
    <x v="6"/>
    <x v="0"/>
    <d v="2024-09-24T15:09:54"/>
    <x v="473"/>
    <n v="16.835000000079162"/>
    <d v="2024-09-25T07:49:32"/>
    <d v="1899-12-30T00:23:12"/>
    <d v="2024-09-25T08:12:44"/>
    <n v="-0.21222222206415609"/>
    <x v="0"/>
    <m/>
    <m/>
    <x v="0"/>
    <x v="24"/>
    <x v="0"/>
    <x v="4"/>
    <x v="12"/>
    <n v="4"/>
    <s v=""/>
    <d v="1899-12-30T09:16:48"/>
    <n v="15.448333333412496"/>
    <n v="12"/>
    <n v="3.4483333334124957"/>
    <n v="0"/>
    <x v="3"/>
  </r>
  <r>
    <s v="E002"/>
    <s v="EO55"/>
    <x v="4518"/>
    <x v="0"/>
    <s v="E3"/>
    <n v="432000110"/>
    <s v="PREBETONG HORMIGONES, S.A."/>
    <n v="46001414"/>
    <s v="HUELVA (F.MONTENEGRO)"/>
    <n v="1782"/>
    <x v="46"/>
    <d v="2024-09-24T00:00:00"/>
    <d v="1899-12-30T15:10:21"/>
    <s v="25/09 11:00"/>
    <d v="2024-09-25T00:00:00"/>
    <x v="12"/>
    <x v="10"/>
    <x v="4692"/>
    <d v="2024-09-25T00:00:00"/>
    <d v="1899-12-30T12:04:53"/>
    <n v="29"/>
    <s v="E00029"/>
    <s v="RUTA KMS.029"/>
    <x v="89"/>
    <x v="0"/>
    <x v="0"/>
    <x v="6"/>
    <x v="0"/>
    <d v="2024-09-24T15:10:21"/>
    <x v="475"/>
    <n v="19.827500000072177"/>
    <d v="2024-09-25T12:04:53"/>
    <d v="1899-12-30T00:23:12"/>
    <d v="2024-09-25T12:28:05"/>
    <n v="-1.4680555554223247"/>
    <x v="1"/>
    <m/>
    <m/>
    <x v="0"/>
    <x v="24"/>
    <x v="1"/>
    <x v="4"/>
    <x v="3"/>
    <n v="4"/>
    <s v=""/>
    <d v="1899-12-30T09:16:48"/>
    <n v="18.440833333405511"/>
    <n v="12"/>
    <n v="6.4408333334055108"/>
    <n v="0"/>
    <x v="3"/>
  </r>
  <r>
    <s v="E002"/>
    <s v="EO55"/>
    <x v="4519"/>
    <x v="0"/>
    <s v="E3"/>
    <n v="432000110"/>
    <s v="PREBETONG HORMIGONES, S.A."/>
    <n v="46001414"/>
    <s v="HUELVA (F.MONTENEGRO)"/>
    <n v="837"/>
    <x v="42"/>
    <d v="2024-09-24T00:00:00"/>
    <d v="1899-12-30T15:11:08"/>
    <s v="25/09 10:00h"/>
    <d v="2024-09-25T00:00:00"/>
    <x v="11"/>
    <x v="10"/>
    <x v="4693"/>
    <d v="2024-09-25T00:00:00"/>
    <d v="1899-12-30T10:51:59"/>
    <n v="29"/>
    <s v="E00029"/>
    <s v="RUTA KMS.029"/>
    <x v="295"/>
    <x v="0"/>
    <x v="0"/>
    <x v="6"/>
    <x v="0"/>
    <d v="2024-09-24T15:11:08"/>
    <x v="482"/>
    <n v="18.814444444316905"/>
    <d v="2024-09-25T10:51:59"/>
    <d v="1899-12-30T00:23:12"/>
    <d v="2024-09-25T11:15:11"/>
    <n v="-1.253055555629544"/>
    <x v="1"/>
    <m/>
    <m/>
    <x v="0"/>
    <x v="24"/>
    <x v="1"/>
    <x v="4"/>
    <x v="6"/>
    <n v="4"/>
    <s v=""/>
    <d v="1899-12-30T09:16:48"/>
    <n v="17.427777777650238"/>
    <n v="12"/>
    <n v="5.4277777776502383"/>
    <n v="0"/>
    <x v="3"/>
  </r>
  <r>
    <s v="E002"/>
    <s v="EO55"/>
    <x v="4520"/>
    <x v="0"/>
    <s v="E3"/>
    <n v="100058036"/>
    <s v="HORMI CONTADO, S.L."/>
    <n v="46005771"/>
    <s v="PLANTA DE MARBELLA"/>
    <n v="3269"/>
    <x v="45"/>
    <d v="2024-09-24T00:00:00"/>
    <d v="1899-12-30T15:25:29"/>
    <s v="25/09 09:00"/>
    <d v="2024-09-25T00:00:00"/>
    <x v="18"/>
    <x v="9"/>
    <x v="4694"/>
    <d v="2024-09-25T00:00:00"/>
    <d v="1899-12-30T07:16:52"/>
    <n v="79"/>
    <s v="E00079"/>
    <s v="RUTA KMS.079"/>
    <x v="84"/>
    <x v="0"/>
    <x v="0"/>
    <x v="5"/>
    <x v="0"/>
    <d v="2024-09-24T15:25:29"/>
    <x v="479"/>
    <n v="17.575277777854353"/>
    <d v="2024-09-25T07:16:52"/>
    <d v="1899-12-30T01:03:12"/>
    <d v="2024-09-25T08:20:04"/>
    <n v="0.66555555554805323"/>
    <x v="0"/>
    <m/>
    <m/>
    <x v="0"/>
    <x v="24"/>
    <x v="0"/>
    <x v="4"/>
    <x v="12"/>
    <n v="4"/>
    <s v=""/>
    <d v="1899-12-31T01:16:48"/>
    <n v="15.521944444521019"/>
    <n v="12"/>
    <n v="3.5219444445210186"/>
    <n v="0"/>
    <x v="3"/>
  </r>
  <r>
    <s v="E002"/>
    <s v="EO55"/>
    <x v="4521"/>
    <x v="0"/>
    <s v="E3"/>
    <n v="100058036"/>
    <s v="HORMI CONTADO, S.L."/>
    <n v="46005771"/>
    <s v="PLANTA DE MARBELLA"/>
    <n v="3269"/>
    <x v="45"/>
    <d v="2024-09-24T00:00:00"/>
    <d v="1899-12-30T15:25:48"/>
    <s v="25/09 11:00"/>
    <d v="2024-09-25T00:00:00"/>
    <x v="12"/>
    <x v="9"/>
    <x v="4695"/>
    <d v="2024-09-25T00:00:00"/>
    <d v="1899-12-30T11:33:59"/>
    <n v="79"/>
    <s v="E00079"/>
    <s v="RUTA KMS.079"/>
    <x v="84"/>
    <x v="0"/>
    <x v="0"/>
    <x v="5"/>
    <x v="0"/>
    <d v="2024-09-24T15:25:48"/>
    <x v="475"/>
    <n v="19.5700000001234"/>
    <d v="2024-09-25T11:33:59"/>
    <d v="1899-12-30T01:03:12"/>
    <d v="2024-09-25T12:37:11"/>
    <n v="-1.6197222220944241"/>
    <x v="1"/>
    <m/>
    <m/>
    <x v="0"/>
    <x v="24"/>
    <x v="3"/>
    <x v="4"/>
    <x v="7"/>
    <n v="4"/>
    <s v=""/>
    <d v="1899-12-31T01:16:48"/>
    <n v="17.516666666790066"/>
    <n v="12"/>
    <n v="5.5166666667900657"/>
    <n v="0"/>
    <x v="3"/>
  </r>
  <r>
    <s v="E002"/>
    <s v="EO55"/>
    <x v="4522"/>
    <x v="0"/>
    <s v="E3"/>
    <n v="100058036"/>
    <s v="HORMI CONTADO, S.L."/>
    <n v="46005175"/>
    <s v="PLANTA DE LA LINEA"/>
    <n v="3269"/>
    <x v="45"/>
    <d v="2024-09-24T00:00:00"/>
    <d v="1899-12-30T15:28:59"/>
    <s v="25/09 12:00h"/>
    <d v="2024-09-25T00:00:00"/>
    <x v="17"/>
    <x v="9"/>
    <x v="4696"/>
    <d v="2024-09-25T00:00:00"/>
    <d v="1899-12-30T07:19:23"/>
    <n v="143"/>
    <s v="E00143"/>
    <s v="RUTA KMS.143"/>
    <x v="85"/>
    <x v="0"/>
    <x v="0"/>
    <x v="5"/>
    <x v="0"/>
    <d v="2024-09-24T15:28:59"/>
    <x v="474"/>
    <n v="20.516944444505498"/>
    <d v="2024-09-25T07:19:23"/>
    <d v="1899-12-30T01:54:24"/>
    <d v="2024-09-25T09:13:47"/>
    <n v="2.7702777776867151"/>
    <x v="0"/>
    <m/>
    <m/>
    <x v="0"/>
    <x v="24"/>
    <x v="0"/>
    <x v="4"/>
    <x v="12"/>
    <n v="4"/>
    <s v=""/>
    <d v="1899-12-31T21:45:36"/>
    <n v="17.610277777838832"/>
    <n v="12"/>
    <n v="5.6102777778388315"/>
    <n v="0"/>
    <x v="3"/>
  </r>
  <r>
    <s v="E002"/>
    <s v="EO55"/>
    <x v="4523"/>
    <x v="0"/>
    <s v="E3"/>
    <n v="432000110"/>
    <s v="PREBETONG HORMIGONES, S.A."/>
    <n v="46001418"/>
    <s v="SEVILLA (SAN JERONIMO)"/>
    <n v="837"/>
    <x v="42"/>
    <d v="2024-09-24T00:00:00"/>
    <d v="1899-12-30T15:51:43"/>
    <s v="25/09 7:00 en la pla"/>
    <d v="2024-09-25T00:00:00"/>
    <x v="27"/>
    <x v="10"/>
    <x v="4697"/>
    <d v="2024-09-24T00:00:00"/>
    <d v="1899-12-30T18:24:37"/>
    <n v="80"/>
    <s v="E00080"/>
    <s v="RUTA KMS.080"/>
    <x v="140"/>
    <x v="0"/>
    <x v="0"/>
    <x v="6"/>
    <x v="0"/>
    <d v="2024-09-24T15:51:43"/>
    <x v="509"/>
    <n v="15.138055555522442"/>
    <d v="2024-09-24T18:24:37"/>
    <d v="1899-12-30T01:04:00"/>
    <d v="2024-09-24T19:28:37"/>
    <n v="11.523055555473547"/>
    <x v="0"/>
    <m/>
    <m/>
    <x v="0"/>
    <x v="21"/>
    <x v="0"/>
    <x v="4"/>
    <x v="10"/>
    <n v="3"/>
    <s v="LOGISTICA GALVEZ MARIN, S.L."/>
    <d v="1899-12-31T01:36:00"/>
    <n v="13.071388888855775"/>
    <n v="12"/>
    <n v="1.0713888888557754"/>
    <n v="0"/>
    <x v="3"/>
  </r>
  <r>
    <s v="E002"/>
    <s v="EO55"/>
    <x v="4524"/>
    <x v="0"/>
    <s v="E3"/>
    <n v="100045043"/>
    <s v="HORMIGONES GUADARRANQUE, S.L."/>
    <n v="46005161"/>
    <s v="PLANTA DE SAN ROQUE"/>
    <n v="3269"/>
    <x v="45"/>
    <d v="2024-09-24T00:00:00"/>
    <d v="1899-12-30T15:54:26"/>
    <d v="1899-12-30T14:00:00"/>
    <d v="2024-09-25T00:00:00"/>
    <x v="3"/>
    <x v="9"/>
    <x v="4698"/>
    <d v="2024-09-25T00:00:00"/>
    <d v="1899-12-30T10:50:31"/>
    <n v="144"/>
    <s v="E00144"/>
    <s v="RUTA KMS.144"/>
    <x v="72"/>
    <x v="0"/>
    <x v="0"/>
    <x v="5"/>
    <x v="0"/>
    <d v="2024-09-24T15:54:26"/>
    <x v="504"/>
    <n v="22.092777777754236"/>
    <d v="2024-09-25T10:50:31"/>
    <d v="1899-12-30T01:55:12"/>
    <d v="2024-09-25T12:45:43"/>
    <n v="1.2380555556155741"/>
    <x v="0"/>
    <m/>
    <m/>
    <x v="0"/>
    <x v="24"/>
    <x v="0"/>
    <x v="4"/>
    <x v="6"/>
    <n v="4"/>
    <s v=""/>
    <d v="1899-12-31T22:04:48"/>
    <n v="19.172777777754234"/>
    <n v="12"/>
    <n v="7.1727777777542343"/>
    <n v="0"/>
    <x v="3"/>
  </r>
  <r>
    <s v="E002"/>
    <s v="EO55"/>
    <x v="4525"/>
    <x v="0"/>
    <s v="E3"/>
    <n v="100045043"/>
    <s v="HORMIGONES GUADARRANQUE, S.L."/>
    <n v="46005161"/>
    <s v="PLANTA DE SAN ROQUE"/>
    <n v="3269"/>
    <x v="45"/>
    <d v="2024-09-24T00:00:00"/>
    <d v="1899-12-30T15:54:43"/>
    <d v="1899-12-30T08:00:00"/>
    <d v="2024-09-25T00:00:00"/>
    <x v="13"/>
    <x v="9"/>
    <x v="4699"/>
    <d v="2024-09-24T00:00:00"/>
    <d v="1899-12-30T16:44:15"/>
    <n v="144"/>
    <s v="E00144"/>
    <s v="RUTA KMS.144"/>
    <x v="72"/>
    <x v="0"/>
    <x v="0"/>
    <x v="5"/>
    <x v="0"/>
    <d v="2024-09-24T15:54:43"/>
    <x v="473"/>
    <n v="16.088055555650499"/>
    <d v="2024-09-24T16:44:15"/>
    <d v="1899-12-30T01:55:12"/>
    <d v="2024-09-24T18:39:27"/>
    <n v="13.34250000002794"/>
    <x v="0"/>
    <m/>
    <m/>
    <x v="0"/>
    <x v="21"/>
    <x v="0"/>
    <x v="4"/>
    <x v="8"/>
    <n v="3"/>
    <s v=""/>
    <d v="1899-12-31T22:04:48"/>
    <n v="13.168055555650499"/>
    <n v="12"/>
    <n v="1.1680555556504988"/>
    <n v="0"/>
    <x v="3"/>
  </r>
  <r>
    <s v="E002"/>
    <s v="EO55"/>
    <x v="4526"/>
    <x v="0"/>
    <s v="E3"/>
    <n v="100045043"/>
    <s v="HORMIGONES GUADARRANQUE, S.L."/>
    <n v="46005161"/>
    <s v="PLANTA DE SAN ROQUE"/>
    <n v="3269"/>
    <x v="45"/>
    <d v="2024-09-24T00:00:00"/>
    <d v="1899-12-30T15:55:01"/>
    <d v="1899-12-30T12:00:00"/>
    <d v="2024-09-25T00:00:00"/>
    <x v="17"/>
    <x v="9"/>
    <x v="4700"/>
    <d v="2024-09-25T00:00:00"/>
    <d v="1899-12-30T10:48:31"/>
    <n v="144"/>
    <s v="E00144"/>
    <s v="RUTA KMS.144"/>
    <x v="100"/>
    <x v="0"/>
    <x v="0"/>
    <x v="5"/>
    <x v="0"/>
    <d v="2024-09-24T15:55:01"/>
    <x v="474"/>
    <n v="20.083055555471219"/>
    <d v="2024-09-25T10:48:31"/>
    <d v="1899-12-30T01:55:12"/>
    <d v="2024-09-25T12:43:43"/>
    <n v="-0.72861111117526889"/>
    <x v="0"/>
    <m/>
    <m/>
    <x v="0"/>
    <x v="24"/>
    <x v="0"/>
    <x v="4"/>
    <x v="6"/>
    <n v="4"/>
    <s v=""/>
    <d v="1899-12-31T22:04:48"/>
    <n v="17.163055555471217"/>
    <n v="12"/>
    <n v="5.1630555554712174"/>
    <n v="0"/>
    <x v="3"/>
  </r>
  <r>
    <s v="E002"/>
    <s v="EO55"/>
    <x v="4527"/>
    <x v="0"/>
    <s v="E3"/>
    <n v="100045043"/>
    <s v="HORMIGONES GUADARRANQUE, S.L."/>
    <n v="46005161"/>
    <s v="PLANTA DE SAN ROQUE"/>
    <n v="3269"/>
    <x v="45"/>
    <d v="2024-09-24T00:00:00"/>
    <d v="1899-12-30T15:55:24"/>
    <d v="1899-12-30T16:00:00"/>
    <d v="2024-09-25T00:00:00"/>
    <x v="6"/>
    <x v="9"/>
    <x v="4701"/>
    <d v="2024-09-25T00:00:00"/>
    <d v="1899-12-30T13:31:43"/>
    <n v="144"/>
    <s v="E00144"/>
    <s v="RUTA KMS.144"/>
    <x v="359"/>
    <x v="0"/>
    <x v="0"/>
    <x v="5"/>
    <x v="0"/>
    <d v="2024-09-24T15:55:24"/>
    <x v="485"/>
    <n v="24.07666666660225"/>
    <d v="2024-09-25T13:31:43"/>
    <d v="1899-12-30T01:55:12"/>
    <d v="2024-09-25T15:26:55"/>
    <n v="0.55138888873625547"/>
    <x v="0"/>
    <m/>
    <m/>
    <x v="0"/>
    <x v="24"/>
    <x v="0"/>
    <x v="4"/>
    <x v="2"/>
    <n v="4"/>
    <s v=""/>
    <d v="1899-12-31T22:04:48"/>
    <n v="21.156666666602248"/>
    <n v="12"/>
    <n v="9.1566666666022485"/>
    <n v="0"/>
    <x v="3"/>
  </r>
  <r>
    <s v="E002"/>
    <s v="EO55"/>
    <x v="4528"/>
    <x v="0"/>
    <s v="E3"/>
    <n v="100045043"/>
    <s v="HORMIGONES GUADARRANQUE, S.L."/>
    <n v="46005161"/>
    <s v="PLANTA DE SAN ROQUE"/>
    <n v="3269"/>
    <x v="45"/>
    <d v="2024-09-24T00:00:00"/>
    <d v="1899-12-30T15:55:41"/>
    <d v="1899-12-30T10:00:00"/>
    <d v="2024-09-25T00:00:00"/>
    <x v="11"/>
    <x v="9"/>
    <x v="4702"/>
    <d v="2024-09-25T00:00:00"/>
    <d v="1899-12-30T08:09:11"/>
    <n v="144"/>
    <s v="E00144"/>
    <s v="RUTA KMS.144"/>
    <x v="359"/>
    <x v="0"/>
    <x v="0"/>
    <x v="5"/>
    <x v="0"/>
    <d v="2024-09-24T15:55:41"/>
    <x v="482"/>
    <n v="18.07194444432389"/>
    <d v="2024-09-25T08:09:11"/>
    <d v="1899-12-30T01:55:12"/>
    <d v="2024-09-25T10:04:23"/>
    <n v="-7.305555569473654E-2"/>
    <x v="0"/>
    <m/>
    <m/>
    <x v="0"/>
    <x v="24"/>
    <x v="0"/>
    <x v="4"/>
    <x v="0"/>
    <n v="4"/>
    <s v=""/>
    <d v="1899-12-31T22:04:48"/>
    <n v="15.151944444323888"/>
    <n v="12"/>
    <n v="3.1519444443238882"/>
    <n v="0"/>
    <x v="3"/>
  </r>
  <r>
    <s v="E002"/>
    <s v="EO55"/>
    <x v="4529"/>
    <x v="0"/>
    <s v="E3"/>
    <n v="100058805"/>
    <s v="HORMIGONES, ARIDOS Y SERVICIOS CADI"/>
    <n v="46005219"/>
    <s v="PLANTA HORMIGON (ARCOS FRONTERA)"/>
    <n v="3264"/>
    <x v="43"/>
    <d v="2024-09-24T00:00:00"/>
    <d v="1899-12-30T15:58:39"/>
    <s v="25/09 De 7 a 8"/>
    <d v="2024-09-25T00:00:00"/>
    <x v="27"/>
    <x v="9"/>
    <x v="4703"/>
    <d v="2024-09-24T00:00:00"/>
    <d v="1899-12-30T17:00:09"/>
    <n v="196"/>
    <s v="E00196"/>
    <s v="RUTA KMS.196"/>
    <x v="82"/>
    <x v="0"/>
    <x v="0"/>
    <x v="5"/>
    <x v="0"/>
    <d v="2024-09-24T15:58:39"/>
    <x v="509"/>
    <n v="15.022500000020955"/>
    <d v="2024-09-24T17:00:09"/>
    <d v="1899-12-30T02:36:48"/>
    <d v="2024-09-24T19:36:57"/>
    <n v="11.384166666597594"/>
    <x v="0"/>
    <m/>
    <m/>
    <x v="0"/>
    <x v="21"/>
    <x v="0"/>
    <x v="4"/>
    <x v="9"/>
    <n v="3"/>
    <s v=""/>
    <d v="1900-01-01T14:43:12"/>
    <n v="11.409166666687621"/>
    <n v="12"/>
    <n v="-0.59083333331237853"/>
    <n v="1"/>
    <x v="3"/>
  </r>
  <r>
    <s v="E002"/>
    <s v="EO55"/>
    <x v="4530"/>
    <x v="0"/>
    <s v="E3"/>
    <n v="100058384"/>
    <s v="ADOQUINES Y MARCOS, S.L."/>
    <n v="46005169"/>
    <s v="PLANTA LA RODA DE ANDALUCIA"/>
    <n v="3263"/>
    <x v="47"/>
    <d v="2024-09-24T00:00:00"/>
    <d v="1899-12-30T15:58:46"/>
    <s v="25/09 09:30h"/>
    <d v="2024-09-25T00:00:00"/>
    <x v="23"/>
    <x v="9"/>
    <x v="4704"/>
    <d v="2024-09-25T00:00:00"/>
    <d v="1899-12-30T06:55:57"/>
    <n v="90"/>
    <s v="E00090"/>
    <s v="RUTA KMS.090"/>
    <x v="109"/>
    <x v="0"/>
    <x v="0"/>
    <x v="5"/>
    <x v="0"/>
    <d v="2024-09-24T15:58:46"/>
    <x v="481"/>
    <n v="17.520555555587634"/>
    <d v="2024-09-25T06:55:57"/>
    <d v="1899-12-30T01:12:00"/>
    <d v="2024-09-25T08:07:57"/>
    <n v="1.3674999999348074"/>
    <x v="0"/>
    <m/>
    <m/>
    <x v="0"/>
    <x v="24"/>
    <x v="0"/>
    <x v="4"/>
    <x v="13"/>
    <n v="4"/>
    <s v=""/>
    <d v="1899-12-31T04:48:00"/>
    <n v="15.320555555587635"/>
    <n v="12"/>
    <n v="3.3205555555876352"/>
    <n v="0"/>
    <x v="3"/>
  </r>
  <r>
    <s v="E002"/>
    <s v="EO55"/>
    <x v="4531"/>
    <x v="0"/>
    <s v="E3"/>
    <n v="100058805"/>
    <s v="HORMIGONES, ARIDOS Y SERVICIOS CADI"/>
    <n v="46005219"/>
    <s v="PLANTA HORMIGON (ARCOS FRONTERA)"/>
    <n v="3264"/>
    <x v="43"/>
    <d v="2024-09-24T00:00:00"/>
    <d v="1899-12-30T15:58:48"/>
    <s v="25/09 09:00h"/>
    <d v="2024-09-25T00:00:00"/>
    <x v="18"/>
    <x v="9"/>
    <x v="4705"/>
    <d v="2024-09-24T00:00:00"/>
    <d v="1899-12-30T17:13:40"/>
    <n v="196"/>
    <s v="E00196"/>
    <s v="RUTA KMS.196"/>
    <x v="281"/>
    <x v="0"/>
    <x v="0"/>
    <x v="5"/>
    <x v="0"/>
    <d v="2024-09-24T15:58:48"/>
    <x v="479"/>
    <n v="17.020000000018626"/>
    <d v="2024-09-24T17:13:40"/>
    <d v="1899-12-30T02:36:48"/>
    <d v="2024-09-24T19:50:28"/>
    <n v="13.158888888778165"/>
    <x v="0"/>
    <m/>
    <m/>
    <x v="0"/>
    <x v="21"/>
    <x v="0"/>
    <x v="4"/>
    <x v="9"/>
    <n v="3"/>
    <s v=""/>
    <d v="1900-01-01T14:43:12"/>
    <n v="13.406666666685293"/>
    <n v="12"/>
    <n v="1.4066666666852932"/>
    <n v="0"/>
    <x v="3"/>
  </r>
  <r>
    <s v="E002"/>
    <s v="EO55"/>
    <x v="4532"/>
    <x v="0"/>
    <s v="E3"/>
    <n v="100058384"/>
    <s v="ADOQUINES Y MARCOS, S.L."/>
    <n v="46005169"/>
    <s v="PLANTA LA RODA DE ANDALUCIA"/>
    <n v="3263"/>
    <x v="47"/>
    <d v="2024-09-24T00:00:00"/>
    <d v="1899-12-30T15:59:10"/>
    <s v="25/09 12:00h"/>
    <d v="2024-09-25T00:00:00"/>
    <x v="17"/>
    <x v="9"/>
    <x v="4706"/>
    <d v="2024-09-25T00:00:00"/>
    <d v="1899-12-30T12:15:59"/>
    <n v="90"/>
    <s v="E00090"/>
    <s v="RUTA KMS.090"/>
    <x v="109"/>
    <x v="0"/>
    <x v="0"/>
    <x v="5"/>
    <x v="0"/>
    <d v="2024-09-24T15:59:10"/>
    <x v="474"/>
    <n v="20.013888888875954"/>
    <d v="2024-09-25T12:15:59"/>
    <d v="1899-12-30T01:12:00"/>
    <d v="2024-09-25T13:27:59"/>
    <n v="-1.4663888888899237"/>
    <x v="1"/>
    <m/>
    <m/>
    <x v="0"/>
    <x v="24"/>
    <x v="1"/>
    <x v="4"/>
    <x v="3"/>
    <n v="4"/>
    <s v=""/>
    <d v="1899-12-31T04:48:00"/>
    <n v="17.813888888875955"/>
    <n v="12"/>
    <n v="5.8138888888759546"/>
    <n v="0"/>
    <x v="3"/>
  </r>
  <r>
    <s v="E002"/>
    <s v="EO55"/>
    <x v="4533"/>
    <x v="0"/>
    <s v="E3"/>
    <n v="100037768"/>
    <s v="MINAS DE AGUAS TEÑIDAS, S.A.U. (MAT"/>
    <n v="46004165"/>
    <s v="ZREP4500031988_5  HORMIGON VALDELAM"/>
    <n v="3236"/>
    <x v="41"/>
    <d v="2024-09-24T00:00:00"/>
    <d v="1899-12-30T16:01:44"/>
    <s v="25/09 09:00h"/>
    <d v="2024-09-25T00:00:00"/>
    <x v="9"/>
    <x v="10"/>
    <x v="4707"/>
    <d v="2024-09-25T00:00:00"/>
    <d v="1899-12-30T07:25:10"/>
    <n v="85"/>
    <s v="E00085"/>
    <s v="RUTA KMS.085"/>
    <x v="69"/>
    <x v="0"/>
    <x v="0"/>
    <x v="6"/>
    <x v="0"/>
    <d v="2024-09-24T16:01:44"/>
    <x v="452"/>
    <n v="27.971111111110076"/>
    <d v="2024-09-25T07:25:10"/>
    <d v="1899-12-30T01:08:00"/>
    <d v="2024-09-25T08:33:10"/>
    <n v="11.447222222224809"/>
    <x v="0"/>
    <m/>
    <m/>
    <x v="0"/>
    <x v="24"/>
    <x v="0"/>
    <x v="4"/>
    <x v="12"/>
    <n v="4"/>
    <s v=""/>
    <d v="1899-12-31T03:12:00"/>
    <n v="25.837777777776743"/>
    <n v="12"/>
    <n v="13.837777777776743"/>
    <n v="0"/>
    <x v="3"/>
  </r>
  <r>
    <s v="E002"/>
    <s v="EO55"/>
    <x v="4534"/>
    <x v="0"/>
    <s v="E3"/>
    <n v="100037768"/>
    <s v="MINAS DE AGUAS TEÑIDAS, S.A.U. (MAT"/>
    <n v="46004165"/>
    <s v="ZREP4500031988_5  HORMIGON VALDELAM"/>
    <n v="3236"/>
    <x v="41"/>
    <d v="2024-09-24T00:00:00"/>
    <d v="1899-12-30T16:02:21"/>
    <s v="25/09 17:00h"/>
    <d v="2024-09-25T00:00:00"/>
    <x v="9"/>
    <x v="10"/>
    <x v="4708"/>
    <d v="2024-09-25T00:00:00"/>
    <d v="1899-12-30T10:55:31"/>
    <n v="85"/>
    <s v="E00085"/>
    <s v="RUTA KMS.085"/>
    <x v="88"/>
    <x v="0"/>
    <x v="0"/>
    <x v="6"/>
    <x v="0"/>
    <d v="2024-09-24T16:02:21"/>
    <x v="452"/>
    <n v="27.960833333374467"/>
    <d v="2024-09-25T10:55:31"/>
    <d v="1899-12-30T01:08:00"/>
    <d v="2024-09-25T12:03:31"/>
    <n v="7.9413888888666406"/>
    <x v="0"/>
    <m/>
    <m/>
    <x v="0"/>
    <x v="24"/>
    <x v="0"/>
    <x v="4"/>
    <x v="6"/>
    <n v="4"/>
    <s v=""/>
    <d v="1899-12-31T03:12:00"/>
    <n v="25.827500000041134"/>
    <n v="12"/>
    <n v="13.827500000041134"/>
    <n v="0"/>
    <x v="3"/>
  </r>
  <r>
    <s v="E002"/>
    <s v="EO55"/>
    <x v="4535"/>
    <x v="0"/>
    <s v="E3"/>
    <n v="100037768"/>
    <s v="MINAS DE AGUAS TEÑIDAS, S.A.U. (MAT"/>
    <n v="46004165"/>
    <s v="ZREP4500031988_5  HORMIGON VALDELAM"/>
    <n v="3236"/>
    <x v="41"/>
    <d v="2024-09-24T00:00:00"/>
    <d v="1899-12-30T16:03:04"/>
    <s v="26/09 09:00h"/>
    <d v="2024-09-26T00:00:00"/>
    <x v="9"/>
    <x v="10"/>
    <x v="4709"/>
    <d v="2024-09-25T00:00:00"/>
    <d v="1899-12-30T16:12:17"/>
    <n v="85"/>
    <s v="E00085"/>
    <s v="RUTA KMS.085"/>
    <x v="390"/>
    <x v="0"/>
    <x v="0"/>
    <x v="6"/>
    <x v="0"/>
    <d v="2024-09-24T16:03:04"/>
    <x v="490"/>
    <n v="51.948888888931833"/>
    <d v="2024-09-25T16:12:17"/>
    <d v="1899-12-30T01:08:00"/>
    <d v="2024-09-25T17:20:17"/>
    <n v="26.661944444524124"/>
    <x v="0"/>
    <m/>
    <m/>
    <x v="0"/>
    <x v="24"/>
    <x v="0"/>
    <x v="4"/>
    <x v="8"/>
    <n v="4"/>
    <s v=""/>
    <d v="1899-12-31T03:12:00"/>
    <n v="49.8155555555985"/>
    <n v="24"/>
    <n v="25.8155555555985"/>
    <n v="0"/>
    <x v="3"/>
  </r>
  <r>
    <s v="E002"/>
    <s v="EO55"/>
    <x v="4536"/>
    <x v="0"/>
    <s v="E3"/>
    <n v="100018456"/>
    <s v="HORMIGONES PREBESUR S.A."/>
    <n v="46000871"/>
    <s v="CÓRDOBA"/>
    <n v="3269"/>
    <x v="45"/>
    <d v="2024-09-24T00:00:00"/>
    <d v="1899-12-30T16:06:55"/>
    <s v="25/09 10:00h"/>
    <d v="2024-09-25T00:00:00"/>
    <x v="11"/>
    <x v="9"/>
    <x v="4710"/>
    <d v="2024-09-25T00:00:00"/>
    <d v="1899-12-30T08:01:19"/>
    <n v="170"/>
    <s v="E00170"/>
    <s v="RUTA KMS.170"/>
    <x v="282"/>
    <x v="0"/>
    <x v="0"/>
    <x v="5"/>
    <x v="0"/>
    <d v="2024-09-24T16:06:55"/>
    <x v="482"/>
    <n v="17.884722222166602"/>
    <d v="2024-09-25T08:01:19"/>
    <d v="1899-12-30T02:16:00"/>
    <d v="2024-09-25T10:17:19"/>
    <n v="-0.28861111117294058"/>
    <x v="0"/>
    <m/>
    <m/>
    <x v="0"/>
    <x v="24"/>
    <x v="0"/>
    <x v="4"/>
    <x v="0"/>
    <n v="4"/>
    <s v="LOGISTICA GALVEZ MARIN, S.L."/>
    <d v="1900-01-01T06:24:00"/>
    <n v="14.618055555499936"/>
    <n v="12"/>
    <n v="2.6180555554999358"/>
    <n v="0"/>
    <x v="3"/>
  </r>
  <r>
    <s v="E002"/>
    <s v="EO55"/>
    <x v="4537"/>
    <x v="0"/>
    <s v="E3"/>
    <n v="100018456"/>
    <s v="HORMIGONES PREBESUR S.A."/>
    <n v="46000871"/>
    <s v="CÓRDOBA"/>
    <n v="3269"/>
    <x v="45"/>
    <d v="2024-09-24T00:00:00"/>
    <d v="1899-12-30T16:07:03"/>
    <s v="25/09 12:00h"/>
    <d v="2024-09-25T00:00:00"/>
    <x v="10"/>
    <x v="9"/>
    <x v="4711"/>
    <d v="2024-09-25T00:00:00"/>
    <d v="1899-12-30T12:46:15"/>
    <n v="170"/>
    <s v="E00170"/>
    <s v="RUTA KMS.170"/>
    <x v="356"/>
    <x v="0"/>
    <x v="0"/>
    <x v="5"/>
    <x v="0"/>
    <d v="2024-09-24T16:07:03"/>
    <x v="489"/>
    <n v="21.382500000006985"/>
    <d v="2024-09-25T12:46:15"/>
    <d v="1899-12-30T02:16:00"/>
    <d v="2024-09-25T15:02:15"/>
    <n v="-1.5375000000349246"/>
    <x v="1"/>
    <m/>
    <m/>
    <x v="0"/>
    <x v="24"/>
    <x v="3"/>
    <x v="4"/>
    <x v="3"/>
    <n v="4"/>
    <s v=""/>
    <d v="1900-01-01T06:24:00"/>
    <n v="18.115833333340319"/>
    <n v="12"/>
    <n v="6.1158333333403192"/>
    <n v="0"/>
    <x v="3"/>
  </r>
  <r>
    <s v="E002"/>
    <s v="EO55"/>
    <x v="4538"/>
    <x v="0"/>
    <s v="E3"/>
    <n v="100018431"/>
    <s v="HORMIGONES AXARQUIA, S.L."/>
    <n v="46005151"/>
    <s v="PLANTA BENAMOCARRA"/>
    <n v="3264"/>
    <x v="43"/>
    <d v="2024-09-24T00:00:00"/>
    <d v="1899-12-30T16:11:38"/>
    <s v="25/09 8:30h"/>
    <d v="2024-09-25T00:00:00"/>
    <x v="19"/>
    <x v="9"/>
    <x v="4712"/>
    <d v="2024-09-25T00:00:00"/>
    <d v="1899-12-30T07:06:11"/>
    <n v="31"/>
    <s v="E00031"/>
    <s v="RUTA KMS.031"/>
    <x v="241"/>
    <x v="0"/>
    <x v="0"/>
    <x v="5"/>
    <x v="0"/>
    <d v="2024-09-24T16:11:38"/>
    <x v="477"/>
    <n v="16.306111111014616"/>
    <d v="2024-09-25T07:06:11"/>
    <d v="1899-12-30T00:24:48"/>
    <d v="2024-09-25T07:30:59"/>
    <n v="0.98361111106351018"/>
    <x v="0"/>
    <m/>
    <m/>
    <x v="0"/>
    <x v="24"/>
    <x v="0"/>
    <x v="4"/>
    <x v="12"/>
    <n v="4"/>
    <s v=""/>
    <d v="1899-12-30T09:55:12"/>
    <n v="14.892777777681282"/>
    <n v="12"/>
    <n v="2.8927777776812817"/>
    <n v="0"/>
    <x v="3"/>
  </r>
  <r>
    <s v="E002"/>
    <s v="EO55"/>
    <x v="4539"/>
    <x v="0"/>
    <s v="E3"/>
    <n v="100018431"/>
    <s v="HORMIGONES AXARQUIA, S.L."/>
    <n v="46005151"/>
    <s v="PLANTA BENAMOCARRA"/>
    <n v="3264"/>
    <x v="43"/>
    <d v="2024-09-24T00:00:00"/>
    <d v="1899-12-30T16:12:04"/>
    <s v="25/09 11:30h"/>
    <d v="2024-09-25T00:00:00"/>
    <x v="14"/>
    <x v="9"/>
    <x v="4713"/>
    <d v="2024-09-25T00:00:00"/>
    <d v="1899-12-30T09:29:30"/>
    <n v="31"/>
    <s v="E00031"/>
    <s v="RUTA KMS.031"/>
    <x v="241"/>
    <x v="0"/>
    <x v="0"/>
    <x v="5"/>
    <x v="0"/>
    <d v="2024-09-24T16:12:04"/>
    <x v="483"/>
    <n v="19.298888888850342"/>
    <d v="2024-09-25T09:29:30"/>
    <d v="1899-12-30T00:24:48"/>
    <d v="2024-09-25T09:54:18"/>
    <n v="1.594999999855645"/>
    <x v="0"/>
    <m/>
    <m/>
    <x v="0"/>
    <x v="24"/>
    <x v="0"/>
    <x v="4"/>
    <x v="1"/>
    <n v="4"/>
    <s v=""/>
    <d v="1899-12-30T09:55:12"/>
    <n v="17.885555555517008"/>
    <n v="12"/>
    <n v="5.8855555555170085"/>
    <n v="0"/>
    <x v="3"/>
  </r>
  <r>
    <s v="E002"/>
    <s v="EO55"/>
    <x v="4540"/>
    <x v="0"/>
    <s v="E3"/>
    <n v="100018431"/>
    <s v="HORMIGONES AXARQUIA, S.L."/>
    <n v="46005151"/>
    <s v="PLANTA BENAMOCARRA"/>
    <n v="3264"/>
    <x v="43"/>
    <d v="2024-09-24T00:00:00"/>
    <d v="1899-12-30T16:12:32"/>
    <s v="25/09 15:00h"/>
    <d v="2024-09-25T00:00:00"/>
    <x v="4"/>
    <x v="9"/>
    <x v="4714"/>
    <d v="2024-09-25T00:00:00"/>
    <d v="1899-12-30T14:59:55"/>
    <n v="31"/>
    <s v="E00031"/>
    <s v="RUTA KMS.031"/>
    <x v="122"/>
    <x v="0"/>
    <x v="0"/>
    <x v="5"/>
    <x v="0"/>
    <d v="2024-09-24T16:12:32"/>
    <x v="488"/>
    <n v="22.791111111058854"/>
    <d v="2024-09-25T14:59:55"/>
    <d v="1899-12-30T00:24:48"/>
    <d v="2024-09-25T15:24:43"/>
    <n v="-0.41194444452412426"/>
    <x v="0"/>
    <m/>
    <m/>
    <x v="0"/>
    <x v="24"/>
    <x v="0"/>
    <x v="4"/>
    <x v="5"/>
    <n v="4"/>
    <s v=""/>
    <d v="1899-12-30T09:55:12"/>
    <n v="21.37777777772552"/>
    <n v="12"/>
    <n v="9.3777777777255196"/>
    <n v="0"/>
    <x v="3"/>
  </r>
  <r>
    <s v="E002"/>
    <s v="EO55"/>
    <x v="4541"/>
    <x v="0"/>
    <s v="E3"/>
    <n v="100018431"/>
    <s v="HORMIGONES AXARQUIA, S.L."/>
    <n v="46005158"/>
    <s v="PLANTA CAMPANILLAS"/>
    <n v="3264"/>
    <x v="43"/>
    <d v="2024-09-24T00:00:00"/>
    <d v="1899-12-30T16:13:07"/>
    <s v="25/09 08:30h"/>
    <d v="2024-09-25T00:00:00"/>
    <x v="17"/>
    <x v="9"/>
    <x v="4715"/>
    <d v="2024-09-25T00:00:00"/>
    <d v="1899-12-30T10:30:25"/>
    <n v="27"/>
    <s v="E00027"/>
    <s v="RUTA KMS.027"/>
    <x v="424"/>
    <x v="0"/>
    <x v="0"/>
    <x v="5"/>
    <x v="0"/>
    <d v="2024-09-24T16:13:07"/>
    <x v="474"/>
    <n v="19.781388888834044"/>
    <d v="2024-09-25T10:30:25"/>
    <d v="1899-12-30T00:21:36"/>
    <d v="2024-09-25T10:52:01"/>
    <n v="1.1330555555177853"/>
    <x v="0"/>
    <m/>
    <m/>
    <x v="0"/>
    <x v="24"/>
    <x v="0"/>
    <x v="4"/>
    <x v="6"/>
    <n v="4"/>
    <s v=""/>
    <d v="1899-12-30T08:38:24"/>
    <n v="18.421388888834045"/>
    <n v="12"/>
    <n v="6.4213888888340449"/>
    <n v="0"/>
    <x v="3"/>
  </r>
  <r>
    <s v="E002"/>
    <s v="EO55"/>
    <x v="4542"/>
    <x v="0"/>
    <s v="E3"/>
    <n v="100018431"/>
    <s v="HORMIGONES AXARQUIA, S.L."/>
    <n v="46005158"/>
    <s v="PLANTA CAMPANILLAS"/>
    <n v="3264"/>
    <x v="43"/>
    <d v="2024-09-24T00:00:00"/>
    <d v="1899-12-30T16:13:35"/>
    <s v="25/09 12:00h"/>
    <d v="2024-09-25T00:00:00"/>
    <x v="8"/>
    <x v="9"/>
    <x v="4716"/>
    <d v="2024-09-25T00:00:00"/>
    <d v="1899-12-30T12:20:08"/>
    <n v="27"/>
    <s v="E00027"/>
    <s v="RUTA KMS.027"/>
    <x v="92"/>
    <x v="0"/>
    <x v="0"/>
    <x v="5"/>
    <x v="0"/>
    <d v="2024-09-24T16:13:35"/>
    <x v="486"/>
    <n v="20.273611111217178"/>
    <d v="2024-09-25T12:20:08"/>
    <d v="1899-12-30T00:21:36"/>
    <d v="2024-09-25T12:41:44"/>
    <n v="-0.19555555551778525"/>
    <x v="0"/>
    <m/>
    <m/>
    <x v="0"/>
    <x v="24"/>
    <x v="0"/>
    <x v="4"/>
    <x v="3"/>
    <n v="4"/>
    <s v=""/>
    <d v="1899-12-30T08:38:24"/>
    <n v="18.913611111217179"/>
    <n v="12"/>
    <n v="6.913611111217179"/>
    <n v="0"/>
    <x v="3"/>
  </r>
  <r>
    <s v="E002"/>
    <s v="EO55"/>
    <x v="4543"/>
    <x v="0"/>
    <s v="E3"/>
    <n v="100058399"/>
    <s v="HORMIGONES ESTEBBUNA, S.L."/>
    <n v="46005172"/>
    <s v="PLANTA ESTEPONA"/>
    <n v="3264"/>
    <x v="43"/>
    <d v="2024-09-24T00:00:00"/>
    <d v="1899-12-30T16:44:21"/>
    <d v="1899-12-30T10:00:00"/>
    <d v="2024-09-25T00:00:00"/>
    <x v="11"/>
    <x v="9"/>
    <x v="4717"/>
    <d v="2024-09-25T00:00:00"/>
    <d v="1899-12-30T08:07:18"/>
    <n v="110"/>
    <s v="E00110"/>
    <s v="RUTA KMS.110"/>
    <x v="426"/>
    <x v="0"/>
    <x v="0"/>
    <x v="5"/>
    <x v="0"/>
    <d v="2024-09-24T16:44:21"/>
    <x v="482"/>
    <n v="17.26083333324641"/>
    <d v="2024-09-25T08:07:18"/>
    <d v="1899-12-30T01:28:00"/>
    <d v="2024-09-25T09:35:18"/>
    <n v="0.41166666650678962"/>
    <x v="0"/>
    <m/>
    <m/>
    <x v="0"/>
    <x v="24"/>
    <x v="0"/>
    <x v="4"/>
    <x v="0"/>
    <n v="4"/>
    <s v=""/>
    <d v="1899-12-31T11:12:00"/>
    <n v="14.794166666579743"/>
    <n v="12"/>
    <n v="2.7941666665797431"/>
    <n v="0"/>
    <x v="3"/>
  </r>
  <r>
    <s v="E002"/>
    <s v="EO55"/>
    <x v="4544"/>
    <x v="0"/>
    <s v="E3"/>
    <n v="100058399"/>
    <s v="HORMIGONES ESTEBBUNA, S.L."/>
    <n v="46005172"/>
    <s v="PLANTA ESTEPONA"/>
    <n v="3264"/>
    <x v="43"/>
    <d v="2024-09-24T00:00:00"/>
    <d v="1899-12-30T16:44:42"/>
    <d v="1899-12-30T13:00:00"/>
    <d v="2024-09-25T00:00:00"/>
    <x v="0"/>
    <x v="9"/>
    <x v="4718"/>
    <d v="2024-09-25T00:00:00"/>
    <d v="1899-12-30T11:38:52"/>
    <n v="110"/>
    <s v="E00110"/>
    <s v="RUTA KMS.110"/>
    <x v="82"/>
    <x v="0"/>
    <x v="0"/>
    <x v="5"/>
    <x v="0"/>
    <d v="2024-09-24T16:44:42"/>
    <x v="491"/>
    <n v="20.254999999946449"/>
    <d v="2024-09-25T11:38:52"/>
    <d v="1899-12-30T01:28:00"/>
    <d v="2024-09-25T13:06:52"/>
    <n v="-0.11444444465450943"/>
    <x v="0"/>
    <m/>
    <m/>
    <x v="0"/>
    <x v="24"/>
    <x v="0"/>
    <x v="4"/>
    <x v="7"/>
    <n v="4"/>
    <s v=""/>
    <d v="1899-12-31T11:12:00"/>
    <n v="17.788333333279784"/>
    <n v="12"/>
    <n v="5.7883333332797839"/>
    <n v="0"/>
    <x v="3"/>
  </r>
  <r>
    <s v="E002"/>
    <s v="EO55"/>
    <x v="4545"/>
    <x v="0"/>
    <s v="E3"/>
    <n v="100058399"/>
    <s v="HORMIGONES ESTEBBUNA, S.L."/>
    <n v="46005172"/>
    <s v="PLANTA ESTEPONA"/>
    <n v="3264"/>
    <x v="43"/>
    <d v="2024-09-24T00:00:00"/>
    <d v="1899-12-30T16:45:01"/>
    <d v="1899-12-30T15:00:00"/>
    <d v="2024-09-25T00:00:00"/>
    <x v="4"/>
    <x v="9"/>
    <x v="4719"/>
    <d v="2024-09-25T00:00:00"/>
    <d v="1899-12-30T13:57:23"/>
    <n v="110"/>
    <s v="E00110"/>
    <s v="RUTA KMS.110"/>
    <x v="426"/>
    <x v="0"/>
    <x v="0"/>
    <x v="5"/>
    <x v="0"/>
    <d v="2024-09-24T16:45:01"/>
    <x v="488"/>
    <n v="22.249722222215496"/>
    <d v="2024-09-25T13:57:23"/>
    <d v="1899-12-30T01:28:00"/>
    <d v="2024-09-25T15:25:23"/>
    <n v="-0.42305555561324582"/>
    <x v="0"/>
    <m/>
    <m/>
    <x v="0"/>
    <x v="24"/>
    <x v="0"/>
    <x v="4"/>
    <x v="2"/>
    <n v="4"/>
    <s v=""/>
    <d v="1899-12-31T11:12:00"/>
    <n v="19.783055555548831"/>
    <n v="12"/>
    <n v="7.783055555548831"/>
    <n v="0"/>
    <x v="3"/>
  </r>
  <r>
    <s v="E002"/>
    <s v="EO55"/>
    <x v="4546"/>
    <x v="0"/>
    <s v="E3"/>
    <n v="432000110"/>
    <s v="PREBETONG HORMIGONES, S.A."/>
    <n v="46001418"/>
    <s v="SEVILLA (SAN JERONIMO)"/>
    <n v="837"/>
    <x v="42"/>
    <d v="2024-09-24T00:00:00"/>
    <d v="1899-12-30T16:57:44"/>
    <s v="25/09 10:30 en plant"/>
    <d v="2024-09-25T00:00:00"/>
    <x v="17"/>
    <x v="10"/>
    <x v="4720"/>
    <d v="2024-09-25T00:00:00"/>
    <d v="1899-12-30T09:52:42"/>
    <n v="80"/>
    <s v="E00080"/>
    <s v="RUTA KMS.080"/>
    <x v="119"/>
    <x v="0"/>
    <x v="0"/>
    <x v="6"/>
    <x v="0"/>
    <d v="2024-09-24T16:57:44"/>
    <x v="474"/>
    <n v="19.037777777819429"/>
    <d v="2024-09-25T09:52:42"/>
    <d v="1899-12-30T01:04:00"/>
    <d v="2024-09-25T10:56:42"/>
    <n v="1.0550000000512227"/>
    <x v="0"/>
    <m/>
    <m/>
    <x v="0"/>
    <x v="24"/>
    <x v="0"/>
    <x v="4"/>
    <x v="1"/>
    <n v="4"/>
    <s v=""/>
    <d v="1899-12-31T01:36:00"/>
    <n v="16.971111111152762"/>
    <n v="12"/>
    <n v="4.9711111111527622"/>
    <n v="0"/>
    <x v="3"/>
  </r>
  <r>
    <s v="E002"/>
    <s v="EO55"/>
    <x v="4547"/>
    <x v="0"/>
    <s v="E3"/>
    <n v="100018456"/>
    <s v="HORMIGONES PREBESUR S.A."/>
    <n v="46004056"/>
    <s v="ESPIEL(H.ESPIEL)"/>
    <n v="3269"/>
    <x v="45"/>
    <d v="2024-09-24T00:00:00"/>
    <d v="1899-12-30T17:22:04"/>
    <s v="25/09 De 8 a 13"/>
    <d v="2024-09-25T00:00:00"/>
    <x v="0"/>
    <x v="9"/>
    <x v="4721"/>
    <d v="2024-09-25T00:00:00"/>
    <d v="1899-12-30T12:15:32"/>
    <n v="214"/>
    <s v="E00214"/>
    <s v="RUTA KMS.214"/>
    <x v="159"/>
    <x v="0"/>
    <x v="0"/>
    <x v="5"/>
    <x v="0"/>
    <d v="2024-09-24T17:22:04"/>
    <x v="491"/>
    <n v="19.632222222222481"/>
    <d v="2024-09-25T12:15:32"/>
    <d v="1899-12-30T02:51:12"/>
    <d v="2024-09-25T15:06:44"/>
    <n v="-2.1122222221456468"/>
    <x v="1"/>
    <m/>
    <m/>
    <x v="0"/>
    <x v="24"/>
    <x v="3"/>
    <x v="4"/>
    <x v="3"/>
    <n v="4"/>
    <s v=""/>
    <d v="1900-01-01T20:28:48"/>
    <n v="15.778888888889149"/>
    <n v="12"/>
    <n v="3.7788888888891492"/>
    <n v="0"/>
    <x v="3"/>
  </r>
  <r>
    <s v="E002"/>
    <s v="EO55"/>
    <x v="4548"/>
    <x v="0"/>
    <s v="E4"/>
    <n v="100056718"/>
    <s v="SITESUR CIMENTACIONES, S.L."/>
    <n v="46005954"/>
    <s v="S0975/TRAILER-BENAHAVIS LA ALBORADA"/>
    <n v="3282"/>
    <x v="39"/>
    <d v="2024-09-24T00:00:00"/>
    <d v="1899-12-30T17:48:35"/>
    <s v="25/09 EN LA TARDE"/>
    <d v="2024-09-25T00:00:00"/>
    <x v="7"/>
    <x v="9"/>
    <x v="4722"/>
    <d v="2024-09-25T00:00:00"/>
    <d v="1899-12-30T12:03:01"/>
    <n v="97"/>
    <s v="E00097"/>
    <s v="RUTA KMS.097"/>
    <x v="59"/>
    <x v="0"/>
    <x v="0"/>
    <x v="5"/>
    <x v="1"/>
    <d v="2024-09-24T17:48:35"/>
    <x v="493"/>
    <n v="24.190277777728625"/>
    <d v="2024-09-25T12:03:01"/>
    <d v="1899-12-30T01:17:36"/>
    <d v="2024-09-25T13:20:37"/>
    <n v="4.6563888887758367"/>
    <x v="0"/>
    <m/>
    <m/>
    <x v="0"/>
    <x v="24"/>
    <x v="0"/>
    <x v="4"/>
    <x v="3"/>
    <n v="4"/>
    <s v=""/>
    <d v="1899-12-31T07:02:24"/>
    <n v="21.896944444395292"/>
    <n v="12"/>
    <n v="9.8969444443952916"/>
    <n v="0"/>
    <x v="3"/>
  </r>
  <r>
    <s v="E002"/>
    <s v="EO55"/>
    <x v="4549"/>
    <x v="0"/>
    <s v="E3"/>
    <n v="100018590"/>
    <s v="STEEL GRANADA, S.L."/>
    <n v="46004631"/>
    <s v="VALDEPEÑAS DE JAEN"/>
    <n v="3264"/>
    <x v="43"/>
    <d v="2024-09-25T00:00:00"/>
    <d v="1899-12-30T08:14:08"/>
    <s v="26/09 08:00h"/>
    <d v="2024-09-26T00:00:00"/>
    <x v="13"/>
    <x v="9"/>
    <x v="4723"/>
    <d v="2024-09-25T00:00:00"/>
    <d v="1899-12-30T12:56:14"/>
    <n v="200"/>
    <s v="E00200"/>
    <s v="RUTA KMS.200"/>
    <x v="110"/>
    <x v="0"/>
    <x v="0"/>
    <x v="5"/>
    <x v="0"/>
    <d v="2024-09-25T08:14:08"/>
    <x v="494"/>
    <n v="23.764444444561377"/>
    <d v="2024-09-25T12:56:14"/>
    <d v="1899-12-30T02:40:00"/>
    <d v="2024-09-25T15:36:14"/>
    <n v="16.396111111273058"/>
    <x v="0"/>
    <m/>
    <m/>
    <x v="0"/>
    <x v="24"/>
    <x v="0"/>
    <x v="4"/>
    <x v="3"/>
    <n v="4"/>
    <s v="TRANSPORTES FRANCISCO CASTILLA E HI"/>
    <d v="1900-01-01T16:00:00"/>
    <n v="20.097777777894709"/>
    <n v="12"/>
    <n v="8.0977777778947093"/>
    <n v="0"/>
    <x v="3"/>
  </r>
  <r>
    <s v="E002"/>
    <s v="EO55"/>
    <x v="4550"/>
    <x v="0"/>
    <s v="E3"/>
    <n v="100051174"/>
    <s v="HORMIGONES CONO, SL"/>
    <n v="46005927"/>
    <s v="POZOBLANCO-DEPURADORA"/>
    <n v="3269"/>
    <x v="45"/>
    <d v="2024-09-25T00:00:00"/>
    <d v="1899-12-30T08:17:14"/>
    <s v="26/09 08:00h"/>
    <d v="2024-09-26T00:00:00"/>
    <x v="13"/>
    <x v="9"/>
    <x v="4724"/>
    <d v="2024-09-25T00:00:00"/>
    <d v="1899-12-30T18:32:42"/>
    <n v="259"/>
    <s v="E00259"/>
    <s v="RUTA KMS.259"/>
    <x v="356"/>
    <x v="0"/>
    <x v="0"/>
    <x v="5"/>
    <x v="0"/>
    <d v="2024-09-25T08:17:14"/>
    <x v="494"/>
    <n v="23.712777777865995"/>
    <d v="2024-09-25T18:32:42"/>
    <d v="1899-12-30T03:27:12"/>
    <d v="2024-09-25T21:59:54"/>
    <n v="10.001666666823439"/>
    <x v="0"/>
    <m/>
    <m/>
    <x v="0"/>
    <x v="24"/>
    <x v="0"/>
    <x v="4"/>
    <x v="10"/>
    <n v="4"/>
    <s v=""/>
    <d v="1900-01-02T10:52:48"/>
    <n v="19.259444444532662"/>
    <n v="12"/>
    <n v="7.2594444445326616"/>
    <n v="0"/>
    <x v="3"/>
  </r>
  <r>
    <s v="E002"/>
    <s v="EO55"/>
    <x v="4551"/>
    <x v="0"/>
    <s v="E3"/>
    <n v="100051174"/>
    <s v="HORMIGONES CONO, SL"/>
    <n v="46005922"/>
    <s v="VILLANUEVA DE CORDOBA"/>
    <n v="3269"/>
    <x v="45"/>
    <d v="2024-09-25T00:00:00"/>
    <d v="1899-12-30T08:19:20"/>
    <s v="26/09 08:00h"/>
    <d v="2024-09-26T00:00:00"/>
    <x v="13"/>
    <x v="9"/>
    <x v="4725"/>
    <d v="2024-09-25T00:00:00"/>
    <d v="1899-12-30T18:03:09"/>
    <n v="234"/>
    <s v="E00234"/>
    <s v="RUTA KMS.234"/>
    <x v="292"/>
    <x v="0"/>
    <x v="0"/>
    <x v="5"/>
    <x v="0"/>
    <d v="2024-09-25T08:19:20"/>
    <x v="494"/>
    <n v="23.677777777891606"/>
    <d v="2024-09-25T18:03:09"/>
    <d v="1899-12-30T03:07:12"/>
    <d v="2024-09-25T21:10:21"/>
    <n v="10.827500000072177"/>
    <x v="0"/>
    <m/>
    <m/>
    <x v="0"/>
    <x v="24"/>
    <x v="0"/>
    <x v="4"/>
    <x v="10"/>
    <n v="4"/>
    <s v="CISTERCEX. S.L.L."/>
    <d v="1900-01-02T02:52:48"/>
    <n v="19.557777777891605"/>
    <n v="12"/>
    <n v="7.5577777778916051"/>
    <n v="0"/>
    <x v="3"/>
  </r>
  <r>
    <s v="E002"/>
    <s v="EO55"/>
    <x v="4552"/>
    <x v="0"/>
    <s v="E3"/>
    <n v="100041604"/>
    <s v="MOVELANA, S.L."/>
    <n v="46004838"/>
    <s v="GUILLENA"/>
    <n v="837"/>
    <x v="42"/>
    <d v="2024-09-25T00:00:00"/>
    <d v="1899-12-30T08:22:57"/>
    <s v="26/09 08:00h"/>
    <d v="2024-09-26T00:00:00"/>
    <x v="13"/>
    <x v="10"/>
    <x v="4726"/>
    <d v="2024-09-25T00:00:00"/>
    <d v="1899-12-30T19:48:43"/>
    <n v="83"/>
    <s v="E00083"/>
    <s v="RUTA KMS.083"/>
    <x v="389"/>
    <x v="0"/>
    <x v="0"/>
    <x v="6"/>
    <x v="0"/>
    <d v="2024-09-25T08:22:57"/>
    <x v="494"/>
    <n v="23.617499999993015"/>
    <d v="2024-09-25T19:48:43"/>
    <d v="1899-12-30T01:06:24"/>
    <d v="2024-09-25T20:55:07"/>
    <n v="11.081388888938818"/>
    <x v="0"/>
    <m/>
    <m/>
    <x v="0"/>
    <x v="24"/>
    <x v="0"/>
    <x v="4"/>
    <x v="11"/>
    <n v="4"/>
    <s v=""/>
    <d v="1899-12-31T02:33:36"/>
    <n v="21.51083333332635"/>
    <n v="12"/>
    <n v="9.5108333333263495"/>
    <n v="0"/>
    <x v="3"/>
  </r>
  <r>
    <s v="E002"/>
    <s v="EO55"/>
    <x v="4553"/>
    <x v="0"/>
    <s v="E3"/>
    <n v="100024595"/>
    <s v="HORMIGONES ACEDO, S.L."/>
    <n v="46003610"/>
    <s v="ANTEQUERA"/>
    <n v="3264"/>
    <x v="43"/>
    <d v="2024-09-25T00:00:00"/>
    <d v="1899-12-30T08:23:26"/>
    <s v="26/09 8:00 SILO 2"/>
    <d v="2024-09-26T00:00:00"/>
    <x v="13"/>
    <x v="9"/>
    <x v="4727"/>
    <d v="2024-09-25T00:00:00"/>
    <d v="1899-12-30T15:30:35"/>
    <n v="63"/>
    <s v="E00063"/>
    <s v="RUTA KMS.063"/>
    <x v="410"/>
    <x v="0"/>
    <x v="0"/>
    <x v="5"/>
    <x v="0"/>
    <d v="2024-09-25T08:23:26"/>
    <x v="494"/>
    <n v="23.60944444447523"/>
    <d v="2024-09-25T15:30:35"/>
    <d v="1899-12-30T00:50:24"/>
    <d v="2024-09-25T16:20:59"/>
    <n v="15.650277777691372"/>
    <x v="0"/>
    <m/>
    <m/>
    <x v="0"/>
    <x v="24"/>
    <x v="0"/>
    <x v="4"/>
    <x v="4"/>
    <n v="4"/>
    <s v=""/>
    <d v="1899-12-30T20:09:36"/>
    <n v="21.76944444447523"/>
    <n v="12"/>
    <n v="9.76944444447523"/>
    <n v="0"/>
    <x v="3"/>
  </r>
  <r>
    <s v="E002"/>
    <s v="EO55"/>
    <x v="4554"/>
    <x v="0"/>
    <s v="E3"/>
    <n v="100018600"/>
    <s v="TEFESA, S.A."/>
    <n v="46000717"/>
    <s v="PALMA CONDADO (PREFABRICADOS)"/>
    <n v="837"/>
    <x v="42"/>
    <d v="2024-09-25T00:00:00"/>
    <d v="1899-12-30T08:25:10"/>
    <s v="25/09 12:30"/>
    <d v="2024-09-25T00:00:00"/>
    <x v="10"/>
    <x v="10"/>
    <x v="4728"/>
    <d v="2024-09-25T00:00:00"/>
    <d v="1899-12-30T12:56:32"/>
    <n v="12"/>
    <s v="E00012"/>
    <s v="RUTA KMS.012"/>
    <x v="121"/>
    <x v="0"/>
    <x v="0"/>
    <x v="6"/>
    <x v="0"/>
    <d v="2024-09-25T08:25:10"/>
    <x v="489"/>
    <n v="5.0805555555853061"/>
    <d v="2024-09-25T12:56:32"/>
    <d v="1899-12-30T00:09:36"/>
    <d v="2024-09-25T13:06:08"/>
    <n v="0.39777777768904343"/>
    <x v="0"/>
    <m/>
    <m/>
    <x v="0"/>
    <x v="24"/>
    <x v="0"/>
    <x v="4"/>
    <x v="3"/>
    <n v="4"/>
    <s v=""/>
    <d v="1899-12-30T03:50:24"/>
    <n v="3.920555555585306"/>
    <n v="0"/>
    <n v="3.920555555585306"/>
    <n v="0"/>
    <x v="3"/>
  </r>
  <r>
    <s v="E002"/>
    <s v="EO55"/>
    <x v="4555"/>
    <x v="0"/>
    <s v="E3"/>
    <n v="100043691"/>
    <s v="PAVESUR DERIVADOS, S.A."/>
    <n v="46005102"/>
    <s v="PLANTA OJEN"/>
    <n v="3269"/>
    <x v="45"/>
    <d v="2024-09-25T00:00:00"/>
    <d v="1899-12-30T08:25:28"/>
    <s v="25/09 Lo antes posib"/>
    <d v="2024-09-25T00:00:00"/>
    <x v="17"/>
    <x v="9"/>
    <x v="4729"/>
    <d v="2024-09-25T00:00:00"/>
    <d v="1899-12-30T10:28:41"/>
    <n v="68"/>
    <s v="E00068"/>
    <s v="RUTA KMS.068"/>
    <x v="123"/>
    <x v="0"/>
    <x v="0"/>
    <x v="5"/>
    <x v="0"/>
    <d v="2024-09-25T08:25:28"/>
    <x v="474"/>
    <n v="3.5755555556388572"/>
    <d v="2024-09-25T10:28:41"/>
    <d v="1899-12-30T00:54:24"/>
    <d v="2024-09-25T11:23:05"/>
    <n v="0.61527777789160609"/>
    <x v="0"/>
    <m/>
    <m/>
    <x v="0"/>
    <x v="24"/>
    <x v="0"/>
    <x v="4"/>
    <x v="6"/>
    <n v="4"/>
    <s v=""/>
    <d v="1899-12-30T21:45:36"/>
    <n v="1.6688888889721905"/>
    <n v="0"/>
    <n v="1.6688888889721905"/>
    <n v="0"/>
    <x v="3"/>
  </r>
  <r>
    <s v="E002"/>
    <s v="EO55"/>
    <x v="4556"/>
    <x v="0"/>
    <s v="E3"/>
    <n v="100043691"/>
    <s v="PAVESUR DERIVADOS, S.A."/>
    <n v="46005102"/>
    <s v="PLANTA OJEN"/>
    <n v="3269"/>
    <x v="45"/>
    <d v="2024-09-25T00:00:00"/>
    <d v="1899-12-30T08:25:45"/>
    <s v="25/09 Lo antes posib"/>
    <d v="2024-09-25T00:00:00"/>
    <x v="6"/>
    <x v="9"/>
    <x v="4730"/>
    <d v="2024-09-25T00:00:00"/>
    <d v="1899-12-30T13:43:29"/>
    <n v="68"/>
    <s v="E00068"/>
    <s v="RUTA KMS.068"/>
    <x v="123"/>
    <x v="0"/>
    <x v="0"/>
    <x v="5"/>
    <x v="0"/>
    <d v="2024-09-25T08:25:45"/>
    <x v="485"/>
    <n v="7.5708333333022892"/>
    <d v="2024-09-25T13:43:29"/>
    <d v="1899-12-30T00:54:24"/>
    <d v="2024-09-25T14:37:53"/>
    <n v="1.3686111111310311"/>
    <x v="0"/>
    <m/>
    <m/>
    <x v="0"/>
    <x v="24"/>
    <x v="0"/>
    <x v="4"/>
    <x v="2"/>
    <n v="4"/>
    <s v=""/>
    <d v="1899-12-30T21:45:36"/>
    <n v="5.664166666635623"/>
    <n v="0"/>
    <n v="5.664166666635623"/>
    <n v="0"/>
    <x v="3"/>
  </r>
  <r>
    <s v="E002"/>
    <s v="EO55"/>
    <x v="4557"/>
    <x v="0"/>
    <s v="E4"/>
    <n v="100058304"/>
    <s v="ARENAS DE LA JANDA, S.L."/>
    <n v="46005254"/>
    <s v="AGUAMARINA -ALGECIRAS"/>
    <n v="3283"/>
    <x v="40"/>
    <d v="2024-09-25T00:00:00"/>
    <d v="1899-12-30T08:31:43"/>
    <s v="26/09 07:30h"/>
    <d v="2024-09-26T00:00:00"/>
    <x v="28"/>
    <x v="9"/>
    <x v="4731"/>
    <d v="2024-09-25T00:00:00"/>
    <d v="1899-12-30T12:23:00"/>
    <n v="160"/>
    <s v="E00160"/>
    <s v="RUTA KMS.160"/>
    <x v="143"/>
    <x v="0"/>
    <x v="0"/>
    <x v="5"/>
    <x v="1"/>
    <d v="2024-09-25T08:31:43"/>
    <x v="497"/>
    <n v="22.97138888889458"/>
    <d v="2024-09-25T12:23:00"/>
    <d v="1899-12-30T02:08:00"/>
    <d v="2024-09-25T14:31:00"/>
    <n v="16.983333333337214"/>
    <x v="0"/>
    <m/>
    <m/>
    <x v="0"/>
    <x v="24"/>
    <x v="0"/>
    <x v="4"/>
    <x v="3"/>
    <n v="4"/>
    <s v=""/>
    <d v="1900-01-01T03:12:00"/>
    <n v="19.838055555561247"/>
    <n v="12"/>
    <n v="7.8380555555612474"/>
    <n v="0"/>
    <x v="3"/>
  </r>
  <r>
    <s v="E002"/>
    <s v="EO55"/>
    <x v="4558"/>
    <x v="0"/>
    <s v="E3"/>
    <n v="100057843"/>
    <s v="ANDOSER OBRAS Y SERVICIOS S.L."/>
    <n v="46005203"/>
    <s v="RUTE"/>
    <n v="3269"/>
    <x v="45"/>
    <d v="2024-09-25T00:00:00"/>
    <d v="1899-12-30T09:01:45"/>
    <s v="26/09 08:00H"/>
    <d v="2024-09-26T00:00:00"/>
    <x v="13"/>
    <x v="9"/>
    <x v="4732"/>
    <d v="2024-09-25T00:00:00"/>
    <d v="1899-12-30T12:00:37"/>
    <n v="101"/>
    <s v="E00101"/>
    <s v="RUTA KMS.101"/>
    <x v="241"/>
    <x v="0"/>
    <x v="0"/>
    <x v="5"/>
    <x v="0"/>
    <d v="2024-09-25T09:01:45"/>
    <x v="494"/>
    <n v="22.97083333338378"/>
    <d v="2024-09-25T12:00:37"/>
    <d v="1899-12-30T01:20:48"/>
    <d v="2024-09-25T13:21:25"/>
    <n v="18.643055555701721"/>
    <x v="0"/>
    <m/>
    <m/>
    <x v="0"/>
    <x v="24"/>
    <x v="0"/>
    <x v="4"/>
    <x v="3"/>
    <n v="4"/>
    <s v=""/>
    <d v="1899-12-31T08:19:12"/>
    <n v="20.624166666717112"/>
    <n v="12"/>
    <n v="8.6241666667171124"/>
    <n v="0"/>
    <x v="3"/>
  </r>
  <r>
    <s v="E002"/>
    <s v="EO55"/>
    <x v="4559"/>
    <x v="0"/>
    <s v="E3"/>
    <n v="432000110"/>
    <s v="PREBETONG HORMIGONES, S.A."/>
    <n v="46001416"/>
    <s v="ALCALA DE GUADAIRA"/>
    <n v="837"/>
    <x v="42"/>
    <d v="2024-09-25T00:00:00"/>
    <d v="1899-12-30T09:39:11"/>
    <s v="LO ANTES POSIBLE"/>
    <d v="2024-09-25T00:00:00"/>
    <x v="6"/>
    <x v="10"/>
    <x v="4733"/>
    <d v="2024-09-25T00:00:00"/>
    <d v="1899-12-30T14:52:39"/>
    <n v="83"/>
    <s v="E00083"/>
    <s v="RUTA KMS.083"/>
    <x v="121"/>
    <x v="0"/>
    <x v="0"/>
    <x v="6"/>
    <x v="0"/>
    <d v="2024-09-25T09:39:11"/>
    <x v="485"/>
    <n v="6.346944444347173"/>
    <d v="2024-09-25T14:52:39"/>
    <d v="1899-12-30T01:06:24"/>
    <d v="2024-09-25T15:59:03"/>
    <n v="1.5833333192858845E-2"/>
    <x v="0"/>
    <m/>
    <m/>
    <x v="0"/>
    <x v="24"/>
    <x v="0"/>
    <x v="4"/>
    <x v="5"/>
    <n v="4"/>
    <s v=""/>
    <d v="1899-12-31T02:33:36"/>
    <n v="4.2402777776805065"/>
    <n v="0"/>
    <n v="4.2402777776805065"/>
    <n v="0"/>
    <x v="3"/>
  </r>
  <r>
    <s v="E002"/>
    <s v="EO55"/>
    <x v="4560"/>
    <x v="0"/>
    <s v="E4"/>
    <n v="100018483"/>
    <s v="LAUREANO VAZQUEZ RAMIREZ,S.L."/>
    <n v="46002801"/>
    <s v="CALAÑAS"/>
    <n v="2882"/>
    <x v="49"/>
    <d v="2024-09-25T00:00:00"/>
    <d v="1899-12-30T09:54:40"/>
    <s v="25/09 lo antes posib"/>
    <d v="2024-09-25T00:00:00"/>
    <x v="25"/>
    <x v="10"/>
    <x v="4734"/>
    <d v="2024-09-25T00:00:00"/>
    <d v="1899-12-30T13:09:13"/>
    <n v="46"/>
    <s v="E00046"/>
    <s v="RUTA KMS.046"/>
    <x v="94"/>
    <x v="0"/>
    <x v="0"/>
    <x v="6"/>
    <x v="1"/>
    <d v="2024-09-25T09:54:40"/>
    <x v="472"/>
    <n v="9.0888888888875954"/>
    <d v="2024-09-25T13:09:13"/>
    <d v="1899-12-30T00:36:48"/>
    <d v="2024-09-25T13:46:01"/>
    <n v="5.2330555554362945"/>
    <x v="0"/>
    <m/>
    <m/>
    <x v="0"/>
    <x v="24"/>
    <x v="0"/>
    <x v="4"/>
    <x v="2"/>
    <n v="4"/>
    <s v=""/>
    <d v="1899-12-30T14:43:12"/>
    <n v="7.4755555555542621"/>
    <n v="0"/>
    <n v="7.4755555555542621"/>
    <n v="0"/>
    <x v="3"/>
  </r>
  <r>
    <s v="E002"/>
    <s v="EO55"/>
    <x v="4561"/>
    <x v="0"/>
    <s v="E3"/>
    <n v="100018390"/>
    <s v="FORJADOS TOR S.L."/>
    <n v="46005202"/>
    <s v="VILLANUEVA DEL TRABUCO"/>
    <n v="3262"/>
    <x v="38"/>
    <d v="2024-09-25T00:00:00"/>
    <d v="1899-12-30T10:42:49"/>
    <s v="26/09 URGE 07:00"/>
    <d v="2024-09-26T00:00:00"/>
    <x v="28"/>
    <x v="9"/>
    <x v="4735"/>
    <d v="2024-09-25T00:00:00"/>
    <d v="1899-12-30T15:56:24"/>
    <n v="62"/>
    <s v="E00062"/>
    <s v="RUTA KMS.062"/>
    <x v="100"/>
    <x v="0"/>
    <x v="0"/>
    <x v="5"/>
    <x v="0"/>
    <d v="2024-09-25T10:42:49"/>
    <x v="497"/>
    <n v="20.786388888896909"/>
    <d v="2024-09-25T15:56:24"/>
    <d v="1899-12-30T00:49:36"/>
    <d v="2024-09-25T16:46:00"/>
    <n v="14.733333333337214"/>
    <x v="0"/>
    <m/>
    <m/>
    <x v="0"/>
    <x v="24"/>
    <x v="0"/>
    <x v="4"/>
    <x v="4"/>
    <n v="4"/>
    <s v=""/>
    <d v="1899-12-30T19:50:24"/>
    <n v="18.959722222230241"/>
    <n v="12"/>
    <n v="6.9597222222302406"/>
    <n v="0"/>
    <x v="3"/>
  </r>
  <r>
    <s v="E002"/>
    <s v="EO55"/>
    <x v="4562"/>
    <x v="0"/>
    <s v="E3"/>
    <n v="100057968"/>
    <s v="LOZAC OBRAS Y SERVICIOS, S.L."/>
    <n v="46005114"/>
    <s v="PLANTA DE PUERTO REAL"/>
    <n v="3264"/>
    <x v="43"/>
    <d v="2024-09-25T00:00:00"/>
    <d v="1899-12-30T11:05:13"/>
    <s v="26/09 10:00h"/>
    <d v="2024-09-26T00:00:00"/>
    <x v="11"/>
    <x v="9"/>
    <x v="4736"/>
    <d v="2024-09-25T00:00:00"/>
    <d v="1899-12-30T14:43:57"/>
    <n v="232"/>
    <s v="E00232"/>
    <s v="RUTA KMS.232"/>
    <x v="323"/>
    <x v="0"/>
    <x v="0"/>
    <x v="5"/>
    <x v="0"/>
    <d v="2024-09-25T11:05:13"/>
    <x v="496"/>
    <n v="22.913055555545725"/>
    <d v="2024-09-25T14:43:57"/>
    <d v="1899-12-30T03:05:36"/>
    <d v="2024-09-25T17:49:33"/>
    <n v="16.174166666634846"/>
    <x v="0"/>
    <m/>
    <m/>
    <x v="0"/>
    <x v="24"/>
    <x v="0"/>
    <x v="4"/>
    <x v="5"/>
    <n v="4"/>
    <s v=""/>
    <d v="1900-01-02T02:14:24"/>
    <n v="18.819722222212391"/>
    <n v="12"/>
    <n v="6.8197222222123912"/>
    <n v="0"/>
    <x v="3"/>
  </r>
  <r>
    <s v="E002"/>
    <s v="EO55"/>
    <x v="4563"/>
    <x v="0"/>
    <s v="E3"/>
    <n v="100057968"/>
    <s v="LOZAC OBRAS Y SERVICIOS, S.L."/>
    <n v="46005115"/>
    <s v="PLANTA PUERTO SANTA MARIA"/>
    <n v="3264"/>
    <x v="43"/>
    <d v="2024-09-25T00:00:00"/>
    <d v="1899-12-30T11:05:24"/>
    <s v="26/09 09:00h"/>
    <d v="2024-09-26T00:00:00"/>
    <x v="18"/>
    <x v="9"/>
    <x v="4737"/>
    <d v="2024-09-25T00:00:00"/>
    <d v="1899-12-30T15:06:26"/>
    <n v="254"/>
    <s v="E00254"/>
    <s v="RUTA KMS.254"/>
    <x v="355"/>
    <x v="0"/>
    <x v="0"/>
    <x v="5"/>
    <x v="0"/>
    <d v="2024-09-25T11:05:24"/>
    <x v="501"/>
    <n v="21.910000000032596"/>
    <d v="2024-09-25T15:06:26"/>
    <d v="1899-12-30T03:23:12"/>
    <d v="2024-09-25T18:29:38"/>
    <n v="14.506111111259088"/>
    <x v="0"/>
    <m/>
    <m/>
    <x v="0"/>
    <x v="24"/>
    <x v="0"/>
    <x v="4"/>
    <x v="4"/>
    <n v="4"/>
    <s v=""/>
    <d v="1900-01-02T09:16:48"/>
    <n v="17.52333333336593"/>
    <n v="12"/>
    <n v="5.5233333333659296"/>
    <n v="0"/>
    <x v="3"/>
  </r>
  <r>
    <s v="E002"/>
    <s v="EO55"/>
    <x v="4564"/>
    <x v="0"/>
    <s v="E4"/>
    <n v="100058357"/>
    <s v="ALMACENES HNOS VALERIANO, S.L."/>
    <n v="46005244"/>
    <s v="ALM S/C-SAN ENRIQUE DE GUADIARO"/>
    <n v="3283"/>
    <x v="40"/>
    <d v="2024-09-25T00:00:00"/>
    <d v="1899-12-30T11:45:54"/>
    <s v="26/09 08:00h"/>
    <d v="2024-09-26T00:00:00"/>
    <x v="13"/>
    <x v="9"/>
    <x v="4738"/>
    <d v="2024-09-25T00:00:00"/>
    <d v="1899-12-30T17:34:09"/>
    <n v="125"/>
    <s v="E00125"/>
    <s v="RUTA KMS.125"/>
    <x v="59"/>
    <x v="0"/>
    <x v="0"/>
    <x v="5"/>
    <x v="1"/>
    <d v="2024-09-25T11:45:54"/>
    <x v="494"/>
    <n v="20.23499999998603"/>
    <d v="2024-09-25T17:34:09"/>
    <d v="1899-12-30T01:40:00"/>
    <d v="2024-09-25T19:14:09"/>
    <n v="12.764166666660458"/>
    <x v="0"/>
    <m/>
    <m/>
    <x v="0"/>
    <x v="24"/>
    <x v="0"/>
    <x v="4"/>
    <x v="9"/>
    <n v="4"/>
    <s v=""/>
    <d v="1899-12-31T16:00:00"/>
    <n v="17.568333333319362"/>
    <n v="12"/>
    <n v="5.5683333333193623"/>
    <n v="0"/>
    <x v="3"/>
  </r>
  <r>
    <s v="E002"/>
    <s v="EO55"/>
    <x v="4565"/>
    <x v="0"/>
    <s v="E3"/>
    <n v="100029323"/>
    <s v="HORMIGONES COSTASUR, S.L."/>
    <n v="46005677"/>
    <s v="ADIF_TRAMO GIBRALEON (ZALAMEA)"/>
    <n v="837"/>
    <x v="42"/>
    <d v="2024-09-25T00:00:00"/>
    <d v="1899-12-30T12:23:00"/>
    <s v="26/09 08:00h"/>
    <d v="2024-09-26T00:00:00"/>
    <x v="13"/>
    <x v="10"/>
    <x v="4739"/>
    <d v="2024-09-25T00:00:00"/>
    <d v="1899-12-30T15:48:59"/>
    <n v="47"/>
    <s v="E00047"/>
    <s v="RUTA KMS.047"/>
    <x v="62"/>
    <x v="0"/>
    <x v="0"/>
    <x v="6"/>
    <x v="0"/>
    <d v="2024-09-25T12:23:00"/>
    <x v="494"/>
    <n v="19.616666666697711"/>
    <d v="2024-09-25T15:48:59"/>
    <d v="1899-12-30T00:37:36"/>
    <d v="2024-09-25T16:26:35"/>
    <n v="15.556944444542751"/>
    <x v="0"/>
    <m/>
    <m/>
    <x v="0"/>
    <x v="24"/>
    <x v="0"/>
    <x v="4"/>
    <x v="4"/>
    <n v="4"/>
    <s v=""/>
    <d v="1899-12-30T15:02:24"/>
    <n v="17.990000000031046"/>
    <n v="12"/>
    <n v="5.9900000000310456"/>
    <n v="0"/>
    <x v="3"/>
  </r>
  <r>
    <s v="E002"/>
    <s v="EO55"/>
    <x v="4566"/>
    <x v="0"/>
    <s v="E3"/>
    <n v="100022266"/>
    <s v="HORMIGONES PEREZ ESCUDERO, S.L."/>
    <n v="46001666"/>
    <s v="SANTA BARBARA CASA"/>
    <n v="837"/>
    <x v="42"/>
    <d v="2024-09-25T00:00:00"/>
    <d v="1899-12-30T12:36:03"/>
    <s v="26/09 08:00h silo 2"/>
    <d v="2024-09-26T00:00:00"/>
    <x v="13"/>
    <x v="10"/>
    <x v="4740"/>
    <d v="2024-09-25T00:00:00"/>
    <d v="1899-12-30T16:47:34"/>
    <n v="81"/>
    <s v="E00081"/>
    <s v="RUTA KMS.081"/>
    <x v="70"/>
    <x v="0"/>
    <x v="0"/>
    <x v="6"/>
    <x v="0"/>
    <d v="2024-09-25T12:36:03"/>
    <x v="494"/>
    <n v="19.399166666669771"/>
    <d v="2024-09-25T16:47:34"/>
    <d v="1899-12-30T01:04:48"/>
    <d v="2024-09-25T17:52:22"/>
    <n v="14.12722222233424"/>
    <x v="0"/>
    <m/>
    <m/>
    <x v="0"/>
    <x v="24"/>
    <x v="0"/>
    <x v="4"/>
    <x v="8"/>
    <n v="4"/>
    <s v=""/>
    <d v="1899-12-31T01:55:12"/>
    <n v="17.319166666669773"/>
    <n v="12"/>
    <n v="5.3191666666697728"/>
    <n v="0"/>
    <x v="3"/>
  </r>
  <r>
    <s v="E002"/>
    <s v="EO55"/>
    <x v="4567"/>
    <x v="0"/>
    <s v="E3"/>
    <n v="432000110"/>
    <s v="PREBETONG HORMIGONES, S.A."/>
    <n v="46001418"/>
    <s v="SEVILLA (SAN JERONIMO)"/>
    <n v="2032"/>
    <x v="51"/>
    <d v="2024-09-25T00:00:00"/>
    <d v="1899-12-30T12:41:30"/>
    <s v="7:00 en la planta"/>
    <d v="2024-09-26T00:00:00"/>
    <x v="27"/>
    <x v="10"/>
    <x v="4741"/>
    <d v="2024-09-25T00:00:00"/>
    <d v="1899-12-30T15:04:17"/>
    <n v="80"/>
    <s v="E00080"/>
    <s v="RUTA KMS.080"/>
    <x v="284"/>
    <x v="0"/>
    <x v="0"/>
    <x v="6"/>
    <x v="0"/>
    <d v="2024-09-25T12:41:30"/>
    <x v="510"/>
    <n v="18.308333333290648"/>
    <d v="2024-09-25T15:04:17"/>
    <d v="1899-12-30T01:04:00"/>
    <d v="2024-09-25T16:08:17"/>
    <n v="14.861944444477558"/>
    <x v="0"/>
    <m/>
    <m/>
    <x v="0"/>
    <x v="24"/>
    <x v="0"/>
    <x v="4"/>
    <x v="4"/>
    <n v="4"/>
    <s v=""/>
    <d v="1899-12-31T01:36:00"/>
    <n v="16.241666666623981"/>
    <n v="12"/>
    <n v="4.2416666666239813"/>
    <n v="0"/>
    <x v="3"/>
  </r>
  <r>
    <s v="E002"/>
    <s v="EO55"/>
    <x v="4568"/>
    <x v="0"/>
    <s v="E3"/>
    <n v="100033645"/>
    <s v="HORMIALIA 2007 S.L."/>
    <n v="46005122"/>
    <s v="PLANTA SAN ROQUE"/>
    <n v="3262"/>
    <x v="38"/>
    <d v="2024-09-25T00:00:00"/>
    <d v="1899-12-30T12:54:55"/>
    <d v="1899-12-30T08:00:00"/>
    <d v="2024-09-26T00:00:00"/>
    <x v="13"/>
    <x v="9"/>
    <x v="4742"/>
    <d v="2024-09-25T00:00:00"/>
    <d v="1899-12-30T17:37:34"/>
    <n v="144"/>
    <s v="E00144"/>
    <s v="RUTA KMS.144"/>
    <x v="281"/>
    <x v="0"/>
    <x v="0"/>
    <x v="5"/>
    <x v="0"/>
    <d v="2024-09-25T12:54:55"/>
    <x v="494"/>
    <n v="19.084722222236451"/>
    <d v="2024-09-25T17:37:34"/>
    <d v="1899-12-30T01:55:12"/>
    <d v="2024-09-25T19:32:46"/>
    <n v="12.453888888820074"/>
    <x v="0"/>
    <m/>
    <m/>
    <x v="0"/>
    <x v="24"/>
    <x v="0"/>
    <x v="4"/>
    <x v="9"/>
    <n v="4"/>
    <s v=""/>
    <d v="1899-12-31T22:04:48"/>
    <n v="16.164722222236449"/>
    <n v="12"/>
    <n v="4.1647222222364491"/>
    <n v="0"/>
    <x v="3"/>
  </r>
  <r>
    <s v="E002"/>
    <s v="EO55"/>
    <x v="4569"/>
    <x v="0"/>
    <s v="E3"/>
    <n v="100033645"/>
    <s v="HORMIALIA 2007 S.L."/>
    <n v="46005116"/>
    <s v="MANILVA"/>
    <n v="3262"/>
    <x v="38"/>
    <d v="2024-09-25T00:00:00"/>
    <d v="1899-12-30T12:55:56"/>
    <d v="1899-12-30T09:30:00"/>
    <d v="2024-09-26T00:00:00"/>
    <x v="23"/>
    <x v="9"/>
    <x v="4743"/>
    <d v="2024-09-25T00:00:00"/>
    <d v="1899-12-30T15:40:35"/>
    <n v="118"/>
    <s v="E00118"/>
    <s v="RUTA KMS.118"/>
    <x v="84"/>
    <x v="0"/>
    <x v="0"/>
    <x v="5"/>
    <x v="0"/>
    <d v="2024-09-25T12:55:56"/>
    <x v="498"/>
    <n v="20.567777777847368"/>
    <d v="2024-09-25T15:40:35"/>
    <d v="1899-12-30T01:34:24"/>
    <d v="2024-09-25T17:14:59"/>
    <n v="16.250277777726296"/>
    <x v="0"/>
    <m/>
    <m/>
    <x v="0"/>
    <x v="24"/>
    <x v="0"/>
    <x v="4"/>
    <x v="4"/>
    <n v="4"/>
    <s v=""/>
    <d v="1899-12-31T13:45:36"/>
    <n v="17.994444444514034"/>
    <n v="12"/>
    <n v="5.9944444445140341"/>
    <n v="0"/>
    <x v="3"/>
  </r>
  <r>
    <s v="E002"/>
    <s v="EO55"/>
    <x v="4570"/>
    <x v="0"/>
    <s v="E3"/>
    <n v="100033645"/>
    <s v="HORMIALIA 2007 S.L."/>
    <n v="46005117"/>
    <s v="MARBELLA"/>
    <n v="3264"/>
    <x v="43"/>
    <d v="2024-09-25T00:00:00"/>
    <d v="1899-12-30T12:57:01"/>
    <d v="1899-12-30T08:00:00"/>
    <d v="2024-09-26T00:00:00"/>
    <x v="13"/>
    <x v="9"/>
    <x v="4744"/>
    <d v="2024-09-25T00:00:00"/>
    <d v="1899-12-30T17:05:08"/>
    <n v="76"/>
    <s v="E00076"/>
    <s v="RUTA KMS.076"/>
    <x v="72"/>
    <x v="0"/>
    <x v="0"/>
    <x v="5"/>
    <x v="0"/>
    <d v="2024-09-25T12:57:01"/>
    <x v="494"/>
    <n v="19.049722222262062"/>
    <d v="2024-09-25T17:05:08"/>
    <d v="1899-12-30T01:00:48"/>
    <d v="2024-09-25T18:05:56"/>
    <n v="13.901111111277714"/>
    <x v="0"/>
    <m/>
    <m/>
    <x v="0"/>
    <x v="24"/>
    <x v="0"/>
    <x v="4"/>
    <x v="9"/>
    <n v="4"/>
    <s v=""/>
    <d v="1899-12-31T00:19:12"/>
    <n v="17.03638888892873"/>
    <n v="12"/>
    <n v="5.0363888889287303"/>
    <n v="0"/>
    <x v="3"/>
  </r>
  <r>
    <s v="E002"/>
    <s v="EO55"/>
    <x v="4571"/>
    <x v="0"/>
    <s v="E3"/>
    <n v="100033645"/>
    <s v="HORMIALIA 2007 S.L."/>
    <n v="46005121"/>
    <s v="PLANTA FUENGIROLA"/>
    <n v="3264"/>
    <x v="43"/>
    <d v="2024-09-25T00:00:00"/>
    <d v="1899-12-30T12:58:55"/>
    <d v="1899-12-30T08:00:00"/>
    <d v="2024-09-26T00:00:00"/>
    <x v="13"/>
    <x v="9"/>
    <x v="4745"/>
    <d v="2024-09-25T00:00:00"/>
    <d v="1899-12-30T16:04:33"/>
    <n v="54"/>
    <s v="E00054"/>
    <s v="RUTA KMS.054"/>
    <x v="249"/>
    <x v="0"/>
    <x v="0"/>
    <x v="5"/>
    <x v="0"/>
    <d v="2024-09-25T12:58:55"/>
    <x v="494"/>
    <n v="19.018055555527098"/>
    <d v="2024-09-25T16:04:33"/>
    <d v="1899-12-30T00:43:12"/>
    <d v="2024-09-25T16:47:45"/>
    <n v="15.204166666720994"/>
    <x v="0"/>
    <m/>
    <m/>
    <x v="0"/>
    <x v="24"/>
    <x v="0"/>
    <x v="4"/>
    <x v="8"/>
    <n v="4"/>
    <s v=""/>
    <d v="1899-12-30T17:16:48"/>
    <n v="17.2980555555271"/>
    <n v="12"/>
    <n v="5.2980555555270996"/>
    <n v="0"/>
    <x v="3"/>
  </r>
  <r>
    <s v="E002"/>
    <s v="EO55"/>
    <x v="4572"/>
    <x v="0"/>
    <s v="E3"/>
    <n v="100043691"/>
    <s v="PAVESUR DERIVADOS, S.A."/>
    <n v="46005102"/>
    <s v="PLANTA OJEN"/>
    <n v="3269"/>
    <x v="45"/>
    <d v="2024-09-25T00:00:00"/>
    <d v="1899-12-30T13:15:03"/>
    <s v="26/09 08:00h"/>
    <d v="2024-09-26T00:00:00"/>
    <x v="13"/>
    <x v="9"/>
    <x v="4746"/>
    <d v="2024-09-25T00:00:00"/>
    <d v="1899-12-30T17:32:13"/>
    <n v="68"/>
    <s v="E00068"/>
    <s v="RUTA KMS.068"/>
    <x v="132"/>
    <x v="0"/>
    <x v="0"/>
    <x v="5"/>
    <x v="0"/>
    <d v="2024-09-25T13:15:03"/>
    <x v="494"/>
    <n v="18.749166666646488"/>
    <d v="2024-09-25T17:32:13"/>
    <d v="1899-12-30T00:54:24"/>
    <d v="2024-09-25T18:26:37"/>
    <n v="13.556388888973743"/>
    <x v="0"/>
    <m/>
    <m/>
    <x v="0"/>
    <x v="24"/>
    <x v="0"/>
    <x v="4"/>
    <x v="9"/>
    <n v="4"/>
    <s v=""/>
    <d v="1899-12-30T21:45:36"/>
    <n v="16.842499999979822"/>
    <n v="12"/>
    <n v="4.8424999999798217"/>
    <n v="0"/>
    <x v="3"/>
  </r>
  <r>
    <s v="E002"/>
    <s v="EO55"/>
    <x v="4573"/>
    <x v="0"/>
    <s v="E3"/>
    <n v="100037768"/>
    <s v="MINAS DE AGUAS TEÑIDAS, S.A.U. (MAT"/>
    <n v="46004072"/>
    <s v="ZREP4500031988_7  PROYECTO HORMIGON"/>
    <n v="3236"/>
    <x v="41"/>
    <d v="2024-09-25T00:00:00"/>
    <d v="1899-12-30T13:16:21"/>
    <s v="26/09 08:00h SLURRY"/>
    <d v="2024-09-26T00:00:00"/>
    <x v="13"/>
    <x v="10"/>
    <x v="4747"/>
    <d v="2024-09-25T00:00:00"/>
    <d v="1899-12-30T15:33:03"/>
    <n v="85"/>
    <s v="E00085"/>
    <s v="RUTA KMS.085"/>
    <x v="87"/>
    <x v="0"/>
    <x v="0"/>
    <x v="6"/>
    <x v="0"/>
    <d v="2024-09-25T13:16:21"/>
    <x v="494"/>
    <n v="18.727499999979045"/>
    <d v="2024-09-25T15:33:03"/>
    <d v="1899-12-30T01:08:00"/>
    <d v="2024-09-25T16:41:03"/>
    <n v="15.315833333297633"/>
    <x v="0"/>
    <m/>
    <m/>
    <x v="0"/>
    <x v="24"/>
    <x v="0"/>
    <x v="4"/>
    <x v="4"/>
    <n v="4"/>
    <s v=""/>
    <d v="1899-12-31T03:12:00"/>
    <n v="16.594166666645712"/>
    <n v="12"/>
    <n v="4.5941666666457124"/>
    <n v="0"/>
    <x v="3"/>
  </r>
  <r>
    <s v="E002"/>
    <s v="EO55"/>
    <x v="4574"/>
    <x v="0"/>
    <s v="E3"/>
    <n v="100057966"/>
    <s v="HORPRESOL, SRL"/>
    <n v="46005112"/>
    <s v="PLANTA ALMERIA"/>
    <n v="3269"/>
    <x v="45"/>
    <d v="2024-09-25T00:00:00"/>
    <d v="1899-12-30T13:18:56"/>
    <s v="votorantim 10h"/>
    <d v="2024-09-26T00:00:00"/>
    <x v="11"/>
    <x v="9"/>
    <x v="4748"/>
    <d v="2024-09-25T00:00:00"/>
    <d v="1899-12-30T15:40:00"/>
    <n v="195"/>
    <s v="E00195"/>
    <s v="RUTA KMS.195"/>
    <x v="81"/>
    <x v="0"/>
    <x v="0"/>
    <x v="5"/>
    <x v="0"/>
    <d v="2024-09-25T13:18:56"/>
    <x v="496"/>
    <n v="20.684444444370456"/>
    <d v="2024-09-25T15:40:00"/>
    <d v="1899-12-30T02:36:00"/>
    <d v="2024-09-25T18:16:00"/>
    <n v="15.733333333279006"/>
    <x v="0"/>
    <m/>
    <m/>
    <x v="0"/>
    <x v="24"/>
    <x v="0"/>
    <x v="4"/>
    <x v="4"/>
    <n v="4"/>
    <s v=""/>
    <d v="1900-01-01T14:24:00"/>
    <n v="17.084444444370455"/>
    <n v="12"/>
    <n v="5.0844444443704546"/>
    <n v="0"/>
    <x v="3"/>
  </r>
  <r>
    <s v="E002"/>
    <s v="EO55"/>
    <x v="4575"/>
    <x v="0"/>
    <s v="E3"/>
    <n v="100057966"/>
    <s v="HORPRESOL, SRL"/>
    <n v="46005112"/>
    <s v="PLANTA ALMERIA"/>
    <n v="3269"/>
    <x v="45"/>
    <d v="2024-09-25T00:00:00"/>
    <d v="1899-12-30T13:19:27"/>
    <s v="votorantim 8h"/>
    <d v="2024-09-26T00:00:00"/>
    <x v="13"/>
    <x v="9"/>
    <x v="4749"/>
    <d v="2024-09-25T00:00:00"/>
    <d v="1899-12-30T20:28:33"/>
    <n v="195"/>
    <s v="E00195"/>
    <s v="RUTA KMS.195"/>
    <x v="112"/>
    <x v="0"/>
    <x v="0"/>
    <x v="5"/>
    <x v="0"/>
    <d v="2024-09-25T13:19:27"/>
    <x v="494"/>
    <n v="18.675833333458286"/>
    <d v="2024-09-25T20:28:33"/>
    <d v="1899-12-30T02:36:00"/>
    <d v="2024-09-25T23:04:33"/>
    <n v="8.9241666667512618"/>
    <x v="0"/>
    <m/>
    <m/>
    <x v="0"/>
    <x v="24"/>
    <x v="0"/>
    <x v="4"/>
    <x v="16"/>
    <n v="4"/>
    <s v=""/>
    <d v="1900-01-01T14:24:00"/>
    <n v="15.075833333458284"/>
    <n v="12"/>
    <n v="3.0758333334582844"/>
    <n v="0"/>
    <x v="3"/>
  </r>
  <r>
    <s v="E002"/>
    <s v="EO55"/>
    <x v="4576"/>
    <x v="0"/>
    <s v="E3"/>
    <n v="100057966"/>
    <s v="HORPRESOL, SRL"/>
    <n v="46005111"/>
    <s v="PLANTA FUENGIROLA"/>
    <n v="3269"/>
    <x v="45"/>
    <d v="2024-09-25T00:00:00"/>
    <d v="1899-12-30T13:23:37"/>
    <s v="votorantim 8h"/>
    <d v="2024-09-26T00:00:00"/>
    <x v="13"/>
    <x v="9"/>
    <x v="4750"/>
    <d v="2024-09-25T00:00:00"/>
    <d v="1899-12-30T18:10:59"/>
    <n v="57"/>
    <s v="E00057"/>
    <s v="RUTA KMS.057"/>
    <x v="122"/>
    <x v="0"/>
    <x v="0"/>
    <x v="5"/>
    <x v="0"/>
    <d v="2024-09-25T13:23:37"/>
    <x v="494"/>
    <n v="18.606388889020309"/>
    <d v="2024-09-25T18:10:59"/>
    <d v="1899-12-30T00:45:36"/>
    <d v="2024-09-25T18:56:35"/>
    <n v="13.056944444426335"/>
    <x v="0"/>
    <m/>
    <m/>
    <x v="0"/>
    <x v="24"/>
    <x v="0"/>
    <x v="4"/>
    <x v="10"/>
    <n v="4"/>
    <s v=""/>
    <d v="1899-12-30T18:14:24"/>
    <n v="16.846388889020307"/>
    <n v="12"/>
    <n v="4.8463888890203073"/>
    <n v="0"/>
    <x v="3"/>
  </r>
  <r>
    <s v="E002"/>
    <s v="EO55"/>
    <x v="4577"/>
    <x v="0"/>
    <s v="E3"/>
    <n v="100057966"/>
    <s v="HORPRESOL, SRL"/>
    <n v="46005108"/>
    <s v="PLANTA VICAR"/>
    <n v="3269"/>
    <x v="45"/>
    <d v="2024-09-25T00:00:00"/>
    <d v="1899-12-30T13:27:32"/>
    <s v="votorantim 08:00"/>
    <d v="2024-09-26T00:00:00"/>
    <x v="13"/>
    <x v="9"/>
    <x v="4751"/>
    <d v="2024-09-25T00:00:00"/>
    <d v="1899-12-30T16:49:37"/>
    <n v="187"/>
    <s v="E00187"/>
    <s v="RUTA KMS.187"/>
    <x v="79"/>
    <x v="0"/>
    <x v="0"/>
    <x v="5"/>
    <x v="0"/>
    <d v="2024-09-25T13:27:32"/>
    <x v="494"/>
    <n v="18.541111111175269"/>
    <d v="2024-09-25T16:49:37"/>
    <d v="1899-12-30T02:29:36"/>
    <d v="2024-09-25T19:19:13"/>
    <n v="12.679722222383134"/>
    <x v="0"/>
    <m/>
    <m/>
    <x v="0"/>
    <x v="24"/>
    <x v="0"/>
    <x v="4"/>
    <x v="8"/>
    <n v="4"/>
    <s v=""/>
    <d v="1900-01-01T11:50:24"/>
    <n v="15.047777777841937"/>
    <n v="12"/>
    <n v="3.0477777778419366"/>
    <n v="0"/>
    <x v="3"/>
  </r>
  <r>
    <s v="E002"/>
    <s v="EO55"/>
    <x v="4578"/>
    <x v="0"/>
    <s v="E3"/>
    <n v="100055205"/>
    <s v="NOVACEM MATERIALES, S.L."/>
    <n v="46005953"/>
    <s v="PEÑAFLOR"/>
    <n v="2032"/>
    <x v="51"/>
    <d v="2024-09-25T00:00:00"/>
    <d v="1899-12-30T13:29:48"/>
    <s v="26/09_8:00H"/>
    <d v="2024-09-26T00:00:00"/>
    <x v="13"/>
    <x v="10"/>
    <x v="4752"/>
    <d v="2024-09-25T00:00:00"/>
    <d v="1899-12-30T18:23:47"/>
    <n v="145"/>
    <s v="E00145"/>
    <s v="RUTA KMS.145"/>
    <x v="61"/>
    <x v="0"/>
    <x v="0"/>
    <x v="6"/>
    <x v="0"/>
    <d v="2024-09-25T13:29:48"/>
    <x v="494"/>
    <n v="18.503333333472256"/>
    <d v="2024-09-25T18:23:47"/>
    <d v="1899-12-30T01:56:00"/>
    <d v="2024-09-25T20:19:47"/>
    <n v="11.670277777884621"/>
    <x v="0"/>
    <m/>
    <m/>
    <x v="0"/>
    <x v="24"/>
    <x v="0"/>
    <x v="4"/>
    <x v="10"/>
    <n v="4"/>
    <s v=""/>
    <d v="1899-12-31T22:24:00"/>
    <n v="15.570000000138922"/>
    <n v="12"/>
    <n v="3.570000000138922"/>
    <n v="0"/>
    <x v="3"/>
  </r>
  <r>
    <s v="E002"/>
    <s v="EO55"/>
    <x v="4579"/>
    <x v="0"/>
    <s v="E3"/>
    <n v="100037768"/>
    <s v="MINAS DE AGUAS TEÑIDAS, S.A.U. (MAT"/>
    <n v="46004267"/>
    <s v="ZREP4500031988_2 MAGDALENA PASTA"/>
    <n v="1782"/>
    <x v="46"/>
    <d v="2024-09-25T00:00:00"/>
    <d v="1899-12-30T14:31:42"/>
    <s v="26/09 06:00h"/>
    <d v="2024-09-26T00:00:00"/>
    <x v="9"/>
    <x v="10"/>
    <x v="4753"/>
    <d v="2024-09-25T00:00:00"/>
    <d v="1899-12-30T17:54:37"/>
    <n v="85"/>
    <s v="E00085"/>
    <s v="RUTA KMS.085"/>
    <x v="63"/>
    <x v="0"/>
    <x v="0"/>
    <x v="6"/>
    <x v="0"/>
    <d v="2024-09-25T14:31:42"/>
    <x v="490"/>
    <n v="29.4716666667955"/>
    <d v="2024-09-25T17:54:37"/>
    <d v="1899-12-30T01:08:00"/>
    <d v="2024-09-25T19:02:37"/>
    <n v="24.956388888938818"/>
    <x v="0"/>
    <m/>
    <m/>
    <x v="0"/>
    <x v="24"/>
    <x v="0"/>
    <x v="4"/>
    <x v="9"/>
    <n v="4"/>
    <s v=""/>
    <d v="1899-12-31T03:12:00"/>
    <n v="27.338333333462167"/>
    <n v="12"/>
    <n v="15.338333333462167"/>
    <n v="0"/>
    <x v="3"/>
  </r>
  <r>
    <s v="E002"/>
    <s v="EO55"/>
    <x v="4580"/>
    <x v="0"/>
    <s v="E3"/>
    <n v="100037768"/>
    <s v="MINAS DE AGUAS TEÑIDAS, S.A.U. (MAT"/>
    <n v="46004267"/>
    <s v="ZREP4500031988_2 MAGDALENA PASTA"/>
    <n v="1782"/>
    <x v="46"/>
    <d v="2024-09-25T00:00:00"/>
    <d v="1899-12-30T14:31:53"/>
    <s v="26/09 07:00h"/>
    <d v="2024-09-26T00:00:00"/>
    <x v="9"/>
    <x v="10"/>
    <x v="4754"/>
    <d v="2024-09-25T00:00:00"/>
    <d v="1899-12-30T19:33:28"/>
    <n v="85"/>
    <s v="E00085"/>
    <s v="RUTA KMS.085"/>
    <x v="119"/>
    <x v="0"/>
    <x v="0"/>
    <x v="6"/>
    <x v="0"/>
    <d v="2024-09-25T14:31:53"/>
    <x v="490"/>
    <n v="29.468611111224163"/>
    <d v="2024-09-25T19:33:28"/>
    <d v="1899-12-30T01:08:00"/>
    <d v="2024-09-25T20:41:28"/>
    <n v="23.308888888859656"/>
    <x v="0"/>
    <m/>
    <m/>
    <x v="0"/>
    <x v="24"/>
    <x v="0"/>
    <x v="4"/>
    <x v="11"/>
    <n v="4"/>
    <s v=""/>
    <d v="1899-12-31T03:12:00"/>
    <n v="27.33527777789083"/>
    <n v="12"/>
    <n v="15.33527777789083"/>
    <n v="0"/>
    <x v="3"/>
  </r>
  <r>
    <s v="E002"/>
    <s v="EO55"/>
    <x v="4581"/>
    <x v="0"/>
    <s v="E3"/>
    <n v="100037768"/>
    <s v="MINAS DE AGUAS TEÑIDAS, S.A.U. (MAT"/>
    <n v="46004267"/>
    <s v="ZREP4500031988_2 MAGDALENA PASTA"/>
    <n v="1782"/>
    <x v="46"/>
    <d v="2024-09-25T00:00:00"/>
    <d v="1899-12-30T14:32:04"/>
    <s v="26/09 08:00h"/>
    <d v="2024-09-26T00:00:00"/>
    <x v="9"/>
    <x v="10"/>
    <x v="4755"/>
    <d v="2024-09-25T00:00:00"/>
    <d v="1899-12-30T20:23:18"/>
    <n v="85"/>
    <s v="E00085"/>
    <s v="RUTA KMS.085"/>
    <x v="121"/>
    <x v="0"/>
    <x v="0"/>
    <x v="6"/>
    <x v="0"/>
    <d v="2024-09-25T14:32:04"/>
    <x v="490"/>
    <n v="29.465555555652827"/>
    <d v="2024-09-25T20:23:18"/>
    <d v="1899-12-30T01:08:00"/>
    <d v="2024-09-25T21:31:18"/>
    <n v="22.478333333332557"/>
    <x v="0"/>
    <m/>
    <m/>
    <x v="0"/>
    <x v="24"/>
    <x v="0"/>
    <x v="4"/>
    <x v="16"/>
    <n v="4"/>
    <s v=""/>
    <d v="1899-12-31T03:12:00"/>
    <n v="27.332222222319494"/>
    <n v="12"/>
    <n v="15.332222222319494"/>
    <n v="0"/>
    <x v="3"/>
  </r>
  <r>
    <s v="E002"/>
    <s v="EO55"/>
    <x v="4582"/>
    <x v="0"/>
    <s v="E3"/>
    <n v="100018407"/>
    <s v="GRUPO UNAMACOR, S.L."/>
    <n v="46004710"/>
    <s v="HUMILLADERO (PLANTA)"/>
    <n v="3264"/>
    <x v="43"/>
    <d v="2024-09-25T00:00:00"/>
    <d v="1899-12-30T15:00:24"/>
    <s v="26/09 a partir de 7:"/>
    <d v="2024-09-26T00:00:00"/>
    <x v="17"/>
    <x v="9"/>
    <x v="4756"/>
    <d v="2024-09-25T00:00:00"/>
    <d v="1899-12-30T17:53:08"/>
    <n v="74"/>
    <s v="E00074"/>
    <s v="RUTA KMS.074"/>
    <x v="109"/>
    <x v="0"/>
    <x v="0"/>
    <x v="5"/>
    <x v="0"/>
    <d v="2024-09-25T15:00:24"/>
    <x v="499"/>
    <n v="20.993333333346527"/>
    <d v="2024-09-25T17:53:08"/>
    <d v="1899-12-30T00:59:12"/>
    <d v="2024-09-25T18:52:20"/>
    <n v="17.12777777784504"/>
    <x v="0"/>
    <m/>
    <m/>
    <x v="0"/>
    <x v="24"/>
    <x v="0"/>
    <x v="4"/>
    <x v="9"/>
    <n v="4"/>
    <s v=""/>
    <d v="1899-12-30T23:40:48"/>
    <n v="19.006666666679859"/>
    <n v="12"/>
    <n v="7.0066666666798589"/>
    <n v="0"/>
    <x v="3"/>
  </r>
  <r>
    <s v="E002"/>
    <s v="EO55"/>
    <x v="4583"/>
    <x v="0"/>
    <s v="E3"/>
    <n v="100058414"/>
    <s v="REYALFIL, S.L."/>
    <n v="46005189"/>
    <s v="PTA DE PREF- RODA  ANDALUCIA"/>
    <n v="3264"/>
    <x v="43"/>
    <d v="2024-09-25T00:00:00"/>
    <d v="1899-12-30T15:01:10"/>
    <d v="1899-12-30T08:00:00"/>
    <d v="2024-09-26T00:00:00"/>
    <x v="13"/>
    <x v="9"/>
    <x v="4757"/>
    <d v="2024-09-25T00:00:00"/>
    <d v="1899-12-30T17:28:33"/>
    <n v="90"/>
    <s v="E00090"/>
    <s v="RUTA KMS.090"/>
    <x v="123"/>
    <x v="0"/>
    <x v="0"/>
    <x v="5"/>
    <x v="0"/>
    <d v="2024-09-25T15:01:10"/>
    <x v="494"/>
    <n v="16.980555555608589"/>
    <d v="2024-09-25T17:28:33"/>
    <d v="1899-12-30T01:12:00"/>
    <d v="2024-09-25T18:40:33"/>
    <n v="13.324166666599922"/>
    <x v="0"/>
    <m/>
    <m/>
    <x v="0"/>
    <x v="24"/>
    <x v="0"/>
    <x v="4"/>
    <x v="9"/>
    <n v="4"/>
    <s v=""/>
    <d v="1899-12-31T04:48:00"/>
    <n v="14.78055555560859"/>
    <n v="12"/>
    <n v="2.7805555556085899"/>
    <n v="0"/>
    <x v="3"/>
  </r>
  <r>
    <s v="E002"/>
    <s v="EO55"/>
    <x v="4584"/>
    <x v="0"/>
    <s v="E3"/>
    <n v="100058036"/>
    <s v="HORMI CONTADO, S.L."/>
    <n v="46005174"/>
    <s v="PLANTA DE MANILVA E/O 56"/>
    <n v="3269"/>
    <x v="45"/>
    <d v="2024-09-25T00:00:00"/>
    <d v="1899-12-30T15:30:40"/>
    <d v="1899-12-30T09:00:00"/>
    <d v="2024-09-26T00:00:00"/>
    <x v="18"/>
    <x v="9"/>
    <x v="4758"/>
    <d v="2024-09-25T00:00:00"/>
    <d v="1899-12-30T17:56:36"/>
    <n v="118"/>
    <s v="E00118"/>
    <s v="RUTA KMS.118"/>
    <x v="127"/>
    <x v="0"/>
    <x v="0"/>
    <x v="5"/>
    <x v="0"/>
    <d v="2024-09-25T15:30:40"/>
    <x v="501"/>
    <n v="17.488888888852671"/>
    <d v="2024-09-25T17:56:36"/>
    <d v="1899-12-30T01:34:24"/>
    <d v="2024-09-25T19:31:00"/>
    <n v="13.483333333279006"/>
    <x v="0"/>
    <m/>
    <m/>
    <x v="0"/>
    <x v="24"/>
    <x v="0"/>
    <x v="4"/>
    <x v="9"/>
    <n v="4"/>
    <s v=""/>
    <d v="1899-12-31T13:45:36"/>
    <n v="14.915555555519337"/>
    <n v="12"/>
    <n v="2.9155555555193367"/>
    <n v="0"/>
    <x v="3"/>
  </r>
  <r>
    <s v="E002"/>
    <s v="EO55"/>
    <x v="4585"/>
    <x v="0"/>
    <s v="E3"/>
    <n v="100058036"/>
    <s v="HORMI CONTADO, S.L."/>
    <n v="46005174"/>
    <s v="PLANTA DE MANILVA E/O 56"/>
    <n v="3269"/>
    <x v="45"/>
    <d v="2024-09-25T00:00:00"/>
    <d v="1899-12-30T15:31:05"/>
    <d v="1899-12-30T08:00:00"/>
    <d v="2024-09-26T00:00:00"/>
    <x v="13"/>
    <x v="9"/>
    <x v="4759"/>
    <d v="2024-09-25T00:00:00"/>
    <d v="1899-12-30T17:01:02"/>
    <n v="118"/>
    <s v="E00118"/>
    <s v="RUTA KMS.118"/>
    <x v="246"/>
    <x v="0"/>
    <x v="0"/>
    <x v="5"/>
    <x v="0"/>
    <d v="2024-09-25T15:31:05"/>
    <x v="494"/>
    <n v="16.481944444589317"/>
    <d v="2024-09-25T17:01:02"/>
    <d v="1899-12-30T01:34:24"/>
    <d v="2024-09-25T18:35:26"/>
    <n v="13.409444444405381"/>
    <x v="0"/>
    <m/>
    <m/>
    <x v="0"/>
    <x v="24"/>
    <x v="0"/>
    <x v="4"/>
    <x v="9"/>
    <n v="4"/>
    <s v=""/>
    <d v="1899-12-31T13:45:36"/>
    <n v="13.908611111255983"/>
    <n v="12"/>
    <n v="1.9086111112559827"/>
    <n v="0"/>
    <x v="3"/>
  </r>
  <r>
    <s v="E002"/>
    <s v="EO55"/>
    <x v="4586"/>
    <x v="0"/>
    <s v="E3"/>
    <n v="100058399"/>
    <s v="HORMIGONES ESTEBBUNA, S.L."/>
    <n v="46005172"/>
    <s v="PLANTA ESTEPONA"/>
    <n v="3264"/>
    <x v="43"/>
    <d v="2024-09-25T00:00:00"/>
    <d v="1899-12-30T16:52:10"/>
    <d v="1899-12-30T10:00:00"/>
    <d v="2024-09-26T00:00:00"/>
    <x v="11"/>
    <x v="9"/>
    <x v="4760"/>
    <d v="2024-09-25T00:00:00"/>
    <d v="1899-12-30T19:41:48"/>
    <n v="110"/>
    <s v="E00110"/>
    <s v="RUTA KMS.110"/>
    <x v="426"/>
    <x v="0"/>
    <x v="0"/>
    <x v="5"/>
    <x v="0"/>
    <d v="2024-09-25T16:52:10"/>
    <x v="496"/>
    <n v="17.130555555573665"/>
    <d v="2024-09-25T19:41:48"/>
    <d v="1899-12-30T01:28:00"/>
    <d v="2024-09-25T21:09:48"/>
    <n v="12.836666666495148"/>
    <x v="0"/>
    <m/>
    <m/>
    <x v="0"/>
    <x v="24"/>
    <x v="0"/>
    <x v="4"/>
    <x v="11"/>
    <n v="4"/>
    <s v=""/>
    <d v="1899-12-31T11:12:00"/>
    <n v="14.663888888906998"/>
    <n v="12"/>
    <n v="2.6638888889069978"/>
    <n v="0"/>
    <x v="3"/>
  </r>
  <r>
    <s v="E002"/>
    <s v="EO56"/>
    <x v="4587"/>
    <x v="0"/>
    <s v="E3"/>
    <n v="100058154"/>
    <s v="BASEWELL LTD"/>
    <n v="46005185"/>
    <s v="GIBRALTAR"/>
    <n v="3268"/>
    <x v="2"/>
    <d v="2024-09-23T00:00:00"/>
    <d v="1899-12-30T13:58:32"/>
    <s v="24/09 (08:00 a 13:00"/>
    <d v="2024-09-24T00:00:00"/>
    <x v="0"/>
    <x v="9"/>
    <x v="4761"/>
    <d v="2024-09-24T00:00:00"/>
    <d v="1899-12-30T10:24:50"/>
    <n v="153"/>
    <s v="E00153"/>
    <s v="RUTA KMS.153"/>
    <x v="109"/>
    <x v="0"/>
    <x v="0"/>
    <x v="5"/>
    <x v="0"/>
    <d v="2024-09-23T13:58:32"/>
    <x v="461"/>
    <n v="23.024444444454275"/>
    <d v="2024-09-24T10:24:50"/>
    <d v="1899-12-30T02:02:24"/>
    <d v="2024-09-24T12:27:14"/>
    <n v="0.54611111112171784"/>
    <x v="0"/>
    <m/>
    <m/>
    <x v="0"/>
    <x v="21"/>
    <x v="0"/>
    <x v="4"/>
    <x v="6"/>
    <n v="3"/>
    <s v=""/>
    <d v="1900-01-01T00:57:36"/>
    <n v="19.984444444454276"/>
    <n v="12"/>
    <n v="7.9844444444542759"/>
    <n v="0"/>
    <x v="3"/>
  </r>
  <r>
    <s v="E002"/>
    <s v="EO57"/>
    <x v="4588"/>
    <x v="0"/>
    <s v="E3"/>
    <n v="100038335"/>
    <s v="CONSTRUCCIONES DARIAS, S.A."/>
    <n v="68002810"/>
    <s v="LA GOMERA"/>
    <n v="3126"/>
    <x v="54"/>
    <d v="2024-09-20T00:00:00"/>
    <d v="1899-12-30T10:44:39"/>
    <s v="LA GOMERA"/>
    <d v="2024-09-26T00:00:00"/>
    <x v="13"/>
    <x v="12"/>
    <x v="4762"/>
    <d v="2024-09-25T00:00:00"/>
    <d v="1899-12-30T17:39:02"/>
    <n v="0"/>
    <m/>
    <m/>
    <x v="154"/>
    <x v="0"/>
    <x v="0"/>
    <x v="3"/>
    <x v="0"/>
    <d v="2024-09-20T10:44:39"/>
    <x v="494"/>
    <n v="141.25583333341638"/>
    <d v="2024-09-25T17:39:02"/>
    <d v="1899-12-30T00:00:00"/>
    <d v="2024-09-25T17:39:02"/>
    <n v="14.349444444465917"/>
    <x v="0"/>
    <m/>
    <m/>
    <x v="0"/>
    <x v="24"/>
    <x v="0"/>
    <x v="4"/>
    <x v="9"/>
    <n v="4"/>
    <s v=""/>
    <d v="1899-12-30T00:00:00"/>
    <n v="140.25583333341638"/>
    <n v="60"/>
    <n v="80.255833333416376"/>
    <n v="0"/>
    <x v="1"/>
  </r>
  <r>
    <s v="E002"/>
    <s v="EO57"/>
    <x v="4589"/>
    <x v="0"/>
    <s v="E4"/>
    <n v="100037437"/>
    <s v="FERRETERIA  GOYO E HIJOS, S.L."/>
    <n v="68000134"/>
    <s v="EN ARMEÑIME - ADEJE"/>
    <n v="2693"/>
    <x v="56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0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89"/>
    <x v="0"/>
    <s v="E4"/>
    <n v="100037437"/>
    <s v="FERRETERIA  GOYO E HIJOS, S.L."/>
    <n v="68000134"/>
    <s v="EN ARMEÑIME - ADEJE"/>
    <n v="3208"/>
    <x v="55"/>
    <d v="2024-09-20T00:00:00"/>
    <d v="1899-12-30T13:30:28"/>
    <s v="26/09 8H JUEVES"/>
    <d v="2024-09-26T00:00:00"/>
    <x v="11"/>
    <x v="12"/>
    <x v="4763"/>
    <d v="2024-09-25T00:00:00"/>
    <d v="1899-12-30T16:18:33"/>
    <n v="88"/>
    <s v="E00ADE"/>
    <s v="Adeje"/>
    <x v="365"/>
    <x v="0"/>
    <x v="1"/>
    <x v="3"/>
    <x v="1"/>
    <d v="2024-09-20T13:30:28"/>
    <x v="496"/>
    <n v="140.4922222220921"/>
    <d v="2024-09-25T16:18:33"/>
    <d v="1899-12-30T01:10:24"/>
    <d v="2024-09-25T17:28:57"/>
    <n v="16.517500000074506"/>
    <x v="0"/>
    <m/>
    <m/>
    <x v="0"/>
    <x v="24"/>
    <x v="0"/>
    <x v="4"/>
    <x v="8"/>
    <n v="4"/>
    <s v=""/>
    <d v="1899-12-31T04:09:36"/>
    <n v="138.31888888875875"/>
    <n v="60"/>
    <n v="78.31888888875875"/>
    <n v="0"/>
    <x v="1"/>
  </r>
  <r>
    <s v="E002"/>
    <s v="EO57"/>
    <x v="4590"/>
    <x v="0"/>
    <s v="E3"/>
    <n v="100037179"/>
    <s v="CANARY CONCRETE, S.A."/>
    <n v="68002475"/>
    <s v="PLANTA DE HORMIGON LOS REALEJOS"/>
    <n v="3126"/>
    <x v="54"/>
    <d v="2024-09-20T00:00:00"/>
    <d v="1899-12-30T15:55:57"/>
    <s v="24/9 8h"/>
    <d v="2024-09-24T00:00:00"/>
    <x v="0"/>
    <x v="12"/>
    <x v="4764"/>
    <d v="2024-09-24T00:00:00"/>
    <d v="1899-12-30T10:37:37"/>
    <n v="47"/>
    <s v="E00LSE"/>
    <s v="Los Realejos"/>
    <x v="153"/>
    <x v="0"/>
    <x v="0"/>
    <x v="3"/>
    <x v="0"/>
    <d v="2024-09-20T15:55:57"/>
    <x v="461"/>
    <n v="93.067499999888241"/>
    <d v="2024-09-24T10:37:37"/>
    <d v="1899-12-30T00:37:36"/>
    <d v="2024-09-24T11:15:13"/>
    <n v="1.7463888888596557"/>
    <x v="0"/>
    <m/>
    <m/>
    <x v="0"/>
    <x v="21"/>
    <x v="0"/>
    <x v="4"/>
    <x v="6"/>
    <n v="3"/>
    <s v=""/>
    <d v="1899-12-30T15:02:24"/>
    <n v="91.440833333221576"/>
    <n v="48"/>
    <n v="43.440833333221576"/>
    <n v="0"/>
    <x v="1"/>
  </r>
  <r>
    <s v="E002"/>
    <s v="EO57"/>
    <x v="4591"/>
    <x v="0"/>
    <s v="E4"/>
    <n v="100037401"/>
    <s v="FRTRIA. HNOS. LOPEZ ARVELO, S.L.U."/>
    <n v="68000124"/>
    <s v="TACORONTE - TENERIFE"/>
    <n v="2693"/>
    <x v="56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0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1"/>
    <x v="0"/>
    <s v="E4"/>
    <n v="100037401"/>
    <s v="FRTRIA. HNOS. LOPEZ ARVELO, S.L.U."/>
    <n v="68000124"/>
    <s v="TACORONTE - TENERIFE"/>
    <n v="3208"/>
    <x v="55"/>
    <d v="2024-09-23T00:00:00"/>
    <d v="1899-12-30T10:24:30"/>
    <s v="24/09  8H + 2 MORTER"/>
    <d v="2024-09-24T00:00:00"/>
    <x v="10"/>
    <x v="12"/>
    <x v="4765"/>
    <d v="2024-09-24T00:00:00"/>
    <d v="1899-12-30T09:50:30"/>
    <n v="26"/>
    <s v="E00TAC"/>
    <s v="Tacoronte"/>
    <x v="151"/>
    <x v="0"/>
    <x v="1"/>
    <x v="3"/>
    <x v="1"/>
    <d v="2024-09-23T10:24:30"/>
    <x v="478"/>
    <n v="27.09166666661622"/>
    <d v="2024-09-24T09:50:30"/>
    <d v="1899-12-30T00:20:48"/>
    <d v="2024-09-24T10:11:18"/>
    <n v="3.3116666667046957"/>
    <x v="0"/>
    <m/>
    <m/>
    <x v="0"/>
    <x v="21"/>
    <x v="0"/>
    <x v="4"/>
    <x v="1"/>
    <n v="3"/>
    <s v=""/>
    <d v="1899-12-30T08:19:12"/>
    <n v="25.744999999949552"/>
    <n v="12"/>
    <n v="13.744999999949552"/>
    <n v="0"/>
    <x v="1"/>
  </r>
  <r>
    <s v="E002"/>
    <s v="EO57"/>
    <x v="4592"/>
    <x v="0"/>
    <s v="E4"/>
    <n v="100041535"/>
    <s v="FERRETERIA LA FUENTITA S.L."/>
    <n v="68000972"/>
    <s v="LA FUENTITA"/>
    <n v="2693"/>
    <x v="56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0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2"/>
    <x v="0"/>
    <s v="E4"/>
    <n v="100041535"/>
    <s v="FERRETERIA LA FUENTITA S.L."/>
    <n v="68000972"/>
    <s v="LA FUENTITA"/>
    <n v="3208"/>
    <x v="55"/>
    <d v="2024-09-23T00:00:00"/>
    <d v="1899-12-30T11:41:48"/>
    <s v="23/09 + 2 MORTERO 8H"/>
    <d v="2024-09-24T00:00:00"/>
    <x v="15"/>
    <x v="12"/>
    <x v="4766"/>
    <d v="2024-09-24T00:00:00"/>
    <d v="1899-12-30T12:40:38"/>
    <n v="76"/>
    <s v="E00SMG"/>
    <s v="San Miguel"/>
    <x v="148"/>
    <x v="0"/>
    <x v="1"/>
    <x v="3"/>
    <x v="1"/>
    <d v="2024-09-23T11:41:48"/>
    <x v="467"/>
    <n v="28.803333333344199"/>
    <d v="2024-09-24T12:40:38"/>
    <d v="1899-12-30T01:00:48"/>
    <d v="2024-09-24T13:41:26"/>
    <n v="2.8094444446032867"/>
    <x v="0"/>
    <m/>
    <m/>
    <x v="0"/>
    <x v="21"/>
    <x v="0"/>
    <x v="4"/>
    <x v="3"/>
    <n v="3"/>
    <s v=""/>
    <d v="1899-12-31T00:19:12"/>
    <n v="26.790000000010867"/>
    <n v="12"/>
    <n v="14.790000000010867"/>
    <n v="0"/>
    <x v="1"/>
  </r>
  <r>
    <s v="E002"/>
    <s v="EO57"/>
    <x v="4593"/>
    <x v="0"/>
    <s v="E4"/>
    <n v="100044618"/>
    <s v="DELGADO GOMEZ JUAN"/>
    <n v="68001210"/>
    <s v="EL TABLADO"/>
    <n v="3208"/>
    <x v="55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0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3"/>
    <x v="0"/>
    <s v="E4"/>
    <n v="100044618"/>
    <s v="DELGADO GOMEZ JUAN"/>
    <n v="68001210"/>
    <s v="EL TABLADO"/>
    <n v="2693"/>
    <x v="56"/>
    <d v="2024-09-23T00:00:00"/>
    <d v="1899-12-30T13:51:26"/>
    <s v="24/09  8H"/>
    <d v="2024-09-24T00:00:00"/>
    <x v="11"/>
    <x v="12"/>
    <x v="4767"/>
    <d v="2024-09-24T00:00:00"/>
    <d v="1899-12-30T16:51:50"/>
    <n v="33"/>
    <s v="E0053R"/>
    <s v="Guimar"/>
    <x v="151"/>
    <x v="0"/>
    <x v="1"/>
    <x v="3"/>
    <x v="1"/>
    <d v="2024-09-23T13:51:26"/>
    <x v="440"/>
    <n v="20.142777777684387"/>
    <d v="2024-09-24T16:51:50"/>
    <d v="1899-12-30T00:26:24"/>
    <d v="2024-09-24T17:18:14"/>
    <n v="-7.3038888889714144"/>
    <x v="1"/>
    <m/>
    <m/>
    <x v="0"/>
    <x v="21"/>
    <x v="2"/>
    <x v="4"/>
    <x v="8"/>
    <n v="3"/>
    <s v=""/>
    <d v="1899-12-30T10:33:36"/>
    <n v="18.702777777684386"/>
    <n v="12"/>
    <n v="6.7027777776843855"/>
    <n v="0"/>
    <x v="1"/>
  </r>
  <r>
    <s v="E002"/>
    <s v="EO57"/>
    <x v="4594"/>
    <x v="0"/>
    <s v="E3"/>
    <n v="432000110"/>
    <s v="PREBETONG HORMIGONES, S.A."/>
    <n v="68000485"/>
    <s v="PLANTA LAS GALLETAS II"/>
    <n v="3126"/>
    <x v="54"/>
    <d v="2024-09-23T00:00:00"/>
    <d v="1899-12-30T15:57:04"/>
    <s v="TORRE 2 SILO 5 24/09"/>
    <d v="2024-09-24T00:00:00"/>
    <x v="7"/>
    <x v="12"/>
    <x v="4768"/>
    <d v="2024-09-24T00:00:00"/>
    <d v="1899-12-30T14:12:59"/>
    <n v="78"/>
    <s v="E0054I"/>
    <s v="Las Galletas"/>
    <x v="153"/>
    <x v="0"/>
    <x v="0"/>
    <x v="3"/>
    <x v="0"/>
    <d v="2024-09-23T15:57:04"/>
    <x v="505"/>
    <n v="26.048888888850342"/>
    <d v="2024-09-24T14:12:59"/>
    <d v="1899-12-30T01:02:24"/>
    <d v="2024-09-24T15:15:23"/>
    <n v="2.7436111110728234"/>
    <x v="0"/>
    <m/>
    <m/>
    <x v="0"/>
    <x v="21"/>
    <x v="0"/>
    <x v="4"/>
    <x v="5"/>
    <n v="3"/>
    <s v=""/>
    <d v="1899-12-31T00:57:36"/>
    <n v="24.008888888850343"/>
    <n v="12"/>
    <n v="12.008888888850343"/>
    <n v="0"/>
    <x v="1"/>
  </r>
  <r>
    <s v="E002"/>
    <s v="EO57"/>
    <x v="4595"/>
    <x v="0"/>
    <s v="E4"/>
    <n v="100000975"/>
    <s v="FERROVIAL CONSTRUCCION, S.A."/>
    <n v="68002790"/>
    <s v="C9WU: 88 UD NIVARIA GOLF MARINA -NR"/>
    <n v="3208"/>
    <x v="55"/>
    <d v="2024-09-23T00:00:00"/>
    <d v="1899-12-30T16:36:23"/>
    <s v="24/09 15H GRÚA"/>
    <d v="2024-09-24T00:00:00"/>
    <x v="1"/>
    <x v="12"/>
    <x v="4769"/>
    <d v="2024-09-24T00:00:00"/>
    <d v="1899-12-30T12:50:58"/>
    <n v="76"/>
    <s v="E00SMG"/>
    <s v="San Miguel"/>
    <x v="150"/>
    <x v="0"/>
    <x v="0"/>
    <x v="3"/>
    <x v="1"/>
    <d v="2024-09-23T16:36:23"/>
    <x v="471"/>
    <n v="24.393611111096106"/>
    <d v="2024-09-24T12:50:58"/>
    <d v="1899-12-30T01:00:48"/>
    <d v="2024-09-24T13:51:46"/>
    <n v="3.1372222223435529"/>
    <x v="0"/>
    <m/>
    <m/>
    <x v="0"/>
    <x v="21"/>
    <x v="0"/>
    <x v="4"/>
    <x v="3"/>
    <n v="3"/>
    <s v=""/>
    <d v="1899-12-31T00:19:12"/>
    <n v="22.380277777762775"/>
    <n v="12"/>
    <n v="10.380277777762775"/>
    <n v="0"/>
    <x v="1"/>
  </r>
  <r>
    <s v="E002"/>
    <s v="EO57"/>
    <x v="4596"/>
    <x v="0"/>
    <s v="E3"/>
    <n v="100056375"/>
    <s v="UTE CIERRE ANILLO INSULAR TFE"/>
    <n v="68002447"/>
    <s v="ANILLO INSULAR DIV3099"/>
    <n v="2649"/>
    <x v="57"/>
    <d v="2024-09-23T00:00:00"/>
    <d v="1899-12-30T16:37:56"/>
    <s v="24/09"/>
    <d v="2024-09-24T00:00:00"/>
    <x v="7"/>
    <x v="12"/>
    <x v="4770"/>
    <d v="2024-09-24T00:00:00"/>
    <d v="1899-12-30T11:26:05"/>
    <n v="114"/>
    <s v="E002ST"/>
    <s v="Santiago del Teide"/>
    <x v="147"/>
    <x v="0"/>
    <x v="0"/>
    <x v="3"/>
    <x v="0"/>
    <d v="2024-09-23T16:37:56"/>
    <x v="505"/>
    <n v="25.367777777777519"/>
    <d v="2024-09-24T11:26:05"/>
    <d v="1899-12-30T01:31:12"/>
    <d v="2024-09-24T12:57:17"/>
    <n v="5.0452777777682059"/>
    <x v="0"/>
    <m/>
    <m/>
    <x v="0"/>
    <x v="21"/>
    <x v="0"/>
    <x v="4"/>
    <x v="7"/>
    <n v="3"/>
    <s v=""/>
    <d v="1899-12-31T12:28:48"/>
    <n v="22.84777777777752"/>
    <n v="12"/>
    <n v="10.84777777777752"/>
    <n v="0"/>
    <x v="1"/>
  </r>
  <r>
    <s v="E002"/>
    <s v="EO57"/>
    <x v="4597"/>
    <x v="0"/>
    <s v="E3"/>
    <n v="100056375"/>
    <s v="UTE CIERRE ANILLO INSULAR TFE"/>
    <n v="68002447"/>
    <s v="ANILLO INSULAR DIV3099"/>
    <n v="2649"/>
    <x v="57"/>
    <d v="2024-09-23T00:00:00"/>
    <d v="1899-12-30T16:38:18"/>
    <s v="25/09 RECARGAR"/>
    <d v="2024-09-25T00:00:00"/>
    <x v="7"/>
    <x v="12"/>
    <x v="4771"/>
    <d v="2024-09-24T00:00:00"/>
    <d v="1899-12-30T14:50:05"/>
    <n v="114"/>
    <s v="E002ST"/>
    <s v="Santiago del Teide"/>
    <x v="154"/>
    <x v="0"/>
    <x v="0"/>
    <x v="3"/>
    <x v="0"/>
    <d v="2024-09-23T16:38:18"/>
    <x v="493"/>
    <n v="49.361666666634846"/>
    <d v="2024-09-24T14:50:05"/>
    <d v="1899-12-30T01:31:12"/>
    <d v="2024-09-24T16:21:17"/>
    <n v="25.645277777861338"/>
    <x v="0"/>
    <m/>
    <m/>
    <x v="0"/>
    <x v="21"/>
    <x v="0"/>
    <x v="4"/>
    <x v="5"/>
    <n v="3"/>
    <s v=""/>
    <d v="1899-12-31T12:28:48"/>
    <n v="46.841666666634843"/>
    <n v="24"/>
    <n v="22.841666666634843"/>
    <n v="0"/>
    <x v="1"/>
  </r>
  <r>
    <s v="E002"/>
    <s v="EO57"/>
    <x v="4598"/>
    <x v="0"/>
    <s v="E3"/>
    <n v="100054334"/>
    <s v="ORGANIZACION SOCAS, S. L."/>
    <n v="68002135"/>
    <s v="SOCAS NARANJERO"/>
    <n v="2649"/>
    <x v="57"/>
    <d v="2024-09-23T00:00:00"/>
    <d v="1899-12-30T16:48:38"/>
    <s v="BLOQUES 24/9  11H"/>
    <d v="2024-09-24T00:00:00"/>
    <x v="4"/>
    <x v="12"/>
    <x v="4772"/>
    <d v="2024-09-24T00:00:00"/>
    <d v="1899-12-30T12:27:56"/>
    <n v="22"/>
    <s v="E00LSN"/>
    <s v="Naranjeros"/>
    <x v="152"/>
    <x v="0"/>
    <x v="0"/>
    <x v="3"/>
    <x v="0"/>
    <d v="2024-09-23T16:48:38"/>
    <x v="469"/>
    <n v="22.189444444491528"/>
    <d v="2024-09-24T12:27:56"/>
    <d v="1899-12-30T00:17:36"/>
    <d v="2024-09-24T12:45:32"/>
    <n v="2.2411111111287028"/>
    <x v="0"/>
    <m/>
    <m/>
    <x v="0"/>
    <x v="21"/>
    <x v="0"/>
    <x v="4"/>
    <x v="3"/>
    <n v="3"/>
    <s v=""/>
    <d v="1899-12-30T07:02:24"/>
    <n v="20.896111111158195"/>
    <n v="12"/>
    <n v="8.896111111158195"/>
    <n v="0"/>
    <x v="1"/>
  </r>
  <r>
    <s v="E002"/>
    <s v="EO57"/>
    <x v="4599"/>
    <x v="0"/>
    <s v="E4"/>
    <n v="100037335"/>
    <s v="PREFABRICADOS REALEJOS, S.A."/>
    <n v="68000500"/>
    <s v="LOS REALEJOS"/>
    <n v="3208"/>
    <x v="55"/>
    <d v="2024-09-23T00:00:00"/>
    <d v="1899-12-30T17:15:47"/>
    <s v="24/09"/>
    <d v="2024-09-24T00:00:00"/>
    <x v="9"/>
    <x v="12"/>
    <x v="4773"/>
    <d v="2024-09-24T00:00:00"/>
    <d v="1899-12-30T10:37:12"/>
    <n v="47"/>
    <s v="E00LSE"/>
    <s v="Los Realejos"/>
    <x v="45"/>
    <x v="0"/>
    <x v="0"/>
    <x v="3"/>
    <x v="1"/>
    <d v="2024-09-23T17:15:47"/>
    <x v="439"/>
    <n v="26.73694444441935"/>
    <d v="2024-09-24T10:37:12"/>
    <d v="1899-12-30T00:37:36"/>
    <d v="2024-09-24T11:14:48"/>
    <n v="8.7533333334722556"/>
    <x v="0"/>
    <m/>
    <m/>
    <x v="0"/>
    <x v="21"/>
    <x v="0"/>
    <x v="4"/>
    <x v="6"/>
    <n v="3"/>
    <s v=""/>
    <d v="1899-12-30T15:02:24"/>
    <n v="25.110277777752685"/>
    <n v="12"/>
    <n v="13.110277777752685"/>
    <n v="0"/>
    <x v="1"/>
  </r>
  <r>
    <s v="E002"/>
    <s v="EO57"/>
    <x v="4600"/>
    <x v="0"/>
    <s v="E4"/>
    <n v="100037349"/>
    <s v="DELGADO GUERRA HERMOGENES"/>
    <n v="68000004"/>
    <s v="EN LOS REALEJOS"/>
    <n v="3208"/>
    <x v="55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0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0"/>
    <x v="0"/>
    <s v="E4"/>
    <n v="100037349"/>
    <s v="DELGADO GUERRA HERMOGENES"/>
    <n v="68000004"/>
    <s v="EN LOS REALEJOS"/>
    <n v="2693"/>
    <x v="56"/>
    <d v="2024-09-23T00:00:00"/>
    <d v="1899-12-30T17:46:32"/>
    <s v="24/09 + 1 MORTERO"/>
    <d v="2024-09-25T00:00:00"/>
    <x v="7"/>
    <x v="12"/>
    <x v="4774"/>
    <d v="2024-09-25T00:00:00"/>
    <d v="1899-12-30T16:17:42"/>
    <n v="47"/>
    <s v="E00LSE"/>
    <s v="Los Realejos"/>
    <x v="151"/>
    <x v="0"/>
    <x v="1"/>
    <x v="3"/>
    <x v="1"/>
    <d v="2024-09-23T17:46:32"/>
    <x v="493"/>
    <n v="48.224444444524124"/>
    <d v="2024-09-25T16:17:42"/>
    <d v="1899-12-30T00:37:36"/>
    <d v="2024-09-25T16:55:18"/>
    <n v="1.0783333334256895"/>
    <x v="0"/>
    <m/>
    <m/>
    <x v="0"/>
    <x v="24"/>
    <x v="0"/>
    <x v="4"/>
    <x v="8"/>
    <n v="4"/>
    <s v=""/>
    <d v="1899-12-30T15:02:24"/>
    <n v="46.597777777857459"/>
    <n v="24"/>
    <n v="22.597777777857459"/>
    <n v="0"/>
    <x v="1"/>
  </r>
  <r>
    <s v="E002"/>
    <s v="EO57"/>
    <x v="4601"/>
    <x v="0"/>
    <s v="E4"/>
    <n v="100044839"/>
    <s v="CALES CANARIAS S.A."/>
    <n v="68001229"/>
    <s v="ALMACEN EL TABLERO"/>
    <n v="2693"/>
    <x v="56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0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1"/>
    <x v="0"/>
    <s v="E4"/>
    <n v="100044839"/>
    <s v="CALES CANARIAS S.A."/>
    <n v="68001229"/>
    <s v="ALMACEN EL TABLERO"/>
    <n v="3208"/>
    <x v="55"/>
    <d v="2024-09-23T00:00:00"/>
    <d v="1899-12-30T17:47:42"/>
    <s v="24/09 15H"/>
    <d v="2024-09-24T00:00:00"/>
    <x v="4"/>
    <x v="12"/>
    <x v="4775"/>
    <d v="2024-09-24T00:00:00"/>
    <d v="1899-12-30T14:21:32"/>
    <n v="17"/>
    <s v="E0053E"/>
    <s v="El Chorrillo"/>
    <x v="151"/>
    <x v="0"/>
    <x v="1"/>
    <x v="3"/>
    <x v="1"/>
    <d v="2024-09-23T17:47:42"/>
    <x v="469"/>
    <n v="21.205000000074506"/>
    <d v="2024-09-24T14:21:32"/>
    <d v="1899-12-30T00:13:36"/>
    <d v="2024-09-24T14:35:08"/>
    <n v="0.41444444441003725"/>
    <x v="0"/>
    <m/>
    <m/>
    <x v="0"/>
    <x v="21"/>
    <x v="0"/>
    <x v="4"/>
    <x v="5"/>
    <n v="3"/>
    <s v=""/>
    <d v="1899-12-30T05:26:24"/>
    <n v="19.978333333407839"/>
    <n v="12"/>
    <n v="7.9783333334078392"/>
    <n v="0"/>
    <x v="1"/>
  </r>
  <r>
    <s v="E002"/>
    <s v="EO57"/>
    <x v="4602"/>
    <x v="0"/>
    <s v="E3"/>
    <n v="432000110"/>
    <s v="PREBETONG HORMIGONES, S.A."/>
    <n v="68000485"/>
    <s v="PLANTA LAS GALLETAS II"/>
    <n v="3126"/>
    <x v="54"/>
    <d v="2024-09-24T00:00:00"/>
    <d v="1899-12-30T09:13:14"/>
    <s v="TORRE 2 SILO 5"/>
    <d v="2024-09-25T00:00:00"/>
    <x v="7"/>
    <x v="12"/>
    <x v="4776"/>
    <d v="2024-09-25T00:00:00"/>
    <d v="1899-12-30T12:34:55"/>
    <n v="78"/>
    <s v="E0054I"/>
    <s v="Las Galletas"/>
    <x v="146"/>
    <x v="0"/>
    <x v="0"/>
    <x v="3"/>
    <x v="0"/>
    <d v="2024-09-24T09:13:14"/>
    <x v="493"/>
    <n v="32.779444444400724"/>
    <d v="2024-09-25T12:34:55"/>
    <d v="1899-12-30T01:02:24"/>
    <d v="2024-09-25T13:37:19"/>
    <n v="4.3780555555131286"/>
    <x v="0"/>
    <m/>
    <m/>
    <x v="0"/>
    <x v="24"/>
    <x v="0"/>
    <x v="4"/>
    <x v="3"/>
    <n v="4"/>
    <s v=""/>
    <d v="1899-12-31T00:57:36"/>
    <n v="30.739444444400725"/>
    <n v="12"/>
    <n v="18.739444444400725"/>
    <n v="0"/>
    <x v="1"/>
  </r>
  <r>
    <s v="E002"/>
    <s v="EO57"/>
    <x v="4603"/>
    <x v="0"/>
    <s v="E4"/>
    <n v="100056516"/>
    <s v="NIVARIA AGRICULTURA S.L."/>
    <n v="68002466"/>
    <s v="LAS ERAS"/>
    <n v="2693"/>
    <x v="56"/>
    <d v="2024-09-24T00:00:00"/>
    <d v="1899-12-30T09:13:42"/>
    <s v="24/09"/>
    <d v="2024-09-24T00:00:00"/>
    <x v="8"/>
    <x v="12"/>
    <x v="4777"/>
    <d v="2024-09-24T00:00:00"/>
    <d v="1899-12-30T16:49:36"/>
    <n v="44"/>
    <s v="E00AZF"/>
    <s v="Las Eras"/>
    <x v="151"/>
    <x v="0"/>
    <x v="0"/>
    <x v="3"/>
    <x v="1"/>
    <d v="2024-09-24T09:13:42"/>
    <x v="448"/>
    <n v="3.2716666667838581"/>
    <d v="2024-09-24T16:49:36"/>
    <d v="1899-12-30T00:35:12"/>
    <d v="2024-09-24T17:24:48"/>
    <n v="-4.9133333333884366"/>
    <x v="1"/>
    <m/>
    <m/>
    <x v="0"/>
    <x v="21"/>
    <x v="2"/>
    <x v="4"/>
    <x v="8"/>
    <n v="3"/>
    <s v=""/>
    <d v="1899-12-30T14:04:48"/>
    <n v="1.6850000001171912"/>
    <n v="0"/>
    <n v="1.6850000001171912"/>
    <n v="0"/>
    <x v="1"/>
  </r>
  <r>
    <s v="E002"/>
    <s v="EO57"/>
    <x v="4604"/>
    <x v="0"/>
    <s v="E3"/>
    <n v="100037299"/>
    <s v="PREFABRICADOS DOMINGUEZ, S.L."/>
    <n v="68000074"/>
    <s v="GS TEGUESTE"/>
    <n v="3126"/>
    <x v="54"/>
    <d v="2024-09-24T00:00:00"/>
    <d v="1899-12-30T09:35:43"/>
    <s v="25/9  9H"/>
    <d v="2024-09-25T00:00:00"/>
    <x v="12"/>
    <x v="12"/>
    <x v="4778"/>
    <d v="2024-09-25T00:00:00"/>
    <d v="1899-12-30T06:23:12"/>
    <n v="23"/>
    <s v="E0055J"/>
    <s v="Taco"/>
    <x v="147"/>
    <x v="0"/>
    <x v="0"/>
    <x v="3"/>
    <x v="0"/>
    <d v="2024-09-24T09:35:43"/>
    <x v="475"/>
    <n v="25.404722222301643"/>
    <d v="2024-09-25T06:23:12"/>
    <d v="1899-12-30T00:18:24"/>
    <d v="2024-09-25T06:41:36"/>
    <n v="4.306666666874662"/>
    <x v="0"/>
    <m/>
    <m/>
    <x v="0"/>
    <x v="24"/>
    <x v="0"/>
    <x v="4"/>
    <x v="13"/>
    <n v="4"/>
    <s v=""/>
    <d v="1899-12-30T07:21:36"/>
    <n v="24.098055555634978"/>
    <n v="12"/>
    <n v="12.098055555634978"/>
    <n v="0"/>
    <x v="1"/>
  </r>
  <r>
    <s v="E002"/>
    <s v="EO57"/>
    <x v="4605"/>
    <x v="0"/>
    <s v="E4"/>
    <n v="100037366"/>
    <s v="CONSTRUCCIONES PEDRO PEREZ"/>
    <n v="68002565"/>
    <s v="LA GARVORANA-LOS REALEJOS"/>
    <n v="3208"/>
    <x v="55"/>
    <d v="2024-09-24T00:00:00"/>
    <d v="1899-12-30T09:47:24"/>
    <s v="25/09 + 2 MORTERO"/>
    <d v="2024-09-25T00:00:00"/>
    <x v="4"/>
    <x v="12"/>
    <x v="4779"/>
    <d v="2024-09-24T00:00:00"/>
    <d v="1899-12-30T09:51:31"/>
    <n v="47"/>
    <s v="E00LSE"/>
    <s v="Los Realejos"/>
    <x v="151"/>
    <x v="0"/>
    <x v="0"/>
    <x v="3"/>
    <x v="1"/>
    <d v="2024-09-24T09:47:24"/>
    <x v="488"/>
    <n v="29.210000000079162"/>
    <d v="2024-09-24T09:51:31"/>
    <d v="1899-12-30T00:37:36"/>
    <d v="2024-09-24T10:29:07"/>
    <n v="28.514722222171258"/>
    <x v="0"/>
    <m/>
    <m/>
    <x v="0"/>
    <x v="21"/>
    <x v="0"/>
    <x v="4"/>
    <x v="1"/>
    <n v="3"/>
    <s v=""/>
    <d v="1899-12-30T15:02:24"/>
    <n v="27.583333333412497"/>
    <n v="12"/>
    <n v="15.583333333412497"/>
    <n v="0"/>
    <x v="1"/>
  </r>
  <r>
    <s v="E002"/>
    <s v="EO57"/>
    <x v="4606"/>
    <x v="0"/>
    <s v="E4"/>
    <n v="100046319"/>
    <s v="ALAN CANARIAS 2010 S.L."/>
    <n v="68001376"/>
    <s v="GÜIMAR"/>
    <n v="2693"/>
    <x v="56"/>
    <d v="2024-09-24T00:00:00"/>
    <d v="1899-12-30T10:17:20"/>
    <s v="24/09"/>
    <d v="2024-09-24T00:00:00"/>
    <x v="0"/>
    <x v="12"/>
    <x v="4780"/>
    <d v="2024-09-24T00:00:00"/>
    <d v="1899-12-30T10:31:43"/>
    <n v="28"/>
    <s v="E0054Q"/>
    <s v="Polig.Industrial de Guimar"/>
    <x v="148"/>
    <x v="0"/>
    <x v="0"/>
    <x v="3"/>
    <x v="1"/>
    <d v="2024-09-24T10:17:20"/>
    <x v="461"/>
    <n v="2.7111111109843478"/>
    <d v="2024-09-24T10:31:43"/>
    <d v="1899-12-30T00:22:24"/>
    <d v="2024-09-24T10:54:07"/>
    <n v="2.098055555485189"/>
    <x v="0"/>
    <m/>
    <m/>
    <x v="0"/>
    <x v="21"/>
    <x v="0"/>
    <x v="4"/>
    <x v="6"/>
    <n v="3"/>
    <s v=""/>
    <d v="1899-12-30T08:57:36"/>
    <n v="1.3377777776510142"/>
    <n v="0"/>
    <n v="1.3377777776510142"/>
    <n v="0"/>
    <x v="1"/>
  </r>
  <r>
    <s v="E002"/>
    <s v="EO57"/>
    <x v="4607"/>
    <x v="0"/>
    <s v="E3"/>
    <n v="100059547"/>
    <s v="PREFABRICADOS Y SOLUCIONES TECNICAS"/>
    <n v="68002850"/>
    <s v="GÜÍMAR"/>
    <n v="2649"/>
    <x v="57"/>
    <d v="2024-09-24T00:00:00"/>
    <d v="1899-12-30T10:17:59"/>
    <s v="ANTES DE LAS 13:00 2"/>
    <d v="2024-09-25T00:00:00"/>
    <x v="10"/>
    <x v="12"/>
    <x v="4781"/>
    <d v="2024-09-25T00:00:00"/>
    <d v="1899-12-30T07:01:37"/>
    <n v="33"/>
    <s v="E0053R"/>
    <s v="Guimar"/>
    <x v="146"/>
    <x v="0"/>
    <x v="0"/>
    <x v="3"/>
    <x v="0"/>
    <d v="2024-09-24T10:17:59"/>
    <x v="489"/>
    <n v="27.200277777796146"/>
    <d v="2024-09-25T07:01:37"/>
    <d v="1899-12-30T00:26:24"/>
    <d v="2024-09-25T07:28:01"/>
    <n v="6.033055555599276"/>
    <x v="0"/>
    <m/>
    <m/>
    <x v="0"/>
    <x v="24"/>
    <x v="0"/>
    <x v="4"/>
    <x v="12"/>
    <n v="4"/>
    <s v=""/>
    <d v="1899-12-30T10:33:36"/>
    <n v="25.760277777796144"/>
    <n v="12"/>
    <n v="13.760277777796144"/>
    <n v="0"/>
    <x v="1"/>
  </r>
  <r>
    <s v="E002"/>
    <s v="EO57"/>
    <x v="4608"/>
    <x v="0"/>
    <s v="E4"/>
    <n v="100037325"/>
    <s v="MATERIALES SAN JOSE, S.L."/>
    <n v="68000059"/>
    <s v="EN SAN JUAN DE LA RAMBLA"/>
    <n v="3208"/>
    <x v="55"/>
    <d v="2024-09-24T00:00:00"/>
    <d v="1899-12-30T10:50:53"/>
    <s v="25/9  9H + 5 palet"/>
    <d v="2024-09-25T00:00:00"/>
    <x v="7"/>
    <x v="12"/>
    <x v="4782"/>
    <d v="2024-09-25T00:00:00"/>
    <d v="1899-12-30T12:08:03"/>
    <n v="53"/>
    <s v="E0055E"/>
    <s v="San Juan de la Rambla"/>
    <x v="148"/>
    <x v="0"/>
    <x v="0"/>
    <x v="3"/>
    <x v="1"/>
    <d v="2024-09-24T10:50:53"/>
    <x v="493"/>
    <n v="31.151944444456603"/>
    <d v="2024-09-25T12:08:03"/>
    <d v="1899-12-30T00:42:24"/>
    <d v="2024-09-25T12:50:27"/>
    <n v="5.159166666737292"/>
    <x v="0"/>
    <m/>
    <m/>
    <x v="0"/>
    <x v="24"/>
    <x v="0"/>
    <x v="4"/>
    <x v="3"/>
    <n v="4"/>
    <s v=""/>
    <d v="1899-12-30T16:57:36"/>
    <n v="29.445277777789936"/>
    <n v="12"/>
    <n v="17.445277777789936"/>
    <n v="0"/>
    <x v="1"/>
  </r>
  <r>
    <s v="E002"/>
    <s v="EO57"/>
    <x v="4609"/>
    <x v="0"/>
    <s v="E4"/>
    <n v="100003527"/>
    <s v="FCC CONSTRUCCION, S.A."/>
    <n v="68002860"/>
    <s v="3T18 - SANEAMIENTO ABONA"/>
    <n v="3208"/>
    <x v="55"/>
    <d v="2024-09-24T00:00:00"/>
    <d v="1899-12-30T11:05:12"/>
    <s v="25/09"/>
    <d v="2024-09-25T00:00:00"/>
    <x v="1"/>
    <x v="12"/>
    <x v="4783"/>
    <d v="2024-09-25T00:00:00"/>
    <d v="1899-12-30T11:05:56"/>
    <n v="76"/>
    <s v="E00SMG"/>
    <s v="San Miguel"/>
    <x v="151"/>
    <x v="0"/>
    <x v="0"/>
    <x v="3"/>
    <x v="1"/>
    <d v="2024-09-24T11:05:12"/>
    <x v="492"/>
    <n v="29.913333333330229"/>
    <d v="2024-09-25T11:05:56"/>
    <d v="1899-12-30T01:00:48"/>
    <d v="2024-09-25T12:06:44"/>
    <n v="4.8877777779707685"/>
    <x v="0"/>
    <m/>
    <m/>
    <x v="0"/>
    <x v="24"/>
    <x v="0"/>
    <x v="4"/>
    <x v="7"/>
    <n v="4"/>
    <s v=""/>
    <d v="1899-12-31T00:19:12"/>
    <n v="27.899999999996897"/>
    <n v="12"/>
    <n v="15.899999999996897"/>
    <n v="0"/>
    <x v="1"/>
  </r>
  <r>
    <s v="E002"/>
    <s v="EO57"/>
    <x v="4610"/>
    <x v="0"/>
    <s v="E4"/>
    <n v="100046276"/>
    <s v="FERGRES S.L."/>
    <n v="68001364"/>
    <s v="ALMACEN GUAZA"/>
    <n v="3208"/>
    <x v="55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0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0"/>
    <x v="0"/>
    <s v="E4"/>
    <n v="100046276"/>
    <s v="FERGRES S.L."/>
    <n v="68001364"/>
    <s v="ALMACEN GUAZA"/>
    <n v="2693"/>
    <x v="56"/>
    <d v="2024-09-24T00:00:00"/>
    <d v="1899-12-30T11:06:07"/>
    <s v="25/09 9h"/>
    <d v="2024-09-25T00:00:00"/>
    <x v="7"/>
    <x v="12"/>
    <x v="4784"/>
    <d v="2024-09-25T00:00:00"/>
    <d v="1899-12-30T16:54:42"/>
    <n v="77"/>
    <s v="E0053B"/>
    <s v="Costa del silencio"/>
    <x v="148"/>
    <x v="0"/>
    <x v="1"/>
    <x v="3"/>
    <x v="1"/>
    <d v="2024-09-24T11:06:07"/>
    <x v="493"/>
    <n v="30.898055555589963"/>
    <d v="2024-09-25T16:54:42"/>
    <d v="1899-12-30T01:01:36"/>
    <d v="2024-09-25T17:56:18"/>
    <n v="6.166666658828035E-2"/>
    <x v="0"/>
    <m/>
    <m/>
    <x v="0"/>
    <x v="24"/>
    <x v="0"/>
    <x v="4"/>
    <x v="8"/>
    <n v="4"/>
    <s v=""/>
    <d v="1899-12-31T00:38:24"/>
    <n v="28.871388888923295"/>
    <n v="12"/>
    <n v="16.871388888923295"/>
    <n v="0"/>
    <x v="1"/>
  </r>
  <r>
    <s v="E002"/>
    <s v="EO57"/>
    <x v="4611"/>
    <x v="0"/>
    <s v="E4"/>
    <n v="100052515"/>
    <s v="FERRETERIA LOS ALISIOS, S. L."/>
    <n v="68001932"/>
    <s v="LOS ALISIOS"/>
    <n v="3208"/>
    <x v="55"/>
    <d v="2024-09-24T00:00:00"/>
    <d v="1899-12-30T11:32:17"/>
    <s v="25/09"/>
    <d v="2024-09-25T00:00:00"/>
    <x v="4"/>
    <x v="12"/>
    <x v="4785"/>
    <d v="2024-09-24T00:00:00"/>
    <d v="1899-12-30T14:12:21"/>
    <n v="13"/>
    <s v="E0055F"/>
    <s v="Santa María del Mar"/>
    <x v="151"/>
    <x v="0"/>
    <x v="0"/>
    <x v="3"/>
    <x v="1"/>
    <d v="2024-09-24T11:32:17"/>
    <x v="488"/>
    <n v="27.461944444512483"/>
    <d v="2024-09-24T14:12:21"/>
    <d v="1899-12-30T00:10:24"/>
    <d v="2024-09-24T14:22:45"/>
    <n v="24.620833333348855"/>
    <x v="0"/>
    <m/>
    <m/>
    <x v="0"/>
    <x v="21"/>
    <x v="0"/>
    <x v="4"/>
    <x v="5"/>
    <n v="3"/>
    <s v=""/>
    <d v="1899-12-30T04:09:36"/>
    <n v="26.288611111179151"/>
    <n v="12"/>
    <n v="14.288611111179151"/>
    <n v="0"/>
    <x v="1"/>
  </r>
  <r>
    <s v="E002"/>
    <s v="EO57"/>
    <x v="4612"/>
    <x v="0"/>
    <s v="E3"/>
    <n v="100037274"/>
    <s v="PREFABRICADOS TEIDE S.L."/>
    <n v="68000430"/>
    <s v="GS FABRICA LAS ERAS"/>
    <n v="2649"/>
    <x v="57"/>
    <d v="2024-09-24T00:00:00"/>
    <d v="1899-12-30T13:15:04"/>
    <s v="Silo 1 y 2 25/09 14H"/>
    <d v="2024-09-25T00:00:00"/>
    <x v="2"/>
    <x v="12"/>
    <x v="4786"/>
    <d v="2024-09-25T00:00:00"/>
    <d v="1899-12-30T07:25:05"/>
    <n v="44"/>
    <s v="E00AZF"/>
    <s v="Las Eras"/>
    <x v="152"/>
    <x v="0"/>
    <x v="0"/>
    <x v="3"/>
    <x v="0"/>
    <d v="2024-09-24T13:15:04"/>
    <x v="480"/>
    <n v="25.248888888861984"/>
    <d v="2024-09-25T07:25:05"/>
    <d v="1899-12-30T00:35:12"/>
    <d v="2024-09-25T08:00:17"/>
    <n v="6.4952777776052244"/>
    <x v="0"/>
    <m/>
    <m/>
    <x v="0"/>
    <x v="24"/>
    <x v="0"/>
    <x v="4"/>
    <x v="12"/>
    <n v="4"/>
    <s v=""/>
    <d v="1899-12-30T14:04:48"/>
    <n v="23.662222222195318"/>
    <n v="12"/>
    <n v="11.662222222195318"/>
    <n v="0"/>
    <x v="1"/>
  </r>
  <r>
    <s v="E002"/>
    <s v="EO57"/>
    <x v="4613"/>
    <x v="0"/>
    <s v="E3"/>
    <n v="100037274"/>
    <s v="PREFABRICADOS TEIDE S.L."/>
    <n v="68000430"/>
    <s v="GS FABRICA LAS ERAS"/>
    <n v="2649"/>
    <x v="57"/>
    <d v="2024-09-24T00:00:00"/>
    <d v="1899-12-30T13:15:31"/>
    <s v="Silo 1 y 2 25/09 12H"/>
    <d v="2024-09-25T00:00:00"/>
    <x v="10"/>
    <x v="12"/>
    <x v="4787"/>
    <d v="2024-09-25T00:00:00"/>
    <d v="1899-12-30T11:22:05"/>
    <n v="44"/>
    <s v="E00AZF"/>
    <s v="Las Eras"/>
    <x v="154"/>
    <x v="0"/>
    <x v="0"/>
    <x v="3"/>
    <x v="0"/>
    <d v="2024-09-24T13:15:31"/>
    <x v="489"/>
    <n v="24.241388888913207"/>
    <d v="2024-09-25T11:22:05"/>
    <d v="1899-12-30T00:35:12"/>
    <d v="2024-09-25T11:57:17"/>
    <n v="1.5452777777099982"/>
    <x v="0"/>
    <m/>
    <m/>
    <x v="0"/>
    <x v="24"/>
    <x v="0"/>
    <x v="4"/>
    <x v="7"/>
    <n v="4"/>
    <s v=""/>
    <d v="1899-12-30T14:04:48"/>
    <n v="22.654722222246541"/>
    <n v="12"/>
    <n v="10.654722222246541"/>
    <n v="0"/>
    <x v="1"/>
  </r>
  <r>
    <s v="E002"/>
    <s v="EO57"/>
    <x v="4614"/>
    <x v="0"/>
    <s v="E4"/>
    <n v="100037182"/>
    <s v="FERRETERIA HERMALAY, S.L"/>
    <n v="68000169"/>
    <s v="LA CAMELLA-ARONA"/>
    <n v="3208"/>
    <x v="55"/>
    <d v="2024-09-24T00:00:00"/>
    <d v="1899-12-30T16:04:39"/>
    <s v="25/09"/>
    <d v="2024-09-25T00:00:00"/>
    <x v="4"/>
    <x v="12"/>
    <x v="4788"/>
    <d v="2024-09-25T00:00:00"/>
    <d v="1899-12-30T06:31:05"/>
    <n v="84"/>
    <s v="E0052U"/>
    <s v="Arona"/>
    <x v="148"/>
    <x v="0"/>
    <x v="0"/>
    <x v="3"/>
    <x v="1"/>
    <d v="2024-09-24T16:04:39"/>
    <x v="488"/>
    <n v="22.922499999927823"/>
    <d v="2024-09-25T06:31:05"/>
    <d v="1899-12-30T01:07:12"/>
    <d v="2024-09-25T07:38:17"/>
    <n v="7.3619444444775581"/>
    <x v="0"/>
    <m/>
    <m/>
    <x v="0"/>
    <x v="24"/>
    <x v="0"/>
    <x v="4"/>
    <x v="13"/>
    <n v="4"/>
    <s v=""/>
    <d v="1899-12-31T02:52:48"/>
    <n v="20.802499999927822"/>
    <n v="12"/>
    <n v="8.8024999999278215"/>
    <n v="0"/>
    <x v="1"/>
  </r>
  <r>
    <s v="E002"/>
    <s v="EO57"/>
    <x v="4615"/>
    <x v="0"/>
    <s v="E3"/>
    <n v="432000110"/>
    <s v="PREBETONG HORMIGONES, S.A."/>
    <n v="68000488"/>
    <s v="PLANTA LOS REALEJOS"/>
    <n v="3126"/>
    <x v="54"/>
    <d v="2024-09-24T00:00:00"/>
    <d v="1899-12-30T16:05:17"/>
    <s v="Silo 1   25/09  8H"/>
    <d v="2024-09-25T00:00:00"/>
    <x v="17"/>
    <x v="12"/>
    <x v="4789"/>
    <d v="2024-09-25T00:00:00"/>
    <d v="1899-12-30T09:27:26"/>
    <n v="47"/>
    <s v="E00LSE"/>
    <s v="Los Realejos"/>
    <x v="146"/>
    <x v="0"/>
    <x v="0"/>
    <x v="3"/>
    <x v="0"/>
    <d v="2024-09-24T16:05:17"/>
    <x v="474"/>
    <n v="19.911944444524124"/>
    <d v="2024-09-25T09:27:26"/>
    <d v="1899-12-30T00:37:36"/>
    <d v="2024-09-25T10:05:02"/>
    <n v="1.9161111111170612"/>
    <x v="0"/>
    <m/>
    <m/>
    <x v="0"/>
    <x v="24"/>
    <x v="0"/>
    <x v="4"/>
    <x v="1"/>
    <n v="4"/>
    <s v=""/>
    <d v="1899-12-30T15:02:24"/>
    <n v="18.285277777857459"/>
    <n v="12"/>
    <n v="6.2852777778574591"/>
    <n v="0"/>
    <x v="1"/>
  </r>
  <r>
    <s v="E002"/>
    <s v="EO57"/>
    <x v="4616"/>
    <x v="0"/>
    <s v="E3"/>
    <n v="100037179"/>
    <s v="CANARY CONCRETE, S.A."/>
    <n v="68000329"/>
    <s v="GS PLANTA ADEJE"/>
    <n v="3126"/>
    <x v="54"/>
    <d v="2024-09-24T00:00:00"/>
    <d v="1899-12-30T16:05:37"/>
    <s v="Adeje 11:00 25/09"/>
    <d v="2024-09-25T00:00:00"/>
    <x v="4"/>
    <x v="12"/>
    <x v="4790"/>
    <d v="2024-09-25T00:00:00"/>
    <d v="1899-12-30T11:41:50"/>
    <n v="88"/>
    <s v="E00ADE"/>
    <s v="Adeje"/>
    <x v="153"/>
    <x v="0"/>
    <x v="0"/>
    <x v="3"/>
    <x v="0"/>
    <d v="2024-09-24T16:05:37"/>
    <x v="488"/>
    <n v="22.906388888892252"/>
    <d v="2024-09-25T11:41:50"/>
    <d v="1899-12-30T01:10:24"/>
    <d v="2024-09-25T12:52:14"/>
    <n v="2.1294444445520639"/>
    <x v="0"/>
    <m/>
    <m/>
    <x v="0"/>
    <x v="24"/>
    <x v="0"/>
    <x v="4"/>
    <x v="7"/>
    <n v="4"/>
    <s v=""/>
    <d v="1899-12-31T04:09:36"/>
    <n v="20.73305555555892"/>
    <n v="12"/>
    <n v="8.73305555555892"/>
    <n v="0"/>
    <x v="1"/>
  </r>
  <r>
    <s v="E002"/>
    <s v="EO57"/>
    <x v="4617"/>
    <x v="0"/>
    <s v="E3"/>
    <n v="100056375"/>
    <s v="UTE CIERRE ANILLO INSULAR TFE"/>
    <n v="68002447"/>
    <s v="ANILLO INSULAR DIV3099"/>
    <n v="2649"/>
    <x v="57"/>
    <d v="2024-09-24T00:00:00"/>
    <d v="1899-12-30T16:37:22"/>
    <s v="25/09"/>
    <d v="2024-09-25T00:00:00"/>
    <x v="6"/>
    <x v="12"/>
    <x v="4791"/>
    <d v="2024-09-25T00:00:00"/>
    <d v="1899-12-30T06:39:32"/>
    <n v="114"/>
    <s v="E002ST"/>
    <s v="Santiago del Teide"/>
    <x v="153"/>
    <x v="0"/>
    <x v="0"/>
    <x v="3"/>
    <x v="0"/>
    <d v="2024-09-24T16:37:22"/>
    <x v="485"/>
    <n v="23.377222222101409"/>
    <d v="2024-09-25T06:39:32"/>
    <d v="1899-12-30T01:31:12"/>
    <d v="2024-09-25T08:10:44"/>
    <n v="7.8211111110867932"/>
    <x v="0"/>
    <m/>
    <m/>
    <x v="0"/>
    <x v="24"/>
    <x v="0"/>
    <x v="4"/>
    <x v="13"/>
    <n v="4"/>
    <s v=""/>
    <d v="1899-12-31T12:28:48"/>
    <n v="20.857222222101409"/>
    <n v="12"/>
    <n v="8.8572222221014094"/>
    <n v="0"/>
    <x v="1"/>
  </r>
  <r>
    <s v="E002"/>
    <s v="EO57"/>
    <x v="4618"/>
    <x v="0"/>
    <s v="E3"/>
    <n v="100056375"/>
    <s v="UTE CIERRE ANILLO INSULAR TFE"/>
    <n v="68002447"/>
    <s v="ANILLO INSULAR DIV3099"/>
    <n v="2649"/>
    <x v="57"/>
    <d v="2024-09-24T00:00:00"/>
    <d v="1899-12-30T16:37:46"/>
    <s v="25/09"/>
    <d v="2024-09-25T00:00:00"/>
    <x v="7"/>
    <x v="12"/>
    <x v="4792"/>
    <d v="2024-09-25T00:00:00"/>
    <d v="1899-12-30T11:02:39"/>
    <n v="114"/>
    <s v="E002ST"/>
    <s v="Santiago del Teide"/>
    <x v="152"/>
    <x v="0"/>
    <x v="0"/>
    <x v="3"/>
    <x v="0"/>
    <d v="2024-09-24T16:37:46"/>
    <x v="493"/>
    <n v="25.370555555506144"/>
    <d v="2024-09-25T11:02:39"/>
    <d v="1899-12-30T01:31:12"/>
    <d v="2024-09-25T12:33:51"/>
    <n v="5.435833333292976"/>
    <x v="0"/>
    <m/>
    <m/>
    <x v="0"/>
    <x v="24"/>
    <x v="0"/>
    <x v="4"/>
    <x v="7"/>
    <n v="4"/>
    <s v=""/>
    <d v="1899-12-31T12:28:48"/>
    <n v="22.850555555506144"/>
    <n v="12"/>
    <n v="10.850555555506144"/>
    <n v="0"/>
    <x v="1"/>
  </r>
  <r>
    <s v="E002"/>
    <s v="EO57"/>
    <x v="4619"/>
    <x v="0"/>
    <s v="E3"/>
    <n v="432000110"/>
    <s v="PREBETONG HORMIGONES, S.A."/>
    <n v="68000483"/>
    <s v="PLANTA PUERTO SANTA CRUZ"/>
    <n v="3126"/>
    <x v="54"/>
    <d v="2024-09-24T00:00:00"/>
    <d v="1899-12-30T17:58:51"/>
    <s v="silo2 25/09 10H"/>
    <d v="2024-09-25T00:00:00"/>
    <x v="0"/>
    <x v="12"/>
    <x v="4793"/>
    <d v="2024-09-25T00:00:00"/>
    <d v="1899-12-30T10:18:53"/>
    <n v="6"/>
    <s v="E00SCF"/>
    <s v="Santa Cruz de Tenerife"/>
    <x v="147"/>
    <x v="0"/>
    <x v="0"/>
    <x v="3"/>
    <x v="0"/>
    <d v="2024-09-24T17:58:51"/>
    <x v="491"/>
    <n v="19.019166666548699"/>
    <d v="2024-09-25T10:18:53"/>
    <d v="1899-12-30T00:04:48"/>
    <d v="2024-09-25T10:23:41"/>
    <n v="2.6052777777076699"/>
    <x v="0"/>
    <m/>
    <m/>
    <x v="0"/>
    <x v="24"/>
    <x v="0"/>
    <x v="4"/>
    <x v="6"/>
    <n v="4"/>
    <s v=""/>
    <d v="1899-12-30T01:55:12"/>
    <n v="17.939166666548701"/>
    <n v="12"/>
    <n v="5.9391666665487008"/>
    <n v="0"/>
    <x v="1"/>
  </r>
  <r>
    <s v="E002"/>
    <s v="EO57"/>
    <x v="4620"/>
    <x v="0"/>
    <s v="E4"/>
    <n v="100059237"/>
    <s v="FERRETERIA SUCONSAS S.L"/>
    <n v="68002804"/>
    <s v="EL CHORRILLO"/>
    <n v="3208"/>
    <x v="55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0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0"/>
    <x v="0"/>
    <s v="E4"/>
    <n v="100059237"/>
    <s v="FERRETERIA SUCONSAS S.L"/>
    <n v="68002804"/>
    <s v="EL CHORRILLO"/>
    <n v="2693"/>
    <x v="56"/>
    <d v="2024-09-24T00:00:00"/>
    <d v="1899-12-30T17:59:45"/>
    <s v="25/09  11H + 5 P MOR"/>
    <d v="2024-09-25T00:00:00"/>
    <x v="7"/>
    <x v="12"/>
    <x v="4794"/>
    <d v="2024-09-25T00:00:00"/>
    <d v="1899-12-30T11:35:46"/>
    <n v="17"/>
    <s v="E0053E"/>
    <s v="El Chorrillo"/>
    <x v="365"/>
    <x v="0"/>
    <x v="1"/>
    <x v="3"/>
    <x v="1"/>
    <d v="2024-09-24T17:59:45"/>
    <x v="493"/>
    <n v="24.004166666592937"/>
    <d v="2024-09-25T11:35:46"/>
    <d v="1899-12-30T00:13:36"/>
    <d v="2024-09-25T11:49:22"/>
    <n v="6.1772222220897675"/>
    <x v="0"/>
    <m/>
    <m/>
    <x v="0"/>
    <x v="24"/>
    <x v="0"/>
    <x v="4"/>
    <x v="7"/>
    <n v="4"/>
    <s v=""/>
    <d v="1899-12-30T05:26:24"/>
    <n v="22.77749999992627"/>
    <n v="12"/>
    <n v="10.77749999992627"/>
    <n v="0"/>
    <x v="1"/>
  </r>
  <r>
    <s v="E002"/>
    <s v="EO57"/>
    <x v="4621"/>
    <x v="0"/>
    <s v="E4"/>
    <n v="100054118"/>
    <s v="MARRERO SANCHEZ, PRISCILA"/>
    <n v="68002101"/>
    <s v="FERRETERIA LAS LUAS"/>
    <n v="3208"/>
    <x v="55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0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1"/>
    <x v="0"/>
    <s v="E4"/>
    <n v="100054118"/>
    <s v="MARRERO SANCHEZ, PRISCILA"/>
    <n v="68002101"/>
    <s v="FERRETERIA LAS LUAS"/>
    <n v="2693"/>
    <x v="56"/>
    <d v="2024-09-25T00:00:00"/>
    <d v="1899-12-30T09:27:29"/>
    <s v="Horario SEPTIEMBRE d"/>
    <d v="2024-09-26T00:00:00"/>
    <x v="8"/>
    <x v="12"/>
    <x v="4795"/>
    <d v="2024-09-25T00:00:00"/>
    <d v="1899-12-30T11:11:40"/>
    <n v="33"/>
    <s v="E0053R"/>
    <s v="Guimar"/>
    <x v="151"/>
    <x v="0"/>
    <x v="1"/>
    <x v="3"/>
    <x v="1"/>
    <d v="2024-09-25T09:27:29"/>
    <x v="511"/>
    <n v="27.041944444470573"/>
    <d v="2024-09-25T11:11:40"/>
    <d v="1899-12-30T00:26:24"/>
    <d v="2024-09-25T11:38:04"/>
    <n v="24.86555555567611"/>
    <x v="0"/>
    <m/>
    <m/>
    <x v="0"/>
    <x v="24"/>
    <x v="0"/>
    <x v="4"/>
    <x v="7"/>
    <n v="4"/>
    <s v=""/>
    <d v="1899-12-30T10:33:36"/>
    <n v="25.601944444470572"/>
    <n v="12"/>
    <n v="13.601944444470572"/>
    <n v="0"/>
    <x v="1"/>
  </r>
  <r>
    <s v="E002"/>
    <s v="EO57"/>
    <x v="4622"/>
    <x v="0"/>
    <s v="E4"/>
    <n v="100046319"/>
    <s v="ALAN CANARIAS 2010 S.L."/>
    <n v="68001375"/>
    <s v="LA GOMERA"/>
    <n v="3208"/>
    <x v="55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0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2"/>
    <x v="0"/>
    <s v="E4"/>
    <n v="100046319"/>
    <s v="ALAN CANARIAS 2010 S.L."/>
    <n v="68001375"/>
    <s v="LA GOMERA"/>
    <n v="2693"/>
    <x v="56"/>
    <d v="2024-09-25T00:00:00"/>
    <d v="1899-12-30T09:43:01"/>
    <s v="25/09"/>
    <d v="2024-09-25T00:00:00"/>
    <x v="16"/>
    <x v="12"/>
    <x v="4796"/>
    <d v="2024-09-25T00:00:00"/>
    <d v="1899-12-30T10:51:21"/>
    <n v="33"/>
    <s v="E0053R"/>
    <s v="Guimar"/>
    <x v="150"/>
    <x v="0"/>
    <x v="1"/>
    <x v="3"/>
    <x v="1"/>
    <d v="2024-09-25T09:43:01"/>
    <x v="484"/>
    <n v="5.7830555556574836"/>
    <d v="2024-09-25T10:51:21"/>
    <d v="1899-12-30T00:26:24"/>
    <d v="2024-09-25T11:17:45"/>
    <n v="4.2041666666627862"/>
    <x v="0"/>
    <m/>
    <m/>
    <x v="0"/>
    <x v="24"/>
    <x v="0"/>
    <x v="4"/>
    <x v="6"/>
    <n v="4"/>
    <s v=""/>
    <d v="1899-12-30T10:33:36"/>
    <n v="4.3430555556574832"/>
    <n v="0"/>
    <n v="4.3430555556574832"/>
    <n v="0"/>
    <x v="1"/>
  </r>
  <r>
    <s v="E002"/>
    <s v="EO57"/>
    <x v="4623"/>
    <x v="0"/>
    <s v="E3"/>
    <n v="432000110"/>
    <s v="PREBETONG HORMIGONES, S.A."/>
    <n v="68000483"/>
    <s v="PLANTA PUERTO SANTA CRUZ"/>
    <n v="3126"/>
    <x v="54"/>
    <d v="2024-09-25T00:00:00"/>
    <d v="1899-12-30T10:53:54"/>
    <s v="silo2 25/09"/>
    <d v="2024-09-25T00:00:00"/>
    <x v="6"/>
    <x v="12"/>
    <x v="4797"/>
    <d v="2024-09-25T00:00:00"/>
    <d v="1899-12-30T15:30:24"/>
    <n v="6"/>
    <s v="E00SCF"/>
    <s v="Santa Cruz de Tenerife"/>
    <x v="154"/>
    <x v="0"/>
    <x v="0"/>
    <x v="3"/>
    <x v="0"/>
    <d v="2024-09-25T10:53:54"/>
    <x v="485"/>
    <n v="5.1016666665673256"/>
    <d v="2024-09-25T15:30:24"/>
    <d v="1899-12-30T00:04:48"/>
    <d v="2024-09-25T15:35:12"/>
    <n v="0.4133333332138136"/>
    <x v="0"/>
    <m/>
    <m/>
    <x v="0"/>
    <x v="24"/>
    <x v="0"/>
    <x v="4"/>
    <x v="4"/>
    <n v="4"/>
    <s v=""/>
    <d v="1899-12-30T01:55:12"/>
    <n v="4.0216666665673255"/>
    <n v="0"/>
    <n v="4.0216666665673255"/>
    <n v="0"/>
    <x v="1"/>
  </r>
  <r>
    <s v="E002"/>
    <s v="EO57"/>
    <x v="4624"/>
    <x v="0"/>
    <s v="E3"/>
    <n v="100037179"/>
    <s v="CANARY CONCRETE, S.A."/>
    <n v="68000329"/>
    <s v="GS PLANTA ADEJE"/>
    <n v="3126"/>
    <x v="54"/>
    <d v="2024-09-25T00:00:00"/>
    <d v="1899-12-30T10:54:32"/>
    <s v="Adeje 8:00 25/09"/>
    <d v="2024-09-25T00:00:00"/>
    <x v="7"/>
    <x v="12"/>
    <x v="4798"/>
    <d v="2024-09-25T00:00:00"/>
    <d v="1899-12-30T12:08:30"/>
    <n v="88"/>
    <s v="E00ADE"/>
    <s v="Adeje"/>
    <x v="147"/>
    <x v="0"/>
    <x v="0"/>
    <x v="3"/>
    <x v="0"/>
    <d v="2024-09-25T10:54:32"/>
    <x v="493"/>
    <n v="7.091111111047212"/>
    <d v="2024-09-25T12:08:30"/>
    <d v="1899-12-30T01:10:24"/>
    <d v="2024-09-25T13:18:54"/>
    <n v="4.685000000114087"/>
    <x v="0"/>
    <m/>
    <m/>
    <x v="0"/>
    <x v="24"/>
    <x v="0"/>
    <x v="4"/>
    <x v="3"/>
    <n v="4"/>
    <s v=""/>
    <d v="1899-12-31T04:09:36"/>
    <n v="4.9177777777138783"/>
    <n v="0"/>
    <n v="4.9177777777138783"/>
    <n v="0"/>
    <x v="1"/>
  </r>
  <r>
    <s v="E002"/>
    <s v="EO57"/>
    <x v="4625"/>
    <x v="0"/>
    <s v="E3"/>
    <n v="100002379"/>
    <s v="EMPRESA DE TRANSFORMACION AGRARIA,"/>
    <n v="68002884"/>
    <s v="TSA0077464 MODER. ZONA SUR TF GRANE"/>
    <n v="2649"/>
    <x v="57"/>
    <d v="2024-09-25T00:00:00"/>
    <d v="1899-12-30T12:17:18"/>
    <s v="26/09"/>
    <d v="2024-09-26T00:00:00"/>
    <x v="4"/>
    <x v="12"/>
    <x v="4799"/>
    <d v="2024-09-25T00:00:00"/>
    <d v="1899-12-30T16:24:42"/>
    <n v="88"/>
    <s v="E00ADE"/>
    <s v="Adeje"/>
    <x v="147"/>
    <x v="0"/>
    <x v="0"/>
    <x v="3"/>
    <x v="0"/>
    <d v="2024-09-25T12:17:18"/>
    <x v="512"/>
    <n v="26.711666666669771"/>
    <d v="2024-09-25T16:24:42"/>
    <d v="1899-12-30T01:10:24"/>
    <d v="2024-09-25T17:35:06"/>
    <n v="21.415000000095461"/>
    <x v="0"/>
    <m/>
    <m/>
    <x v="0"/>
    <x v="24"/>
    <x v="0"/>
    <x v="4"/>
    <x v="8"/>
    <n v="4"/>
    <s v=""/>
    <d v="1899-12-31T04:09:36"/>
    <n v="24.538333333336439"/>
    <n v="12"/>
    <n v="12.538333333336439"/>
    <n v="0"/>
    <x v="1"/>
  </r>
  <r>
    <s v="E002"/>
    <s v="EO57"/>
    <x v="4626"/>
    <x v="0"/>
    <s v="E4"/>
    <n v="100037440"/>
    <s v="FERRETERIA HERNANDEZ, S.L."/>
    <n v="68000086"/>
    <s v="ALMACEN-LA GUANCHA"/>
    <n v="3208"/>
    <x v="55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0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57"/>
    <x v="4626"/>
    <x v="0"/>
    <s v="E4"/>
    <n v="100037440"/>
    <s v="FERRETERIA HERNANDEZ, S.L."/>
    <n v="68000086"/>
    <s v="ALMACEN-LA GUANCHA"/>
    <n v="2693"/>
    <x v="56"/>
    <d v="2024-09-25T00:00:00"/>
    <d v="1899-12-30T16:45:05"/>
    <s v="26/09"/>
    <d v="2024-09-26T00:00:00"/>
    <x v="16"/>
    <x v="12"/>
    <x v="4800"/>
    <d v="2024-09-25T00:00:00"/>
    <d v="1899-12-30T16:21:40"/>
    <n v="57"/>
    <s v="E0054K"/>
    <s v="La Guancha"/>
    <x v="151"/>
    <x v="0"/>
    <x v="1"/>
    <x v="3"/>
    <x v="1"/>
    <d v="2024-09-25T16:45:05"/>
    <x v="513"/>
    <n v="22.748611111252103"/>
    <d v="2024-09-25T16:21:40"/>
    <d v="1899-12-30T00:45:36"/>
    <d v="2024-09-25T17:07:16"/>
    <n v="22.378888888866641"/>
    <x v="0"/>
    <m/>
    <m/>
    <x v="0"/>
    <x v="24"/>
    <x v="0"/>
    <x v="4"/>
    <x v="8"/>
    <n v="4"/>
    <s v=""/>
    <d v="1899-12-30T18:14:24"/>
    <n v="20.988611111252101"/>
    <n v="12"/>
    <n v="8.9886111112521014"/>
    <n v="0"/>
    <x v="1"/>
  </r>
  <r>
    <s v="E002"/>
    <s v="EO65"/>
    <x v="4627"/>
    <x v="0"/>
    <s v="E4"/>
    <n v="100057845"/>
    <s v="INVERSIONES SEGURA SARRIA, S.L."/>
    <n v="84000727"/>
    <s v="CÁCERES - PAVIEX (C/CORONEL AURELIA"/>
    <n v="3230"/>
    <x v="59"/>
    <d v="2024-09-20T00:00:00"/>
    <d v="1899-12-30T12:00:14"/>
    <s v="24/09 56s CAMION ABI"/>
    <d v="2024-09-24T00:00:00"/>
    <x v="9"/>
    <x v="13"/>
    <x v="4801"/>
    <d v="2024-09-24T00:00:00"/>
    <d v="1899-12-30T11:07:27"/>
    <n v="142"/>
    <s v="E00142"/>
    <s v="RUTA KMS.142"/>
    <x v="164"/>
    <x v="0"/>
    <x v="0"/>
    <x v="8"/>
    <x v="1"/>
    <d v="2024-09-20T12:00:14"/>
    <x v="439"/>
    <n v="103.99611111113336"/>
    <d v="2024-09-24T11:07:27"/>
    <d v="1899-12-30T01:53:36"/>
    <d v="2024-09-24T13:01:03"/>
    <n v="6.9825000002165325"/>
    <x v="0"/>
    <m/>
    <m/>
    <x v="0"/>
    <x v="21"/>
    <x v="0"/>
    <x v="4"/>
    <x v="7"/>
    <n v="3"/>
    <s v=""/>
    <d v="1899-12-31T21:26:24"/>
    <n v="101.10277777780003"/>
    <n v="48"/>
    <n v="53.102777777800029"/>
    <n v="0"/>
    <x v="4"/>
  </r>
  <r>
    <s v="E002"/>
    <s v="EO65"/>
    <x v="4628"/>
    <x v="0"/>
    <s v="E4"/>
    <n v="100057814"/>
    <s v="DAZACAL, S.L."/>
    <n v="84000150"/>
    <s v="CALZADA DE OROPESA"/>
    <n v="3230"/>
    <x v="59"/>
    <d v="2024-09-20T00:00:00"/>
    <d v="1899-12-30T15:32:51"/>
    <s v="24/09 recog pal"/>
    <d v="2024-09-24T00:00:00"/>
    <x v="9"/>
    <x v="13"/>
    <x v="4802"/>
    <d v="2024-09-24T00:00:00"/>
    <d v="1899-12-30T11:47:51"/>
    <n v="251"/>
    <s v="E00251"/>
    <s v="RUTA KMS.251"/>
    <x v="178"/>
    <x v="0"/>
    <x v="0"/>
    <x v="8"/>
    <x v="1"/>
    <d v="2024-09-20T15:32:51"/>
    <x v="439"/>
    <n v="100.45250000007218"/>
    <d v="2024-09-24T11:47:51"/>
    <d v="1899-12-30T03:20:48"/>
    <d v="2024-09-24T15:08:39"/>
    <n v="4.8558333333930932"/>
    <x v="0"/>
    <m/>
    <m/>
    <x v="0"/>
    <x v="21"/>
    <x v="0"/>
    <x v="4"/>
    <x v="7"/>
    <n v="3"/>
    <s v="ALMACENES SAN BLAS CORTEGANA, S.L."/>
    <d v="1900-01-02T08:19:12"/>
    <n v="96.105833333405513"/>
    <n v="48"/>
    <n v="48.105833333405513"/>
    <n v="0"/>
    <x v="4"/>
  </r>
  <r>
    <s v="E002"/>
    <s v="EO65"/>
    <x v="4629"/>
    <x v="0"/>
    <s v="E4"/>
    <n v="100018408"/>
    <s v="GUTIERREZ CARABALLO, JOSE MANUEL"/>
    <n v="84000202"/>
    <s v="AROCHE-BORRERO OCHOA"/>
    <n v="3230"/>
    <x v="59"/>
    <d v="2024-09-23T00:00:00"/>
    <d v="1899-12-30T09:32:02"/>
    <s v="25/09+M.LUISA"/>
    <d v="2024-09-25T00:00:00"/>
    <x v="9"/>
    <x v="13"/>
    <x v="4803"/>
    <d v="2024-09-25T00:00:00"/>
    <d v="1899-12-30T07:42:14"/>
    <n v="92"/>
    <s v="E00092"/>
    <s v="RUTA KMS.092"/>
    <x v="156"/>
    <x v="0"/>
    <x v="0"/>
    <x v="8"/>
    <x v="1"/>
    <d v="2024-09-23T09:32:02"/>
    <x v="452"/>
    <n v="58.466111111221835"/>
    <d v="2024-09-25T07:42:14"/>
    <d v="1899-12-30T01:13:36"/>
    <d v="2024-09-25T08:55:50"/>
    <n v="11.069444444496185"/>
    <x v="0"/>
    <m/>
    <m/>
    <x v="0"/>
    <x v="24"/>
    <x v="0"/>
    <x v="4"/>
    <x v="12"/>
    <n v="4"/>
    <s v="VAZQUEZ COTANO, FCO. JAVIER"/>
    <d v="1899-12-31T05:26:24"/>
    <n v="56.239444444555168"/>
    <n v="24"/>
    <n v="32.239444444555168"/>
    <n v="0"/>
    <x v="4"/>
  </r>
  <r>
    <s v="E002"/>
    <s v="EO65"/>
    <x v="4630"/>
    <x v="0"/>
    <s v="E4"/>
    <n v="100018408"/>
    <s v="GUTIERREZ CARABALLO, JOSE MANUEL"/>
    <n v="84000373"/>
    <s v="AROCHE-Mª LUISA ALVAREZ CORCHADO"/>
    <n v="3230"/>
    <x v="59"/>
    <d v="2024-09-23T00:00:00"/>
    <d v="1899-12-30T09:32:48"/>
    <s v="25/09+BORRERO"/>
    <d v="2024-09-25T00:00:00"/>
    <x v="9"/>
    <x v="13"/>
    <x v="4804"/>
    <d v="2024-09-25T00:00:00"/>
    <d v="1899-12-30T07:38:45"/>
    <n v="92"/>
    <s v="E00092"/>
    <s v="RUTA KMS.092"/>
    <x v="156"/>
    <x v="0"/>
    <x v="0"/>
    <x v="8"/>
    <x v="1"/>
    <d v="2024-09-23T09:32:48"/>
    <x v="452"/>
    <n v="58.453333333425689"/>
    <d v="2024-09-25T07:38:45"/>
    <d v="1899-12-30T01:13:36"/>
    <d v="2024-09-25T08:52:21"/>
    <n v="11.127500000002328"/>
    <x v="0"/>
    <m/>
    <m/>
    <x v="0"/>
    <x v="24"/>
    <x v="0"/>
    <x v="4"/>
    <x v="12"/>
    <n v="4"/>
    <s v="VAZQUEZ COTANO, FCO. JAVIER"/>
    <d v="1899-12-31T05:26:24"/>
    <n v="56.226666666759023"/>
    <n v="24"/>
    <n v="32.226666666759023"/>
    <n v="0"/>
    <x v="4"/>
  </r>
  <r>
    <s v="E002"/>
    <s v="EO65"/>
    <x v="4631"/>
    <x v="0"/>
    <s v="E4"/>
    <n v="100057845"/>
    <s v="INVERSIONES SEGURA SARRIA, S.L."/>
    <n v="84000671"/>
    <s v="VALDEFUENTES- PAVIEX"/>
    <n v="3230"/>
    <x v="59"/>
    <d v="2024-09-23T00:00:00"/>
    <d v="1899-12-30T09:48:18"/>
    <s v="25/09 56SACOS CAMION"/>
    <d v="2024-09-25T00:00:00"/>
    <x v="13"/>
    <x v="13"/>
    <x v="4805"/>
    <d v="2024-09-25T00:00:00"/>
    <d v="1899-12-30T07:29:05"/>
    <n v="124"/>
    <s v="E00124"/>
    <s v="RUTA KMS.124"/>
    <x v="164"/>
    <x v="0"/>
    <x v="0"/>
    <x v="8"/>
    <x v="1"/>
    <d v="2024-09-23T09:48:18"/>
    <x v="473"/>
    <n v="46.1950000001234"/>
    <d v="2024-09-25T07:29:05"/>
    <d v="1899-12-30T01:39:12"/>
    <d v="2024-09-25T09:08:17"/>
    <n v="-1.1380555554642342"/>
    <x v="1"/>
    <m/>
    <m/>
    <x v="0"/>
    <x v="24"/>
    <x v="1"/>
    <x v="4"/>
    <x v="12"/>
    <n v="4"/>
    <s v=""/>
    <d v="1899-12-31T15:40:48"/>
    <n v="43.541666666790064"/>
    <n v="24"/>
    <n v="19.541666666790064"/>
    <n v="0"/>
    <x v="4"/>
  </r>
  <r>
    <s v="E002"/>
    <s v="EO65"/>
    <x v="4632"/>
    <x v="0"/>
    <s v="E3"/>
    <n v="432000110"/>
    <s v="PREBETONG HORMIGONES, S.A."/>
    <n v="85000005"/>
    <s v="BADAJOZ-CAYA Nº 37"/>
    <n v="3297"/>
    <x v="60"/>
    <d v="2024-09-23T00:00:00"/>
    <d v="1899-12-30T10:25:02"/>
    <s v="24/09 15:00h"/>
    <d v="2024-09-24T00:00:00"/>
    <x v="4"/>
    <x v="13"/>
    <x v="4806"/>
    <d v="2024-09-24T00:00:00"/>
    <d v="1899-12-30T12:50:35"/>
    <n v="94"/>
    <s v="E00094"/>
    <s v="RUTA KMS.094"/>
    <x v="169"/>
    <x v="0"/>
    <x v="0"/>
    <x v="8"/>
    <x v="0"/>
    <d v="2024-09-23T10:25:02"/>
    <x v="469"/>
    <n v="28.582777777744923"/>
    <d v="2024-09-24T12:50:35"/>
    <d v="1899-12-30T01:15:12"/>
    <d v="2024-09-24T14:05:47"/>
    <n v="0.90361111122183502"/>
    <x v="0"/>
    <m/>
    <m/>
    <x v="0"/>
    <x v="21"/>
    <x v="0"/>
    <x v="4"/>
    <x v="3"/>
    <n v="3"/>
    <s v=""/>
    <d v="1899-12-31T06:04:48"/>
    <n v="26.329444444411589"/>
    <n v="12"/>
    <n v="14.329444444411589"/>
    <n v="0"/>
    <x v="4"/>
  </r>
  <r>
    <s v="E002"/>
    <s v="EO65"/>
    <x v="4633"/>
    <x v="0"/>
    <s v="E3"/>
    <n v="100022399"/>
    <s v="GEVORA CONSTRUCCIONES S.A."/>
    <n v="85000566"/>
    <s v="LA ALBUERA-MEJORA EX310"/>
    <n v="3227"/>
    <x v="62"/>
    <d v="2024-09-23T00:00:00"/>
    <d v="1899-12-30T12:14:05"/>
    <s v="24/09 13:00h"/>
    <d v="2024-09-24T00:00:00"/>
    <x v="0"/>
    <x v="13"/>
    <x v="4807"/>
    <d v="2024-09-24T00:00:00"/>
    <d v="1899-12-30T09:58:58"/>
    <n v="73"/>
    <s v="E00073"/>
    <s v="RUTA KMS.073"/>
    <x v="73"/>
    <x v="0"/>
    <x v="0"/>
    <x v="8"/>
    <x v="0"/>
    <d v="2024-09-23T12:14:05"/>
    <x v="461"/>
    <n v="24.765277777682059"/>
    <d v="2024-09-24T09:58:58"/>
    <d v="1899-12-30T00:58:24"/>
    <d v="2024-09-24T10:57:22"/>
    <n v="2.0438888889038935"/>
    <x v="0"/>
    <m/>
    <m/>
    <x v="0"/>
    <x v="21"/>
    <x v="0"/>
    <x v="4"/>
    <x v="1"/>
    <n v="3"/>
    <s v="TTES COOPERATIVOS ARAGONES S COOP"/>
    <d v="1899-12-30T23:21:36"/>
    <n v="22.791944444348726"/>
    <n v="12"/>
    <n v="10.791944444348726"/>
    <n v="0"/>
    <x v="4"/>
  </r>
  <r>
    <s v="E002"/>
    <s v="EO65"/>
    <x v="4634"/>
    <x v="0"/>
    <s v="E3"/>
    <n v="100058317"/>
    <s v="UTE VARIANTE ZAFRA"/>
    <n v="85000397"/>
    <s v="ZAFRA-VARIANTE DE ZAFRA"/>
    <n v="3227"/>
    <x v="62"/>
    <d v="2024-09-23T00:00:00"/>
    <d v="1899-12-30T13:04:22"/>
    <s v="24/09 10h"/>
    <d v="2024-09-24T00:00:00"/>
    <x v="11"/>
    <x v="13"/>
    <x v="4808"/>
    <d v="2024-09-23T00:00:00"/>
    <d v="1899-12-30T10:03:54"/>
    <n v="12"/>
    <s v="E00012"/>
    <s v="RUTA KMS.012"/>
    <x v="158"/>
    <x v="0"/>
    <x v="0"/>
    <x v="8"/>
    <x v="0"/>
    <d v="2024-09-23T13:04:22"/>
    <x v="440"/>
    <n v="20.927222222147975"/>
    <d v="2024-09-23T10:03:54"/>
    <d v="1899-12-30T00:09:36"/>
    <d v="2024-09-23T10:13:30"/>
    <n v="23.774999999965075"/>
    <x v="0"/>
    <m/>
    <m/>
    <x v="0"/>
    <x v="20"/>
    <x v="0"/>
    <x v="4"/>
    <x v="6"/>
    <n v="2"/>
    <s v=""/>
    <d v="1899-12-30T03:50:24"/>
    <n v="19.767222222147975"/>
    <n v="12"/>
    <n v="7.767222222147975"/>
    <n v="0"/>
    <x v="4"/>
  </r>
  <r>
    <s v="E002"/>
    <s v="EO65"/>
    <x v="4635"/>
    <x v="0"/>
    <s v="E3"/>
    <n v="100058317"/>
    <s v="UTE VARIANTE ZAFRA"/>
    <n v="85000397"/>
    <s v="ZAFRA-VARIANTE DE ZAFRA"/>
    <n v="3227"/>
    <x v="62"/>
    <d v="2024-09-23T00:00:00"/>
    <d v="1899-12-30T13:04:38"/>
    <s v="24/09 16:00h"/>
    <d v="2024-09-24T00:00:00"/>
    <x v="6"/>
    <x v="13"/>
    <x v="4809"/>
    <d v="2024-09-24T00:00:00"/>
    <d v="1899-12-30T13:03:32"/>
    <n v="12"/>
    <s v="E00012"/>
    <s v="RUTA KMS.012"/>
    <x v="158"/>
    <x v="0"/>
    <x v="0"/>
    <x v="8"/>
    <x v="0"/>
    <d v="2024-09-23T13:04:38"/>
    <x v="463"/>
    <n v="26.922777777712326"/>
    <d v="2024-09-24T13:03:32"/>
    <d v="1899-12-30T00:09:36"/>
    <d v="2024-09-24T13:13:08"/>
    <n v="2.781111110933125"/>
    <x v="0"/>
    <m/>
    <m/>
    <x v="0"/>
    <x v="21"/>
    <x v="0"/>
    <x v="4"/>
    <x v="2"/>
    <n v="3"/>
    <s v=""/>
    <d v="1899-12-30T03:50:24"/>
    <n v="25.762777777712326"/>
    <n v="12"/>
    <n v="13.762777777712326"/>
    <n v="0"/>
    <x v="4"/>
  </r>
  <r>
    <s v="E002"/>
    <s v="EO65"/>
    <x v="4636"/>
    <x v="0"/>
    <s v="E4"/>
    <n v="100057811"/>
    <s v="MAT. DE CONSTR. SAN ZOILO, SL"/>
    <n v="84000091"/>
    <s v="CARRION DE LOS CONDES"/>
    <n v="3230"/>
    <x v="59"/>
    <d v="2024-09-23T00:00:00"/>
    <d v="1899-12-30T13:55:37"/>
    <s v="25/09"/>
    <d v="2024-09-25T00:00:00"/>
    <x v="9"/>
    <x v="13"/>
    <x v="4810"/>
    <d v="2024-09-25T00:00:00"/>
    <d v="1899-12-30T11:58:57"/>
    <n v="554"/>
    <s v="E00554"/>
    <s v="RUTA KMS.554"/>
    <x v="344"/>
    <x v="0"/>
    <x v="0"/>
    <x v="8"/>
    <x v="1"/>
    <d v="2024-09-23T13:55:37"/>
    <x v="452"/>
    <n v="54.073055555694737"/>
    <d v="2024-09-25T11:58:57"/>
    <d v="1899-12-30T07:23:12"/>
    <d v="2024-09-25T19:22:09"/>
    <n v="0.63083333341637626"/>
    <x v="0"/>
    <m/>
    <m/>
    <x v="0"/>
    <x v="24"/>
    <x v="0"/>
    <x v="4"/>
    <x v="7"/>
    <n v="4"/>
    <s v=""/>
    <d v="1900-01-06T09:16:48"/>
    <n v="45.686388889028066"/>
    <n v="24"/>
    <n v="21.686388889028066"/>
    <n v="0"/>
    <x v="4"/>
  </r>
  <r>
    <s v="E002"/>
    <s v="EO65"/>
    <x v="4637"/>
    <x v="0"/>
    <s v="E3"/>
    <n v="100058317"/>
    <s v="UTE VARIANTE ZAFRA"/>
    <n v="85000397"/>
    <s v="ZAFRA-VARIANTE DE ZAFRA"/>
    <n v="3227"/>
    <x v="62"/>
    <d v="2024-09-23T00:00:00"/>
    <d v="1899-12-30T16:20:27"/>
    <s v="24/09 12h"/>
    <d v="2024-09-24T00:00:00"/>
    <x v="17"/>
    <x v="13"/>
    <x v="4811"/>
    <d v="2024-09-24T00:00:00"/>
    <d v="1899-12-30T10:54:28"/>
    <n v="12"/>
    <s v="E00012"/>
    <s v="RUTA KMS.012"/>
    <x v="165"/>
    <x v="0"/>
    <x v="0"/>
    <x v="8"/>
    <x v="0"/>
    <d v="2024-09-23T16:20:27"/>
    <x v="449"/>
    <n v="19.659166666679084"/>
    <d v="2024-09-24T10:54:28"/>
    <d v="1899-12-30T00:09:36"/>
    <d v="2024-09-24T11:04:04"/>
    <n v="0.93222222221083939"/>
    <x v="0"/>
    <m/>
    <m/>
    <x v="0"/>
    <x v="21"/>
    <x v="0"/>
    <x v="4"/>
    <x v="6"/>
    <n v="3"/>
    <s v=""/>
    <d v="1899-12-30T03:50:24"/>
    <n v="18.499166666679084"/>
    <n v="12"/>
    <n v="6.4991666666790842"/>
    <n v="0"/>
    <x v="4"/>
  </r>
  <r>
    <s v="E002"/>
    <s v="EO65"/>
    <x v="4638"/>
    <x v="0"/>
    <s v="E3"/>
    <n v="100057782"/>
    <s v="TPTES. Y MAT. EL ESPABILAO,SL"/>
    <n v="85000032"/>
    <s v="HERRERA DEL DUQUE"/>
    <n v="3297"/>
    <x v="60"/>
    <d v="2024-09-23T00:00:00"/>
    <d v="1899-12-30T17:51:20"/>
    <s v="24/09 17:00h"/>
    <d v="2024-09-24T00:00:00"/>
    <x v="1"/>
    <x v="13"/>
    <x v="4812"/>
    <d v="2024-09-24T00:00:00"/>
    <d v="1899-12-30T10:56:55"/>
    <n v="220"/>
    <s v="E00220"/>
    <s v="RUTA KMS.220"/>
    <x v="166"/>
    <x v="0"/>
    <x v="0"/>
    <x v="8"/>
    <x v="0"/>
    <d v="2024-09-23T17:51:20"/>
    <x v="471"/>
    <n v="23.144444444566034"/>
    <d v="2024-09-24T10:56:55"/>
    <d v="1899-12-30T02:56:00"/>
    <d v="2024-09-24T13:52:55"/>
    <n v="3.1180555557366461"/>
    <x v="0"/>
    <m/>
    <m/>
    <x v="0"/>
    <x v="21"/>
    <x v="0"/>
    <x v="4"/>
    <x v="6"/>
    <n v="3"/>
    <s v=""/>
    <d v="1900-01-01T22:24:00"/>
    <n v="19.2111111112327"/>
    <n v="12"/>
    <n v="7.2111111112327002"/>
    <n v="0"/>
    <x v="4"/>
  </r>
  <r>
    <s v="E002"/>
    <s v="EO65"/>
    <x v="4639"/>
    <x v="0"/>
    <s v="E3"/>
    <n v="100028265"/>
    <s v="HORMIG. Y DERIVADOS SANTANO, S.A."/>
    <n v="85000214"/>
    <s v="TRUJILLO"/>
    <n v="3228"/>
    <x v="61"/>
    <d v="2024-09-24T00:00:00"/>
    <d v="1899-12-30T08:04:30"/>
    <s v="24/09 a partir 15h"/>
    <d v="2024-09-24T00:00:00"/>
    <x v="7"/>
    <x v="13"/>
    <x v="4813"/>
    <d v="2024-09-24T00:00:00"/>
    <d v="1899-12-30T12:02:42"/>
    <n v="163"/>
    <s v="E00163"/>
    <s v="RUTA KMS.163"/>
    <x v="172"/>
    <x v="0"/>
    <x v="0"/>
    <x v="8"/>
    <x v="0"/>
    <d v="2024-09-24T08:04:30"/>
    <x v="505"/>
    <n v="9.9250000000465661"/>
    <d v="2024-09-24T12:02:42"/>
    <d v="1899-12-30T02:10:24"/>
    <d v="2024-09-24T14:13:06"/>
    <n v="3.7816666665603407"/>
    <x v="0"/>
    <m/>
    <m/>
    <x v="0"/>
    <x v="21"/>
    <x v="0"/>
    <x v="4"/>
    <x v="3"/>
    <n v="3"/>
    <s v="MARTINEZ RODRIGUEZ FRANCISCO JAVIER"/>
    <d v="1900-01-01T04:09:36"/>
    <n v="6.7516666667132323"/>
    <n v="0"/>
    <n v="6.7516666667132323"/>
    <n v="0"/>
    <x v="4"/>
  </r>
  <r>
    <s v="E002"/>
    <s v="EO65"/>
    <x v="4640"/>
    <x v="0"/>
    <s v="E3"/>
    <n v="432000110"/>
    <s v="PREBETONG HORMIGONES, S.A."/>
    <n v="85000000"/>
    <s v="FREGENAL DE LA SIERRA"/>
    <n v="3297"/>
    <x v="60"/>
    <d v="2024-09-24T00:00:00"/>
    <d v="1899-12-30T08:46:20"/>
    <s v="25/09 08:00h Con Gri"/>
    <d v="2024-09-25T00:00:00"/>
    <x v="13"/>
    <x v="13"/>
    <x v="4814"/>
    <d v="2024-09-25T00:00:00"/>
    <d v="1899-12-30T07:35:20"/>
    <n v="32"/>
    <s v="E00032"/>
    <s v="RUTA KMS.032"/>
    <x v="167"/>
    <x v="0"/>
    <x v="0"/>
    <x v="8"/>
    <x v="0"/>
    <d v="2024-09-24T08:46:20"/>
    <x v="473"/>
    <n v="23.227777777821757"/>
    <d v="2024-09-25T07:35:20"/>
    <d v="1899-12-30T00:25:36"/>
    <d v="2024-09-25T08:00:56"/>
    <n v="-1.555555552477017E-2"/>
    <x v="0"/>
    <m/>
    <m/>
    <x v="0"/>
    <x v="24"/>
    <x v="0"/>
    <x v="4"/>
    <x v="12"/>
    <n v="4"/>
    <s v="HIBURSANFRE, S.L.U."/>
    <d v="1899-12-30T10:14:24"/>
    <n v="21.801111111155091"/>
    <n v="12"/>
    <n v="9.801111111155091"/>
    <n v="0"/>
    <x v="4"/>
  </r>
  <r>
    <s v="E002"/>
    <s v="EO65"/>
    <x v="4641"/>
    <x v="0"/>
    <s v="E4"/>
    <n v="100057810"/>
    <s v="CERAYBA MAT. Y ELEVACION S.L."/>
    <n v="84000138"/>
    <s v="DON BENITO-CERAYBA"/>
    <n v="3230"/>
    <x v="59"/>
    <d v="2024-09-24T00:00:00"/>
    <d v="1899-12-30T08:52:40"/>
    <s v="25/09 64s+completar5"/>
    <d v="2024-09-25T00:00:00"/>
    <x v="9"/>
    <x v="13"/>
    <x v="4815"/>
    <d v="2024-09-25T00:00:00"/>
    <d v="1899-12-30T12:37:16"/>
    <n v="124"/>
    <s v="E00124"/>
    <s v="RUTA KMS.124"/>
    <x v="164"/>
    <x v="0"/>
    <x v="0"/>
    <x v="8"/>
    <x v="1"/>
    <d v="2024-09-24T08:52:40"/>
    <x v="452"/>
    <n v="35.122222222213168"/>
    <d v="2024-09-25T12:37:16"/>
    <d v="1899-12-30T01:39:12"/>
    <d v="2024-09-25T14:16:28"/>
    <n v="5.7255555554875173"/>
    <x v="0"/>
    <m/>
    <m/>
    <x v="0"/>
    <x v="24"/>
    <x v="0"/>
    <x v="4"/>
    <x v="3"/>
    <n v="4"/>
    <s v=""/>
    <d v="1899-12-31T15:40:48"/>
    <n v="32.468888888879832"/>
    <n v="12"/>
    <n v="20.468888888879832"/>
    <n v="0"/>
    <x v="4"/>
  </r>
  <r>
    <s v="E002"/>
    <s v="EO65"/>
    <x v="4642"/>
    <x v="0"/>
    <s v="E4"/>
    <n v="100057845"/>
    <s v="INVERSIONES SEGURA SARRIA, S.L."/>
    <n v="84000195"/>
    <s v="VALLECAS-EUROCOBEL"/>
    <n v="3230"/>
    <x v="59"/>
    <d v="2024-09-24T00:00:00"/>
    <d v="1899-12-30T09:05:02"/>
    <s v="25/09 64s"/>
    <d v="2024-09-25T00:00:00"/>
    <x v="3"/>
    <x v="13"/>
    <x v="4816"/>
    <d v="2024-09-24T00:00:00"/>
    <d v="1899-12-30T12:49:25"/>
    <n v="425"/>
    <s v="E00425"/>
    <s v="RUTA KMS.425"/>
    <x v="427"/>
    <x v="0"/>
    <x v="0"/>
    <x v="8"/>
    <x v="1"/>
    <d v="2024-09-24T09:05:02"/>
    <x v="504"/>
    <n v="28.916111111117061"/>
    <d v="2024-09-24T12:49:25"/>
    <d v="1899-12-30T05:40:00"/>
    <d v="2024-09-24T18:29:25"/>
    <n v="19.509722222399432"/>
    <x v="0"/>
    <m/>
    <m/>
    <x v="0"/>
    <x v="21"/>
    <x v="0"/>
    <x v="4"/>
    <x v="3"/>
    <n v="3"/>
    <s v=""/>
    <d v="1900-01-04T16:00:00"/>
    <n v="22.249444444450393"/>
    <n v="12"/>
    <n v="10.249444444450393"/>
    <n v="0"/>
    <x v="4"/>
  </r>
  <r>
    <s v="E002"/>
    <s v="EO65"/>
    <x v="4643"/>
    <x v="0"/>
    <s v="E4"/>
    <n v="100057844"/>
    <s v="TRANSLOGISTICA PIEDRABUENA, S.L."/>
    <n v="84000206"/>
    <s v="PIEDRABUENA"/>
    <n v="3230"/>
    <x v="59"/>
    <d v="2024-09-24T00:00:00"/>
    <d v="1899-12-30T09:14:11"/>
    <s v="25/09 recog pal"/>
    <d v="2024-09-25T00:00:00"/>
    <x v="9"/>
    <x v="13"/>
    <x v="4817"/>
    <d v="2024-09-24T00:00:00"/>
    <d v="1899-12-30T12:03:26"/>
    <n v="292"/>
    <s v="E00292"/>
    <s v="RUTA KMS.292"/>
    <x v="160"/>
    <x v="0"/>
    <x v="0"/>
    <x v="8"/>
    <x v="1"/>
    <d v="2024-09-24T09:14:11"/>
    <x v="452"/>
    <n v="34.76361111109145"/>
    <d v="2024-09-24T12:03:26"/>
    <d v="1899-12-30T03:53:36"/>
    <d v="2024-09-24T15:57:02"/>
    <n v="28.049444444593973"/>
    <x v="0"/>
    <m/>
    <m/>
    <x v="0"/>
    <x v="21"/>
    <x v="0"/>
    <x v="4"/>
    <x v="3"/>
    <n v="3"/>
    <s v=""/>
    <d v="1900-01-02T21:26:24"/>
    <n v="29.870277777758115"/>
    <n v="12"/>
    <n v="17.870277777758115"/>
    <n v="0"/>
    <x v="4"/>
  </r>
  <r>
    <s v="E002"/>
    <s v="EO65"/>
    <x v="4644"/>
    <x v="0"/>
    <s v="E4"/>
    <n v="100059385"/>
    <s v="SUMINISTROS VILLAVICIOSA, S.L."/>
    <n v="84000648"/>
    <s v="ALCORCÓN- SUMINISTROS VILLAVICIOSA"/>
    <n v="3230"/>
    <x v="59"/>
    <d v="2024-09-24T00:00:00"/>
    <d v="1899-12-30T10:07:39"/>
    <s v="25/09-26/09 56s"/>
    <d v="2024-09-26T00:00:00"/>
    <x v="3"/>
    <x v="13"/>
    <x v="4818"/>
    <d v="2024-09-24T00:00:00"/>
    <d v="1899-12-30T13:39:01"/>
    <n v="401"/>
    <s v="E00401"/>
    <s v="RUTA KMS.401"/>
    <x v="428"/>
    <x v="0"/>
    <x v="0"/>
    <x v="8"/>
    <x v="1"/>
    <d v="2024-09-24T10:07:39"/>
    <x v="514"/>
    <n v="51.872499999997672"/>
    <d v="2024-09-24T13:39:01"/>
    <d v="1899-12-30T05:20:48"/>
    <d v="2024-09-24T18:59:49"/>
    <n v="43.003055555513129"/>
    <x v="0"/>
    <m/>
    <m/>
    <x v="0"/>
    <x v="21"/>
    <x v="0"/>
    <x v="4"/>
    <x v="2"/>
    <n v="3"/>
    <s v=""/>
    <d v="1900-01-04T08:19:12"/>
    <n v="45.525833333331008"/>
    <n v="24"/>
    <n v="21.525833333331008"/>
    <n v="0"/>
    <x v="4"/>
  </r>
  <r>
    <s v="E002"/>
    <s v="EO65"/>
    <x v="4645"/>
    <x v="0"/>
    <s v="E4"/>
    <n v="100018408"/>
    <s v="GUTIERREZ CARABALLO, JOSE MANUEL"/>
    <n v="84000203"/>
    <s v="PAYMOGO-MATERIALES MARIA LUISA"/>
    <n v="3230"/>
    <x v="59"/>
    <d v="2024-09-24T00:00:00"/>
    <d v="1899-12-30T10:18:25"/>
    <s v="25/09 6pal 64s+PUEBL"/>
    <d v="2024-09-25T00:00:00"/>
    <x v="9"/>
    <x v="13"/>
    <x v="4819"/>
    <d v="2024-09-24T00:00:00"/>
    <d v="1899-12-30T14:00:40"/>
    <n v="150"/>
    <s v="E00150"/>
    <s v="RUTA KMS.150"/>
    <x v="429"/>
    <x v="0"/>
    <x v="0"/>
    <x v="8"/>
    <x v="1"/>
    <d v="2024-09-24T10:18:25"/>
    <x v="452"/>
    <n v="33.69305555569008"/>
    <d v="2024-09-24T14:00:40"/>
    <d v="1899-12-30T02:00:00"/>
    <d v="2024-09-24T16:00:40"/>
    <n v="27.988888888852671"/>
    <x v="0"/>
    <m/>
    <m/>
    <x v="0"/>
    <x v="21"/>
    <x v="0"/>
    <x v="4"/>
    <x v="5"/>
    <n v="3"/>
    <s v=""/>
    <d v="1900-01-01T00:00:00"/>
    <n v="30.69305555569008"/>
    <n v="12"/>
    <n v="18.69305555569008"/>
    <n v="0"/>
    <x v="4"/>
  </r>
  <r>
    <s v="E002"/>
    <s v="EO65"/>
    <x v="4646"/>
    <x v="0"/>
    <s v="E4"/>
    <n v="100018408"/>
    <s v="GUTIERREZ CARABALLO, JOSE MANUEL"/>
    <n v="84000249"/>
    <s v="PUEBLA DE GUZMAN-JUAN DELGADO"/>
    <n v="3230"/>
    <x v="59"/>
    <d v="2024-09-24T00:00:00"/>
    <d v="1899-12-30T10:19:22"/>
    <s v="25/09 56s+PAYMOGO"/>
    <d v="2024-09-25T00:00:00"/>
    <x v="9"/>
    <x v="13"/>
    <x v="4820"/>
    <d v="2024-09-24T00:00:00"/>
    <d v="1899-12-30T13:31:04"/>
    <n v="147"/>
    <s v="E00147"/>
    <s v="RUTA KMS.147"/>
    <x v="429"/>
    <x v="0"/>
    <x v="0"/>
    <x v="8"/>
    <x v="1"/>
    <d v="2024-09-24T10:19:22"/>
    <x v="452"/>
    <n v="33.677222222322598"/>
    <d v="2024-09-24T13:31:04"/>
    <d v="1899-12-30T01:57:36"/>
    <d v="2024-09-24T15:28:40"/>
    <n v="28.522222222352866"/>
    <x v="0"/>
    <m/>
    <m/>
    <x v="0"/>
    <x v="21"/>
    <x v="0"/>
    <x v="4"/>
    <x v="2"/>
    <n v="3"/>
    <s v=""/>
    <d v="1899-12-31T23:02:24"/>
    <n v="30.717222222322597"/>
    <n v="12"/>
    <n v="18.717222222322597"/>
    <n v="0"/>
    <x v="4"/>
  </r>
  <r>
    <s v="E002"/>
    <s v="EO65"/>
    <x v="4647"/>
    <x v="0"/>
    <s v="E3"/>
    <n v="100057809"/>
    <s v="HORM. QUINTANAR, SL"/>
    <n v="85000092"/>
    <s v="QUINTANAR DE LA ORDEN"/>
    <n v="3297"/>
    <x v="60"/>
    <d v="2024-09-24T00:00:00"/>
    <d v="1899-12-30T10:32:39"/>
    <s v="25/09 08:00h"/>
    <d v="2024-09-25T00:00:00"/>
    <x v="13"/>
    <x v="13"/>
    <x v="4821"/>
    <d v="2024-09-24T00:00:00"/>
    <d v="1899-12-30T17:30:54"/>
    <n v="492"/>
    <s v="E00492"/>
    <s v="RUTA KMS.492"/>
    <x v="338"/>
    <x v="0"/>
    <x v="0"/>
    <x v="8"/>
    <x v="0"/>
    <d v="2024-09-24T10:32:39"/>
    <x v="473"/>
    <n v="21.45583333336981"/>
    <d v="2024-09-24T17:30:54"/>
    <d v="1899-12-30T06:33:36"/>
    <d v="2024-09-25T00:04:30"/>
    <n v="7.9250000001629815"/>
    <x v="0"/>
    <m/>
    <m/>
    <x v="0"/>
    <x v="21"/>
    <x v="0"/>
    <x v="4"/>
    <x v="9"/>
    <n v="3"/>
    <s v="HORMIGONES Y CONTENEDORES JARA"/>
    <d v="1900-01-05T13:26:24"/>
    <n v="13.895833333369811"/>
    <n v="12"/>
    <n v="1.8958333333698114"/>
    <n v="0"/>
    <x v="4"/>
  </r>
  <r>
    <s v="E002"/>
    <s v="EO65"/>
    <x v="4648"/>
    <x v="0"/>
    <s v="E3"/>
    <n v="100057858"/>
    <s v="SPECIAL CONCRETE 3, S.L."/>
    <n v="85000115"/>
    <s v="ALCORCON"/>
    <n v="3297"/>
    <x v="60"/>
    <d v="2024-09-24T00:00:00"/>
    <d v="1899-12-30T10:36:24"/>
    <s v="25/09 15:00h"/>
    <d v="2024-09-25T00:00:00"/>
    <x v="4"/>
    <x v="13"/>
    <x v="4822"/>
    <d v="2024-09-24T00:00:00"/>
    <d v="1899-12-30T15:17:44"/>
    <n v="403"/>
    <s v="E00403"/>
    <s v="RUTA KMS.403"/>
    <x v="162"/>
    <x v="0"/>
    <x v="0"/>
    <x v="8"/>
    <x v="0"/>
    <d v="2024-09-24T10:36:24"/>
    <x v="488"/>
    <n v="28.39333333336981"/>
    <d v="2024-09-24T15:17:44"/>
    <d v="1899-12-30T05:22:24"/>
    <d v="2024-09-24T20:40:08"/>
    <n v="18.331111111154314"/>
    <x v="0"/>
    <m/>
    <m/>
    <x v="0"/>
    <x v="21"/>
    <x v="0"/>
    <x v="4"/>
    <x v="4"/>
    <n v="3"/>
    <s v="HORMIGONES Y CONTENEDORES JARA"/>
    <d v="1900-01-04T08:57:36"/>
    <n v="22.020000000036475"/>
    <n v="12"/>
    <n v="10.020000000036475"/>
    <n v="0"/>
    <x v="4"/>
  </r>
  <r>
    <s v="E002"/>
    <s v="EO65"/>
    <x v="4649"/>
    <x v="0"/>
    <s v="E3"/>
    <n v="100057858"/>
    <s v="SPECIAL CONCRETE 3, S.L."/>
    <n v="85000115"/>
    <s v="ALCORCON"/>
    <n v="3297"/>
    <x v="60"/>
    <d v="2024-09-24T00:00:00"/>
    <d v="1899-12-30T10:36:40"/>
    <s v="25/09 08:00h"/>
    <d v="2024-09-25T00:00:00"/>
    <x v="13"/>
    <x v="13"/>
    <x v="4823"/>
    <d v="2024-09-24T00:00:00"/>
    <d v="1899-12-30T13:09:20"/>
    <n v="403"/>
    <s v="E00403"/>
    <s v="RUTA KMS.403"/>
    <x v="201"/>
    <x v="0"/>
    <x v="0"/>
    <x v="8"/>
    <x v="0"/>
    <d v="2024-09-24T10:36:40"/>
    <x v="473"/>
    <n v="21.388888888992369"/>
    <d v="2024-09-24T13:09:20"/>
    <d v="1899-12-30T05:22:24"/>
    <d v="2024-09-24T18:31:44"/>
    <n v="13.471111111168284"/>
    <x v="0"/>
    <m/>
    <m/>
    <x v="0"/>
    <x v="21"/>
    <x v="0"/>
    <x v="4"/>
    <x v="2"/>
    <n v="3"/>
    <s v="HORMIGONES Y CONTENEDORES JARA"/>
    <d v="1900-01-04T08:57:36"/>
    <n v="15.015555555659034"/>
    <n v="12"/>
    <n v="3.0155555556590343"/>
    <n v="0"/>
    <x v="4"/>
  </r>
  <r>
    <s v="E002"/>
    <s v="EO65"/>
    <x v="4650"/>
    <x v="0"/>
    <s v="E3"/>
    <n v="100057858"/>
    <s v="SPECIAL CONCRETE 3, S.L."/>
    <n v="85000115"/>
    <s v="ALCORCON"/>
    <n v="3297"/>
    <x v="60"/>
    <d v="2024-09-24T00:00:00"/>
    <d v="1899-12-30T10:36:59"/>
    <s v="25/09 10:00h"/>
    <d v="2024-09-25T00:00:00"/>
    <x v="11"/>
    <x v="13"/>
    <x v="4824"/>
    <d v="2024-09-24T00:00:00"/>
    <d v="1899-12-30T14:01:18"/>
    <n v="403"/>
    <s v="E00403"/>
    <s v="RUTA KMS.403"/>
    <x v="185"/>
    <x v="0"/>
    <x v="0"/>
    <x v="8"/>
    <x v="0"/>
    <d v="2024-09-24T10:36:59"/>
    <x v="482"/>
    <n v="23.383611111086793"/>
    <d v="2024-09-24T14:01:18"/>
    <d v="1899-12-30T05:22:24"/>
    <d v="2024-09-24T19:23:42"/>
    <n v="14.604999999864958"/>
    <x v="0"/>
    <m/>
    <m/>
    <x v="0"/>
    <x v="21"/>
    <x v="0"/>
    <x v="4"/>
    <x v="5"/>
    <n v="3"/>
    <s v="HORMIGONES Y CONTENEDORES JARA"/>
    <d v="1900-01-04T08:57:36"/>
    <n v="17.010277777753458"/>
    <n v="12"/>
    <n v="5.0102777777534584"/>
    <n v="0"/>
    <x v="4"/>
  </r>
  <r>
    <s v="E002"/>
    <s v="EO65"/>
    <x v="4651"/>
    <x v="0"/>
    <s v="E3"/>
    <n v="100057858"/>
    <s v="SPECIAL CONCRETE 3, S.L."/>
    <n v="85000115"/>
    <s v="ALCORCON"/>
    <n v="3297"/>
    <x v="60"/>
    <d v="2024-09-24T00:00:00"/>
    <d v="1899-12-30T10:37:16"/>
    <s v="25/09 12:00h"/>
    <d v="2024-09-25T00:00:00"/>
    <x v="17"/>
    <x v="13"/>
    <x v="4825"/>
    <d v="2024-09-24T00:00:00"/>
    <d v="1899-12-30T13:52:06"/>
    <n v="403"/>
    <s v="E00403"/>
    <s v="RUTA KMS.403"/>
    <x v="256"/>
    <x v="0"/>
    <x v="0"/>
    <x v="8"/>
    <x v="0"/>
    <d v="2024-09-24T10:37:16"/>
    <x v="474"/>
    <n v="25.378888888866641"/>
    <d v="2024-09-24T13:52:06"/>
    <d v="1899-12-30T05:22:24"/>
    <d v="2024-09-24T19:14:30"/>
    <n v="16.758333333302289"/>
    <x v="0"/>
    <m/>
    <m/>
    <x v="0"/>
    <x v="21"/>
    <x v="0"/>
    <x v="4"/>
    <x v="2"/>
    <n v="3"/>
    <s v="HORMIGONES Y CONTENEDORES JARA"/>
    <d v="1900-01-04T08:57:36"/>
    <n v="19.005555555533306"/>
    <n v="12"/>
    <n v="7.0055555555333058"/>
    <n v="0"/>
    <x v="4"/>
  </r>
  <r>
    <s v="E002"/>
    <s v="EO65"/>
    <x v="4652"/>
    <x v="0"/>
    <s v="E3"/>
    <n v="100057883"/>
    <s v="MATERIALES Y HORMIGONES, SL"/>
    <n v="85000198"/>
    <s v="MADRID"/>
    <n v="3228"/>
    <x v="61"/>
    <d v="2024-09-24T00:00:00"/>
    <d v="1899-12-30T10:41:51"/>
    <s v="25/09"/>
    <d v="2024-09-25T00:00:00"/>
    <x v="1"/>
    <x v="13"/>
    <x v="4826"/>
    <d v="2024-09-24T00:00:00"/>
    <d v="1899-12-30T21:41:53"/>
    <n v="413"/>
    <s v="E00413"/>
    <s v="RUTA KMS.413"/>
    <x v="191"/>
    <x v="0"/>
    <x v="0"/>
    <x v="8"/>
    <x v="0"/>
    <d v="2024-09-24T10:41:51"/>
    <x v="492"/>
    <n v="30.302499999990687"/>
    <d v="2024-09-24T21:41:53"/>
    <d v="1899-12-30T05:30:24"/>
    <d v="2024-09-25T03:12:17"/>
    <n v="13.795277777826414"/>
    <x v="0"/>
    <m/>
    <m/>
    <x v="0"/>
    <x v="21"/>
    <x v="0"/>
    <x v="4"/>
    <x v="15"/>
    <n v="3"/>
    <s v=""/>
    <d v="1900-01-04T12:09:36"/>
    <n v="23.795833333324019"/>
    <n v="12"/>
    <n v="11.795833333324019"/>
    <n v="0"/>
    <x v="4"/>
  </r>
  <r>
    <s v="E002"/>
    <s v="EO65"/>
    <x v="4653"/>
    <x v="0"/>
    <s v="E3"/>
    <n v="100057883"/>
    <s v="MATERIALES Y HORMIGONES, SL"/>
    <n v="85000198"/>
    <s v="MADRID"/>
    <n v="3228"/>
    <x v="61"/>
    <d v="2024-09-24T00:00:00"/>
    <d v="1899-12-30T10:41:59"/>
    <s v="25/09"/>
    <d v="2024-09-25T00:00:00"/>
    <x v="1"/>
    <x v="13"/>
    <x v="4827"/>
    <d v="2024-09-24T00:00:00"/>
    <d v="1899-12-30T14:57:03"/>
    <n v="413"/>
    <s v="E00413"/>
    <s v="RUTA KMS.413"/>
    <x v="264"/>
    <x v="0"/>
    <x v="0"/>
    <x v="8"/>
    <x v="0"/>
    <d v="2024-09-24T10:41:59"/>
    <x v="492"/>
    <n v="30.300277777772862"/>
    <d v="2024-09-24T14:57:03"/>
    <d v="1899-12-30T05:30:24"/>
    <d v="2024-09-24T20:27:27"/>
    <n v="20.542500000097789"/>
    <x v="0"/>
    <m/>
    <m/>
    <x v="0"/>
    <x v="21"/>
    <x v="0"/>
    <x v="4"/>
    <x v="5"/>
    <n v="3"/>
    <s v="HORMIGONES Y CONTENEDORES JARA"/>
    <d v="1900-01-04T12:09:36"/>
    <n v="23.793611111106195"/>
    <n v="12"/>
    <n v="11.793611111106195"/>
    <n v="0"/>
    <x v="4"/>
  </r>
  <r>
    <s v="E002"/>
    <s v="EO65"/>
    <x v="4654"/>
    <x v="0"/>
    <s v="E3"/>
    <n v="100051755"/>
    <s v="STRATA PAVIMENTOS, S.L.U"/>
    <n v="85000446"/>
    <s v="VILLAFRANCA DE LOS BARROS-STRATA"/>
    <n v="3297"/>
    <x v="60"/>
    <d v="2024-09-24T00:00:00"/>
    <d v="1899-12-30T12:02:07"/>
    <s v="25/09 13:00h"/>
    <d v="2024-09-25T00:00:00"/>
    <x v="0"/>
    <x v="13"/>
    <x v="4828"/>
    <d v="2024-09-25T00:00:00"/>
    <d v="1899-12-30T10:57:36"/>
    <n v="34"/>
    <s v="E00034"/>
    <s v="RUTA KMS.034"/>
    <x v="166"/>
    <x v="0"/>
    <x v="0"/>
    <x v="8"/>
    <x v="0"/>
    <d v="2024-09-24T12:02:07"/>
    <x v="491"/>
    <n v="24.964722222124692"/>
    <d v="2024-09-25T10:57:36"/>
    <d v="1899-12-30T00:27:12"/>
    <d v="2024-09-25T11:24:48"/>
    <n v="1.5866666666697711"/>
    <x v="0"/>
    <m/>
    <m/>
    <x v="0"/>
    <x v="24"/>
    <x v="0"/>
    <x v="4"/>
    <x v="6"/>
    <n v="4"/>
    <s v=""/>
    <d v="1899-12-30T10:52:48"/>
    <n v="23.511388888791359"/>
    <n v="12"/>
    <n v="11.511388888791359"/>
    <n v="0"/>
    <x v="4"/>
  </r>
  <r>
    <s v="E002"/>
    <s v="EO65"/>
    <x v="4655"/>
    <x v="0"/>
    <s v="E3"/>
    <n v="100051755"/>
    <s v="STRATA PAVIMENTOS, S.L.U"/>
    <n v="85000446"/>
    <s v="VILLAFRANCA DE LOS BARROS-STRATA"/>
    <n v="3297"/>
    <x v="60"/>
    <d v="2024-09-24T00:00:00"/>
    <d v="1899-12-30T12:02:32"/>
    <s v="24/09 antes de 17h"/>
    <d v="2024-09-24T00:00:00"/>
    <x v="1"/>
    <x v="13"/>
    <x v="4829"/>
    <d v="2024-09-24T00:00:00"/>
    <d v="1899-12-30T14:42:19"/>
    <n v="34"/>
    <s v="E00034"/>
    <s v="RUTA KMS.034"/>
    <x v="170"/>
    <x v="0"/>
    <x v="0"/>
    <x v="8"/>
    <x v="0"/>
    <d v="2024-09-24T12:02:32"/>
    <x v="471"/>
    <n v="4.9577777779195458"/>
    <d v="2024-09-24T14:42:19"/>
    <d v="1899-12-30T00:27:12"/>
    <d v="2024-09-24T15:09:31"/>
    <n v="1.8413888888899237"/>
    <x v="0"/>
    <m/>
    <m/>
    <x v="0"/>
    <x v="21"/>
    <x v="0"/>
    <x v="4"/>
    <x v="5"/>
    <n v="3"/>
    <s v="VILLAR CHAMIZO JUAN Mª"/>
    <d v="1899-12-30T10:52:48"/>
    <n v="3.5044444445862126"/>
    <n v="0"/>
    <n v="3.5044444445862126"/>
    <n v="0"/>
    <x v="4"/>
  </r>
  <r>
    <s v="E002"/>
    <s v="EO65"/>
    <x v="4656"/>
    <x v="0"/>
    <s v="E3"/>
    <n v="100053703"/>
    <s v="HERMANOS GALVEZ, S. A."/>
    <n v="85000306"/>
    <s v="GUADALCANAL"/>
    <n v="3297"/>
    <x v="60"/>
    <d v="2024-09-24T00:00:00"/>
    <d v="1899-12-30T12:11:26"/>
    <s v="25/09 8h-10h"/>
    <d v="2024-09-25T00:00:00"/>
    <x v="11"/>
    <x v="13"/>
    <x v="4830"/>
    <d v="2024-09-24T00:00:00"/>
    <d v="1899-12-30T19:55:52"/>
    <n v="79"/>
    <s v="E00079"/>
    <s v="RUTA KMS.079"/>
    <x v="190"/>
    <x v="0"/>
    <x v="0"/>
    <x v="8"/>
    <x v="0"/>
    <d v="2024-09-24T12:11:26"/>
    <x v="482"/>
    <n v="21.809444444370456"/>
    <d v="2024-09-24T19:55:52"/>
    <d v="1899-12-30T01:03:12"/>
    <d v="2024-09-24T20:59:04"/>
    <n v="13.015555555466563"/>
    <x v="0"/>
    <m/>
    <m/>
    <x v="0"/>
    <x v="21"/>
    <x v="0"/>
    <x v="4"/>
    <x v="11"/>
    <n v="3"/>
    <s v="HIBURSANFRE, S.L.U."/>
    <d v="1899-12-31T01:16:48"/>
    <n v="19.756111111037121"/>
    <n v="12"/>
    <n v="7.7561111110371215"/>
    <n v="0"/>
    <x v="4"/>
  </r>
  <r>
    <s v="E002"/>
    <s v="EO65"/>
    <x v="4657"/>
    <x v="0"/>
    <s v="E3"/>
    <n v="100057795"/>
    <s v="SUMINISTROS SANCHEZ, SL"/>
    <n v="85000037"/>
    <s v="PORZUNA"/>
    <n v="3297"/>
    <x v="60"/>
    <d v="2024-09-24T00:00:00"/>
    <d v="1899-12-30T12:16:49"/>
    <s v="25/09 08:30h"/>
    <d v="2024-09-25T00:00:00"/>
    <x v="19"/>
    <x v="13"/>
    <x v="4831"/>
    <d v="2024-09-24T00:00:00"/>
    <d v="1899-12-30T15:50:48"/>
    <n v="309"/>
    <s v="E00309"/>
    <s v="RUTA KMS.309"/>
    <x v="187"/>
    <x v="0"/>
    <x v="0"/>
    <x v="8"/>
    <x v="0"/>
    <d v="2024-09-24T12:16:49"/>
    <x v="477"/>
    <n v="20.219722222129349"/>
    <d v="2024-09-24T15:50:48"/>
    <d v="1899-12-30T04:07:12"/>
    <d v="2024-09-24T19:58:00"/>
    <n v="12.533333333150949"/>
    <x v="0"/>
    <m/>
    <m/>
    <x v="0"/>
    <x v="21"/>
    <x v="0"/>
    <x v="4"/>
    <x v="4"/>
    <n v="3"/>
    <s v="HORMIGONES Y CONTENEDORES JARA"/>
    <d v="1900-01-03T02:52:48"/>
    <n v="15.099722222129348"/>
    <n v="12"/>
    <n v="3.0997222221293477"/>
    <n v="0"/>
    <x v="4"/>
  </r>
  <r>
    <s v="E002"/>
    <s v="EO65"/>
    <x v="4658"/>
    <x v="0"/>
    <s v="E3"/>
    <n v="100057849"/>
    <s v="HORMIGONES HUELVA Y SEVILLA, S.L."/>
    <n v="85000023"/>
    <s v="ALMONTE"/>
    <n v="3228"/>
    <x v="61"/>
    <d v="2024-09-24T00:00:00"/>
    <d v="1899-12-30T12:48:00"/>
    <s v="25/09 08:00h"/>
    <d v="2024-09-25T00:00:00"/>
    <x v="13"/>
    <x v="13"/>
    <x v="4832"/>
    <d v="2024-09-24T00:00:00"/>
    <d v="1899-12-30T15:49:14"/>
    <n v="204"/>
    <s v="E00204"/>
    <s v="RUTA KMS.204"/>
    <x v="165"/>
    <x v="0"/>
    <x v="0"/>
    <x v="8"/>
    <x v="0"/>
    <d v="2024-09-24T12:48:00"/>
    <x v="473"/>
    <n v="19.200000000069849"/>
    <d v="2024-09-24T15:49:14"/>
    <d v="1899-12-30T02:43:12"/>
    <d v="2024-09-24T18:32:26"/>
    <n v="13.459444444393739"/>
    <x v="0"/>
    <m/>
    <m/>
    <x v="0"/>
    <x v="21"/>
    <x v="0"/>
    <x v="4"/>
    <x v="4"/>
    <n v="3"/>
    <s v=""/>
    <d v="1900-01-01T17:16:48"/>
    <n v="15.48000000006985"/>
    <n v="12"/>
    <n v="3.4800000000698503"/>
    <n v="0"/>
    <x v="4"/>
  </r>
  <r>
    <s v="E002"/>
    <s v="EO65"/>
    <x v="4659"/>
    <x v="0"/>
    <s v="E3"/>
    <n v="100057849"/>
    <s v="HORMIGONES HUELVA Y SEVILLA, S.L."/>
    <n v="85000023"/>
    <s v="ALMONTE"/>
    <n v="3228"/>
    <x v="61"/>
    <d v="2024-09-24T00:00:00"/>
    <d v="1899-12-30T12:48:12"/>
    <s v="25/09 10:00h"/>
    <d v="2024-09-25T00:00:00"/>
    <x v="11"/>
    <x v="13"/>
    <x v="4833"/>
    <d v="2024-09-24T00:00:00"/>
    <d v="1899-12-30T18:03:02"/>
    <n v="204"/>
    <s v="E00204"/>
    <s v="RUTA KMS.204"/>
    <x v="345"/>
    <x v="0"/>
    <x v="0"/>
    <x v="8"/>
    <x v="0"/>
    <d v="2024-09-24T12:48:12"/>
    <x v="482"/>
    <n v="21.196666666539386"/>
    <d v="2024-09-24T18:03:02"/>
    <d v="1899-12-30T02:43:12"/>
    <d v="2024-09-24T20:46:14"/>
    <n v="13.229444444412366"/>
    <x v="0"/>
    <m/>
    <m/>
    <x v="0"/>
    <x v="21"/>
    <x v="0"/>
    <x v="4"/>
    <x v="10"/>
    <n v="3"/>
    <s v="HIBURSANFRE, S.L.U."/>
    <d v="1900-01-01T17:16:48"/>
    <n v="17.476666666539387"/>
    <n v="12"/>
    <n v="5.4766666665393871"/>
    <n v="0"/>
    <x v="4"/>
  </r>
  <r>
    <s v="E002"/>
    <s v="EO65"/>
    <x v="4660"/>
    <x v="0"/>
    <s v="E3"/>
    <n v="100051755"/>
    <s v="STRATA PAVIMENTOS, S.L.U"/>
    <n v="85000528"/>
    <s v="ALBURQUERQUE-STRATA"/>
    <n v="3297"/>
    <x v="60"/>
    <d v="2024-09-24T00:00:00"/>
    <d v="1899-12-30T12:51:18"/>
    <s v="26/09 09:00h Silo 1"/>
    <d v="2024-09-26T00:00:00"/>
    <x v="18"/>
    <x v="13"/>
    <x v="4834"/>
    <d v="2024-09-25T00:00:00"/>
    <d v="1899-12-30T12:41:49"/>
    <n v="130"/>
    <s v="E00130"/>
    <s v="RUTA KMS.130"/>
    <x v="205"/>
    <x v="0"/>
    <x v="0"/>
    <x v="8"/>
    <x v="0"/>
    <d v="2024-09-24T12:51:18"/>
    <x v="501"/>
    <n v="44.145000000076834"/>
    <d v="2024-09-25T12:41:49"/>
    <d v="1899-12-30T01:44:00"/>
    <d v="2024-09-25T14:25:49"/>
    <n v="18.569722222164273"/>
    <x v="0"/>
    <m/>
    <m/>
    <x v="0"/>
    <x v="24"/>
    <x v="0"/>
    <x v="4"/>
    <x v="3"/>
    <n v="4"/>
    <s v="LOGISTICA GALVEZ MARIN, S.L."/>
    <d v="1899-12-31T17:36:00"/>
    <n v="41.4116666667435"/>
    <n v="24"/>
    <n v="17.4116666667435"/>
    <n v="0"/>
    <x v="4"/>
  </r>
  <r>
    <s v="E002"/>
    <s v="EO65"/>
    <x v="4661"/>
    <x v="0"/>
    <s v="E4"/>
    <n v="100057842"/>
    <s v="TPTES DE CEMENTOS LA CELESTINA, SL"/>
    <n v="84000169"/>
    <s v="RETUERTA BUYAQUE-ENRIQUE MANCHADO"/>
    <n v="3230"/>
    <x v="59"/>
    <d v="2024-09-24T00:00:00"/>
    <d v="1899-12-30T13:26:52"/>
    <s v="26/09 64s por la mañ"/>
    <d v="2024-09-26T00:00:00"/>
    <x v="3"/>
    <x v="13"/>
    <x v="4835"/>
    <d v="2024-09-25T00:00:00"/>
    <d v="1899-12-30T13:51:25"/>
    <n v="306"/>
    <s v="E00306"/>
    <s v="RUTA KMS.306"/>
    <x v="178"/>
    <x v="0"/>
    <x v="0"/>
    <x v="8"/>
    <x v="1"/>
    <d v="2024-09-24T13:26:52"/>
    <x v="514"/>
    <n v="48.55222222226439"/>
    <d v="2024-09-25T13:51:25"/>
    <d v="1899-12-30T04:04:48"/>
    <d v="2024-09-25T17:56:13"/>
    <n v="20.063055555685423"/>
    <x v="0"/>
    <m/>
    <m/>
    <x v="0"/>
    <x v="24"/>
    <x v="0"/>
    <x v="4"/>
    <x v="2"/>
    <n v="4"/>
    <s v="ALMACENES SAN BLAS CORTEGANA, S.L."/>
    <d v="1900-01-03T01:55:12"/>
    <n v="43.472222222264392"/>
    <n v="24"/>
    <n v="19.472222222264392"/>
    <n v="0"/>
    <x v="4"/>
  </r>
  <r>
    <s v="E002"/>
    <s v="EO65"/>
    <x v="4662"/>
    <x v="0"/>
    <s v="E4"/>
    <n v="100057845"/>
    <s v="INVERSIONES SEGURA SARRIA, S.L."/>
    <n v="84000019"/>
    <s v="ARROYOMOLINOS"/>
    <n v="3230"/>
    <x v="59"/>
    <d v="2024-09-24T00:00:00"/>
    <d v="1899-12-30T14:00:37"/>
    <s v="25/09 64 SACOS"/>
    <d v="2024-09-25T00:00:00"/>
    <x v="9"/>
    <x v="13"/>
    <x v="4836"/>
    <d v="2024-09-24T00:00:00"/>
    <d v="1899-12-30T18:28:23"/>
    <n v="391"/>
    <s v="E00391"/>
    <s v="RUTA KMS.391"/>
    <x v="430"/>
    <x v="0"/>
    <x v="0"/>
    <x v="8"/>
    <x v="1"/>
    <d v="2024-09-24T14:00:37"/>
    <x v="452"/>
    <n v="29.98972222226439"/>
    <d v="2024-09-24T18:28:23"/>
    <d v="1899-12-30T05:12:48"/>
    <d v="2024-09-24T23:41:11"/>
    <n v="20.313611111138016"/>
    <x v="0"/>
    <m/>
    <m/>
    <x v="0"/>
    <x v="21"/>
    <x v="0"/>
    <x v="4"/>
    <x v="10"/>
    <n v="3"/>
    <s v=""/>
    <d v="1900-01-04T05:07:12"/>
    <n v="23.776388888931059"/>
    <n v="12"/>
    <n v="11.776388888931059"/>
    <n v="0"/>
    <x v="4"/>
  </r>
  <r>
    <s v="E002"/>
    <s v="EO65"/>
    <x v="4663"/>
    <x v="0"/>
    <s v="E4"/>
    <n v="100057845"/>
    <s v="INVERSIONES SEGURA SARRIA, S.L."/>
    <n v="84000019"/>
    <s v="ARROYOMOLINOS"/>
    <n v="3230"/>
    <x v="59"/>
    <d v="2024-09-24T00:00:00"/>
    <d v="1899-12-30T14:01:35"/>
    <s v="25/09 64 SACOS"/>
    <d v="2024-09-25T00:00:00"/>
    <x v="9"/>
    <x v="13"/>
    <x v="4837"/>
    <d v="2024-09-24T00:00:00"/>
    <d v="1899-12-30T18:00:41"/>
    <n v="391"/>
    <s v="E00391"/>
    <s v="RUTA KMS.391"/>
    <x v="431"/>
    <x v="0"/>
    <x v="0"/>
    <x v="8"/>
    <x v="1"/>
    <d v="2024-09-24T14:01:35"/>
    <x v="452"/>
    <n v="29.97361111122882"/>
    <d v="2024-09-24T18:00:41"/>
    <d v="1899-12-30T05:12:48"/>
    <d v="2024-09-24T23:13:29"/>
    <n v="20.775277777807787"/>
    <x v="0"/>
    <m/>
    <m/>
    <x v="0"/>
    <x v="21"/>
    <x v="0"/>
    <x v="4"/>
    <x v="10"/>
    <n v="3"/>
    <s v=""/>
    <d v="1900-01-04T05:07:12"/>
    <n v="23.760277777895489"/>
    <n v="12"/>
    <n v="11.760277777895489"/>
    <n v="0"/>
    <x v="4"/>
  </r>
  <r>
    <s v="E002"/>
    <s v="EO65"/>
    <x v="4664"/>
    <x v="0"/>
    <s v="E3"/>
    <n v="432000110"/>
    <s v="PREBETONG HORMIGONES, S.A."/>
    <n v="85000333"/>
    <s v="AVE PLASENCIA MOVIL"/>
    <n v="3228"/>
    <x v="61"/>
    <d v="2024-09-24T00:00:00"/>
    <d v="1899-12-30T14:10:03"/>
    <s v="25/09 08:00h"/>
    <d v="2024-09-25T00:00:00"/>
    <x v="13"/>
    <x v="13"/>
    <x v="4838"/>
    <d v="2024-09-24T00:00:00"/>
    <d v="1899-12-30T16:41:10"/>
    <n v="222"/>
    <s v="E00222"/>
    <s v="RUTA KMS.222"/>
    <x v="192"/>
    <x v="0"/>
    <x v="0"/>
    <x v="8"/>
    <x v="0"/>
    <d v="2024-09-24T14:10:03"/>
    <x v="473"/>
    <n v="17.832500000135042"/>
    <d v="2024-09-24T16:41:10"/>
    <d v="1899-12-30T02:57:36"/>
    <d v="2024-09-24T19:38:46"/>
    <n v="12.353888888843358"/>
    <x v="0"/>
    <m/>
    <m/>
    <x v="0"/>
    <x v="21"/>
    <x v="0"/>
    <x v="4"/>
    <x v="8"/>
    <n v="3"/>
    <s v=""/>
    <d v="1900-01-01T23:02:24"/>
    <n v="13.872500000135041"/>
    <n v="12"/>
    <n v="1.8725000001350409"/>
    <n v="0"/>
    <x v="4"/>
  </r>
  <r>
    <s v="E002"/>
    <s v="EO65"/>
    <x v="4665"/>
    <x v="0"/>
    <s v="E3"/>
    <n v="100058317"/>
    <s v="UTE VARIANTE ZAFRA"/>
    <n v="85000397"/>
    <s v="ZAFRA-VARIANTE DE ZAFRA"/>
    <n v="3227"/>
    <x v="62"/>
    <d v="2024-09-24T00:00:00"/>
    <d v="1899-12-30T14:12:53"/>
    <s v="25/09 08:30h"/>
    <d v="2024-09-25T00:00:00"/>
    <x v="19"/>
    <x v="13"/>
    <x v="4839"/>
    <d v="2024-09-25T00:00:00"/>
    <d v="1899-12-30T08:38:22"/>
    <n v="12"/>
    <s v="E00012"/>
    <s v="RUTA KMS.012"/>
    <x v="205"/>
    <x v="0"/>
    <x v="0"/>
    <x v="8"/>
    <x v="0"/>
    <d v="2024-09-24T14:12:53"/>
    <x v="477"/>
    <n v="18.285277777758893"/>
    <d v="2024-09-25T08:38:22"/>
    <d v="1899-12-30T00:09:36"/>
    <d v="2024-09-25T08:47:58"/>
    <n v="-0.29944444459397346"/>
    <x v="0"/>
    <m/>
    <m/>
    <x v="0"/>
    <x v="24"/>
    <x v="0"/>
    <x v="4"/>
    <x v="0"/>
    <n v="4"/>
    <s v="LOGISTICA GALVEZ MARIN, S.L."/>
    <d v="1899-12-30T03:50:24"/>
    <n v="17.125277777758892"/>
    <n v="12"/>
    <n v="5.1252777777588925"/>
    <n v="0"/>
    <x v="4"/>
  </r>
  <r>
    <s v="E002"/>
    <s v="EO65"/>
    <x v="4666"/>
    <x v="0"/>
    <s v="E3"/>
    <n v="100058317"/>
    <s v="UTE VARIANTE ZAFRA"/>
    <n v="85000397"/>
    <s v="ZAFRA-VARIANTE DE ZAFRA"/>
    <n v="3227"/>
    <x v="62"/>
    <d v="2024-09-24T00:00:00"/>
    <d v="1899-12-30T14:13:29"/>
    <s v="25/09 10:00h"/>
    <d v="2024-09-25T00:00:00"/>
    <x v="11"/>
    <x v="13"/>
    <x v="4840"/>
    <d v="2024-09-24T00:00:00"/>
    <d v="1899-12-30T18:16:53"/>
    <n v="12"/>
    <s v="E00012"/>
    <s v="RUTA KMS.012"/>
    <x v="157"/>
    <x v="0"/>
    <x v="0"/>
    <x v="8"/>
    <x v="0"/>
    <d v="2024-09-24T14:13:29"/>
    <x v="482"/>
    <n v="19.775277777691372"/>
    <d v="2024-09-24T18:16:53"/>
    <d v="1899-12-30T00:09:36"/>
    <d v="2024-09-24T18:26:29"/>
    <n v="15.558611111075152"/>
    <x v="0"/>
    <m/>
    <m/>
    <x v="0"/>
    <x v="21"/>
    <x v="0"/>
    <x v="4"/>
    <x v="10"/>
    <n v="3"/>
    <s v="HIBURSANFRE, S.L.U."/>
    <d v="1899-12-30T03:50:24"/>
    <n v="18.615277777691372"/>
    <n v="12"/>
    <n v="6.6152777776913716"/>
    <n v="0"/>
    <x v="4"/>
  </r>
  <r>
    <s v="E002"/>
    <s v="EO65"/>
    <x v="4667"/>
    <x v="0"/>
    <s v="E3"/>
    <n v="100057767"/>
    <s v="HORM. BURCIO PEREZ, S.L."/>
    <n v="85000225"/>
    <s v="JARANDILLA DE LA VERA"/>
    <n v="3297"/>
    <x v="60"/>
    <d v="2024-09-24T00:00:00"/>
    <d v="1899-12-30T14:33:32"/>
    <s v="25/09 x la mañana an"/>
    <d v="2024-09-25T00:00:00"/>
    <x v="3"/>
    <x v="13"/>
    <x v="4841"/>
    <d v="2024-09-24T00:00:00"/>
    <d v="1899-12-30T19:13:52"/>
    <n v="264"/>
    <s v="E00264"/>
    <s v="RUTA KMS.264"/>
    <x v="163"/>
    <x v="0"/>
    <x v="0"/>
    <x v="8"/>
    <x v="0"/>
    <d v="2024-09-24T14:33:32"/>
    <x v="504"/>
    <n v="23.441111111082137"/>
    <d v="2024-09-24T19:13:52"/>
    <d v="1899-12-30T03:31:12"/>
    <d v="2024-09-24T22:45:04"/>
    <n v="15.248888888920192"/>
    <x v="0"/>
    <m/>
    <m/>
    <x v="0"/>
    <x v="21"/>
    <x v="0"/>
    <x v="4"/>
    <x v="11"/>
    <n v="3"/>
    <s v="TTES COOPERATIVOS ARAGONES S COOP"/>
    <d v="1900-01-02T12:28:48"/>
    <n v="18.921111111082137"/>
    <n v="12"/>
    <n v="6.9211111110821371"/>
    <n v="0"/>
    <x v="4"/>
  </r>
  <r>
    <s v="E002"/>
    <s v="EO65"/>
    <x v="4668"/>
    <x v="0"/>
    <s v="E3"/>
    <n v="432000110"/>
    <s v="PREBETONG HORMIGONES, S.A."/>
    <n v="85000333"/>
    <s v="AVE PLASENCIA MOVIL"/>
    <n v="3228"/>
    <x v="61"/>
    <d v="2024-09-24T00:00:00"/>
    <d v="1899-12-30T15:26:58"/>
    <s v="25/09 09:00h"/>
    <d v="2024-09-25T00:00:00"/>
    <x v="18"/>
    <x v="13"/>
    <x v="4842"/>
    <d v="2024-09-25T00:00:00"/>
    <d v="1899-12-30T06:26:17"/>
    <n v="222"/>
    <s v="E00222"/>
    <s v="RUTA KMS.222"/>
    <x v="376"/>
    <x v="0"/>
    <x v="0"/>
    <x v="8"/>
    <x v="0"/>
    <d v="2024-09-24T15:26:58"/>
    <x v="479"/>
    <n v="17.550555555615574"/>
    <d v="2024-09-25T06:26:17"/>
    <d v="1899-12-30T02:57:36"/>
    <d v="2024-09-25T09:23:53"/>
    <n v="-0.39805555570637807"/>
    <x v="0"/>
    <m/>
    <m/>
    <x v="0"/>
    <x v="24"/>
    <x v="0"/>
    <x v="4"/>
    <x v="13"/>
    <n v="4"/>
    <s v="HORMIGONES Y CONTENEDORES JARA"/>
    <d v="1900-01-01T23:02:24"/>
    <n v="13.590555555615573"/>
    <n v="12"/>
    <n v="1.5905555556155733"/>
    <n v="0"/>
    <x v="4"/>
  </r>
  <r>
    <s v="E002"/>
    <s v="EO65"/>
    <x v="4669"/>
    <x v="0"/>
    <s v="E3"/>
    <n v="100042375"/>
    <s v="PRETENSADOS DURAN, S.L."/>
    <n v="85000151"/>
    <s v="ALBUERA LA - PREF. LA ALBUERA"/>
    <n v="3297"/>
    <x v="60"/>
    <d v="2024-09-24T00:00:00"/>
    <d v="1899-12-30T15:29:56"/>
    <s v="25/09 08:30h"/>
    <d v="2024-09-25T00:00:00"/>
    <x v="19"/>
    <x v="13"/>
    <x v="4843"/>
    <d v="2024-09-25T00:00:00"/>
    <d v="1899-12-30T07:24:13"/>
    <n v="73"/>
    <s v="E00073"/>
    <s v="RUTA KMS.073"/>
    <x v="169"/>
    <x v="0"/>
    <x v="0"/>
    <x v="8"/>
    <x v="0"/>
    <d v="2024-09-24T15:29:56"/>
    <x v="477"/>
    <n v="17.001111111079808"/>
    <d v="2024-09-25T07:24:13"/>
    <d v="1899-12-30T00:58:24"/>
    <d v="2024-09-25T08:22:37"/>
    <n v="0.12305555550847203"/>
    <x v="0"/>
    <m/>
    <m/>
    <x v="0"/>
    <x v="24"/>
    <x v="0"/>
    <x v="4"/>
    <x v="12"/>
    <n v="4"/>
    <s v=""/>
    <d v="1899-12-30T23:21:36"/>
    <n v="15.027777777746476"/>
    <n v="12"/>
    <n v="3.0277777777464756"/>
    <n v="0"/>
    <x v="4"/>
  </r>
  <r>
    <s v="E002"/>
    <s v="EO65"/>
    <x v="4670"/>
    <x v="0"/>
    <s v="E3"/>
    <n v="432000110"/>
    <s v="PREBETONG HORMIGONES, S.A."/>
    <n v="85000333"/>
    <s v="AVE PLASENCIA MOVIL"/>
    <n v="3228"/>
    <x v="61"/>
    <d v="2024-09-24T00:00:00"/>
    <d v="1899-12-30T15:31:29"/>
    <s v="25/09 12:00h"/>
    <d v="2024-09-25T00:00:00"/>
    <x v="17"/>
    <x v="13"/>
    <x v="4844"/>
    <d v="2024-09-24T00:00:00"/>
    <d v="1899-12-30T19:14:11"/>
    <n v="222"/>
    <s v="E00222"/>
    <s v="RUTA KMS.222"/>
    <x v="172"/>
    <x v="0"/>
    <x v="0"/>
    <x v="8"/>
    <x v="0"/>
    <d v="2024-09-24T15:31:29"/>
    <x v="474"/>
    <n v="20.475277777703013"/>
    <d v="2024-09-24T19:14:11"/>
    <d v="1899-12-30T02:57:36"/>
    <d v="2024-09-24T22:11:47"/>
    <n v="13.803611111012287"/>
    <x v="0"/>
    <m/>
    <m/>
    <x v="0"/>
    <x v="21"/>
    <x v="0"/>
    <x v="4"/>
    <x v="11"/>
    <n v="3"/>
    <s v="MARTINEZ RODRIGUEZ FRANCISCO JAVIER"/>
    <d v="1900-01-01T23:02:24"/>
    <n v="16.515277777703012"/>
    <n v="12"/>
    <n v="4.5152777777030124"/>
    <n v="0"/>
    <x v="4"/>
  </r>
  <r>
    <s v="E002"/>
    <s v="EO65"/>
    <x v="4671"/>
    <x v="0"/>
    <s v="E3"/>
    <n v="432000110"/>
    <s v="PREBETONG HORMIGONES, S.A."/>
    <n v="85000333"/>
    <s v="AVE PLASENCIA MOVIL"/>
    <n v="3228"/>
    <x v="61"/>
    <d v="2024-09-24T00:00:00"/>
    <d v="1899-12-30T15:31:47"/>
    <s v="25/09 10:30h"/>
    <d v="2024-09-25T00:00:00"/>
    <x v="21"/>
    <x v="13"/>
    <x v="4845"/>
    <d v="2024-09-25T00:00:00"/>
    <d v="1899-12-30T07:42:34"/>
    <n v="222"/>
    <s v="E00222"/>
    <s v="RUTA KMS.222"/>
    <x v="176"/>
    <x v="0"/>
    <x v="0"/>
    <x v="8"/>
    <x v="0"/>
    <d v="2024-09-24T15:31:47"/>
    <x v="507"/>
    <n v="18.970277777756564"/>
    <d v="2024-09-25T07:42:34"/>
    <d v="1899-12-30T02:57:36"/>
    <d v="2024-09-25T10:40:10"/>
    <n v="-0.16944444458931684"/>
    <x v="0"/>
    <m/>
    <m/>
    <x v="0"/>
    <x v="24"/>
    <x v="0"/>
    <x v="4"/>
    <x v="12"/>
    <n v="4"/>
    <s v="HORMIGONES Y CONTENEDORES JARA"/>
    <d v="1900-01-01T23:02:24"/>
    <n v="15.010277777756563"/>
    <n v="12"/>
    <n v="3.0102777777565635"/>
    <n v="0"/>
    <x v="4"/>
  </r>
  <r>
    <s v="E002"/>
    <s v="EO65"/>
    <x v="4672"/>
    <x v="0"/>
    <s v="E3"/>
    <n v="432000110"/>
    <s v="PREBETONG HORMIGONES, S.A."/>
    <n v="85000333"/>
    <s v="AVE PLASENCIA MOVIL"/>
    <n v="3228"/>
    <x v="61"/>
    <d v="2024-09-24T00:00:00"/>
    <d v="1899-12-30T15:32:12"/>
    <s v="25/09 13:30h"/>
    <d v="2024-09-25T00:00:00"/>
    <x v="10"/>
    <x v="13"/>
    <x v="4846"/>
    <d v="2024-09-25T00:00:00"/>
    <d v="1899-12-30T09:34:05"/>
    <n v="222"/>
    <s v="E00222"/>
    <s v="RUTA KMS.222"/>
    <x v="161"/>
    <x v="0"/>
    <x v="0"/>
    <x v="8"/>
    <x v="0"/>
    <d v="2024-09-24T15:32:12"/>
    <x v="489"/>
    <n v="21.96333333326038"/>
    <d v="2024-09-25T09:34:05"/>
    <d v="1899-12-30T02:57:36"/>
    <d v="2024-09-25T12:31:41"/>
    <n v="0.97194444428896531"/>
    <x v="0"/>
    <m/>
    <m/>
    <x v="0"/>
    <x v="24"/>
    <x v="0"/>
    <x v="4"/>
    <x v="1"/>
    <n v="4"/>
    <s v="CISTERCEX. S.L.L."/>
    <d v="1900-01-01T23:02:24"/>
    <n v="18.003333333260379"/>
    <n v="12"/>
    <n v="6.0033333332603789"/>
    <n v="0"/>
    <x v="4"/>
  </r>
  <r>
    <s v="E002"/>
    <s v="EO65"/>
    <x v="4673"/>
    <x v="0"/>
    <s v="E3"/>
    <n v="432000110"/>
    <s v="PREBETONG HORMIGONES, S.A."/>
    <n v="85000000"/>
    <s v="FREGENAL DE LA SIERRA"/>
    <n v="3228"/>
    <x v="61"/>
    <d v="2024-09-24T00:00:00"/>
    <d v="1899-12-30T15:53:06"/>
    <s v="26/09 08H GRIFO-MUES"/>
    <d v="2024-09-26T00:00:00"/>
    <x v="13"/>
    <x v="13"/>
    <x v="4847"/>
    <d v="2024-09-25T00:00:00"/>
    <d v="1899-12-30T14:49:10"/>
    <n v="32"/>
    <s v="E00032"/>
    <s v="RUTA KMS.032"/>
    <x v="166"/>
    <x v="0"/>
    <x v="0"/>
    <x v="8"/>
    <x v="0"/>
    <d v="2024-09-24T15:53:06"/>
    <x v="494"/>
    <n v="40.115000000107102"/>
    <d v="2024-09-25T14:49:10"/>
    <d v="1899-12-30T00:25:36"/>
    <d v="2024-09-25T15:14:46"/>
    <n v="16.753888888866641"/>
    <x v="0"/>
    <m/>
    <m/>
    <x v="0"/>
    <x v="24"/>
    <x v="0"/>
    <x v="4"/>
    <x v="5"/>
    <n v="4"/>
    <s v=""/>
    <d v="1899-12-30T10:14:24"/>
    <n v="38.688333333440433"/>
    <n v="24"/>
    <n v="14.688333333440433"/>
    <n v="0"/>
    <x v="4"/>
  </r>
  <r>
    <s v="E002"/>
    <s v="EO65"/>
    <x v="4674"/>
    <x v="0"/>
    <s v="E3"/>
    <n v="100057885"/>
    <s v="UTE AVE CASATEJADA TORIL"/>
    <n v="85000400"/>
    <s v="NAVALMORAL DE LA MATA-HORM. MORALOS"/>
    <n v="3228"/>
    <x v="61"/>
    <d v="2024-09-24T00:00:00"/>
    <d v="1899-12-30T16:08:35"/>
    <s v="25/09 12h"/>
    <d v="2024-09-25T00:00:00"/>
    <x v="17"/>
    <x v="13"/>
    <x v="4848"/>
    <d v="2024-09-25T00:00:00"/>
    <d v="1899-12-30T09:51:34"/>
    <n v="233"/>
    <s v="E00233"/>
    <s v="RUTA KMS.233"/>
    <x v="260"/>
    <x v="0"/>
    <x v="0"/>
    <x v="8"/>
    <x v="0"/>
    <d v="2024-09-24T16:08:35"/>
    <x v="474"/>
    <n v="19.856944444414694"/>
    <d v="2024-09-25T09:51:34"/>
    <d v="1899-12-30T03:06:24"/>
    <d v="2024-09-25T12:57:58"/>
    <n v="-0.96611111098900437"/>
    <x v="1"/>
    <m/>
    <m/>
    <x v="0"/>
    <x v="24"/>
    <x v="1"/>
    <x v="4"/>
    <x v="1"/>
    <n v="4"/>
    <s v="HORMIGONES Y CONTENEDORES JARA"/>
    <d v="1900-01-02T02:33:36"/>
    <n v="15.750277777748028"/>
    <n v="12"/>
    <n v="3.7502777777480283"/>
    <n v="0"/>
    <x v="4"/>
  </r>
  <r>
    <s v="E002"/>
    <s v="EO65"/>
    <x v="4675"/>
    <x v="0"/>
    <s v="E4"/>
    <n v="100057845"/>
    <s v="INVERSIONES SEGURA SARRIA, S.L."/>
    <n v="84000019"/>
    <s v="ARROYOMOLINOS"/>
    <n v="3230"/>
    <x v="59"/>
    <d v="2024-09-24T00:00:00"/>
    <d v="1899-12-30T16:46:02"/>
    <s v="25/09 64s"/>
    <d v="2024-09-25T00:00:00"/>
    <x v="1"/>
    <x v="13"/>
    <x v="4849"/>
    <d v="2024-09-24T00:00:00"/>
    <d v="1899-12-30T19:33:08"/>
    <n v="391"/>
    <s v="E00391"/>
    <s v="RUTA KMS.391"/>
    <x v="432"/>
    <x v="0"/>
    <x v="0"/>
    <x v="8"/>
    <x v="1"/>
    <d v="2024-09-24T16:46:02"/>
    <x v="492"/>
    <n v="24.232777777884621"/>
    <d v="2024-09-24T19:33:08"/>
    <d v="1899-12-30T05:12:48"/>
    <d v="2024-09-25T00:45:56"/>
    <n v="16.234444444533437"/>
    <x v="0"/>
    <m/>
    <m/>
    <x v="0"/>
    <x v="21"/>
    <x v="0"/>
    <x v="4"/>
    <x v="11"/>
    <n v="3"/>
    <s v="ORETANA LOGISTICA Y S. INT. S.L"/>
    <d v="1900-01-04T05:07:12"/>
    <n v="18.01944444455129"/>
    <n v="12"/>
    <n v="6.01944444455129"/>
    <n v="0"/>
    <x v="4"/>
  </r>
  <r>
    <s v="E002"/>
    <s v="EO65"/>
    <x v="4676"/>
    <x v="0"/>
    <s v="E3"/>
    <n v="100057807"/>
    <s v="HORMIGONES SANTOS, SL"/>
    <n v="85000090"/>
    <s v="VITIGUDINO"/>
    <n v="3297"/>
    <x v="60"/>
    <d v="2024-09-24T00:00:00"/>
    <d v="1899-12-30T17:27:13"/>
    <s v="25/09 12:00h"/>
    <d v="2024-09-25T00:00:00"/>
    <x v="17"/>
    <x v="13"/>
    <x v="4850"/>
    <d v="2024-09-25T00:00:00"/>
    <d v="1899-12-30T07:01:57"/>
    <n v="408"/>
    <s v="E00408"/>
    <s v="RUTA KMS.408"/>
    <x v="188"/>
    <x v="0"/>
    <x v="0"/>
    <x v="8"/>
    <x v="0"/>
    <d v="2024-09-24T17:27:13"/>
    <x v="474"/>
    <n v="18.546388888964429"/>
    <d v="2024-09-25T07:01:57"/>
    <d v="1899-12-30T05:26:24"/>
    <d v="2024-09-25T12:28:21"/>
    <n v="-0.47250000009080395"/>
    <x v="0"/>
    <m/>
    <m/>
    <x v="0"/>
    <x v="24"/>
    <x v="0"/>
    <x v="4"/>
    <x v="12"/>
    <n v="4"/>
    <s v="HORMIGONES Y CONTENEDORES JARA"/>
    <d v="1900-01-04T10:33:36"/>
    <n v="12.106388888964428"/>
    <n v="12"/>
    <n v="0.10638888896442822"/>
    <n v="1"/>
    <x v="4"/>
  </r>
  <r>
    <s v="E002"/>
    <s v="EO65"/>
    <x v="4677"/>
    <x v="0"/>
    <s v="E3"/>
    <n v="100057807"/>
    <s v="HORMIGONES SANTOS, SL"/>
    <n v="85000090"/>
    <s v="VITIGUDINO"/>
    <n v="3297"/>
    <x v="60"/>
    <d v="2024-09-24T00:00:00"/>
    <d v="1899-12-30T17:28:27"/>
    <s v="26/09 08:00h"/>
    <d v="2024-09-26T00:00:00"/>
    <x v="13"/>
    <x v="13"/>
    <x v="4851"/>
    <d v="2024-09-25T00:00:00"/>
    <d v="1899-12-30T14:31:25"/>
    <n v="408"/>
    <s v="E00408"/>
    <s v="RUTA KMS.408"/>
    <x v="263"/>
    <x v="0"/>
    <x v="0"/>
    <x v="8"/>
    <x v="0"/>
    <d v="2024-09-24T17:28:27"/>
    <x v="494"/>
    <n v="38.525833333376795"/>
    <d v="2024-09-25T14:31:25"/>
    <d v="1899-12-30T05:26:24"/>
    <d v="2024-09-25T19:57:49"/>
    <n v="12.036388888838701"/>
    <x v="0"/>
    <m/>
    <m/>
    <x v="0"/>
    <x v="24"/>
    <x v="0"/>
    <x v="4"/>
    <x v="5"/>
    <n v="4"/>
    <s v="HORMIGONES Y CONTENEDORES JARA"/>
    <d v="1900-01-04T10:33:36"/>
    <n v="32.085833333376797"/>
    <n v="24"/>
    <n v="8.0858333333767973"/>
    <n v="0"/>
    <x v="4"/>
  </r>
  <r>
    <s v="E002"/>
    <s v="EO65"/>
    <x v="4678"/>
    <x v="0"/>
    <s v="E3"/>
    <n v="432000110"/>
    <s v="PREBETONG HORMIGONES, S.A."/>
    <n v="85000002"/>
    <s v="PUEBLA DE LA CALZADA"/>
    <n v="3297"/>
    <x v="60"/>
    <d v="2024-09-24T00:00:00"/>
    <d v="1899-12-30T18:58:05"/>
    <s v="25/09 Por la mañana"/>
    <d v="2024-09-25T00:00:00"/>
    <x v="3"/>
    <x v="13"/>
    <x v="4852"/>
    <d v="2024-09-25T00:00:00"/>
    <d v="1899-12-30T13:02:43"/>
    <n v="98"/>
    <s v="E00098"/>
    <s v="RUTA KMS.098"/>
    <x v="170"/>
    <x v="0"/>
    <x v="0"/>
    <x v="8"/>
    <x v="0"/>
    <d v="2024-09-24T18:58:05"/>
    <x v="504"/>
    <n v="19.031944444519468"/>
    <d v="2024-09-25T13:02:43"/>
    <d v="1899-12-30T01:18:24"/>
    <d v="2024-09-25T14:21:07"/>
    <n v="-0.35194444446824491"/>
    <x v="0"/>
    <m/>
    <m/>
    <x v="0"/>
    <x v="24"/>
    <x v="0"/>
    <x v="4"/>
    <x v="2"/>
    <n v="4"/>
    <s v="VILLAR CHAMIZO JUAN Mª"/>
    <d v="1899-12-31T07:21:36"/>
    <n v="16.725277777852803"/>
    <n v="12"/>
    <n v="4.7252777778528028"/>
    <n v="0"/>
    <x v="4"/>
  </r>
  <r>
    <s v="E002"/>
    <s v="EO65"/>
    <x v="4679"/>
    <x v="0"/>
    <s v="E3"/>
    <n v="432000110"/>
    <s v="PREBETONG HORMIGONES, S.A."/>
    <n v="85000003"/>
    <s v="MERIDA"/>
    <n v="3297"/>
    <x v="60"/>
    <d v="2024-09-24T00:00:00"/>
    <d v="1899-12-30T18:59:36"/>
    <s v="25/09 Por la mañana"/>
    <d v="2024-09-25T00:00:00"/>
    <x v="3"/>
    <x v="13"/>
    <x v="4853"/>
    <d v="2024-09-25T00:00:00"/>
    <d v="1899-12-30T13:19:09"/>
    <n v="75"/>
    <s v="E00075"/>
    <s v="RUTA KMS.075"/>
    <x v="73"/>
    <x v="0"/>
    <x v="0"/>
    <x v="8"/>
    <x v="0"/>
    <d v="2024-09-24T18:59:36"/>
    <x v="504"/>
    <n v="19.006666666769888"/>
    <d v="2024-09-25T13:19:09"/>
    <d v="1899-12-30T01:00:00"/>
    <d v="2024-09-25T14:19:09"/>
    <n v="-0.31916666653705761"/>
    <x v="0"/>
    <m/>
    <m/>
    <x v="0"/>
    <x v="24"/>
    <x v="0"/>
    <x v="4"/>
    <x v="2"/>
    <n v="4"/>
    <s v="TTES COOPERATIVOS ARAGONES S COOP"/>
    <d v="1899-12-31T00:00:00"/>
    <n v="17.006666666769888"/>
    <n v="12"/>
    <n v="5.0066666667698883"/>
    <n v="0"/>
    <x v="4"/>
  </r>
  <r>
    <s v="E002"/>
    <s v="EO65"/>
    <x v="4680"/>
    <x v="0"/>
    <s v="E4"/>
    <n v="100057842"/>
    <s v="TPTES DE CEMENTOS LA CELESTINA, SL"/>
    <n v="84000516"/>
    <s v="MORALEJA DE ENMEDIO"/>
    <n v="3230"/>
    <x v="59"/>
    <d v="2024-09-24T00:00:00"/>
    <d v="1899-12-30T19:00:21"/>
    <s v="26/09 URGE 916005104"/>
    <d v="2024-09-26T00:00:00"/>
    <x v="3"/>
    <x v="13"/>
    <x v="4854"/>
    <d v="2024-09-25T00:00:00"/>
    <d v="1899-12-30T14:25:19"/>
    <n v="393"/>
    <s v="E00393"/>
    <s v="RUTA KMS.393"/>
    <x v="433"/>
    <x v="0"/>
    <x v="0"/>
    <x v="8"/>
    <x v="1"/>
    <d v="2024-09-24T19:00:21"/>
    <x v="514"/>
    <n v="42.994166666641831"/>
    <d v="2024-09-25T14:25:19"/>
    <d v="1899-12-30T05:14:24"/>
    <d v="2024-09-25T19:39:43"/>
    <n v="18.338055555650499"/>
    <x v="0"/>
    <m/>
    <m/>
    <x v="0"/>
    <x v="24"/>
    <x v="0"/>
    <x v="4"/>
    <x v="5"/>
    <n v="4"/>
    <s v=""/>
    <d v="1900-01-04T05:45:36"/>
    <n v="36.754166666641829"/>
    <n v="24"/>
    <n v="12.754166666641829"/>
    <n v="0"/>
    <x v="4"/>
  </r>
  <r>
    <s v="E002"/>
    <s v="EO65"/>
    <x v="4681"/>
    <x v="0"/>
    <s v="E3"/>
    <n v="100046984"/>
    <s v="TRANSP. Y CEMENTOS HIDALGO, S.L."/>
    <n v="85000516"/>
    <s v="CHOZAS DE CANALES-HORMICHOZAS"/>
    <n v="3297"/>
    <x v="60"/>
    <d v="2024-09-25T00:00:00"/>
    <d v="1899-12-30T08:25:39"/>
    <s v="26/09 9:30h 42,5 P-L"/>
    <d v="2024-09-26T00:00:00"/>
    <x v="23"/>
    <x v="13"/>
    <x v="4855"/>
    <d v="2024-09-25T00:00:00"/>
    <d v="1899-12-30T17:24:10"/>
    <n v="383"/>
    <s v="E00383"/>
    <s v="RUTA KMS.383"/>
    <x v="254"/>
    <x v="0"/>
    <x v="0"/>
    <x v="8"/>
    <x v="0"/>
    <d v="2024-09-25T08:25:39"/>
    <x v="498"/>
    <n v="25.072500000125729"/>
    <d v="2024-09-25T17:24:10"/>
    <d v="1899-12-30T05:06:24"/>
    <d v="2024-09-25T22:30:34"/>
    <n v="10.99055555567611"/>
    <x v="0"/>
    <m/>
    <m/>
    <x v="0"/>
    <x v="24"/>
    <x v="0"/>
    <x v="4"/>
    <x v="9"/>
    <n v="4"/>
    <s v="LOGISTICA Y CEM. HIDALGO, S.L."/>
    <d v="1900-01-04T02:33:36"/>
    <n v="18.965833333459063"/>
    <n v="12"/>
    <n v="6.965833333459063"/>
    <n v="0"/>
    <x v="4"/>
  </r>
  <r>
    <s v="E002"/>
    <s v="EO65"/>
    <x v="4682"/>
    <x v="0"/>
    <s v="E3"/>
    <n v="100046984"/>
    <s v="TRANSP. Y CEMENTOS HIDALGO, S.L."/>
    <n v="85000516"/>
    <s v="CHOZAS DE CANALES-HORMICHOZAS"/>
    <n v="3297"/>
    <x v="60"/>
    <d v="2024-09-25T00:00:00"/>
    <d v="1899-12-30T08:26:07"/>
    <s v="26/009 8:30h"/>
    <d v="2024-09-26T00:00:00"/>
    <x v="19"/>
    <x v="13"/>
    <x v="4856"/>
    <d v="2024-09-25T00:00:00"/>
    <d v="1899-12-30T15:31:41"/>
    <n v="383"/>
    <s v="E00383"/>
    <s v="RUTA KMS.383"/>
    <x v="371"/>
    <x v="0"/>
    <x v="0"/>
    <x v="8"/>
    <x v="0"/>
    <d v="2024-09-25T08:26:07"/>
    <x v="495"/>
    <n v="24.064722222159617"/>
    <d v="2024-09-25T15:31:41"/>
    <d v="1899-12-30T05:06:24"/>
    <d v="2024-09-25T20:38:05"/>
    <n v="11.865277777716983"/>
    <x v="0"/>
    <m/>
    <m/>
    <x v="0"/>
    <x v="24"/>
    <x v="0"/>
    <x v="4"/>
    <x v="4"/>
    <n v="4"/>
    <s v="LOGISTICA Y CEM. HIDALGO, S.L."/>
    <d v="1900-01-04T02:33:36"/>
    <n v="17.958055555492951"/>
    <n v="12"/>
    <n v="5.9580555554929511"/>
    <n v="0"/>
    <x v="4"/>
  </r>
  <r>
    <s v="E002"/>
    <s v="EO65"/>
    <x v="4683"/>
    <x v="0"/>
    <s v="E3"/>
    <n v="100028265"/>
    <s v="HORMIG. Y DERIVADOS SANTANO, S.A."/>
    <n v="85000214"/>
    <s v="TRUJILLO"/>
    <n v="3228"/>
    <x v="61"/>
    <d v="2024-09-25T00:00:00"/>
    <d v="1899-12-30T08:47:12"/>
    <s v="25/09 15:00h"/>
    <d v="2024-09-25T00:00:00"/>
    <x v="4"/>
    <x v="13"/>
    <x v="4857"/>
    <d v="2024-09-25T00:00:00"/>
    <d v="1899-12-30T10:35:05"/>
    <n v="163"/>
    <s v="E00163"/>
    <s v="RUTA KMS.163"/>
    <x v="167"/>
    <x v="0"/>
    <x v="0"/>
    <x v="8"/>
    <x v="0"/>
    <d v="2024-09-25T08:47:12"/>
    <x v="488"/>
    <n v="6.2133333332603797"/>
    <d v="2024-09-25T10:35:05"/>
    <d v="1899-12-30T02:10:24"/>
    <d v="2024-09-25T12:45:29"/>
    <n v="2.2419444443075918"/>
    <x v="0"/>
    <m/>
    <m/>
    <x v="0"/>
    <x v="24"/>
    <x v="0"/>
    <x v="4"/>
    <x v="6"/>
    <n v="4"/>
    <s v="HIBURSANFRE, S.L.U."/>
    <d v="1900-01-01T04:09:36"/>
    <n v="3.0399999999270459"/>
    <n v="0"/>
    <n v="3.0399999999270459"/>
    <n v="0"/>
    <x v="4"/>
  </r>
  <r>
    <s v="E002"/>
    <s v="EO65"/>
    <x v="4684"/>
    <x v="0"/>
    <s v="E3"/>
    <n v="100057809"/>
    <s v="HORM. QUINTANAR, SL"/>
    <n v="85000092"/>
    <s v="QUINTANAR DE LA ORDEN"/>
    <n v="3297"/>
    <x v="60"/>
    <d v="2024-09-25T00:00:00"/>
    <d v="1899-12-30T08:57:17"/>
    <s v="26/09 09:00h"/>
    <d v="2024-09-26T00:00:00"/>
    <x v="18"/>
    <x v="13"/>
    <x v="4858"/>
    <d v="2024-09-25T00:00:00"/>
    <d v="1899-12-30T12:01:21"/>
    <n v="492"/>
    <s v="E00492"/>
    <s v="RUTA KMS.492"/>
    <x v="258"/>
    <x v="0"/>
    <x v="0"/>
    <x v="8"/>
    <x v="0"/>
    <d v="2024-09-25T08:57:17"/>
    <x v="501"/>
    <n v="24.045277777709998"/>
    <d v="2024-09-25T12:01:21"/>
    <d v="1899-12-30T06:33:36"/>
    <d v="2024-09-25T18:34:57"/>
    <n v="14.417500000039581"/>
    <x v="0"/>
    <m/>
    <m/>
    <x v="0"/>
    <x v="24"/>
    <x v="0"/>
    <x v="4"/>
    <x v="3"/>
    <n v="4"/>
    <s v="HORMIGONES Y CONTENEDORES JARA"/>
    <d v="1900-01-05T13:26:24"/>
    <n v="16.485277777709999"/>
    <n v="12"/>
    <n v="4.4852777777099995"/>
    <n v="0"/>
    <x v="4"/>
  </r>
  <r>
    <s v="E002"/>
    <s v="EO65"/>
    <x v="4685"/>
    <x v="0"/>
    <s v="E3"/>
    <n v="100034980"/>
    <s v="ARIDOS EL PRADO, S.L."/>
    <n v="85000038"/>
    <s v="OLIVA DE LA FRONTERA"/>
    <n v="3297"/>
    <x v="60"/>
    <d v="2024-09-25T00:00:00"/>
    <d v="1899-12-30T09:20:01"/>
    <s v="25/09 15h BM"/>
    <d v="2024-09-25T00:00:00"/>
    <x v="4"/>
    <x v="13"/>
    <x v="4859"/>
    <d v="2024-09-25T00:00:00"/>
    <d v="1899-12-30T11:10:43"/>
    <n v="47"/>
    <s v="E00047"/>
    <s v="RUTA KMS.047"/>
    <x v="190"/>
    <x v="0"/>
    <x v="0"/>
    <x v="8"/>
    <x v="0"/>
    <d v="2024-09-25T09:20:01"/>
    <x v="488"/>
    <n v="5.6663888889597729"/>
    <d v="2024-09-25T11:10:43"/>
    <d v="1899-12-30T00:37:36"/>
    <d v="2024-09-25T11:48:19"/>
    <n v="3.1947222221642733"/>
    <x v="0"/>
    <m/>
    <m/>
    <x v="0"/>
    <x v="24"/>
    <x v="0"/>
    <x v="4"/>
    <x v="7"/>
    <n v="4"/>
    <s v="HIBURSANFRE, S.L.U."/>
    <d v="1899-12-30T15:02:24"/>
    <n v="4.039722222293106"/>
    <n v="0"/>
    <n v="4.039722222293106"/>
    <n v="0"/>
    <x v="4"/>
  </r>
  <r>
    <s v="E002"/>
    <s v="EO65"/>
    <x v="4686"/>
    <x v="0"/>
    <s v="E4"/>
    <n v="100057774"/>
    <s v="M.C. MAQUEDA, S.L."/>
    <n v="84000003"/>
    <s v="CASTILBLANCO-AYUNTAMIENTO CASTILBLA"/>
    <n v="3230"/>
    <x v="59"/>
    <d v="2024-09-25T00:00:00"/>
    <d v="1899-12-30T09:57:55"/>
    <s v="26/09 recoger pal de"/>
    <d v="2024-09-26T00:00:00"/>
    <x v="9"/>
    <x v="13"/>
    <x v="4860"/>
    <d v="2024-09-25T00:00:00"/>
    <d v="1899-12-30T17:38:59"/>
    <n v="122"/>
    <s v="E00122"/>
    <s v="RUTA KMS.122"/>
    <x v="156"/>
    <x v="0"/>
    <x v="0"/>
    <x v="8"/>
    <x v="1"/>
    <d v="2024-09-25T09:57:55"/>
    <x v="490"/>
    <n v="34.034722222248092"/>
    <d v="2024-09-25T17:38:59"/>
    <d v="1899-12-30T01:37:36"/>
    <d v="2024-09-25T19:16:35"/>
    <n v="24.72361111122882"/>
    <x v="0"/>
    <m/>
    <m/>
    <x v="0"/>
    <x v="24"/>
    <x v="0"/>
    <x v="4"/>
    <x v="9"/>
    <n v="4"/>
    <s v="VAZQUEZ COTANO, FCO. JAVIER"/>
    <d v="1899-12-31T15:02:24"/>
    <n v="31.408055555581427"/>
    <n v="12"/>
    <n v="19.408055555581427"/>
    <n v="0"/>
    <x v="4"/>
  </r>
  <r>
    <s v="E002"/>
    <s v="EO65"/>
    <x v="4687"/>
    <x v="0"/>
    <s v="E3"/>
    <n v="100057858"/>
    <s v="SPECIAL CONCRETE 3, S.L."/>
    <n v="85000115"/>
    <s v="ALCORCON"/>
    <n v="3297"/>
    <x v="60"/>
    <d v="2024-09-25T00:00:00"/>
    <d v="1899-12-30T10:11:45"/>
    <s v="26/09 8h"/>
    <d v="2024-09-26T00:00:00"/>
    <x v="13"/>
    <x v="13"/>
    <x v="4861"/>
    <d v="2024-09-25T00:00:00"/>
    <d v="1899-12-30T14:16:49"/>
    <n v="403"/>
    <s v="E00403"/>
    <s v="RUTA KMS.403"/>
    <x v="203"/>
    <x v="0"/>
    <x v="0"/>
    <x v="8"/>
    <x v="0"/>
    <d v="2024-09-25T10:11:45"/>
    <x v="494"/>
    <n v="21.804166666755918"/>
    <d v="2024-09-25T14:16:49"/>
    <d v="1899-12-30T05:22:24"/>
    <d v="2024-09-25T19:39:13"/>
    <n v="12.346388889010996"/>
    <x v="0"/>
    <m/>
    <m/>
    <x v="0"/>
    <x v="24"/>
    <x v="0"/>
    <x v="4"/>
    <x v="5"/>
    <n v="4"/>
    <s v="HORMIGONES Y CONTENEDORES JARA"/>
    <d v="1900-01-04T08:57:36"/>
    <n v="15.430833333422584"/>
    <n v="12"/>
    <n v="3.4308333334225836"/>
    <n v="0"/>
    <x v="4"/>
  </r>
  <r>
    <s v="E002"/>
    <s v="EO65"/>
    <x v="4688"/>
    <x v="0"/>
    <s v="E3"/>
    <n v="100057858"/>
    <s v="SPECIAL CONCRETE 3, S.L."/>
    <n v="85000115"/>
    <s v="ALCORCON"/>
    <n v="3297"/>
    <x v="60"/>
    <d v="2024-09-25T00:00:00"/>
    <d v="1899-12-30T10:12:06"/>
    <s v="26/09 10h"/>
    <d v="2024-09-26T00:00:00"/>
    <x v="11"/>
    <x v="13"/>
    <x v="4862"/>
    <d v="2024-09-25T00:00:00"/>
    <d v="1899-12-30T12:09:37"/>
    <n v="403"/>
    <s v="E00403"/>
    <s v="RUTA KMS.403"/>
    <x v="259"/>
    <x v="0"/>
    <x v="0"/>
    <x v="8"/>
    <x v="0"/>
    <d v="2024-09-25T10:12:06"/>
    <x v="496"/>
    <n v="23.798333333339542"/>
    <d v="2024-09-25T12:09:37"/>
    <d v="1899-12-30T05:22:24"/>
    <d v="2024-09-25T17:32:01"/>
    <n v="16.466388888889924"/>
    <x v="0"/>
    <m/>
    <m/>
    <x v="0"/>
    <x v="24"/>
    <x v="0"/>
    <x v="4"/>
    <x v="3"/>
    <n v="4"/>
    <s v="HORMIGONES Y CONTENEDORES JARA"/>
    <d v="1900-01-04T08:57:36"/>
    <n v="17.425000000006207"/>
    <n v="12"/>
    <n v="5.4250000000062073"/>
    <n v="0"/>
    <x v="4"/>
  </r>
  <r>
    <s v="E002"/>
    <s v="EO65"/>
    <x v="4689"/>
    <x v="0"/>
    <s v="E3"/>
    <n v="100057858"/>
    <s v="SPECIAL CONCRETE 3, S.L."/>
    <n v="85000115"/>
    <s v="ALCORCON"/>
    <n v="3297"/>
    <x v="60"/>
    <d v="2024-09-25T00:00:00"/>
    <d v="1899-12-30T10:12:25"/>
    <s v="26/09 12h"/>
    <d v="2024-09-26T00:00:00"/>
    <x v="17"/>
    <x v="13"/>
    <x v="4863"/>
    <d v="2024-09-25T00:00:00"/>
    <d v="1899-12-30T14:37:48"/>
    <n v="403"/>
    <s v="E00403"/>
    <s v="RUTA KMS.403"/>
    <x v="376"/>
    <x v="0"/>
    <x v="0"/>
    <x v="8"/>
    <x v="0"/>
    <d v="2024-09-25T10:12:25"/>
    <x v="499"/>
    <n v="25.793055555608589"/>
    <d v="2024-09-25T14:37:48"/>
    <d v="1899-12-30T05:22:24"/>
    <d v="2024-09-25T20:00:12"/>
    <n v="15.996666666702367"/>
    <x v="0"/>
    <m/>
    <m/>
    <x v="0"/>
    <x v="24"/>
    <x v="0"/>
    <x v="4"/>
    <x v="5"/>
    <n v="4"/>
    <s v="HORMIGONES Y CONTENEDORES JARA"/>
    <d v="1900-01-04T08:57:36"/>
    <n v="19.419722222275254"/>
    <n v="12"/>
    <n v="7.4197222222752544"/>
    <n v="0"/>
    <x v="4"/>
  </r>
  <r>
    <s v="E002"/>
    <s v="EO65"/>
    <x v="4690"/>
    <x v="0"/>
    <s v="E3"/>
    <n v="100048210"/>
    <s v="PRETENSADOS EXTREMADURA, SL"/>
    <n v="85000052"/>
    <s v="SIRUELA"/>
    <n v="3297"/>
    <x v="60"/>
    <d v="2024-09-25T00:00:00"/>
    <d v="1899-12-30T10:26:11"/>
    <s v="26/09 Por la mañana"/>
    <d v="2024-09-26T00:00:00"/>
    <x v="17"/>
    <x v="13"/>
    <x v="4864"/>
    <d v="2024-09-25T00:00:00"/>
    <d v="1899-12-30T15:34:32"/>
    <n v="206"/>
    <s v="E00206"/>
    <s v="RUTA KMS.206"/>
    <x v="172"/>
    <x v="0"/>
    <x v="0"/>
    <x v="8"/>
    <x v="0"/>
    <d v="2024-09-25T10:26:11"/>
    <x v="499"/>
    <n v="25.563611111138016"/>
    <d v="2024-09-25T15:34:32"/>
    <d v="1899-12-30T02:44:48"/>
    <d v="2024-09-25T18:19:20"/>
    <n v="17.677777777716983"/>
    <x v="0"/>
    <m/>
    <m/>
    <x v="0"/>
    <x v="24"/>
    <x v="0"/>
    <x v="4"/>
    <x v="4"/>
    <n v="4"/>
    <s v="MARTINEZ RODRIGUEZ FRANCISCO JAVIER"/>
    <d v="1900-01-01T17:55:12"/>
    <n v="21.81694444447135"/>
    <n v="12"/>
    <n v="9.8169444444713498"/>
    <n v="0"/>
    <x v="4"/>
  </r>
  <r>
    <s v="E002"/>
    <s v="EO65"/>
    <x v="4691"/>
    <x v="0"/>
    <s v="E3"/>
    <n v="100057883"/>
    <s v="MATERIALES Y HORMIGONES, SL"/>
    <n v="85000198"/>
    <s v="MADRID"/>
    <n v="3228"/>
    <x v="61"/>
    <d v="2024-09-25T00:00:00"/>
    <d v="1899-12-30T10:29:01"/>
    <s v="26/09"/>
    <d v="2024-09-26T00:00:00"/>
    <x v="1"/>
    <x v="13"/>
    <x v="4865"/>
    <d v="2024-09-25T00:00:00"/>
    <d v="1899-12-30T12:06:57"/>
    <n v="413"/>
    <s v="E00413"/>
    <s v="RUTA KMS.413"/>
    <x v="184"/>
    <x v="0"/>
    <x v="0"/>
    <x v="8"/>
    <x v="0"/>
    <d v="2024-09-25T10:29:01"/>
    <x v="515"/>
    <n v="30.51638888893649"/>
    <d v="2024-09-25T12:06:57"/>
    <d v="1899-12-30T05:30:24"/>
    <d v="2024-09-25T17:37:21"/>
    <n v="23.377500000118744"/>
    <x v="0"/>
    <m/>
    <m/>
    <x v="0"/>
    <x v="24"/>
    <x v="0"/>
    <x v="4"/>
    <x v="3"/>
    <n v="4"/>
    <s v=""/>
    <d v="1900-01-04T12:09:36"/>
    <n v="24.009722222269822"/>
    <n v="12"/>
    <n v="12.009722222269822"/>
    <n v="0"/>
    <x v="4"/>
  </r>
  <r>
    <s v="E002"/>
    <s v="EO65"/>
    <x v="4692"/>
    <x v="0"/>
    <s v="E3"/>
    <n v="100057883"/>
    <s v="MATERIALES Y HORMIGONES, SL"/>
    <n v="85000198"/>
    <s v="MADRID"/>
    <n v="3228"/>
    <x v="61"/>
    <d v="2024-09-25T00:00:00"/>
    <d v="1899-12-30T10:29:11"/>
    <s v="26/09"/>
    <d v="2024-09-26T00:00:00"/>
    <x v="1"/>
    <x v="13"/>
    <x v="4866"/>
    <d v="2024-09-25T00:00:00"/>
    <d v="1899-12-30T11:39:50"/>
    <n v="413"/>
    <s v="E00413"/>
    <s v="RUTA KMS.413"/>
    <x v="175"/>
    <x v="0"/>
    <x v="0"/>
    <x v="8"/>
    <x v="0"/>
    <d v="2024-09-25T10:29:11"/>
    <x v="515"/>
    <n v="30.513611111207865"/>
    <d v="2024-09-25T11:39:50"/>
    <d v="1899-12-30T05:30:24"/>
    <d v="2024-09-25T17:10:14"/>
    <n v="23.829444444563705"/>
    <x v="0"/>
    <m/>
    <m/>
    <x v="0"/>
    <x v="24"/>
    <x v="0"/>
    <x v="4"/>
    <x v="7"/>
    <n v="4"/>
    <s v="HORMIGONES Y CONTENEDORES JARA"/>
    <d v="1900-01-04T12:09:36"/>
    <n v="24.006944444541197"/>
    <n v="12"/>
    <n v="12.006944444541197"/>
    <n v="0"/>
    <x v="4"/>
  </r>
  <r>
    <s v="E002"/>
    <s v="EO65"/>
    <x v="4693"/>
    <x v="0"/>
    <s v="E3"/>
    <n v="432000110"/>
    <s v="PREBETONG HORMIGONES, S.A."/>
    <n v="85000002"/>
    <s v="PUEBLA DE LA CALZADA"/>
    <n v="3297"/>
    <x v="60"/>
    <d v="2024-09-25T00:00:00"/>
    <d v="1899-12-30T11:09:15"/>
    <s v="26/09 08:00h"/>
    <d v="2024-09-26T00:00:00"/>
    <x v="13"/>
    <x v="13"/>
    <x v="4867"/>
    <d v="2024-09-25T00:00:00"/>
    <d v="1899-12-30T18:27:54"/>
    <n v="98"/>
    <s v="E00098"/>
    <s v="R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v="12.22833333327435"/>
    <x v="0"/>
    <m/>
    <m/>
    <x v="0"/>
    <x v="24"/>
    <x v="0"/>
    <x v="4"/>
    <x v="10"/>
    <n v="4"/>
    <s v="CISTERCEX. S.L.L."/>
    <d v="1899-12-31T07:21:36"/>
    <n v="18.539166666775323"/>
    <n v="12"/>
    <n v="6.5391666667753228"/>
    <n v="0"/>
    <x v="4"/>
  </r>
  <r>
    <s v="E002"/>
    <s v="EO65"/>
    <x v="4694"/>
    <x v="0"/>
    <s v="E3"/>
    <n v="432000110"/>
    <s v="PREBETONG HORMIGONES, S.A."/>
    <n v="85000005"/>
    <s v="BADAJOZ-CAYA Nº 37"/>
    <n v="3297"/>
    <x v="60"/>
    <d v="2024-09-25T00:00:00"/>
    <d v="1899-12-30T11:26:04"/>
    <s v="26/09 08:00h"/>
    <d v="2024-09-26T00:00:00"/>
    <x v="13"/>
    <x v="13"/>
    <x v="4868"/>
    <d v="2024-09-25T00:00:00"/>
    <d v="1899-12-30T17:56:51"/>
    <n v="94"/>
    <s v="E00094"/>
    <s v="RUTA KMS.094"/>
    <x v="167"/>
    <x v="0"/>
    <x v="0"/>
    <x v="8"/>
    <x v="0"/>
    <d v="2024-09-25T11:26:04"/>
    <x v="494"/>
    <n v="20.565555555629544"/>
    <d v="2024-09-25T17:56:51"/>
    <d v="1899-12-30T01:15:12"/>
    <d v="2024-09-25T19:12:03"/>
    <n v="12.799166666809469"/>
    <x v="0"/>
    <m/>
    <m/>
    <x v="0"/>
    <x v="24"/>
    <x v="0"/>
    <x v="4"/>
    <x v="9"/>
    <n v="4"/>
    <s v="HIBURSANFRE, S.L.U."/>
    <d v="1899-12-31T06:04:48"/>
    <n v="18.31222222229621"/>
    <n v="12"/>
    <n v="6.3122222222962101"/>
    <n v="0"/>
    <x v="4"/>
  </r>
  <r>
    <s v="E002"/>
    <s v="EO65"/>
    <x v="4695"/>
    <x v="0"/>
    <s v="E3"/>
    <n v="100022399"/>
    <s v="GEVORA CONSTRUCCIONES S.A."/>
    <n v="85000566"/>
    <s v="LA ALBUERA-MEJORA EX310"/>
    <n v="3227"/>
    <x v="62"/>
    <d v="2024-09-25T00:00:00"/>
    <d v="1899-12-30T11:35:39"/>
    <s v="devl alb8043246800"/>
    <d v="2024-09-25T00:00:00"/>
    <x v="9"/>
    <x v="13"/>
    <x v="4869"/>
    <d v="2024-09-25T00:00:00"/>
    <d v="1899-12-30T12:32:54"/>
    <n v="73"/>
    <s v="E00073"/>
    <s v="RUTA KMS.073"/>
    <x v="73"/>
    <x v="1"/>
    <x v="0"/>
    <x v="8"/>
    <x v="0"/>
    <d v="2024-09-25T11:35:39"/>
    <x v="452"/>
    <n v="8.4058333334396593"/>
    <d v="2024-09-25T12:32:54"/>
    <d v="1899-12-30T00:58:24"/>
    <d v="2024-09-25T13:31:18"/>
    <n v="6.4783333333907649"/>
    <x v="0"/>
    <m/>
    <m/>
    <x v="0"/>
    <x v="24"/>
    <x v="0"/>
    <x v="4"/>
    <x v="3"/>
    <n v="4"/>
    <s v="TTES COOPERATIVOS ARAGONES S COOP"/>
    <d v="1899-12-30T23:21:36"/>
    <n v="6.4325000001063257"/>
    <n v="0"/>
    <n v="6.4325000001063257"/>
    <n v="0"/>
    <x v="4"/>
  </r>
  <r>
    <s v="E002"/>
    <s v="EO65"/>
    <x v="4696"/>
    <x v="0"/>
    <s v="E4"/>
    <n v="100046984"/>
    <s v="TRANSP. Y CEMENTOS HIDALGO, S.L."/>
    <n v="84000542"/>
    <s v="VILLA DEL PRADO_LUMACON"/>
    <n v="3230"/>
    <x v="59"/>
    <d v="2024-09-25T00:00:00"/>
    <d v="1899-12-30T11:48:47"/>
    <s v="27/09 619294229"/>
    <d v="2024-09-27T00:00:00"/>
    <x v="3"/>
    <x v="13"/>
    <x v="4870"/>
    <d v="2024-09-25T00:00:00"/>
    <d v="1899-12-30T15:31:59"/>
    <n v="444"/>
    <s v="E00444"/>
    <s v="RUTA KMS.444"/>
    <x v="434"/>
    <x v="0"/>
    <x v="0"/>
    <x v="8"/>
    <x v="1"/>
    <d v="2024-09-25T11:48:47"/>
    <x v="516"/>
    <n v="50.186944444547407"/>
    <d v="2024-09-25T15:31:59"/>
    <d v="1899-12-30T05:55:12"/>
    <d v="2024-09-25T21:27:11"/>
    <n v="40.546944444591645"/>
    <x v="0"/>
    <m/>
    <m/>
    <x v="0"/>
    <x v="24"/>
    <x v="0"/>
    <x v="4"/>
    <x v="4"/>
    <n v="4"/>
    <s v=""/>
    <d v="1900-01-04T22:04:48"/>
    <n v="43.266944444547406"/>
    <n v="24"/>
    <n v="19.266944444547406"/>
    <n v="0"/>
    <x v="4"/>
  </r>
  <r>
    <s v="E002"/>
    <s v="EO65"/>
    <x v="4697"/>
    <x v="0"/>
    <s v="E3"/>
    <n v="432000110"/>
    <s v="PREBETONG HORMIGONES, S.A."/>
    <n v="85000333"/>
    <s v="AVE PLASENCIA MOVIL"/>
    <n v="3228"/>
    <x v="61"/>
    <d v="2024-09-25T00:00:00"/>
    <d v="1899-12-30T12:33:46"/>
    <s v="26/09 08:00h"/>
    <d v="2024-09-26T00:00:00"/>
    <x v="13"/>
    <x v="13"/>
    <x v="4871"/>
    <d v="2024-09-25T00:00:00"/>
    <d v="1899-12-30T16:32:19"/>
    <n v="222"/>
    <s v="E00222"/>
    <s v="RUTA KMS.222"/>
    <x v="207"/>
    <x v="0"/>
    <x v="0"/>
    <x v="8"/>
    <x v="0"/>
    <d v="2024-09-25T12:33:46"/>
    <x v="494"/>
    <n v="19.437222222215496"/>
    <d v="2024-09-25T16:32:19"/>
    <d v="1899-12-30T02:57:36"/>
    <d v="2024-09-25T19:29:55"/>
    <n v="12.50138888892252"/>
    <x v="0"/>
    <m/>
    <m/>
    <x v="0"/>
    <x v="24"/>
    <x v="0"/>
    <x v="4"/>
    <x v="8"/>
    <n v="4"/>
    <s v="HORMIGONES Y CONTENEDORES JARA"/>
    <d v="1900-01-01T23:02:24"/>
    <n v="15.477222222215495"/>
    <n v="12"/>
    <n v="3.4772222222154952"/>
    <n v="0"/>
    <x v="4"/>
  </r>
  <r>
    <s v="E002"/>
    <s v="EO65"/>
    <x v="4698"/>
    <x v="0"/>
    <s v="E3"/>
    <n v="432000110"/>
    <s v="PREBETONG HORMIGONES, S.A."/>
    <n v="85000333"/>
    <s v="AVE PLASENCIA MOVIL"/>
    <n v="3228"/>
    <x v="61"/>
    <d v="2024-09-25T00:00:00"/>
    <d v="1899-12-30T12:47:50"/>
    <s v="26/09 09:00h"/>
    <d v="2024-09-26T00:00:00"/>
    <x v="18"/>
    <x v="13"/>
    <x v="4872"/>
    <d v="2024-09-25T00:00:00"/>
    <d v="1899-12-30T15:57:47"/>
    <n v="222"/>
    <s v="E00222"/>
    <s v="RUTA KMS.222"/>
    <x v="193"/>
    <x v="0"/>
    <x v="0"/>
    <x v="8"/>
    <x v="0"/>
    <d v="2024-09-25T12:47:50"/>
    <x v="501"/>
    <n v="20.202777777740266"/>
    <d v="2024-09-25T15:57:47"/>
    <d v="1899-12-30T02:57:36"/>
    <d v="2024-09-25T18:55:23"/>
    <n v="14.076944444328547"/>
    <x v="0"/>
    <m/>
    <m/>
    <x v="0"/>
    <x v="24"/>
    <x v="0"/>
    <x v="4"/>
    <x v="4"/>
    <n v="4"/>
    <s v="HORMIGONES Y CONTENEDORES JARA"/>
    <d v="1900-01-01T23:02:24"/>
    <n v="16.242777777740265"/>
    <n v="12"/>
    <n v="4.2427777777402653"/>
    <n v="0"/>
    <x v="4"/>
  </r>
  <r>
    <s v="E002"/>
    <s v="EO65"/>
    <x v="4699"/>
    <x v="0"/>
    <s v="E3"/>
    <n v="100051755"/>
    <s v="STRATA PAVIMENTOS, S.L.U"/>
    <n v="85000446"/>
    <s v="VILLAFRANCA DE LOS BARROS-STRATA"/>
    <n v="3297"/>
    <x v="60"/>
    <d v="2024-09-25T00:00:00"/>
    <d v="1899-12-30T12:53:41"/>
    <s v="25/09 16:00h"/>
    <d v="2024-09-25T00:00:00"/>
    <x v="6"/>
    <x v="13"/>
    <x v="4873"/>
    <d v="2024-09-25T00:00:00"/>
    <d v="1899-12-30T14:12:13"/>
    <n v="34"/>
    <s v="E00034"/>
    <s v="RUTA KMS.034"/>
    <x v="190"/>
    <x v="0"/>
    <x v="0"/>
    <x v="8"/>
    <x v="0"/>
    <d v="2024-09-25T12:53:41"/>
    <x v="485"/>
    <n v="3.1052777777658775"/>
    <d v="2024-09-25T14:12:13"/>
    <d v="1899-12-30T00:27:12"/>
    <d v="2024-09-25T14:39:25"/>
    <n v="1.34305555553874"/>
    <x v="0"/>
    <m/>
    <m/>
    <x v="0"/>
    <x v="24"/>
    <x v="0"/>
    <x v="4"/>
    <x v="5"/>
    <n v="4"/>
    <s v="HIBURSANFRE, S.L.U."/>
    <d v="1899-12-30T10:52:48"/>
    <n v="1.6519444444325444"/>
    <n v="0"/>
    <n v="1.6519444444325444"/>
    <n v="0"/>
    <x v="4"/>
  </r>
  <r>
    <s v="E002"/>
    <s v="EO65"/>
    <x v="4700"/>
    <x v="0"/>
    <s v="E3"/>
    <n v="432000110"/>
    <s v="PREBETONG HORMIGONES, S.A."/>
    <n v="85000333"/>
    <s v="AVE PLASENCIA MOVIL"/>
    <n v="3228"/>
    <x v="61"/>
    <d v="2024-09-25T00:00:00"/>
    <d v="1899-12-30T12:54:32"/>
    <s v="26/09 10:30h"/>
    <d v="2024-09-26T00:00:00"/>
    <x v="21"/>
    <x v="13"/>
    <x v="4874"/>
    <d v="2024-09-25T00:00:00"/>
    <d v="1899-12-30T18:04:05"/>
    <n v="222"/>
    <s v="E00222"/>
    <s v="RUTA KMS.222"/>
    <x v="192"/>
    <x v="0"/>
    <x v="0"/>
    <x v="8"/>
    <x v="0"/>
    <d v="2024-09-25T12:54:32"/>
    <x v="500"/>
    <n v="21.591111111163627"/>
    <d v="2024-09-25T18:04:05"/>
    <d v="1899-12-30T02:57:36"/>
    <d v="2024-09-25T21:01:41"/>
    <n v="13.471944444347173"/>
    <x v="0"/>
    <m/>
    <m/>
    <x v="0"/>
    <x v="24"/>
    <x v="0"/>
    <x v="4"/>
    <x v="10"/>
    <n v="4"/>
    <s v=""/>
    <d v="1900-01-01T23:02:24"/>
    <n v="17.631111111163627"/>
    <n v="12"/>
    <n v="5.6311111111636265"/>
    <n v="0"/>
    <x v="4"/>
  </r>
  <r>
    <s v="E002"/>
    <s v="EO65"/>
    <x v="4701"/>
    <x v="0"/>
    <s v="E3"/>
    <n v="432000110"/>
    <s v="PREBETONG HORMIGONES, S.A."/>
    <n v="85000333"/>
    <s v="AVE PLASENCIA MOVIL"/>
    <n v="3228"/>
    <x v="61"/>
    <d v="2024-09-25T00:00:00"/>
    <d v="1899-12-30T12:54:56"/>
    <s v="26/09 12:00h"/>
    <d v="2024-09-26T00:00:00"/>
    <x v="17"/>
    <x v="13"/>
    <x v="4875"/>
    <d v="2024-09-25T00:00:00"/>
    <d v="1899-12-30T17:43:17"/>
    <n v="222"/>
    <s v="E00222"/>
    <s v="RUTA KMS.222"/>
    <x v="73"/>
    <x v="0"/>
    <x v="0"/>
    <x v="8"/>
    <x v="0"/>
    <d v="2024-09-25T12:54:56"/>
    <x v="499"/>
    <n v="23.084444444510154"/>
    <d v="2024-09-25T17:43:17"/>
    <d v="1899-12-30T02:57:36"/>
    <d v="2024-09-25T20:40:53"/>
    <n v="15.318611111026257"/>
    <x v="0"/>
    <m/>
    <m/>
    <x v="0"/>
    <x v="24"/>
    <x v="0"/>
    <x v="4"/>
    <x v="9"/>
    <n v="4"/>
    <s v="TTES COOPERATIVOS ARAGONES S COOP"/>
    <d v="1900-01-01T23:02:24"/>
    <n v="19.124444444510154"/>
    <n v="12"/>
    <n v="7.1244444445101536"/>
    <n v="0"/>
    <x v="4"/>
  </r>
  <r>
    <s v="E002"/>
    <s v="EO65"/>
    <x v="4702"/>
    <x v="0"/>
    <s v="E4"/>
    <n v="100057845"/>
    <s v="INVERSIONES SEGURA SARRIA, S.L."/>
    <n v="84000019"/>
    <s v="ARROYOMOLINOS"/>
    <n v="3230"/>
    <x v="59"/>
    <d v="2024-09-25T00:00:00"/>
    <d v="1899-12-30T13:11:04"/>
    <s v="26/09 64s"/>
    <d v="2024-09-26T00:00:00"/>
    <x v="1"/>
    <x v="13"/>
    <x v="4876"/>
    <d v="2024-09-25T00:00:00"/>
    <d v="1899-12-30T15:55:49"/>
    <n v="391"/>
    <s v="E00391"/>
    <s v="RUTA KMS.391"/>
    <x v="255"/>
    <x v="0"/>
    <x v="0"/>
    <x v="8"/>
    <x v="1"/>
    <d v="2024-09-25T13:11:04"/>
    <x v="515"/>
    <n v="27.815555555687752"/>
    <d v="2024-09-25T15:55:49"/>
    <d v="1899-12-30T05:12:48"/>
    <d v="2024-09-25T21:08:37"/>
    <n v="19.856388888903894"/>
    <x v="0"/>
    <m/>
    <m/>
    <x v="0"/>
    <x v="24"/>
    <x v="0"/>
    <x v="4"/>
    <x v="4"/>
    <n v="4"/>
    <s v=""/>
    <d v="1900-01-04T05:07:12"/>
    <n v="21.60222222235442"/>
    <n v="12"/>
    <n v="9.6022222223544205"/>
    <n v="0"/>
    <x v="4"/>
  </r>
  <r>
    <s v="E002"/>
    <s v="EO65"/>
    <x v="4703"/>
    <x v="0"/>
    <s v="E4"/>
    <n v="100057845"/>
    <s v="INVERSIONES SEGURA SARRIA, S.L."/>
    <n v="84000019"/>
    <s v="ARROYOMOLINOS"/>
    <n v="3230"/>
    <x v="59"/>
    <d v="2024-09-25T00:00:00"/>
    <d v="1899-12-30T13:11:25"/>
    <s v="26/09 64s"/>
    <d v="2024-09-26T00:00:00"/>
    <x v="1"/>
    <x v="13"/>
    <x v="4877"/>
    <d v="2024-09-25T00:00:00"/>
    <d v="1899-12-30T15:17:20"/>
    <n v="391"/>
    <s v="E00391"/>
    <s v="RUTA KMS.391"/>
    <x v="374"/>
    <x v="0"/>
    <x v="0"/>
    <x v="8"/>
    <x v="1"/>
    <d v="2024-09-25T13:11:25"/>
    <x v="515"/>
    <n v="27.809722222213168"/>
    <d v="2024-09-25T15:17:20"/>
    <d v="1899-12-30T05:12:48"/>
    <d v="2024-09-25T20:30:08"/>
    <n v="20.497777777898591"/>
    <x v="0"/>
    <m/>
    <m/>
    <x v="0"/>
    <x v="24"/>
    <x v="0"/>
    <x v="4"/>
    <x v="4"/>
    <n v="4"/>
    <s v=""/>
    <d v="1900-01-04T05:07:12"/>
    <n v="21.596388888879837"/>
    <n v="12"/>
    <n v="9.5963888888798365"/>
    <n v="0"/>
    <x v="4"/>
  </r>
  <r>
    <s v="E002"/>
    <s v="EO65"/>
    <x v="4704"/>
    <x v="0"/>
    <s v="E3"/>
    <n v="100046984"/>
    <s v="TRANSP. Y CEMENTOS HIDALGO, S.L."/>
    <n v="85000302"/>
    <s v="CASAS DEL CASTAÑAR-HORM. LA BARCA"/>
    <n v="3297"/>
    <x v="60"/>
    <d v="2024-09-25T00:00:00"/>
    <d v="1899-12-30T13:23:34"/>
    <s v="26/09 10:00h LA BARC"/>
    <d v="2024-09-26T00:00:00"/>
    <x v="11"/>
    <x v="13"/>
    <x v="4878"/>
    <d v="2024-09-25T00:00:00"/>
    <d v="1899-12-30T15:05:03"/>
    <n v="240"/>
    <s v="E00240"/>
    <s v="RUTA KMS.240"/>
    <x v="163"/>
    <x v="0"/>
    <x v="0"/>
    <x v="8"/>
    <x v="0"/>
    <d v="2024-09-25T13:23:34"/>
    <x v="496"/>
    <n v="20.607222222082783"/>
    <d v="2024-09-25T15:05:03"/>
    <d v="1899-12-30T03:12:00"/>
    <d v="2024-09-25T18:17:03"/>
    <n v="15.715833333379123"/>
    <x v="0"/>
    <m/>
    <m/>
    <x v="0"/>
    <x v="24"/>
    <x v="0"/>
    <x v="4"/>
    <x v="4"/>
    <n v="4"/>
    <s v="TTES COOPERATIVOS ARAGONES S COOP"/>
    <d v="1900-01-02T04:48:00"/>
    <n v="16.407222222082783"/>
    <n v="12"/>
    <n v="4.4072222220827832"/>
    <n v="0"/>
    <x v="4"/>
  </r>
  <r>
    <s v="E002"/>
    <s v="EO65"/>
    <x v="4705"/>
    <x v="0"/>
    <s v="E4"/>
    <n v="100057842"/>
    <s v="TPTES DE CEMENTOS LA CELESTINA, SL"/>
    <n v="84000183"/>
    <s v="MONBELTRAN-MACOGREDOS/ALEJ.SCHEZ"/>
    <n v="3230"/>
    <x v="59"/>
    <d v="2024-09-25T00:00:00"/>
    <d v="1899-12-30T14:34:02"/>
    <s v="27/09 615979603"/>
    <d v="2024-09-27T00:00:00"/>
    <x v="3"/>
    <x v="13"/>
    <x v="4879"/>
    <d v="2024-09-25T00:00:00"/>
    <d v="1899-12-30T19:20:12"/>
    <n v="312"/>
    <s v="E00312"/>
    <s v="RUTA KMS.312"/>
    <x v="435"/>
    <x v="0"/>
    <x v="0"/>
    <x v="8"/>
    <x v="1"/>
    <d v="2024-09-25T14:34:02"/>
    <x v="516"/>
    <n v="47.432777777896263"/>
    <d v="2024-09-25T19:20:12"/>
    <d v="1899-12-30T04:09:36"/>
    <d v="2024-09-25T23:29:48"/>
    <n v="38.50333333335584"/>
    <x v="0"/>
    <m/>
    <m/>
    <x v="0"/>
    <x v="24"/>
    <x v="0"/>
    <x v="4"/>
    <x v="11"/>
    <n v="4"/>
    <s v=""/>
    <d v="1900-01-03T03:50:24"/>
    <n v="42.272777777896266"/>
    <n v="24"/>
    <n v="18.272777777896266"/>
    <n v="0"/>
    <x v="4"/>
  </r>
  <r>
    <s v="E002"/>
    <s v="EO65"/>
    <x v="4706"/>
    <x v="0"/>
    <s v="E3"/>
    <n v="100042375"/>
    <s v="PRETENSADOS DURAN, S.L."/>
    <n v="85000151"/>
    <s v="ALBUERA LA - PREF. LA ALBUERA"/>
    <n v="3297"/>
    <x v="60"/>
    <d v="2024-09-25T00:00:00"/>
    <d v="1899-12-30T14:39:43"/>
    <s v="26/09 09:00h"/>
    <d v="2024-09-26T00:00:00"/>
    <x v="18"/>
    <x v="13"/>
    <x v="4880"/>
    <d v="2024-09-25T00:00:00"/>
    <d v="1899-12-30T18:21:55"/>
    <n v="73"/>
    <s v="E00073"/>
    <s v="RUTA KMS.073"/>
    <x v="190"/>
    <x v="0"/>
    <x v="0"/>
    <x v="8"/>
    <x v="0"/>
    <d v="2024-09-25T14:39:43"/>
    <x v="501"/>
    <n v="18.338055555475876"/>
    <d v="2024-09-25T18:21:55"/>
    <d v="1899-12-30T00:58:24"/>
    <d v="2024-09-25T19:20:19"/>
    <n v="13.661388888896909"/>
    <x v="0"/>
    <m/>
    <m/>
    <x v="0"/>
    <x v="24"/>
    <x v="0"/>
    <x v="4"/>
    <x v="10"/>
    <n v="4"/>
    <s v="HIBURSANFRE, S.L.U."/>
    <d v="1899-12-30T23:21:36"/>
    <n v="16.364722222142543"/>
    <n v="12"/>
    <n v="4.364722222142543"/>
    <n v="0"/>
    <x v="4"/>
  </r>
  <r>
    <s v="E002"/>
    <s v="EO65"/>
    <x v="4707"/>
    <x v="0"/>
    <s v="E3"/>
    <n v="432000110"/>
    <s v="PREBETONG HORMIGONES, S.A."/>
    <n v="85000003"/>
    <s v="MERIDA"/>
    <n v="3297"/>
    <x v="60"/>
    <d v="2024-09-25T00:00:00"/>
    <d v="1899-12-30T14:56:12"/>
    <s v="26/09 09:00h 6297900"/>
    <d v="2024-09-26T00:00:00"/>
    <x v="18"/>
    <x v="13"/>
    <x v="4881"/>
    <d v="2024-09-25T00:00:00"/>
    <d v="1899-12-30T17:59:24"/>
    <n v="75"/>
    <s v="E00075"/>
    <s v="RUTA KMS.075"/>
    <x v="170"/>
    <x v="0"/>
    <x v="0"/>
    <x v="8"/>
    <x v="0"/>
    <d v="2024-09-25T14:56:12"/>
    <x v="501"/>
    <n v="18.063333333295304"/>
    <d v="2024-09-25T17:59:24"/>
    <d v="1899-12-30T01:00:00"/>
    <d v="2024-09-25T18:59:24"/>
    <n v="14.010000000125729"/>
    <x v="0"/>
    <m/>
    <m/>
    <x v="0"/>
    <x v="24"/>
    <x v="0"/>
    <x v="4"/>
    <x v="9"/>
    <n v="4"/>
    <s v="VILLAR CHAMIZO JUAN Mª"/>
    <d v="1899-12-31T00:00:00"/>
    <n v="16.063333333295304"/>
    <n v="12"/>
    <n v="4.0633333332953043"/>
    <n v="0"/>
    <x v="4"/>
  </r>
  <r>
    <s v="E002"/>
    <s v="EO66"/>
    <x v="4708"/>
    <x v="0"/>
    <s v="E3"/>
    <n v="100059479"/>
    <s v="PEGACOL, CIMENTOS COLA LDA"/>
    <n v="85000546"/>
    <s v="FORNOS DE CIMA CALHANDRIZ"/>
    <n v="3229"/>
    <x v="63"/>
    <d v="2024-09-19T00:00:00"/>
    <d v="1899-12-30T10:08:33"/>
    <s v="26/09 09:00h"/>
    <d v="2024-09-26T00:00:00"/>
    <x v="18"/>
    <x v="13"/>
    <x v="4882"/>
    <d v="2024-09-25T00:00:00"/>
    <d v="1899-12-30T10:54:59"/>
    <n v="293"/>
    <s v="E00293"/>
    <s v="RUTA KMS.293"/>
    <x v="169"/>
    <x v="0"/>
    <x v="0"/>
    <x v="8"/>
    <x v="0"/>
    <d v="2024-09-19T10:08:33"/>
    <x v="501"/>
    <n v="166.85749999992549"/>
    <d v="2024-09-25T10:54:59"/>
    <d v="1899-12-30T03:54:24"/>
    <d v="2024-09-25T14:49:23"/>
    <n v="18.176944444421679"/>
    <x v="0"/>
    <m/>
    <m/>
    <x v="0"/>
    <x v="24"/>
    <x v="0"/>
    <x v="4"/>
    <x v="6"/>
    <n v="4"/>
    <s v=""/>
    <d v="1900-01-02T21:45:36"/>
    <n v="161.95083333325883"/>
    <n v="60"/>
    <n v="101.95083333325883"/>
    <n v="0"/>
    <x v="4"/>
  </r>
  <r>
    <s v="E002"/>
    <s v="EO66"/>
    <x v="4709"/>
    <x v="0"/>
    <s v="E4"/>
    <n v="100022674"/>
    <s v="COMERCIAL SILOS DE GALICIA, S.L."/>
    <n v="84000740"/>
    <s v="FAJARDA_ANTONIO ABILIO MATILDE LDA."/>
    <n v="3230"/>
    <x v="59"/>
    <d v="2024-09-25T00:00:00"/>
    <d v="1899-12-30T09:35:04"/>
    <s v="COMERCIAL SILOS DE G"/>
    <d v="2024-09-27T00:00:00"/>
    <x v="9"/>
    <x v="13"/>
    <x v="4883"/>
    <d v="2024-09-25T00:00:00"/>
    <d v="1899-12-30T19:27:50"/>
    <n v="0"/>
    <m/>
    <m/>
    <x v="404"/>
    <x v="2"/>
    <x v="0"/>
    <x v="8"/>
    <x v="1"/>
    <d v="2024-09-25T09:35:04"/>
    <x v="517"/>
    <n v="58.415555555548053"/>
    <d v="2024-09-25T19:27:50"/>
    <d v="1899-12-30T00:00:00"/>
    <d v="2024-09-25T19:27:50"/>
    <n v="48.53611111122882"/>
    <x v="0"/>
    <m/>
    <m/>
    <x v="0"/>
    <x v="24"/>
    <x v="0"/>
    <x v="4"/>
    <x v="11"/>
    <n v="4"/>
    <s v=""/>
    <d v="1899-12-30T00:00:00"/>
    <n v="57.415555555548053"/>
    <n v="24"/>
    <n v="33.415555555548053"/>
    <n v="0"/>
    <x v="4"/>
  </r>
  <r>
    <s v="E002"/>
    <s v="EO65"/>
    <x v="4710"/>
    <x v="0"/>
    <s v="E4"/>
    <n v="1999999"/>
    <s v="DATOS CLIENTE"/>
    <n v="1999999"/>
    <s v="DATOS CLIENTE"/>
    <n v="3230"/>
    <x v="59"/>
    <d v="2024-09-25T00:00:00"/>
    <d v="1899-12-30T12:14:08"/>
    <s v="TPTES Y CEMENTOS HID"/>
    <d v="2024-09-26T00:00:00"/>
    <x v="9"/>
    <x v="13"/>
    <x v="4884"/>
    <d v="2024-09-25T00:00:00"/>
    <d v="1899-12-30T18:51:23"/>
    <n v="102"/>
    <s v="E00102"/>
    <s v="RUTA KMS.102"/>
    <x v="436"/>
    <x v="2"/>
    <x v="0"/>
    <x v="8"/>
    <x v="1"/>
    <d v="2024-09-25T12:14:08"/>
    <x v="490"/>
    <n v="31.764444444444962"/>
    <d v="2024-09-25T18:51:23"/>
    <d v="1899-12-30T01:21:36"/>
    <d v="2024-09-25T20:12:59"/>
    <n v="23.783611111168284"/>
    <x v="0"/>
    <m/>
    <m/>
    <x v="0"/>
    <x v="24"/>
    <x v="0"/>
    <x v="4"/>
    <x v="10"/>
    <n v="4"/>
    <s v=""/>
    <d v="1899-12-31T08:38:24"/>
    <n v="29.404444444444962"/>
    <n v="12"/>
    <n v="17.404444444444962"/>
    <n v="0"/>
    <x v="4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  <r>
    <m/>
    <m/>
    <x v="4711"/>
    <x v="1"/>
    <m/>
    <m/>
    <m/>
    <m/>
    <m/>
    <m/>
    <x v="154"/>
    <m/>
    <m/>
    <m/>
    <m/>
    <x v="37"/>
    <x v="17"/>
    <x v="4885"/>
    <m/>
    <m/>
    <m/>
    <m/>
    <m/>
    <x v="219"/>
    <x v="3"/>
    <x v="16"/>
    <x v="4"/>
    <x v="0"/>
    <d v="1899-12-30T00:00:00"/>
    <x v="93"/>
    <n v="0"/>
    <d v="1899-12-30T00:00:00"/>
    <d v="1899-12-30T00:00:00"/>
    <d v="1899-12-30T00:00:00"/>
    <n v="0"/>
    <x v="0"/>
    <m/>
    <m/>
    <x v="1"/>
    <x v="25"/>
    <x v="0"/>
    <x v="5"/>
    <x v="19"/>
    <n v="7"/>
    <s v=""/>
    <d v="1899-12-30T00:00:00"/>
    <n v="-1"/>
    <e v="#N/A"/>
    <n v="-1"/>
    <n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26A6A-7C34-4415-A630-EC488F29F18E}" name="TablaDinámica2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S8" firstHeaderRow="1" firstDataRow="2" firstDataCol="1" rowPageCount="2" colPageCount="1"/>
  <pivotFields count="5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9">
        <item h="1" x="13"/>
        <item h="1" x="3"/>
        <item h="1" x="12"/>
        <item m="1" x="26"/>
        <item m="1" x="23"/>
        <item m="1" x="20"/>
        <item h="1" x="1"/>
        <item h="1" x="5"/>
        <item h="1" x="4"/>
        <item m="1" x="27"/>
        <item h="1" x="15"/>
        <item h="1" x="11"/>
        <item h="1" x="9"/>
        <item h="1" x="10"/>
        <item h="1" m="1" x="21"/>
        <item h="1" x="2"/>
        <item x="0"/>
        <item h="1" x="6"/>
        <item h="1" m="1" x="19"/>
        <item h="1" m="1" x="22"/>
        <item h="1" m="1" x="18"/>
        <item h="1" x="7"/>
        <item h="1" x="8"/>
        <item h="1" m="1" x="25"/>
        <item h="1" x="17"/>
        <item h="1" x="16"/>
        <item h="1" m="1" x="24"/>
        <item h="1" x="14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62">
        <item h="1" m="1" x="444"/>
        <item x="13"/>
        <item m="1" x="708"/>
        <item x="12"/>
        <item m="1" x="811"/>
        <item m="1" x="536"/>
        <item x="24"/>
        <item m="1" x="440"/>
        <item m="1" x="476"/>
        <item m="1" x="607"/>
        <item m="1" x="922"/>
        <item m="1" x="983"/>
        <item m="1" x="474"/>
        <item m="1" x="549"/>
        <item x="25"/>
        <item x="47"/>
        <item m="1" x="443"/>
        <item x="19"/>
        <item m="1" x="687"/>
        <item m="1" x="561"/>
        <item m="1" x="764"/>
        <item m="1" x="685"/>
        <item x="39"/>
        <item x="10"/>
        <item x="11"/>
        <item x="21"/>
        <item m="1" x="936"/>
        <item x="3"/>
        <item x="14"/>
        <item m="1" x="615"/>
        <item m="1" x="1060"/>
        <item x="223"/>
        <item x="274"/>
        <item m="1" x="972"/>
        <item m="1" x="548"/>
        <item m="1" x="1018"/>
        <item m="1" x="605"/>
        <item m="1" x="841"/>
        <item m="1" x="616"/>
        <item m="1" x="939"/>
        <item x="29"/>
        <item m="1" x="477"/>
        <item x="378"/>
        <item x="17"/>
        <item m="1" x="1037"/>
        <item x="22"/>
        <item m="1" x="1000"/>
        <item x="272"/>
        <item m="1" x="754"/>
        <item m="1" x="845"/>
        <item x="51"/>
        <item x="23"/>
        <item x="52"/>
        <item m="1" x="483"/>
        <item x="273"/>
        <item m="1" x="442"/>
        <item x="230"/>
        <item m="1" x="623"/>
        <item x="48"/>
        <item m="1" x="865"/>
        <item m="1" x="497"/>
        <item m="1" x="688"/>
        <item x="46"/>
        <item m="1" x="445"/>
        <item m="1" x="441"/>
        <item m="1" x="698"/>
        <item x="139"/>
        <item m="1" x="800"/>
        <item x="201"/>
        <item x="121"/>
        <item x="381"/>
        <item x="111"/>
        <item m="1" x="684"/>
        <item x="265"/>
        <item x="364"/>
        <item m="1" x="726"/>
        <item x="233"/>
        <item x="237"/>
        <item x="316"/>
        <item m="1" x="674"/>
        <item m="1" x="794"/>
        <item x="312"/>
        <item x="59"/>
        <item x="96"/>
        <item x="384"/>
        <item x="260"/>
        <item x="175"/>
        <item x="84"/>
        <item x="53"/>
        <item x="392"/>
        <item x="361"/>
        <item x="245"/>
        <item x="249"/>
        <item x="318"/>
        <item x="92"/>
        <item x="107"/>
        <item m="1" x="480"/>
        <item x="282"/>
        <item x="205"/>
        <item x="207"/>
        <item x="136"/>
        <item x="279"/>
        <item x="185"/>
        <item x="45"/>
        <item x="113"/>
        <item x="363"/>
        <item x="301"/>
        <item x="259"/>
        <item m="1" x="702"/>
        <item m="1" x="765"/>
        <item x="153"/>
        <item x="100"/>
        <item m="1" x="927"/>
        <item x="126"/>
        <item x="169"/>
        <item x="135"/>
        <item m="1" x="638"/>
        <item x="435"/>
        <item x="349"/>
        <item x="374"/>
        <item m="1" x="527"/>
        <item x="83"/>
        <item m="1" x="960"/>
        <item m="1" x="508"/>
        <item m="1" x="612"/>
        <item m="1" x="746"/>
        <item x="108"/>
        <item x="359"/>
        <item x="202"/>
        <item m="1" x="556"/>
        <item m="1" x="925"/>
        <item x="189"/>
        <item x="90"/>
        <item m="1" x="642"/>
        <item m="1" x="776"/>
        <item m="1" x="954"/>
        <item x="156"/>
        <item x="140"/>
        <item x="88"/>
        <item x="339"/>
        <item m="1" x="1006"/>
        <item m="1" x="766"/>
        <item x="167"/>
        <item m="1" x="858"/>
        <item m="1" x="1023"/>
        <item m="1" x="468"/>
        <item x="146"/>
        <item x="68"/>
        <item m="1" x="964"/>
        <item m="1" x="868"/>
        <item x="61"/>
        <item x="333"/>
        <item m="1" x="815"/>
        <item x="231"/>
        <item x="85"/>
        <item x="376"/>
        <item x="72"/>
        <item m="1" x="503"/>
        <item m="1" x="827"/>
        <item m="1" x="926"/>
        <item m="1" x="1001"/>
        <item m="1" x="491"/>
        <item x="383"/>
        <item x="176"/>
        <item x="241"/>
        <item x="263"/>
        <item x="355"/>
        <item x="91"/>
        <item x="375"/>
        <item m="1" x="669"/>
        <item m="1" x="531"/>
        <item x="118"/>
        <item x="77"/>
        <item m="1" x="568"/>
        <item x="421"/>
        <item x="338"/>
        <item x="187"/>
        <item x="191"/>
        <item m="1" x="975"/>
        <item m="1" x="516"/>
        <item m="1" x="979"/>
        <item x="103"/>
        <item m="1" x="479"/>
        <item m="1" x="918"/>
        <item x="289"/>
        <item m="1" x="534"/>
        <item m="1" x="644"/>
        <item m="1" x="991"/>
        <item x="133"/>
        <item m="1" x="717"/>
        <item x="246"/>
        <item x="86"/>
        <item x="407"/>
        <item m="1" x="945"/>
        <item x="188"/>
        <item x="391"/>
        <item x="62"/>
        <item m="1" x="1039"/>
        <item x="284"/>
        <item m="1" x="529"/>
        <item m="1" x="537"/>
        <item m="1" x="866"/>
        <item m="1" x="986"/>
        <item m="1" x="760"/>
        <item x="360"/>
        <item x="55"/>
        <item x="262"/>
        <item m="1" x="553"/>
        <item m="1" x="515"/>
        <item m="1" x="523"/>
        <item m="1" x="1051"/>
        <item m="1" x="812"/>
        <item m="1" x="1033"/>
        <item m="1" x="1022"/>
        <item m="1" x="769"/>
        <item x="281"/>
        <item m="1" x="796"/>
        <item x="192"/>
        <item x="239"/>
        <item x="163"/>
        <item x="342"/>
        <item m="1" x="495"/>
        <item m="1" x="962"/>
        <item x="76"/>
        <item m="1" x="609"/>
        <item m="1" x="513"/>
        <item m="1" x="1054"/>
        <item m="1" x="490"/>
        <item m="1" x="577"/>
        <item m="1" x="806"/>
        <item x="345"/>
        <item m="1" x="1025"/>
        <item m="1" x="797"/>
        <item m="1" x="905"/>
        <item x="66"/>
        <item m="1" x="750"/>
        <item m="1" x="955"/>
        <item m="1" x="752"/>
        <item m="1" x="656"/>
        <item m="1" x="714"/>
        <item x="310"/>
        <item m="1" x="822"/>
        <item m="1" x="637"/>
        <item x="242"/>
        <item m="1" x="1019"/>
        <item x="127"/>
        <item x="143"/>
        <item m="1" x="625"/>
        <item x="129"/>
        <item x="81"/>
        <item x="64"/>
        <item x="295"/>
        <item x="331"/>
        <item x="409"/>
        <item x="122"/>
        <item x="109"/>
        <item x="161"/>
        <item m="1" x="705"/>
        <item m="1" x="673"/>
        <item m="1" x="876"/>
        <item x="198"/>
        <item x="193"/>
        <item m="1" x="886"/>
        <item m="1" x="471"/>
        <item x="337"/>
        <item m="1" x="1042"/>
        <item m="1" x="619"/>
        <item x="138"/>
        <item x="348"/>
        <item m="1" x="896"/>
        <item x="236"/>
        <item m="1" x="731"/>
        <item x="119"/>
        <item x="389"/>
        <item m="1" x="739"/>
        <item m="1" x="1050"/>
        <item m="1" x="861"/>
        <item m="1" x="509"/>
        <item m="1" x="645"/>
        <item x="203"/>
        <item m="1" x="632"/>
        <item m="1" x="1011"/>
        <item x="264"/>
        <item x="343"/>
        <item x="101"/>
        <item m="1" x="450"/>
        <item x="291"/>
        <item m="1" x="809"/>
        <item m="1" x="833"/>
        <item m="1" x="843"/>
        <item m="1" x="565"/>
        <item m="1" x="510"/>
        <item x="80"/>
        <item m="1" x="1021"/>
        <item x="65"/>
        <item m="1" x="664"/>
        <item m="1" x="801"/>
        <item m="1" x="658"/>
        <item x="54"/>
        <item m="1" x="890"/>
        <item m="1" x="839"/>
        <item m="1" x="652"/>
        <item x="424"/>
        <item x="285"/>
        <item x="390"/>
        <item m="1" x="449"/>
        <item x="278"/>
        <item m="1" x="753"/>
        <item m="1" x="462"/>
        <item x="248"/>
        <item m="1" x="524"/>
        <item x="147"/>
        <item x="144"/>
        <item x="334"/>
        <item m="1" x="574"/>
        <item x="155"/>
        <item x="149"/>
        <item x="428"/>
        <item x="102"/>
        <item m="1" x="791"/>
        <item m="1" x="798"/>
        <item m="1" x="1056"/>
        <item x="305"/>
        <item m="1" x="1015"/>
        <item x="402"/>
        <item x="67"/>
        <item m="1" x="988"/>
        <item x="403"/>
        <item m="1" x="1012"/>
        <item x="258"/>
        <item x="370"/>
        <item m="1" x="799"/>
        <item m="1" x="624"/>
        <item x="171"/>
        <item m="1" x="816"/>
        <item m="1" x="663"/>
        <item m="1" x="761"/>
        <item x="280"/>
        <item x="56"/>
        <item m="1" x="759"/>
        <item m="1" x="891"/>
        <item x="162"/>
        <item m="1" x="802"/>
        <item x="105"/>
        <item m="1" x="695"/>
        <item x="204"/>
        <item m="1" x="709"/>
        <item m="1" x="1059"/>
        <item x="78"/>
        <item x="137"/>
        <item x="154"/>
        <item m="1" x="629"/>
        <item m="1" x="666"/>
        <item x="130"/>
        <item x="99"/>
        <item x="250"/>
        <item x="63"/>
        <item m="1" x="539"/>
        <item x="247"/>
        <item m="1" x="989"/>
        <item x="178"/>
        <item x="79"/>
        <item m="1" x="676"/>
        <item m="1" x="854"/>
        <item x="70"/>
        <item m="1" x="592"/>
        <item x="152"/>
        <item x="302"/>
        <item x="132"/>
        <item m="1" x="511"/>
        <item m="1" x="970"/>
        <item m="1" x="505"/>
        <item m="1" x="978"/>
        <item x="123"/>
        <item x="115"/>
        <item x="148"/>
        <item m="1" x="457"/>
        <item m="1" x="992"/>
        <item x="134"/>
        <item x="158"/>
        <item x="124"/>
        <item m="1" x="971"/>
        <item x="87"/>
        <item x="151"/>
        <item x="309"/>
        <item m="1" x="447"/>
        <item m="1" x="757"/>
        <item m="1" x="783"/>
        <item x="186"/>
        <item m="1" x="528"/>
        <item x="104"/>
        <item m="1" x="694"/>
        <item x="94"/>
        <item m="1" x="614"/>
        <item x="28"/>
        <item x="168"/>
        <item x="26"/>
        <item x="157"/>
        <item x="190"/>
        <item x="172"/>
        <item x="73"/>
        <item x="165"/>
        <item x="170"/>
        <item m="1" x="512"/>
        <item m="1" x="788"/>
        <item m="1" x="514"/>
        <item x="235"/>
        <item x="69"/>
        <item x="71"/>
        <item x="270"/>
        <item x="304"/>
        <item m="1" x="672"/>
        <item m="1" x="734"/>
        <item m="1" x="929"/>
        <item x="141"/>
        <item x="238"/>
        <item x="298"/>
        <item m="1" x="832"/>
        <item m="1" x="892"/>
        <item x="323"/>
        <item x="367"/>
        <item x="365"/>
        <item x="106"/>
        <item m="1" x="999"/>
        <item x="120"/>
        <item x="58"/>
        <item m="1" x="792"/>
        <item x="128"/>
        <item m="1" x="958"/>
        <item x="177"/>
        <item x="240"/>
        <item x="256"/>
        <item x="311"/>
        <item x="385"/>
        <item m="1" x="897"/>
        <item x="313"/>
        <item m="1" x="648"/>
        <item m="1" x="640"/>
        <item x="110"/>
        <item x="75"/>
        <item x="150"/>
        <item x="117"/>
        <item x="219"/>
        <item h="1" m="1" x="461"/>
        <item h="1" m="1" x="494"/>
        <item h="1" x="329"/>
        <item h="1" x="319"/>
        <item h="1" x="379"/>
        <item h="1" m="1" x="507"/>
        <item h="1" m="1" x="793"/>
        <item h="1" x="306"/>
        <item h="1" m="1" x="1046"/>
        <item h="1" m="1" x="914"/>
        <item h="1" m="1" x="522"/>
        <item h="1" m="1" x="1043"/>
        <item h="1" m="1" x="1017"/>
        <item h="1" m="1" x="661"/>
        <item h="1" m="1" x="909"/>
        <item h="1" m="1" x="613"/>
        <item h="1" m="1" x="646"/>
        <item h="1" m="1" x="837"/>
        <item h="1" m="1" x="853"/>
        <item h="1" m="1" x="784"/>
        <item h="1" x="179"/>
        <item h="1" m="1" x="828"/>
        <item h="1" m="1" x="596"/>
        <item h="1" m="1" x="618"/>
        <item h="1" x="328"/>
        <item h="1" m="1" x="804"/>
        <item h="1" m="1" x="933"/>
        <item h="1" m="1" x="653"/>
        <item h="1" x="322"/>
        <item h="1" x="297"/>
        <item h="1" m="1" x="729"/>
        <item h="1" m="1" x="732"/>
        <item h="1" x="89"/>
        <item h="1" m="1" x="1031"/>
        <item h="1" x="293"/>
        <item h="1" m="1" x="924"/>
        <item h="1" m="1" x="691"/>
        <item h="1" m="1" x="560"/>
        <item h="1" m="1" x="937"/>
        <item h="1" m="1" x="810"/>
        <item h="1" x="373"/>
        <item h="1" m="1" x="1003"/>
        <item h="1" m="1" x="647"/>
        <item h="1" m="1" x="863"/>
        <item h="1" m="1" x="904"/>
        <item h="1" x="320"/>
        <item h="1" m="1" x="877"/>
        <item h="1" m="1" x="485"/>
        <item h="1" m="1" x="662"/>
        <item h="1" m="1" x="778"/>
        <item h="1" m="1" x="768"/>
        <item h="1" m="1" x="974"/>
        <item h="1" m="1" x="737"/>
        <item h="1" m="1" x="875"/>
        <item h="1" m="1" x="683"/>
        <item h="1" m="1" x="706"/>
        <item h="1" m="1" x="912"/>
        <item h="1" m="1" x="819"/>
        <item h="1" m="1" x="906"/>
        <item h="1" m="1" x="965"/>
        <item h="1" m="1" x="781"/>
        <item h="1" m="1" x="470"/>
        <item h="1" m="1" x="857"/>
        <item h="1" x="346"/>
        <item h="1" m="1" x="697"/>
        <item h="1" m="1" x="880"/>
        <item h="1" x="294"/>
        <item h="1" m="1" x="977"/>
        <item h="1" m="1" x="844"/>
        <item h="1" m="1" x="787"/>
        <item h="1" m="1" x="723"/>
        <item h="1" m="1" x="950"/>
        <item h="1" m="1" x="712"/>
        <item h="1" x="393"/>
        <item h="1" m="1" x="692"/>
        <item h="1" m="1" x="604"/>
        <item h="1" x="251"/>
        <item h="1" m="1" x="869"/>
        <item h="1" m="1" x="569"/>
        <item h="1" m="1" x="842"/>
        <item h="1" m="1" x="700"/>
        <item h="1" x="432"/>
        <item h="1" x="344"/>
        <item h="1" x="366"/>
        <item h="1" m="1" x="966"/>
        <item h="1" x="15"/>
        <item h="1" m="1" x="899"/>
        <item h="1" m="1" x="932"/>
        <item h="1" m="1" x="665"/>
        <item h="1" m="1" x="951"/>
        <item h="1" m="1" x="817"/>
        <item h="1" m="1" x="492"/>
        <item h="1" m="1" x="823"/>
        <item h="1" m="1" x="566"/>
        <item h="1" m="1" x="635"/>
        <item h="1" m="1" x="884"/>
        <item h="1" m="1" x="859"/>
        <item h="1" m="1" x="567"/>
        <item h="1" m="1" x="920"/>
        <item h="1" x="413"/>
        <item h="1" m="1" x="820"/>
        <item h="1" m="1" x="982"/>
        <item h="1" x="41"/>
        <item h="1" m="1" x="535"/>
        <item h="1" m="1" x="963"/>
        <item h="1" m="1" x="831"/>
        <item h="1" m="1" x="720"/>
        <item h="1" m="1" x="696"/>
        <item h="1" x="414"/>
        <item h="1" x="377"/>
        <item h="1" x="292"/>
        <item h="1" x="430"/>
        <item h="1" m="1" x="643"/>
        <item h="1" m="1" x="943"/>
        <item h="1" m="1" x="745"/>
        <item h="1" m="1" x="749"/>
        <item h="1" x="416"/>
        <item h="1" m="1" x="893"/>
        <item h="1" m="1" x="898"/>
        <item h="1" x="287"/>
        <item h="1" m="1" x="713"/>
        <item h="1" m="1" x="771"/>
        <item h="1" m="1" x="679"/>
        <item h="1" x="40"/>
        <item h="1" m="1" x="805"/>
        <item h="1" m="1" x="541"/>
        <item h="1" x="324"/>
        <item h="1" m="1" x="888"/>
        <item h="1" m="1" x="710"/>
        <item h="1" x="405"/>
        <item h="1" m="1" x="814"/>
        <item h="1" m="1" x="795"/>
        <item h="1" m="1" x="948"/>
        <item h="1" m="1" x="864"/>
        <item h="1" m="1" x="657"/>
        <item h="1" m="1" x="598"/>
        <item h="1" m="1" x="659"/>
        <item h="1" m="1" x="790"/>
        <item h="1" x="166"/>
        <item h="1" m="1" x="587"/>
        <item h="1" m="1" x="660"/>
        <item h="1" m="1" x="1040"/>
        <item h="1" m="1" x="762"/>
        <item h="1" m="1" x="460"/>
        <item h="1" m="1" x="780"/>
        <item h="1" m="1" x="675"/>
        <item h="1" m="1" x="770"/>
        <item h="1" m="1" x="851"/>
        <item h="1" m="1" x="911"/>
        <item h="1" x="18"/>
        <item h="1" m="1" x="968"/>
        <item h="1" x="433"/>
        <item h="1" m="1" x="1016"/>
        <item h="1" m="1" x="1028"/>
        <item h="1" m="1" x="755"/>
        <item h="1" m="1" x="670"/>
        <item h="1" m="1" x="1044"/>
        <item h="1" m="1" x="946"/>
        <item h="1" m="1" x="458"/>
        <item h="1" x="404"/>
        <item h="1" x="371"/>
        <item h="1" x="395"/>
        <item h="1" m="1" x="563"/>
        <item h="1" m="1" x="626"/>
        <item h="1" m="1" x="633"/>
        <item h="1" x="400"/>
        <item h="1" m="1" x="597"/>
        <item h="1" m="1" x="602"/>
        <item h="1" m="1" x="825"/>
        <item h="1" m="1" x="826"/>
        <item h="1" m="1" x="885"/>
        <item h="1" m="1" x="995"/>
        <item h="1" m="1" x="882"/>
        <item h="1" x="82"/>
        <item h="1" m="1" x="917"/>
        <item h="1" m="1" x="1055"/>
        <item h="1" m="1" x="763"/>
        <item h="1" m="1" x="985"/>
        <item h="1" x="253"/>
        <item h="1" m="1" x="686"/>
        <item h="1" m="1" x="773"/>
        <item h="1" m="1" x="838"/>
        <item h="1" m="1" x="987"/>
        <item h="1" m="1" x="775"/>
        <item h="1" m="1" x="517"/>
        <item h="1" m="1" x="595"/>
        <item h="1" m="1" x="1038"/>
        <item h="1" m="1" x="542"/>
        <item h="1" m="1" x="727"/>
        <item h="1" x="332"/>
        <item h="1" x="372"/>
        <item h="1" m="1" x="879"/>
        <item h="1" m="1" x="846"/>
        <item h="1" x="112"/>
        <item h="1" x="368"/>
        <item h="1" m="1" x="867"/>
        <item h="1" m="1" x="467"/>
        <item h="1" x="125"/>
        <item h="1" m="1" x="1053"/>
        <item h="1" m="1" x="573"/>
        <item h="1" m="1" x="701"/>
        <item h="1" x="164"/>
        <item h="1" m="1" x="993"/>
        <item h="1" x="307"/>
        <item h="1" m="1" x="940"/>
        <item h="1" m="1" x="834"/>
        <item h="1" m="1" x="439"/>
        <item h="1" m="1" x="689"/>
        <item h="1" m="1" x="895"/>
        <item h="1" x="145"/>
        <item h="1" m="1" x="916"/>
        <item h="1" m="1" x="1036"/>
        <item h="1" m="1" x="1004"/>
        <item h="1" m="1" x="840"/>
        <item h="1" m="1" x="550"/>
        <item h="1" m="1" x="900"/>
        <item h="1" m="1" x="957"/>
        <item h="1" m="1" x="938"/>
        <item h="1" x="286"/>
        <item h="1" m="1" x="934"/>
        <item h="1" m="1" x="807"/>
        <item h="1" m="1" x="856"/>
        <item h="1" m="1" x="883"/>
        <item h="1" m="1" x="836"/>
        <item h="1" m="1" x="887"/>
        <item h="1" x="195"/>
        <item h="1" m="1" x="1041"/>
        <item h="1" m="1" x="921"/>
        <item h="1" m="1" x="641"/>
        <item h="1" m="1" x="969"/>
        <item h="1" m="1" x="961"/>
        <item h="1" m="1" x="437"/>
        <item h="1" m="1" x="722"/>
        <item h="1" m="1" x="719"/>
        <item h="1" m="1" x="718"/>
        <item h="1" m="1" x="728"/>
        <item h="1" m="1" x="682"/>
        <item h="1" m="1" x="956"/>
        <item h="1" m="1" x="870"/>
        <item h="1" m="1" x="894"/>
        <item h="1" m="1" x="744"/>
        <item h="1" m="1" x="976"/>
        <item h="1" x="182"/>
        <item h="1" m="1" x="1027"/>
        <item h="1" m="1" x="1008"/>
        <item h="1" m="1" x="699"/>
        <item h="1" m="1" x="498"/>
        <item h="1" m="1" x="448"/>
        <item h="1" m="1" x="786"/>
        <item h="1" m="1" x="1010"/>
        <item h="1" m="1" x="678"/>
        <item h="1" m="1" x="446"/>
        <item h="1" x="300"/>
        <item h="1" m="1" x="740"/>
        <item h="1" x="254"/>
        <item h="1" x="427"/>
        <item h="1" m="1" x="1057"/>
        <item h="1" m="1" x="1049"/>
        <item h="1" x="142"/>
        <item h="1" m="1" x="774"/>
        <item h="1" x="401"/>
        <item h="1" m="1" x="735"/>
        <item h="1" m="1" x="818"/>
        <item h="1" m="1" x="908"/>
        <item h="1" x="386"/>
        <item h="1" x="412"/>
        <item h="1" m="1" x="721"/>
        <item h="1" m="1" x="559"/>
        <item h="1" m="1" x="472"/>
        <item h="1" x="184"/>
        <item h="1" m="1" x="741"/>
        <item h="1" m="1" x="902"/>
        <item h="1" m="1" x="871"/>
        <item h="1" m="1" x="903"/>
        <item h="1" m="1" x="941"/>
        <item h="1" x="116"/>
        <item h="1" m="1" x="738"/>
        <item h="1" m="1" x="959"/>
        <item h="1" m="1" x="947"/>
        <item h="1" m="1" x="935"/>
        <item h="1" x="425"/>
        <item h="1" m="1" x="1034"/>
        <item h="1" m="1" x="681"/>
        <item h="1" m="1" x="617"/>
        <item h="1" x="388"/>
        <item h="1" m="1" x="1045"/>
        <item h="1" m="1" x="813"/>
        <item h="1" m="1" x="852"/>
        <item h="1" m="1" x="881"/>
        <item h="1" m="1" x="748"/>
        <item h="1" m="1" x="1007"/>
        <item h="1" m="1" x="998"/>
        <item h="1" m="1" x="923"/>
        <item h="1" m="1" x="634"/>
        <item h="1" m="1" x="944"/>
        <item h="1" m="1" x="942"/>
        <item h="1" m="1" x="860"/>
        <item h="1" m="1" x="785"/>
        <item h="1" m="1" x="777"/>
        <item h="1" x="399"/>
        <item h="1" m="1" x="704"/>
        <item h="1" m="1" x="526"/>
        <item h="1" m="1" x="733"/>
        <item h="1" m="1" x="667"/>
        <item h="1" m="1" x="743"/>
        <item h="1" m="1" x="730"/>
        <item h="1" m="1" x="849"/>
        <item h="1" m="1" x="767"/>
        <item h="1" x="16"/>
        <item h="1" m="1" x="953"/>
        <item h="1" m="1" x="736"/>
        <item h="1" m="1" x="907"/>
        <item h="1" m="1" x="751"/>
        <item h="1" x="362"/>
        <item h="1" m="1" x="889"/>
        <item h="1" m="1" x="654"/>
        <item h="1" m="1" x="830"/>
        <item h="1" m="1" x="455"/>
        <item h="1" m="1" x="821"/>
        <item h="1" m="1" x="459"/>
        <item h="1" m="1" x="465"/>
        <item h="1" m="1" x="808"/>
        <item h="1" x="358"/>
        <item h="1" m="1" x="949"/>
        <item h="1" x="394"/>
        <item h="1" m="1" x="487"/>
        <item h="1" x="411"/>
        <item h="1" m="1" x="504"/>
        <item h="1" m="1" x="585"/>
        <item h="1" m="1" x="1058"/>
        <item h="1" m="1" x="835"/>
        <item h="1" x="397"/>
        <item h="1" m="1" x="519"/>
        <item h="1" x="95"/>
        <item h="1" m="1" x="711"/>
        <item h="1" m="1" x="488"/>
        <item h="1" m="1" x="803"/>
        <item h="1" m="1" x="1009"/>
        <item h="1" m="1" x="779"/>
        <item h="1" m="1" x="824"/>
        <item h="1" m="1" x="1048"/>
        <item h="1" m="1" x="680"/>
        <item h="1" m="1" x="878"/>
        <item h="1" x="426"/>
        <item h="1" m="1" x="873"/>
        <item h="1" m="1" x="650"/>
        <item h="1" m="1" x="990"/>
        <item h="1" m="1" x="747"/>
        <item h="1" x="60"/>
        <item h="1" m="1" x="772"/>
        <item h="1" m="1" x="1032"/>
        <item h="1" m="1" x="829"/>
        <item h="1" m="1" x="984"/>
        <item h="1" m="1" x="1002"/>
        <item h="1" m="1" x="1052"/>
        <item h="1" m="1" x="639"/>
        <item h="1" m="1" x="928"/>
        <item h="1" m="1" x="997"/>
        <item h="1" m="1" x="980"/>
        <item h="1" m="1" x="651"/>
        <item h="1" m="1" x="930"/>
        <item h="1" m="1" x="473"/>
        <item h="1" m="1" x="724"/>
        <item h="1" m="1" x="913"/>
        <item h="1" m="1" x="910"/>
        <item h="1" m="1" x="575"/>
        <item h="1" m="1" x="901"/>
        <item h="1" m="1" x="994"/>
        <item h="1" m="1" x="919"/>
        <item h="1" m="1" x="693"/>
        <item h="1" m="1" x="996"/>
        <item h="1" m="1" x="915"/>
        <item h="1" m="1" x="967"/>
        <item h="1" m="1" x="1029"/>
        <item h="1" m="1" x="677"/>
        <item h="1" m="1" x="725"/>
        <item h="1" m="1" x="1024"/>
        <item h="1" m="1" x="716"/>
        <item h="1" m="1" x="872"/>
        <item h="1" m="1" x="636"/>
        <item h="1" m="1" x="742"/>
        <item h="1" m="1" x="1026"/>
        <item h="1" m="1" x="874"/>
        <item h="1" m="1" x="847"/>
        <item h="1" m="1" x="715"/>
        <item h="1" m="1" x="649"/>
        <item h="1" m="1" x="848"/>
        <item h="1" m="1" x="850"/>
        <item h="1" m="1" x="1047"/>
        <item h="1" m="1" x="1013"/>
        <item h="1" m="1" x="671"/>
        <item h="1" m="1" x="690"/>
        <item h="1" m="1" x="981"/>
        <item h="1" m="1" x="758"/>
        <item h="1" m="1" x="593"/>
        <item h="1" m="1" x="1035"/>
        <item h="1" m="1" x="1014"/>
        <item h="1" m="1" x="756"/>
        <item h="1" m="1" x="703"/>
        <item h="1" m="1" x="931"/>
        <item h="1" x="232"/>
        <item h="1" m="1" x="1020"/>
        <item h="1" x="257"/>
        <item h="1" m="1" x="973"/>
        <item h="1" m="1" x="543"/>
        <item h="1" m="1" x="862"/>
        <item h="1" m="1" x="1005"/>
        <item h="1" m="1" x="952"/>
        <item h="1" m="1" x="855"/>
        <item h="1" m="1" x="668"/>
        <item h="1" m="1" x="655"/>
        <item h="1" m="1" x="782"/>
        <item h="1" m="1" x="707"/>
        <item h="1" m="1" x="1030"/>
        <item h="1" m="1" x="789"/>
        <item h="1" m="1" x="631"/>
        <item h="1" m="1" x="630"/>
        <item h="1" m="1" x="620"/>
        <item h="1" m="1" x="621"/>
        <item h="1" m="1" x="622"/>
        <item h="1" m="1" x="466"/>
        <item h="1" m="1" x="608"/>
        <item h="1" m="1" x="627"/>
        <item h="1" m="1" x="628"/>
        <item h="1" x="34"/>
        <item h="1" x="315"/>
        <item h="1" x="31"/>
        <item h="1" x="351"/>
        <item h="1" x="215"/>
        <item h="1" m="1" x="606"/>
        <item h="1" x="2"/>
        <item h="1" m="1" x="600"/>
        <item h="1" x="6"/>
        <item h="1" x="8"/>
        <item h="1" x="42"/>
        <item h="1" x="1"/>
        <item h="1" x="213"/>
        <item h="1" x="0"/>
        <item h="1" x="5"/>
        <item h="1" x="30"/>
        <item h="1" x="224"/>
        <item h="1" x="210"/>
        <item h="1" x="33"/>
        <item h="1" x="36"/>
        <item h="1" x="43"/>
        <item h="1" x="4"/>
        <item h="1" x="217"/>
        <item h="1" x="220"/>
        <item h="1" x="221"/>
        <item h="1" x="7"/>
        <item h="1" x="9"/>
        <item h="1" x="214"/>
        <item h="1" m="1" x="599"/>
        <item h="1" x="20"/>
        <item h="1" x="271"/>
        <item h="1" x="212"/>
        <item h="1" m="1" x="610"/>
        <item h="1" m="1" x="603"/>
        <item h="1" m="1" x="611"/>
        <item h="1" m="1" x="601"/>
        <item h="1" m="1" x="588"/>
        <item h="1" x="183"/>
        <item h="1" x="32"/>
        <item h="1" x="37"/>
        <item h="1" x="27"/>
        <item h="1" m="1" x="475"/>
        <item h="1" x="50"/>
        <item h="1" x="218"/>
        <item h="1" x="350"/>
        <item h="1" x="227"/>
        <item h="1" x="49"/>
        <item h="1" m="1" x="579"/>
        <item h="1" m="1" x="586"/>
        <item h="1" m="1" x="580"/>
        <item h="1" m="1" x="454"/>
        <item h="1" m="1" x="589"/>
        <item h="1" x="98"/>
        <item h="1" m="1" x="583"/>
        <item h="1" m="1" x="590"/>
        <item h="1" m="1" x="591"/>
        <item h="1" m="1" x="582"/>
        <item h="1" m="1" x="584"/>
        <item h="1" m="1" x="594"/>
        <item h="1" m="1" x="530"/>
        <item h="1" m="1" x="570"/>
        <item h="1" m="1" x="581"/>
        <item h="1" m="1" x="571"/>
        <item h="1" m="1" x="572"/>
        <item h="1" x="288"/>
        <item h="1" m="1" x="576"/>
        <item h="1" x="160"/>
        <item h="1" m="1" x="578"/>
        <item h="1" x="38"/>
        <item h="1" x="44"/>
        <item h="1" x="35"/>
        <item h="1" x="353"/>
        <item h="1" m="1" x="562"/>
        <item h="1" m="1" x="564"/>
        <item h="1" x="159"/>
        <item h="1" m="1" x="557"/>
        <item h="1" m="1" x="558"/>
        <item h="1" m="1" x="555"/>
        <item h="1" m="1" x="438"/>
        <item h="1" m="1" x="551"/>
        <item h="1" m="1" x="552"/>
        <item h="1" m="1" x="554"/>
        <item h="1" m="1" x="451"/>
        <item h="1" m="1" x="453"/>
        <item h="1" m="1" x="456"/>
        <item h="1" m="1" x="463"/>
        <item h="1" m="1" x="464"/>
        <item h="1" x="74"/>
        <item h="1" x="417"/>
        <item h="1" m="1" x="469"/>
        <item h="1" m="1" x="452"/>
        <item h="1" x="325"/>
        <item h="1" m="1" x="489"/>
        <item h="1" m="1" x="478"/>
        <item h="1" m="1" x="481"/>
        <item h="1" x="283"/>
        <item h="1" m="1" x="482"/>
        <item h="1" m="1" x="484"/>
        <item h="1" m="1" x="493"/>
        <item h="1" m="1" x="486"/>
        <item h="1" m="1" x="496"/>
        <item h="1" m="1" x="500"/>
        <item h="1" m="1" x="501"/>
        <item h="1" m="1" x="502"/>
        <item h="1" m="1" x="499"/>
        <item h="1" m="1" x="518"/>
        <item h="1" m="1" x="506"/>
        <item h="1" m="1" x="520"/>
        <item h="1" m="1" x="521"/>
        <item h="1" m="1" x="525"/>
        <item h="1" m="1" x="532"/>
        <item h="1" m="1" x="533"/>
        <item h="1" x="244"/>
        <item h="1" m="1" x="538"/>
        <item h="1" m="1" x="540"/>
        <item h="1" m="1" x="544"/>
        <item h="1" m="1" x="545"/>
        <item h="1" m="1" x="547"/>
        <item h="1" m="1" x="546"/>
        <item h="1" x="93"/>
        <item h="1" x="97"/>
        <item h="1" x="173"/>
        <item h="1" x="174"/>
        <item h="1" x="180"/>
        <item h="1" x="57"/>
        <item h="1" x="114"/>
        <item h="1" x="131"/>
        <item h="1" x="181"/>
        <item h="1" x="194"/>
        <item h="1" x="196"/>
        <item h="1" x="197"/>
        <item h="1" x="199"/>
        <item h="1" x="200"/>
        <item h="1" x="206"/>
        <item h="1" x="208"/>
        <item h="1" x="209"/>
        <item h="1" x="211"/>
        <item h="1" x="216"/>
        <item h="1" x="234"/>
        <item h="1" x="225"/>
        <item h="1" x="252"/>
        <item h="1" x="261"/>
        <item h="1" x="222"/>
        <item h="1" x="226"/>
        <item h="1" x="228"/>
        <item h="1" x="229"/>
        <item h="1" x="255"/>
        <item h="1" x="266"/>
        <item h="1" x="267"/>
        <item h="1" x="268"/>
        <item h="1" x="243"/>
        <item h="1" x="269"/>
        <item h="1" x="314"/>
        <item h="1" x="277"/>
        <item h="1" x="303"/>
        <item h="1" x="308"/>
        <item h="1" x="290"/>
        <item h="1" x="275"/>
        <item h="1" x="276"/>
        <item h="1" x="296"/>
        <item h="1" x="299"/>
        <item h="1" x="317"/>
        <item h="1" x="326"/>
        <item h="1" x="321"/>
        <item h="1" x="335"/>
        <item h="1" x="336"/>
        <item h="1" x="327"/>
        <item h="1" x="340"/>
        <item h="1" x="341"/>
        <item h="1" x="347"/>
        <item h="1" x="354"/>
        <item h="1" x="330"/>
        <item h="1" x="356"/>
        <item h="1" x="357"/>
        <item h="1" x="352"/>
        <item h="1" x="369"/>
        <item h="1" x="396"/>
        <item h="1" x="380"/>
        <item h="1" x="382"/>
        <item h="1" x="387"/>
        <item h="1" x="398"/>
        <item h="1" x="406"/>
        <item h="1" x="408"/>
        <item h="1" x="410"/>
        <item h="1" x="415"/>
        <item h="1" x="418"/>
        <item h="1" x="419"/>
        <item h="1" x="420"/>
        <item h="1" x="422"/>
        <item h="1" x="423"/>
        <item h="1" x="429"/>
        <item h="1" x="431"/>
        <item h="1" x="434"/>
        <item h="1" x="436"/>
        <item t="default"/>
      </items>
    </pivotField>
    <pivotField showAll="0"/>
    <pivotField showAll="0"/>
    <pivotField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3">
    <i>
      <x v="394"/>
    </i>
    <i>
      <x v="396"/>
    </i>
    <i t="grand">
      <x/>
    </i>
  </rowItems>
  <colFields count="1">
    <field x="39"/>
  </colFields>
  <colItems count="18">
    <i>
      <x v="1"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 t="grand">
      <x/>
    </i>
  </colItems>
  <pageFields count="2">
    <pageField fld="27" hier="-1"/>
    <pageField fld="16" hier="-1"/>
  </pageFields>
  <dataFields count="1">
    <dataField name="Suma de HORAS CAMION CONDUCCION" fld="5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73FB9-1161-4574-9139-A0A19D8FC64F}" name="TablaDinámica3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G5:I10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showAll="0"/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DE530A-F5D9-4DD2-B8F9-B5FACA0511E9}" name="TablaDinámica2" cacheId="12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C11" firstHeaderRow="0" firstDataRow="1" firstDataCol="1" rowPageCount="3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multipleItemSelectionAllowed="1" showAll="0"/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1"/>
        <item m="1" x="5"/>
        <item m="1" x="7"/>
        <item m="1" x="10"/>
        <item m="1" x="4"/>
        <item m="1" x="6"/>
        <item m="1" x="3"/>
        <item h="1" m="1" x="2"/>
        <item x="0"/>
        <item m="1" x="8"/>
        <item m="1" x="9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7">
        <item x="4"/>
        <item x="0"/>
        <item x="3"/>
        <item x="1"/>
        <item x="2"/>
        <item m="1" x="5"/>
        <item t="default"/>
      </items>
    </pivotField>
    <pivotField dragToRow="0" dragToCol="0" dragToPage="0" showAll="0" defaultSubtotal="0"/>
  </pivotFields>
  <rowFields count="1">
    <field x="5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24" hier="-1"/>
    <pageField fld="27" hier="-1"/>
    <pageField fld="38" hier="-1"/>
  </pageFields>
  <dataFields count="2">
    <dataField name="Cuenta de Sales Document" fld="2" subtotal="count" baseField="0" baseItem="0"/>
    <dataField name="Suma de Posible?" fld="49" baseField="27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6C84C5-0998-4ED6-9672-F149D296ABF8}" name="MES1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40:Y51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h="1"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h="1" x="4"/>
        <item m="1" x="14"/>
        <item m="1" x="12"/>
        <item h="1" m="1" x="10"/>
        <item h="1" m="1" x="11"/>
        <item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7E5F1-769D-453D-AEC9-541FF19005FF}" name="mes2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V75:Y84" firstHeaderRow="1" firstDataRow="2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h="1" x="4"/>
        <item m="1" x="14"/>
        <item m="1" x="12"/>
        <item h="1" m="1" x="10"/>
        <item h="1"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8"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35"/>
  </colFields>
  <colItems count="3">
    <i>
      <x/>
    </i>
    <i>
      <x v="1"/>
    </i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showDataAs="percentOfRow" baseField="12" baseItem="0" numFmtId="168"/>
  </dataFields>
  <formats count="2">
    <format dxfId="1">
      <pivotArea outline="0" collapsedLevelsAreSubtotals="1" fieldPosition="0"/>
    </format>
    <format dxfId="0">
      <pivotArea collapsedLevelsAreSubtotals="1" fieldPosition="0">
        <references count="1">
          <reference field="26" count="7">
            <x v="1"/>
            <x v="2"/>
            <x v="4"/>
            <x v="5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CFCA-4E13-44C3-8E50-6025FFC8AE21}" name="TablaDinámica10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BB39:BC42" firstHeaderRow="1" firstDataRow="3" firstDataCol="1" rowPageCount="5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47C1A-794A-43E7-A759-09FABEF3E8BB}" name="TablaDinámica9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colGrandTotals="0" itemPrintTitles="1" createdVersion="7" indent="0" outline="1" outlineData="1" multipleFieldFilters="0">
  <location ref="AV40:AW43" firstHeaderRow="1" firstDataRow="3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1"/>
        <item x="9"/>
        <item x="0"/>
        <item x="3"/>
        <item x="5"/>
        <item x="8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h="1" x="0"/>
        <item x="1"/>
        <item h="1" m="1" x="2"/>
        <item h="1" m="1" x="6"/>
        <item h="1" m="1" x="5"/>
        <item h="1" m="1" x="3"/>
        <item h="1" m="1" x="7"/>
        <item h="1"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h="1" m="1" x="11"/>
        <item h="1" m="1" x="3"/>
        <item h="1"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axis="axisCol" showAll="0">
      <items count="49">
        <item x="0"/>
        <item x="1"/>
        <item x="3"/>
        <item x="2"/>
        <item m="1" x="4"/>
        <item m="1" x="18"/>
        <item m="1" x="16"/>
        <item m="1" x="28"/>
        <item m="1" x="11"/>
        <item m="1" x="21"/>
        <item m="1" x="27"/>
        <item m="1" x="6"/>
        <item m="1" x="29"/>
        <item m="1" x="46"/>
        <item m="1" x="7"/>
        <item m="1" x="9"/>
        <item m="1" x="34"/>
        <item m="1" x="8"/>
        <item m="1" x="36"/>
        <item m="1" x="40"/>
        <item m="1" x="14"/>
        <item m="1" x="35"/>
        <item m="1" x="24"/>
        <item m="1" x="12"/>
        <item m="1" x="25"/>
        <item m="1" x="19"/>
        <item m="1" x="37"/>
        <item m="1" x="13"/>
        <item m="1" x="26"/>
        <item m="1" x="17"/>
        <item m="1" x="23"/>
        <item m="1" x="42"/>
        <item m="1" x="33"/>
        <item m="1" x="15"/>
        <item m="1" x="5"/>
        <item m="1" x="45"/>
        <item m="1" x="39"/>
        <item m="1" x="47"/>
        <item m="1" x="43"/>
        <item m="1" x="20"/>
        <item m="1" x="31"/>
        <item m="1" x="44"/>
        <item m="1" x="10"/>
        <item m="1" x="32"/>
        <item m="1" x="38"/>
        <item m="1" x="30"/>
        <item m="1" x="41"/>
        <item m="1" x="22"/>
        <item t="default"/>
      </items>
    </pivotField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2">
    <field x="35"/>
    <field x="40"/>
  </colField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0">
      <pivotArea outline="0" collapsedLevelsAreSubtotals="1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3AE15-1E12-4076-BD84-FDF2BB59B1F6}" name="INSTALACION_NºCAMIONES_DIA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38:AD140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8">
    <i>
      <x v="16"/>
    </i>
    <i>
      <x v="17"/>
    </i>
    <i>
      <x v="18"/>
    </i>
    <i>
      <x v="19"/>
    </i>
    <i>
      <x v="20"/>
    </i>
    <i>
      <x v="23"/>
    </i>
    <i>
      <x v="25"/>
    </i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23">
      <pivotArea outline="0" collapsedLevelsAreSubtotals="1" fieldPosition="0"/>
    </format>
    <format dxfId="22">
      <pivotArea dataOnly="0" fieldPosition="0">
        <references count="1">
          <reference field="35" count="1">
            <x v="1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D1B86-C65D-4F59-A787-0E4B8C1B71F6}" name="TablaDinámica7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73:AM75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x="154"/>
        <item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h="1"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38" hier="-1"/>
    <pageField fld="3" hier="-1"/>
    <pageField fld="27" hier="-1"/>
    <pageField fld="10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25">
      <pivotArea outline="0" collapsedLevelsAreSubtotals="1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6CC51-CE40-469E-8F7A-988122636BA4}" name="TablaDinámica5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CF9:CG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37">
      <pivotArea outline="0" collapsedLevelsAreSubtotals="1" fieldPosition="0"/>
    </format>
    <format dxfId="36">
      <pivotArea outline="0" fieldPosition="0">
        <references count="1">
          <reference field="4294967294" count="1">
            <x v="0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type="origin" dataOnly="0" labelOnly="1" outline="0" fieldPosition="0"/>
    </format>
    <format dxfId="32">
      <pivotArea field="35" type="button" dataOnly="0" labelOnly="1" outline="0" axis="axisCol" fieldPosition="0"/>
    </format>
    <format dxfId="31">
      <pivotArea type="topRight" dataOnly="0" labelOnly="1" outline="0" fieldPosition="0"/>
    </format>
    <format dxfId="30">
      <pivotArea field="26" type="button" dataOnly="0" labelOnly="1" outline="0" axis="axisRow" fieldPosition="0"/>
    </format>
    <format dxfId="29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8">
      <pivotArea dataOnly="0" labelOnly="1" grandRow="1" outline="0" fieldPosition="0"/>
    </format>
    <format dxfId="27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2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E9453-837B-430B-A327-6F28FCA82F8E}" name="TablaDinámica4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8:AM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0"/>
        <item x="2"/>
        <item x="6"/>
        <item x="9"/>
        <item x="8"/>
        <item x="5"/>
        <item x="3"/>
        <item x="1"/>
        <item x="7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5" hier="-1"/>
    <pageField fld="38" hier="-1"/>
    <pageField fld="3" hier="-1"/>
    <pageField fld="10" hier="-1"/>
    <pageField fld="24" hier="-1"/>
    <pageField fld="27" hier="-1"/>
  </pageFields>
  <dataFields count="1">
    <dataField name="Count of Sales Document" fld="2" subtotal="count" baseField="12" baseItem="0"/>
  </dataFields>
  <formats count="12">
    <format dxfId="49">
      <pivotArea outline="0" collapsedLevelsAreSubtotals="1" fieldPosition="0"/>
    </format>
    <format dxfId="48">
      <pivotArea outline="0" fieldPosition="0">
        <references count="1">
          <reference field="4294967294" count="1">
            <x v="0"/>
          </reference>
        </references>
      </pivotArea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3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26" type="button" dataOnly="0" labelOnly="1" outline="0" axis="axisRow" fieldPosition="0"/>
    </format>
    <format dxfId="4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3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75B42-F56A-4B35-83A3-9EF5AE333F17}" name="GRANEL_DIA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64:W165" firstHeaderRow="1" firstDataRow="1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h="1" m="1" x="4"/>
        <item h="1" m="1" x="6"/>
        <item h="1" m="1" x="11"/>
        <item h="1" m="1" x="3"/>
        <item h="1" m="1" x="2"/>
        <item x="0"/>
        <item h="1" m="1" x="8"/>
        <item h="1" m="1" x="9"/>
        <item h="1" x="1"/>
        <item h="1" m="1" x="5"/>
        <item h="1" m="1" x="7"/>
        <item h="1" m="1" x="10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1">
    <i t="grand">
      <x/>
    </i>
  </rowItems>
  <colItems count="1">
    <i/>
  </colItems>
  <pageFields count="6">
    <pageField fld="24" hier="-1"/>
    <pageField fld="26" hier="-1"/>
    <pageField fld="38" hier="-1"/>
    <pageField fld="27" hier="-1"/>
    <pageField fld="29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52">
      <pivotArea outline="0" collapsedLevelsAreSubtotals="1" fieldPosition="0"/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50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CB643-68FA-4127-9CED-84EE15E3A886}" name="INSTALACION_LTD_ENSACADO_DIA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20:W122" firstHeaderRow="1" firstDataRow="2" firstDataCol="1" rowPageCount="6" colPageCount="1"/>
  <pivotFields count="5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axis="axisPage" numFmtId="22" showAll="0">
      <items count="5953">
        <item m="1" x="3078"/>
        <item m="1" x="3062"/>
        <item m="1" x="3064"/>
        <item m="1" x="3084"/>
        <item m="1" x="3074"/>
        <item m="1" x="3066"/>
        <item m="1" x="5551"/>
        <item m="1" x="3072"/>
        <item m="1" x="2591"/>
        <item m="1" x="3068"/>
        <item m="1" x="1764"/>
        <item m="1" x="1767"/>
        <item m="1" x="1765"/>
        <item m="1" x="1768"/>
        <item m="1" x="1770"/>
        <item m="1" x="3076"/>
        <item m="1" x="5931"/>
        <item m="1" x="3080"/>
        <item m="1" x="3494"/>
        <item m="1" x="1772"/>
        <item m="1" x="3493"/>
        <item m="1" x="3506"/>
        <item m="1" x="3496"/>
        <item m="1" x="2113"/>
        <item m="1" x="3495"/>
        <item m="1" x="1771"/>
        <item m="1" x="3500"/>
        <item m="1" x="2108"/>
        <item m="1" x="3499"/>
        <item m="1" x="3082"/>
        <item m="1" x="2111"/>
        <item m="1" x="1773"/>
        <item m="1" x="3081"/>
        <item m="1" x="3491"/>
        <item m="1" x="3083"/>
        <item m="1" x="3498"/>
        <item m="1" x="4777"/>
        <item m="1" x="2110"/>
        <item m="1" x="3490"/>
        <item m="1" x="3507"/>
        <item m="1" x="2120"/>
        <item m="1" x="3502"/>
        <item m="1" x="2578"/>
        <item m="1" x="4895"/>
        <item m="1" x="3501"/>
        <item m="1" x="2115"/>
        <item m="1" x="2116"/>
        <item m="1" x="2114"/>
        <item m="1" x="2112"/>
        <item m="1" x="3505"/>
        <item m="1" x="4862"/>
        <item m="1" x="4870"/>
        <item m="1" x="4858"/>
        <item m="1" x="2117"/>
        <item m="1" x="3400"/>
        <item m="1" x="3931"/>
        <item m="1" x="3503"/>
        <item m="1" x="4884"/>
        <item m="1" x="4874"/>
        <item m="1" x="4866"/>
        <item m="1" x="3504"/>
        <item m="1" x="2119"/>
        <item m="1" x="3912"/>
        <item m="1" x="2118"/>
        <item m="1" x="5163"/>
        <item m="1" x="4877"/>
        <item m="1" x="4422"/>
        <item m="1" x="4446"/>
        <item m="1" x="3921"/>
        <item m="1" x="4891"/>
        <item m="1" x="3404"/>
        <item m="1" x="3916"/>
        <item m="1" x="4855"/>
        <item m="1" x="4428"/>
        <item m="1" x="3413"/>
        <item m="1" x="5285"/>
        <item m="1" x="4889"/>
        <item m="1" x="3806"/>
        <item m="1" x="3402"/>
        <item m="1" x="3408"/>
        <item m="1" x="3407"/>
        <item m="1" x="3406"/>
        <item m="1" x="4881"/>
        <item m="1" x="3409"/>
        <item m="1" x="4893"/>
        <item m="1" x="5265"/>
        <item m="1" x="4887"/>
        <item m="1" x="5249"/>
        <item m="1" x="3410"/>
        <item m="1" x="5261"/>
        <item m="1" x="5253"/>
        <item m="1" x="5276"/>
        <item m="1" x="3412"/>
        <item m="1" x="3411"/>
        <item m="1" x="5271"/>
        <item m="1" x="5268"/>
        <item m="1" x="3811"/>
        <item m="1" x="3808"/>
        <item m="1" x="5257"/>
        <item m="1" x="5712"/>
        <item m="1" x="3809"/>
        <item m="1" x="5246"/>
        <item m="1" x="3822"/>
        <item m="1" x="3821"/>
        <item m="1" x="3816"/>
        <item m="1" x="3813"/>
        <item m="1" x="5273"/>
        <item m="1" x="3817"/>
        <item m="1" x="3815"/>
        <item m="1" x="3818"/>
        <item m="1" x="5678"/>
        <item m="1" x="5279"/>
        <item m="1" x="3819"/>
        <item m="1" x="5281"/>
        <item m="1" x="5681"/>
        <item m="1" x="5283"/>
        <item m="1" x="5675"/>
        <item m="1" x="4297"/>
        <item m="1" x="5685"/>
        <item m="1" x="1544"/>
        <item m="1" x="4295"/>
        <item m="1" x="5287"/>
        <item m="1" x="5693"/>
        <item m="1" x="5705"/>
        <item m="1" x="3820"/>
        <item m="1" x="5707"/>
        <item m="1" x="5671"/>
        <item m="1" x="4299"/>
        <item m="1" x="5708"/>
        <item m="1" x="5689"/>
        <item m="1" x="5699"/>
        <item m="1" x="4308"/>
        <item m="1" x="4301"/>
        <item m="1" x="5702"/>
        <item m="1" x="5696"/>
        <item m="1" x="4304"/>
        <item m="1" x="4305"/>
        <item m="1" x="4303"/>
        <item m="1" x="1542"/>
        <item m="1" x="4302"/>
        <item m="1" x="5710"/>
        <item m="1" x="1547"/>
        <item m="1" x="1545"/>
        <item m="1" x="1561"/>
        <item m="1" x="4775"/>
        <item m="1" x="4778"/>
        <item m="1" x="1539"/>
        <item m="1" x="4306"/>
        <item m="1" x="4307"/>
        <item m="1" x="4780"/>
        <item m="1" x="4776"/>
        <item m="1" x="1552"/>
        <item m="1" x="1550"/>
        <item m="1" x="1555"/>
        <item m="1" x="2878"/>
        <item m="1" x="4785"/>
        <item m="1" x="4781"/>
        <item m="1" x="4782"/>
        <item m="1" x="4779"/>
        <item m="1" x="2892"/>
        <item m="1" x="1560"/>
        <item m="1" x="4783"/>
        <item m="1" x="1557"/>
        <item m="1" x="1553"/>
        <item m="1" x="4784"/>
        <item m="1" x="2875"/>
        <item m="1" x="2874"/>
        <item m="1" x="1559"/>
        <item m="1" x="2873"/>
        <item m="1" x="2876"/>
        <item m="1" x="5476"/>
        <item m="1" x="1564"/>
        <item m="1" x="1568"/>
        <item m="1" x="2879"/>
        <item m="1" x="2877"/>
        <item m="1" x="2883"/>
        <item m="1" x="1562"/>
        <item m="1" x="1586"/>
        <item m="1" x="4786"/>
        <item m="1" x="1566"/>
        <item m="1" x="1572"/>
        <item m="1" x="2881"/>
        <item m="1" x="1570"/>
        <item m="1" x="2880"/>
        <item m="1" x="1575"/>
        <item m="1" x="1577"/>
        <item m="1" x="2882"/>
        <item m="1" x="4224"/>
        <item m="1" x="4206"/>
        <item m="1" x="2755"/>
        <item m="1" x="4208"/>
        <item m="1" x="2886"/>
        <item m="1" x="4207"/>
        <item m="1" x="4210"/>
        <item m="1" x="2759"/>
        <item m="1" x="1581"/>
        <item m="1" x="1579"/>
        <item m="1" x="2889"/>
        <item m="1" x="1930"/>
        <item m="1" x="2757"/>
        <item m="1" x="4209"/>
        <item m="1" x="3335"/>
        <item m="1" x="3330"/>
        <item m="1" x="3329"/>
        <item m="1" x="3751"/>
        <item m="1" x="3755"/>
        <item m="1" x="3331"/>
        <item m="1" x="3332"/>
        <item m="1" x="3752"/>
        <item m="1" x="4211"/>
        <item m="1" x="2763"/>
        <item m="1" x="2776"/>
        <item m="1" x="2761"/>
        <item m="1" x="2766"/>
        <item m="1" x="4213"/>
        <item m="1" x="4705"/>
        <item m="1" x="2779"/>
        <item m="1" x="4690"/>
        <item m="1" x="4215"/>
        <item m="1" x="4212"/>
        <item m="1" x="4689"/>
        <item m="1" x="4214"/>
        <item m="1" x="2768"/>
        <item m="1" x="4692"/>
        <item m="1" x="4688"/>
        <item m="1" x="3229"/>
        <item m="1" x="3230"/>
        <item m="1" x="5497"/>
        <item m="1" x="4693"/>
        <item m="1" x="2770"/>
        <item m="1" x="2773"/>
        <item m="1" x="4218"/>
        <item m="1" x="4697"/>
        <item m="1" x="4691"/>
        <item m="1" x="3233"/>
        <item m="1" x="4221"/>
        <item m="1" x="3247"/>
        <item m="1" x="4694"/>
        <item m="1" x="3231"/>
        <item m="1" x="3238"/>
        <item m="1" x="3234"/>
        <item m="1" x="4695"/>
        <item m="1" x="3236"/>
        <item m="1" x="3239"/>
        <item m="1" x="4699"/>
        <item x="93"/>
        <item m="1" x="4696"/>
        <item m="1" x="2479"/>
        <item m="1" x="3241"/>
        <item m="1" x="5481"/>
        <item m="1" x="4090"/>
        <item m="1" x="3244"/>
        <item m="1" x="4708"/>
        <item m="1" x="3245"/>
        <item m="1" x="3242"/>
        <item m="1" x="5102"/>
        <item m="1" x="2472"/>
        <item m="1" x="5486"/>
        <item m="1" x="5482"/>
        <item m="1" x="2494"/>
        <item m="1" x="4701"/>
        <item m="1" x="3659"/>
        <item m="1" x="4101"/>
        <item m="1" x="5108"/>
        <item m="1" x="5101"/>
        <item m="1" x="5485"/>
        <item m="1" x="5487"/>
        <item m="1" x="5104"/>
        <item m="1" x="2483"/>
        <item m="1" x="2475"/>
        <item m="1" x="4086"/>
        <item m="1" x="4088"/>
        <item m="1" x="5483"/>
        <item m="1" x="5484"/>
        <item m="1" x="2473"/>
        <item m="1" x="5488"/>
        <item m="1" x="5489"/>
        <item m="1" x="5502"/>
        <item m="1" x="1360"/>
        <item m="1" x="5490"/>
        <item m="1" x="5492"/>
        <item m="1" x="2983"/>
        <item m="1" x="5848"/>
        <item m="1" x="1789"/>
        <item m="1" x="1776"/>
        <item m="1" x="4104"/>
        <item m="1" x="5846"/>
        <item m="1" x="5862"/>
        <item m="1" x="2487"/>
        <item m="1" x="5935"/>
        <item m="1" x="5942"/>
        <item m="1" x="2122"/>
        <item m="1" x="2134"/>
        <item m="1" x="2819"/>
        <item m="1" x="5845"/>
        <item m="1" x="1784"/>
        <item m="1" x="2477"/>
        <item m="1" x="2481"/>
        <item m="1" x="5866"/>
        <item m="1" x="5854"/>
        <item m="1" x="5850"/>
        <item m="1" x="2485"/>
        <item m="1" x="5852"/>
        <item m="1" x="5858"/>
        <item m="1" x="5856"/>
        <item m="1" x="2491"/>
        <item m="1" x="5860"/>
        <item m="1" x="1683"/>
        <item m="1" x="2960"/>
        <item m="1" x="2961"/>
        <item m="1" x="2489"/>
        <item m="1" x="2963"/>
        <item m="1" x="1691"/>
        <item m="1" x="2965"/>
        <item m="1" x="2970"/>
        <item m="1" x="2967"/>
        <item m="1" x="1682"/>
        <item m="1" x="2979"/>
        <item m="1" x="2968"/>
        <item m="1" x="1686"/>
        <item m="1" x="2972"/>
        <item m="1" x="2975"/>
        <item m="1" x="1685"/>
        <item m="1" x="1695"/>
        <item m="1" x="2496"/>
        <item m="1" x="1688"/>
        <item m="1" x="3837"/>
        <item m="1" x="1697"/>
        <item m="1" x="2981"/>
        <item m="1" x="2973"/>
        <item m="1" x="1690"/>
        <item m="1" x="3428"/>
        <item m="1" x="3416"/>
        <item m="1" x="1693"/>
        <item m="1" x="1694"/>
        <item m="1" x="2056"/>
        <item m="1" x="3414"/>
        <item m="1" x="3420"/>
        <item m="1" x="3415"/>
        <item m="1" x="2057"/>
        <item m="1" x="3417"/>
        <item m="1" x="3418"/>
        <item m="1" x="3421"/>
        <item m="1" x="3419"/>
        <item m="1" x="2058"/>
        <item m="1" x="2064"/>
        <item m="1" x="2061"/>
        <item m="1" x="2060"/>
        <item m="1" x="2065"/>
        <item m="1" x="3422"/>
        <item m="1" x="3424"/>
        <item m="1" x="2069"/>
        <item m="1" x="2063"/>
        <item m="1" x="3824"/>
        <item m="1" x="2068"/>
        <item m="1" x="3423"/>
        <item m="1" x="2066"/>
        <item m="1" x="2418"/>
        <item m="1" x="3828"/>
        <item m="1" x="3825"/>
        <item m="1" x="3826"/>
        <item m="1" x="3827"/>
        <item m="1" x="2067"/>
        <item m="1" x="3831"/>
        <item m="1" x="3834"/>
        <item m="1" x="2408"/>
        <item m="1" x="2405"/>
        <item m="1" x="3426"/>
        <item m="1" x="2412"/>
        <item m="1" x="2410"/>
        <item m="1" x="2406"/>
        <item m="1" x="2404"/>
        <item m="1" x="3833"/>
        <item m="1" x="3823"/>
        <item m="1" x="2414"/>
        <item m="1" x="2427"/>
        <item m="1" x="3830"/>
        <item m="1" x="3832"/>
        <item m="1" x="2416"/>
        <item m="1" x="3829"/>
        <item m="1" x="2422"/>
        <item m="1" x="4334"/>
        <item m="1" x="2890"/>
        <item m="1" x="4315"/>
        <item m="1" x="4310"/>
        <item m="1" x="2420"/>
        <item m="1" x="4317"/>
        <item m="1" x="4311"/>
        <item m="1" x="2887"/>
        <item m="1" x="2424"/>
        <item m="1" x="4309"/>
        <item m="1" x="2884"/>
        <item m="1" x="2905"/>
        <item m="1" x="4313"/>
        <item m="1" x="4325"/>
        <item m="1" x="4321"/>
        <item m="1" x="2893"/>
        <item m="1" x="2899"/>
        <item m="1" x="2897"/>
        <item m="1" x="4329"/>
        <item m="1" x="4319"/>
        <item m="1" x="2895"/>
        <item m="1" x="2910"/>
        <item m="1" x="4327"/>
        <item m="1" x="4323"/>
        <item m="1" x="5566"/>
        <item m="1" x="2903"/>
        <item m="1" x="2901"/>
        <item m="1" x="5590"/>
        <item m="1" x="2907"/>
        <item m="1" x="4219"/>
        <item m="1" x="5570"/>
        <item m="1" x="5574"/>
        <item m="1" x="4222"/>
        <item m="1" x="4225"/>
        <item m="1" x="4789"/>
        <item m="1" x="5568"/>
        <item m="1" x="4792"/>
        <item m="1" x="5572"/>
        <item m="1" x="5578"/>
        <item m="1" x="4216"/>
        <item m="1" x="5176"/>
        <item m="1" x="5580"/>
        <item m="1" x="5565"/>
        <item m="1" x="4787"/>
        <item m="1" x="5164"/>
        <item m="1" x="4332"/>
        <item m="1" x="4796"/>
        <item m="1" x="5171"/>
        <item m="1" x="5576"/>
        <item m="1" x="4242"/>
        <item m="1" x="4229"/>
        <item m="1" x="4231"/>
        <item m="1" x="5584"/>
        <item m="1" x="5582"/>
        <item m="1" x="4227"/>
        <item m="1" x="4233"/>
        <item m="1" x="1445"/>
        <item m="1" x="5586"/>
        <item m="1" x="4235"/>
        <item m="1" x="5592"/>
        <item m="1" x="1448"/>
        <item m="1" x="1468"/>
        <item m="1" x="1452"/>
        <item m="1" x="1450"/>
        <item m="1" x="4237"/>
        <item m="1" x="4239"/>
        <item m="1" x="4700"/>
        <item m="1" x="4702"/>
        <item m="1" x="1458"/>
        <item m="1" x="1866"/>
        <item m="1" x="5588"/>
        <item m="1" x="1424"/>
        <item m="1" x="1446"/>
        <item m="1" x="4706"/>
        <item m="1" x="1454"/>
        <item m="1" x="5593"/>
        <item m="1" x="1464"/>
        <item m="1" x="4698"/>
        <item m="1" x="1444"/>
        <item m="1" x="4715"/>
        <item m="1" x="1456"/>
        <item m="1" x="4703"/>
        <item m="1" x="4709"/>
        <item m="1" x="1460"/>
        <item m="1" x="4711"/>
        <item m="1" x="4717"/>
        <item m="1" x="1854"/>
        <item m="1" x="1462"/>
        <item m="1" x="2209"/>
        <item m="1" x="4707"/>
        <item m="1" x="1856"/>
        <item m="1" x="4712"/>
        <item m="1" x="1855"/>
        <item m="1" x="1470"/>
        <item m="1" x="1858"/>
        <item m="1" x="1853"/>
        <item m="1" x="5109"/>
        <item m="1" x="5105"/>
        <item m="1" x="4713"/>
        <item m="1" x="5103"/>
        <item m="1" x="4714"/>
        <item m="1" x="1857"/>
        <item m="1" x="1863"/>
        <item m="1" x="1466"/>
        <item m="1" x="5114"/>
        <item m="1" x="5110"/>
        <item m="1" x="5106"/>
        <item m="1" x="1865"/>
        <item m="1" x="1864"/>
        <item m="1" x="1860"/>
        <item m="1" x="5118"/>
        <item m="1" x="5111"/>
        <item m="1" x="1862"/>
        <item m="1" x="5113"/>
        <item m="1" x="1867"/>
        <item m="1" x="5115"/>
        <item m="1" x="1861"/>
        <item m="1" x="5112"/>
        <item m="1" x="2197"/>
        <item m="1" x="2199"/>
        <item m="1" x="2198"/>
        <item m="1" x="5117"/>
        <item m="1" x="5493"/>
        <item m="1" x="2207"/>
        <item m="1" x="5495"/>
        <item m="1" x="5116"/>
        <item m="1" x="2201"/>
        <item m="1" x="2200"/>
        <item m="1" x="5491"/>
        <item m="1" x="5498"/>
        <item m="1" x="2206"/>
        <item m="1" x="5119"/>
        <item m="1" x="2196"/>
        <item m="1" x="5514"/>
        <item m="1" x="2203"/>
        <item m="1" x="5516"/>
        <item m="1" x="2631"/>
        <item m="1" x="5500"/>
        <item m="1" x="2204"/>
        <item m="1" x="5503"/>
        <item m="1" x="2202"/>
        <item m="1" x="5506"/>
        <item m="1" x="5512"/>
        <item m="1" x="4486"/>
        <item m="1" x="2606"/>
        <item m="1" x="5508"/>
        <item m="1" x="2205"/>
        <item m="1" x="2608"/>
        <item m="1" x="2611"/>
        <item m="1" x="2604"/>
        <item m="1" x="2620"/>
        <item m="1" x="2628"/>
        <item m="1" x="2626"/>
        <item m="1" x="5947"/>
        <item m="1" x="2617"/>
        <item m="1" x="2208"/>
        <item m="1" x="5949"/>
        <item m="1" x="5944"/>
        <item m="1" x="4915"/>
        <item m="1" x="5510"/>
        <item m="1" x="2614"/>
        <item m="1" x="1361"/>
        <item m="1" x="1379"/>
        <item m="1" x="1364"/>
        <item m="1" x="2618"/>
        <item m="1" x="1370"/>
        <item m="1" x="4460"/>
        <item m="1" x="3109"/>
        <item m="1" x="1366"/>
        <item m="1" x="1372"/>
        <item m="1" x="1368"/>
        <item m="1" x="2622"/>
        <item m="1" x="2624"/>
        <item m="1" x="4472"/>
        <item m="1" x="4483"/>
        <item m="1" x="4462"/>
        <item m="1" x="1374"/>
        <item m="1" x="1377"/>
        <item m="1" x="4470"/>
        <item m="1" x="2976"/>
        <item m="1" x="5750"/>
        <item m="1" x="3054"/>
        <item m="1" x="4467"/>
        <item m="1" x="3479"/>
        <item m="1" x="4481"/>
        <item m="1" x="3535"/>
        <item m="1" x="3957"/>
        <item m="1" x="2526"/>
        <item m="1" x="5635"/>
        <item m="1" x="4465"/>
        <item m="1" x="4458"/>
        <item m="1" x="2990"/>
        <item m="1" x="2984"/>
        <item m="1" x="2986"/>
        <item m="1" x="4477"/>
        <item m="1" x="2987"/>
        <item m="1" x="4479"/>
        <item m="1" x="4904"/>
        <item m="1" x="4475"/>
        <item m="1" x="4907"/>
        <item m="1" x="4902"/>
        <item m="1" x="5294"/>
        <item m="1" x="4905"/>
        <item m="1" x="2988"/>
        <item m="1" x="3425"/>
        <item m="1" x="3427"/>
        <item m="1" x="4909"/>
        <item m="1" x="5291"/>
        <item m="1" x="4903"/>
        <item m="1" x="3434"/>
        <item m="1" x="3429"/>
        <item m="1" x="2989"/>
        <item m="1" x="3431"/>
        <item m="1" x="5292"/>
        <item m="1" x="3430"/>
        <item m="1" x="4910"/>
        <item m="1" x="5304"/>
        <item m="1" x="4913"/>
        <item m="1" x="4900"/>
        <item m="1" x="4912"/>
        <item m="1" x="4911"/>
        <item m="1" x="4908"/>
        <item m="1" x="4914"/>
        <item m="1" x="3432"/>
        <item m="1" x="3433"/>
        <item m="1" x="5725"/>
        <item m="1" x="5295"/>
        <item m="1" x="5300"/>
        <item m="1" x="4916"/>
        <item m="1" x="5299"/>
        <item m="1" x="3835"/>
        <item m="1" x="5297"/>
        <item m="1" x="3436"/>
        <item m="1" x="3842"/>
        <item m="1" x="5302"/>
        <item m="1" x="5290"/>
        <item m="1" x="3435"/>
        <item m="1" x="3437"/>
        <item m="1" x="3836"/>
        <item m="1" x="3839"/>
        <item m="1" x="3838"/>
        <item m="1" x="5301"/>
        <item m="1" x="3847"/>
        <item m="1" x="3840"/>
        <item m="1" x="3005"/>
        <item m="1" x="3843"/>
        <item m="1" x="5298"/>
        <item m="1" x="5303"/>
        <item m="1" x="5730"/>
        <item m="1" x="3845"/>
        <item m="1" x="3841"/>
        <item m="1" x="5727"/>
        <item m="1" x="3844"/>
        <item m="1" x="5305"/>
        <item m="1" x="5723"/>
        <item m="1" x="4330"/>
        <item m="1" x="4333"/>
        <item m="1" x="5748"/>
        <item m="1" x="1601"/>
        <item m="1" x="4344"/>
        <item m="1" x="5740"/>
        <item m="1" x="5742"/>
        <item m="1" x="5738"/>
        <item m="1" x="5736"/>
        <item m="1" x="4335"/>
        <item m="1" x="4337"/>
        <item m="1" x="3846"/>
        <item m="1" x="5733"/>
        <item m="1" x="5746"/>
        <item m="1" x="5744"/>
        <item m="1" x="4345"/>
        <item m="1" x="4339"/>
        <item m="1" x="4346"/>
        <item m="1" x="4341"/>
        <item m="1" x="4338"/>
        <item m="1" x="2995"/>
        <item m="1" x="5754"/>
        <item m="1" x="2991"/>
        <item m="1" x="4340"/>
        <item m="1" x="4342"/>
        <item m="1" x="2992"/>
        <item m="1" x="2997"/>
        <item m="1" x="1699"/>
        <item m="1" x="4343"/>
        <item m="1" x="5752"/>
        <item m="1" x="1953"/>
        <item m="1" x="1583"/>
        <item m="1" x="1936"/>
        <item m="1" x="2502"/>
        <item m="1" x="2998"/>
        <item m="1" x="1596"/>
        <item m="1" x="1949"/>
        <item m="1" x="2497"/>
        <item m="1" x="2994"/>
        <item m="1" x="2993"/>
        <item m="1" x="3002"/>
        <item m="1" x="1700"/>
        <item m="1" x="1701"/>
        <item m="1" x="2996"/>
        <item m="1" x="1716"/>
        <item m="1" x="3001"/>
        <item m="1" x="1703"/>
        <item m="1" x="4370"/>
        <item m="1" x="3457"/>
        <item m="1" x="1706"/>
        <item m="1" x="1708"/>
        <item m="1" x="3438"/>
        <item m="1" x="1710"/>
        <item m="1" x="2999"/>
        <item m="1" x="3443"/>
        <item m="1" x="3442"/>
        <item m="1" x="2073"/>
        <item m="1" x="2072"/>
        <item m="1" x="3441"/>
        <item m="1" x="3440"/>
        <item m="1" x="2071"/>
        <item m="1" x="3439"/>
        <item m="1" x="1712"/>
        <item m="1" x="2074"/>
        <item m="1" x="3452"/>
        <item m="1" x="3446"/>
        <item m="1" x="2077"/>
        <item m="1" x="2085"/>
        <item m="1" x="3870"/>
        <item m="1" x="3448"/>
        <item m="1" x="3445"/>
        <item m="1" x="3854"/>
        <item m="1" x="3450"/>
        <item m="1" x="3848"/>
        <item m="1" x="3852"/>
        <item m="1" x="3867"/>
        <item m="1" x="2081"/>
        <item m="1" x="2434"/>
        <item m="1" x="3850"/>
        <item m="1" x="2433"/>
        <item m="1" x="3851"/>
        <item m="1" x="3856"/>
        <item m="1" x="2436"/>
        <item m="1" x="2437"/>
        <item m="1" x="2435"/>
        <item m="1" x="3849"/>
        <item m="1" x="2432"/>
        <item m="1" x="3858"/>
        <item m="1" x="2451"/>
        <item m="1" x="3853"/>
        <item m="1" x="2439"/>
        <item m="1" x="2447"/>
        <item m="1" x="2441"/>
        <item m="1" x="2443"/>
        <item m="1" x="3860"/>
        <item m="1" x="2445"/>
        <item m="1" x="4348"/>
        <item m="1" x="3862"/>
        <item m="1" x="4350"/>
        <item m="1" x="5603"/>
        <item m="1" x="4367"/>
        <item m="1" x="4347"/>
        <item m="1" x="4352"/>
        <item m="1" x="4349"/>
        <item m="1" x="2449"/>
        <item m="1" x="2916"/>
        <item m="1" x="2917"/>
        <item m="1" x="2915"/>
        <item m="1" x="4351"/>
        <item m="1" x="4353"/>
        <item m="1" x="4355"/>
        <item m="1" x="2918"/>
        <item m="1" x="2919"/>
        <item m="1" x="5609"/>
        <item m="1" x="4361"/>
        <item m="1" x="2927"/>
        <item m="1" x="5596"/>
        <item m="1" x="4359"/>
        <item m="1" x="4357"/>
        <item m="1" x="5594"/>
        <item m="1" x="5598"/>
        <item m="1" x="5597"/>
        <item m="1" x="4246"/>
        <item m="1" x="5595"/>
        <item m="1" x="4247"/>
        <item m="1" x="4374"/>
        <item m="1" x="5601"/>
        <item m="1" x="5183"/>
        <item m="1" x="5599"/>
        <item m="1" x="4364"/>
        <item m="1" x="5605"/>
        <item m="1" x="4806"/>
        <item m="1" x="5187"/>
        <item m="1" x="4810"/>
        <item m="1" x="5178"/>
        <item m="1" x="5606"/>
        <item m="1" x="5600"/>
        <item m="1" x="4255"/>
        <item m="1" x="4248"/>
        <item m="1" x="4250"/>
        <item m="1" x="5602"/>
        <item m="1" x="4249"/>
        <item m="1" x="4254"/>
        <item m="1" x="1486"/>
        <item m="1" x="4252"/>
        <item m="1" x="1472"/>
        <item m="1" x="1473"/>
        <item m="1" x="1474"/>
        <item m="1" x="2754"/>
        <item m="1" x="4719"/>
        <item m="1" x="1476"/>
        <item m="1" x="1891"/>
        <item m="1" x="1485"/>
        <item m="1" x="1475"/>
        <item m="1" x="4726"/>
        <item m="1" x="4720"/>
        <item m="1" x="5604"/>
        <item m="1" x="1479"/>
        <item m="1" x="4736"/>
        <item m="1" x="1471"/>
        <item m="1" x="1477"/>
        <item m="1" x="4721"/>
        <item m="1" x="1481"/>
        <item m="1" x="1483"/>
        <item m="1" x="1480"/>
        <item m="1" x="4730"/>
        <item m="1" x="4724"/>
        <item m="1" x="4738"/>
        <item m="1" x="1478"/>
        <item m="1" x="4722"/>
        <item m="1" x="1868"/>
        <item m="1" x="1870"/>
        <item m="1" x="1878"/>
        <item m="1" x="1871"/>
        <item m="1" x="4728"/>
        <item m="1" x="4732"/>
        <item m="1" x="1872"/>
        <item m="1" x="1882"/>
        <item m="1" x="5121"/>
        <item m="1" x="1885"/>
        <item m="1" x="1869"/>
        <item m="1" x="4734"/>
        <item m="1" x="1880"/>
        <item m="1" x="1874"/>
        <item m="1" x="2232"/>
        <item m="1" x="5122"/>
        <item m="1" x="5124"/>
        <item m="1" x="5123"/>
        <item m="1" x="5129"/>
        <item m="1" x="5139"/>
        <item m="1" x="5133"/>
        <item m="1" x="1888"/>
        <item m="1" x="5127"/>
        <item m="1" x="1876"/>
        <item m="1" x="5125"/>
        <item m="1" x="2211"/>
        <item m="1" x="5131"/>
        <item m="1" x="5137"/>
        <item m="1" x="2215"/>
        <item m="1" x="2212"/>
        <item m="1" x="2214"/>
        <item m="1" x="2220"/>
        <item m="1" x="2224"/>
        <item m="1" x="5135"/>
        <item m="1" x="2216"/>
        <item m="1" x="2213"/>
        <item m="1" x="5539"/>
        <item m="1" x="5522"/>
        <item m="1" x="5521"/>
        <item m="1" x="5524"/>
        <item m="1" x="5523"/>
        <item m="1" x="2210"/>
        <item m="1" x="5529"/>
        <item m="1" x="5537"/>
        <item m="1" x="2229"/>
        <item m="1" x="3138"/>
        <item m="1" x="5527"/>
        <item m="1" x="2222"/>
        <item m="1" x="2636"/>
        <item m="1" x="5525"/>
        <item m="1" x="5533"/>
        <item m="1" x="5531"/>
        <item m="1" x="2218"/>
        <item m="1" x="2660"/>
        <item m="1" x="1387"/>
        <item m="1" x="2640"/>
        <item m="1" x="1384"/>
        <item m="1" x="3963"/>
        <item m="1" x="2226"/>
        <item m="1" x="2637"/>
        <item m="1" x="1383"/>
        <item m="1" x="5535"/>
        <item m="1" x="2638"/>
        <item m="1" x="2657"/>
        <item m="1" x="1385"/>
        <item m="1" x="3273"/>
        <item m="1" x="1388"/>
        <item m="1" x="2639"/>
        <item m="1" x="1386"/>
        <item m="1" x="2654"/>
        <item m="1" x="3562"/>
        <item m="1" x="2651"/>
        <item m="1" x="1402"/>
        <item m="1" x="2635"/>
        <item m="1" x="2642"/>
        <item m="1" x="1390"/>
        <item m="1" x="2644"/>
        <item m="1" x="3979"/>
        <item m="1" x="2649"/>
        <item m="1" x="3971"/>
        <item m="1" x="2646"/>
        <item m="1" x="3965"/>
        <item m="1" x="1394"/>
        <item m="1" x="1392"/>
        <item m="1" x="3966"/>
        <item m="1" x="1396"/>
        <item m="1" x="3968"/>
        <item m="1" x="3977"/>
        <item m="1" x="1398"/>
        <item m="1" x="3975"/>
        <item m="1" x="2499"/>
        <item m="1" x="2501"/>
        <item m="1" x="3126"/>
        <item m="1" x="3964"/>
        <item m="1" x="3973"/>
        <item m="1" x="1400"/>
        <item m="1" x="3119"/>
        <item m="1" x="2500"/>
        <item m="1" x="3961"/>
        <item m="1" x="3544"/>
        <item m="1" x="3132"/>
        <item m="1" x="3969"/>
        <item m="1" x="3962"/>
        <item m="1" x="3970"/>
        <item m="1" x="2505"/>
        <item m="1" x="2503"/>
        <item m="1" x="2509"/>
        <item m="1" x="2504"/>
        <item m="1" x="2507"/>
        <item m="1" x="4507"/>
        <item m="1" x="4491"/>
        <item m="1" x="2508"/>
        <item m="1" x="3003"/>
        <item m="1" x="4496"/>
        <item m="1" x="4492"/>
        <item m="1" x="4497"/>
        <item m="1" x="2506"/>
        <item m="1" x="4494"/>
        <item m="1" x="3004"/>
        <item m="1" x="3974"/>
        <item m="1" x="5343"/>
        <item m="1" x="4503"/>
        <item m="1" x="3009"/>
        <item m="1" x="4505"/>
        <item m="1" x="4493"/>
        <item m="1" x="3007"/>
        <item m="1" x="3558"/>
        <item m="1" x="3000"/>
        <item m="1" x="4499"/>
        <item m="1" x="3006"/>
        <item m="1" x="4502"/>
        <item m="1" x="4490"/>
        <item m="1" x="3008"/>
        <item m="1" x="3014"/>
        <item m="1" x="4501"/>
        <item m="1" x="4498"/>
        <item m="1" x="3013"/>
        <item m="1" x="4930"/>
        <item m="1" x="3012"/>
        <item m="1" x="4926"/>
        <item m="1" x="4935"/>
        <item m="1" x="4958"/>
        <item m="1" x="3010"/>
        <item m="1" x="4943"/>
        <item m="1" x="4952"/>
        <item m="1" x="4928"/>
        <item m="1" x="4924"/>
        <item m="1" x="4938"/>
        <item m="1" x="3015"/>
        <item m="1" x="4932"/>
        <item m="1" x="3455"/>
        <item m="1" x="4955"/>
        <item m="1" x="3453"/>
        <item m="1" x="4922"/>
        <item m="1" x="3469"/>
        <item m="1" x="3462"/>
        <item m="1" x="3011"/>
        <item m="1" x="3470"/>
        <item m="1" x="3458"/>
        <item m="1" x="3460"/>
        <item m="1" x="3467"/>
        <item m="1" x="3465"/>
        <item m="1" x="4940"/>
        <item m="1" x="4948"/>
        <item m="1" x="4946"/>
        <item m="1" x="5339"/>
        <item m="1" x="5313"/>
        <item m="1" x="3868"/>
        <item m="1" x="3865"/>
        <item m="1" x="5321"/>
        <item m="1" x="3871"/>
        <item m="1" x="5315"/>
        <item m="1" x="5317"/>
        <item m="1" x="3875"/>
        <item m="1" x="5324"/>
        <item m="1" x="5319"/>
        <item m="1" x="5330"/>
        <item m="1" x="3884"/>
        <item m="1" x="3885"/>
        <item m="1" x="3873"/>
        <item m="1" x="5327"/>
        <item m="1" x="3879"/>
        <item m="1" x="3877"/>
        <item m="1" x="5341"/>
        <item m="1" x="5789"/>
        <item m="1" x="5763"/>
        <item m="1" x="5333"/>
        <item m="1" x="5761"/>
        <item m="1" x="5765"/>
        <item m="1" x="5336"/>
        <item m="1" x="3881"/>
        <item m="1" x="5787"/>
        <item m="1" x="5779"/>
        <item m="1" x="3883"/>
        <item m="1" x="4362"/>
        <item m="1" x="5769"/>
        <item m="1" x="4383"/>
        <item m="1" x="4368"/>
        <item m="1" x="4365"/>
        <item m="1" x="4373"/>
        <item m="1" x="4384"/>
        <item m="1" x="5776"/>
        <item m="1" x="2316"/>
        <item m="1" x="4375"/>
        <item m="1" x="5767"/>
        <item m="1" x="4371"/>
        <item m="1" x="4381"/>
        <item m="1" x="5782"/>
        <item m="1" x="2330"/>
        <item m="1" x="5771"/>
        <item m="1" x="1615"/>
        <item m="1" x="4379"/>
        <item m="1" x="5773"/>
        <item m="1" x="5792"/>
        <item m="1" x="2317"/>
        <item m="1" x="2319"/>
        <item m="1" x="2318"/>
        <item m="1" x="4382"/>
        <item m="1" x="2320"/>
        <item m="1" x="5608"/>
        <item m="1" x="4815"/>
        <item m="1" x="5785"/>
        <item m="1" x="1630"/>
        <item m="1" x="1981"/>
        <item m="1" x="2326"/>
        <item m="1" x="5607"/>
        <item m="1" x="3285"/>
        <item m="1" x="1610"/>
        <item m="1" x="1962"/>
        <item m="1" x="1624"/>
        <item m="1" x="1975"/>
        <item m="1" x="2321"/>
        <item m="1" x="2323"/>
        <item m="1" x="5610"/>
        <item m="1" x="2795"/>
        <item m="1" x="2322"/>
        <item m="1" x="2325"/>
        <item m="1" x="2327"/>
        <item m="1" x="5619"/>
        <item m="1" x="2328"/>
        <item m="1" x="5611"/>
        <item m="1" x="5612"/>
        <item m="1" x="5613"/>
        <item m="1" x="5616"/>
        <item m="1" x="5614"/>
        <item m="1" x="5618"/>
        <item m="1" x="5615"/>
        <item m="1" x="2796"/>
        <item m="1" x="5617"/>
        <item m="1" x="2800"/>
        <item m="1" x="2809"/>
        <item m="1" x="2797"/>
        <item m="1" x="1487"/>
        <item m="1" x="3468"/>
        <item m="1" x="1484"/>
        <item m="1" x="2798"/>
        <item m="1" x="1489"/>
        <item m="1" x="2806"/>
        <item m="1" x="1482"/>
        <item m="1" x="1495"/>
        <item m="1" x="2808"/>
        <item m="1" x="2805"/>
        <item m="1" x="2803"/>
        <item m="1" x="2802"/>
        <item m="1" x="1488"/>
        <item m="1" x="1490"/>
        <item m="1" x="2801"/>
        <item m="1" x="1491"/>
        <item m="1" x="1492"/>
        <item m="1" x="3270"/>
        <item m="1" x="3283"/>
        <item m="1" x="2807"/>
        <item m="1" x="3257"/>
        <item m="1" x="3259"/>
        <item m="1" x="1493"/>
        <item m="1" x="3261"/>
        <item m="1" x="1894"/>
        <item m="1" x="3274"/>
        <item m="1" x="1494"/>
        <item m="1" x="3281"/>
        <item m="1" x="1886"/>
        <item m="1" x="1889"/>
        <item m="1" x="3255"/>
        <item m="1" x="1896"/>
        <item m="1" x="3279"/>
        <item m="1" x="3277"/>
        <item m="1" x="3263"/>
        <item m="1" x="1883"/>
        <item m="1" x="3265"/>
        <item m="1" x="1898"/>
        <item m="1" x="1904"/>
        <item m="1" x="1903"/>
        <item m="1" x="1892"/>
        <item m="1" x="3695"/>
        <item m="1" x="3267"/>
        <item m="1" x="1897"/>
        <item m="1" x="1901"/>
        <item m="1" x="3691"/>
        <item m="1" x="1900"/>
        <item m="1" x="4153"/>
        <item m="1" x="3668"/>
        <item m="1" x="2227"/>
        <item m="1" x="1902"/>
        <item m="1" x="3670"/>
        <item m="1" x="3674"/>
        <item m="1" x="3672"/>
        <item m="1" x="3684"/>
        <item m="1" x="3676"/>
        <item m="1" x="3666"/>
        <item m="1" x="3681"/>
        <item m="1" x="3678"/>
        <item m="1" x="2230"/>
        <item m="1" x="4636"/>
        <item m="1" x="3689"/>
        <item m="1" x="2235"/>
        <item m="1" x="2241"/>
        <item m="1" x="2239"/>
        <item m="1" x="2246"/>
        <item m="1" x="3687"/>
        <item m="1" x="2247"/>
        <item m="1" x="2233"/>
        <item m="1" x="2237"/>
        <item m="1" x="3978"/>
        <item m="1" x="4125"/>
        <item m="1" x="4131"/>
        <item m="1" x="4129"/>
        <item m="1" x="4123"/>
        <item m="1" x="4149"/>
        <item m="1" x="4127"/>
        <item m="1" x="2245"/>
        <item m="1" x="4133"/>
        <item m="1" x="2655"/>
        <item m="1" x="2244"/>
        <item m="1" x="2658"/>
        <item m="1" x="2661"/>
        <item m="1" x="4151"/>
        <item m="1" x="4142"/>
        <item m="1" x="4136"/>
        <item m="1" x="3693"/>
        <item m="1" x="2671"/>
        <item m="1" x="2652"/>
        <item m="1" x="2674"/>
        <item m="1" x="2675"/>
        <item m="1" x="2663"/>
        <item m="1" x="5417"/>
        <item m="1" x="4139"/>
        <item m="1" x="2669"/>
        <item m="1" x="2665"/>
        <item m="1" x="2667"/>
        <item m="1" x="4145"/>
        <item m="1" x="2243"/>
        <item m="1" x="5430"/>
        <item m="1" x="2672"/>
        <item m="1" x="5428"/>
        <item m="1" x="5418"/>
        <item m="1" x="4147"/>
        <item m="1" x="3976"/>
        <item m="1" x="5421"/>
        <item m="1" x="5419"/>
        <item m="1" x="2673"/>
        <item m="1" x="4619"/>
        <item m="1" x="5423"/>
        <item m="1" x="5422"/>
        <item m="1" x="4616"/>
        <item m="1" x="5047"/>
        <item m="1" x="4630"/>
        <item m="1" x="5031"/>
        <item m="1" x="5420"/>
        <item m="1" x="5042"/>
        <item m="1" x="3989"/>
        <item m="1" x="2530"/>
        <item m="1" x="5429"/>
        <item m="1" x="5424"/>
        <item m="1" x="5884"/>
        <item m="1" x="3982"/>
        <item m="1" x="3981"/>
        <item m="1" x="3980"/>
        <item m="1" x="3983"/>
        <item m="1" x="3984"/>
        <item m="1" x="5426"/>
        <item m="1" x="3985"/>
        <item m="1" x="3986"/>
        <item m="1" x="5878"/>
        <item m="1" x="5888"/>
        <item m="1" x="5427"/>
        <item m="1" x="5880"/>
        <item m="1" x="5875"/>
        <item m="1" x="5876"/>
        <item m="1" x="4513"/>
        <item m="1" x="5886"/>
        <item m="1" x="5879"/>
        <item m="1" x="3987"/>
        <item m="1" x="3988"/>
        <item m="1" x="5874"/>
        <item m="1" x="4506"/>
        <item m="1" x="5885"/>
        <item m="1" x="5877"/>
        <item m="1" x="5873"/>
        <item m="1" x="4504"/>
        <item m="1" x="5881"/>
        <item m="1" x="4516"/>
        <item m="1" x="5887"/>
        <item m="1" x="4510"/>
        <item m="1" x="4509"/>
        <item m="1" x="5882"/>
        <item m="1" x="4515"/>
        <item m="1" x="4508"/>
        <item m="1" x="4511"/>
        <item m="1" x="1735"/>
        <item m="1" x="4512"/>
        <item m="1" x="4514"/>
        <item m="1" x="1719"/>
        <item m="1" x="1714"/>
        <item m="1" x="1721"/>
        <item m="1" x="1733"/>
        <item m="1" x="1732"/>
        <item m="1" x="1717"/>
        <item m="1" x="4949"/>
        <item m="1" x="4961"/>
        <item m="1" x="1723"/>
        <item m="1" x="4953"/>
        <item m="1" x="1725"/>
        <item m="1" x="4956"/>
        <item m="1" x="4970"/>
        <item m="1" x="4972"/>
        <item m="1" x="4971"/>
        <item m="1" x="2536"/>
        <item m="1" x="1729"/>
        <item m="1" x="4966"/>
        <item m="1" x="4959"/>
        <item m="1" x="1727"/>
        <item m="1" x="4963"/>
        <item m="1" x="4232"/>
        <item m="1" x="1731"/>
        <item m="1" x="4968"/>
        <item m="1" x="2512"/>
        <item m="1" x="4969"/>
        <item m="1" x="2514"/>
        <item m="1" x="2515"/>
        <item m="1" x="5890"/>
        <item m="1" x="2513"/>
        <item m="1" x="2510"/>
        <item m="1" x="2511"/>
        <item m="1" x="5889"/>
        <item m="1" x="2518"/>
        <item m="1" x="4933"/>
        <item m="1" x="2516"/>
        <item m="1" x="1734"/>
        <item m="1" x="5906"/>
        <item m="1" x="5891"/>
        <item m="1" x="5892"/>
        <item m="1" x="2527"/>
        <item m="1" x="3039"/>
        <item m="1" x="2520"/>
        <item m="1" x="5893"/>
        <item m="1" x="2522"/>
        <item m="1" x="5894"/>
        <item m="1" x="2524"/>
        <item m="1" x="5897"/>
        <item m="1" x="2533"/>
        <item m="1" x="5899"/>
        <item m="1" x="3017"/>
        <item m="1" x="5903"/>
        <item m="1" x="5901"/>
        <item m="1" x="3018"/>
        <item m="1" x="3033"/>
        <item m="1" x="3019"/>
        <item m="1" x="3472"/>
        <item m="1" x="3016"/>
        <item m="1" x="3020"/>
        <item m="1" x="2539"/>
        <item m="1" x="1736"/>
        <item m="1" x="1737"/>
        <item m="1" x="3021"/>
        <item m="1" x="3027"/>
        <item m="1" x="3031"/>
        <item m="1" x="3023"/>
        <item m="1" x="1754"/>
        <item m="1" x="1738"/>
        <item m="1" x="1740"/>
        <item m="1" x="3029"/>
        <item m="1" x="1739"/>
        <item m="1" x="5908"/>
        <item m="1" x="3025"/>
        <item m="1" x="1746"/>
        <item m="1" x="1742"/>
        <item m="1" x="1744"/>
        <item m="1" x="4400"/>
        <item m="1" x="4390"/>
        <item m="1" x="4387"/>
        <item m="1" x="2936"/>
        <item m="1" x="2937"/>
        <item m="1" x="4386"/>
        <item m="1" x="4398"/>
        <item m="1" x="1748"/>
        <item m="1" x="2935"/>
        <item m="1" x="4388"/>
        <item m="1" x="4395"/>
        <item m="1" x="2939"/>
        <item m="1" x="3036"/>
        <item m="1" x="4396"/>
        <item m="1" x="1752"/>
        <item m="1" x="1750"/>
        <item m="1" x="3483"/>
        <item m="1" x="3471"/>
        <item m="1" x="3896"/>
        <item m="1" x="3477"/>
        <item m="1" x="3886"/>
        <item m="1" x="3891"/>
        <item m="1" x="2945"/>
        <item m="1" x="4389"/>
        <item m="1" x="4391"/>
        <item m="1" x="4392"/>
        <item m="1" x="2938"/>
        <item m="1" x="2941"/>
        <item m="1" x="4393"/>
        <item m="1" x="2942"/>
        <item m="1" x="2940"/>
        <item m="1" x="4402"/>
        <item m="1" x="4394"/>
        <item m="1" x="3365"/>
        <item m="1" x="4385"/>
        <item m="1" x="4818"/>
        <item m="1" x="4833"/>
        <item m="1" x="4819"/>
        <item m="1" x="3382"/>
        <item m="1" x="2943"/>
        <item m="1" x="3366"/>
        <item m="1" x="2944"/>
        <item m="1" x="4821"/>
        <item m="1" x="4820"/>
        <item m="1" x="4826"/>
        <item m="1" x="4825"/>
        <item m="1" x="4831"/>
        <item m="1" x="4822"/>
        <item m="1" x="4824"/>
        <item m="1" x="3584"/>
        <item m="1" x="4829"/>
        <item m="1" x="3364"/>
        <item m="1" x="4823"/>
        <item m="1" x="3369"/>
        <item m="1" x="3368"/>
        <item m="1" x="3367"/>
        <item m="1" x="3371"/>
        <item m="1" x="4827"/>
        <item m="1" x="3375"/>
        <item m="1" x="5194"/>
        <item m="1" x="5197"/>
        <item m="1" x="3379"/>
        <item m="1" x="3373"/>
        <item m="1" x="5217"/>
        <item m="1" x="3377"/>
        <item m="1" x="4828"/>
        <item m="1" x="5198"/>
        <item m="1" x="5199"/>
        <item m="1" x="3774"/>
        <item m="1" x="5196"/>
        <item m="1" x="5193"/>
        <item m="1" x="3775"/>
        <item m="1" x="5207"/>
        <item m="1" x="5214"/>
        <item m="1" x="5202"/>
        <item m="1" x="5205"/>
        <item m="1" x="3777"/>
        <item m="1" x="5195"/>
        <item m="1" x="3776"/>
        <item m="1" x="3791"/>
        <item m="1" x="5209"/>
        <item m="1" x="3785"/>
        <item m="1" x="3783"/>
        <item m="1" x="3779"/>
        <item m="1" x="3781"/>
        <item m="1" x="3778"/>
        <item m="1" x="5200"/>
        <item m="1" x="5211"/>
        <item m="1" x="5621"/>
        <item m="1" x="5639"/>
        <item m="1" x="5204"/>
        <item m="1" x="5622"/>
        <item m="1" x="3788"/>
        <item m="1" x="5627"/>
        <item m="1" x="5625"/>
        <item m="1" x="5222"/>
        <item m="1" x="5645"/>
        <item m="1" x="5624"/>
        <item m="1" x="4258"/>
        <item m="1" x="5623"/>
        <item m="1" x="4259"/>
        <item m="1" x="4260"/>
        <item m="1" x="4261"/>
        <item m="1" x="5620"/>
        <item m="1" x="5636"/>
        <item m="1" x="4276"/>
        <item m="1" x="3574"/>
        <item m="1" x="4270"/>
        <item m="1" x="5631"/>
        <item m="1" x="4262"/>
        <item m="1" x="1496"/>
        <item m="1" x="4264"/>
        <item m="1" x="5629"/>
        <item m="1" x="4266"/>
        <item m="1" x="5642"/>
        <item m="1" x="4268"/>
        <item m="1" x="5650"/>
        <item m="1" x="4272"/>
        <item m="1" x="1503"/>
        <item m="1" x="4747"/>
        <item m="1" x="1497"/>
        <item m="1" x="5633"/>
        <item m="1" x="1498"/>
        <item m="1" x="1499"/>
        <item m="1" x="1517"/>
        <item m="1" x="4748"/>
        <item m="1" x="4274"/>
        <item m="1" x="1501"/>
        <item m="1" x="1505"/>
        <item m="1" x="1511"/>
        <item m="1" x="1500"/>
        <item m="1" x="1514"/>
        <item m="1" x="4758"/>
        <item m="1" x="4281"/>
        <item m="1" x="4764"/>
        <item m="1" x="2692"/>
        <item m="1" x="4766"/>
        <item m="1" x="4754"/>
        <item m="1" x="4750"/>
        <item m="1" x="4756"/>
        <item m="1" x="4749"/>
        <item m="1" x="4762"/>
        <item m="1" x="4751"/>
        <item m="1" x="1509"/>
        <item m="1" x="1507"/>
        <item m="1" x="4760"/>
        <item m="1" x="2677"/>
        <item m="1" x="2679"/>
        <item m="1" x="2678"/>
        <item m="1" x="1522"/>
        <item m="1" x="1418"/>
        <item m="1" x="1411"/>
        <item m="1" x="1913"/>
        <item m="1" x="2683"/>
        <item m="1" x="2690"/>
        <item m="1" x="1906"/>
        <item m="1" x="1412"/>
        <item m="1" x="1916"/>
        <item m="1" x="2258"/>
        <item m="1" x="2681"/>
        <item m="1" x="2248"/>
        <item m="1" x="4768"/>
        <item m="1" x="1905"/>
        <item m="1" x="1911"/>
        <item m="1" x="2253"/>
        <item m="1" x="2249"/>
        <item m="1" x="2684"/>
        <item m="1" x="2688"/>
        <item m="1" x="3582"/>
        <item m="1" x="2680"/>
        <item m="1" x="1413"/>
        <item m="1" x="2686"/>
        <item m="1" x="3165"/>
        <item m="1" x="3147"/>
        <item m="1" x="2695"/>
        <item m="1" x="2682"/>
        <item m="1" x="1414"/>
        <item m="1" x="2687"/>
        <item m="1" x="1416"/>
        <item m="1" x="3149"/>
        <item m="1" x="3151"/>
        <item m="1" x="3154"/>
        <item m="1" x="1419"/>
        <item m="1" x="3152"/>
        <item m="1" x="2164"/>
        <item m="1" x="3163"/>
        <item m="1" x="3161"/>
        <item m="1" x="1417"/>
        <item m="1" x="3150"/>
        <item m="1" x="3155"/>
        <item m="1" x="1820"/>
        <item m="1" x="1828"/>
        <item m="1" x="3148"/>
        <item m="1" x="3157"/>
        <item m="1" x="1822"/>
        <item m="1" x="3160"/>
        <item m="1" x="1821"/>
        <item m="1" x="1823"/>
        <item m="1" x="3602"/>
        <item m="1" x="3156"/>
        <item m="1" x="3159"/>
        <item m="1" x="3576"/>
        <item m="1" x="1827"/>
        <item m="1" x="1825"/>
        <item m="1" x="1824"/>
        <item m="1" x="3580"/>
        <item m="1" x="2156"/>
        <item m="1" x="3597"/>
        <item m="1" x="3578"/>
        <item m="1" x="2531"/>
        <item m="1" x="2154"/>
        <item m="1" x="2158"/>
        <item m="1" x="3997"/>
        <item m="1" x="3590"/>
        <item m="1" x="2171"/>
        <item m="1" x="3587"/>
        <item m="1" x="3595"/>
        <item m="1" x="2162"/>
        <item m="1" x="4554"/>
        <item m="1" x="2160"/>
        <item m="1" x="2166"/>
        <item m="1" x="3593"/>
        <item m="1" x="2168"/>
        <item m="1" x="4021"/>
        <item m="1" x="4010"/>
        <item m="1" x="3999"/>
        <item m="1" x="2537"/>
        <item m="1" x="2169"/>
        <item m="1" x="2170"/>
        <item m="1" x="4003"/>
        <item m="1" x="4001"/>
        <item m="1" x="4005"/>
        <item m="1" x="2534"/>
        <item m="1" x="4026"/>
        <item m="1" x="3995"/>
        <item m="1" x="3600"/>
        <item m="1" x="4007"/>
        <item m="1" x="2528"/>
        <item m="1" x="4013"/>
        <item m="1" x="4018"/>
        <item m="1" x="2544"/>
        <item m="1" x="2540"/>
        <item m="1" x="4016"/>
        <item m="1" x="2551"/>
        <item m="1" x="2542"/>
        <item m="1" x="2546"/>
        <item m="1" x="4524"/>
        <item m="1" x="2548"/>
        <item m="1" x="4526"/>
        <item m="1" x="2549"/>
        <item m="1" x="2550"/>
        <item m="1" x="4534"/>
        <item m="1" x="4542"/>
        <item m="1" x="4550"/>
        <item m="1" x="3037"/>
        <item m="1" x="4528"/>
        <item m="1" x="4545"/>
        <item m="1" x="4522"/>
        <item m="1" x="4024"/>
        <item m="1" x="4530"/>
        <item m="1" x="3040"/>
        <item m="1" x="4752"/>
        <item m="1" x="3034"/>
        <item m="1" x="3046"/>
        <item m="1" x="4539"/>
        <item m="1" x="4532"/>
        <item m="1" x="3055"/>
        <item m="1" x="3044"/>
        <item m="1" x="4536"/>
        <item m="1" x="3042"/>
        <item m="1" x="4547"/>
        <item m="1" x="3048"/>
        <item m="1" x="5808"/>
        <item m="1" x="5799"/>
        <item m="1" x="5803"/>
        <item m="1" x="3050"/>
        <item m="1" x="5800"/>
        <item m="1" x="3052"/>
        <item m="1" x="5802"/>
        <item m="1" x="5813"/>
        <item m="1" x="5807"/>
        <item m="1" x="3053"/>
        <item m="1" x="3051"/>
        <item m="1" x="4552"/>
        <item m="1" x="4399"/>
        <item m="1" x="5801"/>
        <item m="1" x="5806"/>
        <item m="1" x="4981"/>
        <item m="1" x="5353"/>
        <item m="1" x="4397"/>
        <item m="1" x="4977"/>
        <item m="1" x="4983"/>
        <item m="1" x="4979"/>
        <item m="1" x="4985"/>
        <item m="1" x="4987"/>
        <item m="1" x="5357"/>
        <item m="1" x="5359"/>
        <item m="1" x="5798"/>
        <item m="1" x="5379"/>
        <item m="1" x="4407"/>
        <item m="1" x="5355"/>
        <item m="1" x="5805"/>
        <item m="1" x="4403"/>
        <item m="1" x="4401"/>
        <item m="1" x="5361"/>
        <item m="1" x="5375"/>
        <item m="1" x="5363"/>
        <item m="1" x="5365"/>
        <item m="1" x="5810"/>
        <item m="1" x="5812"/>
        <item m="1" x="1647"/>
        <item m="1" x="4404"/>
        <item m="1" x="5811"/>
        <item m="1" x="1639"/>
        <item m="1" x="4405"/>
        <item m="1" x="1652"/>
        <item m="1" x="1641"/>
        <item m="1" x="4836"/>
        <item m="1" x="1653"/>
        <item m="1" x="1644"/>
        <item m="1" x="1640"/>
        <item m="1" x="4830"/>
        <item m="1" x="1650"/>
        <item m="1" x="4406"/>
        <item m="1" x="1638"/>
        <item m="1" x="1642"/>
        <item m="1" x="1637"/>
        <item m="1" x="1649"/>
        <item m="1" x="1645"/>
        <item m="1" x="4837"/>
        <item m="1" x="1646"/>
        <item m="1" x="4832"/>
        <item m="1" x="4835"/>
        <item m="1" x="4841"/>
        <item m="1" x="4834"/>
        <item m="1" x="4839"/>
        <item m="1" x="4840"/>
        <item m="1" x="1995"/>
        <item m="1" x="1651"/>
        <item m="1" x="4838"/>
        <item m="1" x="5212"/>
        <item m="1" x="2005"/>
        <item m="1" x="2021"/>
        <item m="1" x="1999"/>
        <item m="1" x="1997"/>
        <item m="1" x="2003"/>
        <item m="1" x="1991"/>
        <item m="1" x="2366"/>
        <item m="1" x="2001"/>
        <item m="1" x="5218"/>
        <item m="1" x="1993"/>
        <item m="1" x="5215"/>
        <item m="1" x="2011"/>
        <item m="1" x="2015"/>
        <item m="1" x="2008"/>
        <item m="1" x="2019"/>
        <item m="1" x="5220"/>
        <item m="1" x="5227"/>
        <item m="1" x="5230"/>
        <item m="1" x="5232"/>
        <item m="1" x="5223"/>
        <item m="1" x="2014"/>
        <item m="1" x="2024"/>
        <item m="1" x="5225"/>
        <item m="1" x="5229"/>
        <item m="1" x="2017"/>
        <item m="1" x="2339"/>
        <item m="1" x="2363"/>
        <item m="1" x="2341"/>
        <item m="1" x="2353"/>
        <item m="1" x="5640"/>
        <item m="1" x="2337"/>
        <item m="1" x="2350"/>
        <item m="1" x="2846"/>
        <item m="1" x="2343"/>
        <item m="1" x="2347"/>
        <item m="1" x="2345"/>
        <item m="1" x="5231"/>
        <item m="1" x="5643"/>
        <item m="1" x="5637"/>
        <item m="1" x="5660"/>
        <item m="1" x="2356"/>
        <item m="1" x="5658"/>
        <item m="1" x="5648"/>
        <item m="1" x="5651"/>
        <item m="1" x="5653"/>
        <item m="1" x="5646"/>
        <item m="1" x="5657"/>
        <item m="1" x="2359"/>
        <item m="1" x="2361"/>
        <item m="1" x="5659"/>
        <item m="1" x="2817"/>
        <item m="1" x="2369"/>
        <item m="1" x="2820"/>
        <item m="1" x="2828"/>
        <item m="1" x="2822"/>
        <item m="1" x="5655"/>
        <item m="1" x="2831"/>
        <item m="1" x="1512"/>
        <item m="1" x="1518"/>
        <item m="1" x="2815"/>
        <item m="1" x="1515"/>
        <item m="1" x="2824"/>
        <item m="1" x="2826"/>
        <item m="1" x="1530"/>
        <item m="1" x="2837"/>
        <item m="1" x="2834"/>
        <item m="1" x="1531"/>
        <item m="1" x="1520"/>
        <item m="1" x="1524"/>
        <item m="1" x="4168"/>
        <item m="1" x="4161"/>
        <item m="1" x="1528"/>
        <item m="1" x="1526"/>
        <item m="1" x="2839"/>
        <item m="1" x="4175"/>
        <item m="1" x="2689"/>
        <item m="1" x="4166"/>
        <item m="1" x="2691"/>
        <item m="1" x="4171"/>
        <item m="1" x="2842"/>
        <item m="1" x="4160"/>
        <item m="1" x="3313"/>
        <item m="1" x="4164"/>
        <item m="1" x="4172"/>
        <item m="1" x="1529"/>
        <item m="1" x="4163"/>
        <item m="1" x="2844"/>
        <item m="1" x="2696"/>
        <item m="1" x="3316"/>
        <item m="1" x="4162"/>
        <item m="1" x="3299"/>
        <item m="1" x="3311"/>
        <item m="1" x="3726"/>
        <item m="1" x="4173"/>
        <item m="1" x="3708"/>
        <item m="1" x="3721"/>
        <item m="1" x="1532"/>
        <item m="1" x="2701"/>
        <item m="1" x="4174"/>
        <item m="1" x="2694"/>
        <item m="1" x="4167"/>
        <item m="1" x="2693"/>
        <item m="1" x="2698"/>
        <item m="1" x="2697"/>
        <item m="1" x="4169"/>
        <item m="1" x="4658"/>
        <item m="1" x="4647"/>
        <item m="1" x="4644"/>
        <item m="1" x="4650"/>
        <item m="1" x="4646"/>
        <item m="1" x="2699"/>
        <item m="1" x="4649"/>
        <item m="1" x="3164"/>
        <item m="1" x="2700"/>
        <item m="1" x="4645"/>
        <item m="1" x="3166"/>
        <item m="1" x="4643"/>
        <item m="1" x="3162"/>
        <item m="1" x="4654"/>
        <item m="1" x="4655"/>
        <item m="1" x="3167"/>
        <item m="1" x="4652"/>
        <item m="1" x="4651"/>
        <item m="1" x="3173"/>
        <item m="1" x="4656"/>
        <item m="1" x="3168"/>
        <item m="1" x="1790"/>
        <item m="1" x="3169"/>
        <item m="1" x="3508"/>
        <item m="1" x="3170"/>
        <item m="1" x="3172"/>
        <item m="1" x="5059"/>
        <item m="1" x="5441"/>
        <item m="1" x="5061"/>
        <item m="1" x="4657"/>
        <item m="1" x="5078"/>
        <item m="1" x="5080"/>
        <item m="1" x="3598"/>
        <item m="1" x="5063"/>
        <item m="1" x="5439"/>
        <item m="1" x="3171"/>
        <item m="1" x="3601"/>
        <item m="1" x="3604"/>
        <item m="1" x="5069"/>
        <item m="1" x="3613"/>
        <item m="1" x="5437"/>
        <item m="1" x="5067"/>
        <item m="1" x="5443"/>
        <item m="1" x="5073"/>
        <item m="1" x="5435"/>
        <item m="1" x="5075"/>
        <item m="1" x="5065"/>
        <item m="1" x="5461"/>
        <item m="1" x="5076"/>
        <item m="1" x="5449"/>
        <item m="1" x="3610"/>
        <item m="1" x="3611"/>
        <item m="1" x="3612"/>
        <item m="1" x="3608"/>
        <item m="1" x="5451"/>
        <item m="1" x="2135"/>
        <item m="1" x="3606"/>
        <item m="1" x="5453"/>
        <item m="1" x="5079"/>
        <item m="1" x="4027"/>
        <item m="1" x="4022"/>
        <item m="1" x="5445"/>
        <item m="1" x="5447"/>
        <item m="1" x="4032"/>
        <item m="1" x="5457"/>
        <item m="1" x="5455"/>
        <item m="1" x="4025"/>
        <item m="1" x="4030"/>
        <item m="1" x="5460"/>
        <item m="1" x="4040"/>
        <item m="1" x="4041"/>
        <item m="1" x="4036"/>
        <item m="1" x="5459"/>
        <item m="1" x="4034"/>
        <item m="1" x="5071"/>
        <item m="1" x="4038"/>
        <item m="1" x="5924"/>
        <item m="1" x="2554"/>
        <item m="1" x="5916"/>
        <item m="1" x="5917"/>
        <item m="1" x="2555"/>
        <item m="1" x="4039"/>
        <item m="1" x="2575"/>
        <item m="1" x="2559"/>
        <item m="1" x="2557"/>
        <item m="1" x="2556"/>
        <item m="1" x="5919"/>
        <item m="1" x="2569"/>
        <item m="1" x="5918"/>
        <item m="1" x="2553"/>
        <item m="1" x="2558"/>
        <item m="1" x="5930"/>
        <item m="1" x="2565"/>
        <item m="1" x="5928"/>
        <item m="1" x="5921"/>
        <item m="1" x="5922"/>
        <item m="1" x="2563"/>
        <item m="1" x="5925"/>
        <item m="1" x="2561"/>
        <item m="1" x="5923"/>
        <item m="1" x="3904"/>
        <item m="1" x="2567"/>
        <item m="1" x="3903"/>
        <item m="1" x="3069"/>
        <item m="1" x="3919"/>
        <item m="1" x="3909"/>
        <item m="1" x="5926"/>
        <item m="1" x="2460"/>
        <item m="1" x="1763"/>
        <item m="1" x="3906"/>
        <item m="1" x="2463"/>
        <item m="1" x="2461"/>
        <item m="1" x="3905"/>
        <item m="1" x="3908"/>
        <item m="1" x="3917"/>
        <item m="1" x="4416"/>
        <item m="1" x="2572"/>
        <item m="1" x="2462"/>
        <item m="1" x="3056"/>
        <item m="1" x="3060"/>
        <item m="1" x="3489"/>
        <item m="1" x="3497"/>
        <item m="1" x="3910"/>
        <item m="1" x="3492"/>
        <item m="1" x="3923"/>
        <item m="1" x="3913"/>
        <item m="1" x="2470"/>
        <item m="1" x="3911"/>
        <item m="1" x="2467"/>
        <item m="1" x="4431"/>
        <item m="1" x="3907"/>
        <item m="1" x="2466"/>
        <item m="1" x="2464"/>
        <item m="1" x="2471"/>
        <item m="1" x="2469"/>
        <item m="1" x="2465"/>
        <item m="1" x="4414"/>
        <item m="1" x="4408"/>
        <item m="1" x="4410"/>
        <item m="1" x="2468"/>
        <item m="1" x="4409"/>
        <item m="1" x="4423"/>
        <item m="1" x="3914"/>
        <item m="1" x="2948"/>
        <item m="1" x="4412"/>
        <item m="1" x="4411"/>
        <item m="1" x="2951"/>
        <item m="1" x="2947"/>
        <item m="1" x="2949"/>
        <item m="1" x="4425"/>
        <item m="1" x="4418"/>
        <item m="1" x="2959"/>
        <item m="1" x="2950"/>
        <item m="1" x="4420"/>
        <item m="1" x="2957"/>
        <item m="1" x="2953"/>
        <item m="1" x="2952"/>
        <item m="1" x="2954"/>
        <item m="1" x="4429"/>
        <item m="1" x="2955"/>
        <item m="1" x="2958"/>
        <item m="1" x="2956"/>
        <item m="1" x="4846"/>
        <item m="1" x="4843"/>
        <item m="1" x="4848"/>
        <item m="1" x="4845"/>
        <item m="1" x="4867"/>
        <item m="1" x="3391"/>
        <item m="1" x="4842"/>
        <item m="1" x="4856"/>
        <item m="1" x="4863"/>
        <item m="1" x="3393"/>
        <item m="1" x="4859"/>
        <item m="1" x="4844"/>
        <item m="1" x="3392"/>
        <item m="1" x="3390"/>
        <item m="1" x="4871"/>
        <item m="1" x="3398"/>
        <item m="1" x="3405"/>
        <item m="1" x="4851"/>
        <item m="1" x="3395"/>
        <item m="1" x="3403"/>
        <item m="1" x="4849"/>
        <item m="1" x="3394"/>
        <item m="1" x="4853"/>
        <item m="1" x="3396"/>
        <item m="1" x="3397"/>
        <item m="1" x="4878"/>
        <item m="1" x="5234"/>
        <item m="1" x="5235"/>
        <item m="1" x="3805"/>
        <item m="1" x="5236"/>
        <item m="1" x="5262"/>
        <item m="1" x="5244"/>
        <item m="1" x="3801"/>
        <item m="1" x="5258"/>
        <item m="1" x="5250"/>
        <item m="1" x="5238"/>
        <item m="1" x="3399"/>
        <item m="1" x="3401"/>
        <item m="1" x="5233"/>
        <item m="1" x="5237"/>
        <item m="1" x="5672"/>
        <item m="1" x="5240"/>
        <item m="1" x="3812"/>
        <item m="1" x="3800"/>
        <item m="1" x="3802"/>
        <item m="1" x="3810"/>
        <item m="1" x="3804"/>
        <item m="1" x="3803"/>
        <item m="1" x="5247"/>
        <item m="1" x="3814"/>
        <item m="1" x="3807"/>
        <item m="1" x="5242"/>
        <item m="1" x="5662"/>
        <item m="1" x="5254"/>
        <item m="1" x="5664"/>
        <item m="1" x="4287"/>
        <item m="1" x="5663"/>
        <item m="1" x="5679"/>
        <item m="1" x="5669"/>
        <item m="1" x="5690"/>
        <item m="1" x="5661"/>
        <item m="1" x="4288"/>
        <item m="1" x="5686"/>
        <item m="1" x="4294"/>
        <item m="1" x="5665"/>
        <item m="1" x="4300"/>
        <item m="1" x="4289"/>
        <item m="1" x="5667"/>
        <item m="1" x="5673"/>
        <item m="1" x="4292"/>
        <item m="1" x="4290"/>
        <item m="1" x="4291"/>
        <item m="1" x="2278"/>
        <item m="1" x="5676"/>
        <item m="1" x="5682"/>
        <item m="1" x="4293"/>
        <item m="1" x="4296"/>
        <item m="1" x="2264"/>
        <item m="1" x="4298"/>
        <item m="1" x="2276"/>
        <item m="1" x="5555"/>
        <item m="1" x="2267"/>
        <item m="1" x="2266"/>
        <item m="1" x="2265"/>
        <item m="1" x="1534"/>
        <item m="1" x="2268"/>
        <item m="1" x="2269"/>
        <item m="1" x="2712"/>
        <item m="1" x="2273"/>
        <item m="1" x="1548"/>
        <item m="1" x="1533"/>
        <item m="1" x="1922"/>
        <item m="1" x="1540"/>
        <item m="1" x="1924"/>
        <item m="1" x="1923"/>
        <item m="1" x="2263"/>
        <item m="1" x="5564"/>
        <item m="1" x="2271"/>
        <item m="1" x="2270"/>
        <item m="1" x="2714"/>
        <item m="1" x="2274"/>
        <item m="1" x="5554"/>
        <item m="1" x="5556"/>
        <item m="1" x="5557"/>
        <item m="1" x="5559"/>
        <item m="1" x="5563"/>
        <item m="1" x="5558"/>
        <item m="1" x="2272"/>
        <item m="1" x="5560"/>
        <item m="1" x="5561"/>
        <item m="1" x="2708"/>
        <item m="1" x="2738"/>
        <item m="1" x="5562"/>
        <item m="1" x="2724"/>
        <item m="1" x="2721"/>
        <item m="1" x="1427"/>
        <item m="1" x="2710"/>
        <item m="1" x="3185"/>
        <item m="1" x="2716"/>
        <item m="1" x="2718"/>
        <item m="1" x="1440"/>
        <item m="1" x="1441"/>
        <item m="1" x="1429"/>
        <item m="1" x="2727"/>
        <item m="1" x="1432"/>
        <item m="1" x="1438"/>
        <item m="1" x="1443"/>
        <item m="1" x="1434"/>
        <item m="1" x="1436"/>
        <item m="1" x="2729"/>
        <item m="1" x="2732"/>
        <item m="1" x="1834"/>
        <item m="1" x="2735"/>
        <item m="1" x="3181"/>
        <item m="1" x="2742"/>
        <item m="1" x="3189"/>
        <item m="1" x="1442"/>
        <item m="1" x="3187"/>
        <item m="1" x="3198"/>
        <item m="1" x="1836"/>
        <item m="1" x="3192"/>
        <item m="1" x="1840"/>
        <item m="1" x="3183"/>
        <item m="1" x="3213"/>
        <item m="1" x="1838"/>
        <item m="1" x="2745"/>
        <item m="1" x="3210"/>
        <item m="1" x="1852"/>
        <item m="1" x="3651"/>
        <item m="1" x="2180"/>
        <item m="1" x="3207"/>
        <item m="1" x="3195"/>
        <item m="1" x="3201"/>
        <item m="1" x="1842"/>
        <item m="1" x="3204"/>
        <item m="1" x="3218"/>
        <item m="1" x="1846"/>
        <item m="1" x="1844"/>
        <item m="1" x="1851"/>
        <item m="1" x="3634"/>
        <item m="1" x="3623"/>
        <item m="1" x="1848"/>
        <item m="1" x="1849"/>
        <item m="1" x="2192"/>
        <item m="1" x="3649"/>
        <item m="1" x="3627"/>
        <item m="1" x="1850"/>
        <item m="1" x="3629"/>
        <item m="1" x="3621"/>
        <item m="1" x="4062"/>
        <item m="1" x="3625"/>
        <item m="1" x="2178"/>
        <item m="1" x="3631"/>
        <item m="1" x="4073"/>
        <item m="1" x="3619"/>
        <item m="1" x="3643"/>
        <item m="1" x="2195"/>
        <item m="1" x="3647"/>
        <item m="1" x="3637"/>
        <item m="1" x="2182"/>
        <item m="1" x="2184"/>
        <item m="1" x="3640"/>
        <item m="1" x="2189"/>
        <item m="1" x="2186"/>
        <item m="1" x="2194"/>
        <item m="1" x="3645"/>
        <item m="1" x="4059"/>
        <item m="1" x="4051"/>
        <item m="1" x="4053"/>
        <item m="1" x="3654"/>
        <item m="1" x="4079"/>
        <item m="1" x="2191"/>
        <item m="1" x="2193"/>
        <item m="1" x="4055"/>
        <item m="1" x="4049"/>
        <item m="1" x="4057"/>
        <item m="1" x="4071"/>
        <item m="1" x="4047"/>
        <item m="1" x="2570"/>
        <item m="1" x="2579"/>
        <item m="1" x="2592"/>
        <item m="1" x="4065"/>
        <item m="1" x="2576"/>
        <item m="1" x="2573"/>
        <item m="1" x="4068"/>
        <item m="1" x="4075"/>
        <item m="1" x="2581"/>
        <item m="1" x="2585"/>
        <item m="1" x="2589"/>
        <item m="1" x="2590"/>
        <item m="1" x="2583"/>
        <item m="1" x="2587"/>
        <item m="1" x="2588"/>
        <item m="1" x="5387"/>
        <item m="1" x="5401"/>
        <item m="1" x="4082"/>
        <item m="1" x="2593"/>
        <item m="1" x="5389"/>
        <item m="1" x="5400"/>
        <item m="1" x="4077"/>
        <item m="1" x="5388"/>
        <item m="1" x="5393"/>
        <item m="1" x="5391"/>
        <item m="1" x="3070"/>
        <item m="1" x="3915"/>
        <item m="1" x="5386"/>
        <item m="1" x="5390"/>
        <item m="1" x="5397"/>
        <item m="1" x="4581"/>
        <item m="1" x="4573"/>
        <item m="1" x="5009"/>
        <item m="1" x="3918"/>
        <item m="1" x="4568"/>
        <item m="1" x="4570"/>
        <item m="1" x="5392"/>
        <item m="1" x="3920"/>
        <item m="1" x="5394"/>
        <item m="1" x="3932"/>
        <item m="1" x="5396"/>
        <item m="1" x="5399"/>
        <item m="1" x="3922"/>
        <item m="1" x="3925"/>
        <item m="1" x="3924"/>
        <item m="1" x="3927"/>
        <item m="1" x="3930"/>
        <item m="1" x="5822"/>
        <item m="1" x="3928"/>
        <item m="1" x="5824"/>
        <item m="1" x="3926"/>
        <item m="1" x="5828"/>
        <item m="1" x="5841"/>
        <item m="1" x="5842"/>
        <item m="1" x="1672"/>
        <item m="1" x="5826"/>
        <item m="1" x="5830"/>
        <item m="1" x="5819"/>
        <item m="1" x="5834"/>
        <item m="1" x="4426"/>
        <item m="1" x="3929"/>
        <item m="1" x="5832"/>
        <item m="1" x="4440"/>
        <item m="1" x="4430"/>
        <item m="1" x="4444"/>
        <item m="1" x="4442"/>
        <item m="1" x="4432"/>
        <item m="1" x="4434"/>
        <item m="1" x="5836"/>
        <item m="1" x="4436"/>
        <item m="1" x="5402"/>
        <item m="1" x="4443"/>
        <item m="1" x="4447"/>
        <item m="1" x="1666"/>
        <item m="1" x="4445"/>
        <item m="1" x="5839"/>
        <item m="1" x="5838"/>
        <item m="1" x="5843"/>
        <item m="1" x="1680"/>
        <item m="1" x="4448"/>
        <item m="1" x="5840"/>
        <item m="1" x="1660"/>
        <item m="1" x="4438"/>
        <item m="1" x="1679"/>
        <item m="1" x="1662"/>
        <item m="1" x="1668"/>
        <item m="1" x="4864"/>
        <item m="1" x="1664"/>
        <item m="1" x="4868"/>
        <item m="1" x="4860"/>
        <item m="1" x="4872"/>
        <item m="1" x="4882"/>
        <item m="1" x="4888"/>
        <item m="1" x="4890"/>
        <item m="1" x="1676"/>
        <item m="1" x="4896"/>
        <item m="1" x="1670"/>
        <item m="1" x="1674"/>
        <item m="1" x="4897"/>
        <item m="1" x="4879"/>
        <item m="1" x="1675"/>
        <item m="1" x="4875"/>
        <item m="1" x="4885"/>
        <item m="1" x="1678"/>
        <item m="1" x="2034"/>
        <item m="1" x="2043"/>
        <item m="1" x="4892"/>
        <item m="1" x="2036"/>
        <item m="1" x="5255"/>
        <item m="1" x="2039"/>
        <item m="1" x="2403"/>
        <item m="1" x="2055"/>
        <item m="1" x="2032"/>
        <item m="1" x="4894"/>
        <item m="1" x="5259"/>
        <item m="1" x="5269"/>
        <item m="1" x="2041"/>
        <item m="1" x="2045"/>
        <item m="1" x="2392"/>
        <item m="1" x="2047"/>
        <item m="1" x="2054"/>
        <item m="1" x="2051"/>
        <item m="1" x="1681"/>
        <item m="1" x="2052"/>
        <item m="1" x="5263"/>
        <item m="1" x="5251"/>
        <item m="1" x="5282"/>
        <item m="1" x="5277"/>
        <item m="1" x="2053"/>
        <item m="1" x="5286"/>
        <item m="1" x="5266"/>
        <item m="1" x="2049"/>
        <item m="1" x="5274"/>
        <item m="1" x="5272"/>
        <item m="1" x="2381"/>
        <item m="1" x="2388"/>
        <item m="1" x="5280"/>
        <item m="1" x="2402"/>
        <item m="1" x="5687"/>
        <item m="1" x="2386"/>
        <item m="1" x="2394"/>
        <item m="1" x="5691"/>
        <item m="1" x="2383"/>
        <item m="1" x="5683"/>
        <item m="1" x="5284"/>
        <item m="1" x="3750"/>
        <item m="1" x="5700"/>
        <item m="1" x="2399"/>
        <item m="1" x="2390"/>
        <item m="1" x="5713"/>
        <item m="1" x="2398"/>
        <item m="1" x="5694"/>
        <item m="1" x="5697"/>
        <item m="1" x="3742"/>
        <item m="1" x="2396"/>
        <item m="1" x="3734"/>
        <item m="1" x="5703"/>
        <item m="1" x="5706"/>
        <item m="1" x="3743"/>
        <item m="1" x="5709"/>
        <item m="1" x="3736"/>
        <item m="1" x="3740"/>
        <item m="1" x="3738"/>
        <item m="1" x="3749"/>
        <item m="1" x="3744"/>
        <item m="1" x="3741"/>
        <item m="1" x="5711"/>
        <item m="1" x="3737"/>
        <item m="1" x="2864"/>
        <item m="1" x="2401"/>
        <item m="1" x="1554"/>
        <item m="1" x="2279"/>
        <item m="1" x="2277"/>
        <item m="1" x="2862"/>
        <item m="1" x="2872"/>
        <item m="1" x="2275"/>
        <item m="1" x="2859"/>
        <item m="1" x="3328"/>
        <item m="1" x="3323"/>
        <item m="1" x="3324"/>
        <item m="1" x="3735"/>
        <item m="1" x="2870"/>
        <item m="1" x="3327"/>
        <item m="1" x="2286"/>
        <item m="1" x="2281"/>
        <item m="1" x="3747"/>
        <item m="1" x="2280"/>
        <item m="1" x="2282"/>
        <item m="1" x="3746"/>
        <item m="1" x="3748"/>
        <item m="1" x="2284"/>
        <item m="1" x="4184"/>
        <item m="1" x="4204"/>
        <item m="1" x="4188"/>
        <item m="1" x="4192"/>
        <item m="1" x="2283"/>
        <item m="1" x="4182"/>
        <item m="1" x="4190"/>
        <item m="1" x="2733"/>
        <item m="1" x="4186"/>
        <item m="1" x="4194"/>
        <item m="1" x="4202"/>
        <item m="1" x="2750"/>
        <item m="1" x="4198"/>
        <item m="1" x="2741"/>
        <item m="1" x="2285"/>
        <item m="1" x="2736"/>
        <item m="1" x="4196"/>
        <item m="1" x="4203"/>
        <item m="1" x="2753"/>
        <item m="1" x="4201"/>
        <item m="1" x="4200"/>
        <item m="1" x="2739"/>
        <item m="1" x="2743"/>
        <item m="1" x="2746"/>
        <item m="1" x="2747"/>
        <item m="1" x="4668"/>
        <item m="1" x="4686"/>
        <item m="1" x="4670"/>
        <item m="1" x="2749"/>
        <item m="1" x="4205"/>
        <item m="1" x="4664"/>
        <item m="1" x="4672"/>
        <item m="1" x="2752"/>
        <item m="1" x="4681"/>
        <item m="1" x="4678"/>
        <item m="1" x="2751"/>
        <item m="1" x="4676"/>
        <item m="1" x="3208"/>
        <item m="1" x="3214"/>
        <item m="1" x="4674"/>
        <item m="1" x="4683"/>
        <item m="1" x="3226"/>
        <item m="1" x="4687"/>
        <item m="1" x="4666"/>
        <item m="1" x="3219"/>
        <item m="1" x="3222"/>
        <item m="1" x="3211"/>
        <item m="1" x="3225"/>
        <item m="1" x="3228"/>
        <item m="1" x="4680"/>
        <item m="1" x="3216"/>
        <item m="1" x="4685"/>
        <item m="1" x="5094"/>
        <item m="1" x="4684"/>
        <item m="1" x="3224"/>
        <item m="1" x="2615"/>
        <item m="1" x="2597"/>
        <item m="1" x="3227"/>
        <item m="1" x="2596"/>
        <item m="1" x="5927"/>
        <item m="1" x="2602"/>
        <item m="1" x="2603"/>
        <item m="1" x="2599"/>
        <item m="1" x="5929"/>
        <item m="1" x="5936"/>
        <item m="1" x="2598"/>
        <item m="1" x="5933"/>
        <item m="1" x="5087"/>
        <item m="1" x="5090"/>
        <item m="1" x="5092"/>
        <item m="1" x="5097"/>
        <item m="1" x="5100"/>
        <item m="1" x="2594"/>
        <item m="1" x="5099"/>
        <item m="1" x="5471"/>
        <item m="1" x="5934"/>
        <item m="1" x="5468"/>
        <item m="1" x="5479"/>
        <item m="1" x="5932"/>
        <item m="1" x="5480"/>
        <item m="1" x="1775"/>
        <item m="1" x="1766"/>
        <item m="1" x="1769"/>
        <item m="1" x="1774"/>
        <item m="1" x="1362"/>
        <item m="1" x="2595"/>
        <item m="1" x="2600"/>
        <item m="1" x="2612"/>
        <item m="1" x="5938"/>
        <item m="1" x="2609"/>
        <item m="1" x="5937"/>
        <item m="1" x="2601"/>
        <item m="1" x="5939"/>
        <item m="1" x="5940"/>
        <item m="1" x="2605"/>
        <item m="1" x="3091"/>
        <item m="1" x="5941"/>
        <item m="1" x="5950"/>
        <item m="1" x="3095"/>
        <item m="1" x="3087"/>
        <item m="1" x="5943"/>
        <item m="1" x="1777"/>
        <item m="1" x="5945"/>
        <item m="1" x="3086"/>
        <item m="1" x="3093"/>
        <item m="1" x="2607"/>
        <item m="1" x="3089"/>
        <item m="1" x="3100"/>
        <item m="1" x="3088"/>
        <item m="1" x="3090"/>
        <item m="1" x="1778"/>
        <item m="1" x="3096"/>
        <item m="1" x="1781"/>
        <item m="1" x="3085"/>
        <item m="1" x="3098"/>
        <item m="1" x="3092"/>
        <item m="1" x="3510"/>
        <item m="1" x="1791"/>
        <item m="1" x="1780"/>
        <item m="1" x="3094"/>
        <item m="1" x="1785"/>
        <item m="1" x="1779"/>
        <item m="1" x="1783"/>
        <item m="1" x="1786"/>
        <item m="1" x="3516"/>
        <item m="1" x="3511"/>
        <item m="1" x="3512"/>
        <item m="1" x="1787"/>
        <item m="1" x="1782"/>
        <item m="1" x="3519"/>
        <item m="1" x="3517"/>
        <item m="1" x="2124"/>
        <item m="1" x="3524"/>
        <item m="1" x="3520"/>
        <item m="1" x="3514"/>
        <item m="1" x="3513"/>
        <item m="1" x="3509"/>
        <item m="1" x="3518"/>
        <item m="1" x="3522"/>
        <item m="1" x="3515"/>
        <item m="1" x="2123"/>
        <item m="1" x="1788"/>
        <item m="1" x="3943"/>
        <item m="1" x="2136"/>
        <item m="1" x="2133"/>
        <item m="1" x="2129"/>
        <item m="1" x="2125"/>
        <item m="1" x="2127"/>
        <item m="1" x="2126"/>
        <item m="1" x="3948"/>
        <item m="1" x="2128"/>
        <item m="1" x="1792"/>
        <item m="1" x="3527"/>
        <item m="1" x="2132"/>
        <item m="1" x="2130"/>
        <item m="1" x="3938"/>
        <item m="1" x="3934"/>
        <item m="1" x="3936"/>
        <item m="1" x="2131"/>
        <item m="1" x="3946"/>
        <item m="1" x="3935"/>
        <item m="1" x="2474"/>
        <item m="1" x="2482"/>
        <item m="1" x="3937"/>
        <item m="1" x="4468"/>
        <item m="1" x="3933"/>
        <item m="1" x="3940"/>
        <item m="1" x="3939"/>
        <item m="1" x="2480"/>
        <item m="1" x="2484"/>
        <item m="1" x="2493"/>
        <item m="1" x="2488"/>
        <item m="1" x="2476"/>
        <item m="1" x="2478"/>
        <item m="1" x="2495"/>
        <item m="1" x="2492"/>
        <item m="1" x="2490"/>
        <item m="1" x="3941"/>
        <item m="1" x="3944"/>
        <item m="1" x="2486"/>
        <item m="1" x="3942"/>
        <item m="1" x="5734"/>
        <item m="1" x="4450"/>
        <item m="1" x="2978"/>
        <item m="1" x="4454"/>
        <item m="1" x="2980"/>
        <item m="1" x="4451"/>
        <item m="1" x="4452"/>
        <item m="1" x="4449"/>
        <item m="1" x="2974"/>
        <item m="1" x="4455"/>
        <item m="1" x="2964"/>
        <item m="1" x="4463"/>
        <item m="1" x="4459"/>
        <item m="1" x="2982"/>
        <item m="1" x="4461"/>
        <item m="1" x="2966"/>
        <item m="1" x="2962"/>
        <item m="1" x="4457"/>
        <item m="1" x="4466"/>
        <item m="1" x="4456"/>
        <item m="1" x="4453"/>
        <item m="1" x="2969"/>
        <item m="1" x="2971"/>
        <item m="1" x="5715"/>
        <item m="1" x="2985"/>
        <item m="1" x="2977"/>
        <item m="1" x="5722"/>
        <item m="1" x="4473"/>
        <item m="1" x="5717"/>
        <item m="1" x="5714"/>
        <item m="1" x="5716"/>
        <item m="1" x="5718"/>
        <item m="1" x="4899"/>
        <item m="1" x="5720"/>
        <item m="1" x="5726"/>
        <item m="1" x="4906"/>
        <item m="1" x="5719"/>
        <item m="1" x="5731"/>
        <item m="1" x="4314"/>
        <item m="1" x="4312"/>
        <item m="1" x="4898"/>
        <item m="1" x="4320"/>
        <item m="1" x="4901"/>
        <item m="1" x="5288"/>
        <item m="1" x="5289"/>
        <item m="1" x="5293"/>
        <item m="1" x="4316"/>
        <item m="1" x="5296"/>
        <item m="1" x="4336"/>
        <item m="1" x="5728"/>
        <item m="1" x="5721"/>
        <item m="1" x="5724"/>
        <item m="1" x="4324"/>
        <item m="1" x="4318"/>
        <item m="1" x="4322"/>
        <item m="1" x="4328"/>
        <item m="1" x="1582"/>
        <item m="1" x="1580"/>
        <item m="1" x="1578"/>
        <item m="1" x="4790"/>
        <item m="1" x="1571"/>
        <item m="1" x="4326"/>
        <item m="1" x="4795"/>
        <item m="1" x="4331"/>
        <item m="1" x="1573"/>
        <item m="1" x="1567"/>
        <item m="1" x="4793"/>
        <item m="1" x="4794"/>
        <item m="1" x="1569"/>
        <item m="1" x="1584"/>
        <item m="1" x="1590"/>
        <item m="1" x="1587"/>
        <item m="1" x="1565"/>
        <item m="1" x="1576"/>
        <item m="1" x="4791"/>
        <item m="1" x="1563"/>
        <item m="1" x="1574"/>
        <item m="1" x="4788"/>
        <item m="1" x="4802"/>
        <item m="1" x="4799"/>
        <item m="1" x="4797"/>
        <item m="1" x="1926"/>
        <item m="1" x="4798"/>
        <item m="1" x="1929"/>
        <item m="1" x="1935"/>
        <item m="1" x="1940"/>
        <item m="1" x="1933"/>
        <item m="1" x="1942"/>
        <item m="1" x="4800"/>
        <item m="1" x="1927"/>
        <item m="1" x="4801"/>
        <item m="1" x="1931"/>
        <item m="1" x="5166"/>
        <item m="1" x="1928"/>
        <item m="1" x="1925"/>
        <item m="1" x="5167"/>
        <item m="1" x="5168"/>
        <item m="1" x="1932"/>
        <item m="1" x="1937"/>
        <item m="1" x="5177"/>
        <item m="1" x="1934"/>
        <item m="1" x="5165"/>
        <item m="1" x="5172"/>
        <item m="1" x="5174"/>
        <item m="1" x="2290"/>
        <item m="1" x="5169"/>
        <item m="1" x="5173"/>
        <item m="1" x="1938"/>
        <item m="1" x="2292"/>
        <item m="1" x="5170"/>
        <item m="1" x="2288"/>
        <item m="1" x="1945"/>
        <item m="1" x="2291"/>
        <item m="1" x="2295"/>
        <item m="1" x="2302"/>
        <item m="1" x="2300"/>
        <item m="1" x="5569"/>
        <item m="1" x="2289"/>
        <item m="1" x="5175"/>
        <item m="1" x="5591"/>
        <item m="1" x="5571"/>
        <item m="1" x="5567"/>
        <item m="1" x="2287"/>
        <item m="1" x="2293"/>
        <item m="1" x="2297"/>
        <item m="1" x="5579"/>
        <item m="1" x="2294"/>
        <item m="1" x="5577"/>
        <item m="1" x="2296"/>
        <item m="1" x="2777"/>
        <item m="1" x="5573"/>
        <item m="1" x="2782"/>
        <item m="1" x="2758"/>
        <item m="1" x="5583"/>
        <item m="1" x="5575"/>
        <item m="1" x="2762"/>
        <item m="1" x="5581"/>
        <item m="1" x="5587"/>
        <item m="1" x="2298"/>
        <item m="1" x="5585"/>
        <item m="1" x="2305"/>
        <item m="1" x="2769"/>
        <item m="1" x="2767"/>
        <item m="1" x="5589"/>
        <item m="1" x="2760"/>
        <item m="1" x="2756"/>
        <item m="1" x="1469"/>
        <item m="1" x="2765"/>
        <item m="1" x="2764"/>
        <item m="1" x="2771"/>
        <item m="1" x="2780"/>
        <item m="1" x="2772"/>
        <item m="1" x="1449"/>
        <item m="1" x="1447"/>
        <item m="1" x="1453"/>
        <item m="1" x="1467"/>
        <item m="1" x="1455"/>
        <item m="1" x="1461"/>
        <item m="1" x="1451"/>
        <item m="1" x="2774"/>
        <item m="1" x="1459"/>
        <item m="1" x="1465"/>
        <item m="1" x="1457"/>
        <item m="1" x="2613"/>
        <item m="1" x="4089"/>
        <item m="1" x="4107"/>
        <item m="1" x="4091"/>
        <item m="1" x="4093"/>
        <item m="1" x="4094"/>
        <item m="1" x="4099"/>
        <item m="1" x="1859"/>
        <item m="1" x="4105"/>
        <item m="1" x="3243"/>
        <item m="1" x="4092"/>
        <item m="1" x="2610"/>
        <item m="1" x="3235"/>
        <item m="1" x="3249"/>
        <item m="1" x="3237"/>
        <item m="1" x="1463"/>
        <item m="1" x="3660"/>
        <item m="1" x="3232"/>
        <item m="1" x="4095"/>
        <item m="1" x="2616"/>
        <item m="1" x="4096"/>
        <item m="1" x="3246"/>
        <item m="1" x="3240"/>
        <item m="1" x="3248"/>
        <item m="1" x="3658"/>
        <item m="1" x="4087"/>
        <item m="1" x="2632"/>
        <item m="1" x="4102"/>
        <item m="1" x="4097"/>
        <item m="1" x="4098"/>
        <item m="1" x="2621"/>
        <item m="1" x="2619"/>
        <item m="1" x="2625"/>
        <item m="1" x="4584"/>
        <item m="1" x="2627"/>
        <item m="1" x="2623"/>
        <item m="1" x="2630"/>
        <item m="1" x="4585"/>
        <item m="1" x="2629"/>
        <item m="1" x="4586"/>
        <item m="1" x="4599"/>
        <item m="1" x="4582"/>
        <item m="1" x="4583"/>
        <item m="1" x="3111"/>
        <item m="1" x="3097"/>
        <item m="1" x="4588"/>
        <item m="1" x="4587"/>
        <item m="1" x="4597"/>
        <item m="1" x="3101"/>
        <item m="1" x="4590"/>
        <item m="1" x="3099"/>
        <item m="1" x="4589"/>
        <item m="1" x="4593"/>
        <item m="1" x="3110"/>
        <item m="1" x="3104"/>
        <item m="1" x="3105"/>
        <item m="1" x="3102"/>
        <item m="1" x="4478"/>
        <item m="1" x="3103"/>
        <item m="1" x="4595"/>
        <item m="1" x="4591"/>
        <item m="1" x="4592"/>
        <item m="1" x="3108"/>
        <item m="1" x="5416"/>
        <item m="1" x="3107"/>
        <item m="1" x="5019"/>
        <item m="1" x="5011"/>
        <item m="1" x="3525"/>
        <item m="1" x="5013"/>
        <item m="1" x="3106"/>
        <item m="1" x="5015"/>
        <item m="1" x="5012"/>
        <item m="1" x="5022"/>
        <item m="1" x="5018"/>
        <item m="1" x="3523"/>
        <item m="1" x="5021"/>
        <item m="1" x="3531"/>
        <item m="1" x="3521"/>
        <item m="1" x="5023"/>
        <item m="1" x="5010"/>
        <item m="1" x="5016"/>
        <item m="1" x="5017"/>
        <item m="1" x="5014"/>
        <item m="1" x="3536"/>
        <item m="1" x="3528"/>
        <item m="1" x="5020"/>
        <item m="1" x="3529"/>
        <item m="1" x="3526"/>
        <item m="1" x="3534"/>
        <item m="1" x="3530"/>
        <item m="1" x="5406"/>
        <item m="1" x="3532"/>
        <item m="1" x="5404"/>
        <item m="1" x="5409"/>
        <item m="1" x="5405"/>
        <item m="1" x="3537"/>
        <item m="1" x="3533"/>
        <item m="1" x="3953"/>
        <item m="1" x="5408"/>
        <item m="1" x="3952"/>
        <item m="1" x="3949"/>
        <item m="1" x="5412"/>
        <item m="1" x="5413"/>
        <item m="1" x="3951"/>
        <item m="1" x="5403"/>
        <item m="1" x="5407"/>
        <item m="1" x="3945"/>
        <item m="1" x="5414"/>
        <item m="1" x="3956"/>
        <item m="1" x="3947"/>
        <item m="1" x="4485"/>
        <item m="1" x="3950"/>
        <item m="1" x="5410"/>
        <item m="1" x="3958"/>
        <item m="1" x="5857"/>
        <item m="1" x="5863"/>
        <item m="1" x="5855"/>
        <item m="1" x="5865"/>
        <item m="1" x="5849"/>
        <item m="1" x="5864"/>
        <item m="1" x="5411"/>
        <item m="1" x="3959"/>
        <item m="1" x="3954"/>
        <item m="1" x="5861"/>
        <item m="1" x="3955"/>
        <item m="1" x="4476"/>
        <item m="1" x="5847"/>
        <item m="1" x="5415"/>
        <item m="1" x="5853"/>
        <item m="1" x="5851"/>
        <item m="1" x="5867"/>
        <item m="1" x="5868"/>
        <item m="1" x="4474"/>
        <item m="1" x="5869"/>
        <item m="1" x="4484"/>
        <item m="1" x="4464"/>
        <item m="1" x="5859"/>
        <item m="1" x="4469"/>
        <item m="1" x="4471"/>
        <item m="1" x="4487"/>
        <item m="1" x="2419"/>
        <item m="1" x="5870"/>
        <item m="1" x="5871"/>
        <item m="1" x="4482"/>
        <item m="1" x="2430"/>
        <item m="1" x="5753"/>
        <item m="1" x="2417"/>
        <item m="1" x="4480"/>
        <item m="1" x="2409"/>
        <item m="1" x="2425"/>
        <item m="1" x="2413"/>
        <item m="1" x="2411"/>
        <item m="1" x="2407"/>
        <item m="1" x="2428"/>
        <item m="1" x="5745"/>
        <item m="1" x="2429"/>
        <item m="1" x="5729"/>
        <item m="1" x="2421"/>
        <item m="1" x="1689"/>
        <item m="1" x="1692"/>
        <item m="1" x="2426"/>
        <item m="1" x="1698"/>
        <item m="1" x="5732"/>
        <item m="1" x="2415"/>
        <item m="1" x="1684"/>
        <item m="1" x="1687"/>
        <item m="1" x="2059"/>
        <item m="1" x="2070"/>
        <item m="1" x="1696"/>
        <item m="1" x="2062"/>
        <item m="1" x="5751"/>
        <item m="1" x="2423"/>
        <item m="1" x="5737"/>
        <item m="1" x="5735"/>
        <item m="1" x="5739"/>
        <item m="1" x="2431"/>
        <item m="1" x="2900"/>
        <item m="1" x="5743"/>
        <item m="1" x="2906"/>
        <item m="1" x="1594"/>
        <item m="1" x="5741"/>
        <item m="1" x="1593"/>
        <item m="1" x="2902"/>
        <item m="1" x="2891"/>
        <item m="1" x="2912"/>
        <item m="1" x="1589"/>
        <item m="1" x="2898"/>
        <item m="1" x="2913"/>
        <item m="1" x="2904"/>
        <item m="1" x="1591"/>
        <item m="1" x="2896"/>
        <item m="1" x="5747"/>
        <item m="1" x="2911"/>
        <item m="1" x="1588"/>
        <item m="1" x="5749"/>
        <item m="1" x="2894"/>
        <item m="1" x="2888"/>
        <item m="1" x="3767"/>
        <item m="1" x="1382"/>
        <item m="1" x="3342"/>
        <item m="1" x="2885"/>
        <item m="1" x="1592"/>
        <item m="1" x="2909"/>
        <item m="1" x="1602"/>
        <item m="1" x="1585"/>
        <item m="1" x="1595"/>
        <item m="1" x="2908"/>
        <item m="1" x="1597"/>
        <item m="1" x="1599"/>
        <item m="1" x="3334"/>
        <item m="1" x="1598"/>
        <item m="1" x="1939"/>
        <item m="1" x="3344"/>
        <item m="1" x="3345"/>
        <item m="1" x="3340"/>
        <item m="1" x="1941"/>
        <item m="1" x="3347"/>
        <item m="1" x="3336"/>
        <item m="1" x="3339"/>
        <item m="1" x="3337"/>
        <item m="1" x="3341"/>
        <item m="1" x="3333"/>
        <item m="1" x="1944"/>
        <item m="1" x="1600"/>
        <item m="1" x="1946"/>
        <item m="1" x="2914"/>
        <item m="1" x="3338"/>
        <item m="1" x="3346"/>
        <item m="1" x="1947"/>
        <item m="1" x="1954"/>
        <item m="1" x="1943"/>
        <item m="1" x="3343"/>
        <item m="1" x="1950"/>
        <item m="1" x="1955"/>
        <item m="1" x="1948"/>
        <item m="1" x="1951"/>
        <item m="1" x="3764"/>
        <item m="1" x="2308"/>
        <item m="1" x="3754"/>
        <item m="1" x="3756"/>
        <item m="1" x="3758"/>
        <item m="1" x="3762"/>
        <item m="1" x="1952"/>
        <item m="1" x="3760"/>
        <item m="1" x="3766"/>
        <item m="1" x="3753"/>
        <item m="1" x="3759"/>
        <item m="1" x="3761"/>
        <item m="1" x="3757"/>
        <item m="1" x="2299"/>
        <item m="1" x="2301"/>
        <item m="1" x="2303"/>
        <item m="1" x="2310"/>
        <item m="1" x="3765"/>
        <item m="1" x="3763"/>
        <item m="1" x="2313"/>
        <item m="1" x="2309"/>
        <item m="1" x="4236"/>
        <item m="1" x="2304"/>
        <item m="1" x="2307"/>
        <item m="1" x="2306"/>
        <item m="1" x="2312"/>
        <item m="1" x="4245"/>
        <item m="1" x="4223"/>
        <item m="1" x="4226"/>
        <item m="1" x="4230"/>
        <item m="1" x="4228"/>
        <item m="1" x="2778"/>
        <item m="1" x="2781"/>
        <item m="1" x="4234"/>
        <item m="1" x="4220"/>
        <item m="1" x="2311"/>
        <item m="1" x="2788"/>
        <item m="1" x="4217"/>
        <item m="1" x="2783"/>
        <item m="1" x="2775"/>
        <item m="1" x="4240"/>
        <item m="1" x="4243"/>
        <item m="1" x="2792"/>
        <item m="1" x="4238"/>
        <item m="1" x="5519"/>
        <item m="1" x="2790"/>
        <item m="1" x="2785"/>
        <item m="1" x="2784"/>
        <item m="1" x="4116"/>
        <item m="1" x="4112"/>
        <item m="1" x="5496"/>
        <item m="1" x="2791"/>
        <item m="1" x="2789"/>
        <item m="1" x="2786"/>
        <item m="1" x="2787"/>
        <item m="1" x="2314"/>
        <item m="1" x="4244"/>
        <item m="1" x="2793"/>
        <item m="1" x="4241"/>
        <item m="1" x="5499"/>
        <item m="1" x="5501"/>
        <item m="1" x="5511"/>
        <item m="1" x="5507"/>
        <item m="1" x="5515"/>
        <item m="1" x="4108"/>
        <item m="1" x="4103"/>
        <item m="1" x="4704"/>
        <item m="1" x="4718"/>
        <item m="1" x="5120"/>
        <item m="1" x="5494"/>
        <item m="1" x="5504"/>
        <item m="1" x="4710"/>
        <item m="1" x="4716"/>
        <item m="1" x="5107"/>
        <item m="1" x="4100"/>
        <item m="1" x="5509"/>
        <item m="1" x="4106"/>
        <item m="1" x="5505"/>
        <item m="1" x="5513"/>
        <item m="1" x="5517"/>
        <item m="1" x="4110"/>
        <item m="1" x="4117"/>
        <item m="1" x="4109"/>
        <item m="1" x="4606"/>
        <item m="1" x="4113"/>
        <item m="1" x="4111"/>
        <item m="1" x="4114"/>
        <item m="1" x="1369"/>
        <item m="1" x="1380"/>
        <item m="1" x="4598"/>
        <item m="1" x="3130"/>
        <item m="1" x="1375"/>
        <item m="1" x="1365"/>
        <item m="1" x="1363"/>
        <item m="1" x="1371"/>
        <item m="1" x="4115"/>
        <item m="1" x="5951"/>
        <item m="1" x="4600"/>
        <item m="1" x="5518"/>
        <item m="1" x="4596"/>
        <item m="1" x="5948"/>
        <item m="1" x="4594"/>
        <item m="1" x="1373"/>
        <item m="1" x="1367"/>
        <item m="1" x="4603"/>
        <item m="1" x="3114"/>
        <item m="1" x="5946"/>
        <item m="1" x="5520"/>
        <item m="1" x="4609"/>
        <item m="1" x="4602"/>
        <item m="1" x="1378"/>
        <item m="1" x="4601"/>
        <item m="1" x="4605"/>
        <item m="1" x="4604"/>
        <item m="1" x="1376"/>
        <item m="1" x="4607"/>
        <item m="1" x="3120"/>
        <item m="1" x="3116"/>
        <item m="1" x="3112"/>
        <item m="1" x="3115"/>
        <item m="1" x="1794"/>
        <item m="1" x="1381"/>
        <item m="1" x="1795"/>
        <item m="1" x="3117"/>
        <item m="1" x="4608"/>
        <item m="1" x="2647"/>
        <item m="1" x="3556"/>
        <item m="1" x="2633"/>
        <item m="1" x="1797"/>
        <item m="1" x="1798"/>
        <item m="1" x="3122"/>
        <item m="1" x="2634"/>
        <item m="1" x="3124"/>
        <item m="1" x="1808"/>
        <item m="1" x="3113"/>
        <item m="1" x="1796"/>
        <item m="1" x="3121"/>
        <item m="1" x="3118"/>
        <item m="1" x="3123"/>
        <item m="1" x="1801"/>
        <item m="1" x="3546"/>
        <item m="1" x="1800"/>
        <item m="1" x="3134"/>
        <item m="1" x="3539"/>
        <item m="1" x="1803"/>
        <item m="1" x="3127"/>
        <item m="1" x="1799"/>
        <item m="1" x="1802"/>
        <item m="1" x="3554"/>
        <item m="1" x="3545"/>
        <item m="1" x="3541"/>
        <item m="1" x="3540"/>
        <item m="1" x="4944"/>
        <item m="1" x="2140"/>
        <item m="1" x="1804"/>
        <item m="1" x="2139"/>
        <item m="1" x="3542"/>
        <item m="1" x="1806"/>
        <item m="1" x="3538"/>
        <item m="1" x="2137"/>
        <item m="1" x="2138"/>
        <item m="1" x="3550"/>
        <item m="1" x="2141"/>
        <item m="1" x="2148"/>
        <item m="1" x="3543"/>
        <item m="1" x="2144"/>
        <item m="1" x="2142"/>
        <item m="1" x="3560"/>
        <item m="1" x="5331"/>
        <item m="1" x="2143"/>
        <item m="1" x="2145"/>
        <item m="1" x="3549"/>
        <item m="1" x="1622"/>
        <item m="1" x="3548"/>
        <item m="1" x="4919"/>
        <item m="1" x="2146"/>
        <item m="1" x="4936"/>
        <item m="1" x="3552"/>
        <item m="1" x="3444"/>
        <item m="1" x="4921"/>
        <item m="1" x="4923"/>
        <item m="1" x="4920"/>
        <item m="1" x="2147"/>
        <item m="1" x="4934"/>
        <item m="1" x="4925"/>
        <item m="1" x="4918"/>
        <item m="1" x="3447"/>
        <item m="1" x="4929"/>
        <item m="1" x="3449"/>
        <item m="1" x="2498"/>
        <item m="1" x="3960"/>
        <item m="1" x="3967"/>
        <item m="1" x="4488"/>
        <item m="1" x="3972"/>
        <item m="1" x="4500"/>
        <item m="1" x="4489"/>
        <item m="1" x="4495"/>
        <item m="1" x="4917"/>
        <item m="1" x="4927"/>
        <item m="1" x="4939"/>
        <item m="1" x="4931"/>
        <item m="1" x="3466"/>
        <item m="1" x="3451"/>
        <item m="1" x="3456"/>
        <item m="1" x="3454"/>
        <item m="1" x="3459"/>
        <item m="1" x="5309"/>
        <item m="1" x="3464"/>
        <item m="1" x="4950"/>
        <item m="1" x="3461"/>
        <item m="1" x="1965"/>
        <item m="1" x="5312"/>
        <item m="1" x="3463"/>
        <item m="1" x="5325"/>
        <item m="1" x="5311"/>
        <item m="1" x="1607"/>
        <item m="1" x="5314"/>
        <item m="1" x="3866"/>
        <item m="1" x="5308"/>
        <item m="1" x="5322"/>
        <item m="1" x="5310"/>
        <item m="1" x="5316"/>
        <item m="1" x="3861"/>
        <item m="1" x="4941"/>
        <item m="1" x="5328"/>
        <item m="1" x="5318"/>
        <item m="1" x="5307"/>
        <item m="1" x="3863"/>
        <item m="1" x="3857"/>
        <item m="1" x="3859"/>
        <item m="1" x="5320"/>
        <item m="1" x="3855"/>
        <item m="1" x="5306"/>
        <item m="1" x="3864"/>
        <item m="1" x="3880"/>
        <item m="1" x="3869"/>
        <item m="1" x="3882"/>
        <item m="1" x="5334"/>
        <item m="1" x="5777"/>
        <item m="1" x="4372"/>
        <item m="1" x="5756"/>
        <item m="1" x="3872"/>
        <item m="1" x="3874"/>
        <item m="1" x="5772"/>
        <item m="1" x="5760"/>
        <item m="1" x="5337"/>
        <item m="1" x="4363"/>
        <item m="1" x="5774"/>
        <item m="1" x="5758"/>
        <item m="1" x="3876"/>
        <item m="1" x="5766"/>
        <item m="1" x="5768"/>
        <item m="1" x="5764"/>
        <item m="1" x="4354"/>
        <item m="1" x="5757"/>
        <item m="1" x="3878"/>
        <item m="1" x="4356"/>
        <item m="1" x="5759"/>
        <item m="1" x="4360"/>
        <item m="1" x="4380"/>
        <item m="1" x="5770"/>
        <item m="1" x="4358"/>
        <item m="1" x="5755"/>
        <item m="1" x="5762"/>
        <item m="1" x="4378"/>
        <item m="1" x="4376"/>
        <item m="1" x="4366"/>
        <item m="1" x="1793"/>
        <item m="1" x="4369"/>
        <item m="1" x="4377"/>
        <item m="1" x="5780"/>
        <item m="1" x="1608"/>
        <item m="1" x="1605"/>
        <item m="1" x="4813"/>
        <item m="1" x="4816"/>
        <item m="1" x="1606"/>
        <item m="1" x="1612"/>
        <item m="1" x="1609"/>
        <item m="1" x="1973"/>
        <item m="1" x="1620"/>
        <item m="1" x="4804"/>
        <item m="1" x="4805"/>
        <item m="1" x="5783"/>
        <item m="1" x="4803"/>
        <item m="1" x="1618"/>
        <item m="1" x="1966"/>
        <item m="1" x="1616"/>
        <item m="1" x="1603"/>
        <item m="1" x="1604"/>
        <item m="1" x="1614"/>
        <item m="1" x="4817"/>
        <item m="1" x="1969"/>
        <item m="1" x="1613"/>
        <item m="1" x="4807"/>
        <item m="1" x="1611"/>
        <item m="1" x="4808"/>
        <item m="1" x="4812"/>
        <item m="1" x="4809"/>
        <item m="1" x="1957"/>
        <item m="1" x="4811"/>
        <item m="1" x="5190"/>
        <item m="1" x="5192"/>
        <item m="1" x="4814"/>
        <item m="1" x="1958"/>
        <item m="1" x="1960"/>
        <item m="1" x="1626"/>
        <item m="1" x="1964"/>
        <item m="1" x="5191"/>
        <item m="1" x="1956"/>
        <item m="1" x="1961"/>
        <item m="1" x="1959"/>
        <item m="1" x="5181"/>
        <item m="1" x="1963"/>
        <item m="1" x="5180"/>
        <item m="1" x="5179"/>
        <item m="1" x="5188"/>
        <item m="1" x="5184"/>
        <item m="1" x="5185"/>
        <item m="1" x="5182"/>
        <item m="1" x="3547"/>
        <item m="1" x="5189"/>
        <item m="1" x="3260"/>
        <item m="1" x="1967"/>
        <item m="1" x="5186"/>
        <item m="1" x="3251"/>
        <item m="1" x="3268"/>
        <item m="1" x="3253"/>
        <item m="1" x="1971"/>
        <item m="1" x="3252"/>
        <item m="1" x="3256"/>
        <item m="1" x="1977"/>
        <item m="1" x="1877"/>
        <item m="1" x="3254"/>
        <item m="1" x="3275"/>
        <item m="1" x="1873"/>
        <item m="1" x="3258"/>
        <item m="1" x="2324"/>
        <item m="1" x="2804"/>
        <item m="1" x="2794"/>
        <item m="1" x="2315"/>
        <item m="1" x="3266"/>
        <item m="1" x="1881"/>
        <item m="1" x="2799"/>
        <item m="1" x="3250"/>
        <item m="1" x="1899"/>
        <item m="1" x="1879"/>
        <item m="1" x="1826"/>
        <item m="1" x="5033"/>
        <item m="1" x="3271"/>
        <item m="1" x="3262"/>
        <item m="1" x="1875"/>
        <item m="1" x="1884"/>
        <item m="1" x="3264"/>
        <item m="1" x="3682"/>
        <item m="1" x="4937"/>
        <item m="1" x="1890"/>
        <item m="1" x="1887"/>
        <item m="1" x="1893"/>
        <item m="1" x="3662"/>
        <item m="1" x="3679"/>
        <item m="1" x="3685"/>
        <item m="1" x="3667"/>
        <item m="1" x="3664"/>
        <item m="1" x="1895"/>
        <item m="1" x="3663"/>
        <item m="1" x="3661"/>
        <item m="1" x="2219"/>
        <item m="1" x="3665"/>
        <item m="1" x="3669"/>
        <item m="1" x="3673"/>
        <item m="1" x="2225"/>
        <item m="1" x="2228"/>
        <item m="1" x="3675"/>
        <item m="1" x="2234"/>
        <item m="1" x="3671"/>
        <item m="1" x="4119"/>
        <item m="1" x="2242"/>
        <item m="1" x="2223"/>
        <item m="1" x="2217"/>
        <item m="1" x="2221"/>
        <item m="1" x="4118"/>
        <item m="1" x="3677"/>
        <item m="1" x="2231"/>
        <item m="1" x="2236"/>
        <item m="1" x="2240"/>
        <item m="1" x="2648"/>
        <item m="1" x="4120"/>
        <item m="1" x="2238"/>
        <item m="1" x="4143"/>
        <item m="1" x="4126"/>
        <item m="1" x="4122"/>
        <item m="1" x="4132"/>
        <item m="1" x="4140"/>
        <item m="1" x="2668"/>
        <item m="1" x="2659"/>
        <item m="1" x="2653"/>
        <item m="1" x="2645"/>
        <item m="1" x="2643"/>
        <item m="1" x="4121"/>
        <item m="1" x="4124"/>
        <item m="1" x="2650"/>
        <item m="1" x="4137"/>
        <item m="1" x="1720"/>
        <item m="1" x="2641"/>
        <item m="1" x="4130"/>
        <item m="1" x="2670"/>
        <item m="1" x="2662"/>
        <item m="1" x="2656"/>
        <item m="1" x="4134"/>
        <item m="1" x="4128"/>
        <item m="1" x="3129"/>
        <item m="1" x="2664"/>
        <item m="1" x="2666"/>
        <item m="1" x="4611"/>
        <item m="1" x="3128"/>
        <item m="1" x="4628"/>
        <item m="1" x="3125"/>
        <item m="1" x="3136"/>
        <item m="1" x="2921"/>
        <item m="1" x="4612"/>
        <item m="1" x="4626"/>
        <item m="1" x="4618"/>
        <item m="1" x="4613"/>
        <item m="1" x="3131"/>
        <item m="1" x="4614"/>
        <item m="1" x="4615"/>
        <item m="1" x="3142"/>
        <item m="1" x="5035"/>
        <item m="1" x="5026"/>
        <item m="1" x="3143"/>
        <item m="1" x="4610"/>
        <item m="1" x="3140"/>
        <item m="1" x="4624"/>
        <item m="1" x="4620"/>
        <item m="1" x="4617"/>
        <item m="1" x="3133"/>
        <item m="1" x="3139"/>
        <item m="1" x="3135"/>
        <item m="1" x="4621"/>
        <item m="1" x="3137"/>
        <item m="1" x="5027"/>
        <item m="1" x="1707"/>
        <item m="1" x="5040"/>
        <item m="1" x="4622"/>
        <item m="1" x="3551"/>
        <item m="1" x="3555"/>
        <item m="1" x="5025"/>
        <item m="1" x="5028"/>
        <item m="1" x="5032"/>
        <item m="1" x="5037"/>
        <item m="1" x="5036"/>
        <item m="1" x="3141"/>
        <item m="1" x="3563"/>
        <item m="1" x="5039"/>
        <item m="1" x="3553"/>
        <item m="1" x="5030"/>
        <item m="1" x="5029"/>
        <item m="1" x="1705"/>
        <item m="1" x="5872"/>
        <item m="1" x="1709"/>
        <item m="1" x="1715"/>
        <item m="1" x="1730"/>
        <item m="1" x="3145"/>
        <item m="1" x="4945"/>
        <item m="1" x="1711"/>
        <item m="1" x="1702"/>
        <item m="1" x="5024"/>
        <item m="1" x="3566"/>
        <item m="1" x="3559"/>
        <item m="1" x="3557"/>
        <item m="1" x="3567"/>
        <item m="1" x="5034"/>
        <item m="1" x="3561"/>
        <item m="1" x="4632"/>
        <item m="1" x="1704"/>
        <item m="1" x="5425"/>
        <item m="1" x="5883"/>
        <item m="1" x="3564"/>
        <item m="1" x="3565"/>
        <item m="1" x="2086"/>
        <item m="1" x="1724"/>
        <item m="1" x="1728"/>
        <item m="1" x="4942"/>
        <item m="1" x="1718"/>
        <item m="1" x="1713"/>
        <item m="1" x="3144"/>
        <item m="1" x="4967"/>
        <item m="1" x="1726"/>
        <item m="1" x="4965"/>
        <item m="1" x="4947"/>
        <item m="1" x="4951"/>
        <item m="1" x="4957"/>
        <item m="1" x="4962"/>
        <item m="1" x="4960"/>
        <item m="1" x="4954"/>
        <item m="1" x="5326"/>
        <item m="1" x="5332"/>
        <item m="1" x="2080"/>
        <item m="1" x="1722"/>
        <item m="1" x="2078"/>
        <item m="1" x="2076"/>
        <item m="1" x="2079"/>
        <item m="1" x="5323"/>
        <item m="1" x="2090"/>
        <item m="1" x="2075"/>
        <item m="1" x="4964"/>
        <item m="1" x="2092"/>
        <item m="1" x="5329"/>
        <item m="1" x="5344"/>
        <item m="1" x="2091"/>
        <item m="1" x="2082"/>
        <item m="1" x="2087"/>
        <item m="1" x="5345"/>
        <item m="1" x="2083"/>
        <item m="1" x="2084"/>
        <item m="1" x="2089"/>
        <item m="1" x="5348"/>
        <item m="1" x="5346"/>
        <item m="1" x="5335"/>
        <item m="1" x="5342"/>
        <item m="1" x="5338"/>
        <item m="1" x="2458"/>
        <item m="1" x="2088"/>
        <item m="1" x="2446"/>
        <item m="1" x="5781"/>
        <item m="1" x="5347"/>
        <item m="1" x="2440"/>
        <item m="1" x="2448"/>
        <item m="1" x="2438"/>
        <item m="1" x="2442"/>
        <item m="1" x="5778"/>
        <item m="1" x="2456"/>
        <item m="1" x="5340"/>
        <item m="1" x="5775"/>
        <item m="1" x="2457"/>
        <item m="1" x="2454"/>
        <item m="1" x="2450"/>
        <item m="1" x="2453"/>
        <item m="1" x="2444"/>
        <item m="1" x="5795"/>
        <item m="1" x="5788"/>
        <item m="1" x="2455"/>
        <item m="1" x="2452"/>
        <item m="1" x="5791"/>
        <item m="1" x="5790"/>
        <item m="1" x="1619"/>
        <item m="1" x="2922"/>
        <item m="1" x="5793"/>
        <item m="1" x="5794"/>
        <item m="1" x="2329"/>
        <item m="1" x="1623"/>
        <item m="1" x="2923"/>
        <item m="1" x="5784"/>
        <item m="1" x="5786"/>
        <item m="1" x="1617"/>
        <item m="1" x="2924"/>
        <item m="1" x="3361"/>
        <item m="1" x="2934"/>
        <item m="1" x="2926"/>
        <item m="1" x="2925"/>
        <item m="1" x="1627"/>
        <item m="1" x="2929"/>
        <item m="1" x="2931"/>
        <item m="1" x="2928"/>
        <item m="1" x="1633"/>
        <item m="1" x="1621"/>
        <item m="1" x="2932"/>
        <item m="1" x="1635"/>
        <item m="1" x="1628"/>
        <item m="1" x="1625"/>
        <item m="1" x="2930"/>
        <item m="1" x="1632"/>
        <item m="1" x="1629"/>
        <item m="1" x="1631"/>
        <item m="1" x="3350"/>
        <item m="1" x="3352"/>
        <item m="1" x="3349"/>
        <item m="1" x="2920"/>
        <item m="1" x="1972"/>
        <item m="1" x="2933"/>
        <item m="1" x="1970"/>
        <item m="1" x="3351"/>
        <item m="1" x="4745"/>
        <item m="1" x="3360"/>
        <item m="1" x="3353"/>
        <item m="1" x="3357"/>
        <item m="1" x="1980"/>
        <item m="1" x="3356"/>
        <item m="1" x="1976"/>
        <item m="1" x="1634"/>
        <item m="1" x="1974"/>
        <item m="1" x="3354"/>
        <item m="1" x="1982"/>
        <item m="1" x="3359"/>
        <item m="1" x="1983"/>
        <item m="1" x="1979"/>
        <item m="1" x="1978"/>
        <item m="1" x="3355"/>
        <item m="1" x="3358"/>
        <item m="1" x="4733"/>
        <item m="1" x="4727"/>
        <item m="1" x="1968"/>
        <item m="1" x="1986"/>
        <item m="1" x="3348"/>
        <item m="1" x="4729"/>
        <item m="1" x="1985"/>
        <item m="1" x="4725"/>
        <item m="1" x="4744"/>
        <item m="1" x="4731"/>
        <item m="1" x="1984"/>
        <item m="1" x="4737"/>
        <item m="1" x="4742"/>
        <item m="1" x="3269"/>
        <item m="1" x="4740"/>
        <item m="1" x="3276"/>
        <item m="1" x="4741"/>
        <item m="1" x="4739"/>
        <item m="1" x="3769"/>
        <item m="1" x="3771"/>
        <item m="1" x="4253"/>
        <item m="1" x="3362"/>
        <item m="1" x="3286"/>
        <item m="1" x="3280"/>
        <item m="1" x="3278"/>
        <item m="1" x="5140"/>
        <item m="1" x="3287"/>
        <item m="1" x="4743"/>
        <item m="1" x="3289"/>
        <item m="1" x="3282"/>
        <item m="1" x="3284"/>
        <item m="1" x="3288"/>
        <item m="1" x="5146"/>
        <item m="1" x="4735"/>
        <item m="1" x="4723"/>
        <item m="1" x="3770"/>
        <item m="1" x="3772"/>
        <item m="1" x="4256"/>
        <item m="1" x="3290"/>
        <item m="1" x="3272"/>
        <item m="1" x="5128"/>
        <item m="1" x="3773"/>
        <item m="1" x="4257"/>
        <item m="1" x="3768"/>
        <item m="1" x="4251"/>
        <item m="1" x="4746"/>
        <item m="1" x="5126"/>
        <item m="1" x="5132"/>
        <item m="1" x="5130"/>
        <item m="1" x="5143"/>
        <item m="1" x="3697"/>
        <item m="1" x="5138"/>
        <item m="1" x="3680"/>
        <item m="1" x="3683"/>
        <item m="1" x="3696"/>
        <item m="1" x="3686"/>
        <item m="1" x="5136"/>
        <item m="1" x="5141"/>
        <item m="1" x="5134"/>
        <item m="1" x="5144"/>
        <item m="1" x="5145"/>
        <item m="1" x="3690"/>
        <item m="1" x="5530"/>
        <item m="1" x="3692"/>
        <item m="1" x="5142"/>
        <item m="1" x="3694"/>
        <item m="1" x="3698"/>
        <item m="1" x="5528"/>
        <item m="1" x="3699"/>
        <item m="1" x="3688"/>
        <item m="1" x="3700"/>
        <item m="1" x="5536"/>
        <item m="1" x="5532"/>
        <item m="1" x="4141"/>
        <item m="1" x="5546"/>
        <item m="1" x="5526"/>
        <item m="1" x="4138"/>
        <item m="1" x="3291"/>
        <item m="1" x="4144"/>
        <item m="1" x="5545"/>
        <item m="1" x="5540"/>
        <item m="1" x="5534"/>
        <item m="1" x="5541"/>
        <item m="1" x="4152"/>
        <item m="1" x="5544"/>
        <item m="1" x="4148"/>
        <item m="1" x="5542"/>
        <item m="1" x="5538"/>
        <item m="1" x="5147"/>
        <item m="1" x="5543"/>
        <item m="1" x="1391"/>
        <item m="1" x="4146"/>
        <item m="1" x="4154"/>
        <item m="1" x="4158"/>
        <item m="1" x="4135"/>
        <item m="1" x="4156"/>
        <item m="1" x="4155"/>
        <item m="1" x="1393"/>
        <item m="1" x="4631"/>
        <item m="1" x="1409"/>
        <item m="1" x="1389"/>
        <item m="1" x="1395"/>
        <item m="1" x="4633"/>
        <item m="1" x="5547"/>
        <item m="1" x="1397"/>
        <item m="1" x="4150"/>
        <item m="1" x="1406"/>
        <item m="1" x="1403"/>
        <item m="1" x="1405"/>
        <item m="1" x="4629"/>
        <item m="1" x="4635"/>
        <item m="1" x="4627"/>
        <item m="1" x="4157"/>
        <item m="1" x="1401"/>
        <item m="1" x="1407"/>
        <item m="1" x="1408"/>
        <item m="1" x="4638"/>
        <item m="1" x="1399"/>
        <item m="1" x="4639"/>
        <item m="1" x="4637"/>
        <item m="1" x="1404"/>
        <item m="1" x="5038"/>
        <item m="1" x="4640"/>
        <item m="1" x="1819"/>
        <item m="1" x="1809"/>
        <item m="1" x="1805"/>
        <item m="1" x="1807"/>
        <item m="1" x="1410"/>
        <item m="1" x="4641"/>
        <item m="1" x="4634"/>
        <item m="1" x="4625"/>
        <item m="1" x="1810"/>
        <item m="1" x="4623"/>
        <item m="1" x="1815"/>
        <item m="1" x="1811"/>
        <item m="1" x="1812"/>
        <item m="1" x="1816"/>
        <item m="1" x="5041"/>
        <item m="1" x="1814"/>
        <item m="1" x="1813"/>
        <item m="1" x="1818"/>
        <item m="1" x="5046"/>
        <item m="1" x="5048"/>
        <item m="1" x="5045"/>
        <item m="1" x="5049"/>
        <item m="1" x="1817"/>
        <item m="1" x="3569"/>
        <item m="1" x="3573"/>
        <item m="1" x="5043"/>
        <item m="1" x="5052"/>
        <item m="1" x="5044"/>
        <item m="1" x="3571"/>
        <item m="1" x="3568"/>
        <item m="1" x="3570"/>
        <item m="1" x="2149"/>
        <item m="1" x="3583"/>
        <item m="1" x="3579"/>
        <item m="1" x="3572"/>
        <item m="1" x="3591"/>
        <item m="1" x="3588"/>
        <item m="1" x="2151"/>
        <item m="1" x="5050"/>
        <item m="1" x="5051"/>
        <item m="1" x="3575"/>
        <item m="1" x="2155"/>
        <item m="1" x="2157"/>
        <item m="1" x="3577"/>
        <item m="1" x="2150"/>
        <item m="1" x="3581"/>
        <item m="1" x="2153"/>
        <item m="1" x="3585"/>
        <item m="1" x="2161"/>
        <item m="1" x="4014"/>
        <item m="1" x="2676"/>
        <item m="1" x="3146"/>
        <item m="1" x="3153"/>
        <item m="1" x="2152"/>
        <item m="1" x="2685"/>
        <item m="1" x="2167"/>
        <item m="1" x="2165"/>
        <item m="1" x="3158"/>
        <item m="1" x="2163"/>
        <item m="1" x="4006"/>
        <item m="1" x="4002"/>
        <item m="1" x="3991"/>
        <item m="1" x="4011"/>
        <item m="1" x="2159"/>
        <item m="1" x="3992"/>
        <item m="1" x="2519"/>
        <item m="1" x="3994"/>
        <item m="1" x="3996"/>
        <item m="1" x="2525"/>
        <item m="1" x="3998"/>
        <item m="1" x="3993"/>
        <item m="1" x="2521"/>
        <item m="1" x="2523"/>
        <item m="1" x="2529"/>
        <item m="1" x="4000"/>
        <item m="1" x="4008"/>
        <item m="1" x="4004"/>
        <item m="1" x="2535"/>
        <item m="1" x="2538"/>
        <item m="1" x="2532"/>
        <item m="1" x="2541"/>
        <item m="1" x="2543"/>
        <item m="1" x="3990"/>
        <item m="1" x="4519"/>
        <item m="1" x="2517"/>
        <item m="1" x="2547"/>
        <item m="1" x="4023"/>
        <item m="1" x="4019"/>
        <item m="1" x="2545"/>
        <item m="1" x="4531"/>
        <item m="1" x="3041"/>
        <item m="1" x="4523"/>
        <item m="1" x="4537"/>
        <item m="1" x="4543"/>
        <item m="1" x="4520"/>
        <item m="1" x="4521"/>
        <item m="1" x="4527"/>
        <item m="1" x="5372"/>
        <item m="1" x="4518"/>
        <item m="1" x="4517"/>
        <item m="1" x="3022"/>
        <item m="1" x="4535"/>
        <item m="1" x="3047"/>
        <item m="1" x="3035"/>
        <item m="1" x="3032"/>
        <item m="1" x="4525"/>
        <item m="1" x="4540"/>
        <item m="1" x="3028"/>
        <item m="1" x="3026"/>
        <item m="1" x="4529"/>
        <item m="1" x="3030"/>
        <item m="1" x="3038"/>
        <item m="1" x="3043"/>
        <item m="1" x="5216"/>
        <item m="1" x="3049"/>
        <item m="1" x="4533"/>
        <item m="1" x="3024"/>
        <item m="1" x="4548"/>
        <item m="1" x="4976"/>
        <item m="1" x="3488"/>
        <item m="1" x="4974"/>
        <item m="1" x="4992"/>
        <item m="1" x="3474"/>
        <item m="1" x="4975"/>
        <item m="1" x="3475"/>
        <item m="1" x="3473"/>
        <item m="1" x="3045"/>
        <item m="1" x="4978"/>
        <item m="1" x="4994"/>
        <item m="1" x="4973"/>
        <item m="1" x="3480"/>
        <item m="1" x="4986"/>
        <item m="1" x="3487"/>
        <item m="1" x="4989"/>
        <item m="1" x="4990"/>
        <item m="1" x="3486"/>
        <item m="1" x="4984"/>
        <item m="1" x="4980"/>
        <item m="1" x="3478"/>
        <item m="1" x="5350"/>
        <item m="1" x="4982"/>
        <item m="1" x="3476"/>
        <item m="1" x="4988"/>
        <item m="1" x="3482"/>
        <item m="1" x="3485"/>
        <item m="1" x="5351"/>
        <item m="1" x="5356"/>
        <item m="1" x="3484"/>
        <item m="1" x="3890"/>
        <item m="1" x="3888"/>
        <item m="1" x="5352"/>
        <item m="1" x="5354"/>
        <item m="1" x="3892"/>
        <item m="1" x="5358"/>
        <item m="1" x="5360"/>
        <item m="1" x="5368"/>
        <item m="1" x="3889"/>
        <item m="1" x="3893"/>
        <item m="1" x="2012"/>
        <item m="1" x="2357"/>
        <item m="1" x="1648"/>
        <item m="1" x="1743"/>
        <item m="1" x="3887"/>
        <item m="1" x="5349"/>
        <item m="1" x="3901"/>
        <item m="1" x="3899"/>
        <item m="1" x="3894"/>
        <item m="1" x="5370"/>
        <item m="1" x="5362"/>
        <item m="1" x="5366"/>
        <item m="1" x="3900"/>
        <item m="1" x="3895"/>
        <item m="1" x="5364"/>
        <item m="1" x="3481"/>
        <item m="1" x="3897"/>
        <item m="1" x="3301"/>
        <item m="1" x="3898"/>
        <item m="1" x="1988"/>
        <item m="1" x="1992"/>
        <item m="1" x="2004"/>
        <item m="1" x="1989"/>
        <item m="1" x="5201"/>
        <item m="1" x="1990"/>
        <item m="1" x="3902"/>
        <item m="1" x="5203"/>
        <item m="1" x="1996"/>
        <item m="1" x="5206"/>
        <item m="1" x="1987"/>
        <item m="1" x="5796"/>
        <item m="1" x="5804"/>
        <item m="1" x="1636"/>
        <item m="1" x="1643"/>
        <item m="1" x="5228"/>
        <item m="1" x="2000"/>
        <item m="1" x="5809"/>
        <item m="1" x="5797"/>
        <item m="1" x="1994"/>
        <item m="1" x="5219"/>
        <item m="1" x="5224"/>
        <item m="1" x="2006"/>
        <item m="1" x="2002"/>
        <item m="1" x="2009"/>
        <item m="1" x="5210"/>
        <item m="1" x="1998"/>
        <item m="1" x="5208"/>
        <item m="1" x="5226"/>
        <item m="1" x="5213"/>
        <item m="1" x="2331"/>
        <item m="1" x="2333"/>
        <item m="1" x="2335"/>
        <item m="1" x="2835"/>
        <item m="1" x="2821"/>
        <item m="1" x="2354"/>
        <item m="1" x="2346"/>
        <item m="1" x="5630"/>
        <item m="1" x="5221"/>
        <item m="1" x="2334"/>
        <item m="1" x="5632"/>
        <item m="1" x="2338"/>
        <item m="1" x="5628"/>
        <item m="1" x="2336"/>
        <item m="1" x="5644"/>
        <item m="1" x="2340"/>
        <item m="1" x="5641"/>
        <item m="1" x="2342"/>
        <item m="1" x="2351"/>
        <item m="1" x="5654"/>
        <item m="1" x="2344"/>
        <item m="1" x="2348"/>
        <item m="1" x="5649"/>
        <item m="1" x="5652"/>
        <item m="1" x="5907"/>
        <item m="1" x="2811"/>
        <item m="1" x="2332"/>
        <item m="1" x="5656"/>
        <item m="1" x="5634"/>
        <item m="1" x="5626"/>
        <item m="1" x="5638"/>
        <item m="1" x="2818"/>
        <item m="1" x="5647"/>
        <item m="1" x="2814"/>
        <item m="1" x="2813"/>
        <item m="1" x="2823"/>
        <item m="1" x="2832"/>
        <item m="1" x="2812"/>
        <item m="1" x="1516"/>
        <item m="1" x="1504"/>
        <item m="1" x="1502"/>
        <item m="1" x="2816"/>
        <item m="1" x="1521"/>
        <item m="1" x="1510"/>
        <item m="1" x="2827"/>
        <item m="1" x="2829"/>
        <item m="1" x="1525"/>
        <item m="1" x="2825"/>
        <item m="1" x="1519"/>
        <item m="1" x="3308"/>
        <item m="1" x="3293"/>
        <item m="1" x="1508"/>
        <item m="1" x="1523"/>
        <item m="1" x="1527"/>
        <item m="1" x="1506"/>
        <item m="1" x="2810"/>
        <item m="1" x="1513"/>
        <item m="1" x="3718"/>
        <item m="1" x="3300"/>
        <item m="1" x="3302"/>
        <item m="1" x="3297"/>
        <item m="1" x="1910"/>
        <item m="1" x="3295"/>
        <item m="1" x="1907"/>
        <item m="1" x="1908"/>
        <item m="1" x="5074"/>
        <item m="1" x="3294"/>
        <item m="1" x="1909"/>
        <item m="1" x="1912"/>
        <item m="1" x="3298"/>
        <item m="1" x="1915"/>
        <item m="1" x="1914"/>
        <item m="1" x="3304"/>
        <item m="1" x="1920"/>
        <item m="1" x="3306"/>
        <item m="1" x="1918"/>
        <item m="1" x="3303"/>
        <item m="1" x="3292"/>
        <item m="1" x="3296"/>
        <item m="1" x="1921"/>
        <item m="1" x="2840"/>
        <item m="1" x="3702"/>
        <item m="1" x="3701"/>
        <item m="1" x="3707"/>
        <item m="1" x="3709"/>
        <item m="1" x="1917"/>
        <item m="1" x="3710"/>
        <item m="1" x="3703"/>
        <item m="1" x="3704"/>
        <item m="1" x="2251"/>
        <item m="1" x="3705"/>
        <item m="1" x="1919"/>
        <item m="1" x="3712"/>
        <item m="1" x="2250"/>
        <item m="1" x="3706"/>
        <item m="1" x="2260"/>
        <item m="1" x="2252"/>
        <item m="1" x="2256"/>
        <item m="1" x="2254"/>
        <item m="1" x="3722"/>
        <item m="1" x="2262"/>
        <item m="1" x="3711"/>
        <item m="1" x="3716"/>
        <item m="1" x="2257"/>
        <item m="1" x="3714"/>
        <item m="1" x="2259"/>
        <item m="1" x="5055"/>
        <item m="1" x="5058"/>
        <item m="1" x="5056"/>
        <item m="1" x="5054"/>
        <item m="1" x="5068"/>
        <item m="1" x="5057"/>
        <item m="1" x="5066"/>
        <item m="1" x="5064"/>
        <item m="1" x="2261"/>
        <item m="1" x="5062"/>
        <item m="1" x="3592"/>
        <item m="1" x="5060"/>
        <item m="1" x="3589"/>
        <item m="1" x="3599"/>
        <item m="1" x="5070"/>
        <item m="1" x="3586"/>
        <item m="1" x="3594"/>
        <item m="1" x="3603"/>
        <item m="1" x="3596"/>
        <item m="1" x="3605"/>
        <item m="1" x="4999"/>
        <item m="1" x="5053"/>
        <item m="1" x="4159"/>
        <item m="1" x="4165"/>
        <item m="1" x="4642"/>
        <item m="1" x="4648"/>
        <item m="1" x="5077"/>
        <item m="1" x="3609"/>
        <item m="1" x="4653"/>
        <item m="1" x="4170"/>
        <item m="1" x="5454"/>
        <item m="1" x="5432"/>
        <item m="1" x="5442"/>
        <item m="1" x="5444"/>
        <item m="1" x="5434"/>
        <item m="1" x="5450"/>
        <item m="1" x="5440"/>
        <item m="1" x="3607"/>
        <item m="1" x="5072"/>
        <item m="1" x="5438"/>
        <item m="1" x="5433"/>
        <item m="1" x="4009"/>
        <item m="1" x="5436"/>
        <item m="1" x="5431"/>
        <item m="1" x="4035"/>
        <item m="1" x="5458"/>
        <item m="1" x="4028"/>
        <item m="1" x="4037"/>
        <item m="1" x="5448"/>
        <item m="1" x="4012"/>
        <item m="1" x="4015"/>
        <item m="1" x="4020"/>
        <item m="1" x="5446"/>
        <item m="1" x="5452"/>
        <item m="1" x="4029"/>
        <item m="1" x="4538"/>
        <item m="1" x="4017"/>
        <item m="1" x="4033"/>
        <item m="1" x="5914"/>
        <item m="1" x="4541"/>
        <item m="1" x="4031"/>
        <item m="1" x="5896"/>
        <item m="1" x="1761"/>
        <item m="1" x="4544"/>
        <item m="1" x="5900"/>
        <item m="1" x="5902"/>
        <item m="1" x="5898"/>
        <item m="1" x="4277"/>
        <item m="1" x="2107"/>
        <item m="1" x="5905"/>
        <item m="1" x="5895"/>
        <item m="1" x="5456"/>
        <item m="1" x="5904"/>
        <item m="1" x="5913"/>
        <item m="1" x="4559"/>
        <item m="1" x="5915"/>
        <item m="1" x="4546"/>
        <item m="1" x="4557"/>
        <item m="1" x="4555"/>
        <item m="1" x="4549"/>
        <item m="1" x="5912"/>
        <item m="1" x="5911"/>
        <item m="1" x="5910"/>
        <item m="1" x="4556"/>
        <item m="1" x="4551"/>
        <item m="1" x="5909"/>
        <item m="1" x="4553"/>
        <item m="1" x="4558"/>
        <item m="1" x="1747"/>
        <item m="1" x="1757"/>
        <item m="1" x="4991"/>
        <item m="1" x="1741"/>
        <item m="1" x="1745"/>
        <item m="1" x="1759"/>
        <item m="1" x="3363"/>
        <item m="1" x="4996"/>
        <item m="1" x="1751"/>
        <item m="1" x="1756"/>
        <item m="1" x="4997"/>
        <item m="1" x="1749"/>
        <item m="1" x="1753"/>
        <item m="1" x="4995"/>
        <item m="1" x="4993"/>
        <item m="1" x="4998"/>
        <item m="1" x="5001"/>
        <item m="1" x="5002"/>
        <item m="1" x="5003"/>
        <item m="1" x="1758"/>
        <item m="1" x="1755"/>
        <item m="1" x="5000"/>
        <item m="1" x="2101"/>
        <item m="1" x="2095"/>
        <item m="1" x="5004"/>
        <item m="1" x="1762"/>
        <item m="1" x="2100"/>
        <item m="1" x="5367"/>
        <item m="1" x="2098"/>
        <item m="1" x="2102"/>
        <item m="1" x="1760"/>
        <item m="1" x="2105"/>
        <item m="1" x="5371"/>
        <item m="1" x="2096"/>
        <item m="1" x="2097"/>
        <item m="1" x="2099"/>
        <item m="1" x="2093"/>
        <item m="1" x="2255"/>
        <item m="1" x="5376"/>
        <item m="1" x="5380"/>
        <item m="1" x="5374"/>
        <item m="1" x="5382"/>
        <item m="1" x="5369"/>
        <item m="1" x="5373"/>
        <item m="1" x="2104"/>
        <item m="1" x="2103"/>
        <item m="1" x="5377"/>
        <item m="1" x="5381"/>
        <item m="1" x="3389"/>
        <item m="1" x="3372"/>
        <item m="1" x="2094"/>
        <item m="1" x="5383"/>
        <item m="1" x="3374"/>
        <item m="1" x="3378"/>
        <item m="1" x="2022"/>
        <item m="1" x="2106"/>
        <item m="1" x="5378"/>
        <item m="1" x="2010"/>
        <item m="1" x="3383"/>
        <item m="1" x="3380"/>
        <item m="1" x="3387"/>
        <item m="1" x="3376"/>
        <item m="1" x="2007"/>
        <item m="1" x="5384"/>
        <item m="1" x="3381"/>
        <item m="1" x="5155"/>
        <item m="1" x="2459"/>
        <item m="1" x="2946"/>
        <item m="1" x="3370"/>
        <item m="1" x="2025"/>
        <item m="1" x="3384"/>
        <item m="1" x="2023"/>
        <item m="1" x="2013"/>
        <item m="1" x="3386"/>
        <item m="1" x="2016"/>
        <item m="1" x="3385"/>
        <item m="1" x="3388"/>
        <item m="1" x="2020"/>
        <item m="1" x="3780"/>
        <item m="1" x="3782"/>
        <item m="1" x="3784"/>
        <item m="1" x="2018"/>
        <item m="1" x="2365"/>
        <item m="1" x="3793"/>
        <item m="1" x="3792"/>
        <item m="1" x="2355"/>
        <item m="1" x="3787"/>
        <item m="1" x="3796"/>
        <item m="1" x="2358"/>
        <item m="1" x="4265"/>
        <item m="1" x="2362"/>
        <item m="1" x="2360"/>
        <item m="1" x="3794"/>
        <item m="1" x="3799"/>
        <item m="1" x="3786"/>
        <item m="1" x="2368"/>
        <item m="1" x="3789"/>
        <item m="1" x="3798"/>
        <item m="1" x="2352"/>
        <item m="1" x="3795"/>
        <item m="1" x="2367"/>
        <item m="1" x="2364"/>
        <item m="1" x="4284"/>
        <item m="1" x="3790"/>
        <item m="1" x="2836"/>
        <item m="1" x="2841"/>
        <item m="1" x="4271"/>
        <item m="1" x="4267"/>
        <item m="1" x="2845"/>
        <item m="1" x="2349"/>
        <item m="1" x="2372"/>
        <item m="1" x="4269"/>
        <item m="1" x="4263"/>
        <item m="1" x="2370"/>
        <item m="1" x="4279"/>
        <item m="1" x="2371"/>
        <item m="1" x="3797"/>
        <item m="1" x="4280"/>
        <item m="1" x="2848"/>
        <item m="1" x="4275"/>
        <item m="1" x="4774"/>
        <item m="1" x="4278"/>
        <item m="1" x="2830"/>
        <item m="1" x="4273"/>
        <item m="1" x="4282"/>
        <item m="1" x="2843"/>
        <item m="1" x="2847"/>
        <item m="1" x="2850"/>
        <item m="1" x="2373"/>
        <item m="1" x="5161"/>
        <item m="1" x="4755"/>
        <item m="1" x="2833"/>
        <item m="1" x="2838"/>
        <item m="1" x="2851"/>
        <item m="1" x="2849"/>
        <item m="1" x="4759"/>
        <item m="1" x="4285"/>
        <item m="1" x="4763"/>
        <item m="1" x="4770"/>
        <item m="1" x="4772"/>
        <item m="1" x="2713"/>
        <item m="1" x="4757"/>
        <item m="1" x="4761"/>
        <item m="1" x="4753"/>
        <item m="1" x="3305"/>
        <item m="1" x="3317"/>
        <item m="1" x="3309"/>
        <item m="1" x="3307"/>
        <item m="1" x="4765"/>
        <item m="1" x="4767"/>
        <item m="1" x="3310"/>
        <item m="1" x="4283"/>
        <item m="1" x="3315"/>
        <item m="1" x="4771"/>
        <item m="1" x="3314"/>
        <item m="1" x="3320"/>
        <item m="1" x="4769"/>
        <item m="1" x="3319"/>
        <item m="1" x="3312"/>
        <item m="1" x="3321"/>
        <item m="1" x="5154"/>
        <item m="1" x="5150"/>
        <item m="1" x="5149"/>
        <item m="1" x="4773"/>
        <item m="1" x="3731"/>
        <item m="1" x="5152"/>
        <item m="1" x="5153"/>
        <item m="1" x="3725"/>
        <item m="1" x="3318"/>
        <item m="1" x="3713"/>
        <item m="1" x="5157"/>
        <item m="1" x="5156"/>
        <item m="1" x="5151"/>
        <item m="1" x="3719"/>
        <item m="1" x="3717"/>
        <item m="1" x="3715"/>
        <item m="1" x="3720"/>
        <item m="1" x="3728"/>
        <item m="1" x="3723"/>
        <item m="1" x="5159"/>
        <item m="1" x="5148"/>
        <item m="1" x="2703"/>
        <item m="1" x="3730"/>
        <item m="1" x="5162"/>
        <item m="1" x="3724"/>
        <item m="1" x="5160"/>
        <item m="1" x="2702"/>
        <item m="1" x="2725"/>
        <item m="1" x="3727"/>
        <item m="1" x="2719"/>
        <item m="1" x="5158"/>
        <item m="1" x="2705"/>
        <item m="1" x="2707"/>
        <item m="1" x="2704"/>
        <item m="1" x="3729"/>
        <item m="1" x="1422"/>
        <item m="1" x="1423"/>
        <item m="1" x="5550"/>
        <item m="1" x="5549"/>
        <item m="1" x="2709"/>
        <item m="1" x="4569"/>
        <item m="1" x="3732"/>
        <item m="1" x="2717"/>
        <item m="1" x="5548"/>
        <item m="1" x="5552"/>
        <item m="1" x="1415"/>
        <item m="1" x="1420"/>
        <item m="1" x="2706"/>
        <item m="1" x="1439"/>
        <item m="1" x="1425"/>
        <item m="1" x="5553"/>
        <item m="1" x="1421"/>
        <item m="1" x="1435"/>
        <item m="1" x="1430"/>
        <item m="1" x="2711"/>
        <item m="1" x="1428"/>
        <item m="1" x="2715"/>
        <item m="1" x="1426"/>
        <item m="1" x="1437"/>
        <item m="1" x="3641"/>
        <item m="1" x="1431"/>
        <item m="1" x="3199"/>
        <item m="1" x="1433"/>
        <item m="1" x="2722"/>
        <item m="1" x="3174"/>
        <item m="1" x="3176"/>
        <item m="1" x="2730"/>
        <item m="1" x="3186"/>
        <item m="1" x="1833"/>
        <item m="1" x="3193"/>
        <item m="1" x="3180"/>
        <item m="1" x="3184"/>
        <item m="1" x="1839"/>
        <item m="1" x="3177"/>
        <item m="1" x="3179"/>
        <item m="1" x="1830"/>
        <item m="1" x="3178"/>
        <item m="1" x="1829"/>
        <item m="1" x="3182"/>
        <item m="1" x="1835"/>
        <item m="1" x="3196"/>
        <item m="1" x="1831"/>
        <item m="1" x="3188"/>
        <item m="1" x="1843"/>
        <item m="1" x="1185"/>
        <item m="1" x="3175"/>
        <item m="1" x="1847"/>
        <item m="1" x="3190"/>
        <item m="1" x="1832"/>
        <item m="1" x="1837"/>
        <item m="1" x="3618"/>
        <item m="1" x="3626"/>
        <item m="1" x="3615"/>
        <item m="1" x="3616"/>
        <item m="1" x="2188"/>
        <item m="1" x="2172"/>
        <item m="1" x="2173"/>
        <item m="1" x="3628"/>
        <item m="1" x="3202"/>
        <item m="1" x="1845"/>
        <item m="1" x="1841"/>
        <item m="1" x="2174"/>
        <item m="1" x="3620"/>
        <item m="1" x="3622"/>
        <item m="1" x="3617"/>
        <item m="1" x="2183"/>
        <item m="1" x="2185"/>
        <item m="1" x="2175"/>
        <item m="1" x="2179"/>
        <item m="1" x="2187"/>
        <item m="1" x="2181"/>
        <item m="1" x="2176"/>
        <item m="1" x="3632"/>
        <item m="1" x="2177"/>
        <item m="1" x="3635"/>
        <item m="1" x="3630"/>
        <item m="1" x="3614"/>
        <item m="1" x="4042"/>
        <item m="1" x="3205"/>
        <item m="1" x="3624"/>
        <item m="1" x="2190"/>
        <item m="1" x="4050"/>
        <item m="1" x="4045"/>
        <item m="1" x="2584"/>
        <item m="1" x="4069"/>
        <item m="1" x="4056"/>
        <item m="1" x="4286"/>
        <item m="1" x="4048"/>
        <item m="1" x="4054"/>
        <item m="1" x="4063"/>
        <item m="1" x="4044"/>
        <item m="1" x="2560"/>
        <item m="1" x="3638"/>
        <item m="1" x="2577"/>
        <item m="1" x="4046"/>
        <item m="1" x="4052"/>
        <item m="1" x="2571"/>
        <item m="1" x="2562"/>
        <item m="1" x="2564"/>
        <item m="1" x="2568"/>
        <item m="1" x="2552"/>
        <item m="1" x="2582"/>
        <item m="1" x="2574"/>
        <item m="1" x="4058"/>
        <item m="1" x="4060"/>
        <item m="1" x="4043"/>
        <item m="1" x="4578"/>
        <item m="1" x="4562"/>
        <item m="1" x="2586"/>
        <item m="1" x="2566"/>
        <item m="1" x="4571"/>
        <item m="1" x="4066"/>
        <item m="1" x="5825"/>
        <item m="1" x="2580"/>
        <item m="1" x="3058"/>
        <item m="1" x="3061"/>
        <item m="1" x="4565"/>
        <item m="1" x="4564"/>
        <item m="1" x="3057"/>
        <item m="1" x="4563"/>
        <item m="1" x="4567"/>
        <item m="1" x="5844"/>
        <item m="1" x="4561"/>
        <item m="1" x="3059"/>
        <item m="1" x="3079"/>
        <item m="1" x="4566"/>
        <item m="1" x="3067"/>
        <item m="1" x="3065"/>
        <item m="1" x="4572"/>
        <item m="1" x="4560"/>
        <item m="1" x="4575"/>
        <item m="1" x="3077"/>
        <item m="1" x="3063"/>
        <item m="1" x="4577"/>
        <item m="1" x="4574"/>
        <item m="1" x="3075"/>
        <item m="1" x="5827"/>
        <item m="1" x="3071"/>
        <item m="1" x="5816"/>
        <item m="1" x="3073"/>
        <item m="1" x="5818"/>
        <item m="1" x="5817"/>
        <item m="1" x="4417"/>
        <item m="1" x="5837"/>
        <item m="1" x="4415"/>
        <item m="1" x="4424"/>
        <item m="1" x="5814"/>
        <item m="1" x="5821"/>
        <item m="1" x="4419"/>
        <item m="1" x="2037"/>
        <item m="1" x="4579"/>
        <item m="1" x="4413"/>
        <item m="1" x="5823"/>
        <item m="1" x="5815"/>
        <item m="1" x="5005"/>
        <item m="1" x="5006"/>
        <item m="1" x="5385"/>
        <item m="1" x="4580"/>
        <item m="1" x="5395"/>
        <item m="1" x="4441"/>
        <item m="1" x="5007"/>
        <item m="1" x="5008"/>
        <item m="1" x="5398"/>
        <item m="1" x="5820"/>
        <item m="1" x="956"/>
        <item m="1" x="4435"/>
        <item m="1" x="1658"/>
        <item m="1" x="5831"/>
        <item m="1" x="4437"/>
        <item m="1" x="4421"/>
        <item m="1" x="5835"/>
        <item m="1" x="5829"/>
        <item m="1" x="5833"/>
        <item m="1" x="4854"/>
        <item m="1" x="1655"/>
        <item m="1" x="4433"/>
        <item m="1" x="4847"/>
        <item m="1" x="1659"/>
        <item m="1" x="4850"/>
        <item m="1" x="4857"/>
        <item m="1" x="1657"/>
        <item m="1" x="1656"/>
        <item m="1" x="1661"/>
        <item m="1" x="2050"/>
        <item m="1" x="1654"/>
        <item m="1" x="4427"/>
        <item m="1" x="1665"/>
        <item m="1" x="4886"/>
        <item m="1" x="1669"/>
        <item m="1" x="4439"/>
        <item m="1" x="5239"/>
        <item m="1" x="4865"/>
        <item m="1" x="4852"/>
        <item m="1" x="4869"/>
        <item m="1" x="4876"/>
        <item m="1" x="2109"/>
        <item m="1" x="1673"/>
        <item m="1" x="1667"/>
        <item m="1" x="4883"/>
        <item m="1" x="4873"/>
        <item m="1" x="1671"/>
        <item m="1" x="5241"/>
        <item m="1" x="4880"/>
        <item m="1" x="5245"/>
        <item m="1" x="2028"/>
        <item m="1" x="2029"/>
        <item m="1" x="5252"/>
        <item m="1" x="5248"/>
        <item m="1" x="2031"/>
        <item m="1" x="2030"/>
        <item m="1" x="2026"/>
        <item m="1" x="1663"/>
        <item m="1" x="4861"/>
        <item m="1" x="2027"/>
        <item m="1" x="2033"/>
        <item m="1" x="1677"/>
        <item m="1" x="2035"/>
        <item m="1" x="5243"/>
        <item m="1" x="5275"/>
        <item m="1" x="2044"/>
        <item m="1" x="2046"/>
        <item m="1" x="2040"/>
        <item m="1" x="5270"/>
        <item m="1" x="2042"/>
        <item m="1" x="2048"/>
        <item m="1" x="5256"/>
        <item m="1" x="5267"/>
        <item m="1" x="5260"/>
        <item m="1" x="5264"/>
        <item m="1" x="2377"/>
        <item m="1" x="5670"/>
        <item m="1" x="2397"/>
        <item m="1" x="2376"/>
        <item m="1" x="2375"/>
        <item m="1" x="5677"/>
        <item m="1" x="2378"/>
        <item m="1" x="2379"/>
        <item m="1" x="5680"/>
        <item m="1" x="2854"/>
        <item m="1" x="2380"/>
        <item m="1" x="2374"/>
        <item m="1" x="2382"/>
        <item m="1" x="5668"/>
        <item m="1" x="5666"/>
        <item m="1" x="5704"/>
        <item m="1" x="5674"/>
        <item m="1" x="5278"/>
        <item m="1" x="5463"/>
        <item m="1" x="2393"/>
        <item m="1" x="2384"/>
        <item m="1" x="2863"/>
        <item m="1" x="2387"/>
        <item m="1" x="2389"/>
        <item m="1" x="2391"/>
        <item m="1" x="5684"/>
        <item m="1" x="5695"/>
        <item m="1" x="5698"/>
        <item m="1" x="5688"/>
        <item m="1" x="2856"/>
        <item m="1" x="2855"/>
        <item m="1" x="2865"/>
        <item m="1" x="2866"/>
        <item m="1" x="2857"/>
        <item m="1" x="1541"/>
        <item m="1" x="2395"/>
        <item m="1" x="1546"/>
        <item m="1" x="5701"/>
        <item m="1" x="2858"/>
        <item m="1" x="1537"/>
        <item m="1" x="1536"/>
        <item m="1" x="2867"/>
        <item m="1" x="1549"/>
        <item m="1" x="4199"/>
        <item m="1" x="2860"/>
        <item m="1" x="2861"/>
        <item m="1" x="2869"/>
        <item m="1" x="5692"/>
        <item m="1" x="2853"/>
        <item m="1" x="2400"/>
        <item m="1" x="4191"/>
        <item m="1" x="2852"/>
        <item m="1" x="1535"/>
        <item m="1" x="1556"/>
        <item m="1" x="1538"/>
        <item m="1" x="1543"/>
        <item m="1" x="2871"/>
        <item m="1" x="3745"/>
        <item m="1" x="4682"/>
        <item m="1" x="4180"/>
        <item m="1" x="4183"/>
        <item m="1" x="2868"/>
        <item m="1" x="1551"/>
        <item m="1" x="4178"/>
        <item m="1" x="4179"/>
        <item m="1" x="2726"/>
        <item m="1" x="2723"/>
        <item m="1" x="2720"/>
        <item m="1" x="2728"/>
        <item m="1" x="4181"/>
        <item m="1" x="3322"/>
        <item m="1" x="3325"/>
        <item m="1" x="3733"/>
        <item m="1" x="4177"/>
        <item m="1" x="2748"/>
        <item m="1" x="3326"/>
        <item m="1" x="2731"/>
        <item m="1" x="4185"/>
        <item m="1" x="4176"/>
        <item m="1" x="1558"/>
        <item m="1" x="4187"/>
        <item m="1" x="4193"/>
        <item m="1" x="2737"/>
        <item m="1" x="4189"/>
        <item m="1" x="4195"/>
        <item m="1" x="4197"/>
        <item m="1" x="2740"/>
        <item m="1" x="2734"/>
        <item m="1" x="5089"/>
        <item m="1" x="4661"/>
        <item m="1" x="3739"/>
        <item m="1" x="4663"/>
        <item m="1" x="2744"/>
        <item m="1" x="4662"/>
        <item m="1" x="4665"/>
        <item m="1" x="4669"/>
        <item m="1" x="3200"/>
        <item m="1" x="3212"/>
        <item m="1" x="3197"/>
        <item m="1" x="3194"/>
        <item m="1" x="3203"/>
        <item m="1" x="4659"/>
        <item m="1" x="4660"/>
        <item m="1" x="3191"/>
        <item m="1" x="4673"/>
        <item m="1" x="5098"/>
        <item m="1" x="4667"/>
        <item m="1" x="4671"/>
        <item m="1" x="4677"/>
        <item m="1" x="5093"/>
        <item m="1" x="3206"/>
        <item m="1" x="3221"/>
        <item m="1" x="3217"/>
        <item m="1" x="4675"/>
        <item m="1" x="4679"/>
        <item m="1" x="3209"/>
        <item m="1" x="3646"/>
        <item m="1" x="5084"/>
        <item m="1" x="5082"/>
        <item m="1" x="3223"/>
        <item m="1" x="5086"/>
        <item m="1" x="5083"/>
        <item m="1" x="3215"/>
        <item m="1" x="3636"/>
        <item m="1" x="3220"/>
        <item m="1" x="3652"/>
        <item m="1" x="3642"/>
        <item m="1" x="3644"/>
        <item m="1" x="5095"/>
        <item m="1" x="3653"/>
        <item m="1" x="3639"/>
        <item m="1" x="3648"/>
        <item m="1" x="3655"/>
        <item m="1" x="3650"/>
        <item m="1" x="5091"/>
        <item m="1" x="5464"/>
        <item m="1" x="5096"/>
        <item m="1" x="4064"/>
        <item m="1" x="1356"/>
        <item m="1" x="1316"/>
        <item m="1" x="1333"/>
        <item m="1" x="5088"/>
        <item m="1" x="5085"/>
        <item m="1" x="5081"/>
        <item m="1" x="3657"/>
        <item m="1" x="2121"/>
        <item m="1" x="4078"/>
        <item m="1" x="5472"/>
        <item m="1" x="5465"/>
        <item m="1" x="4076"/>
        <item m="1" x="5467"/>
        <item m="1" x="3633"/>
        <item m="1" x="2038"/>
        <item m="1" x="3656"/>
        <item m="1" x="5470"/>
        <item m="1" x="5475"/>
        <item m="1" x="5462"/>
        <item m="1" x="2385"/>
        <item m="1" x="5474"/>
        <item m="1" x="4072"/>
        <item m="1" x="4070"/>
        <item m="1" x="5466"/>
        <item m="1" x="957"/>
        <item m="1" x="4085"/>
        <item m="1" x="4061"/>
        <item m="1" x="5469"/>
        <item m="1" x="4067"/>
        <item m="1" x="5473"/>
        <item m="1" x="4080"/>
        <item m="1" x="4084"/>
        <item m="1" x="4081"/>
        <item m="1" x="4074"/>
        <item m="1" x="1357"/>
        <item m="1" x="1350"/>
        <item m="1" x="1355"/>
        <item m="1" x="1348"/>
        <item m="1" x="4576"/>
        <item m="1" x="5477"/>
        <item m="1" x="1336"/>
        <item x="63"/>
        <item m="1" x="4083"/>
        <item m="1" x="1358"/>
        <item m="1" x="5478"/>
        <item m="1" x="1347"/>
        <item m="1" x="1346"/>
        <item m="1" x="1359"/>
        <item m="1" x="1354"/>
        <item m="1" x="5920"/>
        <item m="1" x="1338"/>
        <item m="1" x="1287"/>
        <item m="1" x="1351"/>
        <item m="1" x="1345"/>
        <item m="1" x="1349"/>
        <item m="1" x="1340"/>
        <item m="1" x="1337"/>
        <item m="1" x="1344"/>
        <item m="1" x="1343"/>
        <item m="1" x="1342"/>
        <item m="1" x="1341"/>
        <item m="1" x="1339"/>
        <item m="1" x="1353"/>
        <item m="1" x="1352"/>
        <item m="1" x="1283"/>
        <item m="1" x="1274"/>
        <item m="1" x="1322"/>
        <item m="1" x="1275"/>
        <item m="1" x="1277"/>
        <item m="1" x="1284"/>
        <item m="1" x="1276"/>
        <item m="1" x="1304"/>
        <item m="1" x="1319"/>
        <item m="1" x="1321"/>
        <item m="1" x="1334"/>
        <item m="1" x="1323"/>
        <item m="1" x="1278"/>
        <item m="1" x="1325"/>
        <item m="1" x="1335"/>
        <item m="1" x="1266"/>
        <item m="1" x="1318"/>
        <item m="1" x="1281"/>
        <item m="1" x="1289"/>
        <item m="1" x="1291"/>
        <item m="1" x="992"/>
        <item m="1" x="1279"/>
        <item m="1" x="1280"/>
        <item m="1" x="1282"/>
        <item m="1" x="1285"/>
        <item m="1" x="1288"/>
        <item m="1" x="1292"/>
        <item m="1" x="1293"/>
        <item m="1" x="1296"/>
        <item m="1" x="1297"/>
        <item m="1" x="1295"/>
        <item m="1" x="1298"/>
        <item m="1" x="1301"/>
        <item m="1" x="1294"/>
        <item m="1" x="1302"/>
        <item m="1" x="1306"/>
        <item m="1" x="1303"/>
        <item m="1" x="1286"/>
        <item m="1" x="1317"/>
        <item m="1" x="1320"/>
        <item m="1" x="1310"/>
        <item m="1" x="1290"/>
        <item m="1" x="1326"/>
        <item m="1" x="1231"/>
        <item m="1" x="1328"/>
        <item m="1" x="1305"/>
        <item m="1" x="1329"/>
        <item m="1" x="1312"/>
        <item m="1" x="1331"/>
        <item m="1" x="1256"/>
        <item m="1" x="1332"/>
        <item m="1" x="1300"/>
        <item m="1" x="1299"/>
        <item m="1" x="1307"/>
        <item m="1" x="1308"/>
        <item m="1" x="1309"/>
        <item m="1" x="1311"/>
        <item m="1" x="1313"/>
        <item m="1" x="1314"/>
        <item m="1" x="1315"/>
        <item m="1" x="1247"/>
        <item m="1" x="1248"/>
        <item m="1" x="1257"/>
        <item m="1" x="1265"/>
        <item m="1" x="1264"/>
        <item m="1" x="1251"/>
        <item m="1" x="1221"/>
        <item m="1" x="1324"/>
        <item m="1" x="1268"/>
        <item m="1" x="1250"/>
        <item m="1" x="1327"/>
        <item m="1" x="1258"/>
        <item m="1" x="1269"/>
        <item m="1" x="1246"/>
        <item m="1" x="1259"/>
        <item m="1" x="1252"/>
        <item m="1" x="1249"/>
        <item m="1" x="1330"/>
        <item m="1" x="1230"/>
        <item m="1" x="1253"/>
        <item m="1" x="1200"/>
        <item m="1" x="1172"/>
        <item m="1" x="1177"/>
        <item m="1" x="1263"/>
        <item m="1" x="1254"/>
        <item m="1" x="1255"/>
        <item m="1" x="1260"/>
        <item m="1" x="1262"/>
        <item m="1" x="1261"/>
        <item m="1" x="1203"/>
        <item m="1" x="1170"/>
        <item m="1" x="1178"/>
        <item m="1" x="1176"/>
        <item m="1" x="1213"/>
        <item m="1" x="1174"/>
        <item m="1" x="1204"/>
        <item m="1" x="1175"/>
        <item m="1" x="1223"/>
        <item m="1" x="1184"/>
        <item m="1" x="1134"/>
        <item m="1" x="1205"/>
        <item m="1" x="1206"/>
        <item m="1" x="1202"/>
        <item m="1" x="1201"/>
        <item m="1" x="1164"/>
        <item m="1" x="1199"/>
        <item m="1" x="1198"/>
        <item m="1" x="1120"/>
        <item m="1" x="1267"/>
        <item m="1" x="1224"/>
        <item m="1" x="1209"/>
        <item m="1" x="1270"/>
        <item m="1" x="1271"/>
        <item m="1" x="1229"/>
        <item m="1" x="1236"/>
        <item m="1" x="1234"/>
        <item m="1" x="1232"/>
        <item m="1" x="1233"/>
        <item m="1" x="1237"/>
        <item m="1" x="1238"/>
        <item m="1" x="1272"/>
        <item m="1" x="1228"/>
        <item m="1" x="1227"/>
        <item m="1" x="1226"/>
        <item m="1" x="1225"/>
        <item m="1" x="1214"/>
        <item m="1" x="1210"/>
        <item m="1" x="1207"/>
        <item m="1" x="1208"/>
        <item m="1" x="1211"/>
        <item m="1" x="1212"/>
        <item m="1" x="1235"/>
        <item m="1" x="1222"/>
        <item m="1" x="1192"/>
        <item m="1" x="1197"/>
        <item m="1" x="1179"/>
        <item m="1" x="1215"/>
        <item m="1" x="1196"/>
        <item m="1" x="1180"/>
        <item m="1" x="1181"/>
        <item m="1" x="1216"/>
        <item m="1" x="1183"/>
        <item m="1" x="1217"/>
        <item m="1" x="1186"/>
        <item m="1" x="1169"/>
        <item m="1" x="1245"/>
        <item m="1" x="1239"/>
        <item m="1" x="1218"/>
        <item m="1" x="1240"/>
        <item m="1" x="1241"/>
        <item m="1" x="1219"/>
        <item m="1" x="1173"/>
        <item m="1" x="1242"/>
        <item m="1" x="1220"/>
        <item m="1" x="1135"/>
        <item m="1" x="1168"/>
        <item m="1" x="1273"/>
        <item m="1" x="1243"/>
        <item m="1" x="1167"/>
        <item m="1" x="1244"/>
        <item m="1" x="1193"/>
        <item m="1" x="1162"/>
        <item m="1" x="1171"/>
        <item m="1" x="1142"/>
        <item m="1" x="1136"/>
        <item m="1" x="1166"/>
        <item m="1" x="1158"/>
        <item m="1" x="1121"/>
        <item m="1" x="1137"/>
        <item m="1" x="1138"/>
        <item m="1" x="1165"/>
        <item m="1" x="1163"/>
        <item m="1" x="1161"/>
        <item m="1" x="1159"/>
        <item m="1" x="1139"/>
        <item m="1" x="1143"/>
        <item m="1" x="1160"/>
        <item m="1" x="1141"/>
        <item m="1" x="1152"/>
        <item m="1" x="1110"/>
        <item m="1" x="1157"/>
        <item m="1" x="1126"/>
        <item m="1" x="1149"/>
        <item m="1" x="1146"/>
        <item m="1" x="1153"/>
        <item m="1" x="1156"/>
        <item m="1" x="1155"/>
        <item m="1" x="1154"/>
        <item m="1" x="1150"/>
        <item m="1" x="958"/>
        <item m="1" x="1140"/>
        <item m="1" x="1151"/>
        <item m="1" x="1144"/>
        <item m="1" x="1118"/>
        <item m="1" x="1111"/>
        <item m="1" x="1112"/>
        <item m="1" x="1130"/>
        <item m="1" x="1127"/>
        <item m="1" x="1147"/>
        <item m="1" x="1129"/>
        <item m="1" x="1113"/>
        <item m="1" x="1114"/>
        <item m="1" x="1148"/>
        <item m="1" x="1145"/>
        <item m="1" x="1115"/>
        <item m="1" x="1116"/>
        <item m="1" x="1125"/>
        <item m="1" x="1117"/>
        <item m="1" x="1122"/>
        <item m="1" x="1123"/>
        <item m="1" x="1119"/>
        <item m="1" x="1124"/>
        <item m="1" x="1108"/>
        <item m="1" x="1057"/>
        <item m="1" x="911"/>
        <item m="1" x="1076"/>
        <item m="1" x="1092"/>
        <item m="1" x="1182"/>
        <item m="1" x="1187"/>
        <item m="1" x="1188"/>
        <item m="1" x="1189"/>
        <item m="1" x="1094"/>
        <item m="1" x="1190"/>
        <item m="1" x="1128"/>
        <item m="1" x="1191"/>
        <item m="1" x="1131"/>
        <item m="1" x="1089"/>
        <item m="1" x="1084"/>
        <item m="1" x="1194"/>
        <item m="1" x="1195"/>
        <item m="1" x="1133"/>
        <item m="1" x="1106"/>
        <item m="1" x="1088"/>
        <item m="1" x="1091"/>
        <item m="1" x="1085"/>
        <item m="1" x="1086"/>
        <item m="1" x="1087"/>
        <item m="1" x="1090"/>
        <item m="1" x="1078"/>
        <item m="1" x="1093"/>
        <item m="1" x="1095"/>
        <item m="1" x="1096"/>
        <item m="1" x="1097"/>
        <item m="1" x="1098"/>
        <item m="1" x="1099"/>
        <item m="1" x="1100"/>
        <item m="1" x="1101"/>
        <item m="1" x="1102"/>
        <item m="1" x="1103"/>
        <item m="1" x="1104"/>
        <item m="1" x="1075"/>
        <item m="1" x="1079"/>
        <item m="1" x="1074"/>
        <item m="1" x="1072"/>
        <item m="1" x="996"/>
        <item m="1" x="1069"/>
        <item m="1" x="1068"/>
        <item m="1" x="1105"/>
        <item m="1" x="1081"/>
        <item m="1" x="1107"/>
        <item m="1" x="1132"/>
        <item m="1" x="1109"/>
        <item m="1" x="1077"/>
        <item m="1" x="1083"/>
        <item m="1" x="1070"/>
        <item m="1" x="1080"/>
        <item m="1" x="1067"/>
        <item m="1" x="1071"/>
        <item m="1" x="1062"/>
        <item m="1" x="998"/>
        <item m="1" x="1061"/>
        <item m="1" x="1039"/>
        <item m="1" x="1017"/>
        <item m="1" x="1063"/>
        <item m="1" x="1066"/>
        <item m="1" x="1060"/>
        <item m="1" x="1065"/>
        <item m="1" x="1064"/>
        <item m="1" x="1058"/>
        <item m="1" x="995"/>
        <item m="1" x="1082"/>
        <item m="1" x="1001"/>
        <item m="1" x="1000"/>
        <item m="1" x="1002"/>
        <item m="1" x="1073"/>
        <item m="1" x="1059"/>
        <item m="1" x="580"/>
        <item m="1" x="1040"/>
        <item m="1" x="1003"/>
        <item m="1" x="1043"/>
        <item m="1" x="1054"/>
        <item m="1" x="1055"/>
        <item m="1" x="1041"/>
        <item m="1" x="1042"/>
        <item m="1" x="997"/>
        <item m="1" x="1044"/>
        <item m="1" x="1046"/>
        <item m="1" x="1056"/>
        <item m="1" x="1047"/>
        <item m="1" x="1011"/>
        <item m="1" x="1021"/>
        <item m="1" x="1004"/>
        <item m="1" x="1045"/>
        <item m="1" x="999"/>
        <item m="1" x="990"/>
        <item m="1" x="1005"/>
        <item m="1" x="1006"/>
        <item m="1" x="1007"/>
        <item m="1" x="1008"/>
        <item m="1" x="1009"/>
        <item m="1" x="1010"/>
        <item m="1" x="1012"/>
        <item m="1" x="1013"/>
        <item m="1" x="1014"/>
        <item m="1" x="1015"/>
        <item m="1" x="1016"/>
        <item m="1" x="1018"/>
        <item m="1" x="1019"/>
        <item m="1" x="1020"/>
        <item m="1" x="1022"/>
        <item m="1" x="1023"/>
        <item m="1" x="931"/>
        <item m="1" x="1024"/>
        <item m="1" x="1025"/>
        <item m="1" x="1026"/>
        <item m="1" x="1027"/>
        <item m="1" x="1028"/>
        <item m="1" x="1029"/>
        <item m="1" x="1030"/>
        <item m="1" x="1031"/>
        <item m="1" x="1032"/>
        <item m="1" x="1033"/>
        <item m="1" x="1034"/>
        <item m="1" x="1035"/>
        <item m="1" x="1036"/>
        <item m="1" x="1037"/>
        <item m="1" x="985"/>
        <item m="1" x="1038"/>
        <item m="1" x="975"/>
        <item m="1" x="986"/>
        <item m="1" x="971"/>
        <item m="1" x="977"/>
        <item m="1" x="989"/>
        <item m="1" x="976"/>
        <item m="1" x="978"/>
        <item m="1" x="974"/>
        <item m="1" x="1048"/>
        <item m="1" x="993"/>
        <item m="1" x="1049"/>
        <item m="1" x="1050"/>
        <item m="1" x="1051"/>
        <item m="1" x="972"/>
        <item m="1" x="965"/>
        <item m="1" x="973"/>
        <item m="1" x="983"/>
        <item m="1" x="982"/>
        <item m="1" x="970"/>
        <item m="1" x="991"/>
        <item m="1" x="1052"/>
        <item m="1" x="994"/>
        <item m="1" x="980"/>
        <item m="1" x="954"/>
        <item m="1" x="938"/>
        <item m="1" x="988"/>
        <item m="1" x="987"/>
        <item m="1" x="984"/>
        <item m="1" x="979"/>
        <item m="1" x="981"/>
        <item m="1" x="961"/>
        <item m="1" x="963"/>
        <item m="1" x="952"/>
        <item m="1" x="960"/>
        <item m="1" x="578"/>
        <item m="1" x="945"/>
        <item m="1" x="941"/>
        <item m="1" x="942"/>
        <item m="1" x="959"/>
        <item m="1" x="948"/>
        <item m="1" x="969"/>
        <item m="1" x="962"/>
        <item m="1" x="579"/>
        <item m="1" x="950"/>
        <item m="1" x="955"/>
        <item m="1" x="951"/>
        <item m="1" x="940"/>
        <item m="1" x="966"/>
        <item m="1" x="937"/>
        <item m="1" x="946"/>
        <item m="1" x="944"/>
        <item m="1" x="914"/>
        <item m="1" x="953"/>
        <item m="1" x="939"/>
        <item m="1" x="943"/>
        <item m="1" x="929"/>
        <item m="1" x="930"/>
        <item m="1" x="908"/>
        <item m="1" x="910"/>
        <item m="1" x="919"/>
        <item m="1" x="949"/>
        <item m="1" x="922"/>
        <item m="1" x="927"/>
        <item m="1" x="934"/>
        <item m="1" x="913"/>
        <item m="1" x="947"/>
        <item m="1" x="928"/>
        <item m="1" x="912"/>
        <item m="1" x="932"/>
        <item m="1" x="920"/>
        <item m="1" x="926"/>
        <item m="1" x="909"/>
        <item m="1" x="921"/>
        <item m="1" x="915"/>
        <item m="1" x="964"/>
        <item m="1" x="933"/>
        <item m="1" x="924"/>
        <item m="1" x="576"/>
        <item m="1" x="936"/>
        <item m="1" x="967"/>
        <item m="1" x="968"/>
        <item m="1" x="917"/>
        <item m="1" x="565"/>
        <item m="1" x="1053"/>
        <item m="1" x="528"/>
        <item m="1" x="575"/>
        <item m="1" x="567"/>
        <item m="1" x="925"/>
        <item m="1" x="906"/>
        <item m="1" x="923"/>
        <item m="1" x="916"/>
        <item m="1" x="918"/>
        <item m="1" x="529"/>
        <item m="1" x="574"/>
        <item m="1" x="601"/>
        <item m="1" x="582"/>
        <item m="1" x="570"/>
        <item m="1" x="907"/>
        <item m="1" x="583"/>
        <item m="1" x="568"/>
        <item m="1" x="530"/>
        <item m="1" x="586"/>
        <item m="1" x="935"/>
        <item m="1" x="531"/>
        <item m="1" x="535"/>
        <item m="1" x="532"/>
        <item m="1" x="562"/>
        <item m="1" x="527"/>
        <item m="1" x="573"/>
        <item m="1" x="536"/>
        <item m="1" x="569"/>
        <item m="1" x="553"/>
        <item m="1" x="566"/>
        <item m="1" x="564"/>
        <item m="1" x="572"/>
        <item m="1" x="563"/>
        <item m="1" x="555"/>
        <item m="1" x="556"/>
        <item m="1" x="554"/>
        <item m="1" x="584"/>
        <item m="1" x="585"/>
        <item m="1" x="587"/>
        <item m="1" x="589"/>
        <item m="1" x="559"/>
        <item m="1" x="557"/>
        <item m="1" x="591"/>
        <item m="1" x="551"/>
        <item m="1" x="533"/>
        <item m="1" x="518"/>
        <item m="1" x="522"/>
        <item m="1" x="537"/>
        <item m="1" x="602"/>
        <item m="1" x="534"/>
        <item m="1" x="550"/>
        <item m="1" x="542"/>
        <item m="1" x="558"/>
        <item m="1" x="561"/>
        <item m="1" x="552"/>
        <item m="1" x="548"/>
        <item m="1" x="541"/>
        <item m="1" x="560"/>
        <item m="1" x="549"/>
        <item m="1" x="540"/>
        <item m="1" x="544"/>
        <item x="327"/>
        <item m="1" x="525"/>
        <item m="1" x="539"/>
        <item m="1" x="545"/>
        <item m="1" x="543"/>
        <item m="1" x="523"/>
        <item m="1" x="538"/>
        <item m="1" x="526"/>
        <item m="1" x="521"/>
        <item m="1" x="577"/>
        <item m="1" x="588"/>
        <item m="1" x="590"/>
        <item m="1" x="519"/>
        <item m="1" x="592"/>
        <item m="1" x="596"/>
        <item m="1" x="597"/>
        <item m="1" x="598"/>
        <item m="1" x="520"/>
        <item m="1" x="599"/>
        <item m="1" x="546"/>
        <item m="1" x="603"/>
        <item m="1" x="604"/>
        <item m="1" x="524"/>
        <item m="1" x="606"/>
        <item m="1" x="547"/>
        <item m="1" x="571"/>
        <item m="1" x="581"/>
        <item m="1" x="594"/>
        <item m="1" x="605"/>
        <item m="1" x="667"/>
        <item m="1" x="593"/>
        <item m="1" x="595"/>
        <item m="1" x="669"/>
        <item m="1" x="607"/>
        <item m="1" x="600"/>
        <item m="1" x="688"/>
        <item m="1" x="665"/>
        <item m="1" x="613"/>
        <item m="1" x="615"/>
        <item m="1" x="614"/>
        <item m="1" x="608"/>
        <item m="1" x="609"/>
        <item m="1" x="610"/>
        <item m="1" x="611"/>
        <item m="1" x="612"/>
        <item m="1" x="618"/>
        <item m="1" x="621"/>
        <item m="1" x="622"/>
        <item m="1" x="663"/>
        <item m="1" x="664"/>
        <item m="1" x="666"/>
        <item m="1" x="668"/>
        <item m="1" x="670"/>
        <item m="1" x="671"/>
        <item m="1" x="672"/>
        <item m="1" x="673"/>
        <item m="1" x="674"/>
        <item m="1" x="675"/>
        <item m="1" x="676"/>
        <item m="1" x="616"/>
        <item m="1" x="687"/>
        <item m="1" x="619"/>
        <item m="1" x="617"/>
        <item m="1" x="635"/>
        <item m="1" x="620"/>
        <item m="1" x="624"/>
        <item m="1" x="625"/>
        <item m="1" x="627"/>
        <item m="1" x="628"/>
        <item m="1" x="634"/>
        <item m="1" x="629"/>
        <item m="1" x="636"/>
        <item m="1" x="641"/>
        <item m="1" x="623"/>
        <item m="1" x="626"/>
        <item m="1" x="630"/>
        <item m="1" x="631"/>
        <item m="1" x="637"/>
        <item m="1" x="638"/>
        <item m="1" x="639"/>
        <item m="1" x="640"/>
        <item m="1" x="632"/>
        <item m="1" x="677"/>
        <item m="1" x="679"/>
        <item m="1" x="680"/>
        <item m="1" x="681"/>
        <item m="1" x="661"/>
        <item m="1" x="633"/>
        <item m="1" x="645"/>
        <item m="1" x="692"/>
        <item m="1" x="693"/>
        <item m="1" x="642"/>
        <item m="1" x="643"/>
        <item m="1" x="644"/>
        <item m="1" x="646"/>
        <item m="1" x="647"/>
        <item m="1" x="648"/>
        <item m="1" x="649"/>
        <item m="1" x="650"/>
        <item m="1" x="651"/>
        <item m="1" x="653"/>
        <item m="1" x="655"/>
        <item m="1" x="662"/>
        <item m="1" x="678"/>
        <item m="1" x="652"/>
        <item m="1" x="658"/>
        <item m="1" x="657"/>
        <item m="1" x="689"/>
        <item m="1" x="685"/>
        <item m="1" x="654"/>
        <item m="1" x="656"/>
        <item m="1" x="659"/>
        <item m="1" x="660"/>
        <item m="1" x="682"/>
        <item m="1" x="683"/>
        <item m="1" x="684"/>
        <item m="1" x="699"/>
        <item m="1" x="686"/>
        <item m="1" x="690"/>
        <item m="1" x="691"/>
        <item m="1" x="694"/>
        <item m="1" x="695"/>
        <item m="1" x="696"/>
        <item m="1" x="697"/>
        <item m="1" x="702"/>
        <item m="1" x="705"/>
        <item m="1" x="746"/>
        <item m="1" x="700"/>
        <item m="1" x="748"/>
        <item m="1" x="711"/>
        <item m="1" x="749"/>
        <item m="1" x="750"/>
        <item m="1" x="712"/>
        <item m="1" x="752"/>
        <item m="1" x="751"/>
        <item m="1" x="738"/>
        <item m="1" x="706"/>
        <item m="1" x="709"/>
        <item m="1" x="703"/>
        <item m="1" x="698"/>
        <item m="1" x="704"/>
        <item m="1" x="716"/>
        <item m="1" x="717"/>
        <item m="1" x="713"/>
        <item m="1" x="710"/>
        <item m="1" x="742"/>
        <item m="1" x="747"/>
        <item m="1" x="701"/>
        <item m="1" x="707"/>
        <item m="1" x="708"/>
        <item m="1" x="714"/>
        <item m="1" x="718"/>
        <item m="1" x="719"/>
        <item m="1" x="720"/>
        <item m="1" x="733"/>
        <item m="1" x="737"/>
        <item m="1" x="721"/>
        <item m="1" x="741"/>
        <item m="1" x="740"/>
        <item m="1" x="722"/>
        <item m="1" x="734"/>
        <item m="1" x="715"/>
        <item m="1" x="727"/>
        <item m="1" x="728"/>
        <item x="60"/>
        <item m="1" x="753"/>
        <item m="1" x="754"/>
        <item m="1" x="758"/>
        <item m="1" x="766"/>
        <item m="1" x="731"/>
        <item m="1" x="723"/>
        <item m="1" x="764"/>
        <item m="1" x="767"/>
        <item m="1" x="739"/>
        <item m="1" x="724"/>
        <item m="1" x="736"/>
        <item m="1" x="735"/>
        <item m="1" x="732"/>
        <item m="1" x="725"/>
        <item m="1" x="726"/>
        <item m="1" x="729"/>
        <item m="1" x="730"/>
        <item m="1" x="743"/>
        <item m="1" x="744"/>
        <item m="1" x="763"/>
        <item m="1" x="745"/>
        <item m="1" x="777"/>
        <item m="1" x="778"/>
        <item m="1" x="755"/>
        <item m="1" x="756"/>
        <item m="1" x="757"/>
        <item m="1" x="759"/>
        <item m="1" x="760"/>
        <item m="1" x="761"/>
        <item m="1" x="765"/>
        <item m="1" x="762"/>
        <item m="1" x="818"/>
        <item m="1" x="819"/>
        <item m="1" x="827"/>
        <item m="1" x="828"/>
        <item m="1" x="768"/>
        <item m="1" x="820"/>
        <item m="1" x="821"/>
        <item m="1" x="822"/>
        <item m="1" x="824"/>
        <item m="1" x="825"/>
        <item m="1" x="774"/>
        <item m="1" x="769"/>
        <item m="1" x="770"/>
        <item m="1" x="771"/>
        <item m="1" x="772"/>
        <item m="1" x="773"/>
        <item m="1" x="775"/>
        <item m="1" x="776"/>
        <item m="1" x="779"/>
        <item m="1" x="780"/>
        <item m="1" x="781"/>
        <item m="1" x="782"/>
        <item m="1" x="783"/>
        <item m="1" x="784"/>
        <item m="1" x="785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4"/>
        <item m="1" x="805"/>
        <item m="1" x="806"/>
        <item m="1" x="803"/>
        <item m="1" x="809"/>
        <item m="1" x="810"/>
        <item m="1" x="812"/>
        <item m="1" x="807"/>
        <item m="1" x="813"/>
        <item m="1" x="817"/>
        <item m="1" x="823"/>
        <item m="1" x="826"/>
        <item m="1" x="829"/>
        <item m="1" x="830"/>
        <item m="1" x="831"/>
        <item m="1" x="832"/>
        <item m="1" x="833"/>
        <item m="1" x="834"/>
        <item m="1" x="835"/>
        <item m="1" x="811"/>
        <item m="1" x="837"/>
        <item m="1" x="839"/>
        <item m="1" x="808"/>
        <item m="1" x="841"/>
        <item m="1" x="844"/>
        <item m="1" x="845"/>
        <item m="1" x="847"/>
        <item m="1" x="814"/>
        <item m="1" x="815"/>
        <item m="1" x="786"/>
        <item m="1" x="846"/>
        <item m="1" x="843"/>
        <item m="1" x="816"/>
        <item m="1" x="848"/>
        <item m="1" x="850"/>
        <item m="1" x="852"/>
        <item m="1" x="840"/>
        <item m="1" x="854"/>
        <item m="1" x="855"/>
        <item m="1" x="856"/>
        <item m="1" x="838"/>
        <item m="1" x="851"/>
        <item m="1" x="836"/>
        <item m="1" x="857"/>
        <item m="1" x="861"/>
        <item m="1" x="893"/>
        <item m="1" x="894"/>
        <item m="1" x="862"/>
        <item m="1" x="842"/>
        <item m="1" x="870"/>
        <item m="1" x="869"/>
        <item m="1" x="863"/>
        <item m="1" x="864"/>
        <item m="1" x="900"/>
        <item m="1" x="865"/>
        <item m="1" x="904"/>
        <item m="1" x="866"/>
        <item m="1" x="867"/>
        <item m="1" x="853"/>
        <item m="1" x="849"/>
        <item m="1" x="859"/>
        <item m="1" x="860"/>
        <item m="1" x="868"/>
        <item x="61"/>
        <item m="1" x="872"/>
        <item m="1" x="873"/>
        <item m="1" x="874"/>
        <item m="1" x="876"/>
        <item m="1" x="877"/>
        <item m="1" x="879"/>
        <item m="1" x="880"/>
        <item m="1" x="883"/>
        <item m="1" x="878"/>
        <item m="1" x="887"/>
        <item m="1" x="875"/>
        <item m="1" x="892"/>
        <item m="1" x="895"/>
        <item m="1" x="896"/>
        <item m="1" x="884"/>
        <item m="1" x="891"/>
        <item m="1" x="871"/>
        <item m="1" x="886"/>
        <item m="1" x="901"/>
        <item m="1" x="905"/>
        <item m="1" x="858"/>
        <item x="11"/>
        <item x="13"/>
        <item m="1" x="881"/>
        <item m="1" x="882"/>
        <item m="1" x="885"/>
        <item x="6"/>
        <item x="2"/>
        <item x="9"/>
        <item m="1" x="888"/>
        <item x="3"/>
        <item m="1" x="889"/>
        <item x="12"/>
        <item m="1" x="890"/>
        <item x="4"/>
        <item x="64"/>
        <item x="0"/>
        <item m="1" x="897"/>
        <item x="66"/>
        <item x="79"/>
        <item x="65"/>
        <item m="1" x="898"/>
        <item m="1" x="899"/>
        <item x="67"/>
        <item x="68"/>
        <item m="1" x="902"/>
        <item m="1" x="903"/>
        <item x="1"/>
        <item x="8"/>
        <item x="7"/>
        <item x="15"/>
        <item x="14"/>
        <item x="5"/>
        <item x="10"/>
        <item x="18"/>
        <item x="20"/>
        <item x="22"/>
        <item x="25"/>
        <item x="26"/>
        <item x="27"/>
        <item x="23"/>
        <item x="31"/>
        <item x="29"/>
        <item x="69"/>
        <item x="24"/>
        <item x="70"/>
        <item x="21"/>
        <item x="71"/>
        <item x="16"/>
        <item x="73"/>
        <item x="19"/>
        <item x="28"/>
        <item x="30"/>
        <item x="32"/>
        <item x="33"/>
        <item x="34"/>
        <item x="35"/>
        <item x="36"/>
        <item x="37"/>
        <item x="38"/>
        <item x="39"/>
        <item x="40"/>
        <item x="59"/>
        <item x="41"/>
        <item x="45"/>
        <item x="58"/>
        <item x="57"/>
        <item x="48"/>
        <item x="72"/>
        <item x="62"/>
        <item x="44"/>
        <item x="54"/>
        <item x="51"/>
        <item x="74"/>
        <item x="43"/>
        <item x="75"/>
        <item x="42"/>
        <item x="76"/>
        <item x="77"/>
        <item x="56"/>
        <item x="52"/>
        <item x="78"/>
        <item x="47"/>
        <item x="82"/>
        <item x="83"/>
        <item x="17"/>
        <item x="53"/>
        <item x="46"/>
        <item x="55"/>
        <item x="87"/>
        <item x="49"/>
        <item x="50"/>
        <item x="89"/>
        <item x="80"/>
        <item x="133"/>
        <item x="81"/>
        <item x="129"/>
        <item x="141"/>
        <item x="96"/>
        <item x="84"/>
        <item x="91"/>
        <item x="90"/>
        <item x="88"/>
        <item x="92"/>
        <item x="114"/>
        <item x="101"/>
        <item x="94"/>
        <item x="86"/>
        <item x="95"/>
        <item x="97"/>
        <item x="98"/>
        <item x="99"/>
        <item x="100"/>
        <item x="102"/>
        <item x="103"/>
        <item x="104"/>
        <item x="105"/>
        <item x="106"/>
        <item x="108"/>
        <item x="109"/>
        <item x="110"/>
        <item x="107"/>
        <item x="112"/>
        <item x="115"/>
        <item x="117"/>
        <item x="119"/>
        <item x="111"/>
        <item x="130"/>
        <item x="131"/>
        <item x="132"/>
        <item x="136"/>
        <item x="120"/>
        <item x="128"/>
        <item x="137"/>
        <item x="142"/>
        <item x="138"/>
        <item x="85"/>
        <item x="113"/>
        <item x="116"/>
        <item x="118"/>
        <item x="121"/>
        <item x="122"/>
        <item x="123"/>
        <item x="124"/>
        <item x="125"/>
        <item x="126"/>
        <item x="134"/>
        <item x="135"/>
        <item x="140"/>
        <item x="143"/>
        <item x="148"/>
        <item x="139"/>
        <item x="127"/>
        <item x="152"/>
        <item x="198"/>
        <item x="195"/>
        <item x="153"/>
        <item x="162"/>
        <item x="154"/>
        <item x="160"/>
        <item x="151"/>
        <item x="156"/>
        <item x="157"/>
        <item x="159"/>
        <item x="161"/>
        <item x="163"/>
        <item x="194"/>
        <item x="158"/>
        <item x="164"/>
        <item x="147"/>
        <item x="155"/>
        <item x="144"/>
        <item x="165"/>
        <item x="167"/>
        <item x="169"/>
        <item x="170"/>
        <item x="171"/>
        <item x="168"/>
        <item x="172"/>
        <item x="197"/>
        <item x="182"/>
        <item x="200"/>
        <item x="177"/>
        <item x="149"/>
        <item x="150"/>
        <item x="166"/>
        <item x="145"/>
        <item x="174"/>
        <item x="175"/>
        <item x="178"/>
        <item x="180"/>
        <item x="176"/>
        <item x="146"/>
        <item x="187"/>
        <item x="199"/>
        <item x="179"/>
        <item x="189"/>
        <item x="185"/>
        <item x="183"/>
        <item x="184"/>
        <item x="191"/>
        <item x="186"/>
        <item x="192"/>
        <item x="190"/>
        <item x="196"/>
        <item x="201"/>
        <item x="193"/>
        <item x="203"/>
        <item x="181"/>
        <item x="188"/>
        <item x="204"/>
        <item x="205"/>
        <item x="173"/>
        <item x="207"/>
        <item x="208"/>
        <item x="216"/>
        <item x="202"/>
        <item x="261"/>
        <item x="211"/>
        <item x="209"/>
        <item x="210"/>
        <item x="212"/>
        <item x="213"/>
        <item x="215"/>
        <item x="218"/>
        <item x="221"/>
        <item x="222"/>
        <item x="227"/>
        <item x="214"/>
        <item x="226"/>
        <item x="260"/>
        <item x="262"/>
        <item x="229"/>
        <item x="217"/>
        <item x="220"/>
        <item x="206"/>
        <item x="272"/>
        <item x="224"/>
        <item x="241"/>
        <item x="240"/>
        <item x="219"/>
        <item x="223"/>
        <item x="228"/>
        <item x="230"/>
        <item x="231"/>
        <item x="232"/>
        <item x="233"/>
        <item x="234"/>
        <item x="235"/>
        <item x="236"/>
        <item x="237"/>
        <item x="239"/>
        <item x="242"/>
        <item x="243"/>
        <item x="244"/>
        <item x="245"/>
        <item x="252"/>
        <item x="246"/>
        <item x="257"/>
        <item x="263"/>
        <item x="258"/>
        <item x="253"/>
        <item x="264"/>
        <item x="266"/>
        <item x="269"/>
        <item x="247"/>
        <item x="225"/>
        <item x="254"/>
        <item x="250"/>
        <item x="267"/>
        <item x="251"/>
        <item x="238"/>
        <item x="275"/>
        <item x="271"/>
        <item x="273"/>
        <item x="248"/>
        <item x="249"/>
        <item x="276"/>
        <item x="256"/>
        <item x="277"/>
        <item x="268"/>
        <item x="278"/>
        <item x="255"/>
        <item x="279"/>
        <item x="280"/>
        <item x="270"/>
        <item x="281"/>
        <item x="282"/>
        <item x="285"/>
        <item x="259"/>
        <item x="286"/>
        <item x="287"/>
        <item x="283"/>
        <item x="294"/>
        <item x="265"/>
        <item x="323"/>
        <item x="321"/>
        <item x="324"/>
        <item x="325"/>
        <item x="326"/>
        <item x="274"/>
        <item x="309"/>
        <item x="302"/>
        <item x="290"/>
        <item x="348"/>
        <item x="284"/>
        <item x="288"/>
        <item x="289"/>
        <item x="292"/>
        <item x="293"/>
        <item x="296"/>
        <item x="298"/>
        <item x="299"/>
        <item x="307"/>
        <item x="304"/>
        <item x="305"/>
        <item x="306"/>
        <item x="308"/>
        <item x="311"/>
        <item x="303"/>
        <item x="312"/>
        <item x="314"/>
        <item x="328"/>
        <item x="329"/>
        <item x="318"/>
        <item x="297"/>
        <item x="332"/>
        <item x="334"/>
        <item x="335"/>
        <item x="301"/>
        <item x="300"/>
        <item x="295"/>
        <item x="291"/>
        <item x="336"/>
        <item x="333"/>
        <item x="319"/>
        <item x="330"/>
        <item x="310"/>
        <item x="313"/>
        <item x="315"/>
        <item x="316"/>
        <item x="317"/>
        <item x="322"/>
        <item x="320"/>
        <item x="342"/>
        <item x="343"/>
        <item x="353"/>
        <item x="339"/>
        <item x="331"/>
        <item x="337"/>
        <item x="338"/>
        <item x="347"/>
        <item x="340"/>
        <item x="395"/>
        <item x="341"/>
        <item x="396"/>
        <item x="362"/>
        <item x="344"/>
        <item x="345"/>
        <item x="354"/>
        <item x="346"/>
        <item x="357"/>
        <item x="358"/>
        <item x="349"/>
        <item x="350"/>
        <item x="352"/>
        <item x="355"/>
        <item x="356"/>
        <item x="359"/>
        <item x="363"/>
        <item x="364"/>
        <item x="365"/>
        <item x="361"/>
        <item x="368"/>
        <item x="369"/>
        <item x="371"/>
        <item x="366"/>
        <item x="376"/>
        <item x="381"/>
        <item x="380"/>
        <item x="378"/>
        <item x="394"/>
        <item x="375"/>
        <item x="397"/>
        <item x="398"/>
        <item x="399"/>
        <item x="360"/>
        <item x="383"/>
        <item x="382"/>
        <item x="351"/>
        <item x="384"/>
        <item x="386"/>
        <item x="367"/>
        <item x="370"/>
        <item x="372"/>
        <item x="373"/>
        <item x="374"/>
        <item x="377"/>
        <item x="379"/>
        <item x="385"/>
        <item x="387"/>
        <item x="389"/>
        <item x="390"/>
        <item x="388"/>
        <item x="392"/>
        <item x="393"/>
        <item x="391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t="default"/>
      </items>
    </pivotField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showAll="0">
      <items count="53"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h="1" m="1" x="26"/>
        <item h="1" m="1" x="15"/>
        <item h="1" m="1" x="42"/>
        <item h="1" m="1" x="31"/>
        <item h="1" m="1" x="16"/>
        <item h="1" m="1" x="46"/>
        <item h="1" m="1" x="33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x="5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1">
    <i t="grand">
      <x/>
    </i>
  </rowItems>
  <colFields count="1">
    <field x="39"/>
  </colFields>
  <colItems count="1">
    <i t="grand">
      <x/>
    </i>
  </colItems>
  <pageFields count="6">
    <pageField fld="26" hier="-1"/>
    <pageField fld="38" hier="-1"/>
    <pageField fld="27" hier="-1"/>
    <pageField fld="29" hier="-1"/>
    <pageField fld="25" hier="-1"/>
    <pageField fld="24" hier="-1"/>
  </pageFields>
  <dataFields count="1">
    <dataField name="Count of Sales Document" fld="2" subtotal="count" showDataAs="percentOfCol" baseField="35" baseItem="1" numFmtId="10"/>
  </dataFields>
  <formats count="3">
    <format dxfId="55">
      <pivotArea outline="0" collapsedLevelsAreSubtotals="1" fieldPosition="0"/>
    </format>
    <format dxfId="54">
      <pivotArea outline="0" fieldPosition="0">
        <references count="1">
          <reference field="4294967294" count="1">
            <x v="0"/>
          </reference>
        </references>
      </pivotArea>
    </format>
    <format dxfId="53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A27DE-4400-444C-8226-CF75C8E174EF}" name="TablaDinámica2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L9:BM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h="1" x="1"/>
        <item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67">
      <pivotArea outline="0" collapsedLevelsAreSubtotals="1" fieldPosition="0"/>
    </format>
    <format dxfId="66">
      <pivotArea outline="0" fieldPosition="0">
        <references count="1">
          <reference field="4294967294" count="1">
            <x v="0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type="origin" dataOnly="0" labelOnly="1" outline="0" fieldPosition="0"/>
    </format>
    <format dxfId="62">
      <pivotArea field="35" type="button" dataOnly="0" labelOnly="1" outline="0" axis="axisCol" fieldPosition="0"/>
    </format>
    <format dxfId="61">
      <pivotArea type="topRight" dataOnly="0" labelOnly="1" outline="0" fieldPosition="0"/>
    </format>
    <format dxfId="60">
      <pivotArea field="26" type="button" dataOnly="0" labelOnly="1" outline="0" axis="axisRow" fieldPosition="0"/>
    </format>
    <format dxfId="59">
      <pivotArea dataOnly="0" labelOnly="1" fieldPosition="0">
        <references count="1">
          <reference field="26" count="8">
            <x v="0"/>
            <x v="1"/>
            <x v="2"/>
            <x v="3"/>
            <x v="4"/>
            <x v="5"/>
            <x v="6"/>
            <x v="8"/>
          </reference>
        </references>
      </pivotArea>
    </format>
    <format dxfId="58">
      <pivotArea dataOnly="0" labelOnly="1" grandRow="1" outline="0" fieldPosition="0"/>
    </format>
    <format dxfId="57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5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BA2DA-FB5C-47C8-8BAD-C12CCF182C61}" name="TablaDinámica1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U8:AV10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79">
      <pivotArea outline="0" collapsedLevelsAreSubtotals="1" fieldPosition="0"/>
    </format>
    <format dxfId="78">
      <pivotArea outline="0" fieldPosition="0">
        <references count="1">
          <reference field="4294967294" count="1">
            <x v="0"/>
          </reference>
        </references>
      </pivotArea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35" type="button" dataOnly="0" labelOnly="1" outline="0" axis="axisCol" fieldPosition="0"/>
    </format>
    <format dxfId="73">
      <pivotArea type="topRight" dataOnly="0" labelOnly="1" outline="0" fieldPosition="0"/>
    </format>
    <format dxfId="72">
      <pivotArea field="26" type="button" dataOnly="0" labelOnly="1" outline="0" axis="axisRow" fieldPosition="0"/>
    </format>
    <format dxfId="71">
      <pivotArea dataOnly="0" labelOnly="1" fieldPosition="0">
        <references count="1">
          <reference field="2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6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F98E1-8BE7-4444-AA3C-4DFA2E8ED86F}" name="TablaDinámica6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AL40:AM42" firstHeaderRow="1" firstDataRow="2" firstDataCol="1" rowPageCount="5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/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>
      <items count="16">
        <item x="2"/>
        <item x="6"/>
        <item x="9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m="1" x="6"/>
        <item h="1" m="1" x="11"/>
        <item h="1" m="1" x="3"/>
        <item m="1" x="2"/>
        <item h="1" x="0"/>
        <item h="1" m="1" x="8"/>
        <item h="1" m="1" x="9"/>
        <item x="1"/>
        <item h="1"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5">
    <pageField fld="38" hier="-1"/>
    <pageField fld="3" hier="-1"/>
    <pageField fld="27" hier="-1"/>
    <pageField fld="25" hier="-1"/>
    <pageField fld="24" hier="-1"/>
  </pageFields>
  <dataFields count="1">
    <dataField name="Count of Sales Document" fld="2" subtotal="count" baseField="12" baseItem="0"/>
  </dataFields>
  <formats count="2">
    <format dxfId="81">
      <pivotArea outline="0" collapsedLevelsAreSubtotals="1" fieldPosition="0"/>
    </format>
    <format dxfId="8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2E289-6B13-402B-8BF7-3B59D50BE671}" name="INSTALACION_NºCAMIONES_ENSACADO_DIA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52:W154" firstHeaderRow="1" firstDataRow="2" firstDataCol="1" rowPageCount="8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showAll="0"/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h="1" x="0"/>
        <item h="1" m="1" x="2"/>
        <item h="1"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 defaultSubtotal="0">
      <items count="12">
        <item m="1" x="4"/>
        <item m="1" x="6"/>
        <item m="1" x="11"/>
        <item m="1" x="3"/>
        <item m="1" x="2"/>
        <item x="0"/>
        <item m="1" x="8"/>
        <item m="1" x="9"/>
        <item x="1"/>
        <item m="1" x="5"/>
        <item m="1" x="7"/>
        <item m="1" x="10"/>
      </items>
    </pivotField>
    <pivotField axis="axisCol" showAll="0" sortType="ascending">
      <items count="33">
        <item x="25"/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Items count="1">
    <i/>
  </rowItems>
  <colFields count="1">
    <field x="39"/>
  </colFields>
  <colItems count="1">
    <i t="grand">
      <x/>
    </i>
  </colItems>
  <pageFields count="8">
    <pageField fld="10" hier="-1"/>
    <pageField fld="38" hier="-1"/>
    <pageField fld="26" hier="-1"/>
    <pageField fld="3" hier="-1"/>
    <pageField fld="27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84">
      <pivotArea outline="0" collapsedLevelsAreSubtotals="1" fieldPosition="0"/>
    </format>
    <format dxfId="83">
      <pivotArea dataOnly="0" fieldPosition="0">
        <references count="1">
          <reference field="35" count="1">
            <x v="1"/>
          </reference>
        </references>
      </pivotArea>
    </format>
    <format dxfId="8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4248-A9DB-428B-AA06-F3332F1408C6}" name="TablaDinámica3" cacheId="121" applyNumberFormats="0" applyBorderFormats="0" applyFontFormats="0" applyPatternFormats="0" applyAlignmentFormats="0" applyWidthHeightFormats="1" dataCaption="Values" grandTotalCaption="PROMEDIO VOTORANTIM" updatedVersion="8" minRefreshableVersion="3" useAutoFormatting="1" itemPrintTitles="1" createdVersion="7" indent="0" outline="1" outlineData="1" multipleFieldFilters="0">
  <location ref="BW9:BX11" firstHeaderRow="1" firstDataRow="2" firstDataCol="1" rowPageCount="6" colPageCount="1"/>
  <pivotFields count="52">
    <pivotField showAll="0"/>
    <pivotField showAll="0"/>
    <pivotField dataFiel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x="59"/>
        <item h="1" x="154"/>
        <item m="1" x="250"/>
        <item h="1" m="1" x="256"/>
        <item h="1" m="1" x="217"/>
        <item m="1" x="245"/>
        <item x="44"/>
        <item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x="5"/>
        <item h="1" m="1" x="253"/>
        <item h="1" m="1" x="222"/>
        <item h="1" m="1" x="249"/>
        <item h="1"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t="default"/>
      </items>
    </pivotField>
    <pivotField axis="axisRow" showAll="0" sortType="descending">
      <items count="16">
        <item x="2"/>
        <item x="9"/>
        <item x="6"/>
        <item x="1"/>
        <item x="3"/>
        <item x="5"/>
        <item x="8"/>
        <item x="7"/>
        <item x="0"/>
        <item x="4"/>
        <item m="1" x="14"/>
        <item m="1" x="12"/>
        <item m="1" x="10"/>
        <item m="1" x="11"/>
        <item m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5">
        <item m="1" x="3"/>
        <item x="1"/>
        <item h="1" x="0"/>
        <item h="1" m="1" x="2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Col" showAll="0">
      <items count="9">
        <item x="0"/>
        <item x="1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h="1" m="1" x="4"/>
        <item m="1" x="6"/>
        <item m="1" x="11"/>
        <item h="1" m="1" x="3"/>
        <item m="1" x="2"/>
        <item h="1" x="0"/>
        <item h="1" m="1" x="8"/>
        <item m="1" x="9"/>
        <item h="1" x="1"/>
        <item m="1" x="5"/>
        <item h="1" m="1" x="7"/>
        <item h="1" m="1" x="10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6"/>
  </rowFields>
  <rowItems count="1">
    <i t="grand">
      <x/>
    </i>
  </rowItems>
  <colFields count="1">
    <field x="35"/>
  </colFields>
  <colItems count="1">
    <i t="grand">
      <x/>
    </i>
  </colItems>
  <pageFields count="6">
    <pageField fld="27" hier="-1"/>
    <pageField fld="25" hier="-1"/>
    <pageField fld="38" hier="-1"/>
    <pageField fld="3" hier="-1"/>
    <pageField fld="10" hier="-1"/>
    <pageField fld="24" hier="-1"/>
  </pageFields>
  <dataFields count="1">
    <dataField name="Count of Sales Document" fld="2" subtotal="count" baseField="12" baseItem="0"/>
  </dataFields>
  <formats count="12">
    <format dxfId="96">
      <pivotArea outline="0" collapsedLevelsAreSubtotals="1" fieldPosition="0"/>
    </format>
    <format dxfId="95">
      <pivotArea outline="0" fieldPosition="0">
        <references count="1">
          <reference field="4294967294" count="1">
            <x v="0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35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26" type="button" dataOnly="0" labelOnly="1" outline="0" axis="axisRow" fieldPosition="0"/>
    </format>
    <format dxfId="88">
      <pivotArea dataOnly="0" labelOnly="1" fieldPosition="0">
        <references count="1">
          <reference field="26" count="7">
            <x v="2"/>
            <x v="3"/>
            <x v="4"/>
            <x v="5"/>
            <x v="6"/>
            <x v="7"/>
            <x v="8"/>
          </reference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35" count="2">
            <x v="0"/>
            <x v="1"/>
          </reference>
        </references>
      </pivotArea>
    </format>
    <format dxfId="8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AE12D-3772-4A08-A72E-C666E544AFF9}" name="INSTALACIÖN_LTD_GRANEL_DIA" cacheId="121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7" indent="0" outline="1" outlineData="1" multipleFieldFilters="0">
  <location ref="V107:AD111" firstHeaderRow="1" firstDataRow="2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h="1" m="1" x="250"/>
        <item h="1" m="1" x="256"/>
        <item h="1" m="1" x="217"/>
        <item h="1" m="1" x="245"/>
        <item x="44"/>
        <item h="1"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h="1" m="1" x="231"/>
        <item h="1" m="1" x="180"/>
        <item x="91"/>
        <item x="121"/>
        <item x="107"/>
        <item x="30"/>
        <item x="31"/>
        <item h="1" m="1" x="172"/>
        <item h="1" m="1" x="202"/>
        <item h="1" m="1" x="157"/>
        <item x="27"/>
        <item h="1" m="1" x="190"/>
        <item x="138"/>
        <item h="1" m="1" x="212"/>
        <item x="118"/>
        <item x="99"/>
        <item x="127"/>
        <item x="139"/>
        <item x="96"/>
        <item x="95"/>
        <item x="34"/>
        <item h="1" m="1" x="159"/>
        <item x="92"/>
        <item h="1" m="1" x="163"/>
        <item x="78"/>
        <item h="1" m="1" x="243"/>
        <item h="1" m="1" x="188"/>
        <item h="1" m="1" x="244"/>
        <item x="21"/>
        <item x="28"/>
        <item x="32"/>
        <item x="25"/>
        <item h="1" m="1" x="214"/>
        <item h="1" m="1" x="160"/>
        <item x="83"/>
        <item x="35"/>
        <item h="1" m="1" x="195"/>
        <item x="116"/>
        <item h="1" m="1" x="162"/>
        <item x="36"/>
        <item x="124"/>
        <item x="23"/>
        <item x="29"/>
        <item h="1" m="1" x="235"/>
        <item h="1" m="1" x="219"/>
        <item h="1" m="1" x="216"/>
        <item x="13"/>
        <item x="104"/>
        <item x="94"/>
        <item x="22"/>
        <item x="103"/>
        <item h="1" m="1" x="155"/>
        <item h="1"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h="1" m="1" x="196"/>
        <item x="112"/>
        <item x="114"/>
        <item h="1" m="1" x="247"/>
        <item x="136"/>
        <item h="1" m="1" x="193"/>
        <item x="101"/>
        <item h="1" m="1" x="246"/>
        <item x="152"/>
        <item h="1" m="1" x="175"/>
        <item h="1" m="1" x="207"/>
        <item h="1" m="1" x="171"/>
        <item h="1" m="1" x="208"/>
        <item x="123"/>
        <item h="1" m="1" x="183"/>
        <item x="149"/>
        <item h="1" m="1" x="178"/>
        <item x="76"/>
        <item h="1" m="1" x="179"/>
        <item h="1" m="1" x="164"/>
        <item x="115"/>
        <item h="1" m="1" x="167"/>
        <item h="1" m="1" x="166"/>
        <item x="73"/>
        <item h="1" m="1" x="237"/>
        <item h="1" m="1" x="211"/>
        <item h="1" m="1" x="252"/>
        <item h="1" m="1" x="197"/>
        <item x="128"/>
        <item x="109"/>
        <item x="70"/>
        <item h="1" m="1" x="259"/>
        <item x="120"/>
        <item h="1" m="1" x="238"/>
        <item x="72"/>
        <item x="147"/>
        <item h="1" m="1" x="239"/>
        <item h="1" m="1" x="225"/>
        <item h="1" m="1" x="165"/>
        <item x="85"/>
        <item h="1" m="1" x="254"/>
        <item h="1" m="1" x="213"/>
        <item x="133"/>
        <item h="1" m="1" x="198"/>
        <item h="1" m="1" x="184"/>
        <item h="1" m="1" x="185"/>
        <item h="1" m="1" x="226"/>
        <item x="82"/>
        <item x="69"/>
        <item h="1" m="1" x="182"/>
        <item x="68"/>
        <item h="1" m="1" x="174"/>
        <item h="1" m="1" x="228"/>
        <item h="1" m="1" x="261"/>
        <item h="1" m="1" x="206"/>
        <item x="49"/>
        <item x="60"/>
        <item h="1" m="1" x="192"/>
        <item h="1" m="1" x="230"/>
        <item x="53"/>
        <item h="1" m="1" x="223"/>
        <item x="108"/>
        <item x="129"/>
        <item x="81"/>
        <item x="113"/>
        <item x="134"/>
        <item h="1" m="1" x="187"/>
        <item x="75"/>
        <item h="1" m="1" x="173"/>
        <item h="1" m="1" x="210"/>
        <item h="1" m="1" x="209"/>
        <item x="50"/>
        <item h="1" m="1" x="248"/>
        <item x="119"/>
        <item x="106"/>
        <item x="135"/>
        <item x="111"/>
        <item x="150"/>
        <item h="1" m="1" x="251"/>
        <item h="1" m="1" x="229"/>
        <item h="1" m="1" x="191"/>
        <item h="1" m="1" x="241"/>
        <item x="142"/>
        <item x="97"/>
        <item x="145"/>
        <item h="1" m="1" x="232"/>
        <item h="1" m="1" x="199"/>
        <item h="1" m="1" x="240"/>
        <item h="1" m="1" x="227"/>
        <item x="71"/>
        <item h="1" m="1" x="218"/>
        <item h="1" m="1" x="260"/>
        <item h="1" m="1" x="234"/>
        <item h="1" m="1" x="181"/>
        <item h="1" m="1" x="263"/>
        <item x="141"/>
        <item h="1" m="1" x="257"/>
        <item x="144"/>
        <item x="131"/>
        <item h="1" m="1" x="224"/>
        <item x="74"/>
        <item h="1" m="1" x="176"/>
        <item x="151"/>
        <item h="1" m="1" x="220"/>
        <item h="1" m="1" x="262"/>
        <item h="1" m="1" x="242"/>
        <item x="153"/>
        <item h="1" m="1" x="204"/>
        <item x="5"/>
        <item h="1" m="1" x="253"/>
        <item h="1" m="1" x="222"/>
        <item h="1" m="1" x="249"/>
        <item x="98"/>
        <item h="1" m="1" x="233"/>
        <item x="132"/>
        <item h="1" m="1" x="200"/>
        <item h="1" m="1" x="236"/>
        <item x="9"/>
        <item h="1" m="1" x="170"/>
        <item h="1" m="1" x="169"/>
        <item x="64"/>
        <item h="1" m="1" x="186"/>
        <item h="1" m="1" x="168"/>
        <item h="1" m="1" x="158"/>
        <item h="1" m="1" x="161"/>
        <item h="1" m="1" x="156"/>
        <item h="1"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axis="axisPage" multipleItemSelectionAllowed="1" showAll="0">
      <items count="56">
        <item m="1" x="17"/>
        <item h="1" m="1" x="18"/>
        <item h="1" m="1" x="19"/>
        <item h="1" x="16"/>
        <item h="1" m="1" x="20"/>
        <item h="1" m="1" x="21"/>
        <item h="1" m="1" x="22"/>
        <item h="1" m="1" x="23"/>
        <item h="1" m="1" x="24"/>
        <item h="1" m="1" x="25"/>
        <item h="1" m="1" x="26"/>
        <item h="1" m="1" x="27"/>
        <item h="1" m="1" x="28"/>
        <item h="1" m="1" x="29"/>
        <item h="1" m="1" x="30"/>
        <item h="1" m="1" x="31"/>
        <item h="1" m="1" x="32"/>
        <item h="1" m="1" x="33"/>
        <item h="1" m="1" x="52"/>
        <item h="1" m="1" x="40"/>
        <item h="1" m="1" x="42"/>
        <item h="1" m="1" x="41"/>
        <item h="1" m="1" x="53"/>
        <item h="1" m="1" x="46"/>
        <item h="1" m="1" x="34"/>
        <item h="1" m="1" x="47"/>
        <item h="1" m="1" x="49"/>
        <item h="1" m="1" x="36"/>
        <item h="1" m="1" x="51"/>
        <item h="1" m="1" x="37"/>
        <item h="1" m="1" x="48"/>
        <item h="1" m="1" x="50"/>
        <item h="1" m="1" x="43"/>
        <item h="1" m="1" x="38"/>
        <item h="1" m="1" x="35"/>
        <item h="1" m="1" x="54"/>
        <item h="1" m="1" x="44"/>
        <item h="1" m="1" x="39"/>
        <item h="1" m="1"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/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0"/>
        <item x="21"/>
        <item x="24"/>
        <item m="1" x="26"/>
        <item m="1" x="27"/>
        <item m="1" x="28"/>
        <item m="1" x="29"/>
        <item m="1" x="30"/>
        <item m="1" x="31"/>
        <item x="23"/>
        <item x="25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3">
    <i>
      <x/>
    </i>
    <i>
      <x v="1"/>
    </i>
    <i t="grand">
      <x/>
    </i>
  </rowItems>
  <colFields count="1">
    <field x="39"/>
  </colFields>
  <colItems count="8">
    <i>
      <x v="15"/>
    </i>
    <i>
      <x v="16"/>
    </i>
    <i>
      <x v="17"/>
    </i>
    <i>
      <x v="18"/>
    </i>
    <i>
      <x v="19"/>
    </i>
    <i>
      <x v="21"/>
    </i>
    <i>
      <x v="23"/>
    </i>
    <i t="grand">
      <x/>
    </i>
  </colItems>
  <pageFields count="7">
    <pageField fld="10" hier="-1"/>
    <pageField fld="24" hier="-1"/>
    <pageField fld="26" hier="-1"/>
    <pageField fld="3" hier="-1"/>
    <pageField fld="27" hier="-1"/>
    <pageField fld="41" hier="-1"/>
    <pageField fld="25" hier="-1"/>
  </pageFields>
  <dataFields count="1">
    <dataField name="Count of Sales Document" fld="2" subtotal="count" showDataAs="percentOfCol" baseField="35" baseItem="1" numFmtId="10"/>
  </dataFields>
  <formats count="3">
    <format dxfId="99">
      <pivotArea outline="0" collapsedLevelsAreSubtotals="1" fieldPosition="0"/>
    </format>
    <format dxfId="98">
      <pivotArea outline="0" fieldPosition="0">
        <references count="1">
          <reference field="4294967294" count="1">
            <x v="0"/>
          </reference>
        </references>
      </pivotArea>
    </format>
    <format dxfId="97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EFD19-29CA-4F6D-95A4-AAC875613ADE}" name="ENSACADO_DIA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77:W179" firstHeaderRow="1" firstDataRow="1" firstDataCol="1" rowPageCount="7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numFmtId="164" showAll="0"/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h="1" x="5"/>
        <item h="1" x="8"/>
        <item h="1" x="6"/>
        <item h="1" x="9"/>
        <item h="1" x="3"/>
        <item h="1" x="1"/>
        <item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h="1" x="1"/>
        <item x="0"/>
        <item h="1" m="1" x="2"/>
        <item h="1" m="1" x="3"/>
        <item t="default"/>
      </items>
    </pivotField>
    <pivotField numFmtId="22" showAll="0"/>
    <pivotField numFmtId="22" showAll="0" sortType="ascending"/>
    <pivotField numFmtId="166" showAll="0"/>
    <pivotField numFmtId="22" showAll="0"/>
    <pivotField numFmtId="167" showAll="0"/>
    <pivotField numFmtId="22" showAll="0"/>
    <pivotField numFmtId="2" showAll="0"/>
    <pivotField axis="axisRow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multipleItemSelectionAllowed="1" showAll="0" sortType="ascending" defaultSubtotal="0">
      <items count="12">
        <item h="1" x="1"/>
        <item h="1" m="1" x="5"/>
        <item h="1" m="1" x="7"/>
        <item h="1" m="1" x="10"/>
        <item h="1" m="1" x="4"/>
        <item h="1" m="1" x="6"/>
        <item h="1" m="1" x="3"/>
        <item h="1" m="1" x="2"/>
        <item x="0"/>
        <item h="1" m="1" x="8"/>
        <item h="1" m="1" x="9"/>
        <item h="1" m="1" x="11"/>
      </items>
    </pivotField>
    <pivotField axis="axisPage" multipleItemSelectionAllowed="1" showAll="0" sortType="ascending">
      <items count="33">
        <item h="1" x="25"/>
        <item h="1" x="3"/>
        <item h="1" x="0"/>
        <item h="1" x="1"/>
        <item h="1" x="2"/>
        <item h="1" x="4"/>
        <item h="1" x="5"/>
        <item h="1" x="9"/>
        <item h="1" x="10"/>
        <item h="1" x="7"/>
        <item h="1" x="6"/>
        <item h="1" x="8"/>
        <item h="1" x="11"/>
        <item h="1" x="12"/>
        <item h="1" x="14"/>
        <item h="1" x="16"/>
        <item h="1" x="13"/>
        <item h="1" x="15"/>
        <item h="1" x="17"/>
        <item h="1" x="18"/>
        <item h="1" x="19"/>
        <item h="1" x="22"/>
        <item h="1" x="23"/>
        <item h="1" x="20"/>
        <item h="1" x="21"/>
        <item x="24"/>
        <item h="1" m="1" x="26"/>
        <item h="1" m="1" x="27"/>
        <item h="1" m="1" x="28"/>
        <item h="1" m="1" x="29"/>
        <item h="1" m="1" x="30"/>
        <item h="1" m="1" x="31"/>
        <item t="default"/>
      </items>
    </pivotField>
    <pivotField showAll="0"/>
    <pivotField axis="axisPage" multipleItemSelectionAllowed="1" showAll="0">
      <items count="53">
        <item h="1" m="1" x="26"/>
        <item h="1" m="1" x="15"/>
        <item h="1" m="1" x="42"/>
        <item h="1" m="1" x="31"/>
        <item h="1" m="1" x="16"/>
        <item h="1" m="1" x="46"/>
        <item h="1" m="1" x="33"/>
        <item h="1" x="5"/>
        <item h="1" m="1" x="22"/>
        <item h="1" m="1" x="49"/>
        <item h="1" m="1" x="39"/>
        <item h="1" m="1" x="25"/>
        <item h="1" m="1" x="11"/>
        <item h="1" m="1" x="10"/>
        <item h="1" m="1" x="9"/>
        <item h="1" m="1" x="7"/>
        <item h="1" m="1" x="6"/>
        <item h="1" m="1" x="8"/>
        <item h="1" x="1"/>
        <item h="1" x="0"/>
        <item h="1" x="2"/>
        <item x="3"/>
        <item x="4"/>
        <item h="1" m="1" x="48"/>
        <item h="1" m="1" x="45"/>
        <item h="1" m="1" x="38"/>
        <item h="1" m="1" x="32"/>
        <item h="1" m="1" x="24"/>
        <item h="1" m="1" x="21"/>
        <item h="1"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">
    <i>
      <x v="1"/>
    </i>
    <i t="grand">
      <x/>
    </i>
  </rowItems>
  <colItems count="1">
    <i/>
  </colItems>
  <pageFields count="7">
    <pageField fld="24" hier="-1"/>
    <pageField fld="10" hier="-1"/>
    <pageField fld="26" hier="-1"/>
    <pageField fld="3" hier="-1"/>
    <pageField fld="27" hier="-1"/>
    <pageField fld="41" hier="-1"/>
    <pageField fld="39" hier="-1"/>
  </pageFields>
  <dataFields count="1">
    <dataField name="Count of Sales Document" fld="2" subtotal="count" showDataAs="percentOfCol" baseField="35" baseItem="1" numFmtId="10"/>
  </dataFields>
  <formats count="3">
    <format dxfId="102">
      <pivotArea outline="0" collapsedLevelsAreSubtotals="1" fieldPosition="0"/>
    </format>
    <format dxfId="101">
      <pivotArea outline="0" fieldPosition="0">
        <references count="1">
          <reference field="4294967294" count="1">
            <x v="0"/>
          </reference>
        </references>
      </pivotArea>
    </format>
    <format dxfId="100">
      <pivotArea dataOnly="0" fieldPosition="0">
        <references count="1">
          <reference field="3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554D6F-AF8D-4384-B74E-034AE07A9AC8}" name="TablaDinámica11" cacheId="12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>
  <location ref="V199:W201" firstHeaderRow="1" firstDataRow="2" firstDataCol="1" rowPageCount="9" colPageCount="1"/>
  <pivotFields count="52">
    <pivotField showAll="0"/>
    <pivotField showAll="0"/>
    <pivotField dataField="1"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x="37"/>
        <item x="58"/>
        <item x="56"/>
        <item x="65"/>
        <item x="59"/>
        <item x="154"/>
        <item m="1" x="250"/>
        <item m="1" x="256"/>
        <item m="1" x="217"/>
        <item m="1" x="245"/>
        <item x="44"/>
        <item m="1" x="221"/>
        <item x="80"/>
        <item x="15"/>
        <item x="17"/>
        <item x="19"/>
        <item x="66"/>
        <item x="24"/>
        <item x="67"/>
        <item x="137"/>
        <item x="33"/>
        <item x="20"/>
        <item x="117"/>
        <item x="84"/>
        <item m="1" x="231"/>
        <item m="1" x="180"/>
        <item x="91"/>
        <item x="121"/>
        <item x="107"/>
        <item x="30"/>
        <item x="31"/>
        <item m="1" x="172"/>
        <item m="1" x="202"/>
        <item m="1" x="157"/>
        <item x="27"/>
        <item m="1" x="190"/>
        <item x="138"/>
        <item m="1" x="212"/>
        <item x="118"/>
        <item x="99"/>
        <item x="127"/>
        <item x="139"/>
        <item x="96"/>
        <item x="95"/>
        <item x="34"/>
        <item m="1" x="159"/>
        <item x="92"/>
        <item m="1" x="163"/>
        <item x="78"/>
        <item m="1" x="243"/>
        <item m="1" x="188"/>
        <item m="1" x="244"/>
        <item x="21"/>
        <item x="28"/>
        <item x="32"/>
        <item x="25"/>
        <item m="1" x="214"/>
        <item m="1" x="160"/>
        <item x="83"/>
        <item x="35"/>
        <item m="1" x="195"/>
        <item x="116"/>
        <item m="1" x="162"/>
        <item x="36"/>
        <item x="124"/>
        <item x="23"/>
        <item x="29"/>
        <item m="1" x="235"/>
        <item m="1" x="219"/>
        <item m="1" x="216"/>
        <item x="13"/>
        <item x="104"/>
        <item x="94"/>
        <item x="22"/>
        <item x="103"/>
        <item m="1" x="155"/>
        <item m="1" x="201"/>
        <item x="126"/>
        <item x="79"/>
        <item x="77"/>
        <item x="102"/>
        <item x="93"/>
        <item x="105"/>
        <item x="26"/>
        <item x="100"/>
        <item x="14"/>
        <item x="130"/>
        <item x="125"/>
        <item x="18"/>
        <item x="110"/>
        <item m="1" x="196"/>
        <item x="112"/>
        <item x="114"/>
        <item m="1" x="247"/>
        <item x="136"/>
        <item m="1" x="193"/>
        <item x="101"/>
        <item m="1" x="246"/>
        <item x="152"/>
        <item m="1" x="175"/>
        <item m="1" x="207"/>
        <item m="1" x="171"/>
        <item m="1" x="208"/>
        <item x="123"/>
        <item m="1" x="183"/>
        <item x="149"/>
        <item m="1" x="178"/>
        <item x="76"/>
        <item m="1" x="179"/>
        <item m="1" x="164"/>
        <item x="115"/>
        <item m="1" x="167"/>
        <item m="1" x="166"/>
        <item x="73"/>
        <item m="1" x="237"/>
        <item m="1" x="211"/>
        <item m="1" x="252"/>
        <item m="1" x="197"/>
        <item x="128"/>
        <item x="109"/>
        <item x="70"/>
        <item m="1" x="259"/>
        <item x="120"/>
        <item m="1" x="238"/>
        <item x="72"/>
        <item x="147"/>
        <item m="1" x="239"/>
        <item m="1" x="225"/>
        <item m="1" x="165"/>
        <item x="85"/>
        <item m="1" x="254"/>
        <item m="1" x="213"/>
        <item x="133"/>
        <item m="1" x="198"/>
        <item m="1" x="184"/>
        <item m="1" x="185"/>
        <item m="1" x="226"/>
        <item x="82"/>
        <item x="69"/>
        <item m="1" x="182"/>
        <item x="68"/>
        <item m="1" x="174"/>
        <item m="1" x="228"/>
        <item m="1" x="261"/>
        <item m="1" x="206"/>
        <item x="49"/>
        <item x="60"/>
        <item m="1" x="192"/>
        <item m="1" x="230"/>
        <item x="53"/>
        <item m="1" x="223"/>
        <item x="108"/>
        <item x="129"/>
        <item x="81"/>
        <item x="113"/>
        <item x="134"/>
        <item m="1" x="187"/>
        <item x="75"/>
        <item m="1" x="173"/>
        <item m="1" x="210"/>
        <item m="1" x="209"/>
        <item x="50"/>
        <item m="1" x="248"/>
        <item x="119"/>
        <item x="106"/>
        <item x="135"/>
        <item x="111"/>
        <item x="150"/>
        <item m="1" x="251"/>
        <item m="1" x="229"/>
        <item m="1" x="191"/>
        <item m="1" x="241"/>
        <item x="142"/>
        <item x="97"/>
        <item x="145"/>
        <item m="1" x="232"/>
        <item m="1" x="199"/>
        <item m="1" x="240"/>
        <item m="1" x="227"/>
        <item x="71"/>
        <item m="1" x="218"/>
        <item m="1" x="260"/>
        <item m="1" x="234"/>
        <item m="1" x="181"/>
        <item m="1" x="263"/>
        <item x="141"/>
        <item m="1" x="257"/>
        <item x="144"/>
        <item x="131"/>
        <item m="1" x="224"/>
        <item x="74"/>
        <item m="1" x="176"/>
        <item x="151"/>
        <item m="1" x="220"/>
        <item m="1" x="262"/>
        <item m="1" x="242"/>
        <item x="153"/>
        <item m="1" x="204"/>
        <item x="5"/>
        <item m="1" x="253"/>
        <item m="1" x="222"/>
        <item m="1" x="249"/>
        <item x="98"/>
        <item m="1" x="233"/>
        <item x="132"/>
        <item m="1" x="200"/>
        <item m="1" x="236"/>
        <item x="9"/>
        <item m="1" x="170"/>
        <item m="1" x="169"/>
        <item x="64"/>
        <item m="1" x="186"/>
        <item m="1" x="168"/>
        <item m="1" x="158"/>
        <item m="1" x="161"/>
        <item m="1" x="156"/>
        <item m="1" x="177"/>
        <item x="16"/>
        <item x="122"/>
        <item x="140"/>
        <item x="143"/>
        <item x="146"/>
        <item x="148"/>
        <item t="default"/>
      </items>
    </pivotField>
    <pivotField numFmtId="14" showAll="0"/>
    <pivotField numFmtId="164" showAll="0"/>
    <pivotField showAll="0"/>
    <pivotField numFmtId="14" showAll="0"/>
    <pivotField axis="axisPage" numFmtId="164" showAll="0">
      <items count="88">
        <item x="9"/>
        <item x="13"/>
        <item x="12"/>
        <item x="27"/>
        <item x="11"/>
        <item x="18"/>
        <item x="21"/>
        <item x="7"/>
        <item x="23"/>
        <item x="17"/>
        <item x="8"/>
        <item x="14"/>
        <item x="4"/>
        <item x="0"/>
        <item x="2"/>
        <item x="10"/>
        <item x="1"/>
        <item x="5"/>
        <item x="6"/>
        <item x="16"/>
        <item x="15"/>
        <item x="3"/>
        <item x="19"/>
        <item x="20"/>
        <item x="28"/>
        <item x="29"/>
        <item x="25"/>
        <item x="26"/>
        <item x="36"/>
        <item x="22"/>
        <item x="30"/>
        <item m="1" x="71"/>
        <item m="1" x="83"/>
        <item x="24"/>
        <item m="1" x="72"/>
        <item x="35"/>
        <item m="1" x="52"/>
        <item m="1" x="49"/>
        <item m="1" x="64"/>
        <item m="1" x="42"/>
        <item x="32"/>
        <item m="1" x="86"/>
        <item m="1" x="84"/>
        <item m="1" x="45"/>
        <item m="1" x="66"/>
        <item m="1" x="56"/>
        <item m="1" x="65"/>
        <item m="1" x="54"/>
        <item m="1" x="61"/>
        <item m="1" x="53"/>
        <item m="1" x="74"/>
        <item m="1" x="57"/>
        <item m="1" x="67"/>
        <item m="1" x="46"/>
        <item m="1" x="76"/>
        <item m="1" x="70"/>
        <item m="1" x="80"/>
        <item m="1" x="59"/>
        <item m="1" x="73"/>
        <item m="1" x="69"/>
        <item m="1" x="50"/>
        <item m="1" x="58"/>
        <item m="1" x="60"/>
        <item m="1" x="77"/>
        <item m="1" x="43"/>
        <item m="1" x="79"/>
        <item m="1" x="48"/>
        <item m="1" x="68"/>
        <item m="1" x="62"/>
        <item m="1" x="47"/>
        <item m="1" x="55"/>
        <item m="1" x="85"/>
        <item m="1" x="81"/>
        <item m="1" x="82"/>
        <item m="1" x="51"/>
        <item m="1" x="44"/>
        <item m="1" x="63"/>
        <item x="34"/>
        <item m="1" x="40"/>
        <item m="1" x="75"/>
        <item m="1" x="78"/>
        <item m="1" x="41"/>
        <item m="1" x="38"/>
        <item m="1" x="39"/>
        <item x="31"/>
        <item x="33"/>
        <item x="37"/>
        <item t="default"/>
      </items>
    </pivotField>
    <pivotField showAll="0"/>
    <pivotField showAll="0"/>
    <pivotField numFmtId="14" showAll="0"/>
    <pivotField numFmtId="164" showAll="0"/>
    <pivotField numFmtId="165" showAll="0"/>
    <pivotField showAll="0"/>
    <pivotField showAll="0"/>
    <pivotField showAll="0"/>
    <pivotField axis="axisPage" multipleItemSelectionAllowed="1" showAll="0">
      <items count="6">
        <item x="0"/>
        <item m="1" x="4"/>
        <item h="1" x="1"/>
        <item x="3"/>
        <item h="1" x="2"/>
        <item t="default"/>
      </items>
    </pivotField>
    <pivotField showAll="0"/>
    <pivotField axis="axisPage" multipleItemSelectionAllowed="1" showAll="0">
      <items count="16">
        <item x="5"/>
        <item h="1" x="8"/>
        <item h="1" x="6"/>
        <item h="1" x="9"/>
        <item h="1" x="3"/>
        <item h="1" x="1"/>
        <item h="1" x="2"/>
        <item h="1" x="7"/>
        <item h="1" x="0"/>
        <item h="1" x="4"/>
        <item h="1" m="1" x="14"/>
        <item h="1" m="1" x="12"/>
        <item h="1" m="1" x="10"/>
        <item h="1" m="1" x="11"/>
        <item h="1" m="1" x="13"/>
        <item t="default"/>
      </items>
    </pivotField>
    <pivotField axis="axisPage" multipleItemSelectionAllowed="1" showAll="0">
      <items count="5">
        <item x="1"/>
        <item x="0"/>
        <item m="1" x="2"/>
        <item m="1" x="3"/>
        <item t="default"/>
      </items>
    </pivotField>
    <pivotField numFmtId="22" showAll="0"/>
    <pivotField numFmtId="22" showAll="0"/>
    <pivotField numFmtId="166" showAll="0"/>
    <pivotField numFmtId="22" showAll="0"/>
    <pivotField numFmtId="167" showAll="0"/>
    <pivotField numFmtId="22" showAll="0"/>
    <pivotField numFmtId="2" showAll="0"/>
    <pivotField axis="axisPage" multipleItemSelectionAllowed="1" showAll="0">
      <items count="9">
        <item x="1"/>
        <item x="0"/>
        <item m="1" x="2"/>
        <item m="1" x="6"/>
        <item m="1" x="5"/>
        <item m="1" x="3"/>
        <item m="1" x="7"/>
        <item m="1" x="4"/>
        <item t="default"/>
      </items>
    </pivotField>
    <pivotField showAll="0"/>
    <pivotField showAll="0"/>
    <pivotField axis="axisPage" multipleItemSelectionAllowed="1" showAll="0">
      <items count="13">
        <item m="1" x="4"/>
        <item h="1" m="1" x="6"/>
        <item m="1" x="11"/>
        <item h="1" m="1" x="3"/>
        <item m="1" x="2"/>
        <item h="1" x="0"/>
        <item h="1" m="1" x="8"/>
        <item h="1" m="1" x="9"/>
        <item h="1" x="1"/>
        <item h="1" m="1" x="5"/>
        <item h="1" m="1" x="7"/>
        <item h="1" m="1" x="10"/>
        <item t="default"/>
      </items>
    </pivotField>
    <pivotField axis="axisCol" showAll="0">
      <items count="33">
        <item x="3"/>
        <item x="0"/>
        <item x="1"/>
        <item x="2"/>
        <item x="4"/>
        <item x="5"/>
        <item x="9"/>
        <item x="10"/>
        <item x="7"/>
        <item x="6"/>
        <item x="8"/>
        <item x="11"/>
        <item x="12"/>
        <item x="14"/>
        <item x="16"/>
        <item x="13"/>
        <item x="15"/>
        <item x="17"/>
        <item x="18"/>
        <item x="19"/>
        <item x="22"/>
        <item x="23"/>
        <item x="20"/>
        <item x="21"/>
        <item x="24"/>
        <item m="1" x="26"/>
        <item m="1" x="27"/>
        <item m="1" x="28"/>
        <item m="1" x="29"/>
        <item m="1" x="30"/>
        <item m="1" x="31"/>
        <item x="25"/>
        <item t="default"/>
      </items>
    </pivotField>
    <pivotField showAll="0"/>
    <pivotField axis="axisPage" multipleItemSelectionAllowed="1" showAll="0">
      <items count="53">
        <item m="1" x="26"/>
        <item m="1" x="15"/>
        <item m="1" x="42"/>
        <item m="1" x="31"/>
        <item m="1" x="16"/>
        <item m="1" x="46"/>
        <item m="1" x="33"/>
        <item x="5"/>
        <item m="1" x="22"/>
        <item m="1" x="49"/>
        <item m="1" x="39"/>
        <item m="1" x="25"/>
        <item m="1" x="11"/>
        <item m="1" x="10"/>
        <item m="1" x="9"/>
        <item m="1" x="7"/>
        <item m="1" x="6"/>
        <item m="1" x="8"/>
        <item x="1"/>
        <item x="0"/>
        <item x="2"/>
        <item x="3"/>
        <item x="4"/>
        <item m="1" x="48"/>
        <item m="1" x="45"/>
        <item m="1" x="38"/>
        <item m="1" x="32"/>
        <item m="1" x="24"/>
        <item m="1" x="21"/>
        <item m="1" x="14"/>
        <item h="1" m="1" x="47"/>
        <item h="1" m="1" x="41"/>
        <item h="1" m="1" x="37"/>
        <item h="1" m="1" x="30"/>
        <item h="1" m="1" x="23"/>
        <item h="1" m="1" x="20"/>
        <item h="1" m="1" x="29"/>
        <item h="1" m="1" x="13"/>
        <item h="1" m="1" x="36"/>
        <item h="1" m="1" x="28"/>
        <item h="1" m="1" x="19"/>
        <item h="1" m="1" x="12"/>
        <item h="1" m="1" x="44"/>
        <item h="1" m="1" x="18"/>
        <item h="1" m="1" x="35"/>
        <item h="1" m="1" x="51"/>
        <item h="1" m="1" x="27"/>
        <item h="1" m="1" x="43"/>
        <item h="1" m="1" x="17"/>
        <item h="1" m="1" x="34"/>
        <item h="1" m="1" x="50"/>
        <item h="1" m="1" x="40"/>
        <item t="default"/>
      </items>
    </pivotField>
    <pivotField axis="axisRow" showAll="0">
      <items count="333">
        <item m="1" x="20"/>
        <item x="14"/>
        <item x="13"/>
        <item x="12"/>
        <item x="0"/>
        <item x="1"/>
        <item x="6"/>
        <item x="7"/>
        <item x="3"/>
        <item x="2"/>
        <item x="5"/>
        <item x="4"/>
        <item x="8"/>
        <item x="9"/>
        <item x="10"/>
        <item x="11"/>
        <item x="16"/>
        <item x="15"/>
        <item x="18"/>
        <item x="19"/>
        <item m="1" x="21"/>
        <item m="1" x="306"/>
        <item x="17"/>
        <item m="1" x="323"/>
        <item m="1" x="29"/>
        <item m="1" x="274"/>
        <item m="1" x="88"/>
        <item m="1" x="128"/>
        <item m="1" x="234"/>
        <item m="1" x="46"/>
        <item m="1" x="214"/>
        <item m="1" x="265"/>
        <item m="1" x="193"/>
        <item m="1" x="289"/>
        <item m="1" x="55"/>
        <item m="1" x="117"/>
        <item m="1" x="320"/>
        <item m="1" x="317"/>
        <item m="1" x="199"/>
        <item m="1" x="103"/>
        <item m="1" x="195"/>
        <item m="1" x="106"/>
        <item m="1" x="292"/>
        <item m="1" x="288"/>
        <item m="1" x="203"/>
        <item m="1" x="40"/>
        <item m="1" x="212"/>
        <item m="1" x="311"/>
        <item m="1" x="99"/>
        <item m="1" x="174"/>
        <item m="1" x="82"/>
        <item m="1" x="268"/>
        <item m="1" x="281"/>
        <item m="1" x="185"/>
        <item m="1" x="176"/>
        <item m="1" x="225"/>
        <item m="1" x="230"/>
        <item m="1" x="43"/>
        <item m="1" x="249"/>
        <item m="1" x="27"/>
        <item m="1" x="32"/>
        <item m="1" x="276"/>
        <item m="1" x="94"/>
        <item m="1" x="156"/>
        <item m="1" x="160"/>
        <item m="1" x="287"/>
        <item m="1" x="228"/>
        <item m="1" x="328"/>
        <item m="1" x="97"/>
        <item m="1" x="79"/>
        <item m="1" x="59"/>
        <item m="1" x="37"/>
        <item m="1" x="38"/>
        <item m="1" x="140"/>
        <item m="1" x="279"/>
        <item m="1" x="298"/>
        <item m="1" x="70"/>
        <item m="1" x="24"/>
        <item m="1" x="56"/>
        <item m="1" x="239"/>
        <item m="1" x="62"/>
        <item m="1" x="147"/>
        <item m="1" x="172"/>
        <item m="1" x="201"/>
        <item m="1" x="223"/>
        <item m="1" x="235"/>
        <item m="1" x="256"/>
        <item m="1" x="196"/>
        <item m="1" x="261"/>
        <item m="1" x="26"/>
        <item m="1" x="308"/>
        <item m="1" x="246"/>
        <item m="1" x="170"/>
        <item m="1" x="315"/>
        <item m="1" x="93"/>
        <item m="1" x="154"/>
        <item m="1" x="186"/>
        <item m="1" x="303"/>
        <item m="1" x="144"/>
        <item m="1" x="213"/>
        <item m="1" x="301"/>
        <item m="1" x="75"/>
        <item m="1" x="179"/>
        <item m="1" x="60"/>
        <item m="1" x="293"/>
        <item m="1" x="216"/>
        <item m="1" x="141"/>
        <item m="1" x="83"/>
        <item m="1" x="153"/>
        <item m="1" x="209"/>
        <item m="1" x="129"/>
        <item m="1" x="180"/>
        <item m="1" x="163"/>
        <item m="1" x="139"/>
        <item m="1" x="283"/>
        <item m="1" x="51"/>
        <item m="1" x="146"/>
        <item m="1" x="253"/>
        <item m="1" x="184"/>
        <item m="1" x="125"/>
        <item m="1" x="149"/>
        <item m="1" x="202"/>
        <item m="1" x="219"/>
        <item m="1" x="90"/>
        <item m="1" x="61"/>
        <item m="1" x="318"/>
        <item m="1" x="206"/>
        <item m="1" x="122"/>
        <item m="1" x="310"/>
        <item m="1" x="247"/>
        <item m="1" x="54"/>
        <item m="1" x="183"/>
        <item m="1" x="241"/>
        <item m="1" x="168"/>
        <item m="1" x="115"/>
        <item m="1" x="171"/>
        <item m="1" x="227"/>
        <item m="1" x="112"/>
        <item m="1" x="105"/>
        <item m="1" x="95"/>
        <item m="1" x="313"/>
        <item m="1" x="236"/>
        <item m="1" x="297"/>
        <item m="1" x="67"/>
        <item m="1" x="271"/>
        <item m="1" x="324"/>
        <item m="1" x="166"/>
        <item m="1" x="48"/>
        <item m="1" x="252"/>
        <item m="1" x="78"/>
        <item m="1" x="134"/>
        <item m="1" x="85"/>
        <item m="1" x="72"/>
        <item m="1" x="299"/>
        <item m="1" x="57"/>
        <item m="1" x="35"/>
        <item m="1" x="132"/>
        <item m="1" x="110"/>
        <item m="1" x="257"/>
        <item m="1" x="188"/>
        <item m="1" x="52"/>
        <item m="1" x="200"/>
        <item m="1" x="321"/>
        <item m="1" x="194"/>
        <item m="1" x="245"/>
        <item m="1" x="218"/>
        <item m="1" x="189"/>
        <item m="1" x="173"/>
        <item m="1" x="260"/>
        <item m="1" x="33"/>
        <item m="1" x="243"/>
        <item m="1" x="161"/>
        <item m="1" x="107"/>
        <item m="1" x="64"/>
        <item m="1" x="277"/>
        <item m="1" x="100"/>
        <item m="1" x="319"/>
        <item m="1" x="127"/>
        <item m="1" x="208"/>
        <item m="1" x="47"/>
        <item m="1" x="150"/>
        <item m="1" x="211"/>
        <item m="1" x="22"/>
        <item m="1" x="50"/>
        <item m="1" x="181"/>
        <item m="1" x="165"/>
        <item m="1" x="118"/>
        <item m="1" x="151"/>
        <item m="1" x="238"/>
        <item m="1" x="198"/>
        <item m="1" x="42"/>
        <item m="1" x="207"/>
        <item m="1" x="41"/>
        <item m="1" x="53"/>
        <item m="1" x="314"/>
        <item m="1" x="262"/>
        <item m="1" x="330"/>
        <item m="1" x="226"/>
        <item m="1" x="290"/>
        <item m="1" x="259"/>
        <item m="1" x="269"/>
        <item m="1" x="113"/>
        <item m="1" x="326"/>
        <item m="1" x="39"/>
        <item m="1" x="30"/>
        <item m="1" x="282"/>
        <item m="1" x="192"/>
        <item m="1" x="145"/>
        <item m="1" x="302"/>
        <item m="1" x="304"/>
        <item m="1" x="138"/>
        <item m="1" x="300"/>
        <item m="1" x="270"/>
        <item m="1" x="58"/>
        <item m="1" x="143"/>
        <item m="1" x="23"/>
        <item m="1" x="242"/>
        <item m="1" x="221"/>
        <item m="1" x="187"/>
        <item m="1" x="25"/>
        <item m="1" x="285"/>
        <item m="1" x="89"/>
        <item m="1" x="327"/>
        <item m="1" x="329"/>
        <item m="1" x="71"/>
        <item m="1" x="182"/>
        <item m="1" x="152"/>
        <item m="1" x="258"/>
        <item m="1" x="322"/>
        <item m="1" x="142"/>
        <item m="1" x="177"/>
        <item m="1" x="267"/>
        <item m="1" x="307"/>
        <item m="1" x="220"/>
        <item m="1" x="101"/>
        <item m="1" x="224"/>
        <item m="1" x="86"/>
        <item m="1" x="312"/>
        <item m="1" x="272"/>
        <item m="1" x="49"/>
        <item m="1" x="254"/>
        <item m="1" x="126"/>
        <item m="1" x="157"/>
        <item m="1" x="102"/>
        <item m="1" x="309"/>
        <item m="1" x="80"/>
        <item m="1" x="251"/>
        <item m="1" x="280"/>
        <item m="1" x="84"/>
        <item m="1" x="215"/>
        <item m="1" x="133"/>
        <item m="1" x="231"/>
        <item m="1" x="296"/>
        <item m="1" x="66"/>
        <item m="1" x="92"/>
        <item m="1" x="96"/>
        <item m="1" x="204"/>
        <item m="1" x="273"/>
        <item m="1" x="31"/>
        <item m="1" x="284"/>
        <item m="1" x="98"/>
        <item m="1" x="148"/>
        <item m="1" x="275"/>
        <item m="1" x="131"/>
        <item m="1" x="65"/>
        <item m="1" x="87"/>
        <item m="1" x="45"/>
        <item m="1" x="68"/>
        <item m="1" x="74"/>
        <item m="1" x="135"/>
        <item m="1" x="104"/>
        <item m="1" x="294"/>
        <item m="1" x="316"/>
        <item m="1" x="91"/>
        <item m="1" x="77"/>
        <item m="1" x="162"/>
        <item m="1" x="191"/>
        <item m="1" x="111"/>
        <item m="1" x="109"/>
        <item m="1" x="244"/>
        <item m="1" x="116"/>
        <item m="1" x="248"/>
        <item m="1" x="233"/>
        <item m="1" x="305"/>
        <item m="1" x="178"/>
        <item m="1" x="169"/>
        <item m="1" x="286"/>
        <item m="1" x="159"/>
        <item m="1" x="130"/>
        <item m="1" x="28"/>
        <item m="1" x="325"/>
        <item m="1" x="119"/>
        <item m="1" x="263"/>
        <item m="1" x="278"/>
        <item m="1" x="217"/>
        <item m="1" x="81"/>
        <item m="1" x="137"/>
        <item m="1" x="222"/>
        <item m="1" x="229"/>
        <item m="1" x="250"/>
        <item m="1" x="158"/>
        <item m="1" x="76"/>
        <item m="1" x="197"/>
        <item m="1" x="237"/>
        <item m="1" x="291"/>
        <item m="1" x="190"/>
        <item m="1" x="69"/>
        <item m="1" x="240"/>
        <item m="1" x="210"/>
        <item m="1" x="121"/>
        <item m="1" x="295"/>
        <item m="1" x="73"/>
        <item m="1" x="205"/>
        <item m="1" x="331"/>
        <item m="1" x="108"/>
        <item m="1" x="164"/>
        <item m="1" x="264"/>
        <item m="1" x="124"/>
        <item m="1" x="136"/>
        <item m="1" x="34"/>
        <item m="1" x="167"/>
        <item m="1" x="266"/>
        <item m="1" x="175"/>
        <item m="1" x="155"/>
        <item m="1" x="44"/>
        <item m="1" x="63"/>
        <item m="1" x="36"/>
        <item m="1" x="123"/>
        <item m="1" x="255"/>
        <item m="1" x="232"/>
        <item m="1" x="114"/>
        <item m="1" x="120"/>
        <item t="default"/>
      </items>
    </pivotField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42"/>
  </rowFields>
  <rowItems count="1">
    <i t="grand">
      <x/>
    </i>
  </rowItems>
  <colFields count="1">
    <field x="39"/>
  </colFields>
  <colItems count="1">
    <i t="grand">
      <x/>
    </i>
  </colItems>
  <pageFields count="9">
    <pageField fld="10" hier="-1"/>
    <pageField fld="24" hier="-1"/>
    <pageField fld="26" hier="-1"/>
    <pageField fld="3" hier="-1"/>
    <pageField fld="27" hier="-1"/>
    <pageField fld="38" hier="-1"/>
    <pageField fld="41" hier="-1"/>
    <pageField fld="15" hier="-1"/>
    <pageField fld="35" hier="-1"/>
  </pageFields>
  <dataFields count="1">
    <dataField name="Count of Sales Document" fld="2" subtotal="count" baseField="35" baseItem="1"/>
  </dataFields>
  <formats count="3">
    <format dxfId="105">
      <pivotArea outline="0" collapsedLevelsAreSubtotals="1" fieldPosition="0"/>
    </format>
    <format dxfId="104">
      <pivotArea dataOnly="0" fieldPosition="0">
        <references count="1">
          <reference field="35" count="1">
            <x v="1"/>
          </reference>
        </references>
      </pivotArea>
    </format>
    <format dxfId="103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6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5" count="1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24B3-EDEF-47D3-ABBD-CD226F09AD05}" name="PivotTable1" cacheId="12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6" indent="0" compact="0" compactData="0" gridDropZones="1" multipleFieldFilters="0">
  <location ref="A4:H6" firstHeaderRow="2" firstDataRow="2" firstDataCol="2" rowPageCount="2" colPageCount="1"/>
  <pivotFields count="52">
    <pivotField compact="0" outline="0" showAll="0"/>
    <pivotField compact="0" outline="0" showAll="0"/>
    <pivotField axis="axisRow" compact="0" outline="0" showAll="0" defaultSubtotal="0">
      <items count="8000">
        <item x="4711"/>
        <item m="1" x="4922"/>
        <item m="1" x="5479"/>
        <item m="1" x="4926"/>
        <item m="1" x="4927"/>
        <item m="1" x="4928"/>
        <item m="1" x="4930"/>
        <item m="1" x="4935"/>
        <item m="1" x="4936"/>
        <item m="1" x="4938"/>
        <item m="1" x="4939"/>
        <item m="1" x="4942"/>
        <item m="1" x="4943"/>
        <item m="1" x="4949"/>
        <item m="1" x="4955"/>
        <item m="1" x="4957"/>
        <item m="1" x="4964"/>
        <item m="1" x="4965"/>
        <item m="1" x="4968"/>
        <item m="1" x="4971"/>
        <item m="1" x="4974"/>
        <item m="1" x="4975"/>
        <item m="1" x="4978"/>
        <item m="1" x="4981"/>
        <item m="1" x="4982"/>
        <item m="1" x="4983"/>
        <item m="1" x="4984"/>
        <item m="1" x="4988"/>
        <item m="1" x="4992"/>
        <item m="1" x="4994"/>
        <item m="1" x="4996"/>
        <item m="1" x="4998"/>
        <item m="1" x="4999"/>
        <item m="1" x="5000"/>
        <item m="1" x="5001"/>
        <item m="1" x="5002"/>
        <item m="1" x="5003"/>
        <item m="1" x="5154"/>
        <item m="1" x="5176"/>
        <item m="1" x="5168"/>
        <item m="1" x="5217"/>
        <item m="1" x="5235"/>
        <item m="1" x="5238"/>
        <item m="1" x="5219"/>
        <item m="1" x="4885"/>
        <item m="1" x="4842"/>
        <item m="1" x="4884"/>
        <item m="1" x="4883"/>
        <item m="1" x="4882"/>
        <item m="1" x="4881"/>
        <item m="1" x="4880"/>
        <item m="1" x="4879"/>
        <item m="1" x="4878"/>
        <item m="1" x="4877"/>
        <item m="1" x="4876"/>
        <item m="1" x="4875"/>
        <item m="1" x="4874"/>
        <item m="1" x="4873"/>
        <item m="1" x="4872"/>
        <item m="1" x="4871"/>
        <item m="1" x="4870"/>
        <item m="1" x="4869"/>
        <item m="1" x="4868"/>
        <item m="1" x="4867"/>
        <item m="1" x="4866"/>
        <item m="1" x="4865"/>
        <item m="1" x="4864"/>
        <item m="1" x="4841"/>
        <item m="1" x="4840"/>
        <item m="1" x="4839"/>
        <item m="1" x="4838"/>
        <item m="1" x="4837"/>
        <item m="1" x="4836"/>
        <item m="1" x="4835"/>
        <item m="1" x="4834"/>
        <item m="1" x="4833"/>
        <item m="1" x="4832"/>
        <item m="1" x="4831"/>
        <item m="1" x="4830"/>
        <item m="1" x="4829"/>
        <item m="1" x="4828"/>
        <item m="1" x="4827"/>
        <item m="1" x="4826"/>
        <item m="1" x="4824"/>
        <item m="1" x="4863"/>
        <item m="1" x="4862"/>
        <item m="1" x="4861"/>
        <item m="1" x="4860"/>
        <item m="1" x="4859"/>
        <item m="1" x="4856"/>
        <item m="1" x="4855"/>
        <item m="1" x="4854"/>
        <item m="1" x="4853"/>
        <item m="1" x="4852"/>
        <item m="1" x="4851"/>
        <item m="1" x="4850"/>
        <item m="1" x="4849"/>
        <item m="1" x="4823"/>
        <item m="1" x="4822"/>
        <item m="1" x="4821"/>
        <item m="1" x="4820"/>
        <item m="1" x="4819"/>
        <item m="1" x="4818"/>
        <item m="1" x="4817"/>
        <item m="1" x="4815"/>
        <item m="1" x="4813"/>
        <item m="1" x="4811"/>
        <item m="1" x="4810"/>
        <item m="1" x="4809"/>
        <item m="1" x="4800"/>
        <item m="1" x="4797"/>
        <item m="1" x="4795"/>
        <item m="1" x="4792"/>
        <item m="1" x="4788"/>
        <item m="1" x="4785"/>
        <item m="1" x="4782"/>
        <item m="1" x="4726"/>
        <item m="1" x="4727"/>
        <item m="1" x="4728"/>
        <item m="1" x="4729"/>
        <item m="1" x="4730"/>
        <item m="1" x="4731"/>
        <item m="1" x="4735"/>
        <item m="1" x="4734"/>
        <item m="1" x="4900"/>
        <item m="1" x="4895"/>
        <item m="1" x="4903"/>
        <item m="1" x="4896"/>
        <item m="1" x="4898"/>
        <item m="1" x="4899"/>
        <item m="1" x="4901"/>
        <item m="1" x="4902"/>
        <item m="1" x="4904"/>
        <item m="1" x="4905"/>
        <item m="1" x="4907"/>
        <item m="1" x="4908"/>
        <item m="1" x="4911"/>
        <item m="1" x="4914"/>
        <item m="1" x="4923"/>
        <item m="1" x="4929"/>
        <item m="1" x="4931"/>
        <item m="1" x="4932"/>
        <item m="1" x="4933"/>
        <item m="1" x="4937"/>
        <item m="1" x="4941"/>
        <item m="1" x="4944"/>
        <item m="1" x="4945"/>
        <item m="1" x="4946"/>
        <item m="1" x="4947"/>
        <item m="1" x="4948"/>
        <item m="1" x="4950"/>
        <item m="1" x="4951"/>
        <item m="1" x="4952"/>
        <item m="1" x="4953"/>
        <item m="1" x="4954"/>
        <item m="1" x="4956"/>
        <item m="1" x="4958"/>
        <item m="1" x="4959"/>
        <item m="1" x="4960"/>
        <item m="1" x="4961"/>
        <item m="1" x="4962"/>
        <item m="1" x="4963"/>
        <item m="1" x="4966"/>
        <item m="1" x="4967"/>
        <item m="1" x="4969"/>
        <item m="1" x="4970"/>
        <item m="1" x="4972"/>
        <item m="1" x="4973"/>
        <item m="1" x="4976"/>
        <item m="1" x="4977"/>
        <item m="1" x="4979"/>
        <item m="1" x="4980"/>
        <item m="1" x="4985"/>
        <item m="1" x="4986"/>
        <item m="1" x="4987"/>
        <item m="1" x="4989"/>
        <item m="1" x="4990"/>
        <item m="1" x="4991"/>
        <item m="1" x="4993"/>
        <item m="1" x="4995"/>
        <item m="1" x="4997"/>
        <item m="1" x="5004"/>
        <item m="1" x="5005"/>
        <item m="1" x="5007"/>
        <item m="1" x="5008"/>
        <item m="1" x="5010"/>
        <item m="1" x="5011"/>
        <item m="1" x="5012"/>
        <item m="1" x="5013"/>
        <item m="1" x="5015"/>
        <item m="1" x="5016"/>
        <item m="1" x="5017"/>
        <item m="1" x="5018"/>
        <item m="1" x="5020"/>
        <item m="1" x="5024"/>
        <item m="1" x="5026"/>
        <item m="1" x="5027"/>
        <item m="1" x="5028"/>
        <item m="1" x="5030"/>
        <item m="1" x="5033"/>
        <item m="1" x="5034"/>
        <item m="1" x="5036"/>
        <item m="1" x="5037"/>
        <item m="1" x="5038"/>
        <item m="1" x="5040"/>
        <item m="1" x="5044"/>
        <item m="1" x="5051"/>
        <item m="1" x="5052"/>
        <item m="1" x="5053"/>
        <item m="1" x="5056"/>
        <item m="1" x="5057"/>
        <item m="1" x="5062"/>
        <item m="1" x="5065"/>
        <item m="1" x="5067"/>
        <item m="1" x="5068"/>
        <item m="1" x="5069"/>
        <item m="1" x="5071"/>
        <item m="1" x="5073"/>
        <item m="1" x="5075"/>
        <item m="1" x="5076"/>
        <item m="1" x="5155"/>
        <item m="1" x="5156"/>
        <item m="1" x="5157"/>
        <item m="1" x="5158"/>
        <item m="1" x="5159"/>
        <item m="1" x="5160"/>
        <item m="1" x="5161"/>
        <item m="1" x="5162"/>
        <item m="1" x="5164"/>
        <item m="1" x="5175"/>
        <item m="1" x="5174"/>
        <item m="1" x="5173"/>
        <item m="1" x="5165"/>
        <item m="1" x="5166"/>
        <item m="1" x="5167"/>
        <item m="1" x="5169"/>
        <item m="1" x="5170"/>
        <item m="1" x="5171"/>
        <item m="1" x="5172"/>
        <item m="1" x="5177"/>
        <item m="1" x="5178"/>
        <item m="1" x="5182"/>
        <item m="1" x="5183"/>
        <item m="1" x="5186"/>
        <item m="1" x="5194"/>
        <item m="1" x="5216"/>
        <item m="1" x="5218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6"/>
        <item m="1" x="5237"/>
        <item m="1" x="5239"/>
        <item m="1" x="5240"/>
        <item m="1" x="5241"/>
        <item m="1" x="5242"/>
        <item m="1" x="5243"/>
        <item m="1" x="5244"/>
        <item m="1" x="5245"/>
        <item m="1" x="5248"/>
        <item m="1" x="5249"/>
        <item m="1" x="5250"/>
        <item m="1" x="5251"/>
        <item m="1" x="5252"/>
        <item m="1" x="5255"/>
        <item m="1" x="5256"/>
        <item m="1" x="5263"/>
        <item m="1" x="5269"/>
        <item m="1" x="5270"/>
        <item m="1" x="5307"/>
        <item m="1" x="4825"/>
        <item m="1" x="4858"/>
        <item m="1" x="4857"/>
        <item m="1" x="4816"/>
        <item m="1" x="4814"/>
        <item m="1" x="4812"/>
        <item m="1" x="4808"/>
        <item m="1" x="4807"/>
        <item m="1" x="4806"/>
        <item m="1" x="4805"/>
        <item m="1" x="4804"/>
        <item m="1" x="4803"/>
        <item m="1" x="4802"/>
        <item m="1" x="4801"/>
        <item m="1" x="4799"/>
        <item m="1" x="4798"/>
        <item m="1" x="4796"/>
        <item m="1" x="4794"/>
        <item m="1" x="4793"/>
        <item m="1" x="4791"/>
        <item m="1" x="4790"/>
        <item m="1" x="4789"/>
        <item m="1" x="4787"/>
        <item m="1" x="4786"/>
        <item m="1" x="4784"/>
        <item m="1" x="4783"/>
        <item m="1" x="4781"/>
        <item m="1" x="4780"/>
        <item m="1" x="4779"/>
        <item m="1" x="4777"/>
        <item m="1" x="4776"/>
        <item m="1" x="4775"/>
        <item m="1" x="4774"/>
        <item m="1" x="4773"/>
        <item m="1" x="4772"/>
        <item m="1" x="4770"/>
        <item m="1" x="4769"/>
        <item m="1" x="4768"/>
        <item m="1" x="4767"/>
        <item m="1" x="4766"/>
        <item m="1" x="4765"/>
        <item m="1" x="4764"/>
        <item m="1" x="4763"/>
        <item m="1" x="4762"/>
        <item m="1" x="4761"/>
        <item m="1" x="4757"/>
        <item m="1" x="4755"/>
        <item m="1" x="4754"/>
        <item m="1" x="4753"/>
        <item m="1" x="4751"/>
        <item m="1" x="4750"/>
        <item m="1" x="4749"/>
        <item m="1" x="4748"/>
        <item m="1" x="4747"/>
        <item m="1" x="4746"/>
        <item m="1" x="4743"/>
        <item m="1" x="4742"/>
        <item m="1" x="4741"/>
        <item m="1" x="4740"/>
        <item m="1" x="4739"/>
        <item m="1" x="4738"/>
        <item m="1" x="4737"/>
        <item m="1" x="4736"/>
        <item m="1" x="4725"/>
        <item m="1" x="4724"/>
        <item m="1" x="4723"/>
        <item m="1" x="4718"/>
        <item m="1" x="4848"/>
        <item m="1" x="4733"/>
        <item m="1" x="4732"/>
        <item m="1" x="4712"/>
        <item m="1" x="4844"/>
        <item m="1" x="4894"/>
        <item m="1" x="4893"/>
        <item m="1" x="4892"/>
        <item m="1" x="4906"/>
        <item m="1" x="4897"/>
        <item m="1" x="4909"/>
        <item m="1" x="4910"/>
        <item m="1" x="4912"/>
        <item m="1" x="4913"/>
        <item m="1" x="4915"/>
        <item m="1" x="4916"/>
        <item m="1" x="4918"/>
        <item m="1" x="4919"/>
        <item m="1" x="4920"/>
        <item m="1" x="4921"/>
        <item m="1" x="4924"/>
        <item m="1" x="4925"/>
        <item m="1" x="4934"/>
        <item m="1" x="5006"/>
        <item m="1" x="5009"/>
        <item m="1" x="5014"/>
        <item m="1" x="5019"/>
        <item m="1" x="5021"/>
        <item m="1" x="5022"/>
        <item m="1" x="5023"/>
        <item m="1" x="5025"/>
        <item m="1" x="5029"/>
        <item m="1" x="5031"/>
        <item m="1" x="5032"/>
        <item m="1" x="5035"/>
        <item m="1" x="5039"/>
        <item m="1" x="5041"/>
        <item m="1" x="5042"/>
        <item m="1" x="5043"/>
        <item m="1" x="5045"/>
        <item m="1" x="5046"/>
        <item m="1" x="5047"/>
        <item m="1" x="5048"/>
        <item m="1" x="5049"/>
        <item m="1" x="5050"/>
        <item m="1" x="5054"/>
        <item m="1" x="5055"/>
        <item m="1" x="5058"/>
        <item m="1" x="5059"/>
        <item m="1" x="5060"/>
        <item m="1" x="5061"/>
        <item m="1" x="5063"/>
        <item m="1" x="5064"/>
        <item m="1" x="5066"/>
        <item m="1" x="5070"/>
        <item m="1" x="5072"/>
        <item m="1" x="5074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90"/>
        <item m="1" x="5091"/>
        <item m="1" x="5092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5"/>
        <item m="1" x="5106"/>
        <item m="1" x="5107"/>
        <item m="1" x="5108"/>
        <item m="1" x="5109"/>
        <item m="1" x="5110"/>
        <item m="1" x="5112"/>
        <item m="1" x="5113"/>
        <item m="1" x="5114"/>
        <item m="1" x="5116"/>
        <item m="1" x="5117"/>
        <item m="1" x="5118"/>
        <item m="1" x="5121"/>
        <item m="1" x="5122"/>
        <item m="1" x="5124"/>
        <item m="1" x="5125"/>
        <item m="1" x="5126"/>
        <item m="1" x="5127"/>
        <item m="1" x="5129"/>
        <item m="1" x="5131"/>
        <item m="1" x="5133"/>
        <item m="1" x="5137"/>
        <item m="1" x="5138"/>
        <item m="1" x="5139"/>
        <item m="1" x="5140"/>
        <item m="1" x="5146"/>
        <item m="1" x="5152"/>
        <item m="1" x="5163"/>
        <item m="1" x="5179"/>
        <item m="1" x="5180"/>
        <item m="1" x="5181"/>
        <item m="1" x="5184"/>
        <item m="1" x="5185"/>
        <item m="1" x="5187"/>
        <item m="1" x="5188"/>
        <item m="1" x="5189"/>
        <item m="1" x="5190"/>
        <item m="1" x="5191"/>
        <item m="1" x="5192"/>
        <item m="1" x="5193"/>
        <item m="1" x="5195"/>
        <item m="1" x="5196"/>
        <item m="1" x="5197"/>
        <item m="1" x="5198"/>
        <item m="1" x="5199"/>
        <item m="1" x="5200"/>
        <item m="1" x="5201"/>
        <item m="1" x="5203"/>
        <item m="1" x="5204"/>
        <item m="1" x="5205"/>
        <item m="1" x="5208"/>
        <item m="1" x="5209"/>
        <item m="1" x="5211"/>
        <item m="1" x="5246"/>
        <item m="1" x="5247"/>
        <item m="1" x="5253"/>
        <item m="1" x="5254"/>
        <item m="1" x="5257"/>
        <item m="1" x="5258"/>
        <item m="1" x="5259"/>
        <item m="1" x="5260"/>
        <item m="1" x="5261"/>
        <item m="1" x="5262"/>
        <item m="1" x="5264"/>
        <item m="1" x="5265"/>
        <item m="1" x="5266"/>
        <item m="1" x="5267"/>
        <item m="1" x="5268"/>
        <item m="1" x="5271"/>
        <item m="1" x="5272"/>
        <item m="1" x="5273"/>
        <item m="1" x="5274"/>
        <item m="1" x="5275"/>
        <item m="1" x="5276"/>
        <item m="1" x="5277"/>
        <item m="1" x="5278"/>
        <item m="1" x="5280"/>
        <item m="1" x="5281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4"/>
        <item m="1" x="5295"/>
        <item m="1" x="5296"/>
        <item m="1" x="5297"/>
        <item m="1" x="5298"/>
        <item m="1" x="5299"/>
        <item m="1" x="5301"/>
        <item m="1" x="5302"/>
        <item m="1" x="5303"/>
        <item m="1" x="5305"/>
        <item m="1" x="5309"/>
        <item m="1" x="4778"/>
        <item m="1" x="4771"/>
        <item m="1" x="4760"/>
        <item m="1" x="4759"/>
        <item m="1" x="4758"/>
        <item m="1" x="5312"/>
        <item m="1" x="4756"/>
        <item m="1" x="4752"/>
        <item m="1" x="4745"/>
        <item m="1" x="4744"/>
        <item m="1" x="5313"/>
        <item m="1" x="4722"/>
        <item m="1" x="4721"/>
        <item m="1" x="4720"/>
        <item m="1" x="4719"/>
        <item m="1" x="5315"/>
        <item m="1" x="4717"/>
        <item m="1" x="4847"/>
        <item m="1" x="4846"/>
        <item m="1" x="5318"/>
        <item m="1" x="5320"/>
        <item m="1" x="4845"/>
        <item m="1" x="5321"/>
        <item m="1" x="5323"/>
        <item m="1" x="5324"/>
        <item m="1" x="4716"/>
        <item m="1" x="4715"/>
        <item m="1" x="5331"/>
        <item m="1" x="4714"/>
        <item m="1" x="5338"/>
        <item m="1" x="4713"/>
        <item m="1" x="4843"/>
        <item m="1" x="5452"/>
        <item m="1" x="5476"/>
        <item m="1" x="5477"/>
        <item m="1" x="4891"/>
        <item m="1" x="4890"/>
        <item m="1" x="4889"/>
        <item m="1" x="4888"/>
        <item m="1" x="4887"/>
        <item m="1" x="4886"/>
        <item m="1" x="4917"/>
        <item m="1" x="5484"/>
        <item m="1" x="5485"/>
        <item m="1" x="5486"/>
        <item m="1" x="5487"/>
        <item m="1" x="4940"/>
        <item m="1" x="5504"/>
        <item m="1" x="5088"/>
        <item m="1" x="5089"/>
        <item m="1" x="5093"/>
        <item m="1" x="5104"/>
        <item m="1" x="5510"/>
        <item m="1" x="5111"/>
        <item m="1" x="5115"/>
        <item m="1" x="5119"/>
        <item m="1" x="5120"/>
        <item m="1" x="5123"/>
        <item m="1" x="5511"/>
        <item m="1" x="5128"/>
        <item m="1" x="5512"/>
        <item m="1" x="5130"/>
        <item m="1" x="5132"/>
        <item m="1" x="5134"/>
        <item m="1" x="5135"/>
        <item m="1" x="5136"/>
        <item m="1" x="5513"/>
        <item m="1" x="5141"/>
        <item m="1" x="5142"/>
        <item m="1" x="5514"/>
        <item m="1" x="5515"/>
        <item m="1" x="5143"/>
        <item m="1" x="5144"/>
        <item m="1" x="5145"/>
        <item m="1" x="5147"/>
        <item m="1" x="5525"/>
        <item m="1" x="5148"/>
        <item m="1" x="5149"/>
        <item m="1" x="5150"/>
        <item m="1" x="5151"/>
        <item m="1" x="5534"/>
        <item m="1" x="5553"/>
        <item m="1" x="5153"/>
        <item m="1" x="5202"/>
        <item m="1" x="5206"/>
        <item m="1" x="5752"/>
        <item m="1" x="5207"/>
        <item m="1" x="5755"/>
        <item m="1" x="5210"/>
        <item m="1" x="5759"/>
        <item m="1" x="5212"/>
        <item m="1" x="5213"/>
        <item m="1" x="5214"/>
        <item m="1" x="5215"/>
        <item m="1" x="5279"/>
        <item m="1" x="5282"/>
        <item m="1" x="5293"/>
        <item m="1" x="5300"/>
        <item m="1" x="5304"/>
        <item m="1" x="5306"/>
        <item m="1" x="5812"/>
        <item m="1" x="5813"/>
        <item m="1" x="5816"/>
        <item m="1" x="5818"/>
        <item m="1" x="5820"/>
        <item m="1" x="5825"/>
        <item m="1" x="5827"/>
        <item m="1" x="5829"/>
        <item m="1" x="5831"/>
        <item m="1" x="5832"/>
        <item m="1" x="5308"/>
        <item m="1" x="5310"/>
        <item m="1" x="5311"/>
        <item m="1" x="5314"/>
        <item m="1" x="5316"/>
        <item m="1" x="5317"/>
        <item m="1" x="5319"/>
        <item m="1" x="5322"/>
        <item m="1" x="5325"/>
        <item m="1" x="5326"/>
        <item m="1" x="5327"/>
        <item m="1" x="5328"/>
        <item m="1" x="5329"/>
        <item m="1" x="5330"/>
        <item m="1" x="5332"/>
        <item m="1" x="5333"/>
        <item m="1" x="5334"/>
        <item m="1" x="5335"/>
        <item m="1" x="5336"/>
        <item m="1" x="5337"/>
        <item m="1" x="5339"/>
        <item m="1" x="5340"/>
        <item m="1" x="5341"/>
        <item m="1" x="5344"/>
        <item m="1" x="5345"/>
        <item m="1" x="5346"/>
        <item m="1" x="5347"/>
        <item m="1" x="5348"/>
        <item m="1" x="5349"/>
        <item m="1" x="5352"/>
        <item m="1" x="5354"/>
        <item m="1" x="5355"/>
        <item m="1" x="5357"/>
        <item m="1" x="5358"/>
        <item m="1" x="5359"/>
        <item m="1" x="5360"/>
        <item m="1" x="5363"/>
        <item m="1" x="5453"/>
        <item m="1" x="5454"/>
        <item m="1" x="5455"/>
        <item m="1" x="5456"/>
        <item m="1" x="5478"/>
        <item m="1" x="5480"/>
        <item m="1" x="5490"/>
        <item m="1" x="5491"/>
        <item m="1" x="5503"/>
        <item m="1" x="5506"/>
        <item m="1" x="5507"/>
        <item m="1" x="5508"/>
        <item m="1" x="5509"/>
        <item m="1" x="5516"/>
        <item m="1" x="5517"/>
        <item m="1" x="5518"/>
        <item m="1" x="5519"/>
        <item m="1" x="5520"/>
        <item m="1" x="5521"/>
        <item m="1" x="5522"/>
        <item m="1" x="5524"/>
        <item m="1" x="5526"/>
        <item m="1" x="5528"/>
        <item m="1" x="5529"/>
        <item m="1" x="5532"/>
        <item m="1" x="5533"/>
        <item m="1" x="5536"/>
        <item m="1" x="5537"/>
        <item m="1" x="5538"/>
        <item m="1" x="5539"/>
        <item m="1" x="5540"/>
        <item m="1" x="5541"/>
        <item m="1" x="5543"/>
        <item m="1" x="5545"/>
        <item m="1" x="5547"/>
        <item m="1" x="5548"/>
        <item m="1" x="5552"/>
        <item m="1" x="5554"/>
        <item m="1" x="5555"/>
        <item m="1" x="5556"/>
        <item m="1" x="5558"/>
        <item m="1" x="5560"/>
        <item m="1" x="5561"/>
        <item m="1" x="5562"/>
        <item m="1" x="5563"/>
        <item m="1" x="5564"/>
        <item m="1" x="5565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9"/>
        <item m="1" x="5603"/>
        <item m="1" x="5605"/>
        <item m="1" x="5607"/>
        <item m="1" x="5608"/>
        <item m="1" x="5611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749"/>
        <item m="1" x="5753"/>
        <item m="1" x="5756"/>
        <item m="1" x="5757"/>
        <item m="1" x="5758"/>
        <item m="1" x="5760"/>
        <item m="1" x="5762"/>
        <item m="1" x="5766"/>
        <item m="1" x="5768"/>
        <item m="1" x="5776"/>
        <item m="1" x="5777"/>
        <item m="1" x="5778"/>
        <item m="1" x="5809"/>
        <item m="1" x="5810"/>
        <item m="1" x="5811"/>
        <item m="1" x="5814"/>
        <item m="1" x="5815"/>
        <item m="1" x="5817"/>
        <item m="1" x="5819"/>
        <item m="1" x="5821"/>
        <item m="1" x="5822"/>
        <item m="1" x="5824"/>
        <item m="1" x="5826"/>
        <item m="1" x="5830"/>
        <item m="1" x="5833"/>
        <item m="1" x="5834"/>
        <item m="1" x="5836"/>
        <item m="1" x="5837"/>
        <item m="1" x="5839"/>
        <item m="1" x="5840"/>
        <item m="1" x="5842"/>
        <item m="1" x="5843"/>
        <item m="1" x="5844"/>
        <item m="1" x="5845"/>
        <item m="1" x="5854"/>
        <item m="1" x="5855"/>
        <item m="1" x="5856"/>
        <item m="1" x="5343"/>
        <item m="1" x="5350"/>
        <item m="1" x="5351"/>
        <item m="1" x="5356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4"/>
        <item m="1" x="5375"/>
        <item m="1" x="5376"/>
        <item m="1" x="5382"/>
        <item m="1" x="5383"/>
        <item m="1" x="5384"/>
        <item m="1" x="5388"/>
        <item m="1" x="5389"/>
        <item m="1" x="5472"/>
        <item m="1" x="5489"/>
        <item m="1" x="5492"/>
        <item m="1" x="5494"/>
        <item m="1" x="5505"/>
        <item m="1" x="5535"/>
        <item m="1" x="5542"/>
        <item m="1" x="5544"/>
        <item m="1" x="5546"/>
        <item m="1" x="5557"/>
        <item m="1" x="5559"/>
        <item m="1" x="5566"/>
        <item m="1" x="5567"/>
        <item m="1" x="5601"/>
        <item m="1" x="5602"/>
        <item m="1" x="5604"/>
        <item m="1" x="5606"/>
        <item m="1" x="5609"/>
        <item m="1" x="5610"/>
        <item m="1" x="5612"/>
        <item m="1" x="5613"/>
        <item m="1" x="5614"/>
        <item m="1" x="5640"/>
        <item m="1" x="5641"/>
        <item m="1" x="5644"/>
        <item m="1" x="5645"/>
        <item m="1" x="5646"/>
        <item m="1" x="5650"/>
        <item m="1" x="5750"/>
        <item m="1" x="5765"/>
        <item m="1" x="5769"/>
        <item m="1" x="5771"/>
        <item m="1" x="5773"/>
        <item m="1" x="5774"/>
        <item m="1" x="5775"/>
        <item m="1" x="5779"/>
        <item m="1" x="5783"/>
        <item m="1" x="5823"/>
        <item m="1" x="5828"/>
        <item m="1" x="5838"/>
        <item m="1" x="5841"/>
        <item m="1" x="5857"/>
        <item m="1" x="5858"/>
        <item m="1" x="5860"/>
        <item m="1" x="5863"/>
        <item m="1" x="5865"/>
        <item m="1" x="5867"/>
        <item m="1" x="5342"/>
        <item m="1" x="5353"/>
        <item m="1" x="5361"/>
        <item m="1" x="5362"/>
        <item m="1" x="5373"/>
        <item m="1" x="5377"/>
        <item m="1" x="5378"/>
        <item m="1" x="5379"/>
        <item m="1" x="5385"/>
        <item m="1" x="5386"/>
        <item m="1" x="5387"/>
        <item m="1" x="5390"/>
        <item m="1" x="5391"/>
        <item m="1" x="5392"/>
        <item m="1" x="5393"/>
        <item m="1" x="5394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12"/>
        <item m="1" x="5414"/>
        <item m="1" x="5417"/>
        <item m="1" x="5473"/>
        <item m="1" x="5482"/>
        <item m="1" x="5483"/>
        <item m="1" x="5488"/>
        <item m="1" x="5493"/>
        <item m="1" x="5495"/>
        <item m="1" x="5496"/>
        <item m="1" x="5500"/>
        <item m="1" x="5523"/>
        <item m="1" x="5530"/>
        <item m="1" x="5531"/>
        <item m="1" x="5549"/>
        <item m="1" x="5550"/>
        <item m="1" x="5551"/>
        <item m="1" x="5600"/>
        <item m="1" x="5639"/>
        <item m="1" x="5642"/>
        <item m="1" x="5643"/>
        <item m="1" x="5647"/>
        <item m="1" x="5648"/>
        <item m="1" x="5649"/>
        <item m="1" x="5651"/>
        <item m="1" x="5652"/>
        <item m="1" x="5653"/>
        <item m="1" x="5654"/>
        <item m="1" x="5656"/>
        <item m="1" x="5657"/>
        <item m="1" x="5659"/>
        <item m="1" x="5660"/>
        <item m="1" x="5661"/>
        <item m="1" x="5663"/>
        <item m="1" x="5664"/>
        <item m="1" x="5665"/>
        <item m="1" x="5667"/>
        <item m="1" x="5669"/>
        <item m="1" x="5671"/>
        <item m="1" x="5673"/>
        <item m="1" x="5674"/>
        <item m="1" x="5675"/>
        <item m="1" x="5676"/>
        <item m="1" x="5677"/>
        <item m="1" x="5679"/>
        <item m="1" x="5680"/>
        <item m="1" x="5681"/>
        <item m="1" x="5682"/>
        <item m="1" x="5683"/>
        <item m="1" x="5684"/>
        <item m="1" x="5685"/>
        <item m="1" x="5687"/>
        <item m="1" x="5688"/>
        <item m="1" x="5689"/>
        <item m="1" x="5692"/>
        <item m="1" x="5693"/>
        <item m="1" x="5694"/>
        <item m="1" x="5695"/>
        <item m="1" x="5696"/>
        <item m="1" x="5697"/>
        <item m="1" x="5698"/>
        <item m="1" x="5751"/>
        <item m="1" x="5754"/>
        <item m="1" x="5761"/>
        <item m="1" x="5764"/>
        <item m="1" x="5770"/>
        <item m="1" x="5772"/>
        <item m="1" x="5781"/>
        <item m="1" x="5782"/>
        <item m="1" x="5784"/>
        <item m="1" x="5785"/>
        <item m="1" x="5786"/>
        <item m="1" x="5787"/>
        <item m="1" x="5792"/>
        <item m="1" x="5794"/>
        <item m="1" x="5795"/>
        <item m="1" x="5796"/>
        <item m="1" x="5799"/>
        <item m="1" x="5835"/>
        <item m="1" x="5846"/>
        <item m="1" x="5847"/>
        <item m="1" x="5848"/>
        <item m="1" x="5853"/>
        <item m="1" x="5859"/>
        <item m="1" x="5861"/>
        <item m="1" x="5862"/>
        <item m="1" x="5866"/>
        <item m="1" x="5868"/>
        <item m="1" x="5869"/>
        <item m="1" x="5870"/>
        <item m="1" x="5871"/>
        <item m="1" x="5872"/>
        <item m="1" x="5873"/>
        <item m="1" x="5874"/>
        <item m="1" x="5875"/>
        <item m="1" x="5877"/>
        <item m="1" x="5878"/>
        <item m="1" x="5880"/>
        <item m="1" x="5881"/>
        <item m="1" x="5883"/>
        <item m="1" x="5884"/>
        <item m="1" x="5885"/>
        <item m="1" x="5890"/>
        <item m="1" x="5380"/>
        <item m="1" x="5381"/>
        <item m="1" x="5395"/>
        <item m="1" x="5410"/>
        <item m="1" x="5411"/>
        <item m="1" x="5415"/>
        <item m="1" x="5416"/>
        <item m="1" x="5418"/>
        <item m="1" x="5419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5"/>
        <item m="1" x="5436"/>
        <item m="1" x="5438"/>
        <item m="1" x="5470"/>
        <item m="1" x="5468"/>
        <item m="1" x="5467"/>
        <item m="1" x="5465"/>
        <item m="1" x="5464"/>
        <item m="1" x="5499"/>
        <item m="1" x="5502"/>
        <item m="1" x="5527"/>
        <item m="1" x="5598"/>
        <item m="1" x="5655"/>
        <item m="1" x="5658"/>
        <item m="1" x="5662"/>
        <item m="1" x="5666"/>
        <item m="1" x="5668"/>
        <item m="1" x="5670"/>
        <item m="1" x="5672"/>
        <item m="1" x="5678"/>
        <item m="1" x="5686"/>
        <item m="1" x="5690"/>
        <item m="1" x="5691"/>
        <item m="1" x="5699"/>
        <item m="1" x="5701"/>
        <item m="1" x="5702"/>
        <item m="1" x="5703"/>
        <item m="1" x="5704"/>
        <item m="1" x="5708"/>
        <item m="1" x="5709"/>
        <item m="1" x="5710"/>
        <item m="1" x="5715"/>
        <item m="1" x="5717"/>
        <item m="1" x="5723"/>
        <item m="1" x="5730"/>
        <item m="1" x="5734"/>
        <item m="1" x="5736"/>
        <item m="1" x="5763"/>
        <item m="1" x="5767"/>
        <item m="1" x="5780"/>
        <item m="1" x="5788"/>
        <item m="1" x="5789"/>
        <item m="1" x="5790"/>
        <item m="1" x="5791"/>
        <item m="1" x="5798"/>
        <item m="1" x="5804"/>
        <item m="1" x="5805"/>
        <item m="1" x="5849"/>
        <item m="1" x="5850"/>
        <item m="1" x="5851"/>
        <item m="1" x="5864"/>
        <item m="1" x="5876"/>
        <item m="1" x="5879"/>
        <item m="1" x="5886"/>
        <item m="1" x="5887"/>
        <item m="1" x="5891"/>
        <item m="1" x="5897"/>
        <item m="1" x="5899"/>
        <item m="1" x="5900"/>
        <item m="1" x="5409"/>
        <item m="1" x="5413"/>
        <item m="1" x="5420"/>
        <item m="1" x="5432"/>
        <item m="1" x="5433"/>
        <item m="1" x="5434"/>
        <item m="1" x="5437"/>
        <item m="1" x="5439"/>
        <item m="1" x="5440"/>
        <item m="1" x="5471"/>
        <item m="1" x="5469"/>
        <item m="1" x="5915"/>
        <item m="1" x="5466"/>
        <item m="1" x="5463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61"/>
        <item m="1" x="5460"/>
        <item m="1" x="5459"/>
        <item m="1" x="5458"/>
        <item m="1" x="5457"/>
        <item m="1" x="5462"/>
        <item m="1" x="5474"/>
        <item m="1" x="5475"/>
        <item m="1" x="5481"/>
        <item m="1" x="5497"/>
        <item m="1" x="5498"/>
        <item m="1" x="5501"/>
        <item m="1" x="6109"/>
        <item m="1" x="5700"/>
        <item m="1" x="5705"/>
        <item m="1" x="5706"/>
        <item m="1" x="5707"/>
        <item m="1" x="5711"/>
        <item m="1" x="5712"/>
        <item m="1" x="5713"/>
        <item m="1" x="5714"/>
        <item m="1" x="5716"/>
        <item m="1" x="5718"/>
        <item m="1" x="5719"/>
        <item m="1" x="5720"/>
        <item m="1" x="5721"/>
        <item m="1" x="5722"/>
        <item m="1" x="5724"/>
        <item m="1" x="5725"/>
        <item m="1" x="5726"/>
        <item m="1" x="5727"/>
        <item m="1" x="5728"/>
        <item m="1" x="5729"/>
        <item m="1" x="5731"/>
        <item m="1" x="5732"/>
        <item m="1" x="5733"/>
        <item m="1" x="5735"/>
        <item m="1" x="5737"/>
        <item m="1" x="6140"/>
        <item m="1" x="6145"/>
        <item m="1" x="5738"/>
        <item m="1" x="5739"/>
        <item m="1" x="5740"/>
        <item m="1" x="6148"/>
        <item m="1" x="5741"/>
        <item m="1" x="5742"/>
        <item m="1" x="5743"/>
        <item m="1" x="5744"/>
        <item m="1" x="5745"/>
        <item m="1" x="5746"/>
        <item m="1" x="5747"/>
        <item m="1" x="5748"/>
        <item m="1" x="5793"/>
        <item m="1" x="5797"/>
        <item m="1" x="5800"/>
        <item m="1" x="5801"/>
        <item m="1" x="5802"/>
        <item m="1" x="5803"/>
        <item m="1" x="5806"/>
        <item m="1" x="5807"/>
        <item m="1" x="6363"/>
        <item m="1" x="5808"/>
        <item m="1" x="5852"/>
        <item m="1" x="5882"/>
        <item m="1" x="5888"/>
        <item m="1" x="5889"/>
        <item m="1" x="5892"/>
        <item m="1" x="5893"/>
        <item m="1" x="5894"/>
        <item m="1" x="5895"/>
        <item m="1" x="5896"/>
        <item m="1" x="5898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4"/>
        <item m="1" x="5916"/>
        <item m="1" x="5917"/>
        <item m="1" x="5918"/>
        <item m="1" x="5919"/>
        <item m="1" x="5920"/>
        <item m="1" x="5921"/>
        <item m="1" x="5922"/>
        <item m="1" x="5923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1"/>
        <item m="1" x="5942"/>
        <item m="1" x="5945"/>
        <item m="1" x="5946"/>
        <item m="1" x="5947"/>
        <item m="1" x="5950"/>
        <item m="1" x="5951"/>
        <item m="1" x="5954"/>
        <item m="1" x="5955"/>
        <item m="1" x="5956"/>
        <item m="1" x="5957"/>
        <item m="1" x="5958"/>
        <item m="1" x="5959"/>
        <item m="1" x="5962"/>
        <item m="1" x="5965"/>
        <item m="1" x="6098"/>
        <item m="1" x="6099"/>
        <item m="1" x="6100"/>
        <item m="1" x="6102"/>
        <item m="1" x="6105"/>
        <item m="1" x="6106"/>
        <item m="1" x="6107"/>
        <item m="1" x="6110"/>
        <item m="1" x="6111"/>
        <item m="1" x="6114"/>
        <item m="1" x="6123"/>
        <item m="1" x="6125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3"/>
        <item m="1" x="6144"/>
        <item m="1" x="6146"/>
        <item m="1" x="6147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3"/>
        <item m="1" x="6167"/>
        <item m="1" x="6168"/>
        <item m="1" x="6171"/>
        <item m="1" x="6173"/>
        <item m="1" x="6174"/>
        <item m="1" x="6175"/>
        <item m="1" x="6177"/>
        <item m="1" x="6178"/>
        <item m="1" x="6180"/>
        <item m="1" x="6188"/>
        <item m="1" x="6189"/>
        <item m="1" x="6197"/>
        <item m="1" x="6198"/>
        <item m="1" x="6203"/>
        <item m="1" x="6206"/>
        <item m="1" x="6209"/>
        <item m="1" x="6210"/>
        <item m="1" x="6213"/>
        <item m="1" x="6222"/>
        <item m="1" x="6235"/>
        <item m="1" x="6353"/>
        <item m="1" x="6354"/>
        <item m="1" x="6355"/>
        <item m="1" x="6358"/>
        <item m="1" x="6359"/>
        <item m="1" x="6361"/>
        <item m="1" x="6364"/>
        <item m="1" x="6365"/>
        <item m="1" x="6366"/>
        <item m="1" x="6367"/>
        <item m="1" x="6368"/>
        <item m="1" x="6369"/>
        <item m="1" x="6371"/>
        <item m="1" x="6378"/>
        <item m="1" x="6412"/>
        <item m="1" x="6413"/>
        <item m="1" x="6415"/>
        <item m="1" x="6422"/>
        <item m="1" x="6423"/>
        <item m="1" x="6424"/>
        <item m="1" x="6425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1"/>
        <item m="1" x="6444"/>
        <item m="1" x="6448"/>
        <item m="1" x="6451"/>
        <item m="1" x="6452"/>
        <item m="1" x="6511"/>
        <item m="1" x="5924"/>
        <item m="1" x="5940"/>
        <item m="1" x="5943"/>
        <item m="1" x="5948"/>
        <item m="1" x="5949"/>
        <item m="1" x="5952"/>
        <item m="1" x="5953"/>
        <item m="1" x="5960"/>
        <item m="1" x="5961"/>
        <item m="1" x="5963"/>
        <item m="1" x="5964"/>
        <item m="1" x="5966"/>
        <item m="1" x="5967"/>
        <item m="1" x="5998"/>
        <item m="1" x="5997"/>
        <item m="1" x="5996"/>
        <item m="1" x="5995"/>
        <item m="1" x="5994"/>
        <item m="1" x="5993"/>
        <item m="1" x="5991"/>
        <item m="1" x="5968"/>
        <item m="1" x="5974"/>
        <item m="1" x="5975"/>
        <item m="1" x="5976"/>
        <item m="1" x="5978"/>
        <item m="1" x="5979"/>
        <item m="1" x="5981"/>
        <item m="1" x="6083"/>
        <item m="1" x="6084"/>
        <item m="1" x="6104"/>
        <item m="1" x="6127"/>
        <item m="1" x="6162"/>
        <item m="1" x="6166"/>
        <item m="1" x="6169"/>
        <item m="1" x="6172"/>
        <item m="1" x="6176"/>
        <item m="1" x="6179"/>
        <item m="1" x="6181"/>
        <item m="1" x="6183"/>
        <item m="1" x="6185"/>
        <item m="1" x="6186"/>
        <item m="1" x="6187"/>
        <item m="1" x="6190"/>
        <item m="1" x="6192"/>
        <item m="1" x="6193"/>
        <item m="1" x="6199"/>
        <item m="1" x="6200"/>
        <item m="1" x="6202"/>
        <item m="1" x="6207"/>
        <item m="1" x="6214"/>
        <item m="1" x="6215"/>
        <item m="1" x="6223"/>
        <item m="1" x="6226"/>
        <item m="1" x="6227"/>
        <item m="1" x="6231"/>
        <item m="1" x="6233"/>
        <item m="1" x="6241"/>
        <item m="1" x="6242"/>
        <item m="1" x="6256"/>
        <item m="1" x="6351"/>
        <item m="1" x="6352"/>
        <item m="1" x="6360"/>
        <item m="1" x="6382"/>
        <item m="1" x="6384"/>
        <item m="1" x="6392"/>
        <item m="1" x="6414"/>
        <item m="1" x="6427"/>
        <item m="1" x="6433"/>
        <item m="1" x="6438"/>
        <item m="1" x="6442"/>
        <item m="1" x="6443"/>
        <item m="1" x="6447"/>
        <item m="1" x="6453"/>
        <item m="1" x="6454"/>
        <item m="1" x="6455"/>
        <item m="1" x="6457"/>
        <item m="1" x="6458"/>
        <item m="1" x="6459"/>
        <item m="1" x="6508"/>
        <item m="1" x="6510"/>
        <item m="1" x="5913"/>
        <item m="1" x="5944"/>
        <item m="1" x="5992"/>
        <item m="1" x="5990"/>
        <item m="1" x="5969"/>
        <item m="1" x="5970"/>
        <item m="1" x="5971"/>
        <item m="1" x="5972"/>
        <item m="1" x="5973"/>
        <item m="1" x="5977"/>
        <item m="1" x="5980"/>
        <item m="1" x="5982"/>
        <item m="1" x="5983"/>
        <item m="1" x="5984"/>
        <item m="1" x="5985"/>
        <item m="1" x="5986"/>
        <item m="1" x="5987"/>
        <item m="1" x="598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10"/>
        <item m="1" x="6011"/>
        <item m="1" x="6062"/>
        <item m="1" x="6061"/>
        <item m="1" x="6060"/>
        <item m="1" x="6059"/>
        <item m="1" x="6058"/>
        <item m="1" x="6057"/>
        <item m="1" x="6056"/>
        <item m="1" x="6055"/>
        <item m="1" x="6075"/>
        <item m="1" x="6074"/>
        <item m="1" x="6073"/>
        <item m="1" x="6072"/>
        <item m="1" x="6070"/>
        <item m="1" x="6069"/>
        <item m="1" x="6068"/>
        <item m="1" x="6067"/>
        <item m="1" x="6066"/>
        <item m="1" x="6064"/>
        <item m="1" x="6063"/>
        <item m="1" x="6054"/>
        <item m="1" x="6053"/>
        <item m="1" x="6046"/>
        <item m="1" x="6045"/>
        <item m="1" x="6042"/>
        <item m="1" x="6038"/>
        <item m="1" x="6035"/>
        <item m="1" x="6032"/>
        <item m="1" x="6012"/>
        <item m="1" x="6016"/>
        <item m="1" x="6018"/>
        <item m="1" x="6019"/>
        <item m="1" x="6085"/>
        <item m="1" x="6091"/>
        <item m="1" x="6092"/>
        <item m="1" x="6093"/>
        <item m="1" x="6094"/>
        <item m="1" x="6103"/>
        <item m="1" x="6108"/>
        <item m="1" x="6112"/>
        <item m="1" x="6113"/>
        <item m="1" x="6115"/>
        <item m="1" x="6116"/>
        <item m="1" x="6117"/>
        <item m="1" x="6119"/>
        <item m="1" x="6124"/>
        <item m="1" x="6126"/>
        <item m="1" x="6164"/>
        <item m="1" x="6165"/>
        <item m="1" x="6170"/>
        <item m="1" x="6182"/>
        <item m="1" x="6184"/>
        <item m="1" x="6191"/>
        <item m="1" x="6194"/>
        <item m="1" x="6195"/>
        <item m="1" x="6196"/>
        <item m="1" x="6201"/>
        <item m="1" x="6204"/>
        <item m="1" x="6205"/>
        <item m="1" x="6208"/>
        <item m="1" x="6211"/>
        <item m="1" x="6212"/>
        <item m="1" x="6216"/>
        <item m="1" x="6217"/>
        <item m="1" x="6218"/>
        <item m="1" x="6219"/>
        <item m="1" x="6220"/>
        <item m="1" x="6221"/>
        <item m="1" x="6224"/>
        <item m="1" x="6225"/>
        <item m="1" x="6228"/>
        <item m="1" x="6229"/>
        <item m="1" x="6230"/>
        <item m="1" x="6232"/>
        <item m="1" x="6234"/>
        <item m="1" x="6236"/>
        <item m="1" x="6237"/>
        <item m="1" x="6238"/>
        <item m="1" x="6239"/>
        <item m="1" x="6240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7"/>
        <item m="1" x="6258"/>
        <item m="1" x="6259"/>
        <item m="1" x="6260"/>
        <item m="1" x="6261"/>
        <item m="1" x="6263"/>
        <item m="1" x="6264"/>
        <item m="1" x="6265"/>
        <item m="1" x="6266"/>
        <item m="1" x="6268"/>
        <item m="1" x="6269"/>
        <item m="1" x="6271"/>
        <item m="1" x="6272"/>
        <item m="1" x="6273"/>
        <item m="1" x="6274"/>
        <item m="1" x="6276"/>
        <item m="1" x="6281"/>
        <item m="1" x="6282"/>
        <item m="1" x="6283"/>
        <item m="1" x="6284"/>
        <item m="1" x="6285"/>
        <item m="1" x="6286"/>
        <item m="1" x="6288"/>
        <item m="1" x="6289"/>
        <item m="1" x="6290"/>
        <item m="1" x="6291"/>
        <item m="1" x="6292"/>
        <item m="1" x="6293"/>
        <item m="1" x="6295"/>
        <item m="1" x="6296"/>
        <item m="1" x="6299"/>
        <item m="1" x="6301"/>
        <item m="1" x="6302"/>
        <item m="1" x="6309"/>
        <item m="1" x="6310"/>
        <item m="1" x="6312"/>
        <item m="1" x="6313"/>
        <item m="1" x="6314"/>
        <item m="1" x="6320"/>
        <item m="1" x="6321"/>
        <item m="1" x="6322"/>
        <item m="1" x="6323"/>
        <item m="1" x="6349"/>
        <item m="1" x="6350"/>
        <item m="1" x="6356"/>
        <item m="1" x="6357"/>
        <item m="1" x="6362"/>
        <item m="1" x="6370"/>
        <item m="1" x="6372"/>
        <item m="1" x="6373"/>
        <item m="1" x="6374"/>
        <item m="1" x="6375"/>
        <item m="1" x="6376"/>
        <item m="1" x="6377"/>
        <item m="1" x="6379"/>
        <item m="1" x="6381"/>
        <item m="1" x="6383"/>
        <item m="1" x="6385"/>
        <item m="1" x="6386"/>
        <item m="1" x="6387"/>
        <item m="1" x="6390"/>
        <item m="1" x="6393"/>
        <item m="1" x="6394"/>
        <item m="1" x="6395"/>
        <item m="1" x="6397"/>
        <item m="1" x="6399"/>
        <item m="1" x="6400"/>
        <item m="1" x="6401"/>
        <item m="1" x="6402"/>
        <item m="1" x="6406"/>
        <item m="1" x="6407"/>
        <item m="1" x="6416"/>
        <item m="1" x="6417"/>
        <item m="1" x="6418"/>
        <item m="1" x="6419"/>
        <item m="1" x="6420"/>
        <item m="1" x="6421"/>
        <item m="1" x="6426"/>
        <item m="1" x="6445"/>
        <item m="1" x="6449"/>
        <item m="1" x="6450"/>
        <item m="1" x="6456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3"/>
        <item m="1" x="6474"/>
        <item m="1" x="6475"/>
        <item m="1" x="6476"/>
        <item m="1" x="6477"/>
        <item m="1" x="6478"/>
        <item m="1" x="6480"/>
        <item m="1" x="6482"/>
        <item m="1" x="6483"/>
        <item m="1" x="6484"/>
        <item m="1" x="6485"/>
        <item m="1" x="6486"/>
        <item m="1" x="6487"/>
        <item m="1" x="6488"/>
        <item m="1" x="6490"/>
        <item m="1" x="6491"/>
        <item m="1" x="6493"/>
        <item m="1" x="6494"/>
        <item m="1" x="6495"/>
        <item m="1" x="6509"/>
        <item m="1" x="5989"/>
        <item m="1" x="6009"/>
        <item m="1" x="6071"/>
        <item m="1" x="6065"/>
        <item m="1" x="6052"/>
        <item m="1" x="6051"/>
        <item m="1" x="6050"/>
        <item m="1" x="6049"/>
        <item m="1" x="6048"/>
        <item m="1" x="6047"/>
        <item m="1" x="6044"/>
        <item m="1" x="6043"/>
        <item m="1" x="6041"/>
        <item m="1" x="6040"/>
        <item m="1" x="6039"/>
        <item m="1" x="6037"/>
        <item m="1" x="6036"/>
        <item m="1" x="6034"/>
        <item m="1" x="6033"/>
        <item m="1" x="6031"/>
        <item m="1" x="6030"/>
        <item m="1" x="6029"/>
        <item m="1" x="6013"/>
        <item m="1" x="6014"/>
        <item m="1" x="6015"/>
        <item m="1" x="6017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76"/>
        <item m="1" x="6077"/>
        <item m="1" x="6078"/>
        <item m="1" x="6079"/>
        <item m="1" x="6080"/>
        <item m="1" x="6522"/>
        <item m="1" x="6081"/>
        <item m="1" x="6082"/>
        <item m="1" x="6529"/>
        <item m="1" x="6090"/>
        <item m="1" x="6089"/>
        <item m="1" x="6531"/>
        <item m="1" x="6088"/>
        <item m="1" x="6087"/>
        <item m="1" x="6532"/>
        <item m="1" x="6086"/>
        <item m="1" x="6537"/>
        <item m="1" x="6538"/>
        <item m="1" x="6543"/>
        <item m="1" x="6544"/>
        <item m="1" x="6095"/>
        <item m="1" x="6096"/>
        <item m="1" x="6097"/>
        <item m="1" x="6680"/>
        <item m="1" x="6101"/>
        <item m="1" x="6681"/>
        <item m="1" x="6118"/>
        <item m="1" x="6120"/>
        <item m="1" x="6121"/>
        <item m="1" x="6687"/>
        <item m="1" x="6122"/>
        <item m="1" x="6262"/>
        <item m="1" x="6267"/>
        <item m="1" x="6270"/>
        <item m="1" x="6275"/>
        <item m="1" x="6277"/>
        <item m="1" x="6278"/>
        <item m="1" x="6279"/>
        <item m="1" x="6280"/>
        <item m="1" x="6287"/>
        <item m="1" x="6294"/>
        <item m="1" x="6297"/>
        <item m="1" x="6298"/>
        <item m="1" x="6300"/>
        <item m="1" x="6303"/>
        <item m="1" x="6304"/>
        <item m="1" x="6305"/>
        <item m="1" x="6724"/>
        <item m="1" x="6306"/>
        <item m="1" x="6307"/>
        <item m="1" x="6308"/>
        <item m="1" x="6311"/>
        <item m="1" x="6315"/>
        <item m="1" x="6316"/>
        <item m="1" x="6317"/>
        <item m="1" x="6318"/>
        <item m="1" x="6319"/>
        <item m="1" x="6725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48"/>
        <item m="1" x="6347"/>
        <item m="1" x="6346"/>
        <item m="1" x="6335"/>
        <item m="1" x="6733"/>
        <item m="1" x="6734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8"/>
        <item m="1" x="6791"/>
        <item m="1" x="6792"/>
        <item m="1" x="6795"/>
        <item m="1" x="6797"/>
        <item m="1" x="6798"/>
        <item m="1" x="6799"/>
        <item m="1" x="6800"/>
        <item m="1" x="6803"/>
        <item m="1" x="6809"/>
        <item m="1" x="6814"/>
        <item m="1" x="6826"/>
        <item m="1" x="6828"/>
        <item m="1" x="6380"/>
        <item m="1" x="6388"/>
        <item m="1" x="6389"/>
        <item m="1" x="6391"/>
        <item m="1" x="6396"/>
        <item m="1" x="6398"/>
        <item m="1" x="6403"/>
        <item m="1" x="6404"/>
        <item m="1" x="6405"/>
        <item m="1" x="6408"/>
        <item m="1" x="6409"/>
        <item m="1" x="6410"/>
        <item m="1" x="6411"/>
        <item m="1" x="6446"/>
        <item m="1" x="6472"/>
        <item m="1" x="6479"/>
        <item m="1" x="6481"/>
        <item m="1" x="6489"/>
        <item m="1" x="7078"/>
        <item m="1" x="6492"/>
        <item m="1" x="6496"/>
        <item m="1" x="6497"/>
        <item m="1" x="6498"/>
        <item m="1" x="6499"/>
        <item m="1" x="7085"/>
        <item m="1" x="6500"/>
        <item m="1" x="6501"/>
        <item m="1" x="6502"/>
        <item m="1" x="6503"/>
        <item m="1" x="6504"/>
        <item m="1" x="7092"/>
        <item m="1" x="6505"/>
        <item m="1" x="6506"/>
        <item m="1" x="6507"/>
        <item m="1" x="7101"/>
        <item m="1" x="7102"/>
        <item m="1" x="7103"/>
        <item m="1" x="6516"/>
        <item m="1" x="6533"/>
        <item m="1" x="6548"/>
        <item m="1" x="6674"/>
        <item m="1" x="6689"/>
        <item m="1" x="6690"/>
        <item m="1" x="6720"/>
        <item m="1" x="6721"/>
        <item m="1" x="6732"/>
        <item m="1" x="6735"/>
        <item m="1" x="6736"/>
        <item m="1" x="6737"/>
        <item m="1" x="6740"/>
        <item m="1" x="6741"/>
        <item m="1" x="6742"/>
        <item m="1" x="6743"/>
        <item m="1" x="6753"/>
        <item m="1" x="6754"/>
        <item m="1" x="6758"/>
        <item m="1" x="6760"/>
        <item m="1" x="6761"/>
        <item m="1" x="6762"/>
        <item m="1" x="6763"/>
        <item m="1" x="6765"/>
        <item m="1" x="6768"/>
        <item m="1" x="6772"/>
        <item m="1" x="6786"/>
        <item m="1" x="6787"/>
        <item m="1" x="6790"/>
        <item m="1" x="6805"/>
        <item m="1" x="6807"/>
        <item m="1" x="6808"/>
        <item m="1" x="6812"/>
        <item m="1" x="6817"/>
        <item m="1" x="6819"/>
        <item m="1" x="6821"/>
        <item m="1" x="6822"/>
        <item m="1" x="6823"/>
        <item m="1" x="6824"/>
        <item m="1" x="6825"/>
        <item m="1" x="6827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7023"/>
        <item m="1" x="7024"/>
        <item m="1" x="7025"/>
        <item m="1" x="7029"/>
        <item m="1" x="7030"/>
        <item m="1" x="7031"/>
        <item m="1" x="7037"/>
        <item m="1" x="7079"/>
        <item m="1" x="7089"/>
        <item m="1" x="7096"/>
        <item m="1" x="7097"/>
        <item m="1" x="7106"/>
        <item m="1" x="6512"/>
        <item m="1" x="6513"/>
        <item m="1" x="6514"/>
        <item m="1" x="6515"/>
        <item m="1" x="6517"/>
        <item m="1" x="6518"/>
        <item m="1" x="6519"/>
        <item m="1" x="6520"/>
        <item m="1" x="6521"/>
        <item m="1" x="6523"/>
        <item m="1" x="6524"/>
        <item m="1" x="6525"/>
        <item m="1" x="6526"/>
        <item m="1" x="6527"/>
        <item m="1" x="6528"/>
        <item m="1" x="6530"/>
        <item m="1" x="6534"/>
        <item m="1" x="6535"/>
        <item m="1" x="6536"/>
        <item m="1" x="6539"/>
        <item m="1" x="7169"/>
        <item m="1" x="6540"/>
        <item m="1" x="6541"/>
        <item m="1" x="6542"/>
        <item m="1" x="6545"/>
        <item m="1" x="6546"/>
        <item m="1" x="6547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5"/>
        <item m="1" x="6626"/>
        <item m="1" x="6627"/>
        <item m="1" x="6628"/>
        <item m="1" x="6630"/>
        <item m="1" x="6632"/>
        <item m="1" x="6633"/>
        <item m="1" x="6636"/>
        <item m="1" x="6637"/>
        <item m="1" x="6638"/>
        <item m="1" x="6640"/>
        <item m="1" x="6641"/>
        <item m="1" x="6642"/>
        <item m="1" x="6643"/>
        <item m="1" x="6644"/>
        <item m="1" x="6657"/>
        <item m="1" x="6656"/>
        <item m="1" x="6655"/>
        <item m="1" x="6645"/>
        <item m="1" x="6647"/>
        <item m="1" x="6648"/>
        <item m="1" x="6649"/>
        <item m="1" x="6652"/>
        <item m="1" x="6673"/>
        <item m="1" x="6654"/>
        <item m="1" x="6659"/>
        <item m="1" x="6675"/>
        <item m="1" x="6676"/>
        <item m="1" x="6677"/>
        <item m="1" x="6682"/>
        <item m="1" x="6683"/>
        <item m="1" x="6684"/>
        <item m="1" x="6685"/>
        <item m="1" x="6686"/>
        <item m="1" x="6688"/>
        <item m="1" x="6691"/>
        <item m="1" x="6692"/>
        <item m="1" x="6693"/>
        <item m="1" x="6694"/>
        <item m="1" x="6695"/>
        <item m="1" x="6696"/>
        <item m="1" x="6697"/>
        <item m="1" x="6698"/>
        <item m="1" x="6700"/>
        <item m="1" x="6701"/>
        <item m="1" x="6703"/>
        <item m="1" x="6704"/>
        <item m="1" x="6707"/>
        <item m="1" x="6712"/>
        <item m="1" x="6713"/>
        <item m="1" x="6714"/>
        <item m="1" x="6715"/>
        <item m="1" x="6716"/>
        <item m="1" x="6717"/>
        <item m="1" x="6718"/>
        <item m="1" x="6719"/>
        <item m="1" x="6722"/>
        <item m="1" x="6723"/>
        <item m="1" x="6726"/>
        <item m="1" x="6727"/>
        <item m="1" x="6728"/>
        <item m="1" x="6729"/>
        <item m="1" x="6730"/>
        <item m="1" x="6731"/>
        <item m="1" x="6738"/>
        <item m="1" x="6739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5"/>
        <item m="1" x="6756"/>
        <item m="1" x="6757"/>
        <item m="1" x="6759"/>
        <item m="1" x="6764"/>
        <item m="1" x="6766"/>
        <item m="1" x="6767"/>
        <item m="1" x="6769"/>
        <item m="1" x="6770"/>
        <item m="1" x="6771"/>
        <item m="1" x="6789"/>
        <item m="1" x="6793"/>
        <item m="1" x="6794"/>
        <item m="1" x="6796"/>
        <item m="1" x="6801"/>
        <item m="1" x="6802"/>
        <item m="1" x="6804"/>
        <item m="1" x="6806"/>
        <item m="1" x="6810"/>
        <item m="1" x="6811"/>
        <item m="1" x="6813"/>
        <item m="1" x="6815"/>
        <item m="1" x="6816"/>
        <item m="1" x="6818"/>
        <item m="1" x="6820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8"/>
        <item m="1" x="6939"/>
        <item m="1" x="6940"/>
        <item m="1" x="6941"/>
        <item m="1" x="6943"/>
        <item m="1" x="6944"/>
        <item m="1" x="6945"/>
        <item m="1" x="6946"/>
        <item m="1" x="6947"/>
        <item m="1" x="6948"/>
        <item m="1" x="6950"/>
        <item m="1" x="6952"/>
        <item m="1" x="6954"/>
        <item m="1" x="6957"/>
        <item m="1" x="6962"/>
        <item m="1" x="6964"/>
        <item m="1" x="6966"/>
        <item m="1" x="6967"/>
        <item m="1" x="6968"/>
        <item m="1" x="6971"/>
        <item m="1" x="6976"/>
        <item m="1" x="6979"/>
        <item m="1" x="6982"/>
        <item m="1" x="6986"/>
        <item m="1" x="6989"/>
        <item m="1" x="6991"/>
        <item m="1" x="6995"/>
        <item m="1" x="6996"/>
        <item m="1" x="6999"/>
        <item m="1" x="7000"/>
        <item m="1" x="7001"/>
        <item m="1" x="7002"/>
        <item m="1" x="7003"/>
        <item m="1" x="7004"/>
        <item m="1" x="7007"/>
        <item m="1" x="7009"/>
        <item m="1" x="7015"/>
        <item m="1" x="7019"/>
        <item m="1" x="7021"/>
        <item m="1" x="7022"/>
        <item m="1" x="7026"/>
        <item m="1" x="7027"/>
        <item m="1" x="7028"/>
        <item m="1" x="7032"/>
        <item m="1" x="7033"/>
        <item m="1" x="7034"/>
        <item m="1" x="7035"/>
        <item m="1" x="7036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5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72"/>
        <item m="1" x="7080"/>
        <item m="1" x="7081"/>
        <item m="1" x="7082"/>
        <item m="1" x="7083"/>
        <item m="1" x="7084"/>
        <item m="1" x="7086"/>
        <item m="1" x="7087"/>
        <item m="1" x="7090"/>
        <item m="1" x="7091"/>
        <item m="1" x="7093"/>
        <item m="1" x="7094"/>
        <item m="1" x="7095"/>
        <item m="1" x="7098"/>
        <item m="1" x="7099"/>
        <item m="1" x="7100"/>
        <item m="1" x="7104"/>
        <item m="1" x="7105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2"/>
        <item m="1" x="7144"/>
        <item m="1" x="7145"/>
        <item m="1" x="7146"/>
        <item m="1" x="7147"/>
        <item m="1" x="7148"/>
        <item m="1" x="7149"/>
        <item m="1" x="7150"/>
        <item m="1" x="7151"/>
        <item m="1" x="7154"/>
        <item m="1" x="7155"/>
        <item m="1" x="7157"/>
        <item m="1" x="7158"/>
        <item m="1" x="7160"/>
        <item m="1" x="7161"/>
        <item m="1" x="7162"/>
        <item m="1" x="7163"/>
        <item m="1" x="7165"/>
        <item m="1" x="7168"/>
        <item m="1" x="6894"/>
        <item m="1" x="6956"/>
        <item m="1" x="6984"/>
        <item m="1" x="6992"/>
        <item m="1" x="7053"/>
        <item m="1" x="7054"/>
        <item m="1" x="7067"/>
        <item m="1" x="7073"/>
        <item m="1" x="7143"/>
        <item m="1" x="7164"/>
        <item m="1" x="6563"/>
        <item m="1" x="6624"/>
        <item m="1" x="6629"/>
        <item m="1" x="7170"/>
        <item m="1" x="7171"/>
        <item m="1" x="6631"/>
        <item m="1" x="6634"/>
        <item m="1" x="6635"/>
        <item m="1" x="6639"/>
        <item m="1" x="6646"/>
        <item m="1" x="7172"/>
        <item m="1" x="6650"/>
        <item m="1" x="6651"/>
        <item m="1" x="6653"/>
        <item m="1" x="7173"/>
        <item m="1" x="7174"/>
        <item m="1" x="7175"/>
        <item m="1" x="6672"/>
        <item m="1" x="6671"/>
        <item m="1" x="6670"/>
        <item m="1" x="7176"/>
        <item m="1" x="6669"/>
        <item m="1" x="6668"/>
        <item m="1" x="7177"/>
        <item m="1" x="7178"/>
        <item m="1" x="6667"/>
        <item m="1" x="6666"/>
        <item m="1" x="6665"/>
        <item m="1" x="6664"/>
        <item m="1" x="7179"/>
        <item m="1" x="6663"/>
        <item m="1" x="6662"/>
        <item m="1" x="7180"/>
        <item m="1" x="7181"/>
        <item m="1" x="7182"/>
        <item m="1" x="7183"/>
        <item m="1" x="6661"/>
        <item m="1" x="7185"/>
        <item m="1" x="7186"/>
        <item m="1" x="7187"/>
        <item m="1" x="7189"/>
        <item m="1" x="7190"/>
        <item m="1" x="7191"/>
        <item m="1" x="7192"/>
        <item m="1" x="7196"/>
        <item m="1" x="7197"/>
        <item m="1" x="7198"/>
        <item m="1" x="7199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3"/>
        <item m="1" x="7217"/>
        <item m="1" x="7221"/>
        <item m="1" x="7232"/>
        <item m="1" x="6660"/>
        <item m="1" x="6658"/>
        <item m="1" x="7349"/>
        <item m="1" x="7350"/>
        <item m="1" x="6678"/>
        <item m="1" x="6679"/>
        <item m="1" x="7362"/>
        <item m="1" x="6699"/>
        <item m="1" x="6702"/>
        <item m="1" x="6705"/>
        <item m="1" x="6706"/>
        <item m="1" x="6708"/>
        <item m="1" x="6709"/>
        <item m="1" x="7365"/>
        <item m="1" x="6710"/>
        <item m="1" x="6711"/>
        <item m="1" x="7368"/>
        <item m="1" x="7370"/>
        <item m="1" x="7373"/>
        <item m="1" x="7374"/>
        <item m="1" x="7385"/>
        <item m="1" x="7388"/>
        <item m="1" x="7389"/>
        <item m="1" x="7392"/>
        <item m="1" x="6937"/>
        <item m="1" x="6942"/>
        <item m="1" x="6949"/>
        <item m="1" x="6951"/>
        <item m="1" x="6953"/>
        <item m="1" x="6955"/>
        <item m="1" x="6958"/>
        <item m="1" x="6959"/>
        <item m="1" x="6960"/>
        <item m="1" x="7393"/>
        <item m="1" x="6961"/>
        <item m="1" x="6963"/>
        <item m="1" x="6965"/>
        <item m="1" x="6969"/>
        <item m="1" x="7394"/>
        <item m="1" x="6970"/>
        <item m="1" x="6972"/>
        <item m="1" x="6973"/>
        <item m="1" x="6974"/>
        <item m="1" x="6975"/>
        <item m="1" x="6977"/>
        <item m="1" x="6978"/>
        <item m="1" x="6980"/>
        <item m="1" x="6981"/>
        <item m="1" x="6983"/>
        <item m="1" x="7395"/>
        <item m="1" x="6985"/>
        <item m="1" x="6987"/>
        <item m="1" x="7396"/>
        <item m="1" x="6988"/>
        <item m="1" x="6990"/>
        <item m="1" x="6993"/>
        <item m="1" x="6994"/>
        <item m="1" x="6997"/>
        <item m="1" x="6998"/>
        <item m="1" x="7397"/>
        <item m="1" x="7399"/>
        <item m="1" x="7005"/>
        <item m="1" x="7006"/>
        <item m="1" x="7400"/>
        <item m="1" x="7008"/>
        <item m="1" x="7401"/>
        <item m="1" x="7010"/>
        <item m="1" x="7011"/>
        <item m="1" x="7402"/>
        <item m="1" x="7403"/>
        <item m="1" x="7012"/>
        <item m="1" x="7404"/>
        <item m="1" x="7013"/>
        <item m="1" x="7405"/>
        <item m="1" x="7014"/>
        <item m="1" x="7016"/>
        <item m="1" x="7406"/>
        <item m="1" x="7407"/>
        <item m="1" x="7017"/>
        <item m="1" x="7408"/>
        <item m="1" x="7018"/>
        <item m="1" x="7411"/>
        <item m="1" x="7412"/>
        <item m="1" x="7414"/>
        <item m="1" x="7415"/>
        <item m="1" x="7416"/>
        <item m="1" x="7418"/>
        <item m="1" x="7420"/>
        <item m="1" x="7424"/>
        <item m="1" x="7425"/>
        <item m="1" x="7429"/>
        <item m="1" x="7430"/>
        <item m="1" x="7431"/>
        <item m="1" x="7432"/>
        <item m="1" x="7433"/>
        <item m="1" x="7434"/>
        <item m="1" x="7435"/>
        <item m="1" x="7436"/>
        <item m="1" x="7438"/>
        <item m="1" x="7442"/>
        <item m="1" x="7444"/>
        <item m="1" x="7445"/>
        <item m="1" x="7448"/>
        <item m="1" x="7449"/>
        <item m="1" x="7450"/>
        <item m="1" x="7452"/>
        <item m="1" x="7453"/>
        <item m="1" x="7454"/>
        <item m="1" x="7456"/>
        <item m="1" x="7459"/>
        <item m="1" x="7460"/>
        <item m="1" x="7461"/>
        <item m="1" x="7463"/>
        <item m="1" x="7464"/>
        <item m="1" x="7468"/>
        <item m="1" x="7472"/>
        <item m="1" x="7474"/>
        <item m="1" x="7475"/>
        <item m="1" x="7477"/>
        <item m="1" x="7481"/>
        <item m="1" x="7482"/>
        <item m="1" x="7486"/>
        <item m="1" x="7487"/>
        <item m="1" x="7493"/>
        <item m="1" x="7494"/>
        <item m="1" x="7495"/>
        <item m="1" x="7497"/>
        <item m="1" x="7498"/>
        <item m="1" x="7499"/>
        <item m="1" x="7020"/>
        <item m="1" x="7660"/>
        <item m="1" x="7661"/>
        <item m="1" x="7052"/>
        <item m="1" x="7056"/>
        <item m="1" x="7068"/>
        <item m="1" x="7069"/>
        <item m="1" x="7662"/>
        <item m="1" x="7070"/>
        <item m="1" x="7071"/>
        <item m="1" x="7074"/>
        <item m="1" x="7664"/>
        <item m="1" x="7075"/>
        <item m="1" x="7076"/>
        <item m="1" x="7665"/>
        <item m="1" x="7077"/>
        <item m="1" x="7669"/>
        <item m="1" x="7670"/>
        <item m="1" x="7671"/>
        <item m="1" x="7672"/>
        <item m="1" x="7673"/>
        <item m="1" x="7675"/>
        <item m="1" x="7678"/>
        <item m="1" x="7088"/>
        <item m="1" x="7717"/>
        <item m="1" x="7123"/>
        <item m="1" x="7140"/>
        <item m="1" x="7141"/>
        <item m="1" x="7152"/>
        <item m="1" x="7153"/>
        <item m="1" x="7156"/>
        <item m="1" x="7159"/>
        <item m="1" x="7166"/>
        <item m="1" x="7167"/>
        <item m="1" x="7723"/>
        <item m="1" x="7724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7"/>
        <item m="1" x="7738"/>
        <item m="1" x="7741"/>
        <item m="1" x="7746"/>
        <item m="1" x="7747"/>
        <item m="1" x="7814"/>
        <item m="1" x="7193"/>
        <item m="1" x="7195"/>
        <item m="1" x="7218"/>
        <item m="1" x="7223"/>
        <item m="1" x="7224"/>
        <item m="1" x="7225"/>
        <item m="1" x="7233"/>
        <item m="1" x="7234"/>
        <item m="1" x="7241"/>
        <item m="1" x="7369"/>
        <item m="1" x="7371"/>
        <item m="1" x="7417"/>
        <item m="1" x="7447"/>
        <item m="1" x="7451"/>
        <item m="1" x="7457"/>
        <item m="1" x="7462"/>
        <item m="1" x="7470"/>
        <item m="1" x="7471"/>
        <item m="1" x="7483"/>
        <item m="1" x="7485"/>
        <item m="1" x="7488"/>
        <item m="1" x="7500"/>
        <item m="1" x="7663"/>
        <item m="1" x="7679"/>
        <item m="1" x="7684"/>
        <item m="1" x="7685"/>
        <item m="1" x="7739"/>
        <item m="1" x="7744"/>
        <item m="1" x="7748"/>
        <item m="1" x="7749"/>
        <item m="1" x="7752"/>
        <item m="1" x="7184"/>
        <item m="1" x="7188"/>
        <item m="1" x="7194"/>
        <item m="1" x="7200"/>
        <item m="1" x="7212"/>
        <item m="1" x="7215"/>
        <item m="1" x="7216"/>
        <item m="1" x="7219"/>
        <item m="1" x="7220"/>
        <item m="1" x="7222"/>
        <item m="1" x="7226"/>
        <item m="1" x="7227"/>
        <item m="1" x="7228"/>
        <item m="1" x="7229"/>
        <item m="1" x="7230"/>
        <item m="1" x="7231"/>
        <item m="1" x="7235"/>
        <item m="1" x="7236"/>
        <item m="1" x="7237"/>
        <item m="1" x="7238"/>
        <item m="1" x="7239"/>
        <item m="1" x="7240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4"/>
        <item m="1" x="7255"/>
        <item m="1" x="7258"/>
        <item m="1" x="7259"/>
        <item m="1" x="7260"/>
        <item m="1" x="7261"/>
        <item m="1" x="7262"/>
        <item m="1" x="7263"/>
        <item m="1" x="7265"/>
        <item m="1" x="7266"/>
        <item m="1" x="7267"/>
        <item m="1" x="7268"/>
        <item m="1" x="7269"/>
        <item m="1" x="7272"/>
        <item m="1" x="7273"/>
        <item m="1" x="7274"/>
        <item m="1" x="7275"/>
        <item m="1" x="7277"/>
        <item m="1" x="7278"/>
        <item m="1" x="7280"/>
        <item m="1" x="7283"/>
        <item m="1" x="7286"/>
        <item m="1" x="7287"/>
        <item m="1" x="7288"/>
        <item m="1" x="7289"/>
        <item m="1" x="7290"/>
        <item m="1" x="7291"/>
        <item m="1" x="7295"/>
        <item m="1" x="7296"/>
        <item m="1" x="7297"/>
        <item m="1" x="7298"/>
        <item m="1" x="7303"/>
        <item m="1" x="7304"/>
        <item m="1" x="7305"/>
        <item m="1" x="7306"/>
        <item m="1" x="7309"/>
        <item m="1" x="7314"/>
        <item m="1" x="7351"/>
        <item m="1" x="7352"/>
        <item m="1" x="7357"/>
        <item m="1" x="7363"/>
        <item m="1" x="7364"/>
        <item m="1" x="7366"/>
        <item m="1" x="7367"/>
        <item m="1" x="7372"/>
        <item m="1" x="7375"/>
        <item m="1" x="7377"/>
        <item m="1" x="7386"/>
        <item m="1" x="7390"/>
        <item m="1" x="7391"/>
        <item m="1" x="7398"/>
        <item m="1" x="7409"/>
        <item m="1" x="7410"/>
        <item m="1" x="7413"/>
        <item m="1" x="7419"/>
        <item m="1" x="7421"/>
        <item m="1" x="7422"/>
        <item m="1" x="7423"/>
        <item m="1" x="7426"/>
        <item m="1" x="7427"/>
        <item m="1" x="7428"/>
        <item m="1" x="7437"/>
        <item m="1" x="7439"/>
        <item m="1" x="7440"/>
        <item m="1" x="7441"/>
        <item m="1" x="7443"/>
        <item m="1" x="7446"/>
        <item m="1" x="7455"/>
        <item m="1" x="7458"/>
        <item m="1" x="7465"/>
        <item m="1" x="7466"/>
        <item m="1" x="7467"/>
        <item m="1" x="7469"/>
        <item m="1" x="7473"/>
        <item m="1" x="7476"/>
        <item m="1" x="7478"/>
        <item m="1" x="7479"/>
        <item m="1" x="7480"/>
        <item m="1" x="7484"/>
        <item m="1" x="7489"/>
        <item m="1" x="7490"/>
        <item m="1" x="7491"/>
        <item m="1" x="7492"/>
        <item m="1" x="7496"/>
        <item m="1" x="7501"/>
        <item m="1" x="7502"/>
        <item m="1" x="7503"/>
        <item m="1" x="7504"/>
        <item m="1" x="7505"/>
        <item m="1" x="7506"/>
        <item m="1" x="7507"/>
        <item m="1" x="7510"/>
        <item m="1" x="7511"/>
        <item m="1" x="7512"/>
        <item m="1" x="7513"/>
        <item m="1" x="7515"/>
        <item m="1" x="7517"/>
        <item m="1" x="7519"/>
        <item m="1" x="7521"/>
        <item m="1" x="7523"/>
        <item m="1" x="7524"/>
        <item m="1" x="7525"/>
        <item m="1" x="7528"/>
        <item m="1" x="7529"/>
        <item m="1" x="7531"/>
        <item m="1" x="7533"/>
        <item m="1" x="7534"/>
        <item m="1" x="7535"/>
        <item m="1" x="7536"/>
        <item m="1" x="7537"/>
        <item m="1" x="7538"/>
        <item m="1" x="7540"/>
        <item m="1" x="7541"/>
        <item m="1" x="7544"/>
        <item m="1" x="7545"/>
        <item m="1" x="7546"/>
        <item m="1" x="7547"/>
        <item m="1" x="7548"/>
        <item m="1" x="7549"/>
        <item m="1" x="7552"/>
        <item m="1" x="7553"/>
        <item m="1" x="7554"/>
        <item m="1" x="7556"/>
        <item m="1" x="7557"/>
        <item m="1" x="7559"/>
        <item m="1" x="7560"/>
        <item m="1" x="7563"/>
        <item m="1" x="7565"/>
        <item m="1" x="7566"/>
        <item m="1" x="7567"/>
        <item m="1" x="7569"/>
        <item m="1" x="7570"/>
        <item m="1" x="7571"/>
        <item m="1" x="7577"/>
        <item m="1" x="7578"/>
        <item m="1" x="7580"/>
        <item m="1" x="7583"/>
        <item m="1" x="7666"/>
        <item m="1" x="7667"/>
        <item m="1" x="7668"/>
        <item m="1" x="7676"/>
        <item m="1" x="7677"/>
        <item m="1" x="7680"/>
        <item m="1" x="7681"/>
        <item m="1" x="7682"/>
        <item m="1" x="7683"/>
        <item m="1" x="7686"/>
        <item m="1" x="7687"/>
        <item m="1" x="7688"/>
        <item m="1" x="7689"/>
        <item m="1" x="7690"/>
        <item m="1" x="7691"/>
        <item m="1" x="7693"/>
        <item m="1" x="7695"/>
        <item m="1" x="7698"/>
        <item m="1" x="7699"/>
        <item m="1" x="7705"/>
        <item m="1" x="7718"/>
        <item m="1" x="7719"/>
        <item m="1" x="7720"/>
        <item m="1" x="7721"/>
        <item m="1" x="7722"/>
        <item m="1" x="7725"/>
        <item m="1" x="7736"/>
        <item m="1" x="7740"/>
        <item m="1" x="7742"/>
        <item m="1" x="7743"/>
        <item m="1" x="7745"/>
        <item m="1" x="7750"/>
        <item m="1" x="7751"/>
        <item m="1" x="7753"/>
        <item m="1" x="7754"/>
        <item m="1" x="7755"/>
        <item m="1" x="7756"/>
        <item m="1" x="7757"/>
        <item m="1" x="7758"/>
        <item m="1" x="7759"/>
        <item m="1" x="7761"/>
        <item m="1" x="7762"/>
        <item m="1" x="7763"/>
        <item m="1" x="7764"/>
        <item m="1" x="7765"/>
        <item m="1" x="7766"/>
        <item m="1" x="7767"/>
        <item m="1" x="7768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5"/>
        <item m="1" x="7786"/>
        <item m="1" x="7787"/>
        <item m="1" x="7790"/>
        <item m="1" x="7214"/>
        <item m="1" x="7253"/>
        <item m="1" x="7256"/>
        <item m="1" x="7257"/>
        <item m="1" x="7264"/>
        <item m="1" x="7270"/>
        <item m="1" x="7271"/>
        <item m="1" x="7276"/>
        <item m="1" x="7279"/>
        <item m="1" x="7281"/>
        <item m="1" x="7282"/>
        <item m="1" x="7284"/>
        <item m="1" x="7285"/>
        <item m="1" x="7292"/>
        <item m="1" x="7293"/>
        <item m="1" x="7294"/>
        <item m="1" x="7299"/>
        <item m="1" x="7300"/>
        <item m="1" x="7301"/>
        <item m="1" x="7302"/>
        <item m="1" x="7307"/>
        <item m="1" x="7308"/>
        <item m="1" x="7310"/>
        <item m="1" x="7311"/>
        <item m="1" x="7312"/>
        <item m="1" x="7313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53"/>
        <item m="1" x="7354"/>
        <item m="1" x="7355"/>
        <item m="1" x="7356"/>
        <item m="1" x="7358"/>
        <item m="1" x="7359"/>
        <item m="1" x="7360"/>
        <item m="1" x="7361"/>
        <item m="1" x="7983"/>
        <item m="1" x="7376"/>
        <item m="1" x="7378"/>
        <item m="1" x="7379"/>
        <item m="1" x="7380"/>
        <item m="1" x="7381"/>
        <item m="1" x="7382"/>
        <item m="1" x="7383"/>
        <item m="1" x="7384"/>
        <item m="1" x="7387"/>
        <item m="1" x="7508"/>
        <item m="1" x="7509"/>
        <item m="1" x="7514"/>
        <item m="1" x="7516"/>
        <item m="1" x="7518"/>
        <item m="1" x="7520"/>
        <item m="1" x="7522"/>
        <item m="1" x="7526"/>
        <item m="1" x="7527"/>
        <item m="1" x="7530"/>
        <item m="1" x="7532"/>
        <item m="1" x="7539"/>
        <item m="1" x="7542"/>
        <item m="1" x="7543"/>
        <item m="1" x="7550"/>
        <item m="1" x="7551"/>
        <item m="1" x="7555"/>
        <item m="1" x="7558"/>
        <item m="1" x="7561"/>
        <item m="1" x="7562"/>
        <item m="1" x="7564"/>
        <item m="1" x="7568"/>
        <item m="1" x="7572"/>
        <item m="1" x="7573"/>
        <item m="1" x="7574"/>
        <item m="1" x="7575"/>
        <item m="1" x="7576"/>
        <item m="1" x="7579"/>
        <item m="1" x="7581"/>
        <item m="1" x="7582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24"/>
        <item m="1" x="7623"/>
        <item m="1" x="7622"/>
        <item m="1" x="7621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74"/>
        <item m="1" x="7692"/>
        <item m="1" x="7694"/>
        <item m="1" x="7696"/>
        <item m="1" x="7697"/>
        <item m="1" x="7700"/>
        <item m="1" x="7701"/>
        <item m="1" x="7702"/>
        <item m="1" x="7703"/>
        <item m="1" x="7704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60"/>
        <item m="1" x="7769"/>
        <item m="1" x="7783"/>
        <item m="1" x="7784"/>
        <item m="1" x="7788"/>
        <item m="1" x="7789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5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6"/>
        <item m="1" x="7857"/>
        <item m="1" x="7859"/>
        <item m="1" x="7860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7"/>
        <item m="1" x="7878"/>
        <item m="1" x="7882"/>
        <item m="1" x="7977"/>
        <item m="1" x="7984"/>
        <item m="1" x="7986"/>
        <item m="1" x="7987"/>
        <item m="1" x="7816"/>
        <item m="1" x="7855"/>
        <item m="1" x="7858"/>
        <item m="1" x="7861"/>
        <item m="1" x="7862"/>
        <item m="1" x="7863"/>
        <item m="1" x="7875"/>
        <item m="1" x="7876"/>
        <item m="1" x="7879"/>
        <item m="1" x="7880"/>
        <item m="1" x="7881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5"/>
        <item m="1" x="7916"/>
        <item m="1" x="7917"/>
        <item m="1" x="7919"/>
        <item m="1" x="7920"/>
        <item m="1" x="7923"/>
        <item m="1" x="7924"/>
        <item m="1" x="7925"/>
        <item m="1" x="7926"/>
        <item m="1" x="7927"/>
        <item m="1" x="7931"/>
        <item m="1" x="7933"/>
        <item m="1" x="7934"/>
        <item m="1" x="7935"/>
        <item m="1" x="7938"/>
        <item m="1" x="7939"/>
        <item m="1" x="7940"/>
        <item m="1" x="7942"/>
        <item m="1" x="7943"/>
        <item m="1" x="7944"/>
        <item m="1" x="7945"/>
        <item m="1" x="7946"/>
        <item m="1" x="7958"/>
        <item m="1" x="7978"/>
        <item m="1" x="7979"/>
        <item m="1" x="7980"/>
        <item m="1" x="7985"/>
        <item m="1" x="7988"/>
        <item m="1" x="7989"/>
        <item m="1" x="7990"/>
        <item m="1" x="7991"/>
        <item m="1" x="7992"/>
        <item m="1" x="7817"/>
        <item m="1" x="7913"/>
        <item m="1" x="7914"/>
        <item m="1" x="7918"/>
        <item m="1" x="7921"/>
        <item m="1" x="7922"/>
        <item m="1" x="7928"/>
        <item m="1" x="7929"/>
        <item m="1" x="7930"/>
        <item m="1" x="7932"/>
        <item m="1" x="7936"/>
        <item m="1" x="7937"/>
        <item m="1" x="7941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81"/>
        <item m="1" x="798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66">
        <item x="57"/>
        <item x="52"/>
        <item x="39"/>
        <item x="46"/>
        <item x="10"/>
        <item x="0"/>
        <item x="48"/>
        <item x="38"/>
        <item x="63"/>
        <item x="47"/>
        <item x="4"/>
        <item x="6"/>
        <item m="1" x="258"/>
        <item m="1" x="194"/>
        <item x="61"/>
        <item x="88"/>
        <item x="41"/>
        <item m="1" x="205"/>
        <item x="42"/>
        <item m="1" x="255"/>
        <item x="43"/>
        <item x="1"/>
        <item m="1" x="189"/>
        <item x="87"/>
        <item x="40"/>
        <item x="86"/>
        <item x="90"/>
        <item m="1" x="203"/>
        <item m="1" x="215"/>
        <item m="1" x="264"/>
        <item x="62"/>
        <item x="51"/>
        <item x="7"/>
        <item x="3"/>
        <item x="8"/>
        <item x="11"/>
        <item x="54"/>
        <item x="45"/>
        <item x="2"/>
        <item x="89"/>
        <item x="12"/>
        <item x="55"/>
        <item h="1" x="37"/>
        <item x="58"/>
        <item x="56"/>
        <item x="65"/>
        <item h="1" x="59"/>
        <item h="1" x="154"/>
        <item h="1" m="1" x="250"/>
        <item h="1" m="1" x="256"/>
        <item h="1" m="1" x="217"/>
        <item h="1" m="1" x="245"/>
        <item h="1" x="44"/>
        <item h="1" m="1" x="221"/>
        <item h="1" x="80"/>
        <item h="1" x="15"/>
        <item h="1" x="17"/>
        <item h="1" x="19"/>
        <item h="1" x="66"/>
        <item h="1" x="24"/>
        <item h="1" x="67"/>
        <item h="1" x="137"/>
        <item h="1" x="33"/>
        <item h="1" x="20"/>
        <item h="1" x="117"/>
        <item h="1" x="84"/>
        <item h="1" m="1" x="231"/>
        <item h="1" m="1" x="180"/>
        <item h="1" x="91"/>
        <item h="1" x="121"/>
        <item h="1" x="107"/>
        <item h="1" x="30"/>
        <item h="1" x="31"/>
        <item h="1" m="1" x="172"/>
        <item h="1" m="1" x="202"/>
        <item h="1" m="1" x="157"/>
        <item h="1" x="27"/>
        <item h="1" m="1" x="190"/>
        <item h="1" x="138"/>
        <item h="1" m="1" x="212"/>
        <item h="1" x="118"/>
        <item h="1" x="99"/>
        <item h="1" x="127"/>
        <item h="1" x="139"/>
        <item h="1" x="96"/>
        <item h="1" x="95"/>
        <item h="1" x="34"/>
        <item h="1" m="1" x="159"/>
        <item h="1" x="92"/>
        <item h="1" m="1" x="163"/>
        <item h="1" x="78"/>
        <item h="1" m="1" x="243"/>
        <item h="1" m="1" x="188"/>
        <item h="1" m="1" x="244"/>
        <item h="1" x="21"/>
        <item h="1" x="28"/>
        <item h="1" x="32"/>
        <item h="1" x="25"/>
        <item h="1" m="1" x="214"/>
        <item h="1" m="1" x="160"/>
        <item h="1" x="83"/>
        <item h="1" x="35"/>
        <item h="1" m="1" x="195"/>
        <item h="1" x="116"/>
        <item h="1" m="1" x="162"/>
        <item h="1" x="36"/>
        <item h="1" x="124"/>
        <item h="1" x="23"/>
        <item h="1" x="29"/>
        <item h="1" m="1" x="235"/>
        <item h="1" m="1" x="219"/>
        <item h="1" m="1" x="216"/>
        <item h="1" x="13"/>
        <item h="1" x="104"/>
        <item h="1" x="94"/>
        <item h="1" x="22"/>
        <item h="1" x="103"/>
        <item h="1" m="1" x="155"/>
        <item h="1" m="1" x="201"/>
        <item h="1" x="126"/>
        <item h="1" x="79"/>
        <item h="1" x="77"/>
        <item h="1" x="102"/>
        <item h="1" x="93"/>
        <item h="1" x="105"/>
        <item h="1" x="26"/>
        <item h="1" x="100"/>
        <item h="1" x="14"/>
        <item h="1" x="130"/>
        <item h="1" x="125"/>
        <item h="1" x="18"/>
        <item h="1" x="110"/>
        <item h="1" m="1" x="196"/>
        <item h="1" x="112"/>
        <item h="1" x="114"/>
        <item h="1" m="1" x="247"/>
        <item h="1" x="136"/>
        <item h="1" m="1" x="193"/>
        <item h="1" x="101"/>
        <item h="1" m="1" x="246"/>
        <item h="1" x="152"/>
        <item h="1" m="1" x="175"/>
        <item h="1" m="1" x="207"/>
        <item h="1" m="1" x="171"/>
        <item h="1" m="1" x="208"/>
        <item h="1" x="123"/>
        <item h="1" m="1" x="183"/>
        <item h="1" x="149"/>
        <item h="1" m="1" x="178"/>
        <item h="1" x="76"/>
        <item h="1" m="1" x="179"/>
        <item h="1" m="1" x="164"/>
        <item h="1" x="115"/>
        <item h="1" m="1" x="167"/>
        <item h="1" m="1" x="166"/>
        <item h="1" x="73"/>
        <item h="1" m="1" x="237"/>
        <item h="1" m="1" x="211"/>
        <item h="1" m="1" x="252"/>
        <item h="1" m="1" x="197"/>
        <item h="1" x="128"/>
        <item h="1" x="109"/>
        <item h="1" x="70"/>
        <item h="1" m="1" x="259"/>
        <item h="1" x="120"/>
        <item h="1" m="1" x="238"/>
        <item h="1" x="72"/>
        <item h="1" x="147"/>
        <item h="1" m="1" x="239"/>
        <item h="1" m="1" x="225"/>
        <item h="1" m="1" x="165"/>
        <item h="1" x="85"/>
        <item h="1" m="1" x="254"/>
        <item h="1" m="1" x="213"/>
        <item h="1" x="133"/>
        <item h="1" m="1" x="198"/>
        <item h="1" m="1" x="184"/>
        <item h="1" m="1" x="185"/>
        <item h="1" m="1" x="226"/>
        <item h="1" x="82"/>
        <item h="1" x="69"/>
        <item h="1" m="1" x="182"/>
        <item h="1" x="68"/>
        <item h="1" m="1" x="174"/>
        <item h="1" m="1" x="228"/>
        <item h="1" m="1" x="261"/>
        <item h="1" m="1" x="206"/>
        <item h="1" x="49"/>
        <item h="1" x="60"/>
        <item h="1" m="1" x="192"/>
        <item h="1" m="1" x="230"/>
        <item h="1" x="53"/>
        <item h="1" m="1" x="223"/>
        <item h="1" x="108"/>
        <item h="1" x="129"/>
        <item h="1" x="81"/>
        <item h="1" x="113"/>
        <item h="1" x="134"/>
        <item h="1" m="1" x="187"/>
        <item h="1" x="75"/>
        <item h="1" m="1" x="173"/>
        <item h="1" m="1" x="210"/>
        <item h="1" m="1" x="209"/>
        <item h="1" x="50"/>
        <item h="1" m="1" x="248"/>
        <item h="1" x="119"/>
        <item h="1" x="106"/>
        <item h="1" x="135"/>
        <item h="1" x="111"/>
        <item h="1" x="150"/>
        <item h="1" m="1" x="251"/>
        <item h="1" m="1" x="229"/>
        <item h="1" m="1" x="191"/>
        <item h="1" m="1" x="241"/>
        <item h="1" x="142"/>
        <item h="1" x="97"/>
        <item h="1" x="145"/>
        <item h="1" m="1" x="232"/>
        <item h="1" m="1" x="199"/>
        <item h="1" m="1" x="240"/>
        <item h="1" m="1" x="227"/>
        <item h="1" x="71"/>
        <item h="1" m="1" x="218"/>
        <item h="1" m="1" x="260"/>
        <item h="1" m="1" x="234"/>
        <item h="1" m="1" x="181"/>
        <item h="1" m="1" x="263"/>
        <item h="1" x="141"/>
        <item h="1" m="1" x="257"/>
        <item h="1" x="144"/>
        <item h="1" x="131"/>
        <item h="1" m="1" x="224"/>
        <item h="1" x="74"/>
        <item h="1" m="1" x="176"/>
        <item h="1" x="151"/>
        <item h="1" m="1" x="220"/>
        <item h="1" m="1" x="262"/>
        <item h="1" m="1" x="242"/>
        <item h="1" x="153"/>
        <item h="1" m="1" x="204"/>
        <item h="1" x="5"/>
        <item h="1" m="1" x="253"/>
        <item h="1" m="1" x="222"/>
        <item h="1" m="1" x="249"/>
        <item h="1" x="98"/>
        <item h="1" m="1" x="233"/>
        <item h="1" x="132"/>
        <item h="1" m="1" x="200"/>
        <item h="1" m="1" x="236"/>
        <item h="1" x="9"/>
        <item h="1" m="1" x="170"/>
        <item h="1" m="1" x="169"/>
        <item h="1" x="64"/>
        <item h="1" m="1" x="186"/>
        <item h="1" m="1" x="168"/>
        <item h="1" m="1" x="158"/>
        <item h="1" m="1" x="161"/>
        <item h="1" m="1" x="156"/>
        <item h="1" m="1" x="177"/>
        <item h="1" x="16"/>
        <item h="1" x="122"/>
        <item h="1" x="140"/>
        <item h="1" x="143"/>
        <item h="1" x="146"/>
        <item h="1" x="14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29">
        <item h="1" x="13"/>
        <item h="1" x="3"/>
        <item h="1" x="12"/>
        <item m="1" x="26"/>
        <item m="1" x="23"/>
        <item h="1" x="1"/>
        <item h="1" x="5"/>
        <item h="1" x="4"/>
        <item h="1" m="1" x="27"/>
        <item h="1" x="15"/>
        <item h="1" x="10"/>
        <item h="1" x="2"/>
        <item h="1" x="0"/>
        <item h="1" x="6"/>
        <item h="1" x="17"/>
        <item h="1" m="1" x="20"/>
        <item h="1" x="9"/>
        <item h="1" x="11"/>
        <item h="1" x="7"/>
        <item h="1" m="1" x="22"/>
        <item h="1" x="8"/>
        <item h="1" m="1" x="21"/>
        <item h="1" m="1" x="19"/>
        <item h="1" m="1" x="18"/>
        <item h="1" m="1" x="25"/>
        <item h="1" x="16"/>
        <item h="1" m="1" x="24"/>
        <item h="1" x="14"/>
        <item t="default"/>
      </items>
    </pivotField>
    <pivotField axis="axisRow" compact="0" outline="0" showAll="0">
      <items count="8001">
        <item x="4885"/>
        <item m="1" x="5096"/>
        <item m="1" x="5129"/>
        <item m="1" x="5130"/>
        <item m="1" x="5131"/>
        <item m="1" x="5133"/>
        <item m="1" x="5138"/>
        <item m="1" x="5139"/>
        <item m="1" x="5141"/>
        <item m="1" x="5142"/>
        <item m="1" x="5145"/>
        <item m="1" x="5146"/>
        <item m="1" x="5152"/>
        <item m="1" x="5153"/>
        <item m="1" x="5154"/>
        <item m="1" x="5155"/>
        <item m="1" x="5161"/>
        <item m="1" x="5163"/>
        <item m="1" x="5170"/>
        <item m="1" x="5171"/>
        <item m="1" x="5174"/>
        <item m="1" x="5177"/>
        <item m="1" x="5180"/>
        <item m="1" x="5181"/>
        <item m="1" x="5184"/>
        <item m="1" x="5187"/>
        <item m="1" x="5188"/>
        <item m="1" x="5189"/>
        <item m="1" x="5190"/>
        <item m="1" x="5194"/>
        <item m="1" x="5198"/>
        <item m="1" x="5200"/>
        <item m="1" x="5202"/>
        <item m="1" x="5204"/>
        <item m="1" x="5205"/>
        <item m="1" x="5206"/>
        <item m="1" x="5207"/>
        <item m="1" x="5208"/>
        <item m="1" x="5209"/>
        <item m="1" x="5360"/>
        <item m="1" x="5382"/>
        <item m="1" x="5374"/>
        <item m="1" x="5423"/>
        <item m="1" x="5441"/>
        <item m="1" x="5444"/>
        <item m="1" x="5425"/>
        <item m="1" x="5059"/>
        <item m="1" x="5016"/>
        <item m="1" x="5058"/>
        <item m="1" x="5057"/>
        <item m="1" x="5056"/>
        <item m="1" x="5055"/>
        <item m="1" x="5054"/>
        <item m="1" x="5053"/>
        <item m="1" x="5052"/>
        <item m="1" x="5051"/>
        <item m="1" x="5050"/>
        <item m="1" x="5049"/>
        <item m="1" x="5048"/>
        <item m="1" x="5047"/>
        <item m="1" x="5046"/>
        <item m="1" x="5045"/>
        <item m="1" x="5044"/>
        <item m="1" x="5043"/>
        <item m="1" x="5042"/>
        <item m="1" x="5041"/>
        <item m="1" x="5040"/>
        <item m="1" x="5039"/>
        <item m="1" x="5038"/>
        <item m="1" x="5015"/>
        <item m="1" x="5014"/>
        <item m="1" x="5013"/>
        <item m="1" x="5012"/>
        <item m="1" x="5011"/>
        <item m="1" x="5010"/>
        <item m="1" x="5009"/>
        <item m="1" x="5008"/>
        <item m="1" x="5007"/>
        <item m="1" x="5006"/>
        <item m="1" x="5005"/>
        <item m="1" x="5004"/>
        <item m="1" x="5003"/>
        <item m="1" x="5002"/>
        <item m="1" x="5001"/>
        <item m="1" x="5000"/>
        <item m="1" x="4998"/>
        <item m="1" x="5037"/>
        <item m="1" x="5036"/>
        <item m="1" x="5035"/>
        <item m="1" x="5034"/>
        <item m="1" x="5033"/>
        <item m="1" x="5030"/>
        <item m="1" x="5029"/>
        <item m="1" x="5028"/>
        <item m="1" x="5027"/>
        <item m="1" x="5026"/>
        <item m="1" x="5025"/>
        <item m="1" x="5024"/>
        <item m="1" x="5023"/>
        <item m="1" x="4997"/>
        <item m="1" x="4996"/>
        <item m="1" x="4995"/>
        <item m="1" x="4994"/>
        <item m="1" x="4993"/>
        <item m="1" x="4992"/>
        <item m="1" x="4991"/>
        <item m="1" x="4989"/>
        <item m="1" x="4987"/>
        <item m="1" x="4985"/>
        <item m="1" x="4984"/>
        <item m="1" x="4983"/>
        <item m="1" x="4974"/>
        <item m="1" x="4971"/>
        <item m="1" x="4969"/>
        <item m="1" x="4966"/>
        <item m="1" x="4962"/>
        <item m="1" x="4959"/>
        <item m="1" x="4956"/>
        <item m="1" x="4900"/>
        <item m="1" x="4901"/>
        <item m="1" x="4902"/>
        <item m="1" x="4903"/>
        <item m="1" x="4904"/>
        <item m="1" x="4905"/>
        <item m="1" x="4909"/>
        <item m="1" x="4908"/>
        <item m="1" x="5074"/>
        <item m="1" x="5069"/>
        <item m="1" x="5077"/>
        <item m="1" x="5070"/>
        <item m="1" x="5072"/>
        <item m="1" x="5073"/>
        <item m="1" x="5075"/>
        <item m="1" x="5076"/>
        <item m="1" x="5078"/>
        <item m="1" x="5079"/>
        <item m="1" x="5081"/>
        <item m="1" x="5082"/>
        <item m="1" x="5085"/>
        <item m="1" x="5088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26"/>
        <item m="1" x="5132"/>
        <item m="1" x="5134"/>
        <item m="1" x="5135"/>
        <item m="1" x="5136"/>
        <item m="1" x="5140"/>
        <item m="1" x="5144"/>
        <item m="1" x="5147"/>
        <item m="1" x="5148"/>
        <item m="1" x="5149"/>
        <item m="1" x="5150"/>
        <item m="1" x="5151"/>
        <item m="1" x="5156"/>
        <item m="1" x="5157"/>
        <item m="1" x="5158"/>
        <item m="1" x="5159"/>
        <item m="1" x="5160"/>
        <item m="1" x="5162"/>
        <item m="1" x="5164"/>
        <item m="1" x="5165"/>
        <item m="1" x="5166"/>
        <item m="1" x="5167"/>
        <item m="1" x="5168"/>
        <item m="1" x="5169"/>
        <item m="1" x="5172"/>
        <item m="1" x="5173"/>
        <item m="1" x="5175"/>
        <item m="1" x="5176"/>
        <item m="1" x="5178"/>
        <item m="1" x="5179"/>
        <item m="1" x="5182"/>
        <item m="1" x="5183"/>
        <item m="1" x="5185"/>
        <item m="1" x="5186"/>
        <item m="1" x="5191"/>
        <item m="1" x="5192"/>
        <item m="1" x="5193"/>
        <item m="1" x="5195"/>
        <item m="1" x="5196"/>
        <item m="1" x="5197"/>
        <item m="1" x="5199"/>
        <item m="1" x="5201"/>
        <item m="1" x="5203"/>
        <item m="1" x="5210"/>
        <item m="1" x="5211"/>
        <item m="1" x="5213"/>
        <item m="1" x="5214"/>
        <item m="1" x="5216"/>
        <item m="1" x="5217"/>
        <item m="1" x="5218"/>
        <item m="1" x="5219"/>
        <item m="1" x="5221"/>
        <item m="1" x="5222"/>
        <item m="1" x="5223"/>
        <item m="1" x="5224"/>
        <item m="1" x="5226"/>
        <item m="1" x="5230"/>
        <item m="1" x="5232"/>
        <item m="1" x="5233"/>
        <item m="1" x="5234"/>
        <item m="1" x="5236"/>
        <item m="1" x="5239"/>
        <item m="1" x="5240"/>
        <item m="1" x="5242"/>
        <item m="1" x="5243"/>
        <item m="1" x="5244"/>
        <item m="1" x="5246"/>
        <item m="1" x="5250"/>
        <item m="1" x="5257"/>
        <item m="1" x="5258"/>
        <item m="1" x="5259"/>
        <item m="1" x="5262"/>
        <item m="1" x="5263"/>
        <item m="1" x="5268"/>
        <item m="1" x="5271"/>
        <item m="1" x="5273"/>
        <item m="1" x="5274"/>
        <item m="1" x="5275"/>
        <item m="1" x="5277"/>
        <item m="1" x="5279"/>
        <item m="1" x="5281"/>
        <item m="1" x="5282"/>
        <item m="1" x="5361"/>
        <item m="1" x="5362"/>
        <item m="1" x="5363"/>
        <item m="1" x="5364"/>
        <item m="1" x="5365"/>
        <item m="1" x="5366"/>
        <item m="1" x="5367"/>
        <item m="1" x="5368"/>
        <item m="1" x="5370"/>
        <item m="1" x="5381"/>
        <item m="1" x="5380"/>
        <item m="1" x="5379"/>
        <item m="1" x="5371"/>
        <item m="1" x="5373"/>
        <item m="1" x="5375"/>
        <item m="1" x="5376"/>
        <item m="1" x="5377"/>
        <item m="1" x="5378"/>
        <item m="1" x="5383"/>
        <item m="1" x="5384"/>
        <item m="1" x="5388"/>
        <item m="1" x="5389"/>
        <item m="1" x="5400"/>
        <item m="1" x="5422"/>
        <item m="1" x="5424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2"/>
        <item m="1" x="5443"/>
        <item m="1" x="5445"/>
        <item m="1" x="5446"/>
        <item m="1" x="5447"/>
        <item m="1" x="5448"/>
        <item m="1" x="5449"/>
        <item m="1" x="5450"/>
        <item m="1" x="5451"/>
        <item m="1" x="5454"/>
        <item m="1" x="5455"/>
        <item m="1" x="5456"/>
        <item m="1" x="5457"/>
        <item m="1" x="5458"/>
        <item m="1" x="5461"/>
        <item m="1" x="5462"/>
        <item m="1" x="5469"/>
        <item m="1" x="5475"/>
        <item m="1" x="5476"/>
        <item m="1" x="5513"/>
        <item m="1" x="4999"/>
        <item m="1" x="5032"/>
        <item m="1" x="5031"/>
        <item m="1" x="4990"/>
        <item m="1" x="4988"/>
        <item m="1" x="4986"/>
        <item m="1" x="4982"/>
        <item m="1" x="4981"/>
        <item m="1" x="4980"/>
        <item m="1" x="4979"/>
        <item m="1" x="4978"/>
        <item m="1" x="4977"/>
        <item m="1" x="4976"/>
        <item m="1" x="4975"/>
        <item m="1" x="4973"/>
        <item m="1" x="4972"/>
        <item m="1" x="4970"/>
        <item m="1" x="4968"/>
        <item m="1" x="4967"/>
        <item m="1" x="4965"/>
        <item m="1" x="4964"/>
        <item m="1" x="4963"/>
        <item m="1" x="4961"/>
        <item m="1" x="4960"/>
        <item m="1" x="4958"/>
        <item m="1" x="4957"/>
        <item m="1" x="4955"/>
        <item m="1" x="4954"/>
        <item m="1" x="4953"/>
        <item m="1" x="4951"/>
        <item m="1" x="4950"/>
        <item m="1" x="4949"/>
        <item m="1" x="4948"/>
        <item m="1" x="4947"/>
        <item m="1" x="4946"/>
        <item m="1" x="4944"/>
        <item m="1" x="4943"/>
        <item m="1" x="4942"/>
        <item m="1" x="4941"/>
        <item m="1" x="4940"/>
        <item m="1" x="4939"/>
        <item m="1" x="4938"/>
        <item m="1" x="4937"/>
        <item m="1" x="4936"/>
        <item m="1" x="4935"/>
        <item m="1" x="4931"/>
        <item m="1" x="4929"/>
        <item m="1" x="4928"/>
        <item m="1" x="4927"/>
        <item m="1" x="4925"/>
        <item m="1" x="4924"/>
        <item m="1" x="4923"/>
        <item m="1" x="4922"/>
        <item m="1" x="4921"/>
        <item m="1" x="4920"/>
        <item m="1" x="4917"/>
        <item m="1" x="4916"/>
        <item m="1" x="4915"/>
        <item m="1" x="4914"/>
        <item m="1" x="4913"/>
        <item m="1" x="4912"/>
        <item m="1" x="4911"/>
        <item m="1" x="4910"/>
        <item m="1" x="4899"/>
        <item m="1" x="4898"/>
        <item m="1" x="4897"/>
        <item m="1" x="4892"/>
        <item m="1" x="5022"/>
        <item m="1" x="4907"/>
        <item m="1" x="4906"/>
        <item m="1" x="4886"/>
        <item m="1" x="5018"/>
        <item m="1" x="5068"/>
        <item m="1" x="5067"/>
        <item m="1" x="5066"/>
        <item m="1" x="5080"/>
        <item m="1" x="5071"/>
        <item m="1" x="5083"/>
        <item m="1" x="5084"/>
        <item m="1" x="5086"/>
        <item m="1" x="5087"/>
        <item m="1" x="5089"/>
        <item m="1" x="5090"/>
        <item m="1" x="5092"/>
        <item m="1" x="5093"/>
        <item m="1" x="5094"/>
        <item m="1" x="5095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7"/>
        <item m="1" x="5128"/>
        <item m="1" x="5137"/>
        <item m="1" x="5212"/>
        <item m="1" x="5215"/>
        <item m="1" x="5220"/>
        <item m="1" x="5225"/>
        <item m="1" x="5227"/>
        <item m="1" x="5228"/>
        <item m="1" x="5229"/>
        <item m="1" x="5231"/>
        <item m="1" x="5235"/>
        <item m="1" x="5237"/>
        <item m="1" x="5238"/>
        <item m="1" x="5241"/>
        <item m="1" x="5245"/>
        <item m="1" x="5247"/>
        <item m="1" x="5248"/>
        <item m="1" x="5249"/>
        <item m="1" x="5251"/>
        <item m="1" x="5252"/>
        <item m="1" x="5253"/>
        <item m="1" x="5254"/>
        <item m="1" x="5255"/>
        <item m="1" x="5256"/>
        <item m="1" x="5260"/>
        <item m="1" x="5261"/>
        <item m="1" x="5264"/>
        <item m="1" x="5265"/>
        <item m="1" x="5266"/>
        <item m="1" x="5267"/>
        <item m="1" x="5269"/>
        <item m="1" x="5270"/>
        <item m="1" x="5272"/>
        <item m="1" x="5276"/>
        <item m="1" x="5278"/>
        <item m="1" x="5280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6"/>
        <item m="1" x="5297"/>
        <item m="1" x="5298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1"/>
        <item m="1" x="5312"/>
        <item m="1" x="5313"/>
        <item m="1" x="5314"/>
        <item m="1" x="5315"/>
        <item m="1" x="5316"/>
        <item m="1" x="5318"/>
        <item m="1" x="5319"/>
        <item m="1" x="5320"/>
        <item m="1" x="5322"/>
        <item m="1" x="5323"/>
        <item m="1" x="5324"/>
        <item m="1" x="5327"/>
        <item m="1" x="5328"/>
        <item m="1" x="5330"/>
        <item m="1" x="5331"/>
        <item m="1" x="5332"/>
        <item m="1" x="5333"/>
        <item m="1" x="5335"/>
        <item m="1" x="5337"/>
        <item m="1" x="5339"/>
        <item m="1" x="5343"/>
        <item m="1" x="5344"/>
        <item m="1" x="5345"/>
        <item m="1" x="5346"/>
        <item m="1" x="5352"/>
        <item m="1" x="5358"/>
        <item m="1" x="5369"/>
        <item m="1" x="5372"/>
        <item m="1" x="5385"/>
        <item m="1" x="5386"/>
        <item m="1" x="5387"/>
        <item m="1" x="5390"/>
        <item m="1" x="5391"/>
        <item m="1" x="5393"/>
        <item m="1" x="5394"/>
        <item m="1" x="5395"/>
        <item m="1" x="5396"/>
        <item m="1" x="5397"/>
        <item m="1" x="5398"/>
        <item m="1" x="5399"/>
        <item m="1" x="5401"/>
        <item m="1" x="5402"/>
        <item m="1" x="5403"/>
        <item m="1" x="5404"/>
        <item m="1" x="5405"/>
        <item m="1" x="5406"/>
        <item m="1" x="5407"/>
        <item m="1" x="5409"/>
        <item m="1" x="5410"/>
        <item m="1" x="5411"/>
        <item m="1" x="5414"/>
        <item m="1" x="5415"/>
        <item m="1" x="5417"/>
        <item m="1" x="5452"/>
        <item m="1" x="5453"/>
        <item m="1" x="5459"/>
        <item m="1" x="5460"/>
        <item m="1" x="5463"/>
        <item m="1" x="5464"/>
        <item m="1" x="5465"/>
        <item m="1" x="5466"/>
        <item m="1" x="5467"/>
        <item m="1" x="5468"/>
        <item m="1" x="5470"/>
        <item m="1" x="5471"/>
        <item m="1" x="5472"/>
        <item m="1" x="5473"/>
        <item m="1" x="5474"/>
        <item m="1" x="5477"/>
        <item m="1" x="5478"/>
        <item m="1" x="5479"/>
        <item m="1" x="5480"/>
        <item m="1" x="5481"/>
        <item m="1" x="5482"/>
        <item m="1" x="5483"/>
        <item m="1" x="5484"/>
        <item m="1" x="5486"/>
        <item m="1" x="5487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500"/>
        <item m="1" x="5501"/>
        <item m="1" x="5502"/>
        <item m="1" x="5503"/>
        <item m="1" x="5504"/>
        <item m="1" x="5505"/>
        <item m="1" x="5507"/>
        <item m="1" x="5508"/>
        <item m="1" x="5509"/>
        <item m="1" x="5511"/>
        <item m="1" x="5515"/>
        <item m="1" x="4952"/>
        <item m="1" x="4945"/>
        <item m="1" x="4934"/>
        <item m="1" x="4933"/>
        <item m="1" x="4932"/>
        <item m="1" x="5518"/>
        <item m="1" x="4930"/>
        <item m="1" x="4926"/>
        <item m="1" x="4919"/>
        <item m="1" x="4918"/>
        <item m="1" x="5519"/>
        <item m="1" x="4896"/>
        <item m="1" x="4895"/>
        <item m="1" x="4894"/>
        <item m="1" x="4893"/>
        <item m="1" x="5521"/>
        <item m="1" x="4891"/>
        <item m="1" x="5021"/>
        <item m="1" x="5020"/>
        <item m="1" x="5524"/>
        <item m="1" x="5526"/>
        <item m="1" x="5019"/>
        <item m="1" x="5527"/>
        <item m="1" x="5529"/>
        <item m="1" x="5530"/>
        <item m="1" x="4890"/>
        <item m="1" x="4889"/>
        <item m="1" x="5537"/>
        <item m="1" x="4888"/>
        <item m="1" x="5544"/>
        <item m="1" x="4887"/>
        <item m="1" x="5017"/>
        <item m="1" x="5658"/>
        <item m="1" x="5682"/>
        <item m="1" x="5683"/>
        <item m="1" x="5065"/>
        <item m="1" x="5064"/>
        <item m="1" x="5063"/>
        <item m="1" x="5062"/>
        <item m="1" x="5061"/>
        <item m="1" x="5060"/>
        <item m="1" x="5091"/>
        <item m="1" x="5690"/>
        <item m="1" x="5691"/>
        <item m="1" x="5692"/>
        <item m="1" x="5693"/>
        <item m="1" x="5122"/>
        <item m="1" x="5123"/>
        <item m="1" x="5124"/>
        <item m="1" x="5125"/>
        <item m="1" x="5709"/>
        <item m="1" x="5710"/>
        <item m="1" x="5711"/>
        <item m="1" x="5712"/>
        <item m="1" x="5713"/>
        <item m="1" x="5143"/>
        <item m="1" x="5768"/>
        <item m="1" x="5294"/>
        <item m="1" x="5295"/>
        <item m="1" x="5299"/>
        <item m="1" x="5310"/>
        <item m="1" x="5774"/>
        <item m="1" x="5317"/>
        <item m="1" x="5321"/>
        <item m="1" x="5325"/>
        <item m="1" x="5326"/>
        <item m="1" x="5329"/>
        <item m="1" x="5775"/>
        <item m="1" x="5334"/>
        <item m="1" x="5776"/>
        <item m="1" x="5336"/>
        <item m="1" x="5338"/>
        <item m="1" x="5340"/>
        <item m="1" x="5341"/>
        <item m="1" x="5342"/>
        <item m="1" x="5777"/>
        <item m="1" x="5347"/>
        <item m="1" x="5348"/>
        <item m="1" x="5778"/>
        <item m="1" x="5779"/>
        <item m="1" x="5349"/>
        <item m="1" x="5350"/>
        <item m="1" x="5351"/>
        <item m="1" x="5353"/>
        <item m="1" x="5789"/>
        <item m="1" x="5354"/>
        <item m="1" x="5355"/>
        <item m="1" x="5356"/>
        <item m="1" x="5357"/>
        <item m="1" x="5798"/>
        <item m="1" x="5817"/>
        <item m="1" x="5359"/>
        <item m="1" x="5392"/>
        <item m="1" x="5408"/>
        <item m="1" x="5412"/>
        <item m="1" x="6016"/>
        <item m="1" x="5413"/>
        <item m="1" x="6019"/>
        <item m="1" x="5416"/>
        <item m="1" x="6023"/>
        <item m="1" x="5418"/>
        <item m="1" x="5419"/>
        <item m="1" x="5420"/>
        <item m="1" x="5421"/>
        <item m="1" x="5485"/>
        <item m="1" x="5488"/>
        <item m="1" x="5499"/>
        <item m="1" x="5506"/>
        <item m="1" x="5510"/>
        <item m="1" x="5512"/>
        <item m="1" x="6076"/>
        <item m="1" x="6077"/>
        <item m="1" x="6080"/>
        <item m="1" x="6082"/>
        <item m="1" x="6084"/>
        <item m="1" x="6089"/>
        <item m="1" x="6091"/>
        <item m="1" x="6093"/>
        <item m="1" x="6095"/>
        <item m="1" x="6096"/>
        <item m="1" x="5514"/>
        <item m="1" x="5516"/>
        <item m="1" x="5517"/>
        <item m="1" x="5520"/>
        <item m="1" x="5522"/>
        <item m="1" x="5523"/>
        <item m="1" x="5525"/>
        <item m="1" x="5528"/>
        <item m="1" x="5531"/>
        <item m="1" x="5532"/>
        <item m="1" x="5533"/>
        <item m="1" x="5534"/>
        <item m="1" x="5535"/>
        <item m="1" x="5536"/>
        <item m="1" x="5538"/>
        <item m="1" x="5539"/>
        <item m="1" x="5540"/>
        <item m="1" x="5541"/>
        <item m="1" x="5542"/>
        <item m="1" x="5543"/>
        <item m="1" x="5545"/>
        <item m="1" x="5546"/>
        <item m="1" x="5547"/>
        <item m="1" x="5550"/>
        <item m="1" x="5551"/>
        <item m="1" x="5552"/>
        <item m="1" x="5553"/>
        <item m="1" x="5554"/>
        <item m="1" x="5555"/>
        <item m="1" x="5558"/>
        <item m="1" x="5560"/>
        <item m="1" x="5561"/>
        <item m="1" x="5563"/>
        <item m="1" x="5564"/>
        <item m="1" x="5565"/>
        <item m="1" x="5566"/>
        <item m="1" x="5569"/>
        <item m="1" x="5659"/>
        <item m="1" x="5660"/>
        <item m="1" x="5661"/>
        <item m="1" x="5662"/>
        <item m="1" x="5684"/>
        <item m="1" x="5686"/>
        <item m="1" x="5696"/>
        <item m="1" x="5697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67"/>
        <item m="1" x="5770"/>
        <item m="1" x="5771"/>
        <item m="1" x="5772"/>
        <item m="1" x="5773"/>
        <item m="1" x="5780"/>
        <item m="1" x="5781"/>
        <item m="1" x="5782"/>
        <item m="1" x="5783"/>
        <item m="1" x="5784"/>
        <item m="1" x="5785"/>
        <item m="1" x="5786"/>
        <item m="1" x="5788"/>
        <item m="1" x="5790"/>
        <item m="1" x="5792"/>
        <item m="1" x="5793"/>
        <item m="1" x="5796"/>
        <item m="1" x="5797"/>
        <item m="1" x="5800"/>
        <item m="1" x="5801"/>
        <item m="1" x="5802"/>
        <item m="1" x="5803"/>
        <item m="1" x="5804"/>
        <item m="1" x="5805"/>
        <item m="1" x="5807"/>
        <item m="1" x="5809"/>
        <item m="1" x="5811"/>
        <item m="1" x="5812"/>
        <item m="1" x="5816"/>
        <item m="1" x="5818"/>
        <item m="1" x="5819"/>
        <item m="1" x="5820"/>
        <item m="1" x="5822"/>
        <item m="1" x="5824"/>
        <item m="1" x="5825"/>
        <item m="1" x="5826"/>
        <item m="1" x="5827"/>
        <item m="1" x="5828"/>
        <item m="1" x="5829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3"/>
        <item m="1" x="5867"/>
        <item m="1" x="5869"/>
        <item m="1" x="5871"/>
        <item m="1" x="5872"/>
        <item m="1" x="5875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6013"/>
        <item m="1" x="6017"/>
        <item m="1" x="6020"/>
        <item m="1" x="6021"/>
        <item m="1" x="6022"/>
        <item m="1" x="6024"/>
        <item m="1" x="6026"/>
        <item m="1" x="6030"/>
        <item m="1" x="6032"/>
        <item m="1" x="6040"/>
        <item m="1" x="6041"/>
        <item m="1" x="6042"/>
        <item m="1" x="6073"/>
        <item m="1" x="6074"/>
        <item m="1" x="6075"/>
        <item m="1" x="6078"/>
        <item m="1" x="6079"/>
        <item m="1" x="6081"/>
        <item m="1" x="6083"/>
        <item m="1" x="6085"/>
        <item m="1" x="6086"/>
        <item m="1" x="6088"/>
        <item m="1" x="6090"/>
        <item m="1" x="6094"/>
        <item m="1" x="6097"/>
        <item m="1" x="6098"/>
        <item m="1" x="6100"/>
        <item m="1" x="6101"/>
        <item m="1" x="6103"/>
        <item m="1" x="6104"/>
        <item m="1" x="6106"/>
        <item m="1" x="6107"/>
        <item m="1" x="6108"/>
        <item m="1" x="6109"/>
        <item m="1" x="6118"/>
        <item m="1" x="6119"/>
        <item m="1" x="6120"/>
        <item m="1" x="5549"/>
        <item m="1" x="5556"/>
        <item m="1" x="5557"/>
        <item m="1" x="5562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80"/>
        <item m="1" x="5581"/>
        <item m="1" x="5582"/>
        <item m="1" x="5588"/>
        <item m="1" x="5589"/>
        <item m="1" x="5590"/>
        <item m="1" x="5594"/>
        <item m="1" x="5595"/>
        <item m="1" x="5678"/>
        <item m="1" x="5695"/>
        <item m="1" x="5698"/>
        <item m="1" x="5700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69"/>
        <item m="1" x="5799"/>
        <item m="1" x="5806"/>
        <item m="1" x="5808"/>
        <item m="1" x="5810"/>
        <item m="1" x="5821"/>
        <item m="1" x="5823"/>
        <item m="1" x="5830"/>
        <item m="1" x="5831"/>
        <item m="1" x="5865"/>
        <item m="1" x="5866"/>
        <item m="1" x="5868"/>
        <item m="1" x="5870"/>
        <item m="1" x="5873"/>
        <item m="1" x="5874"/>
        <item m="1" x="5876"/>
        <item m="1" x="5877"/>
        <item m="1" x="5878"/>
        <item m="1" x="5904"/>
        <item m="1" x="5905"/>
        <item m="1" x="5908"/>
        <item m="1" x="5909"/>
        <item m="1" x="5910"/>
        <item m="1" x="5914"/>
        <item m="1" x="6014"/>
        <item m="1" x="6029"/>
        <item m="1" x="6033"/>
        <item m="1" x="6035"/>
        <item m="1" x="6037"/>
        <item m="1" x="6038"/>
        <item m="1" x="6039"/>
        <item m="1" x="6043"/>
        <item m="1" x="6047"/>
        <item m="1" x="6087"/>
        <item m="1" x="6092"/>
        <item m="1" x="6102"/>
        <item m="1" x="6105"/>
        <item m="1" x="6121"/>
        <item m="1" x="6122"/>
        <item m="1" x="6124"/>
        <item m="1" x="6127"/>
        <item m="1" x="6129"/>
        <item m="1" x="6131"/>
        <item m="1" x="5548"/>
        <item m="1" x="5559"/>
        <item m="1" x="5567"/>
        <item m="1" x="5568"/>
        <item m="1" x="5579"/>
        <item m="1" x="5583"/>
        <item m="1" x="5584"/>
        <item m="1" x="5585"/>
        <item m="1" x="5591"/>
        <item m="1" x="5592"/>
        <item m="1" x="5593"/>
        <item m="1" x="5596"/>
        <item m="1" x="5597"/>
        <item m="1" x="5598"/>
        <item m="1" x="5599"/>
        <item m="1" x="5600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8"/>
        <item m="1" x="5620"/>
        <item m="1" x="5623"/>
        <item m="1" x="5679"/>
        <item m="1" x="5685"/>
        <item m="1" x="5688"/>
        <item m="1" x="5689"/>
        <item m="1" x="5694"/>
        <item m="1" x="5699"/>
        <item m="1" x="5701"/>
        <item m="1" x="5702"/>
        <item m="1" x="5706"/>
        <item m="1" x="5751"/>
        <item m="1" x="5752"/>
        <item m="1" x="5753"/>
        <item m="1" x="5754"/>
        <item m="1" x="5755"/>
        <item m="1" x="5756"/>
        <item m="1" x="5757"/>
        <item m="1" x="5787"/>
        <item m="1" x="5794"/>
        <item m="1" x="5795"/>
        <item m="1" x="5813"/>
        <item m="1" x="5814"/>
        <item m="1" x="5815"/>
        <item m="1" x="5864"/>
        <item m="1" x="5903"/>
        <item m="1" x="5906"/>
        <item m="1" x="5907"/>
        <item m="1" x="5911"/>
        <item m="1" x="5912"/>
        <item m="1" x="5913"/>
        <item m="1" x="5915"/>
        <item m="1" x="5916"/>
        <item m="1" x="5917"/>
        <item m="1" x="5918"/>
        <item m="1" x="5920"/>
        <item m="1" x="5921"/>
        <item m="1" x="5923"/>
        <item m="1" x="5924"/>
        <item m="1" x="5925"/>
        <item m="1" x="5927"/>
        <item m="1" x="5928"/>
        <item m="1" x="5929"/>
        <item m="1" x="5931"/>
        <item m="1" x="5933"/>
        <item m="1" x="5935"/>
        <item m="1" x="5937"/>
        <item m="1" x="5938"/>
        <item m="1" x="5939"/>
        <item m="1" x="5940"/>
        <item m="1" x="5941"/>
        <item m="1" x="5943"/>
        <item m="1" x="5944"/>
        <item m="1" x="5945"/>
        <item m="1" x="5946"/>
        <item m="1" x="5947"/>
        <item m="1" x="5948"/>
        <item m="1" x="5949"/>
        <item m="1" x="5951"/>
        <item m="1" x="5952"/>
        <item m="1" x="5953"/>
        <item m="1" x="5956"/>
        <item m="1" x="5957"/>
        <item m="1" x="5958"/>
        <item m="1" x="5959"/>
        <item m="1" x="5960"/>
        <item m="1" x="5961"/>
        <item m="1" x="5962"/>
        <item m="1" x="6015"/>
        <item m="1" x="6018"/>
        <item m="1" x="6025"/>
        <item m="1" x="6028"/>
        <item m="1" x="6034"/>
        <item m="1" x="6036"/>
        <item m="1" x="6045"/>
        <item m="1" x="6046"/>
        <item m="1" x="6048"/>
        <item m="1" x="6049"/>
        <item m="1" x="6050"/>
        <item m="1" x="6051"/>
        <item m="1" x="6056"/>
        <item m="1" x="6058"/>
        <item m="1" x="6059"/>
        <item m="1" x="6060"/>
        <item m="1" x="6063"/>
        <item m="1" x="6099"/>
        <item m="1" x="6110"/>
        <item m="1" x="6111"/>
        <item m="1" x="6112"/>
        <item m="1" x="6117"/>
        <item m="1" x="6123"/>
        <item m="1" x="6125"/>
        <item m="1" x="6126"/>
        <item m="1" x="6130"/>
        <item m="1" x="6132"/>
        <item m="1" x="6133"/>
        <item m="1" x="6134"/>
        <item m="1" x="6135"/>
        <item m="1" x="6136"/>
        <item m="1" x="6137"/>
        <item m="1" x="6138"/>
        <item m="1" x="6139"/>
        <item m="1" x="6141"/>
        <item m="1" x="6142"/>
        <item m="1" x="6144"/>
        <item m="1" x="6145"/>
        <item m="1" x="6147"/>
        <item m="1" x="6148"/>
        <item m="1" x="6149"/>
        <item m="1" x="6154"/>
        <item m="1" x="5586"/>
        <item m="1" x="5587"/>
        <item m="1" x="5601"/>
        <item m="1" x="5616"/>
        <item m="1" x="5617"/>
        <item m="1" x="5621"/>
        <item m="1" x="5622"/>
        <item m="1" x="5624"/>
        <item m="1" x="5625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41"/>
        <item m="1" x="5642"/>
        <item m="1" x="5644"/>
        <item m="1" x="5676"/>
        <item m="1" x="5674"/>
        <item m="1" x="5673"/>
        <item m="1" x="5671"/>
        <item m="1" x="5670"/>
        <item m="1" x="5705"/>
        <item m="1" x="5708"/>
        <item m="1" x="5758"/>
        <item m="1" x="5759"/>
        <item m="1" x="5760"/>
        <item m="1" x="5791"/>
        <item m="1" x="5862"/>
        <item m="1" x="5919"/>
        <item m="1" x="5922"/>
        <item m="1" x="5926"/>
        <item m="1" x="5930"/>
        <item m="1" x="5932"/>
        <item m="1" x="5934"/>
        <item m="1" x="5936"/>
        <item m="1" x="5942"/>
        <item m="1" x="5950"/>
        <item m="1" x="5954"/>
        <item m="1" x="5955"/>
        <item m="1" x="5963"/>
        <item m="1" x="5965"/>
        <item m="1" x="5966"/>
        <item m="1" x="5967"/>
        <item m="1" x="5968"/>
        <item m="1" x="5972"/>
        <item m="1" x="5973"/>
        <item m="1" x="5974"/>
        <item m="1" x="5979"/>
        <item m="1" x="5981"/>
        <item m="1" x="5987"/>
        <item m="1" x="5994"/>
        <item m="1" x="5998"/>
        <item m="1" x="6000"/>
        <item m="1" x="6027"/>
        <item m="1" x="6031"/>
        <item m="1" x="6044"/>
        <item m="1" x="6052"/>
        <item m="1" x="6053"/>
        <item m="1" x="6054"/>
        <item m="1" x="6055"/>
        <item m="1" x="6062"/>
        <item m="1" x="6068"/>
        <item m="1" x="6069"/>
        <item m="1" x="6113"/>
        <item m="1" x="6114"/>
        <item m="1" x="6115"/>
        <item m="1" x="6128"/>
        <item m="1" x="6140"/>
        <item m="1" x="6143"/>
        <item m="1" x="6150"/>
        <item m="1" x="6151"/>
        <item m="1" x="6155"/>
        <item m="1" x="6161"/>
        <item m="1" x="6163"/>
        <item m="1" x="6164"/>
        <item m="1" x="5615"/>
        <item m="1" x="5619"/>
        <item m="1" x="5626"/>
        <item m="1" x="5638"/>
        <item m="1" x="5639"/>
        <item m="1" x="5640"/>
        <item m="1" x="5643"/>
        <item m="1" x="5645"/>
        <item m="1" x="5646"/>
        <item m="1" x="5677"/>
        <item m="1" x="5675"/>
        <item m="1" x="6179"/>
        <item m="1" x="5672"/>
        <item m="1" x="5669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67"/>
        <item m="1" x="5666"/>
        <item m="1" x="5665"/>
        <item m="1" x="5664"/>
        <item m="1" x="5663"/>
        <item m="1" x="5668"/>
        <item m="1" x="5680"/>
        <item m="1" x="5681"/>
        <item m="1" x="5687"/>
        <item m="1" x="5703"/>
        <item m="1" x="5704"/>
        <item m="1" x="5707"/>
        <item m="1" x="6373"/>
        <item m="1" x="5761"/>
        <item m="1" x="5762"/>
        <item m="1" x="5763"/>
        <item m="1" x="5764"/>
        <item m="1" x="5765"/>
        <item m="1" x="5766"/>
        <item m="1" x="6387"/>
        <item m="1" x="5964"/>
        <item m="1" x="5969"/>
        <item m="1" x="5970"/>
        <item m="1" x="5971"/>
        <item m="1" x="5975"/>
        <item m="1" x="5976"/>
        <item m="1" x="5977"/>
        <item m="1" x="5978"/>
        <item m="1" x="5980"/>
        <item m="1" x="5982"/>
        <item m="1" x="5983"/>
        <item m="1" x="5984"/>
        <item m="1" x="5985"/>
        <item m="1" x="5986"/>
        <item m="1" x="5988"/>
        <item m="1" x="5989"/>
        <item m="1" x="5990"/>
        <item m="1" x="5991"/>
        <item m="1" x="5992"/>
        <item m="1" x="5993"/>
        <item m="1" x="5995"/>
        <item m="1" x="5996"/>
        <item m="1" x="5997"/>
        <item m="1" x="5999"/>
        <item m="1" x="6001"/>
        <item m="1" x="6433"/>
        <item m="1" x="6438"/>
        <item m="1" x="6002"/>
        <item m="1" x="6003"/>
        <item m="1" x="6004"/>
        <item m="1" x="6441"/>
        <item m="1" x="6005"/>
        <item m="1" x="6006"/>
        <item m="1" x="6007"/>
        <item m="1" x="6008"/>
        <item m="1" x="6009"/>
        <item m="1" x="6010"/>
        <item m="1" x="6011"/>
        <item m="1" x="6012"/>
        <item m="1" x="6057"/>
        <item m="1" x="6061"/>
        <item m="1" x="6064"/>
        <item m="1" x="6065"/>
        <item m="1" x="6066"/>
        <item m="1" x="6067"/>
        <item m="1" x="6070"/>
        <item m="1" x="6071"/>
        <item m="1" x="6656"/>
        <item m="1" x="6072"/>
        <item m="1" x="6116"/>
        <item m="1" x="6146"/>
        <item m="1" x="6152"/>
        <item m="1" x="6153"/>
        <item m="1" x="6156"/>
        <item m="1" x="6157"/>
        <item m="1" x="6158"/>
        <item m="1" x="6159"/>
        <item m="1" x="6160"/>
        <item m="1" x="6162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8"/>
        <item m="1" x="6180"/>
        <item m="1" x="6181"/>
        <item m="1" x="6182"/>
        <item m="1" x="6183"/>
        <item m="1" x="6184"/>
        <item m="1" x="6185"/>
        <item m="1" x="6186"/>
        <item m="1" x="6187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5"/>
        <item m="1" x="6206"/>
        <item m="1" x="6209"/>
        <item m="1" x="6210"/>
        <item m="1" x="6211"/>
        <item m="1" x="6214"/>
        <item m="1" x="6215"/>
        <item m="1" x="6218"/>
        <item m="1" x="6219"/>
        <item m="1" x="6220"/>
        <item m="1" x="6221"/>
        <item m="1" x="6222"/>
        <item m="1" x="6223"/>
        <item m="1" x="6226"/>
        <item m="1" x="6229"/>
        <item m="1" x="6362"/>
        <item m="1" x="6363"/>
        <item m="1" x="6364"/>
        <item m="1" x="6366"/>
        <item m="1" x="6369"/>
        <item m="1" x="6370"/>
        <item m="1" x="6371"/>
        <item m="1" x="6374"/>
        <item m="1" x="6375"/>
        <item m="1" x="6378"/>
        <item m="1" x="6388"/>
        <item m="1" x="6389"/>
        <item m="1" x="6390"/>
        <item m="1" x="6391"/>
        <item m="1" x="6392"/>
        <item m="1" x="6393"/>
        <item m="1" x="6416"/>
        <item m="1" x="6418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4"/>
        <item m="1" x="6435"/>
        <item m="1" x="6436"/>
        <item m="1" x="6437"/>
        <item m="1" x="6439"/>
        <item m="1" x="6440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6"/>
        <item m="1" x="6460"/>
        <item m="1" x="6461"/>
        <item m="1" x="6464"/>
        <item m="1" x="6466"/>
        <item m="1" x="6467"/>
        <item m="1" x="6468"/>
        <item m="1" x="6470"/>
        <item m="1" x="6471"/>
        <item m="1" x="6473"/>
        <item m="1" x="6481"/>
        <item m="1" x="6482"/>
        <item m="1" x="6490"/>
        <item m="1" x="6491"/>
        <item m="1" x="6496"/>
        <item m="1" x="6499"/>
        <item m="1" x="6502"/>
        <item m="1" x="6503"/>
        <item m="1" x="6506"/>
        <item m="1" x="6515"/>
        <item m="1" x="6528"/>
        <item m="1" x="6646"/>
        <item m="1" x="6647"/>
        <item m="1" x="6648"/>
        <item m="1" x="6651"/>
        <item m="1" x="6652"/>
        <item m="1" x="6654"/>
        <item m="1" x="6657"/>
        <item m="1" x="6658"/>
        <item m="1" x="6659"/>
        <item m="1" x="6660"/>
        <item m="1" x="6661"/>
        <item m="1" x="6662"/>
        <item m="1" x="6664"/>
        <item m="1" x="6671"/>
        <item m="1" x="6705"/>
        <item m="1" x="6706"/>
        <item m="1" x="6708"/>
        <item m="1" x="6715"/>
        <item m="1" x="6716"/>
        <item m="1" x="6717"/>
        <item m="1" x="6718"/>
        <item m="1" x="6721"/>
        <item m="1" x="6722"/>
        <item m="1" x="6723"/>
        <item m="1" x="6724"/>
        <item m="1" x="6725"/>
        <item m="1" x="6727"/>
        <item m="1" x="6728"/>
        <item m="1" x="6729"/>
        <item m="1" x="6730"/>
        <item m="1" x="6732"/>
        <item m="1" x="6733"/>
        <item m="1" x="6734"/>
        <item m="1" x="6737"/>
        <item m="1" x="6741"/>
        <item m="1" x="6744"/>
        <item m="1" x="6745"/>
        <item m="1" x="6804"/>
        <item m="1" x="6188"/>
        <item m="1" x="6204"/>
        <item m="1" x="6207"/>
        <item m="1" x="6212"/>
        <item m="1" x="6213"/>
        <item m="1" x="6216"/>
        <item m="1" x="6217"/>
        <item m="1" x="6224"/>
        <item m="1" x="6225"/>
        <item m="1" x="6227"/>
        <item m="1" x="6228"/>
        <item m="1" x="6230"/>
        <item m="1" x="6231"/>
        <item m="1" x="6262"/>
        <item m="1" x="6261"/>
        <item m="1" x="6260"/>
        <item m="1" x="6259"/>
        <item m="1" x="6258"/>
        <item m="1" x="6257"/>
        <item m="1" x="6255"/>
        <item m="1" x="6232"/>
        <item m="1" x="6238"/>
        <item m="1" x="6239"/>
        <item m="1" x="6240"/>
        <item m="1" x="6242"/>
        <item m="1" x="6243"/>
        <item m="1" x="6245"/>
        <item m="1" x="6347"/>
        <item m="1" x="6348"/>
        <item m="1" x="6368"/>
        <item m="1" x="6394"/>
        <item m="1" x="6395"/>
        <item m="1" x="6396"/>
        <item m="1" x="6397"/>
        <item m="1" x="6398"/>
        <item m="1" x="6420"/>
        <item m="1" x="6455"/>
        <item m="1" x="6459"/>
        <item m="1" x="6462"/>
        <item m="1" x="6465"/>
        <item m="1" x="6469"/>
        <item m="1" x="6472"/>
        <item m="1" x="6474"/>
        <item m="1" x="6476"/>
        <item m="1" x="6478"/>
        <item m="1" x="6479"/>
        <item m="1" x="6480"/>
        <item m="1" x="6483"/>
        <item m="1" x="6485"/>
        <item m="1" x="6486"/>
        <item m="1" x="6492"/>
        <item m="1" x="6493"/>
        <item m="1" x="6495"/>
        <item m="1" x="6500"/>
        <item m="1" x="6507"/>
        <item m="1" x="6508"/>
        <item m="1" x="6516"/>
        <item m="1" x="6519"/>
        <item m="1" x="6520"/>
        <item m="1" x="6524"/>
        <item m="1" x="6526"/>
        <item m="1" x="6534"/>
        <item m="1" x="6535"/>
        <item m="1" x="6549"/>
        <item m="1" x="6644"/>
        <item m="1" x="6645"/>
        <item m="1" x="6653"/>
        <item m="1" x="6675"/>
        <item m="1" x="6677"/>
        <item m="1" x="6685"/>
        <item m="1" x="6707"/>
        <item m="1" x="6720"/>
        <item m="1" x="6726"/>
        <item m="1" x="6731"/>
        <item m="1" x="6735"/>
        <item m="1" x="6736"/>
        <item m="1" x="6740"/>
        <item m="1" x="6746"/>
        <item m="1" x="6747"/>
        <item m="1" x="6748"/>
        <item m="1" x="6750"/>
        <item m="1" x="6751"/>
        <item m="1" x="6752"/>
        <item m="1" x="6801"/>
        <item m="1" x="6803"/>
        <item m="1" x="6177"/>
        <item m="1" x="6208"/>
        <item m="1" x="6256"/>
        <item m="1" x="6254"/>
        <item m="1" x="6233"/>
        <item m="1" x="6234"/>
        <item m="1" x="6235"/>
        <item m="1" x="6236"/>
        <item m="1" x="6237"/>
        <item m="1" x="6241"/>
        <item m="1" x="6244"/>
        <item m="1" x="6246"/>
        <item m="1" x="6247"/>
        <item m="1" x="6248"/>
        <item m="1" x="6249"/>
        <item m="1" x="6250"/>
        <item m="1" x="6251"/>
        <item m="1" x="625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4"/>
        <item m="1" x="6275"/>
        <item m="1" x="6326"/>
        <item m="1" x="6325"/>
        <item m="1" x="6324"/>
        <item m="1" x="6323"/>
        <item m="1" x="6322"/>
        <item m="1" x="6321"/>
        <item m="1" x="6320"/>
        <item m="1" x="6319"/>
        <item m="1" x="6339"/>
        <item m="1" x="6338"/>
        <item m="1" x="6337"/>
        <item m="1" x="6336"/>
        <item m="1" x="6334"/>
        <item m="1" x="6333"/>
        <item m="1" x="6332"/>
        <item m="1" x="6331"/>
        <item m="1" x="6330"/>
        <item m="1" x="6328"/>
        <item m="1" x="6327"/>
        <item m="1" x="6318"/>
        <item m="1" x="6317"/>
        <item m="1" x="6310"/>
        <item m="1" x="6309"/>
        <item m="1" x="6306"/>
        <item m="1" x="6302"/>
        <item m="1" x="6299"/>
        <item m="1" x="6296"/>
        <item m="1" x="6276"/>
        <item m="1" x="6280"/>
        <item m="1" x="6282"/>
        <item m="1" x="6283"/>
        <item m="1" x="6349"/>
        <item m="1" x="6355"/>
        <item m="1" x="6356"/>
        <item m="1" x="6357"/>
        <item m="1" x="6358"/>
        <item m="1" x="6367"/>
        <item m="1" x="6372"/>
        <item m="1" x="6376"/>
        <item m="1" x="6377"/>
        <item m="1" x="6379"/>
        <item m="1" x="6380"/>
        <item m="1" x="6381"/>
        <item m="1" x="6383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17"/>
        <item m="1" x="6419"/>
        <item m="1" x="6457"/>
        <item m="1" x="6458"/>
        <item m="1" x="6463"/>
        <item m="1" x="6475"/>
        <item m="1" x="6477"/>
        <item m="1" x="6484"/>
        <item m="1" x="6487"/>
        <item m="1" x="6488"/>
        <item m="1" x="6489"/>
        <item m="1" x="6494"/>
        <item m="1" x="6497"/>
        <item m="1" x="6498"/>
        <item m="1" x="6501"/>
        <item m="1" x="6504"/>
        <item m="1" x="6505"/>
        <item m="1" x="6509"/>
        <item m="1" x="6510"/>
        <item m="1" x="6511"/>
        <item m="1" x="6512"/>
        <item m="1" x="6513"/>
        <item m="1" x="6514"/>
        <item m="1" x="6517"/>
        <item m="1" x="6518"/>
        <item m="1" x="6521"/>
        <item m="1" x="6522"/>
        <item m="1" x="6523"/>
        <item m="1" x="6525"/>
        <item m="1" x="6527"/>
        <item m="1" x="6529"/>
        <item m="1" x="6530"/>
        <item m="1" x="6531"/>
        <item m="1" x="6532"/>
        <item m="1" x="6533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50"/>
        <item m="1" x="6551"/>
        <item m="1" x="6552"/>
        <item m="1" x="6553"/>
        <item m="1" x="6554"/>
        <item m="1" x="6556"/>
        <item m="1" x="6557"/>
        <item m="1" x="6558"/>
        <item m="1" x="6559"/>
        <item m="1" x="6561"/>
        <item m="1" x="6562"/>
        <item m="1" x="6564"/>
        <item m="1" x="6565"/>
        <item m="1" x="6566"/>
        <item m="1" x="6567"/>
        <item m="1" x="6569"/>
        <item m="1" x="6574"/>
        <item m="1" x="6575"/>
        <item m="1" x="6576"/>
        <item m="1" x="6577"/>
        <item m="1" x="6578"/>
        <item m="1" x="6579"/>
        <item m="1" x="6581"/>
        <item m="1" x="6582"/>
        <item m="1" x="6583"/>
        <item m="1" x="6584"/>
        <item m="1" x="6585"/>
        <item m="1" x="6586"/>
        <item m="1" x="6588"/>
        <item m="1" x="6589"/>
        <item m="1" x="6592"/>
        <item m="1" x="6594"/>
        <item m="1" x="6595"/>
        <item m="1" x="6602"/>
        <item m="1" x="6603"/>
        <item m="1" x="6605"/>
        <item m="1" x="6606"/>
        <item m="1" x="6607"/>
        <item m="1" x="6613"/>
        <item m="1" x="6614"/>
        <item m="1" x="6615"/>
        <item m="1" x="6616"/>
        <item m="1" x="6642"/>
        <item m="1" x="6643"/>
        <item m="1" x="6649"/>
        <item m="1" x="6650"/>
        <item m="1" x="6655"/>
        <item m="1" x="6663"/>
        <item m="1" x="6665"/>
        <item m="1" x="6666"/>
        <item m="1" x="6667"/>
        <item m="1" x="6668"/>
        <item m="1" x="6669"/>
        <item m="1" x="6670"/>
        <item m="1" x="6672"/>
        <item m="1" x="6674"/>
        <item m="1" x="6676"/>
        <item m="1" x="6678"/>
        <item m="1" x="6679"/>
        <item m="1" x="6680"/>
        <item m="1" x="6683"/>
        <item m="1" x="6686"/>
        <item m="1" x="6687"/>
        <item m="1" x="6688"/>
        <item m="1" x="6690"/>
        <item m="1" x="6692"/>
        <item m="1" x="6693"/>
        <item m="1" x="6694"/>
        <item m="1" x="6695"/>
        <item m="1" x="6699"/>
        <item m="1" x="6700"/>
        <item m="1" x="6709"/>
        <item m="1" x="6710"/>
        <item m="1" x="6711"/>
        <item m="1" x="6712"/>
        <item m="1" x="6713"/>
        <item m="1" x="6714"/>
        <item m="1" x="6719"/>
        <item m="1" x="6738"/>
        <item m="1" x="6742"/>
        <item m="1" x="6743"/>
        <item m="1" x="6749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6"/>
        <item m="1" x="6767"/>
        <item m="1" x="6768"/>
        <item m="1" x="6769"/>
        <item m="1" x="6770"/>
        <item m="1" x="6771"/>
        <item m="1" x="6773"/>
        <item m="1" x="6775"/>
        <item m="1" x="6776"/>
        <item m="1" x="6777"/>
        <item m="1" x="6778"/>
        <item m="1" x="6779"/>
        <item m="1" x="6780"/>
        <item m="1" x="6781"/>
        <item m="1" x="6783"/>
        <item m="1" x="6784"/>
        <item m="1" x="6786"/>
        <item m="1" x="6787"/>
        <item m="1" x="6788"/>
        <item m="1" x="6802"/>
        <item m="1" x="6253"/>
        <item m="1" x="6273"/>
        <item m="1" x="6335"/>
        <item m="1" x="6329"/>
        <item m="1" x="6316"/>
        <item m="1" x="6315"/>
        <item m="1" x="6314"/>
        <item m="1" x="6313"/>
        <item m="1" x="6312"/>
        <item m="1" x="6311"/>
        <item m="1" x="6308"/>
        <item m="1" x="6307"/>
        <item m="1" x="6305"/>
        <item m="1" x="6304"/>
        <item m="1" x="6303"/>
        <item m="1" x="6301"/>
        <item m="1" x="6300"/>
        <item m="1" x="6298"/>
        <item m="1" x="6297"/>
        <item m="1" x="6295"/>
        <item m="1" x="6294"/>
        <item m="1" x="6293"/>
        <item m="1" x="6277"/>
        <item m="1" x="6278"/>
        <item m="1" x="6279"/>
        <item m="1" x="6281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340"/>
        <item m="1" x="6341"/>
        <item m="1" x="6342"/>
        <item m="1" x="6343"/>
        <item m="1" x="6344"/>
        <item m="1" x="6815"/>
        <item m="1" x="6345"/>
        <item m="1" x="6346"/>
        <item m="1" x="6822"/>
        <item m="1" x="6354"/>
        <item m="1" x="6353"/>
        <item m="1" x="6824"/>
        <item m="1" x="6352"/>
        <item m="1" x="6351"/>
        <item m="1" x="6825"/>
        <item m="1" x="6350"/>
        <item m="1" x="6830"/>
        <item m="1" x="6831"/>
        <item m="1" x="6836"/>
        <item m="1" x="6837"/>
        <item m="1" x="6359"/>
        <item m="1" x="6360"/>
        <item m="1" x="6361"/>
        <item m="1" x="6973"/>
        <item m="1" x="6365"/>
        <item m="1" x="6975"/>
        <item m="1" x="6382"/>
        <item m="1" x="6384"/>
        <item m="1" x="6385"/>
        <item m="1" x="6981"/>
        <item m="1" x="6386"/>
        <item m="1" x="6409"/>
        <item m="1" x="6410"/>
        <item m="1" x="6411"/>
        <item m="1" x="6412"/>
        <item m="1" x="6413"/>
        <item m="1" x="6414"/>
        <item m="1" x="6415"/>
        <item m="1" x="6555"/>
        <item m="1" x="6560"/>
        <item m="1" x="6563"/>
        <item m="1" x="6568"/>
        <item m="1" x="6570"/>
        <item m="1" x="6571"/>
        <item m="1" x="6572"/>
        <item m="1" x="6573"/>
        <item m="1" x="6580"/>
        <item m="1" x="6587"/>
        <item m="1" x="6590"/>
        <item m="1" x="6591"/>
        <item m="1" x="6593"/>
        <item m="1" x="6596"/>
        <item m="1" x="6597"/>
        <item m="1" x="6598"/>
        <item m="1" x="7059"/>
        <item m="1" x="6599"/>
        <item m="1" x="6600"/>
        <item m="1" x="6601"/>
        <item m="1" x="6604"/>
        <item m="1" x="6608"/>
        <item m="1" x="6609"/>
        <item m="1" x="6610"/>
        <item m="1" x="6611"/>
        <item m="1" x="6612"/>
        <item m="1" x="7060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41"/>
        <item m="1" x="6640"/>
        <item m="1" x="6639"/>
        <item m="1" x="6628"/>
        <item m="1" x="7068"/>
        <item m="1" x="7069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3"/>
        <item m="1" x="7126"/>
        <item m="1" x="7127"/>
        <item m="1" x="7130"/>
        <item m="1" x="7132"/>
        <item m="1" x="7133"/>
        <item m="1" x="7134"/>
        <item m="1" x="7135"/>
        <item m="1" x="7138"/>
        <item m="1" x="7145"/>
        <item m="1" x="7150"/>
        <item m="1" x="7162"/>
        <item m="1" x="7164"/>
        <item m="1" x="6673"/>
        <item m="1" x="6681"/>
        <item m="1" x="6682"/>
        <item m="1" x="6684"/>
        <item m="1" x="6689"/>
        <item m="1" x="6691"/>
        <item m="1" x="6696"/>
        <item m="1" x="6697"/>
        <item m="1" x="6698"/>
        <item m="1" x="6701"/>
        <item m="1" x="6702"/>
        <item m="1" x="6703"/>
        <item m="1" x="6704"/>
        <item m="1" x="6739"/>
        <item m="1" x="6765"/>
        <item m="1" x="6772"/>
        <item m="1" x="6774"/>
        <item m="1" x="6782"/>
        <item m="1" x="7414"/>
        <item m="1" x="6785"/>
        <item m="1" x="6789"/>
        <item m="1" x="6790"/>
        <item m="1" x="6791"/>
        <item m="1" x="6792"/>
        <item m="1" x="7421"/>
        <item m="1" x="6793"/>
        <item m="1" x="6794"/>
        <item m="1" x="6795"/>
        <item m="1" x="6796"/>
        <item m="1" x="6797"/>
        <item m="1" x="7428"/>
        <item m="1" x="6798"/>
        <item m="1" x="6799"/>
        <item m="1" x="6800"/>
        <item m="1" x="7437"/>
        <item m="1" x="7438"/>
        <item m="1" x="7439"/>
        <item m="1" x="6809"/>
        <item m="1" x="6826"/>
        <item m="1" x="6841"/>
        <item m="1" x="6967"/>
        <item m="1" x="6983"/>
        <item m="1" x="6984"/>
        <item m="1" x="7006"/>
        <item m="1" x="7007"/>
        <item m="1" x="7008"/>
        <item m="1" x="7009"/>
        <item m="1" x="7010"/>
        <item m="1" x="7011"/>
        <item m="1" x="7012"/>
        <item m="1" x="7055"/>
        <item m="1" x="7056"/>
        <item m="1" x="7067"/>
        <item m="1" x="7070"/>
        <item m="1" x="7071"/>
        <item m="1" x="7072"/>
        <item m="1" x="7075"/>
        <item m="1" x="7076"/>
        <item m="1" x="7077"/>
        <item m="1" x="7078"/>
        <item m="1" x="7088"/>
        <item m="1" x="7089"/>
        <item m="1" x="7093"/>
        <item m="1" x="7095"/>
        <item m="1" x="7096"/>
        <item m="1" x="7097"/>
        <item m="1" x="7098"/>
        <item m="1" x="7100"/>
        <item m="1" x="7103"/>
        <item m="1" x="7107"/>
        <item m="1" x="7121"/>
        <item m="1" x="7122"/>
        <item m="1" x="7125"/>
        <item m="1" x="7140"/>
        <item m="1" x="7142"/>
        <item m="1" x="7143"/>
        <item m="1" x="7144"/>
        <item m="1" x="7148"/>
        <item m="1" x="7153"/>
        <item m="1" x="7155"/>
        <item m="1" x="7157"/>
        <item m="1" x="7158"/>
        <item m="1" x="7159"/>
        <item m="1" x="7160"/>
        <item m="1" x="7161"/>
        <item m="1" x="7163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359"/>
        <item m="1" x="7360"/>
        <item m="1" x="7361"/>
        <item m="1" x="7365"/>
        <item m="1" x="7366"/>
        <item m="1" x="7367"/>
        <item m="1" x="7373"/>
        <item m="1" x="7415"/>
        <item m="1" x="7425"/>
        <item m="1" x="7432"/>
        <item m="1" x="7433"/>
        <item m="1" x="7442"/>
        <item m="1" x="6805"/>
        <item m="1" x="6806"/>
        <item m="1" x="6807"/>
        <item m="1" x="6808"/>
        <item m="1" x="6810"/>
        <item m="1" x="6811"/>
        <item m="1" x="6812"/>
        <item m="1" x="6813"/>
        <item m="1" x="6814"/>
        <item m="1" x="6816"/>
        <item m="1" x="6817"/>
        <item m="1" x="6818"/>
        <item m="1" x="6819"/>
        <item m="1" x="6820"/>
        <item m="1" x="6821"/>
        <item m="1" x="6823"/>
        <item m="1" x="6827"/>
        <item m="1" x="6828"/>
        <item m="1" x="6829"/>
        <item m="1" x="6832"/>
        <item m="1" x="7505"/>
        <item m="1" x="6833"/>
        <item m="1" x="6834"/>
        <item m="1" x="6835"/>
        <item m="1" x="6838"/>
        <item m="1" x="6839"/>
        <item m="1" x="6840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8"/>
        <item m="1" x="6919"/>
        <item m="1" x="6920"/>
        <item m="1" x="6921"/>
        <item m="1" x="6923"/>
        <item m="1" x="6925"/>
        <item m="1" x="6926"/>
        <item m="1" x="6929"/>
        <item m="1" x="6930"/>
        <item m="1" x="6931"/>
        <item m="1" x="6933"/>
        <item m="1" x="6934"/>
        <item m="1" x="6935"/>
        <item m="1" x="6936"/>
        <item m="1" x="6937"/>
        <item m="1" x="6950"/>
        <item m="1" x="6949"/>
        <item m="1" x="6948"/>
        <item m="1" x="6938"/>
        <item m="1" x="6940"/>
        <item m="1" x="6941"/>
        <item m="1" x="6942"/>
        <item m="1" x="6945"/>
        <item m="1" x="6966"/>
        <item m="1" x="6947"/>
        <item m="1" x="6952"/>
        <item m="1" x="6968"/>
        <item m="1" x="6969"/>
        <item m="1" x="6970"/>
        <item m="1" x="6974"/>
        <item m="1" x="6976"/>
        <item m="1" x="6977"/>
        <item m="1" x="6978"/>
        <item m="1" x="6979"/>
        <item m="1" x="6980"/>
        <item m="1" x="6982"/>
        <item m="1" x="6985"/>
        <item m="1" x="6986"/>
        <item m="1" x="6987"/>
        <item m="1" x="6988"/>
        <item m="1" x="6989"/>
        <item m="1" x="6990"/>
        <item m="1" x="6991"/>
        <item m="1" x="6993"/>
        <item m="1" x="6995"/>
        <item m="1" x="6996"/>
        <item m="1" x="6998"/>
        <item m="1" x="6999"/>
        <item m="1" x="700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5"/>
        <item m="1" x="7036"/>
        <item m="1" x="7037"/>
        <item m="1" x="7038"/>
        <item m="1" x="7039"/>
        <item m="1" x="7040"/>
        <item m="1" x="7047"/>
        <item m="1" x="7048"/>
        <item m="1" x="7049"/>
        <item m="1" x="7050"/>
        <item m="1" x="7051"/>
        <item m="1" x="7052"/>
        <item m="1" x="7053"/>
        <item m="1" x="7054"/>
        <item m="1" x="7057"/>
        <item m="1" x="7058"/>
        <item m="1" x="7061"/>
        <item m="1" x="7062"/>
        <item m="1" x="7063"/>
        <item m="1" x="7064"/>
        <item m="1" x="7065"/>
        <item m="1" x="7066"/>
        <item m="1" x="7073"/>
        <item m="1" x="7074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90"/>
        <item m="1" x="7091"/>
        <item m="1" x="7092"/>
        <item m="1" x="7094"/>
        <item m="1" x="7099"/>
        <item m="1" x="7101"/>
        <item m="1" x="7102"/>
        <item m="1" x="7104"/>
        <item m="1" x="7105"/>
        <item m="1" x="7106"/>
        <item m="1" x="7124"/>
        <item m="1" x="7128"/>
        <item m="1" x="7129"/>
        <item m="1" x="7131"/>
        <item m="1" x="7136"/>
        <item m="1" x="7137"/>
        <item m="1" x="7139"/>
        <item m="1" x="7141"/>
        <item m="1" x="7146"/>
        <item m="1" x="7147"/>
        <item m="1" x="7149"/>
        <item m="1" x="7151"/>
        <item m="1" x="7152"/>
        <item m="1" x="7154"/>
        <item m="1" x="7156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4"/>
        <item m="1" x="7275"/>
        <item m="1" x="7276"/>
        <item m="1" x="7277"/>
        <item m="1" x="7279"/>
        <item m="1" x="7280"/>
        <item m="1" x="7281"/>
        <item m="1" x="7282"/>
        <item m="1" x="7283"/>
        <item m="1" x="7284"/>
        <item m="1" x="7286"/>
        <item m="1" x="7288"/>
        <item m="1" x="7290"/>
        <item m="1" x="7293"/>
        <item m="1" x="7298"/>
        <item m="1" x="7300"/>
        <item m="1" x="7302"/>
        <item m="1" x="7303"/>
        <item m="1" x="7304"/>
        <item m="1" x="7307"/>
        <item m="1" x="7312"/>
        <item m="1" x="7315"/>
        <item m="1" x="7318"/>
        <item m="1" x="7322"/>
        <item m="1" x="7325"/>
        <item m="1" x="7327"/>
        <item m="1" x="7331"/>
        <item m="1" x="7332"/>
        <item m="1" x="7335"/>
        <item m="1" x="7336"/>
        <item m="1" x="7337"/>
        <item m="1" x="7338"/>
        <item m="1" x="7339"/>
        <item m="1" x="7340"/>
        <item m="1" x="7343"/>
        <item m="1" x="7345"/>
        <item m="1" x="7351"/>
        <item m="1" x="7355"/>
        <item m="1" x="7357"/>
        <item m="1" x="7358"/>
        <item m="1" x="7362"/>
        <item m="1" x="7363"/>
        <item m="1" x="7364"/>
        <item m="1" x="7368"/>
        <item m="1" x="7369"/>
        <item m="1" x="7370"/>
        <item m="1" x="7371"/>
        <item m="1" x="7372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91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8"/>
        <item m="1" x="7416"/>
        <item m="1" x="7417"/>
        <item m="1" x="7418"/>
        <item m="1" x="7419"/>
        <item m="1" x="7420"/>
        <item m="1" x="7422"/>
        <item m="1" x="7423"/>
        <item m="1" x="7426"/>
        <item m="1" x="7427"/>
        <item m="1" x="7429"/>
        <item m="1" x="7430"/>
        <item m="1" x="7431"/>
        <item m="1" x="7434"/>
        <item m="1" x="7435"/>
        <item m="1" x="7436"/>
        <item m="1" x="7440"/>
        <item m="1" x="7441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8"/>
        <item m="1" x="7480"/>
        <item m="1" x="7481"/>
        <item m="1" x="7482"/>
        <item m="1" x="7483"/>
        <item m="1" x="7484"/>
        <item m="1" x="7485"/>
        <item m="1" x="7486"/>
        <item m="1" x="7487"/>
        <item m="1" x="7490"/>
        <item m="1" x="7491"/>
        <item m="1" x="7493"/>
        <item m="1" x="7494"/>
        <item m="1" x="7496"/>
        <item m="1" x="7497"/>
        <item m="1" x="7498"/>
        <item m="1" x="7499"/>
        <item m="1" x="7501"/>
        <item m="1" x="7504"/>
        <item m="1" x="7041"/>
        <item m="1" x="7230"/>
        <item m="1" x="7292"/>
        <item m="1" x="7320"/>
        <item m="1" x="7328"/>
        <item m="1" x="7389"/>
        <item m="1" x="7390"/>
        <item m="1" x="7403"/>
        <item m="1" x="7409"/>
        <item m="1" x="7479"/>
        <item m="1" x="7500"/>
        <item m="1" x="6856"/>
        <item m="1" x="6917"/>
        <item m="1" x="6922"/>
        <item m="1" x="7506"/>
        <item m="1" x="7507"/>
        <item m="1" x="6924"/>
        <item m="1" x="6927"/>
        <item m="1" x="6928"/>
        <item m="1" x="6932"/>
        <item m="1" x="6939"/>
        <item m="1" x="7508"/>
        <item m="1" x="6943"/>
        <item m="1" x="6944"/>
        <item m="1" x="6946"/>
        <item m="1" x="7509"/>
        <item m="1" x="7510"/>
        <item m="1" x="7511"/>
        <item m="1" x="6965"/>
        <item m="1" x="6964"/>
        <item m="1" x="6963"/>
        <item m="1" x="7512"/>
        <item m="1" x="6962"/>
        <item m="1" x="6961"/>
        <item m="1" x="7513"/>
        <item m="1" x="7514"/>
        <item m="1" x="6960"/>
        <item m="1" x="6959"/>
        <item m="1" x="6958"/>
        <item m="1" x="6957"/>
        <item m="1" x="7515"/>
        <item m="1" x="6956"/>
        <item m="1" x="6955"/>
        <item m="1" x="7516"/>
        <item m="1" x="7517"/>
        <item m="1" x="7518"/>
        <item m="1" x="7519"/>
        <item m="1" x="6954"/>
        <item m="1" x="7521"/>
        <item m="1" x="7522"/>
        <item m="1" x="7523"/>
        <item m="1" x="7525"/>
        <item m="1" x="7526"/>
        <item m="1" x="7527"/>
        <item m="1" x="7528"/>
        <item m="1" x="7532"/>
        <item m="1" x="7533"/>
        <item m="1" x="7534"/>
        <item m="1" x="7535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9"/>
        <item m="1" x="7553"/>
        <item m="1" x="7557"/>
        <item m="1" x="7568"/>
        <item m="1" x="6953"/>
        <item m="1" x="6951"/>
        <item m="1" x="7685"/>
        <item m="1" x="7686"/>
        <item m="1" x="6971"/>
        <item m="1" x="6972"/>
        <item m="1" x="7698"/>
        <item m="1" x="6992"/>
        <item m="1" x="6994"/>
        <item m="1" x="6997"/>
        <item m="1" x="7000"/>
        <item m="1" x="7001"/>
        <item m="1" x="7003"/>
        <item m="1" x="7004"/>
        <item m="1" x="7701"/>
        <item m="1" x="7005"/>
        <item m="1" x="7034"/>
        <item m="1" x="7704"/>
        <item m="1" x="7706"/>
        <item m="1" x="7709"/>
        <item m="1" x="7710"/>
        <item m="1" x="7042"/>
        <item m="1" x="7043"/>
        <item m="1" x="7044"/>
        <item m="1" x="7045"/>
        <item m="1" x="7046"/>
        <item m="1" x="7720"/>
        <item m="1" x="7721"/>
        <item m="1" x="7722"/>
        <item m="1" x="7723"/>
        <item m="1" x="7738"/>
        <item m="1" x="7741"/>
        <item m="1" x="7742"/>
        <item m="1" x="7745"/>
        <item m="1" x="7273"/>
        <item m="1" x="7278"/>
        <item m="1" x="7285"/>
        <item m="1" x="7287"/>
        <item m="1" x="7289"/>
        <item m="1" x="7291"/>
        <item m="1" x="7294"/>
        <item m="1" x="7295"/>
        <item m="1" x="7296"/>
        <item m="1" x="7746"/>
        <item m="1" x="7297"/>
        <item m="1" x="7299"/>
        <item m="1" x="7301"/>
        <item m="1" x="7305"/>
        <item m="1" x="7747"/>
        <item m="1" x="7306"/>
        <item m="1" x="7308"/>
        <item m="1" x="7309"/>
        <item m="1" x="7310"/>
        <item m="1" x="7311"/>
        <item m="1" x="7313"/>
        <item m="1" x="7314"/>
        <item m="1" x="7316"/>
        <item m="1" x="7317"/>
        <item m="1" x="7319"/>
        <item m="1" x="7748"/>
        <item m="1" x="7321"/>
        <item m="1" x="7323"/>
        <item m="1" x="7749"/>
        <item m="1" x="7324"/>
        <item m="1" x="7326"/>
        <item m="1" x="7329"/>
        <item m="1" x="7330"/>
        <item m="1" x="7333"/>
        <item m="1" x="7334"/>
        <item m="1" x="7750"/>
        <item m="1" x="7752"/>
        <item m="1" x="7341"/>
        <item m="1" x="7342"/>
        <item m="1" x="7753"/>
        <item m="1" x="7344"/>
        <item m="1" x="7754"/>
        <item m="1" x="7346"/>
        <item m="1" x="7347"/>
        <item m="1" x="7755"/>
        <item m="1" x="7756"/>
        <item m="1" x="7348"/>
        <item m="1" x="7757"/>
        <item m="1" x="7349"/>
        <item m="1" x="7758"/>
        <item m="1" x="7350"/>
        <item m="1" x="7352"/>
        <item m="1" x="7759"/>
        <item m="1" x="7760"/>
        <item m="1" x="7353"/>
        <item m="1" x="7761"/>
        <item m="1" x="7354"/>
        <item m="1" x="7764"/>
        <item m="1" x="7765"/>
        <item m="1" x="7767"/>
        <item m="1" x="7768"/>
        <item m="1" x="7769"/>
        <item m="1" x="7771"/>
        <item m="1" x="7773"/>
        <item m="1" x="7777"/>
        <item m="1" x="7778"/>
        <item m="1" x="7782"/>
        <item m="1" x="7783"/>
        <item m="1" x="7784"/>
        <item m="1" x="7785"/>
        <item m="1" x="7786"/>
        <item m="1" x="7787"/>
        <item m="1" x="7788"/>
        <item m="1" x="7789"/>
        <item m="1" x="7791"/>
        <item m="1" x="7795"/>
        <item m="1" x="7797"/>
        <item m="1" x="7798"/>
        <item m="1" x="7801"/>
        <item m="1" x="7802"/>
        <item m="1" x="7803"/>
        <item m="1" x="7805"/>
        <item m="1" x="7806"/>
        <item m="1" x="7807"/>
        <item m="1" x="7809"/>
        <item m="1" x="7812"/>
        <item m="1" x="7813"/>
        <item m="1" x="7814"/>
        <item m="1" x="7816"/>
        <item m="1" x="7817"/>
        <item m="1" x="7821"/>
        <item m="1" x="7825"/>
        <item m="1" x="7827"/>
        <item m="1" x="7828"/>
        <item m="1" x="7830"/>
        <item m="1" x="7834"/>
        <item m="1" x="7835"/>
        <item m="1" x="7839"/>
        <item m="1" x="7840"/>
        <item m="1" x="7846"/>
        <item m="1" x="7847"/>
        <item m="1" x="7848"/>
        <item m="1" x="7850"/>
        <item m="1" x="7851"/>
        <item m="1" x="7852"/>
        <item m="1" x="7356"/>
        <item m="1" x="7388"/>
        <item m="1" x="7392"/>
        <item m="1" x="7404"/>
        <item m="1" x="7405"/>
        <item m="1" x="7406"/>
        <item m="1" x="7407"/>
        <item m="1" x="7410"/>
        <item m="1" x="7411"/>
        <item m="1" x="7412"/>
        <item m="1" x="7413"/>
        <item m="1" x="7424"/>
        <item m="1" x="7459"/>
        <item m="1" x="7476"/>
        <item m="1" x="7477"/>
        <item m="1" x="7488"/>
        <item m="1" x="7489"/>
        <item m="1" x="7492"/>
        <item m="1" x="7495"/>
        <item m="1" x="7502"/>
        <item m="1" x="7503"/>
        <item m="1" x="7529"/>
        <item m="1" x="7531"/>
        <item m="1" x="7554"/>
        <item m="1" x="7559"/>
        <item m="1" x="7560"/>
        <item m="1" x="7561"/>
        <item m="1" x="7569"/>
        <item m="1" x="7570"/>
        <item m="1" x="7577"/>
        <item m="1" x="7705"/>
        <item m="1" x="7707"/>
        <item m="1" x="7724"/>
        <item m="1" x="7725"/>
        <item m="1" x="7770"/>
        <item m="1" x="7800"/>
        <item m="1" x="7804"/>
        <item m="1" x="7810"/>
        <item m="1" x="7815"/>
        <item m="1" x="7823"/>
        <item m="1" x="7824"/>
        <item m="1" x="7836"/>
        <item m="1" x="7838"/>
        <item m="1" x="7841"/>
        <item m="1" x="7853"/>
        <item m="1" x="7520"/>
        <item m="1" x="7524"/>
        <item m="1" x="7530"/>
        <item m="1" x="7536"/>
        <item m="1" x="7548"/>
        <item m="1" x="7551"/>
        <item m="1" x="7552"/>
        <item m="1" x="7555"/>
        <item m="1" x="7556"/>
        <item m="1" x="7558"/>
        <item m="1" x="7562"/>
        <item m="1" x="7563"/>
        <item m="1" x="7564"/>
        <item m="1" x="7565"/>
        <item m="1" x="7566"/>
        <item m="1" x="7567"/>
        <item m="1" x="7571"/>
        <item m="1" x="7572"/>
        <item m="1" x="7573"/>
        <item m="1" x="7574"/>
        <item m="1" x="7575"/>
        <item m="1" x="7576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90"/>
        <item m="1" x="7591"/>
        <item m="1" x="7594"/>
        <item m="1" x="7595"/>
        <item m="1" x="7596"/>
        <item m="1" x="7597"/>
        <item m="1" x="7598"/>
        <item m="1" x="7599"/>
        <item m="1" x="7601"/>
        <item m="1" x="7602"/>
        <item m="1" x="7603"/>
        <item m="1" x="7604"/>
        <item m="1" x="7605"/>
        <item m="1" x="7608"/>
        <item m="1" x="7609"/>
        <item m="1" x="7610"/>
        <item m="1" x="7611"/>
        <item m="1" x="7613"/>
        <item m="1" x="7614"/>
        <item m="1" x="7616"/>
        <item m="1" x="7619"/>
        <item m="1" x="7622"/>
        <item m="1" x="7623"/>
        <item m="1" x="7624"/>
        <item m="1" x="7625"/>
        <item m="1" x="7626"/>
        <item m="1" x="7627"/>
        <item m="1" x="7631"/>
        <item m="1" x="7632"/>
        <item m="1" x="7633"/>
        <item m="1" x="7634"/>
        <item m="1" x="7639"/>
        <item m="1" x="7640"/>
        <item m="1" x="7641"/>
        <item m="1" x="7642"/>
        <item m="1" x="7645"/>
        <item m="1" x="7650"/>
        <item m="1" x="7687"/>
        <item m="1" x="7688"/>
        <item m="1" x="7693"/>
        <item m="1" x="7699"/>
        <item m="1" x="7700"/>
        <item m="1" x="7702"/>
        <item m="1" x="7703"/>
        <item m="1" x="7708"/>
        <item m="1" x="7711"/>
        <item m="1" x="7713"/>
        <item m="1" x="7726"/>
        <item m="1" x="7727"/>
        <item m="1" x="7728"/>
        <item m="1" x="7729"/>
        <item m="1" x="7730"/>
        <item m="1" x="7731"/>
        <item m="1" x="7739"/>
        <item m="1" x="7743"/>
        <item m="1" x="7744"/>
        <item m="1" x="7751"/>
        <item m="1" x="7762"/>
        <item m="1" x="7763"/>
        <item m="1" x="7766"/>
        <item m="1" x="7772"/>
        <item m="1" x="7774"/>
        <item m="1" x="7775"/>
        <item m="1" x="7776"/>
        <item m="1" x="7779"/>
        <item m="1" x="7780"/>
        <item m="1" x="7781"/>
        <item m="1" x="7790"/>
        <item m="1" x="7792"/>
        <item m="1" x="7793"/>
        <item m="1" x="7794"/>
        <item m="1" x="7796"/>
        <item m="1" x="7799"/>
        <item m="1" x="7808"/>
        <item m="1" x="7811"/>
        <item m="1" x="7818"/>
        <item m="1" x="7819"/>
        <item m="1" x="7820"/>
        <item m="1" x="7822"/>
        <item m="1" x="7826"/>
        <item m="1" x="7829"/>
        <item m="1" x="7831"/>
        <item m="1" x="7832"/>
        <item m="1" x="7833"/>
        <item m="1" x="7837"/>
        <item m="1" x="7842"/>
        <item m="1" x="7843"/>
        <item m="1" x="7844"/>
        <item m="1" x="7845"/>
        <item m="1" x="7849"/>
        <item m="1" x="7854"/>
        <item m="1" x="7855"/>
        <item m="1" x="7856"/>
        <item m="1" x="7857"/>
        <item m="1" x="7858"/>
        <item m="1" x="7859"/>
        <item m="1" x="7860"/>
        <item m="1" x="7863"/>
        <item m="1" x="7864"/>
        <item m="1" x="7865"/>
        <item m="1" x="7866"/>
        <item m="1" x="7868"/>
        <item m="1" x="7870"/>
        <item m="1" x="7872"/>
        <item m="1" x="7874"/>
        <item m="1" x="7876"/>
        <item m="1" x="7877"/>
        <item m="1" x="7878"/>
        <item m="1" x="7881"/>
        <item m="1" x="7882"/>
        <item m="1" x="7884"/>
        <item m="1" x="7886"/>
        <item m="1" x="7887"/>
        <item m="1" x="7888"/>
        <item m="1" x="7889"/>
        <item m="1" x="7890"/>
        <item m="1" x="7891"/>
        <item m="1" x="7893"/>
        <item m="1" x="7894"/>
        <item m="1" x="7897"/>
        <item m="1" x="7898"/>
        <item m="1" x="7899"/>
        <item m="1" x="7900"/>
        <item m="1" x="7901"/>
        <item m="1" x="7902"/>
        <item m="1" x="7905"/>
        <item m="1" x="7906"/>
        <item m="1" x="7907"/>
        <item m="1" x="7909"/>
        <item m="1" x="7910"/>
        <item m="1" x="7912"/>
        <item m="1" x="7913"/>
        <item m="1" x="7916"/>
        <item m="1" x="7918"/>
        <item m="1" x="7919"/>
        <item m="1" x="7920"/>
        <item m="1" x="7922"/>
        <item m="1" x="7923"/>
        <item m="1" x="7924"/>
        <item m="1" x="7930"/>
        <item m="1" x="7931"/>
        <item m="1" x="7933"/>
        <item m="1" x="7936"/>
        <item m="1" x="7550"/>
        <item m="1" x="7589"/>
        <item m="1" x="7592"/>
        <item m="1" x="7593"/>
        <item m="1" x="7600"/>
        <item m="1" x="7606"/>
        <item m="1" x="7607"/>
        <item m="1" x="7612"/>
        <item m="1" x="7615"/>
        <item m="1" x="7617"/>
        <item m="1" x="7618"/>
        <item m="1" x="7620"/>
        <item m="1" x="7621"/>
        <item m="1" x="7628"/>
        <item m="1" x="7629"/>
        <item m="1" x="7630"/>
        <item m="1" x="7635"/>
        <item m="1" x="7636"/>
        <item m="1" x="7637"/>
        <item m="1" x="7638"/>
        <item m="1" x="7643"/>
        <item m="1" x="7644"/>
        <item m="1" x="7646"/>
        <item m="1" x="7647"/>
        <item m="1" x="7648"/>
        <item m="1" x="7649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9"/>
        <item m="1" x="7690"/>
        <item m="1" x="7691"/>
        <item m="1" x="7692"/>
        <item m="1" x="7694"/>
        <item m="1" x="7695"/>
        <item m="1" x="7696"/>
        <item m="1" x="7697"/>
        <item m="1" x="7712"/>
        <item m="1" x="7714"/>
        <item m="1" x="7715"/>
        <item m="1" x="7716"/>
        <item m="1" x="7717"/>
        <item m="1" x="7718"/>
        <item m="1" x="7719"/>
        <item m="1" x="7732"/>
        <item m="1" x="7733"/>
        <item m="1" x="7734"/>
        <item m="1" x="7735"/>
        <item m="1" x="7736"/>
        <item m="1" x="7737"/>
        <item m="1" x="7740"/>
        <item m="1" x="7861"/>
        <item m="1" x="7862"/>
        <item m="1" x="7867"/>
        <item m="1" x="7869"/>
        <item m="1" x="7871"/>
        <item m="1" x="7873"/>
        <item m="1" x="7875"/>
        <item m="1" x="7879"/>
        <item m="1" x="7880"/>
        <item m="1" x="7883"/>
        <item m="1" x="7885"/>
        <item m="1" x="7892"/>
        <item m="1" x="7895"/>
        <item m="1" x="7896"/>
        <item m="1" x="7903"/>
        <item m="1" x="7904"/>
        <item m="1" x="7908"/>
        <item m="1" x="7911"/>
        <item m="1" x="7914"/>
        <item m="1" x="7915"/>
        <item m="1" x="7917"/>
        <item m="1" x="7921"/>
        <item m="1" x="7925"/>
        <item m="1" x="7926"/>
        <item m="1" x="7927"/>
        <item m="1" x="7928"/>
        <item m="1" x="7929"/>
        <item m="1" x="7932"/>
        <item m="1" x="7934"/>
        <item m="1" x="7935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78"/>
        <item m="1" x="7977"/>
        <item m="1" x="7976"/>
        <item m="1" x="7975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6" outline="0" showAll="0"/>
    <pivotField compact="0" outline="0" showAll="0"/>
    <pivotField compact="0" numFmtId="167" outline="0" showAll="0"/>
    <pivotField compact="0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numFmtId="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</pivotFields>
  <rowFields count="2">
    <field x="2"/>
    <field x="17"/>
  </rowFields>
  <colItems count="1">
    <i/>
  </colItems>
  <pageFields count="2">
    <pageField fld="10" hier="-1"/>
    <pageField fld="16" hier="-1"/>
  </pageFields>
  <formats count="3">
    <format dxfId="4">
      <pivotArea field="2" type="button" dataOnly="0" labelOnly="1" outline="0" axis="axisRow" fieldPosition="0"/>
    </format>
    <format dxfId="3">
      <pivotArea field="17" type="button" dataOnly="0" labelOnly="1" outline="0" axis="axisRow" fieldPosition="1"/>
    </format>
    <format dxfId="2">
      <pivotArea dataOnly="0" labelOnly="1" outline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Mes" xr10:uid="{305251FF-E5E0-45EF-93FB-4C6DB5F4230D}" sourceName="Mes">
  <pivotTables>
    <pivotTable tabId="2" name="GRANEL_DIA"/>
    <pivotTable tabId="2" name="ENSACADO_DIA"/>
    <pivotTable tabId="2" name="MES1"/>
    <pivotTable tabId="2" name="mes2"/>
  </pivotTables>
  <data>
    <tabular pivotCacheId="622296681">
      <items count="12">
        <i x="0" s="1"/>
        <i x="1" nd="1"/>
        <i x="5" nd="1"/>
        <i x="7" nd="1"/>
        <i x="10" nd="1"/>
        <i x="4" nd="1"/>
        <i x="6" nd="1"/>
        <i x="3" nd="1"/>
        <i x="2" nd="1"/>
        <i x="8" nd="1"/>
        <i x="9" nd="1"/>
        <i x="1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" xr10:uid="{2B945B90-E166-4AB3-A7A1-ADDCC47AA231}" sourceName="Día">
  <pivotTables>
    <pivotTable tabId="2" name="ENSACADO_DIA"/>
    <pivotTable tabId="2" name="GRANEL_DIA"/>
  </pivotTables>
  <data>
    <tabular pivotCacheId="622296681">
      <items count="32">
        <i x="13"/>
        <i x="15"/>
        <i x="17"/>
        <i x="18"/>
        <i x="19"/>
        <i x="20"/>
        <i x="24" s="1"/>
        <i x="25" nd="1"/>
        <i x="3" nd="1"/>
        <i x="0" nd="1"/>
        <i x="1" nd="1"/>
        <i x="2" nd="1"/>
        <i x="4" nd="1"/>
        <i x="5" nd="1"/>
        <i x="9" nd="1"/>
        <i x="10" nd="1"/>
        <i x="7" nd="1"/>
        <i x="6" nd="1"/>
        <i x="8" nd="1"/>
        <i x="11" nd="1"/>
        <i x="12" nd="1"/>
        <i x="14" nd="1"/>
        <i x="16" nd="1"/>
        <i x="22" nd="1"/>
        <i x="23" nd="1"/>
        <i x="21" nd="1"/>
        <i x="26" nd="1"/>
        <i x="27" nd="1"/>
        <i x="28" nd="1"/>
        <i x="29" nd="1"/>
        <i x="30" nd="1"/>
        <i x="3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64983ED4-B46D-4D00-A931-7E1F785BA783}" sourceName="semana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52">
        <i x="0"/>
        <i x="2"/>
        <i x="3" s="1"/>
        <i x="4" s="1"/>
        <i x="20" nd="1"/>
        <i x="29" nd="1"/>
        <i x="13" nd="1"/>
        <i x="36" nd="1"/>
        <i x="28" nd="1"/>
        <i x="19" nd="1"/>
        <i x="12" nd="1"/>
        <i x="44" nd="1"/>
        <i x="18" nd="1"/>
        <i x="35" nd="1"/>
        <i x="51" nd="1"/>
        <i x="27" nd="1"/>
        <i x="43" nd="1"/>
        <i x="17" nd="1"/>
        <i x="34" nd="1"/>
        <i x="50" nd="1"/>
        <i x="40" nd="1"/>
        <i x="26" nd="1"/>
        <i x="15" nd="1"/>
        <i x="42" nd="1"/>
        <i x="31" nd="1"/>
        <i x="16" nd="1"/>
        <i x="46" nd="1"/>
        <i x="33" nd="1"/>
        <i x="22" nd="1"/>
        <i x="49" nd="1"/>
        <i x="39" nd="1"/>
        <i x="25" nd="1"/>
        <i x="11" nd="1"/>
        <i x="10" nd="1"/>
        <i x="9" nd="1"/>
        <i x="7" nd="1"/>
        <i x="6" nd="1"/>
        <i x="8" nd="1"/>
        <i x="1" nd="1"/>
        <i x="48" nd="1"/>
        <i x="45" nd="1"/>
        <i x="38" nd="1"/>
        <i x="32" nd="1"/>
        <i x="24" nd="1"/>
        <i x="21" nd="1"/>
        <i x="14" nd="1"/>
        <i x="47" nd="1"/>
        <i x="41" nd="1"/>
        <i x="37" nd="1"/>
        <i x="30" nd="1"/>
        <i x="23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rupado" xr10:uid="{F77B8A7A-0C6E-4AC7-883B-5E663F9D471C}" sourceName="Agrupado">
  <pivotTables>
    <pivotTable tabId="2" name="INSTALACIÖN_LTD_GRANEL_DIA"/>
    <pivotTable tabId="2" name="INSTALACION_LTD_ENSACADO_DIA"/>
    <pivotTable tabId="2" name="INSTALACION_NºCAMIONES_DIA"/>
    <pivotTable tabId="2" name="INSTALACION_NºCAMIONES_ENSACADO_DIA"/>
    <pivotTable tabId="2" name="GRANEL_DIA"/>
    <pivotTable tabId="2" name="ENSACADO_DIA"/>
  </pivotTables>
  <data>
    <tabular pivotCacheId="622296681">
      <items count="15">
        <i x="8"/>
        <i x="9"/>
        <i x="5"/>
        <i x="6"/>
        <i x="2" s="1"/>
        <i x="0"/>
        <i x="3"/>
        <i x="1"/>
        <i x="7"/>
        <i x="4"/>
        <i x="11" nd="1"/>
        <i x="13" nd="1"/>
        <i x="14" nd="1"/>
        <i x="12" nd="1"/>
        <i x="10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F5D18B15-EA5E-4414-A944-49B9D39C01D3}" cache="Slicer_Mes" caption="Mes" columnCount="3" rowHeight="209550"/>
  <slicer name="Día" xr10:uid="{7D6E3D04-2111-41EA-BFE1-3D71DEB9B91F}" cache="SegmentaciónDeDatos_Día" caption="Día" columnCount="4" rowHeight="209550"/>
  <slicer name="semana" xr10:uid="{FA7F27E0-44F2-435C-8A20-B85750A13BEC}" cache="SegmentaciónDeDatos_semana" caption="semana" columnCount="3" rowHeight="209550"/>
  <slicer name="Agrupado 1" xr10:uid="{CE428608-631D-49D3-9D8B-A9D321FE3B91}" cache="SegmentaciónDeDatos_Agrupado" caption="Agrupado" columnCount="5" rowHeight="2095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F3FFC7C-38EB-443A-A6E8-34D138EAA550}" name="Tabla4" displayName="Tabla4" ref="A1:AR7" totalsRowShown="0">
  <autoFilter ref="A1:AR7" xr:uid="{58E620D4-BB2D-46EA-8066-C0E1503F5846}"/>
  <sortState xmlns:xlrd2="http://schemas.microsoft.com/office/spreadsheetml/2017/richdata2" ref="A2:AR7">
    <sortCondition ref="AI1:AI7"/>
  </sortState>
  <tableColumns count="44">
    <tableColumn id="1" xr3:uid="{EAF52703-1309-4DF1-904C-48BC1E9A9A0B}" name="Comp."/>
    <tableColumn id="2" xr3:uid="{21F365F5-8E0D-477F-85E1-05F8B583E347}" name="OV"/>
    <tableColumn id="3" xr3:uid="{429D55C9-AAFA-4BBD-8622-2F1F14340BF1}" name="Sales Document"/>
    <tableColumn id="4" xr3:uid="{EF8E8B56-63C9-4F39-9FA8-E47CF89BA984}" name="GP"/>
    <tableColumn id="5" xr3:uid="{004C607E-4657-43F7-AE2D-3AC8F89A30A2}" name="Cdis"/>
    <tableColumn id="6" xr3:uid="{11222BDA-725D-4137-BC88-1D996C444821}" name="Cliente"/>
    <tableColumn id="7" xr3:uid="{6967A12F-8965-4F0E-B276-9AD201431F3E}" name="Nombre Cliente"/>
    <tableColumn id="8" xr3:uid="{F586241D-DB37-4E9D-B164-9301F50D3D06}" name="Obra"/>
    <tableColumn id="9" xr3:uid="{E324E640-11D3-4DA4-8426-7A2BCC186648}" name="Nombre Obra"/>
    <tableColumn id="10" xr3:uid="{F31375A1-886C-45EA-BAEF-78BEFBE07870}" name="Material Number"/>
    <tableColumn id="11" xr3:uid="{27E8CD79-3600-402B-A420-32972583A660}" name="Material Description"/>
    <tableColumn id="12" xr3:uid="{9BEAA899-1D5B-4F58-B4EB-A1AE990013E1}" name="Creation Date" dataDxfId="320"/>
    <tableColumn id="13" xr3:uid="{27D786A9-E471-4156-9390-18CFF931FB85}" name="Creation Time" dataDxfId="319"/>
    <tableColumn id="14" xr3:uid="{18721464-E712-4B68-AD4D-00C7E3CC2D84}" name="Customer Purchase Or"/>
    <tableColumn id="15" xr3:uid="{F9428FA4-6CB2-47A6-8FA9-0568F1C84C35}" name="Schedule Line Date" dataDxfId="318"/>
    <tableColumn id="16" xr3:uid="{1D223AC0-E42E-4C59-82B2-A3E606C6FE97}" name="Arrival Time" dataDxfId="317"/>
    <tableColumn id="17" xr3:uid="{97B0EED0-9815-4489-9DAD-F3F47C019971}" name="Plant"/>
    <tableColumn id="18" xr3:uid="{E7B0ECC7-1455-4D11-A55B-D2DBC5D9CD45}" name="Subsequent Sales and"/>
    <tableColumn id="19" xr3:uid="{C1AD32A3-FC0D-48DB-830C-C1B0E8398D67}" name="Date on Which Record" dataDxfId="316"/>
    <tableColumn id="20" xr3:uid="{01EAD01F-FAA8-4EB1-99AC-3B562A0EBD16}" name="Entry Time" dataDxfId="315"/>
    <tableColumn id="21" xr3:uid="{CCA26F22-AB18-47E8-B38B-66D34ECFBD7F}" name="Distance"/>
    <tableColumn id="22" xr3:uid="{60BA9520-7405-48E0-9685-B6D02E000C75}" name="Route"/>
    <tableColumn id="23" xr3:uid="{0D9248FB-FACD-4E5B-8853-C9170F7C5ECB}" name="Route Description"/>
    <tableColumn id="24" xr3:uid="{7008778A-FBCD-4E6C-ACA9-F44F47A5D7D3}" name="Licen.plate Vehicle"/>
    <tableColumn id="25" xr3:uid="{2A36ECD0-4B85-49F3-8272-6F9A3AAB3988}" name="Sales Document Item"/>
    <tableColumn id="26" xr3:uid="{43BC3020-7128-4F95-9CFC-22D02B4E879E}" name="Sales Document Item2"/>
    <tableColumn id="27" xr3:uid="{7733F0CC-4839-42C0-AACE-67D7207525ED}" name="Agrupado"/>
    <tableColumn id="28" xr3:uid="{FB6402F4-9955-43F0-A842-A786E5E9DF2E}" name="Sales Document Item3"/>
    <tableColumn id="29" xr3:uid="{B14EB7AB-084D-414C-9551-C127804E1C83}" name="Creación Pedido" dataDxfId="314"/>
    <tableColumn id="30" xr3:uid="{A55E1B38-FE2C-4CBE-AEF8-B2B377AA0089}" name="Solicitud Pedido" dataDxfId="313"/>
    <tableColumn id="31" xr3:uid="{AD7E374C-4F0B-47F7-9A16-AE43A7FBFA98}" name="Verificación"/>
    <tableColumn id="32" xr3:uid="{B666DB28-CCE5-45AD-BA51-77DC94F86794}" name="Salida Carga Pedido" dataDxfId="312"/>
    <tableColumn id="33" xr3:uid="{CB6C316D-917E-4DE8-AB43-1AA2A963A722}" name="Tiempo Porte" dataDxfId="311"/>
    <tableColumn id="34" xr3:uid="{E0A6CB0D-5CC6-4040-B4A4-103C1660FCD6}" name="Llegada Estimada" dataDxfId="310"/>
    <tableColumn id="35" xr3:uid="{49A2B1DD-E69A-4ED4-A498-9FCD7768AF7B}" name="Indicador Servicio" dataDxfId="309"/>
    <tableColumn id="36" xr3:uid="{B0D0C3F1-51A1-48F9-884C-7C423A9EA142}" name="Grupo"/>
    <tableColumn id="37" xr3:uid="{31AFFBA2-C5AE-4654-9A21-518D61987978}" name="Motivo"/>
    <tableColumn id="38" xr3:uid="{344923A7-5AF7-4A50-993C-442340CD42FD}" name="Revisado"/>
    <tableColumn id="39" xr3:uid="{D853E93C-B819-4EE9-A5FF-43545BD7C02E}" name="Mes"/>
    <tableColumn id="40" xr3:uid="{C4F69494-E5AA-44EC-81F0-43DD1593DDCE}" name="Día"/>
    <tableColumn id="41" xr3:uid="{F0940139-8AFF-46C8-B962-613FBD2CE129}" name="Atraso"/>
    <tableColumn id="42" xr3:uid="{351D502B-9634-494E-8962-0E0AB285C58E}" name="semana"/>
    <tableColumn id="43" xr3:uid="{0B6CE353-DFD0-4BD3-A814-38F814CFAD24}" name="hora"/>
    <tableColumn id="44" xr3:uid="{D8F08CE7-080C-485C-8D38-61788D7BBA20}" name="Diaseman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63A01B-1D2C-4CAA-887B-9EB501E5113F}" name="Tabla3" displayName="Tabla3" ref="A1:AR57" totalsRowShown="0">
  <autoFilter ref="A1:AR57" xr:uid="{570A963C-0D6B-435A-A235-BC275AA30881}"/>
  <tableColumns count="44">
    <tableColumn id="1" xr3:uid="{2E64386F-6955-4687-A31E-07A3F54222CB}" name="Comp."/>
    <tableColumn id="2" xr3:uid="{2AC7D38B-7024-4ACC-A73C-32DCA563F88C}" name="OV"/>
    <tableColumn id="3" xr3:uid="{0DAA36A3-53E2-4E10-BE14-816644896D36}" name="Sales Document"/>
    <tableColumn id="4" xr3:uid="{B6B8AD08-10E5-4163-88DE-E78365918587}" name="GP"/>
    <tableColumn id="5" xr3:uid="{9FBD3EDF-BAB0-4574-A212-7EF50EAB3DF5}" name="Cdis"/>
    <tableColumn id="6" xr3:uid="{8B075BFC-26C8-4BF7-933D-F449782D55CC}" name="Cliente"/>
    <tableColumn id="7" xr3:uid="{F3A2B51F-268E-487A-A4FC-D208B5886F0C}" name="Nombre Cliente"/>
    <tableColumn id="8" xr3:uid="{6701A2A6-3B0E-4496-8B0E-D4AE11A78D09}" name="Obra"/>
    <tableColumn id="9" xr3:uid="{9BDC75F0-C2EB-4B3D-908B-F4D3DDFCCF07}" name="Nombre Obra"/>
    <tableColumn id="10" xr3:uid="{B30A2995-5618-4687-93EF-BC0D345510F5}" name="Material Number"/>
    <tableColumn id="11" xr3:uid="{CA372019-EF27-4827-BB64-808F252DFDEB}" name="Material Description"/>
    <tableColumn id="12" xr3:uid="{12578666-233D-4A7F-B5FC-8793647917EE}" name="Creation Date" dataDxfId="308"/>
    <tableColumn id="13" xr3:uid="{BF2DD08B-17D7-44DE-AA4B-62DCD58105BF}" name="Creation Time" dataDxfId="307"/>
    <tableColumn id="14" xr3:uid="{686335A5-AA67-4619-B6B8-A0A2A08BC36F}" name="Customer Purchase Or"/>
    <tableColumn id="15" xr3:uid="{14755DE8-C01F-4A1B-A272-4F79090B7162}" name="Schedule Line Date" dataDxfId="306"/>
    <tableColumn id="16" xr3:uid="{2AA6006A-C665-45A7-8913-EA27DDE295C1}" name="Arrival Time" dataDxfId="305"/>
    <tableColumn id="17" xr3:uid="{446F5795-65D3-4ADA-A588-A5E6C2FD5ACB}" name="Plant"/>
    <tableColumn id="18" xr3:uid="{9C51BA60-F090-4206-B220-4B7AA9F2B5B0}" name="Subsequent Sales and"/>
    <tableColumn id="19" xr3:uid="{6CA5D472-429A-462C-96B3-C8F9A29F4882}" name="Date on Which Record" dataDxfId="304"/>
    <tableColumn id="20" xr3:uid="{4B2378E0-8E54-47FA-8E9E-DC205495B7D3}" name="Entry Time" dataDxfId="303"/>
    <tableColumn id="21" xr3:uid="{97310873-3A47-4299-9A97-829DBD88EE46}" name="Distance"/>
    <tableColumn id="22" xr3:uid="{CAF9540F-BE7C-4B13-81D5-4DB031074DC9}" name="Route"/>
    <tableColumn id="23" xr3:uid="{7877BD87-0290-4F78-89DF-B33CB780426D}" name="Route Description"/>
    <tableColumn id="24" xr3:uid="{7CA35D86-5578-42DF-9FE2-EF52FA1ECDFB}" name="Licen.plate Vehicle"/>
    <tableColumn id="25" xr3:uid="{46BF424A-C8E5-406F-A1C3-7B28936ABE63}" name="Sales Document Item"/>
    <tableColumn id="26" xr3:uid="{1B0C703D-5093-47DF-B4BA-9F411C10636F}" name="Sales Document Item2"/>
    <tableColumn id="27" xr3:uid="{0090324A-1D85-4162-A981-8846465AD6EC}" name="Agrupado"/>
    <tableColumn id="28" xr3:uid="{4D19A3FD-70E0-4CC1-BF0A-42B5A9AA676B}" name="Sales Document Item3"/>
    <tableColumn id="29" xr3:uid="{D4051ECF-997E-4369-BAED-7F961A1577AA}" name="Creación Pedido" dataDxfId="302"/>
    <tableColumn id="30" xr3:uid="{4C1A7B63-51DD-480F-8A50-45DF41175FD4}" name="Solicitud Pedido" dataDxfId="301"/>
    <tableColumn id="31" xr3:uid="{EAAF1608-4716-4E1D-AFD7-7155824EA7CE}" name="Verificación"/>
    <tableColumn id="32" xr3:uid="{6E6AA25D-BD10-4474-A226-EA546D08C111}" name="Salida Carga Pedido" dataDxfId="300"/>
    <tableColumn id="33" xr3:uid="{1117729A-4E24-4351-A770-C99D3B037805}" name="Tiempo Porte" dataDxfId="299"/>
    <tableColumn id="34" xr3:uid="{0F6E6CF9-7FDC-4F22-937A-DADB1D9F54F6}" name="Llegada Estimada" dataDxfId="298"/>
    <tableColumn id="35" xr3:uid="{328DCF52-D1BF-4915-86C8-68A12839418C}" name="Indicador Servicio"/>
    <tableColumn id="36" xr3:uid="{23BC1978-B1BF-48C3-B1B8-2F5D24B5D9AC}" name="Grupo"/>
    <tableColumn id="37" xr3:uid="{5B6371D0-FAC5-41F3-A7ED-E293F45BD1BA}" name="Motivo"/>
    <tableColumn id="38" xr3:uid="{CA3308EC-43AE-4D75-878B-B09CAA95764C}" name="Revisado"/>
    <tableColumn id="39" xr3:uid="{8F8C743A-DFDA-4648-BEFD-1AA6D2B09567}" name="Mes"/>
    <tableColumn id="40" xr3:uid="{6A0DEBAD-2486-4E77-9B96-9E7314F0503C}" name="Día"/>
    <tableColumn id="41" xr3:uid="{3F65C4B0-F6FA-488A-A1E5-09740F5FAD90}" name="Atraso"/>
    <tableColumn id="42" xr3:uid="{1118CD83-1A64-4778-8363-C4930D0EB96F}" name="semana"/>
    <tableColumn id="43" xr3:uid="{19817FE1-0006-4D71-A8AA-DB3B8EEF6FA6}" name="hora"/>
    <tableColumn id="44" xr3:uid="{3151ED89-8586-4987-A44E-9F1507763E4C}" name="Diasema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BD8246-C646-4839-A3F7-F70F138E1A94}" name="Tabla5" displayName="Tabla5" ref="A1:AR4" totalsRowShown="0">
  <autoFilter ref="A1:AR4" xr:uid="{8DB48180-1C3C-44E9-84B3-A9261CC1F22C}"/>
  <sortState xmlns:xlrd2="http://schemas.microsoft.com/office/spreadsheetml/2017/richdata2" ref="A2:AR4">
    <sortCondition ref="AI1:AI4"/>
  </sortState>
  <tableColumns count="44">
    <tableColumn id="1" xr3:uid="{B0129AC9-5580-438B-97EE-E0D2A14C9981}" name="Comp."/>
    <tableColumn id="2" xr3:uid="{7EAF06BE-EDDC-467C-B9EA-1A696BF2FEE8}" name="OV"/>
    <tableColumn id="3" xr3:uid="{0724EF63-1B5B-4324-AA92-034F8FE27654}" name="Sales Document"/>
    <tableColumn id="4" xr3:uid="{57C0A950-96BC-4422-A2BC-209C0F0AC853}" name="GP"/>
    <tableColumn id="5" xr3:uid="{9DDE57A2-F0F7-459E-AEFE-3256908A92B3}" name="Cdis"/>
    <tableColumn id="6" xr3:uid="{AF351044-17F9-4B3C-916A-AE30EB540C50}" name="Cliente"/>
    <tableColumn id="7" xr3:uid="{AFB177B2-C1B8-4AA5-95BC-A866A8B9A6A6}" name="Nombre Cliente"/>
    <tableColumn id="8" xr3:uid="{93C26658-8BAE-4A4A-886B-3B40D415BD3D}" name="Obra"/>
    <tableColumn id="9" xr3:uid="{65085ACD-BC66-4F0B-B13F-25577E1FD6BA}" name="Nombre Obra"/>
    <tableColumn id="10" xr3:uid="{23E7126D-BE60-443D-95F4-CEFAE200964E}" name="Material Number"/>
    <tableColumn id="11" xr3:uid="{4BDD7681-CDC2-4EBD-A46D-BB660177EF00}" name="Material Description"/>
    <tableColumn id="12" xr3:uid="{3E1F68F5-314B-4D67-B988-D92C27125FDA}" name="Creation Date" dataDxfId="297"/>
    <tableColumn id="13" xr3:uid="{D544EB21-4BE3-45CA-A8DC-DB1911EDB441}" name="Creation Time" dataDxfId="296"/>
    <tableColumn id="14" xr3:uid="{FE51C660-5BBB-4AF8-B153-FB090797DC85}" name="Customer Purchase Or"/>
    <tableColumn id="15" xr3:uid="{D974E05D-4223-4F23-BA2A-6AB991913D1E}" name="Schedule Line Date" dataDxfId="295"/>
    <tableColumn id="16" xr3:uid="{98414392-DF93-4692-81F4-8033EF6E379D}" name="Arrival Time" dataDxfId="294"/>
    <tableColumn id="17" xr3:uid="{59DA3127-2D1C-4081-A9BF-0EE76166874E}" name="Plant"/>
    <tableColumn id="18" xr3:uid="{03437116-09EF-4A20-90AB-F4A2E5A4CAD9}" name="Subsequent Sales and"/>
    <tableColumn id="19" xr3:uid="{5D9666D1-211E-49D7-B8B4-80B8C8B9AE84}" name="Date on Which Record" dataDxfId="293"/>
    <tableColumn id="20" xr3:uid="{428D8CF5-2F15-4FE5-AE2E-44E386D2EDA8}" name="Entry Time" dataDxfId="292"/>
    <tableColumn id="21" xr3:uid="{85D8437E-51D0-47E7-A635-955608C6A6B0}" name="Distance"/>
    <tableColumn id="22" xr3:uid="{7BE530A0-D719-46AC-A715-3DB4A810E844}" name="Route"/>
    <tableColumn id="23" xr3:uid="{0FB82081-4C89-455C-A0C9-31BEAC5CDCDC}" name="Route Description"/>
    <tableColumn id="24" xr3:uid="{010A5A6B-8F29-416A-B071-C77718EC3FDD}" name="Licen.plate Vehicle"/>
    <tableColumn id="25" xr3:uid="{09DCA160-3637-4857-8F29-66796704C107}" name="Sales Document Item"/>
    <tableColumn id="26" xr3:uid="{57B97A0E-FF8B-408A-A753-D10764004D6A}" name="Sales Document Item2"/>
    <tableColumn id="27" xr3:uid="{78FEC30E-BE4D-49C5-A507-E7C58A2A208E}" name="Agrupado"/>
    <tableColumn id="28" xr3:uid="{BAAEBEA8-32D2-41A3-8923-47613D39B2EF}" name="Sales Document Item3"/>
    <tableColumn id="29" xr3:uid="{84CB12B1-0AF4-4D10-8AD5-162E73194814}" name="Creación Pedido" dataDxfId="291"/>
    <tableColumn id="30" xr3:uid="{D21DFFBA-05D7-453B-B733-88A2ACB19EEC}" name="Solicitud Pedido" dataDxfId="290"/>
    <tableColumn id="31" xr3:uid="{1C0236B0-DD9B-405E-A8D4-58006D5FFC29}" name="Verificación"/>
    <tableColumn id="32" xr3:uid="{3DBBD7DA-B10D-49A6-8610-7D285EF4034B}" name="Salida Carga Pedido" dataDxfId="289"/>
    <tableColumn id="33" xr3:uid="{D0683CDE-4EFC-42E3-B254-1CA2CDD0651A}" name="Tiempo Porte" dataDxfId="288"/>
    <tableColumn id="34" xr3:uid="{FFEBA0F4-1003-46EC-A44E-D4013474F22E}" name="Llegada Estimada" dataDxfId="287"/>
    <tableColumn id="35" xr3:uid="{2B859B94-F480-4866-B3A7-41B1D473DE2B}" name="Indicador Servicio"/>
    <tableColumn id="36" xr3:uid="{7A3DE97A-66F1-42F7-93AB-4D9DACD9D03C}" name="Grupo"/>
    <tableColumn id="37" xr3:uid="{07577474-7DF1-43AC-983C-54BD9FEEA8CA}" name="Motivo"/>
    <tableColumn id="38" xr3:uid="{7F5787AF-C65E-4A59-87E7-017B8DBB3179}" name="Revisado"/>
    <tableColumn id="39" xr3:uid="{13A272CF-6DEE-46B0-ADAD-565479E12729}" name="Mes"/>
    <tableColumn id="40" xr3:uid="{21055BFC-A44C-4C0E-A209-4777CEBCC445}" name="Día"/>
    <tableColumn id="41" xr3:uid="{A382EFD0-B4CB-440C-9429-BA6A21DA0ECB}" name="Atraso"/>
    <tableColumn id="42" xr3:uid="{589DE660-C651-455A-AF75-740E45895589}" name="semana"/>
    <tableColumn id="43" xr3:uid="{1C07F6F4-8473-40C7-8385-25E27D2052C8}" name="hora"/>
    <tableColumn id="44" xr3:uid="{94D9B2F1-FBBB-4EC6-A2BD-AC37DD71F25C}" name="Diasema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0EF58B2-DE38-499A-A460-A53AB56BCC43}" name="Tabla6" displayName="Tabla6" ref="A1:AR13" totalsRowShown="0">
  <autoFilter ref="A1:AR13" xr:uid="{3D8E8B09-6651-4E1B-BD76-E2A177895721}"/>
  <sortState xmlns:xlrd2="http://schemas.microsoft.com/office/spreadsheetml/2017/richdata2" ref="A2:AR13">
    <sortCondition ref="AI1:AI13"/>
  </sortState>
  <tableColumns count="44">
    <tableColumn id="1" xr3:uid="{8E158CDE-2E74-40B2-B46C-672772A8FFC0}" name="Comp."/>
    <tableColumn id="2" xr3:uid="{1C176096-18C5-4EA9-88D3-465B2D3F4048}" name="OV"/>
    <tableColumn id="3" xr3:uid="{3A20391B-9673-406C-9E84-4BC5C126C3C9}" name="Sales Document"/>
    <tableColumn id="4" xr3:uid="{E4D2975C-C1D6-44CA-9C2D-E827E2E3D9F5}" name="GP"/>
    <tableColumn id="5" xr3:uid="{285173FC-38F8-4647-81F9-859E88EC806F}" name="Cdis"/>
    <tableColumn id="6" xr3:uid="{EBDF55E1-04E4-4198-B96F-7423D17C116C}" name="Cliente"/>
    <tableColumn id="7" xr3:uid="{0D614803-1B7A-49D8-BC8D-AF0F82C43144}" name="Nombre Cliente"/>
    <tableColumn id="8" xr3:uid="{8D452A80-39C8-45B3-9C3B-5404ADC4F1C7}" name="Obra"/>
    <tableColumn id="9" xr3:uid="{26FBFC6F-3F1E-4BF8-A823-C6AC2E1F1477}" name="Nombre Obra"/>
    <tableColumn id="10" xr3:uid="{63E1F35E-0065-4B57-9A29-CD7CACE02261}" name="Material Number"/>
    <tableColumn id="11" xr3:uid="{65EE5141-9D9A-454D-B7C3-6CC393D59AD8}" name="Material Description"/>
    <tableColumn id="12" xr3:uid="{A408D5AE-A105-4A50-8E4D-07C7707218B9}" name="Creation Date" dataDxfId="286"/>
    <tableColumn id="13" xr3:uid="{770DDE93-D461-495D-82F2-92F27EDC7148}" name="Creation Time" dataDxfId="285"/>
    <tableColumn id="14" xr3:uid="{F5F5EAEB-BABA-4A88-B664-42D68B8F5E7A}" name="Customer Purchase Or"/>
    <tableColumn id="15" xr3:uid="{6AC9AC5F-3297-4454-9290-63689A0C64CE}" name="Schedule Line Date" dataDxfId="284"/>
    <tableColumn id="16" xr3:uid="{AA4114AC-2541-4AF6-A6F6-30B745560259}" name="Arrival Time" dataDxfId="283"/>
    <tableColumn id="17" xr3:uid="{DE051A15-CAA4-4D4F-954A-15B80F43BC3F}" name="Plant"/>
    <tableColumn id="18" xr3:uid="{827ED612-709C-4676-8D75-0819E06ED581}" name="Subsequent Sales and"/>
    <tableColumn id="19" xr3:uid="{D9C4EF22-5AF7-4195-8128-34B89C1F07F6}" name="Date on Which Record" dataDxfId="282"/>
    <tableColumn id="20" xr3:uid="{9A8EC0DF-56C5-419D-A7E4-A292BB4786BA}" name="Entry Time" dataDxfId="281"/>
    <tableColumn id="21" xr3:uid="{8B8528EC-6CC7-4712-AD8E-BBE3687127BE}" name="Distance"/>
    <tableColumn id="22" xr3:uid="{D0ADE8E1-8072-4683-BE04-E7BC56F9FC22}" name="Route"/>
    <tableColumn id="23" xr3:uid="{B5A90301-40BA-43D4-AF19-86F7AC315407}" name="Route Description"/>
    <tableColumn id="24" xr3:uid="{78D424AD-D17B-453C-87A0-6805327EFBE4}" name="Licen.plate Vehicle"/>
    <tableColumn id="25" xr3:uid="{3D9D28BF-CCA4-4477-9815-DCAC919EB096}" name="Sales Document Item"/>
    <tableColumn id="26" xr3:uid="{4E4DDE04-EE13-4F13-9456-87AA8048B235}" name="Sales Document Item2"/>
    <tableColumn id="27" xr3:uid="{CEB2C4C3-FA62-4A31-9B63-1D07E4FBFC4C}" name="Agrupado"/>
    <tableColumn id="28" xr3:uid="{6AA3B894-51B8-4F28-B27C-3A5CE360C12A}" name="Sales Document Item3"/>
    <tableColumn id="29" xr3:uid="{6AF92941-291D-4D75-8FAC-30EDD6643061}" name="Creación Pedido" dataDxfId="280"/>
    <tableColumn id="30" xr3:uid="{94276C29-1915-4328-B21E-43D7BC2019AA}" name="Solicitud Pedido" dataDxfId="279"/>
    <tableColumn id="31" xr3:uid="{F7A72EC2-3C00-4A7B-AF99-82A9F440E489}" name="Verificación"/>
    <tableColumn id="32" xr3:uid="{5D0563BD-EC15-4850-ABC2-0F8B697BB1C2}" name="Salida Carga Pedido" dataDxfId="278"/>
    <tableColumn id="33" xr3:uid="{1B61F3D9-45B1-4F37-BC89-53870F1E57E6}" name="Tiempo Porte" dataDxfId="277"/>
    <tableColumn id="34" xr3:uid="{34DA9075-A963-456B-98E2-A99E0426F5F9}" name="Llegada Estimada" dataDxfId="276"/>
    <tableColumn id="35" xr3:uid="{7025B867-3B00-4382-B570-85667ACA9FE7}" name="Indicador Servicio" dataDxfId="275"/>
    <tableColumn id="36" xr3:uid="{A4D79451-9F9D-4B37-B962-90A584729B26}" name="Grupo"/>
    <tableColumn id="37" xr3:uid="{615DB161-D3BE-43BD-8E4C-9CB8DBE8523D}" name="Motivo"/>
    <tableColumn id="38" xr3:uid="{64156610-5ACD-4BC5-A744-1A403443B20A}" name="Revisado"/>
    <tableColumn id="39" xr3:uid="{084AD87E-A2E3-4B30-B708-7EC2A33800BA}" name="Mes"/>
    <tableColumn id="40" xr3:uid="{D9EB1B2C-6876-4EE7-8F86-96021260DD5A}" name="Día"/>
    <tableColumn id="41" xr3:uid="{A867575D-CE13-468F-B615-6894CCBD5F96}" name="Atraso"/>
    <tableColumn id="42" xr3:uid="{080FE43C-F54C-4283-A7F4-896FAB521798}" name="semana"/>
    <tableColumn id="43" xr3:uid="{149BDD72-698E-45C1-AC66-F0E64BC763AE}" name="hora"/>
    <tableColumn id="44" xr3:uid="{9380A390-0317-4049-A214-5840B75B859A}" name="Diasemana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354206-DC88-417B-9585-6995B89DBB4B}" name="Tabla10" displayName="Tabla10" ref="A1:AR8" totalsRowShown="0">
  <autoFilter ref="A1:AR8" xr:uid="{89EE3F07-B947-4633-A9E4-26B8A2101891}"/>
  <sortState xmlns:xlrd2="http://schemas.microsoft.com/office/spreadsheetml/2017/richdata2" ref="A2:AR8">
    <sortCondition ref="AI1:AI8"/>
  </sortState>
  <tableColumns count="44">
    <tableColumn id="1" xr3:uid="{03C9D092-8E25-4E5F-AC8A-1ABA37BF39BA}" name="Comp."/>
    <tableColumn id="2" xr3:uid="{D65E69E5-9098-4517-A9C6-73DEC3323F5C}" name="OV"/>
    <tableColumn id="3" xr3:uid="{3A81B3BC-8C82-4E5E-A8DF-45F1C27789FF}" name="Sales Document"/>
    <tableColumn id="4" xr3:uid="{F83DEBE8-B3BF-482B-90BB-2706E0946C44}" name="GP"/>
    <tableColumn id="5" xr3:uid="{2113918E-3DD5-4951-A057-C28258278694}" name="Cdis"/>
    <tableColumn id="6" xr3:uid="{E529D52D-45EF-4630-B189-E41793E486C9}" name="Cliente"/>
    <tableColumn id="7" xr3:uid="{4F63ECB0-9575-4B13-8775-230A2EB278E3}" name="Nombre Cliente"/>
    <tableColumn id="8" xr3:uid="{B5AD98EB-2820-474E-B97E-299BED0EB625}" name="Obra"/>
    <tableColumn id="9" xr3:uid="{BDCEABC3-50BB-489E-A5B0-16CE4DB90419}" name="Nombre Obra"/>
    <tableColumn id="10" xr3:uid="{6F364443-52DD-4119-BDE8-DB87DD771FCF}" name="Material Number"/>
    <tableColumn id="11" xr3:uid="{8E10E33D-F23C-4872-948F-009551A0CEB5}" name="Material Description"/>
    <tableColumn id="12" xr3:uid="{EBED9902-E413-48AE-966C-449459DC8109}" name="Creation Date" dataDxfId="274"/>
    <tableColumn id="13" xr3:uid="{F8F690E6-1B56-4D43-B90E-3E68ADB22A89}" name="Creation Time" dataDxfId="273"/>
    <tableColumn id="14" xr3:uid="{DD25D1D1-83F0-4D40-9CC9-88EAB0C048DF}" name="Customer Purchase Or"/>
    <tableColumn id="15" xr3:uid="{A545B973-7BEB-4A72-8F8D-81DE99E29564}" name="Schedule Line Date" dataDxfId="272"/>
    <tableColumn id="16" xr3:uid="{CC662684-3714-4A4E-915C-3A8E1FB571DB}" name="Arrival Time" dataDxfId="271"/>
    <tableColumn id="17" xr3:uid="{E1C4E667-44B4-4AAC-A93E-820C20D3062D}" name="Plant"/>
    <tableColumn id="18" xr3:uid="{49CD2C6F-ADB0-4A68-BC27-E70850733DF6}" name="Subsequent Sales and"/>
    <tableColumn id="19" xr3:uid="{367BCC34-3371-43B2-924E-2CB9C0C07EB1}" name="Date on Which Record" dataDxfId="270"/>
    <tableColumn id="20" xr3:uid="{4A8F738F-50AF-466E-B581-8E559B63A6E8}" name="Entry Time" dataDxfId="269"/>
    <tableColumn id="21" xr3:uid="{520363F7-19CE-403B-9985-D8D1D5DBFBEB}" name="Distance"/>
    <tableColumn id="22" xr3:uid="{93391233-7AB0-4C21-AB56-8B972450DCC6}" name="Route"/>
    <tableColumn id="23" xr3:uid="{7F24CAF9-06B1-47CE-9917-5D98286D1674}" name="Route Description"/>
    <tableColumn id="24" xr3:uid="{68E4B43E-59B4-4416-97F9-2511E5A9FCC2}" name="Licen.plate Vehicle"/>
    <tableColumn id="25" xr3:uid="{49061B86-A75C-413E-9FEC-9F693431DAE5}" name="Sales Document Item"/>
    <tableColumn id="26" xr3:uid="{384D539E-147F-4BA2-AB9E-6AEE7CAFF040}" name="Sales Document Item2"/>
    <tableColumn id="27" xr3:uid="{2ACB1A4A-27C4-4692-A41D-134DCA0D53A0}" name="Agrupado"/>
    <tableColumn id="28" xr3:uid="{AB362248-25F1-490A-BB16-49C793B40BD0}" name="Sales Document Item3"/>
    <tableColumn id="29" xr3:uid="{A296AC91-5ED8-4E5D-88D3-04AE723ACDF0}" name="Creación Pedido" dataDxfId="268"/>
    <tableColumn id="30" xr3:uid="{BC8A7482-222F-4816-AEDF-1B715CDFCEFE}" name="Solicitud Pedido" dataDxfId="267"/>
    <tableColumn id="31" xr3:uid="{1A74457D-9E55-4B0E-B7CC-C4AC0E69A361}" name="Verificación"/>
    <tableColumn id="32" xr3:uid="{C2B1AE69-FD9F-44B5-8816-50748BE6A5DF}" name="Salida Carga Pedido" dataDxfId="266"/>
    <tableColumn id="33" xr3:uid="{77C13BD8-75B8-43EC-9092-3F3FA8781ED7}" name="Tiempo Porte" dataDxfId="265"/>
    <tableColumn id="34" xr3:uid="{CDFEF4A5-E45A-4DCF-B62F-8DA849C20468}" name="Llegada Estimada" dataDxfId="264"/>
    <tableColumn id="35" xr3:uid="{69C24969-6C82-4FD9-AFA6-6182C475F8B2}" name="Indicador Servicio" dataDxfId="263"/>
    <tableColumn id="36" xr3:uid="{B12924F3-DC96-4E45-8934-01F8A195219E}" name="Grupo"/>
    <tableColumn id="37" xr3:uid="{12AC567D-E917-4606-8408-6A971A3F059A}" name="Motivo"/>
    <tableColumn id="38" xr3:uid="{5C3081CB-A5C0-425A-B63A-2F379388A1FA}" name="Revisado"/>
    <tableColumn id="39" xr3:uid="{BC1B3D54-AB6F-480C-BD39-41F0D6463C37}" name="Mes"/>
    <tableColumn id="40" xr3:uid="{F5657D76-37D6-48A0-B330-2B1B73695F12}" name="Día"/>
    <tableColumn id="41" xr3:uid="{BA929291-1FB8-47A6-B920-EACAD1938F73}" name="Atraso"/>
    <tableColumn id="42" xr3:uid="{79B6A89D-426A-4855-83DF-C20B79BFAE95}" name="semana"/>
    <tableColumn id="43" xr3:uid="{3E77C2A2-D835-4652-AA95-026D4B61516B}" name="hora"/>
    <tableColumn id="44" xr3:uid="{FF528047-A5A8-4F4E-B786-10F6738A23C7}" name="Diasemana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3C8A06D-E5A2-46D5-90AA-25DFE3BA6647}" name="Tabla7" displayName="Tabla7" ref="A1:AR4" totalsRowShown="0">
  <autoFilter ref="A1:AR4" xr:uid="{C0316912-FCF5-4910-843A-A9CBC837F82A}"/>
  <sortState xmlns:xlrd2="http://schemas.microsoft.com/office/spreadsheetml/2017/richdata2" ref="A2:AR4">
    <sortCondition ref="AI1:AI4"/>
  </sortState>
  <tableColumns count="44">
    <tableColumn id="1" xr3:uid="{C9F5EA39-A026-4ECA-8F9C-4B1AE4330C6B}" name="Comp."/>
    <tableColumn id="2" xr3:uid="{70321E46-4D06-460B-983A-C61B97836E0E}" name="OV"/>
    <tableColumn id="3" xr3:uid="{38E86281-6282-4229-A7FD-77F273E10970}" name="Sales Document"/>
    <tableColumn id="4" xr3:uid="{2224A1A6-4568-4391-B7CF-E1180ADCD07D}" name="GP"/>
    <tableColumn id="5" xr3:uid="{8C72B6A6-4415-4C1D-B649-446065D3A2C2}" name="Cdis"/>
    <tableColumn id="6" xr3:uid="{EFCA1240-167D-402B-B53A-F752B8C51561}" name="Cliente"/>
    <tableColumn id="7" xr3:uid="{A980216C-7B01-4CDD-985E-B04F537647C7}" name="Nombre Cliente"/>
    <tableColumn id="8" xr3:uid="{7E604B23-8614-4EAA-ACD6-EA50C31FC8EE}" name="Obra"/>
    <tableColumn id="9" xr3:uid="{295019E6-1634-493C-9000-0778D1365345}" name="Nombre Obra"/>
    <tableColumn id="10" xr3:uid="{A355322F-58C1-4CEB-932F-51BE79974E8D}" name="Material Number"/>
    <tableColumn id="11" xr3:uid="{EF8484DF-46D9-49AF-9522-62C7691C389D}" name="Material Description"/>
    <tableColumn id="12" xr3:uid="{8C3DE727-81A7-4DFB-BA2F-AB749CA030E3}" name="Creation Date" dataDxfId="262"/>
    <tableColumn id="13" xr3:uid="{3CF4BB05-5B00-4E09-9111-96FB79506A7C}" name="Creation Time" dataDxfId="261"/>
    <tableColumn id="14" xr3:uid="{0D0577F4-C085-4BDC-B562-647126D59385}" name="Customer Purchase Or"/>
    <tableColumn id="15" xr3:uid="{46150726-F9E7-486D-AA42-F99A26B5909E}" name="Schedule Line Date" dataDxfId="260"/>
    <tableColumn id="16" xr3:uid="{F66B8E53-7D72-4B00-9B2E-8E872AEF66F7}" name="Arrival Time" dataDxfId="259"/>
    <tableColumn id="17" xr3:uid="{AED2782A-392F-45F4-8F53-80544E3C3B75}" name="Plant"/>
    <tableColumn id="18" xr3:uid="{F1D6E70F-201F-425E-A2CE-97BFA7D2FAC7}" name="Subsequent Sales and"/>
    <tableColumn id="19" xr3:uid="{7803AD9F-CFCC-4A0A-B450-5A187F309A99}" name="Date on Which Record" dataDxfId="258"/>
    <tableColumn id="20" xr3:uid="{4B451542-6ECB-4ED4-8FB9-8DED45351C05}" name="Entry Time" dataDxfId="257"/>
    <tableColumn id="21" xr3:uid="{4135F2D9-24AF-477D-B017-BEFE946A3BEB}" name="Distance"/>
    <tableColumn id="22" xr3:uid="{ED84D4E4-ED00-48ED-9A81-7F3C9CDD4FCB}" name="Route"/>
    <tableColumn id="23" xr3:uid="{43A10E00-2638-4D6E-9519-49AE5ECD55C4}" name="Route Description"/>
    <tableColumn id="24" xr3:uid="{C39E18E7-1FD3-4A13-9936-CB3715DB53B1}" name="Licen.plate Vehicle"/>
    <tableColumn id="25" xr3:uid="{B03B5982-E457-4979-B6A7-D763891DE939}" name="Sales Document Item"/>
    <tableColumn id="26" xr3:uid="{56A5AA48-4CFE-4984-BF97-80AEEDDAC597}" name="Sales Document Item2"/>
    <tableColumn id="27" xr3:uid="{9D209109-B160-4335-BDA6-0B1DFC8371DC}" name="Agrupado"/>
    <tableColumn id="28" xr3:uid="{F7461522-FCE9-41B8-9D42-362985FB541D}" name="Sales Document Item3"/>
    <tableColumn id="29" xr3:uid="{2DCE69C1-80B1-4C87-B194-30EA5DD3EE0B}" name="Creación Pedido" dataDxfId="256"/>
    <tableColumn id="30" xr3:uid="{934B23F7-9695-4899-8E08-5B60B2303FD1}" name="Solicitud Pedido" dataDxfId="255"/>
    <tableColumn id="31" xr3:uid="{BEE45D74-B04F-4574-BAD5-F9297A8A1CA9}" name="Verificación"/>
    <tableColumn id="32" xr3:uid="{AFF48E29-5521-4312-A422-A80E0B91F11D}" name="Salida Carga Pedido" dataDxfId="254"/>
    <tableColumn id="33" xr3:uid="{BB7E68DB-691A-4CBF-BE28-3E7254D9D1C7}" name="Tiempo Porte" dataDxfId="253"/>
    <tableColumn id="34" xr3:uid="{A6F5E8A8-11DD-40FB-A376-2CFD1E41C1D3}" name="Llegada Estimada" dataDxfId="252"/>
    <tableColumn id="35" xr3:uid="{9900A125-84D5-4635-8362-0112AEAFB282}" name="Indicador Servicio" dataDxfId="251"/>
    <tableColumn id="36" xr3:uid="{F85964F3-B4DD-4E7A-BE8D-6122F1F5A672}" name="Grupo"/>
    <tableColumn id="37" xr3:uid="{07002E08-AA1C-489A-BAE6-24558EB8F02A}" name="Motivo"/>
    <tableColumn id="38" xr3:uid="{6B6441FB-AE24-4689-977D-7E87E28A32E7}" name="Revisado"/>
    <tableColumn id="39" xr3:uid="{FD6A660F-6EC1-494C-9179-96E792EFB6B2}" name="Mes"/>
    <tableColumn id="40" xr3:uid="{1F193E86-0AD3-4402-BBA9-F2F71069B901}" name="Día"/>
    <tableColumn id="41" xr3:uid="{6B6060A4-83A4-462A-B33F-A651A3EB41D0}" name="Atraso"/>
    <tableColumn id="42" xr3:uid="{313DC138-2FD0-464E-B82B-C5A83A7608E3}" name="semana"/>
    <tableColumn id="43" xr3:uid="{653B6BB7-3E12-4C7B-879D-96F245B3F9D0}" name="hora"/>
    <tableColumn id="44" xr3:uid="{BB2D143E-0DE4-4485-9744-48541E625C5D}" name="Diasemana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4186ABB-213E-44E2-89EB-0BCEFAB9D979}" name="Tabla8" displayName="Tabla8" ref="A1:AR27" totalsRowShown="0">
  <autoFilter ref="A1:AR27" xr:uid="{CB3D557A-CDE1-47C9-8864-7A0F3071274E}"/>
  <tableColumns count="44">
    <tableColumn id="1" xr3:uid="{305ED1D1-41A6-42CC-8676-69CAC252F2C1}" name="Comp."/>
    <tableColumn id="2" xr3:uid="{CB30AE79-16A7-411F-9E0E-673A5F92AFDA}" name="OV"/>
    <tableColumn id="3" xr3:uid="{707E1AD4-7B54-469C-989B-C90C667A7914}" name="Sales Document"/>
    <tableColumn id="4" xr3:uid="{A4A23AB3-FBA5-4C0C-8139-7DA710E41656}" name="GP"/>
    <tableColumn id="5" xr3:uid="{7520D9DE-B324-4EE6-8BF9-4E8E410526C9}" name="Cdis"/>
    <tableColumn id="6" xr3:uid="{AFBF1634-3A2F-4A5D-97DC-A11CDC20509A}" name="Cliente"/>
    <tableColumn id="7" xr3:uid="{9654496D-1936-4719-8E25-E7453BA4A5D2}" name="Nombre Cliente"/>
    <tableColumn id="8" xr3:uid="{F56B09E1-81D9-4CFB-B225-CC5D164B55EB}" name="Obra"/>
    <tableColumn id="9" xr3:uid="{AAC998E9-AA3D-46F3-BDBF-758DFE685A07}" name="Nombre Obra"/>
    <tableColumn id="10" xr3:uid="{27573129-D6EF-4E10-BFDD-5E62A10B11E7}" name="Material Number"/>
    <tableColumn id="11" xr3:uid="{255A6392-CB6C-4714-8FC9-8B01825BD8B7}" name="Material Description"/>
    <tableColumn id="12" xr3:uid="{19277E2B-C974-4A96-B966-F01BFB825794}" name="Creation Date" dataDxfId="250"/>
    <tableColumn id="13" xr3:uid="{96ADE1F3-92EF-498D-AA2C-1A2D9582E968}" name="Creation Time" dataDxfId="249"/>
    <tableColumn id="14" xr3:uid="{4D96B43C-C62A-4E83-8F2F-6628022F9678}" name="Customer Purchase Or"/>
    <tableColumn id="15" xr3:uid="{6418B5F7-7B22-44F7-86D4-DBCB215B97DF}" name="Schedule Line Date" dataDxfId="248"/>
    <tableColumn id="16" xr3:uid="{3D3FBA74-D627-4BAC-A0E4-B56A00017AF6}" name="Arrival Time" dataDxfId="247"/>
    <tableColumn id="17" xr3:uid="{9BB193FF-BDCD-46AA-8134-FBE8DDC33FDF}" name="Plant"/>
    <tableColumn id="18" xr3:uid="{F9F7A6F4-1376-4C47-81C5-98B236ED2A75}" name="Subsequent Sales and"/>
    <tableColumn id="19" xr3:uid="{37695CF0-FB0F-4C0A-96FA-3B8F8E2D697A}" name="Date on Which Record" dataDxfId="246"/>
    <tableColumn id="20" xr3:uid="{D924FF5F-3411-4F23-B3BF-F5F383B82521}" name="Entry Time" dataDxfId="245"/>
    <tableColumn id="21" xr3:uid="{1E9E3924-32BD-46C7-B7DC-73BC5BEF6874}" name="Distance"/>
    <tableColumn id="22" xr3:uid="{04016A4B-2E87-4331-9C99-3CCFE4BEDFD5}" name="Route"/>
    <tableColumn id="23" xr3:uid="{FD830B11-F408-4B54-A301-AE2344FB9F96}" name="Route Description"/>
    <tableColumn id="24" xr3:uid="{BDA03969-0689-4FC4-B7B0-DEC846799307}" name="Licen.plate Vehicle"/>
    <tableColumn id="25" xr3:uid="{D928334A-EBDF-442C-8417-81C40EE99E84}" name="Sales Document Item"/>
    <tableColumn id="26" xr3:uid="{21EEFF36-B4E7-40B9-9192-C64FE8FE4A48}" name="Sales Document Item2"/>
    <tableColumn id="27" xr3:uid="{EED775B3-5C9A-4A88-8A9C-02C36A755DCB}" name="Agrupado"/>
    <tableColumn id="28" xr3:uid="{CA02813A-32BA-4421-9863-1B12F8759588}" name="Sales Document Item3"/>
    <tableColumn id="29" xr3:uid="{E6491441-F57F-4832-9D4E-140520D9590D}" name="Creación Pedido" dataDxfId="244"/>
    <tableColumn id="30" xr3:uid="{FCF0E686-51B9-4738-A7B9-BA1DDF1137FC}" name="Solicitud Pedido" dataDxfId="243"/>
    <tableColumn id="31" xr3:uid="{7EAF33C7-F69D-4117-A374-43170B6ED72C}" name="Verificación"/>
    <tableColumn id="32" xr3:uid="{0E1633FE-AAEE-41B2-88B3-BF457AF08185}" name="Salida Carga Pedido" dataDxfId="242"/>
    <tableColumn id="33" xr3:uid="{43950524-A4DB-4ADF-8C35-84A02AAFABE0}" name="Tiempo Porte" dataDxfId="241"/>
    <tableColumn id="34" xr3:uid="{321A87AA-1142-44DC-8D0D-B4D434FA2CE6}" name="Llegada Estimada" dataDxfId="240"/>
    <tableColumn id="35" xr3:uid="{9F2620BD-542A-49B7-ABAB-1783413B94DA}" name="Indicador Servicio"/>
    <tableColumn id="36" xr3:uid="{30041007-EA01-489B-94E9-18AE5750DF2B}" name="Grupo"/>
    <tableColumn id="37" xr3:uid="{FFBEC9CE-5ED6-4E14-8396-45E72F4DA269}" name="Motivo"/>
    <tableColumn id="38" xr3:uid="{50E9C8DC-8BA9-4C16-8AAB-9B2EB5710CED}" name="Revisado"/>
    <tableColumn id="39" xr3:uid="{74C641E5-9E61-4BBC-A87F-0C7416689CC9}" name="Mes"/>
    <tableColumn id="40" xr3:uid="{5E5B8A5E-41CD-47A3-BAB9-2B4EF09186FC}" name="Día"/>
    <tableColumn id="41" xr3:uid="{2693CEB7-B7C1-4127-9F44-631B4F22862E}" name="Atraso"/>
    <tableColumn id="42" xr3:uid="{BC08B224-AF39-43B6-B3BE-321A410C20C2}" name="semana"/>
    <tableColumn id="43" xr3:uid="{8932C669-0AD6-492D-8C19-B3F1F1631A88}" name="hora"/>
    <tableColumn id="44" xr3:uid="{7A3E1BCE-25A2-4611-8BDF-33F2D767CEFC}" name="Diasemana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1146A3E-7DCA-4D47-B4E1-6FAC0C546AA5}" name="Tabla11" displayName="Tabla11" ref="A1:AR332" totalsRowShown="0">
  <autoFilter ref="A1:AR332" xr:uid="{8E0F4345-EFDD-4F8A-8461-3A8F40D05529}"/>
  <tableColumns count="44">
    <tableColumn id="1" xr3:uid="{8689B78F-6012-45FB-8978-19275E285CD7}" name="Comp."/>
    <tableColumn id="2" xr3:uid="{AF0A638C-E493-4E52-ACF4-D4D01E643259}" name="OV"/>
    <tableColumn id="3" xr3:uid="{10AED7FF-0341-4C5F-B8BD-A6EA98ABF3CC}" name="Sales Document"/>
    <tableColumn id="4" xr3:uid="{07D7417E-926D-4926-A838-A15C6C532BB2}" name="GP"/>
    <tableColumn id="5" xr3:uid="{AE9BD774-D49F-4668-BCEC-EAD411E98E1B}" name="Cdis"/>
    <tableColumn id="6" xr3:uid="{35D87B2E-2E76-4BDB-8A50-9215B2D48116}" name="Cliente"/>
    <tableColumn id="7" xr3:uid="{9A09D9D1-F862-4AD9-9AFD-F92232F684BB}" name="Nombre Cliente"/>
    <tableColumn id="8" xr3:uid="{A1B69904-EF03-4023-AA2E-6DB055D2A3ED}" name="Obra"/>
    <tableColumn id="9" xr3:uid="{788365B8-BA4C-4F7A-B242-01338BDC0DE6}" name="Nombre Obra"/>
    <tableColumn id="10" xr3:uid="{0E5F9233-BA67-440D-A010-96B6867698EA}" name="Material Number"/>
    <tableColumn id="11" xr3:uid="{A389032A-530E-496C-8D72-B13C4131B66F}" name="Material Description"/>
    <tableColumn id="12" xr3:uid="{19DB3113-08FC-49A8-8372-FD025AB2BC0F}" name="Creation Date" dataDxfId="239"/>
    <tableColumn id="13" xr3:uid="{545AB4B9-1C64-4CB6-90D1-6E2530DD8FF3}" name="Creation Time" dataDxfId="238"/>
    <tableColumn id="14" xr3:uid="{7A8D2B7C-1D44-4F46-BEDD-3C5AEC21C411}" name="Customer Purchase Or"/>
    <tableColumn id="15" xr3:uid="{BD28A85A-200C-4A5B-A1DB-8631A94D427A}" name="Schedule Line Date" dataDxfId="237"/>
    <tableColumn id="16" xr3:uid="{158A0ED1-7364-431C-96CD-799759C595D8}" name="Arrival Time" dataDxfId="236"/>
    <tableColumn id="17" xr3:uid="{7A4ED197-DD9D-4270-A719-9E87652C6A70}" name="Plant"/>
    <tableColumn id="18" xr3:uid="{DDF2C857-93E5-476E-AD26-8354AC668EB5}" name="Subsequent Sales and"/>
    <tableColumn id="19" xr3:uid="{ACEB6B9D-C9C2-440B-B9EB-3F5A78C75521}" name="Date on Which Record" dataDxfId="235"/>
    <tableColumn id="20" xr3:uid="{B8E9B893-424E-4F4A-94A9-A2EEF3476ED6}" name="Entry Time" dataDxfId="234"/>
    <tableColumn id="21" xr3:uid="{3AFD4EE8-62F4-4645-944D-800D5E71FCB8}" name="Distance"/>
    <tableColumn id="22" xr3:uid="{F316D981-FD3D-4A86-B0E8-E66DE679A0C8}" name="Route"/>
    <tableColumn id="23" xr3:uid="{1A5C7D65-8E99-4622-90CF-358DE08F759D}" name="Route Description"/>
    <tableColumn id="24" xr3:uid="{FEF4C7A6-134D-4F04-89E8-9F1B898EB11B}" name="Licen.plate Vehicle"/>
    <tableColumn id="25" xr3:uid="{C0EC1FF3-4E40-43E7-9DF5-9092CB623BBB}" name="Sales Document Item"/>
    <tableColumn id="26" xr3:uid="{2CF52340-D48D-4E62-91EE-322FE4C20256}" name="Sales Document Item2"/>
    <tableColumn id="27" xr3:uid="{6297CAF4-078A-4B0B-8418-B61E97F4411C}" name="Agrupado"/>
    <tableColumn id="28" xr3:uid="{FFCDA8BB-42AD-4529-93D3-C33E18301A98}" name="Sales Document Item3"/>
    <tableColumn id="29" xr3:uid="{FBD452C3-1E31-41E3-8C1A-1701787C220F}" name="Creación Pedido" dataDxfId="233"/>
    <tableColumn id="30" xr3:uid="{57A59E91-8D6E-4FBA-947B-617ED7235DC4}" name="Solicitud Pedido" dataDxfId="232"/>
    <tableColumn id="31" xr3:uid="{7BFCA754-9D33-45E6-9643-E82859CC3766}" name="Verificación"/>
    <tableColumn id="32" xr3:uid="{7170EA71-53C6-4715-8196-3C992E1F4787}" name="Salida Carga Pedido" dataDxfId="231"/>
    <tableColumn id="33" xr3:uid="{5A945535-94CC-425C-B6BA-BBEC155ACCA4}" name="Tiempo Porte" dataDxfId="230"/>
    <tableColumn id="34" xr3:uid="{5DA7BD7A-40FC-4317-92AC-C23026852EC8}" name="Llegada Estimada" dataDxfId="229"/>
    <tableColumn id="35" xr3:uid="{1FCB9849-2E4A-4D58-8EE5-9F62DC0FD6C4}" name="Indicador Servicio"/>
    <tableColumn id="36" xr3:uid="{0333FAFB-99D7-4418-A914-6B9FE619AA74}" name="Grupo"/>
    <tableColumn id="37" xr3:uid="{E78116AB-5C42-4CD4-B5CB-C206B0032496}" name="Motivo"/>
    <tableColumn id="38" xr3:uid="{48323A6F-BD57-4B85-AE90-F6BB479DC787}" name="Revisado"/>
    <tableColumn id="39" xr3:uid="{1CAC469A-0045-40FD-9248-69CE2BD17625}" name="Mes"/>
    <tableColumn id="40" xr3:uid="{4B48DCE2-486D-41F9-ADA1-38AB180422AC}" name="Día"/>
    <tableColumn id="41" xr3:uid="{F4B32615-EA83-429A-A8E8-A817EC9A26C1}" name="Atraso"/>
    <tableColumn id="42" xr3:uid="{EDB2AF82-E955-408D-98A5-A921DCBB0132}" name="semana"/>
    <tableColumn id="43" xr3:uid="{378A41CB-6C36-4788-B9B6-91D0E0135ED2}" name="hora"/>
    <tableColumn id="44" xr3:uid="{34A3AD93-69C3-4537-9737-7B48CB823A82}" name="Diasemana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17A2C-8268-4E3A-B11D-E20D917D7901}" name="Tabla12" displayName="Tabla12" ref="A1:AR12" totalsRowShown="0">
  <autoFilter ref="A1:AR12" xr:uid="{2A980494-5B2C-40F6-B4C0-D8A73AA1E055}"/>
  <sortState xmlns:xlrd2="http://schemas.microsoft.com/office/spreadsheetml/2017/richdata2" ref="A2:AR12">
    <sortCondition ref="AI1:AI12"/>
  </sortState>
  <tableColumns count="44">
    <tableColumn id="1" xr3:uid="{53DD1271-7F83-4552-A064-B1192CD1B7A7}" name="Comp."/>
    <tableColumn id="2" xr3:uid="{48E62D48-B9D7-452F-A6DE-B5AD9E0C3FD0}" name="OV"/>
    <tableColumn id="3" xr3:uid="{E241D557-493A-47E1-956F-D9628B5D98C9}" name="Sales Document"/>
    <tableColumn id="4" xr3:uid="{52B1DCDE-6E0A-479E-9B90-FAFA583DE526}" name="GP"/>
    <tableColumn id="5" xr3:uid="{FC06F259-C84D-4A25-AF0C-BCF678D1AAE2}" name="Cdis"/>
    <tableColumn id="6" xr3:uid="{82CF78E9-D70C-48C1-A718-DD0A4A4F3C90}" name="Cliente"/>
    <tableColumn id="7" xr3:uid="{8F67D8FF-D382-425C-8D74-7B2F55A64A12}" name="Nombre Cliente"/>
    <tableColumn id="8" xr3:uid="{C5418A7B-2DA2-42D4-B825-348A09526E03}" name="Obra"/>
    <tableColumn id="9" xr3:uid="{075D329B-957F-4905-A6A1-572E70332EE7}" name="Nombre Obra"/>
    <tableColumn id="10" xr3:uid="{EB41D57B-ED68-434A-B124-9B5B1B20B588}" name="Material Number"/>
    <tableColumn id="11" xr3:uid="{D03032E7-42D1-4D71-AB18-D93B16D1187D}" name="Material Description"/>
    <tableColumn id="12" xr3:uid="{64B1B637-5348-4746-88D7-8D74C02921E4}" name="Creation Date" dataDxfId="228"/>
    <tableColumn id="13" xr3:uid="{7B85A52E-F431-45C1-92E8-2E07EC300D83}" name="Creation Time" dataDxfId="227"/>
    <tableColumn id="14" xr3:uid="{D6C8E147-0F51-4338-8482-2E39BCB6AA91}" name="Customer Purchase Or"/>
    <tableColumn id="15" xr3:uid="{C703C87F-8054-416F-B327-3F855B0EA245}" name="Schedule Line Date" dataDxfId="226"/>
    <tableColumn id="16" xr3:uid="{B7B8D636-6544-42D1-A832-0D0FEBF9D7E7}" name="Arrival Time" dataDxfId="225"/>
    <tableColumn id="17" xr3:uid="{C3951F52-96CB-4BE1-A543-40CD4500ECCF}" name="Plant"/>
    <tableColumn id="18" xr3:uid="{3655AAD3-C0D3-4B12-AB59-FE2526A91D9D}" name="Subsequent Sales and"/>
    <tableColumn id="19" xr3:uid="{6C421AC1-5D15-44CF-B6B0-DFF70DAF1F86}" name="Date on Which Record" dataDxfId="224"/>
    <tableColumn id="20" xr3:uid="{4927E697-4C12-4342-81BF-1A92BB6AA952}" name="Entry Time" dataDxfId="223"/>
    <tableColumn id="21" xr3:uid="{079927D7-6C7D-42E4-8B1E-31E0A3BAEC8D}" name="Distance"/>
    <tableColumn id="22" xr3:uid="{AD7BA1BE-2795-4FB2-8343-8F216A19122B}" name="Route"/>
    <tableColumn id="23" xr3:uid="{A27F9ABD-62BA-40EE-89D4-1557F0657764}" name="Route Description"/>
    <tableColumn id="24" xr3:uid="{6F6B352B-4F58-4B7E-ADAE-9435BA5C14CE}" name="Licen.plate Vehicle"/>
    <tableColumn id="25" xr3:uid="{25C8392C-7D12-4BC3-8682-50B73987DBDF}" name="Sales Document Item"/>
    <tableColumn id="26" xr3:uid="{9939759E-1F72-44E4-B4F0-9F1FC15B5D20}" name="Sales Document Item2"/>
    <tableColumn id="27" xr3:uid="{7EF26485-3F8B-4887-AE81-DF56C2CE1641}" name="Agrupado"/>
    <tableColumn id="28" xr3:uid="{6866CFAA-9590-450B-B8F8-0A835F128CD4}" name="Sales Document Item3"/>
    <tableColumn id="29" xr3:uid="{DE2C08D8-EB52-48AE-91BB-E27E7EA2F9F1}" name="Creación Pedido" dataDxfId="222"/>
    <tableColumn id="30" xr3:uid="{12DEF4CE-5AE2-4663-9180-2E419677B514}" name="Solicitud Pedido" dataDxfId="221"/>
    <tableColumn id="31" xr3:uid="{0D8B264C-265C-409D-9F75-3AAB6F4D784C}" name="Verificación"/>
    <tableColumn id="32" xr3:uid="{97FC152E-22B3-4369-B332-9723E722FA14}" name="Salida Carga Pedido" dataDxfId="220"/>
    <tableColumn id="33" xr3:uid="{A46B43E9-5A4F-4690-8E29-811C021D067B}" name="Tiempo Porte" dataDxfId="219"/>
    <tableColumn id="34" xr3:uid="{98A4C2D6-8D9F-4BB3-85AA-B236E910F267}" name="Llegada Estimada" dataDxfId="218"/>
    <tableColumn id="35" xr3:uid="{BCDE0F28-73B1-4096-AB97-D1D0D8895B3B}" name="Indicador Servicio" dataDxfId="217"/>
    <tableColumn id="36" xr3:uid="{EB4531A5-CBFC-49B3-8F4B-8EC07F999D05}" name="Grupo"/>
    <tableColumn id="37" xr3:uid="{CE79CA0B-B5E1-4831-A69A-6ED53D1F645A}" name="Motivo"/>
    <tableColumn id="38" xr3:uid="{351C5CD9-EC59-4EB2-8E82-C17D004AE550}" name="Revisado"/>
    <tableColumn id="39" xr3:uid="{67DC3B6C-9E47-4A6A-81C8-936BDB7384F3}" name="Mes"/>
    <tableColumn id="40" xr3:uid="{3902774B-96E7-4730-8C6A-258D2EB7A966}" name="Día"/>
    <tableColumn id="41" xr3:uid="{1837AAA5-ADE5-4CE5-B9AD-A5A006B14DB6}" name="Atraso"/>
    <tableColumn id="42" xr3:uid="{DA45023C-E0CB-4952-BE40-9BA18FA0E5E0}" name="semana"/>
    <tableColumn id="43" xr3:uid="{0E5BC6AD-BA76-4753-8D7D-0C4A2421BB82}" name="hora"/>
    <tableColumn id="44" xr3:uid="{466F74B4-368D-4077-8456-E471117D9C0F}" name="Diasemana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644C72-4A44-47F2-835F-F52A1E4369B1}" name="Table1" displayName="Table1" ref="A4:AY5" totalsRowShown="0" headerRowDxfId="216" dataDxfId="215">
  <tableColumns count="51">
    <tableColumn id="1" xr3:uid="{6CCFC163-7FCF-4B27-81FE-68129FEFD16B}" name="Comp." dataDxfId="214"/>
    <tableColumn id="2" xr3:uid="{F864994B-7F0F-4827-9D81-D0FAFFA7826D}" name="OV" dataDxfId="213"/>
    <tableColumn id="3" xr3:uid="{512A23DA-5DFB-4945-8A0A-E735CC8D4039}" name="Sales Document" dataDxfId="212"/>
    <tableColumn id="4" xr3:uid="{CDE592C1-7108-4438-8274-B42DAD9A9E33}" name="GP" dataDxfId="211"/>
    <tableColumn id="5" xr3:uid="{B6A22DC2-942A-4FB0-BC5B-23F53DE6D524}" name="Cdis" dataDxfId="210"/>
    <tableColumn id="39" xr3:uid="{CE99EECE-177F-46C1-B4B1-4F33F0EB8C7F}" name="Cliente" dataDxfId="209"/>
    <tableColumn id="38" xr3:uid="{818D5D43-4227-4C38-984C-5449AB7700AA}" name="Nombre Cliente" dataDxfId="208"/>
    <tableColumn id="37" xr3:uid="{DA440BA6-777B-42C5-8571-69F2FEEA5F00}" name="Obra" dataDxfId="207"/>
    <tableColumn id="36" xr3:uid="{4EF98DBD-AA2E-4A6E-8933-78FE8BFD9F97}" name="Nombre Obra" dataDxfId="206"/>
    <tableColumn id="6" xr3:uid="{60903E91-4450-44D3-94B4-C512782CB429}" name="Material Number" dataDxfId="205"/>
    <tableColumn id="7" xr3:uid="{076603C6-8AD5-434B-BB93-65AA4B3B56BA}" name="Material Description" dataDxfId="204"/>
    <tableColumn id="8" xr3:uid="{4C0C7BD1-429B-4AB2-9AE8-F6BE50B45AC2}" name="Creation Date" dataDxfId="203"/>
    <tableColumn id="9" xr3:uid="{3D39637D-3322-4993-A146-6C5357C68646}" name="Creation Time" dataDxfId="202"/>
    <tableColumn id="10" xr3:uid="{17606128-8A42-4623-8A20-59BC6FD4F991}" name="Customer Purchase Or" dataDxfId="201"/>
    <tableColumn id="11" xr3:uid="{E24E2494-F337-4FC8-AAAB-93FC95C76B5E}" name="Schedule Line Date" dataDxfId="200"/>
    <tableColumn id="12" xr3:uid="{FF62893F-42A4-41B6-93DB-A6757E37ABC5}" name="Arrival Time" dataDxfId="199"/>
    <tableColumn id="13" xr3:uid="{97B5C8D5-9E63-4E61-8B06-2C355EB4DF9D}" name="Plant" dataDxfId="198"/>
    <tableColumn id="14" xr3:uid="{030676E5-A50E-43A1-AD74-622B35695591}" name="Subsequent Sales and" dataDxfId="197"/>
    <tableColumn id="15" xr3:uid="{6445163C-2E03-41EB-BDAF-6324EE8DC76E}" name="Date on Which Record" dataDxfId="196"/>
    <tableColumn id="16" xr3:uid="{7D41D850-7468-4BD8-A9C0-CF4DBF1547D6}" name="Entry Time" dataDxfId="195"/>
    <tableColumn id="17" xr3:uid="{534D84BD-1448-4480-9007-2E365005C995}" name="Distance" dataDxfId="194"/>
    <tableColumn id="18" xr3:uid="{53540969-F7A1-4219-8ABA-D000565056EB}" name="Route" dataDxfId="193"/>
    <tableColumn id="19" xr3:uid="{DF392E20-9C49-4E3E-A4F0-39802103A01D}" name="Route Description" dataDxfId="192"/>
    <tableColumn id="20" xr3:uid="{7B4DD834-98C3-4B50-A99C-E43B4E4DB27E}" name="Licen.plate Vehicle" dataDxfId="191"/>
    <tableColumn id="21" xr3:uid="{ECD8E215-FFB5-41D4-9B67-BA19D798CC59}" name="Sales Document Item" dataDxfId="190"/>
    <tableColumn id="23" xr3:uid="{254F2DC4-9B1F-457F-AA21-A06010993FFC}" name="Sales Document Item2" dataDxfId="189"/>
    <tableColumn id="35" xr3:uid="{4DAF7EF3-417A-4032-B6AF-88D82EB715C9}" name="Agrupado" dataDxfId="188">
      <calculatedColumnFormula>VLOOKUP(Table1[[#This Row],[Plant]],Soporte!A:B,2,FALSE)</calculatedColumnFormula>
    </tableColumn>
    <tableColumn id="22" xr3:uid="{1CAB00DB-610E-4CB9-9CAE-7679590AF8DE}" name="Sales Document Item3" dataDxfId="187">
      <calculatedColumnFormula>IF(Table1[[#This Row],[Cdis]]="E4","Ensacado","Granel")</calculatedColumnFormula>
    </tableColumn>
    <tableColumn id="24" xr3:uid="{7F1FD846-901A-4182-AA65-BFECD6FCC336}" name="Creación Pedido" dataDxfId="186">
      <calculatedColumnFormula>Table1[[#This Row],[Creation Date]]+Table1[[#This Row],[Creation Time]]</calculatedColumnFormula>
    </tableColumn>
    <tableColumn id="25" xr3:uid="{07B8E071-ED67-4CB2-B9F4-29640068446B}" name="Solicitud Pedido" dataDxfId="185">
      <calculatedColumnFormula>Table1[[#This Row],[Schedule Line Date]]+Table1[[#This Row],[Arrival Time]]</calculatedColumnFormula>
    </tableColumn>
    <tableColumn id="26" xr3:uid="{CA74E00C-CDDE-4EF0-9015-D808D0CE01C6}" name="Verificación" dataDxfId="184">
      <calculatedColumnFormula>(Table1[[#This Row],[Solicitud Pedido]]-Table1[[#This Row],[Creación Pedido]])*24</calculatedColumnFormula>
    </tableColumn>
    <tableColumn id="27" xr3:uid="{A210BAC0-C162-4099-A804-B01093ED8498}" name="Salida Carga Pedido" dataDxfId="183">
      <calculatedColumnFormula>Table1[[#This Row],[Date on Which Record]]+Table1[[#This Row],[Entry Time]]</calculatedColumnFormula>
    </tableColumn>
    <tableColumn id="28" xr3:uid="{401486F4-05C1-4E67-81AA-7B9B961FF9AA}" name="Tiempo Porte" dataDxfId="182">
      <calculatedColumnFormula>Table1[[#This Row],[Distance]]/75/24</calculatedColumnFormula>
    </tableColumn>
    <tableColumn id="29" xr3:uid="{B46D6764-579C-4B67-8F64-DC255F473444}" name="Llegada Estimada" dataDxfId="181">
      <calculatedColumnFormula>Table1[[#This Row],[Salida Carga Pedido]]+Table1[[#This Row],[Tiempo Porte]]</calculatedColumnFormula>
    </tableColumn>
    <tableColumn id="30" xr3:uid="{BD0B7908-7D17-4475-9EBD-AC41819C6210}" name="Indicador Servicio" dataDxfId="180">
      <calculatedColumnFormula>(Table1[[#This Row],[Solicitud Pedido]]-Table1[[#This Row],[Llegada Estimada]])*24</calculatedColumnFormula>
    </tableColumn>
    <tableColumn id="31" xr3:uid="{47054478-68C0-4268-AF70-3C53830EB000}" name="Grupo" dataDxfId="179">
      <calculatedColumnFormula>IF(Table1[[#This Row],[Indicador Servicio]]&lt;-0.75,"Late","On Time")</calculatedColumnFormula>
    </tableColumn>
    <tableColumn id="32" xr3:uid="{1EBEF07B-A6EA-4634-891A-125F96ECB732}" name="Motivo" dataDxfId="178"/>
    <tableColumn id="33" xr3:uid="{96ECF6ED-EC28-4B6D-84A5-F4D0766EFE37}" name="Revisado" dataDxfId="177"/>
    <tableColumn id="34" xr3:uid="{EC701D0F-7718-4CD1-AC5D-A23AC18724E0}" name="Mes" dataDxfId="176">
      <calculatedColumnFormula>MONTH(Table1[[#This Row],[Date on Which Record]])</calculatedColumnFormula>
    </tableColumn>
    <tableColumn id="40" xr3:uid="{1DF3443E-0478-4788-99A1-5DDAC43D8F47}" name="Día" dataDxfId="175">
      <calculatedColumnFormula>DAY(Table1[[#This Row],[Date on Which Record]])</calculatedColumnFormula>
    </tableColumn>
    <tableColumn id="41" xr3:uid="{2B448E6E-AEFF-40A7-BA63-4DBCAF251F77}" name="Atraso" dataDxfId="174">
      <calculatedColumnFormula>+IF(Table1[[#This Row],[Grupo]]="On Time","",IF(Table1[[#This Row],[Indicador Servicio]]&lt;$AO$2,$AN$3,IF(Table1[[#This Row],[Indicador Servicio]]&lt;$AO$1,$AN$2,$AN$1)))</calculatedColumnFormula>
    </tableColumn>
    <tableColumn id="42" xr3:uid="{D451022A-5AE8-44D4-8BDE-D7F23C4F9092}" name="semana" dataDxfId="173">
      <calculatedColumnFormula>_xlfn.ISOWEEKNUM(Table1[[#This Row],[Date on Which Record]])</calculatedColumnFormula>
    </tableColumn>
    <tableColumn id="43" xr3:uid="{D992968C-8225-4005-9029-0E6D374B9996}" name="hora" dataDxfId="172">
      <calculatedColumnFormula>+HOUR(Table1[[#This Row],[Salida Carga Pedido]])</calculatedColumnFormula>
    </tableColumn>
    <tableColumn id="44" xr3:uid="{C40BDBF4-2A60-45D5-93C3-2A0089223BA8}" name="Diasemana" dataDxfId="171">
      <calculatedColumnFormula>+WEEKDAY(Table1[[#This Row],[Salida Carga Pedido]])</calculatedColumnFormula>
    </tableColumn>
    <tableColumn id="45" xr3:uid="{4AC5C84D-3FFC-4C71-AF51-4AE8622064C6}" name="Transportista" dataDxfId="170">
      <calculatedColumnFormula>+IFERROR(VLOOKUP(Table1[[#This Row],[Licen.plate Vehicle]],Tabla43[],2,FALSE),"")</calculatedColumnFormula>
    </tableColumn>
    <tableColumn id="47" xr3:uid="{C901E66C-F21B-4EC6-865A-96E9C4962CF9}" name="Tiempo de porte en Horas" dataDxfId="169">
      <calculatedColumnFormula>Table1[[#This Row],[Tiempo Porte]]*24</calculatedColumnFormula>
    </tableColumn>
    <tableColumn id="46" xr3:uid="{ED8265DA-FE2B-41CB-9768-F354F3DB856E}" name="Tiempo de margen real contando las noches" dataDxfId="168">
      <calculatedColumnFormula>(Table1[[#This Row],[Verificación]]-Table1[[#This Row],[Tiempo de porte en Horas]])-1</calculatedColumnFormula>
    </tableColumn>
    <tableColumn id="48" xr3:uid="{E3D6539B-711F-430C-9191-98348739ADEB}" name="Tiempo que es de noche" dataDxfId="167">
      <calculatedColumnFormula array="1">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</calculatedColumnFormula>
    </tableColumn>
    <tableColumn id="49" xr3:uid="{AFCB306B-7CDE-48E7-A718-93E7659A1011}" name="Tiempo de margen real" dataDxfId="166">
      <calculatedColumnFormula>IFERROR(Table1[[#This Row],[Tiempo de margen real contando las noches]]-Table1[[#This Row],[Tiempo que es de noche]],Table1[[#This Row],[Tiempo de margen real contando las noches]])</calculatedColumnFormula>
    </tableColumn>
    <tableColumn id="50" xr3:uid="{1C74A3EC-D2DE-4457-95C0-ACC4A35D1524}" name="Posible?" dataDxfId="165">
      <calculatedColumnFormula>IF(Table1[[#This Row],[Tiempo de margen real]]&lt;1,1,0)</calculatedColumnFormula>
    </tableColumn>
    <tableColumn id="51" xr3:uid="{E6B60929-0372-44A8-B4C9-48E8667E784E}" name="ZONA" dataDxfId="164">
      <calculatedColumnFormula>VLOOKUP(Table1[[#This Row],[Agrupado]],'Pedidos imposibles'!$S$4:$T$20,2,FALSE)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BC1E1D5-A9FA-4687-AC97-F08AF3E5AF95}" name="Tabla13" displayName="Tabla13" ref="A1:AW2" insertRow="1" totalsRowShown="0">
  <autoFilter ref="A1:AW2" xr:uid="{3C726FEA-B123-45DD-BF6F-F80CBF954170}"/>
  <tableColumns count="49">
    <tableColumn id="1" xr3:uid="{D2A5F000-1712-4E41-858B-771298CC71E9}" name="Comp."/>
    <tableColumn id="2" xr3:uid="{E5C92CB4-59C6-405C-AD9D-6F17572799EE}" name="OV"/>
    <tableColumn id="3" xr3:uid="{7AC31579-CB48-400F-9B25-B7C17617CD37}" name="Sales Document"/>
    <tableColumn id="4" xr3:uid="{22F909E5-4245-4AA9-AF71-87C9F125A938}" name="GP"/>
    <tableColumn id="5" xr3:uid="{60A55F9C-9C06-44FE-89EC-006265DE6E97}" name="Cdis"/>
    <tableColumn id="6" xr3:uid="{BC247A07-8345-49A3-937C-29B515836EB2}" name="Cliente"/>
    <tableColumn id="7" xr3:uid="{21D2944F-F361-4B3D-8033-FB1F9AA36F71}" name="Nombre Cliente"/>
    <tableColumn id="8" xr3:uid="{4D4F0ADF-0E69-4FFC-AAB5-1B04C2AD045C}" name="Obra"/>
    <tableColumn id="9" xr3:uid="{E0647F1A-DA9E-4FBB-858F-16A68AB1BCAF}" name="Nombre Obra"/>
    <tableColumn id="10" xr3:uid="{0A355968-EB29-47A7-803F-A76843BF8567}" name="Material Number"/>
    <tableColumn id="11" xr3:uid="{0C36FCD3-759C-4804-BA45-404FB49435FC}" name="Material Description"/>
    <tableColumn id="12" xr3:uid="{14010761-F3C0-49A7-A37A-9D078D343157}" name="Creation Date"/>
    <tableColumn id="13" xr3:uid="{28F35E84-E732-4E0D-AA76-E8E5EE746C26}" name="Creation Time"/>
    <tableColumn id="14" xr3:uid="{D30FD31C-5293-4E40-9109-B65FFAB78B38}" name="Customer Purchase Or"/>
    <tableColumn id="15" xr3:uid="{8CFFF8AC-8F53-4B18-AFD4-AA574F0CE88A}" name="Schedule Line Date"/>
    <tableColumn id="16" xr3:uid="{2C426E46-FEFE-4E3B-9770-34C3DD9F7351}" name="Arrival Time"/>
    <tableColumn id="17" xr3:uid="{EA1C17E6-F1A1-4774-990F-492E217F43AB}" name="Plant"/>
    <tableColumn id="18" xr3:uid="{F0878901-221C-451D-8BCE-082ABF753FEB}" name="Subsequent Sales and"/>
    <tableColumn id="19" xr3:uid="{DB686281-B849-4E71-AEA6-DA0B2576A0E2}" name="Date on Which Record"/>
    <tableColumn id="20" xr3:uid="{AECDAF70-B977-4A76-AC57-A9358FAD4F5D}" name="Entry Time"/>
    <tableColumn id="21" xr3:uid="{99979E9B-D1F3-415F-8DE8-BA2663D25E33}" name="Distance"/>
    <tableColumn id="22" xr3:uid="{86EB9120-7F6B-4794-87F2-933E183AF4C8}" name="Route"/>
    <tableColumn id="23" xr3:uid="{D3EDB113-4C83-4E53-BAE3-9C1D5C29B74E}" name="Route Description"/>
    <tableColumn id="24" xr3:uid="{47897380-AD6E-4E0B-A4C6-F02F425CE153}" name="Licen.plate Vehicle"/>
    <tableColumn id="25" xr3:uid="{EDB78DD6-1C1B-4B9B-A76A-9906911BC6B9}" name="Sales Document Item"/>
    <tableColumn id="26" xr3:uid="{E3C1A12C-D185-406B-ABA6-4F8FA6BDBFD9}" name="Sales Document Item2"/>
    <tableColumn id="27" xr3:uid="{C629A517-5B0F-47F4-97BE-2AD809E19D14}" name="Agrupado"/>
    <tableColumn id="28" xr3:uid="{6D1AC7E9-D774-4DE2-B515-176ABF503006}" name="Sales Document Item3"/>
    <tableColumn id="29" xr3:uid="{DDB6219A-DCB0-4734-BCB7-14E44469F7F4}" name="Creación Pedido"/>
    <tableColumn id="30" xr3:uid="{B4B8CE9B-27FF-4935-993C-798685FC941D}" name="Solicitud Pedido"/>
    <tableColumn id="31" xr3:uid="{1A067269-A9FE-4AEC-85ED-EC72E0D95007}" name="Verificación"/>
    <tableColumn id="32" xr3:uid="{D3A99A85-A016-49D8-98AB-872BB3238BFC}" name="Salida Carga Pedido"/>
    <tableColumn id="33" xr3:uid="{67DBB5F8-03A3-4FA8-8771-BC8C7EECF368}" name="Tiempo Porte"/>
    <tableColumn id="34" xr3:uid="{F10E1F73-0979-45AE-A7D2-FA3CF493F9E1}" name="Llegada Estimada"/>
    <tableColumn id="35" xr3:uid="{63C2FC69-C0E6-4168-B378-1AA56579800A}" name="Indicador Servicio"/>
    <tableColumn id="36" xr3:uid="{3D3E11EB-3603-4A59-B9E3-86A74EA0F3C3}" name="Grupo"/>
    <tableColumn id="37" xr3:uid="{3C11DA54-F5AE-4F8C-B9F2-B3B0501AC0B1}" name="Motivo"/>
    <tableColumn id="38" xr3:uid="{FE53ED61-AE4B-444E-95AA-0FC9C789DACC}" name="Revisado"/>
    <tableColumn id="39" xr3:uid="{79F9C671-C422-4F2F-BB00-9425ACD5ECC4}" name="Mes"/>
    <tableColumn id="40" xr3:uid="{6A8BDD21-00AC-42E6-96E7-93BBEC2CE7F7}" name="Día"/>
    <tableColumn id="41" xr3:uid="{28C95579-53CA-4153-AB4C-297EA0832B84}" name="Atraso"/>
    <tableColumn id="42" xr3:uid="{DD431494-1CA6-48E2-A20E-006E2322DF8D}" name="semana"/>
    <tableColumn id="43" xr3:uid="{02EC6FED-F4AC-4869-B1D0-0E384B3C9AC8}" name="hora"/>
    <tableColumn id="44" xr3:uid="{D5752C80-7CF8-4787-890C-CDEA8373589C}" name="Diasemana"/>
    <tableColumn id="45" xr3:uid="{26B54188-9FA6-45F7-84FF-2B7A4495CAC2}" name="Transportista"/>
    <tableColumn id="46" xr3:uid="{995ABD62-8148-4964-A046-B0D62BF61378}" name="Tiempo de porte en Horas"/>
    <tableColumn id="47" xr3:uid="{43D144D6-01B3-4F5F-A044-9928C2EB714F}" name="Tiempo de margen real contando las noches"/>
    <tableColumn id="48" xr3:uid="{1E5AA68C-616B-4B29-9536-32059509DBA3}" name="Tiempo que es de noche"/>
    <tableColumn id="49" xr3:uid="{CB6CA029-0CBF-45DD-BEEE-6E853F09D22B}" name="Tiempo de margen rea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F2EB1CC-539A-423E-867A-1F9BA856252F}" name="Tabla16" displayName="Tabla16" ref="A1:AW3" totalsRowShown="0">
  <autoFilter ref="A1:AW3" xr:uid="{C3F09956-537D-46C1-AA25-014F746A4D0A}"/>
  <tableColumns count="49">
    <tableColumn id="1" xr3:uid="{D29D70C5-92B6-4744-A2F0-360373DEB7D4}" name="Comp."/>
    <tableColumn id="2" xr3:uid="{1283B65E-D9D3-407C-84A0-7857B11F1197}" name="OV"/>
    <tableColumn id="3" xr3:uid="{456FFAEE-BFA2-4100-957B-0F5F089CC461}" name="Sales Document"/>
    <tableColumn id="4" xr3:uid="{181E72C0-8392-4B6F-9D51-F8D38B47B3B0}" name="GP"/>
    <tableColumn id="5" xr3:uid="{5E075DBE-AA4F-42A8-874C-265CD1F4B6D5}" name="Cdis"/>
    <tableColumn id="6" xr3:uid="{FB2BD12A-2B4B-4090-8B3F-71B7C86495DF}" name="Cliente"/>
    <tableColumn id="7" xr3:uid="{0A37A51C-4F2E-4155-B619-68FCBE3C5FDE}" name="Nombre Cliente"/>
    <tableColumn id="8" xr3:uid="{112CD145-3288-4F25-BE28-9197EF7371C9}" name="Obra"/>
    <tableColumn id="9" xr3:uid="{B84CC721-5848-496F-B5F9-EF1335FBF080}" name="Nombre Obra"/>
    <tableColumn id="10" xr3:uid="{0D8FC38B-CEBE-433B-A74E-D7732B6662D6}" name="Material Number"/>
    <tableColumn id="11" xr3:uid="{E89B8F34-7858-472E-A312-28E99F8E0326}" name="Material Description"/>
    <tableColumn id="12" xr3:uid="{78FD206D-9F13-4AB5-B0BE-01032E51C6FC}" name="Creation Date" dataDxfId="163"/>
    <tableColumn id="13" xr3:uid="{3923EABC-8983-45EE-B24F-2AD96CF846F3}" name="Creation Time" dataDxfId="162"/>
    <tableColumn id="14" xr3:uid="{7291B79B-8E6C-4902-954C-18EB06BD977C}" name="Customer Purchase Or"/>
    <tableColumn id="15" xr3:uid="{1D85234B-9F02-4EDB-AA9B-CE5651F4FB2A}" name="Schedule Line Date" dataDxfId="161"/>
    <tableColumn id="16" xr3:uid="{D838949C-8385-4791-8FD6-78AF44E66113}" name="Arrival Time" dataDxfId="160"/>
    <tableColumn id="17" xr3:uid="{01556233-887B-4774-AFE9-BD3E3726C452}" name="Plant"/>
    <tableColumn id="18" xr3:uid="{CAF29E42-1E44-4A47-83D3-B898F86CAB3F}" name="Subsequent Sales and"/>
    <tableColumn id="19" xr3:uid="{307BABE7-79B7-4279-A1DF-30BB7876C390}" name="Date on Which Record" dataDxfId="159"/>
    <tableColumn id="20" xr3:uid="{249F86B7-BA80-441A-ACD3-D9961F940921}" name="Entry Time" dataDxfId="158"/>
    <tableColumn id="21" xr3:uid="{D7B6D9E0-7BB8-4F5B-9B33-49CED0D2C350}" name="Distance"/>
    <tableColumn id="22" xr3:uid="{01E969BA-86F9-40A3-9733-16B500338CD1}" name="Route"/>
    <tableColumn id="23" xr3:uid="{6E21C62E-B31C-4938-B32D-B0508C23DE35}" name="Route Description"/>
    <tableColumn id="24" xr3:uid="{4B0585AB-5986-455D-B79D-7C8C2166D09E}" name="Licen.plate Vehicle"/>
    <tableColumn id="25" xr3:uid="{37CB0079-CCD8-4A68-99BA-9DC301A7E0D5}" name="Sales Document Item"/>
    <tableColumn id="26" xr3:uid="{ABC3F83A-360F-4DA4-96A0-28BA3BABDA6A}" name="Sales Document Item2"/>
    <tableColumn id="27" xr3:uid="{C6F2DF3D-2910-4E86-BE85-103BE468462C}" name="Agrupado"/>
    <tableColumn id="28" xr3:uid="{4E8F42E0-20E1-4093-88F1-6915395FB01D}" name="Sales Document Item3"/>
    <tableColumn id="29" xr3:uid="{F1216BA6-DFA0-4C71-9DD3-DC019339CF15}" name="Creación Pedido" dataDxfId="157"/>
    <tableColumn id="30" xr3:uid="{A3BF6B64-1707-4B69-9135-7A4D9F31EC1A}" name="Solicitud Pedido" dataDxfId="156"/>
    <tableColumn id="31" xr3:uid="{35DA0F6E-F135-4906-AF64-2EDCDA106737}" name="Verificación"/>
    <tableColumn id="32" xr3:uid="{E0C1B49C-898B-4AF0-AAFE-D00434043788}" name="Salida Carga Pedido" dataDxfId="155"/>
    <tableColumn id="33" xr3:uid="{33EEE0D4-BA38-4219-AE87-974FADCEF72C}" name="Tiempo Porte" dataDxfId="154"/>
    <tableColumn id="34" xr3:uid="{0EB6960A-2903-424D-B6B2-A5460E43DFA2}" name="Llegada Estimada" dataDxfId="153"/>
    <tableColumn id="35" xr3:uid="{C96C5ED2-F35F-4F53-BFE8-B1017A5CAEAC}" name="Indicador Servicio"/>
    <tableColumn id="36" xr3:uid="{7C44E5CD-4C2A-4694-A080-B69609DBC9A8}" name="Grupo"/>
    <tableColumn id="37" xr3:uid="{93C07BDD-2E80-41DE-92ED-D7E6CF2D1FB9}" name="Motivo"/>
    <tableColumn id="38" xr3:uid="{1A864304-173C-4A7E-81C1-83D53637626C}" name="Revisado"/>
    <tableColumn id="39" xr3:uid="{628111C3-753E-4E71-880D-E0F595D36EE9}" name="Mes"/>
    <tableColumn id="40" xr3:uid="{D8E64B24-8A6A-451E-B067-03B789FD8E9D}" name="Día"/>
    <tableColumn id="41" xr3:uid="{04D9B14E-8954-464E-A110-7AA8B21E6B4D}" name="Atraso"/>
    <tableColumn id="42" xr3:uid="{0745C355-FE4C-4193-9D7B-ACD178E52E54}" name="semana"/>
    <tableColumn id="43" xr3:uid="{76936ACE-CAA7-485B-B09D-D9D1CBC50BBB}" name="hora"/>
    <tableColumn id="44" xr3:uid="{77219628-8AF1-49C2-8F68-F210021A6918}" name="Diasemana"/>
    <tableColumn id="45" xr3:uid="{D7032D44-D1C2-49E7-924A-41DA8BE57C6A}" name="Transportista"/>
    <tableColumn id="46" xr3:uid="{D02A088C-6715-4488-9891-09A695EBE6DF}" name="Tiempo de porte en Horas" dataDxfId="152"/>
    <tableColumn id="47" xr3:uid="{E7FB362E-1456-496A-A797-5B5DE498C8D9}" name="Tiempo de margen real contando las noches"/>
    <tableColumn id="48" xr3:uid="{9BC801A9-CC47-40B5-86E4-462C65431036}" name="Tiempo que es de noche"/>
    <tableColumn id="49" xr3:uid="{EFB399E0-A2F5-4965-8BC9-138DFBC29C2F}" name="Tiempo de margen rea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B704C-A84D-48EA-A1F4-BDC700977AE1}" name="Tabla14" displayName="Tabla14" ref="A1:AY10" totalsRowShown="0">
  <autoFilter ref="A1:AY10" xr:uid="{51CB0FC4-E054-4013-9477-B6F0E3CE75B6}"/>
  <tableColumns count="51">
    <tableColumn id="1" xr3:uid="{3214E6B0-E811-49B9-A551-D32C365D8ED0}" name="Comp."/>
    <tableColumn id="2" xr3:uid="{AAA14D4F-C286-4561-8BA1-2E4765E7A64C}" name="OV"/>
    <tableColumn id="3" xr3:uid="{CF6C9829-29A9-4B5A-B9D6-C8FA198C5934}" name="Sales Document"/>
    <tableColumn id="4" xr3:uid="{27D12C69-EFF5-4948-BF87-165B1A78011E}" name="GP"/>
    <tableColumn id="5" xr3:uid="{1D0F061E-9738-47ED-B996-CF1864BD4B24}" name="Cdis"/>
    <tableColumn id="6" xr3:uid="{E37B3427-A759-4A45-91F8-12E1D2F8B3A1}" name="Cliente"/>
    <tableColumn id="7" xr3:uid="{95319426-C605-48B7-92BC-77355F85DD56}" name="Nombre Cliente"/>
    <tableColumn id="8" xr3:uid="{96F710DB-49FC-4212-97F1-A13E267A1DEB}" name="Obra"/>
    <tableColumn id="9" xr3:uid="{6208C5BE-8359-4156-9062-78C3E5042CA3}" name="Nombre Obra"/>
    <tableColumn id="10" xr3:uid="{2B82BD85-C23C-48A4-A899-35A313319442}" name="Material Number"/>
    <tableColumn id="11" xr3:uid="{F2040051-26FC-4065-9D55-96A94FB16B44}" name="Material Description"/>
    <tableColumn id="12" xr3:uid="{6B3A4AE4-1B45-45EF-8673-9FA6E7C3E270}" name="Creation Date" dataDxfId="151"/>
    <tableColumn id="13" xr3:uid="{3FDFAFB1-98F1-4271-9052-CE996337D604}" name="Creation Time" dataDxfId="150"/>
    <tableColumn id="14" xr3:uid="{78BB2B4C-15CE-4B1D-ABD6-D45DB58EEEF6}" name="Customer Purchase Or"/>
    <tableColumn id="15" xr3:uid="{503B2D7A-6A16-4035-BCBD-3DE7A535188A}" name="Schedule Line Date" dataDxfId="149"/>
    <tableColumn id="16" xr3:uid="{C0808B90-51D3-4707-9DEF-C4754E967A6C}" name="Arrival Time" dataDxfId="148"/>
    <tableColumn id="17" xr3:uid="{361CFF49-7D2E-43AD-B45E-8436493E7EDA}" name="Plant"/>
    <tableColumn id="18" xr3:uid="{4F97DD86-FECB-4976-BA06-37A8BE0BA72C}" name="Subsequent Sales and"/>
    <tableColumn id="19" xr3:uid="{E7BF01E4-98E7-455A-8EB8-0565A6AC65FF}" name="Date on Which Record" dataDxfId="147"/>
    <tableColumn id="20" xr3:uid="{3916A5E3-9E73-4234-9313-E3D568507FA5}" name="Entry Time" dataDxfId="146"/>
    <tableColumn id="21" xr3:uid="{9D2AFB2F-A6F1-422C-B3DE-41BED5BB01F6}" name="Distance"/>
    <tableColumn id="22" xr3:uid="{B3D3B00D-3D1E-4236-B15C-6137F6B026E4}" name="Route"/>
    <tableColumn id="23" xr3:uid="{62BBD4A0-EADB-4A19-8D04-3777CDF25398}" name="Route Description"/>
    <tableColumn id="24" xr3:uid="{F8053633-8B2C-48AB-85AD-762BE34E79D0}" name="Licen.plate Vehicle"/>
    <tableColumn id="25" xr3:uid="{2485B36D-6744-42EF-868A-662DB0879145}" name="Sales Document Item"/>
    <tableColumn id="26" xr3:uid="{C43D58A2-7D62-434B-A244-CC213B24197D}" name="Sales Document Item2"/>
    <tableColumn id="27" xr3:uid="{6F24E1E0-EB98-4439-A1C8-418310A4ABD0}" name="Agrupado"/>
    <tableColumn id="28" xr3:uid="{12EAFBEC-CC08-4117-B844-B79786C07489}" name="Sales Document Item3"/>
    <tableColumn id="29" xr3:uid="{9E82CB90-29BA-4EE6-8DB2-811FD5592294}" name="Creación Pedido" dataDxfId="145"/>
    <tableColumn id="30" xr3:uid="{BC79CAF9-CBF3-43EA-9B90-93DA4D5C2D77}" name="Solicitud Pedido" dataDxfId="144"/>
    <tableColumn id="31" xr3:uid="{C2B8833E-F79F-47FC-BE50-6E8282765B54}" name="Verificación"/>
    <tableColumn id="32" xr3:uid="{F3EDA639-3638-4554-9233-C893A2DEC776}" name="Salida Carga Pedido" dataDxfId="143"/>
    <tableColumn id="33" xr3:uid="{FAD5D375-BDA1-45D0-91AD-107B457CDC90}" name="Tiempo Porte" dataDxfId="142"/>
    <tableColumn id="34" xr3:uid="{0F3126EA-761D-4A5A-B018-11C374AF7D7E}" name="Llegada Estimada" dataDxfId="141"/>
    <tableColumn id="35" xr3:uid="{F129C627-EE53-47EE-B255-6EACF0D731B7}" name="Indicador Servicio"/>
    <tableColumn id="36" xr3:uid="{C209CDF5-D6CF-4832-AA45-3B8B63DD6274}" name="Grupo"/>
    <tableColumn id="37" xr3:uid="{E3A09D0C-7973-46DF-9708-513D96BB06F4}" name="Motivo"/>
    <tableColumn id="38" xr3:uid="{91F3B9E1-C043-4AAD-A23F-F0A8A5683599}" name="Revisado"/>
    <tableColumn id="39" xr3:uid="{3D6E6F03-63EA-4DB5-9AA7-18F6515FD3AF}" name="Mes"/>
    <tableColumn id="40" xr3:uid="{3DC0C3A1-B371-42D8-BF60-416AC6B28109}" name="Día"/>
    <tableColumn id="41" xr3:uid="{1F4D3B44-66CF-4A51-92A4-276F310A4803}" name="Atraso"/>
    <tableColumn id="42" xr3:uid="{A49059A9-9504-4BE6-9866-64E588BC2E90}" name="semana"/>
    <tableColumn id="43" xr3:uid="{BB2D1A34-B80C-47D4-A8CF-EF6DF9FB2F0C}" name="hora"/>
    <tableColumn id="44" xr3:uid="{DF35E1A3-5303-4244-9965-4F318B77741D}" name="Diasemana"/>
    <tableColumn id="45" xr3:uid="{C520E448-2A1F-4B0C-93A5-85C8B8B71C7D}" name="Transportista"/>
    <tableColumn id="46" xr3:uid="{14AE4477-F81A-471C-AC78-4E01DE4B516D}" name="Tiempo de porte en Horas" dataDxfId="140"/>
    <tableColumn id="47" xr3:uid="{1AD0E75F-B90E-48A0-9969-F285751AF8B4}" name="Tiempo de margen real contando las noches"/>
    <tableColumn id="48" xr3:uid="{C55E71F7-5FEE-410E-ACE8-C2DE3E8DE1F2}" name="Tiempo que es de noche"/>
    <tableColumn id="49" xr3:uid="{49CAECC2-DAE2-4512-A983-E022DB1F7395}" name="Tiempo de margen real"/>
    <tableColumn id="50" xr3:uid="{027E1E04-E951-4146-A0A1-D1DE53897819}" name="Posible?"/>
    <tableColumn id="51" xr3:uid="{CA0CB7E7-B741-45CF-A653-A525C93C7C20}" name="ZONA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15ACB0F-E5AC-4E6D-AB99-52006A578FED}" name="Tabla15" displayName="Tabla15" ref="A1:AY2" insertRow="1" totalsRowShown="0">
  <autoFilter ref="A1:AY2" xr:uid="{68C138F2-75C2-45DE-87BF-5D34BCA0091E}"/>
  <tableColumns count="51">
    <tableColumn id="1" xr3:uid="{F220B30A-C984-4912-9E5B-03CFBFECBAF2}" name="Comp."/>
    <tableColumn id="2" xr3:uid="{7517EBC1-9161-492D-A662-F57FDC096A37}" name="OV"/>
    <tableColumn id="3" xr3:uid="{1154F3C3-6A44-44A0-9DB2-098AD6A17B4B}" name="Sales Document"/>
    <tableColumn id="4" xr3:uid="{E3C8DE72-94B9-4E1D-BB06-AD32C901BCE0}" name="GP"/>
    <tableColumn id="5" xr3:uid="{FF24F61F-460E-44F5-8F54-642122685A31}" name="Cdis"/>
    <tableColumn id="6" xr3:uid="{7C1D5352-59D7-4F86-96A4-1711EF19B327}" name="Cliente"/>
    <tableColumn id="7" xr3:uid="{DCAA1D77-97B3-48D4-87CE-C840D0D046D0}" name="Nombre Cliente"/>
    <tableColumn id="8" xr3:uid="{ACE5B55D-1EB1-43E7-A541-987CFECADE2E}" name="Obra"/>
    <tableColumn id="9" xr3:uid="{6D4FB89C-0EBD-45A5-9AD7-621CE78ED8CD}" name="Nombre Obra"/>
    <tableColumn id="10" xr3:uid="{0F35D1C3-5467-4D6A-A1C3-1F587320E51D}" name="Material Number"/>
    <tableColumn id="11" xr3:uid="{D3699C7B-02F3-4EAA-B67C-C085101500C1}" name="Material Description"/>
    <tableColumn id="12" xr3:uid="{4C6C0200-BE21-48CD-A5E1-67425D5005C0}" name="Creation Date"/>
    <tableColumn id="13" xr3:uid="{6ADF4D56-0144-45A9-A0CF-16A9890F32E8}" name="Creation Time"/>
    <tableColumn id="14" xr3:uid="{BEADDC4C-8C0B-40F1-B0AF-0C7B335AB038}" name="Customer Purchase Or"/>
    <tableColumn id="15" xr3:uid="{3D696511-FDD3-46EB-B6CF-D638FA2BE6DF}" name="Schedule Line Date"/>
    <tableColumn id="16" xr3:uid="{C712587D-1BED-4032-AA4D-9D7AE559A14C}" name="Arrival Time"/>
    <tableColumn id="17" xr3:uid="{C1AE58FB-F7F0-4BB5-9468-AF1A7FDDE8C9}" name="Plant"/>
    <tableColumn id="18" xr3:uid="{55180CC6-952E-400A-A027-43442E8D6B90}" name="Subsequent Sales and"/>
    <tableColumn id="19" xr3:uid="{08BA0C8C-D8EE-4C86-98A5-09D0C379FB88}" name="Date on Which Record"/>
    <tableColumn id="20" xr3:uid="{FD70095B-27DF-41D5-ACEF-2F52EE6C5B1A}" name="Entry Time"/>
    <tableColumn id="21" xr3:uid="{607C918A-2704-47EF-97B4-9203C133FA3A}" name="Distance"/>
    <tableColumn id="22" xr3:uid="{F88AF2D8-4EE2-43C9-A8F5-BCA5BF833068}" name="Route"/>
    <tableColumn id="23" xr3:uid="{28490F0B-D4E6-42BF-A5AC-A11876E3C2B9}" name="Route Description"/>
    <tableColumn id="24" xr3:uid="{BD79BD96-DF14-496C-A8DD-F3E777306E08}" name="Licen.plate Vehicle"/>
    <tableColumn id="25" xr3:uid="{D28C51A5-8402-4361-97D6-BCA53969A31F}" name="Sales Document Item"/>
    <tableColumn id="26" xr3:uid="{3451FA8F-49BD-4F24-B137-CE5EB2CABDC1}" name="Sales Document Item2"/>
    <tableColumn id="27" xr3:uid="{99302F03-31A5-45EA-B50F-8B472849AC9A}" name="Agrupado"/>
    <tableColumn id="28" xr3:uid="{A6BC08D4-941F-4285-A0BC-77DBD81AB0CA}" name="Sales Document Item3"/>
    <tableColumn id="29" xr3:uid="{B1F95019-9374-4711-A106-A8783C17335D}" name="Creación Pedido"/>
    <tableColumn id="30" xr3:uid="{D5CD56D5-9CC3-4C27-A07A-7B30B7461C41}" name="Solicitud Pedido"/>
    <tableColumn id="31" xr3:uid="{081E5865-B272-4B7E-9331-CA3AD8AE4A41}" name="Verificación"/>
    <tableColumn id="32" xr3:uid="{E378E025-D5D8-4970-ACC8-FC8EEA48921C}" name="Salida Carga Pedido"/>
    <tableColumn id="33" xr3:uid="{ADABF358-B2F7-40A7-81F0-663268DB11BC}" name="Tiempo Porte"/>
    <tableColumn id="34" xr3:uid="{C8FD60B7-6485-4851-BE3C-F309F14F7C7F}" name="Llegada Estimada"/>
    <tableColumn id="35" xr3:uid="{1BEE0B08-2283-45CE-9953-9AB0A45B621C}" name="Indicador Servicio"/>
    <tableColumn id="36" xr3:uid="{17881E16-69B3-41D5-BE61-C8E61A5D7DA9}" name="Grupo"/>
    <tableColumn id="37" xr3:uid="{A58C3B3D-C8A2-46C7-B9F8-6BCBF9C6E3DE}" name="Motivo"/>
    <tableColumn id="38" xr3:uid="{D0F296A4-F10A-47B5-8C6B-920F450963DE}" name="Revisado"/>
    <tableColumn id="39" xr3:uid="{2D6C943C-BCBA-4B44-9641-009CA2164E7A}" name="Mes"/>
    <tableColumn id="40" xr3:uid="{7770B2F1-06A0-47E6-863D-C44867356557}" name="Día"/>
    <tableColumn id="41" xr3:uid="{E886E6B6-C0C0-4275-93AB-5B9A4FD6970E}" name="Atraso"/>
    <tableColumn id="42" xr3:uid="{A0F48969-75D6-4CC2-AD1E-DEC1FBEED5B6}" name="semana"/>
    <tableColumn id="43" xr3:uid="{E55EE715-9174-418C-B269-7F716887005F}" name="hora"/>
    <tableColumn id="44" xr3:uid="{93E4F0F5-BE8F-45F5-BA57-429CC58F0E1E}" name="Diasemana"/>
    <tableColumn id="45" xr3:uid="{820B925D-CE82-41A5-B8AC-D68A0C10A2EB}" name="Transportista"/>
    <tableColumn id="46" xr3:uid="{72B3623D-A220-43E2-9BE8-D6A213FB9102}" name="Tiempo de porte en Horas"/>
    <tableColumn id="47" xr3:uid="{F0B02D97-7F7F-4D83-9456-2C770D25ECE8}" name="Tiempo de margen real contando las noches"/>
    <tableColumn id="48" xr3:uid="{7FDDDA94-E4C1-4EFC-B44C-CCF6AB35F6AA}" name="Tiempo que es de noche"/>
    <tableColumn id="49" xr3:uid="{85D6AFF4-0412-4F58-941D-D298FD950A5C}" name="Tiempo de margen real"/>
    <tableColumn id="50" xr3:uid="{1C7E28BB-B745-4DDB-A627-6A4A82E934F7}" name="Posible?"/>
    <tableColumn id="51" xr3:uid="{82D154C0-34C5-494D-9EF1-93AD0174A63F}" name="ZONA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A2F32F6-8F5A-4C02-B11E-5B6FA75B49AD}" name="Tabla17" displayName="Tabla17" ref="A1:AY2" totalsRowShown="0">
  <autoFilter ref="A1:AY2" xr:uid="{660AEFC7-B303-492D-B75B-F0087F9F2C0A}"/>
  <tableColumns count="51">
    <tableColumn id="1" xr3:uid="{B8F97296-7C01-4686-8BEF-69773E27FD82}" name="Comp."/>
    <tableColumn id="2" xr3:uid="{F70F4042-B473-40BE-AA51-DD2BC9576DCA}" name="OV"/>
    <tableColumn id="3" xr3:uid="{5E53ACE6-2241-4952-84B7-5B2086BF3C2C}" name="Sales Document"/>
    <tableColumn id="4" xr3:uid="{127791CD-DE7A-42F8-B4C7-3B30F287638A}" name="GP"/>
    <tableColumn id="5" xr3:uid="{E4694F39-0FD9-4807-95B1-B1EF18D1A2DB}" name="Cdis"/>
    <tableColumn id="6" xr3:uid="{A8BEC12A-50A5-47C4-A585-0E22A05F7F51}" name="Cliente"/>
    <tableColumn id="7" xr3:uid="{FEAA8AA5-C54A-4412-96F1-C269A8E52C11}" name="Nombre Cliente"/>
    <tableColumn id="8" xr3:uid="{3196D23A-EE04-449C-97EA-F54C32CD29E5}" name="Obra"/>
    <tableColumn id="9" xr3:uid="{299C66C4-CA57-4DCB-93D9-7604BB1887C9}" name="Nombre Obra"/>
    <tableColumn id="10" xr3:uid="{5053D266-3212-4736-82FA-8BB78BDB545F}" name="Material Number"/>
    <tableColumn id="11" xr3:uid="{194CC4F7-2D0A-4799-890D-B24AE78AFF73}" name="Material Description"/>
    <tableColumn id="12" xr3:uid="{119B9816-4841-4518-9F56-C57BF381BA54}" name="Creation Date" dataDxfId="139"/>
    <tableColumn id="13" xr3:uid="{9D0A56B8-7445-45A3-9D4E-28AA663724C9}" name="Creation Time" dataDxfId="138"/>
    <tableColumn id="14" xr3:uid="{F287F03D-458C-4749-93D4-F6BEC3EBADEF}" name="Customer Purchase Or"/>
    <tableColumn id="15" xr3:uid="{D504F94E-83F1-4EFB-9730-8432E364B494}" name="Schedule Line Date" dataDxfId="137"/>
    <tableColumn id="16" xr3:uid="{F881335E-AEDE-42ED-8E9A-0BA7AA389D10}" name="Arrival Time" dataDxfId="136"/>
    <tableColumn id="17" xr3:uid="{19F25FCD-3263-42B5-BF9E-C03D13924D8C}" name="Plant"/>
    <tableColumn id="18" xr3:uid="{FD966CDF-FC22-4321-A5D3-8914406CD761}" name="Subsequent Sales and"/>
    <tableColumn id="19" xr3:uid="{DA2E601E-B61C-440B-B891-D9556796EB2E}" name="Date on Which Record" dataDxfId="135"/>
    <tableColumn id="20" xr3:uid="{4B2C212A-CDF3-44B7-967F-0C0024E7DB7F}" name="Entry Time" dataDxfId="134"/>
    <tableColumn id="21" xr3:uid="{6CF30493-D9B7-473F-A81F-4EB54CE3CF0E}" name="Distance"/>
    <tableColumn id="22" xr3:uid="{BF9CB0C2-1518-450B-8EC0-BF2FC440DA94}" name="Route"/>
    <tableColumn id="23" xr3:uid="{68EF3211-4F16-4723-A9BD-74D06C41ABEF}" name="Route Description"/>
    <tableColumn id="24" xr3:uid="{ADD8E89F-3FC5-4C05-B337-73562F6FB034}" name="Licen.plate Vehicle"/>
    <tableColumn id="25" xr3:uid="{72A599DC-B83C-483F-8FD3-6ACC33153C93}" name="Sales Document Item"/>
    <tableColumn id="26" xr3:uid="{69FD095E-CE98-4D5C-AAA2-3D2F9B5B1F86}" name="Sales Document Item2"/>
    <tableColumn id="27" xr3:uid="{30729FCF-43B9-4251-90CB-C5A0ED7C5006}" name="Agrupado"/>
    <tableColumn id="28" xr3:uid="{044863B5-1C8D-4368-B06B-16DD41EC4C84}" name="Sales Document Item3"/>
    <tableColumn id="29" xr3:uid="{FF836876-9AB9-476E-96E0-76B18E9C80A1}" name="Creación Pedido" dataDxfId="133"/>
    <tableColumn id="30" xr3:uid="{A80EF6A4-436E-4FEA-BFD7-DFBCC21EFE04}" name="Solicitud Pedido" dataDxfId="132"/>
    <tableColumn id="31" xr3:uid="{371123F9-A083-44AF-BBD4-8AAA9BA7E627}" name="Verificación"/>
    <tableColumn id="32" xr3:uid="{64FA1427-2194-44E4-A419-5DB2222BBE47}" name="Salida Carga Pedido" dataDxfId="131"/>
    <tableColumn id="33" xr3:uid="{A3D283E4-3AC1-4765-99F8-A54D301F5C36}" name="Tiempo Porte" dataDxfId="130"/>
    <tableColumn id="34" xr3:uid="{2C8387E8-2EF1-441D-8788-57940D1C182F}" name="Llegada Estimada" dataDxfId="129"/>
    <tableColumn id="35" xr3:uid="{3F06DF59-3C74-45F1-A1EF-A8CB70ECD738}" name="Indicador Servicio"/>
    <tableColumn id="36" xr3:uid="{85BB9771-B57D-41C8-90F0-886C737ACA78}" name="Grupo"/>
    <tableColumn id="37" xr3:uid="{23D18FD8-ADBC-4422-B647-40D8D806DFCD}" name="Motivo"/>
    <tableColumn id="38" xr3:uid="{2F14DA94-785D-4012-BDA5-22E3621F0065}" name="Revisado"/>
    <tableColumn id="39" xr3:uid="{9EBF3F91-4437-41F1-86AC-C40776DE569B}" name="Mes"/>
    <tableColumn id="40" xr3:uid="{7D25704C-15AD-49FD-942B-15C9973252C7}" name="Día"/>
    <tableColumn id="41" xr3:uid="{DE871B59-3816-4BFA-B746-ABA6F88397DC}" name="Atraso"/>
    <tableColumn id="42" xr3:uid="{C8D8C518-38AF-48B5-99F5-3D16C80BC3B5}" name="semana"/>
    <tableColumn id="43" xr3:uid="{E8008B8C-AFA0-4313-B7EA-D02336365910}" name="hora"/>
    <tableColumn id="44" xr3:uid="{57A085FA-0BB2-4E62-90A1-DC15C7FC2045}" name="Diasemana"/>
    <tableColumn id="45" xr3:uid="{ECC4AB8F-4FD4-4BCE-A137-B8B6E9B50DFD}" name="Transportista"/>
    <tableColumn id="46" xr3:uid="{BBBE00BF-8DAA-4D70-A948-06B4C5730103}" name="Tiempo de porte en Horas" dataDxfId="128"/>
    <tableColumn id="47" xr3:uid="{95C2924A-2395-4CD7-94D3-76AED097AA4E}" name="Tiempo de margen real contando las noches"/>
    <tableColumn id="48" xr3:uid="{C4EEA756-24EB-4253-AAE9-7B86049394C4}" name="Tiempo que es de noche"/>
    <tableColumn id="49" xr3:uid="{EB96A9DC-4CB3-4409-A2AA-762DBD2A614D}" name="Tiempo de margen real"/>
    <tableColumn id="50" xr3:uid="{C2ACC0FD-60D1-438F-B9DE-8A2048330310}" name="Posible?"/>
    <tableColumn id="51" xr3:uid="{8378D31D-2FB8-45A9-90DA-0E75BB971942}" name="ZONA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7727D7-ED61-455D-A4E0-6E9D896CE8FA}" name="Tabla18" displayName="Tabla18" ref="A1:AY2" insertRow="1" totalsRowShown="0">
  <autoFilter ref="A1:AY2" xr:uid="{80E5BDEF-D031-4F72-B553-9774D3ABC6E1}"/>
  <tableColumns count="51">
    <tableColumn id="1" xr3:uid="{CFED3925-8B56-4C54-A50E-500C7EF60EB1}" name="Comp."/>
    <tableColumn id="2" xr3:uid="{867E3BE7-7EC1-43BE-BBD0-54495A59D689}" name="OV"/>
    <tableColumn id="3" xr3:uid="{0299100A-1473-4F72-9C65-5773AA13B5D5}" name="Sales Document"/>
    <tableColumn id="4" xr3:uid="{AF0CD634-16D1-4687-BB95-A7D7C1024818}" name="GP"/>
    <tableColumn id="5" xr3:uid="{4AABE42C-8E41-4FC9-BD98-AE20AF58C152}" name="Cdis"/>
    <tableColumn id="6" xr3:uid="{FF996B58-2BFE-4E5E-A87B-7FDF6A209063}" name="Cliente"/>
    <tableColumn id="7" xr3:uid="{751C39FC-C94E-446B-B129-6E5024193AD3}" name="Nombre Cliente"/>
    <tableColumn id="8" xr3:uid="{45D3190B-0C59-43BF-8825-201E3C530D5D}" name="Obra"/>
    <tableColumn id="9" xr3:uid="{2F837F1D-BE1B-4E66-921C-31192B2C2052}" name="Nombre Obra"/>
    <tableColumn id="10" xr3:uid="{BB721EDC-1D9E-4F7B-87D0-C0468B8B6CB3}" name="Material Number"/>
    <tableColumn id="11" xr3:uid="{2B90131A-D2A2-48B4-AA78-59AA3E69A27E}" name="Material Description"/>
    <tableColumn id="12" xr3:uid="{44015F7E-732A-466C-844B-FD37C45BDF26}" name="Creation Date"/>
    <tableColumn id="13" xr3:uid="{CCB6DBB6-BE13-4935-B759-EB7217A23A59}" name="Creation Time"/>
    <tableColumn id="14" xr3:uid="{0280D820-385D-44C9-8646-905E1B394E15}" name="Customer Purchase Or"/>
    <tableColumn id="15" xr3:uid="{2172266B-D935-43E7-B0E6-BC4B448EA283}" name="Schedule Line Date"/>
    <tableColumn id="16" xr3:uid="{5ED779DB-85ED-46C1-9005-C5D0F328BC17}" name="Arrival Time"/>
    <tableColumn id="17" xr3:uid="{1C43A82D-3C85-482D-AD8A-BD5C76F2A555}" name="Plant"/>
    <tableColumn id="18" xr3:uid="{89A7E20C-AF8D-4E56-8CCF-36D202C7E222}" name="Subsequent Sales and"/>
    <tableColumn id="19" xr3:uid="{A5D60111-A53B-4D27-90E6-FC189567D15D}" name="Date on Which Record"/>
    <tableColumn id="20" xr3:uid="{309E1BC2-81AF-4812-8DA9-016F2B2F23F3}" name="Entry Time"/>
    <tableColumn id="21" xr3:uid="{2738AE26-9557-48E6-8DA2-EB3413F2B3CE}" name="Distance"/>
    <tableColumn id="22" xr3:uid="{136C6BB2-3F88-492C-BC35-2B5F14BCA359}" name="Route"/>
    <tableColumn id="23" xr3:uid="{6A0119FC-A84F-4936-A1CD-AA5EA9A5BCF2}" name="Route Description"/>
    <tableColumn id="24" xr3:uid="{06A4A984-D425-425C-9AD2-69A1DD95CC3A}" name="Licen.plate Vehicle"/>
    <tableColumn id="25" xr3:uid="{9C22B509-4597-4BB4-8301-4252CB00AC43}" name="Sales Document Item"/>
    <tableColumn id="26" xr3:uid="{A2B42DBC-826F-4B2C-B362-69C83950A78A}" name="Sales Document Item2"/>
    <tableColumn id="27" xr3:uid="{549F85A2-E00E-41D3-BEAC-E1EB851FA88B}" name="Agrupado"/>
    <tableColumn id="28" xr3:uid="{BD35993C-7D6E-4A42-BB09-1A0023276EBE}" name="Sales Document Item3"/>
    <tableColumn id="29" xr3:uid="{89619EEE-D21A-4B00-8EF2-F228BDD8E2BD}" name="Creación Pedido"/>
    <tableColumn id="30" xr3:uid="{88E12CCE-775D-47F6-9852-21A3F51446C4}" name="Solicitud Pedido"/>
    <tableColumn id="31" xr3:uid="{53CEA3A8-D4E2-48D4-A563-522627063F5F}" name="Verificación"/>
    <tableColumn id="32" xr3:uid="{88C002FC-127C-40A4-AE1B-F295162A7771}" name="Salida Carga Pedido"/>
    <tableColumn id="33" xr3:uid="{A37C8405-4C78-40C9-BE07-A1A4E99AFBFD}" name="Tiempo Porte"/>
    <tableColumn id="34" xr3:uid="{DAFAC9DE-A734-48D1-B918-0CB585AEB1D0}" name="Llegada Estimada"/>
    <tableColumn id="35" xr3:uid="{7E699476-AD94-4064-B9A9-80A257042B04}" name="Indicador Servicio"/>
    <tableColumn id="36" xr3:uid="{FE3342AA-3796-4736-8ABC-CF5653E04327}" name="Grupo"/>
    <tableColumn id="37" xr3:uid="{42E1D809-224B-4814-94B3-94ED594BEEA4}" name="Motivo"/>
    <tableColumn id="38" xr3:uid="{D3E8D199-9159-4F39-8B2A-6C8DF56D3281}" name="Revisado"/>
    <tableColumn id="39" xr3:uid="{A4A1FA5A-D5D0-4D90-8E65-7BAD6CBDF5C8}" name="Mes"/>
    <tableColumn id="40" xr3:uid="{7DC4F678-893B-40BC-8C5D-1D6B8419FC84}" name="Día"/>
    <tableColumn id="41" xr3:uid="{67464D6F-6918-4A34-A47B-1EF9E52EE592}" name="Atraso"/>
    <tableColumn id="42" xr3:uid="{7C705860-79B9-4AB0-8CBE-33E080A0AA68}" name="semana"/>
    <tableColumn id="43" xr3:uid="{89FE0F8C-BF66-40F4-9746-4F1D90A0BA87}" name="hora"/>
    <tableColumn id="44" xr3:uid="{11FF2515-F31E-4B11-815E-A52DCA443528}" name="Diasemana"/>
    <tableColumn id="45" xr3:uid="{4227CB70-7665-43B8-90C7-17931412DA2C}" name="Transportista"/>
    <tableColumn id="46" xr3:uid="{E97A8827-C727-4082-917E-6011C2D9BF23}" name="Tiempo de porte en Horas"/>
    <tableColumn id="47" xr3:uid="{203E35F5-F9D7-4A5C-ADCE-AE3C47AFD4A6}" name="Tiempo de margen real contando las noches"/>
    <tableColumn id="48" xr3:uid="{4C8FD127-FEDE-467C-A9CF-5BE221CDD37C}" name="Tiempo que es de noche"/>
    <tableColumn id="49" xr3:uid="{970951CA-8CEC-4AF7-96D7-51ACD19132E5}" name="Tiempo de margen real"/>
    <tableColumn id="50" xr3:uid="{B820A26E-0BE6-4241-B796-788C61E4A69B}" name="Posible?"/>
    <tableColumn id="51" xr3:uid="{2CEB3EB4-F9F4-486C-9CF2-0B41770729D8}" name="ZONA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6653FBB-3585-4E91-9F97-BBE09C3ED492}" name="Tabla19" displayName="Tabla19" ref="A1:J2" totalsRowShown="0" dataDxfId="127">
  <autoFilter ref="A1:J2" xr:uid="{06653FBB-3585-4E91-9F97-BBE09C3ED492}"/>
  <tableColumns count="10">
    <tableColumn id="7" xr3:uid="{F90E4D7A-2D71-4FF2-BBD3-776D39448139}" name="Nombre Cliente" dataDxfId="126"/>
    <tableColumn id="11" xr3:uid="{2A84BFE8-46E9-4862-806B-7AF8D6031B1B}" name="Material Description" dataDxfId="125"/>
    <tableColumn id="12" xr3:uid="{80B2E92B-F405-4972-917D-CC91A1D2E729}" name="Creation Date" dataDxfId="124"/>
    <tableColumn id="23" xr3:uid="{F081089F-050A-43F9-A5A5-01FB177C857C}" name="Route Description" dataDxfId="123"/>
    <tableColumn id="24" xr3:uid="{C023BAC6-17B5-4E04-AAD9-2C0D03735DB2}" name="Licen.plate Vehicle" dataDxfId="122"/>
    <tableColumn id="29" xr3:uid="{3A14EE7E-75CD-436B-81D3-020E82939404}" name="Creación Pedido" dataDxfId="121"/>
    <tableColumn id="30" xr3:uid="{3AD2ACD5-9B06-4B45-B7F8-B505AD6B1588}" name="Solicitud Pedido" dataDxfId="120"/>
    <tableColumn id="32" xr3:uid="{BB7DC07C-9E5A-4039-858E-45BA71B91283}" name="Salida Carga Pedido" dataDxfId="119"/>
    <tableColumn id="35" xr3:uid="{C3AAF3A7-2141-4125-91FB-3E0F0B74BE60}" name="Indicador Servicio" dataDxfId="118"/>
    <tableColumn id="45" xr3:uid="{37D27215-EF50-4686-B3C5-C7655C289863}" name="Transportista" dataDxfId="117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F17A91D-B7AF-4352-A4BD-B559312E0687}" name="Tabla20" displayName="Tabla20" ref="A1:J2" totalsRowShown="0" dataDxfId="116">
  <autoFilter ref="A1:J2" xr:uid="{CF17A91D-B7AF-4352-A4BD-B559312E0687}"/>
  <tableColumns count="10">
    <tableColumn id="7" xr3:uid="{ABACC1DA-4950-4822-96FC-7ECDAA5F8427}" name="Nombre Cliente" dataDxfId="115"/>
    <tableColumn id="11" xr3:uid="{FD7AE6A1-E3FA-4A19-8CC5-B52C0DAF2F63}" name="Material Description" dataDxfId="114"/>
    <tableColumn id="12" xr3:uid="{68551D9A-01AD-4336-9E42-1A658A79E336}" name="Creation Date" dataDxfId="113"/>
    <tableColumn id="23" xr3:uid="{198EEA46-967F-4262-94B6-5F69C5E62D3B}" name="Route Description" dataDxfId="112"/>
    <tableColumn id="24" xr3:uid="{E9B98A9A-D97B-4E83-AE21-64C73A6CF16E}" name="Licen.plate Vehicle" dataDxfId="111"/>
    <tableColumn id="29" xr3:uid="{1D58280B-0E03-4D2E-A7C6-2FC5944071EE}" name="Creación Pedido" dataDxfId="110"/>
    <tableColumn id="30" xr3:uid="{2F7AE20F-C7A4-4497-901A-3D8B8A7F3CCD}" name="Solicitud Pedido" dataDxfId="109"/>
    <tableColumn id="32" xr3:uid="{70F1458D-EAEF-479E-AF19-4369D7C9D489}" name="Salida Carga Pedido" dataDxfId="108"/>
    <tableColumn id="35" xr3:uid="{A4F2F4A8-7EC4-42EC-8F08-B4C51E1ED90A}" name="Indicador Servicio" dataDxfId="107"/>
    <tableColumn id="45" xr3:uid="{A7C956E3-50AA-41B4-AF38-FAD88956F670}" name="Transportista" dataDxfId="106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69DAC19-2B7C-4B0D-A119-4FF7179F5602}" name="Tabla610" displayName="Tabla610" ref="H96:N106" totalsRowShown="0">
  <autoFilter ref="H96:N106" xr:uid="{4457DF31-D8FD-485F-9414-714A74CA5DEF}"/>
  <tableColumns count="7">
    <tableColumn id="1" xr3:uid="{68ED04D5-5D66-40DC-A05A-F8A823BEB08A}" name="Instalación" dataDxfId="15"/>
    <tableColumn id="5" xr3:uid="{0E1FF340-25E6-4AA6-ABBA-8495BCAA787D}" name="Columna1" dataDxfId="14"/>
    <tableColumn id="4" xr3:uid="{20A832FB-A4B2-45D1-B2AD-63347020AB6A}" name="Columna2" dataDxfId="13"/>
    <tableColumn id="2" xr3:uid="{D27C69C6-36ED-407C-ACE1-22FC1F9955FE}" name="Columna3" dataDxfId="12"/>
    <tableColumn id="3" xr3:uid="{EFAE76AD-0AF2-4BE4-8D03-C0F652D478B9}" name="Granel min" dataDxfId="11"/>
    <tableColumn id="6" xr3:uid="{73736D44-6EA6-41F7-9232-80A0F9703C74}" name="Ensacado min" dataDxfId="10"/>
    <tableColumn id="7" xr3:uid="{E58C3519-B639-479B-AC08-84428FA9E59C}" name="Acumulado min" dataDxfId="9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48C505F-A1A2-4640-8790-37043F8C4BA6}" name="Table2" displayName="Table2" ref="A1:B27" totalsRowShown="0">
  <autoFilter ref="A1:B27" xr:uid="{648C505F-A1A2-4640-8790-37043F8C4BA6}"/>
  <sortState xmlns:xlrd2="http://schemas.microsoft.com/office/spreadsheetml/2017/richdata2" ref="A2:B15">
    <sortCondition ref="A1:A15"/>
  </sortState>
  <tableColumns count="2">
    <tableColumn id="1" xr3:uid="{2665C39D-1876-46F0-BF59-F0EB63F1E712}" name="Plant"/>
    <tableColumn id="2" xr3:uid="{9E2BE1A7-A15F-4A4F-B4CA-7BB4895995BC}" name="Agr.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86F8E5B1-4F08-4332-9E01-E91D970F8410}" name="Tabla43" displayName="Tabla43" ref="F1:G1133" totalsRowShown="0" headerRowDxfId="8" dataDxfId="7">
  <autoFilter ref="F1:G1133" xr:uid="{6B4E0CF5-619A-44F2-8609-9681BF9E1F8C}"/>
  <tableColumns count="2">
    <tableColumn id="1" xr3:uid="{0392C90E-2962-48C9-B336-D8F1A294DE89}" name="Matricula" dataDxfId="6"/>
    <tableColumn id="2" xr3:uid="{AB932C59-B444-494C-BD84-0862CC0BCDD6}" name="Nombre del transportista" dataDxf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customProperty" Target="../customProperty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customProperty" Target="../customProperty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customProperty" Target="../customProperty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13" Type="http://schemas.openxmlformats.org/officeDocument/2006/relationships/pivotTable" Target="../pivotTables/pivotTable16.xml"/><Relationship Id="rId18" Type="http://schemas.openxmlformats.org/officeDocument/2006/relationships/pivotTable" Target="../pivotTables/pivotTable21.xml"/><Relationship Id="rId3" Type="http://schemas.openxmlformats.org/officeDocument/2006/relationships/pivotTable" Target="../pivotTables/pivotTable6.xml"/><Relationship Id="rId21" Type="http://schemas.openxmlformats.org/officeDocument/2006/relationships/customProperty" Target="../customProperty16.bin"/><Relationship Id="rId7" Type="http://schemas.openxmlformats.org/officeDocument/2006/relationships/pivotTable" Target="../pivotTables/pivotTable10.xml"/><Relationship Id="rId12" Type="http://schemas.openxmlformats.org/officeDocument/2006/relationships/pivotTable" Target="../pivotTables/pivotTable15.xml"/><Relationship Id="rId17" Type="http://schemas.openxmlformats.org/officeDocument/2006/relationships/pivotTable" Target="../pivotTables/pivotTable20.xml"/><Relationship Id="rId2" Type="http://schemas.openxmlformats.org/officeDocument/2006/relationships/pivotTable" Target="../pivotTables/pivotTable5.xml"/><Relationship Id="rId16" Type="http://schemas.openxmlformats.org/officeDocument/2006/relationships/pivotTable" Target="../pivotTables/pivotTable19.xml"/><Relationship Id="rId20" Type="http://schemas.openxmlformats.org/officeDocument/2006/relationships/customProperty" Target="../customProperty15.bin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ivotTable" Target="../pivotTables/pivotTable14.xml"/><Relationship Id="rId24" Type="http://schemas.microsoft.com/office/2007/relationships/slicer" Target="../slicers/slicer1.xml"/><Relationship Id="rId5" Type="http://schemas.openxmlformats.org/officeDocument/2006/relationships/pivotTable" Target="../pivotTables/pivotTable8.xml"/><Relationship Id="rId15" Type="http://schemas.openxmlformats.org/officeDocument/2006/relationships/pivotTable" Target="../pivotTables/pivotTable18.xml"/><Relationship Id="rId23" Type="http://schemas.openxmlformats.org/officeDocument/2006/relationships/table" Target="../tables/table19.xml"/><Relationship Id="rId10" Type="http://schemas.openxmlformats.org/officeDocument/2006/relationships/pivotTable" Target="../pivotTables/pivotTable13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Relationship Id="rId14" Type="http://schemas.openxmlformats.org/officeDocument/2006/relationships/pivotTable" Target="../pivotTables/pivotTable17.xml"/><Relationship Id="rId22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table" Target="../tables/table20.xml"/><Relationship Id="rId1" Type="http://schemas.openxmlformats.org/officeDocument/2006/relationships/customProperty" Target="../customProperty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B8D3-4EE1-4525-891D-58FE29718375}">
  <dimension ref="A1:AR7"/>
  <sheetViews>
    <sheetView topLeftCell="G4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6" max="6" width="0" hidden="1" customWidth="1"/>
    <col min="7" max="7" width="36.140625" customWidth="1"/>
    <col min="8" max="8" width="0" hidden="1" customWidth="1"/>
    <col min="9" max="9" width="39.5703125" customWidth="1"/>
    <col min="10" max="10" width="17.140625" hidden="1" customWidth="1"/>
    <col min="11" max="11" width="35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s="19">
        <v>45068</v>
      </c>
      <c r="M2" s="20">
        <v>0.48893518518518514</v>
      </c>
      <c r="N2" t="s">
        <v>55</v>
      </c>
      <c r="O2" s="19">
        <v>45069</v>
      </c>
      <c r="P2" s="20">
        <v>0.41666666666666669</v>
      </c>
      <c r="Q2" t="s">
        <v>56</v>
      </c>
      <c r="R2" t="s">
        <v>57</v>
      </c>
      <c r="S2" s="19">
        <v>45069</v>
      </c>
      <c r="T2" s="20">
        <v>0.39325231481481482</v>
      </c>
      <c r="U2">
        <v>232</v>
      </c>
      <c r="V2" t="s">
        <v>58</v>
      </c>
      <c r="W2" t="s">
        <v>59</v>
      </c>
      <c r="X2" t="s">
        <v>60</v>
      </c>
      <c r="Y2" t="s">
        <v>61</v>
      </c>
      <c r="Z2" t="s">
        <v>62</v>
      </c>
      <c r="AA2" t="s">
        <v>63</v>
      </c>
      <c r="AB2" t="s">
        <v>64</v>
      </c>
      <c r="AC2" s="12">
        <v>45068.488935185182</v>
      </c>
      <c r="AD2" s="12">
        <v>45069.416666666664</v>
      </c>
      <c r="AE2">
        <v>22.265555555582978</v>
      </c>
      <c r="AF2" s="12">
        <v>45069.393252314818</v>
      </c>
      <c r="AG2" s="20">
        <v>0.12888888888888889</v>
      </c>
      <c r="AH2" s="12">
        <v>45069.522141203706</v>
      </c>
      <c r="AI2" s="18">
        <v>-2.5313888890086673</v>
      </c>
      <c r="AJ2" t="s">
        <v>65</v>
      </c>
      <c r="AM2">
        <v>5</v>
      </c>
      <c r="AN2">
        <v>23</v>
      </c>
      <c r="AO2" t="s">
        <v>66</v>
      </c>
      <c r="AP2">
        <v>21</v>
      </c>
      <c r="AQ2">
        <v>9</v>
      </c>
      <c r="AR2">
        <v>3</v>
      </c>
    </row>
    <row r="3" spans="1:44" x14ac:dyDescent="0.2">
      <c r="A3" t="s">
        <v>44</v>
      </c>
      <c r="B3" t="s">
        <v>45</v>
      </c>
      <c r="C3" t="s">
        <v>67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45068</v>
      </c>
      <c r="M3" s="20">
        <v>0.73609953703703701</v>
      </c>
      <c r="N3" t="s">
        <v>74</v>
      </c>
      <c r="O3" s="19">
        <v>45069</v>
      </c>
      <c r="P3" s="20">
        <v>0.45833333333333331</v>
      </c>
      <c r="Q3" t="s">
        <v>56</v>
      </c>
      <c r="R3" t="s">
        <v>75</v>
      </c>
      <c r="S3" s="19">
        <v>45069</v>
      </c>
      <c r="T3" s="20">
        <v>0.48084490740740743</v>
      </c>
      <c r="U3">
        <v>110</v>
      </c>
      <c r="V3" t="s">
        <v>76</v>
      </c>
      <c r="W3" t="s">
        <v>77</v>
      </c>
      <c r="X3" t="s">
        <v>78</v>
      </c>
      <c r="Y3" t="s">
        <v>61</v>
      </c>
      <c r="Z3" t="s">
        <v>62</v>
      </c>
      <c r="AA3" t="s">
        <v>63</v>
      </c>
      <c r="AB3" t="s">
        <v>64</v>
      </c>
      <c r="AC3" s="12">
        <v>45068.73609953704</v>
      </c>
      <c r="AD3" s="12">
        <v>45069.458333333336</v>
      </c>
      <c r="AE3">
        <v>17.333611111098435</v>
      </c>
      <c r="AF3" s="12">
        <v>45069.480844907404</v>
      </c>
      <c r="AG3" s="20">
        <v>6.1111111111111116E-2</v>
      </c>
      <c r="AH3" s="12">
        <v>45069.541956018518</v>
      </c>
      <c r="AI3" s="18">
        <v>-2.0069444443797693</v>
      </c>
      <c r="AJ3" t="s">
        <v>65</v>
      </c>
      <c r="AM3">
        <v>5</v>
      </c>
      <c r="AN3">
        <v>23</v>
      </c>
      <c r="AO3" t="s">
        <v>66</v>
      </c>
      <c r="AP3">
        <v>21</v>
      </c>
      <c r="AQ3">
        <v>11</v>
      </c>
      <c r="AR3">
        <v>3</v>
      </c>
    </row>
    <row r="4" spans="1:44" x14ac:dyDescent="0.2">
      <c r="A4" t="s">
        <v>44</v>
      </c>
      <c r="B4" t="s">
        <v>45</v>
      </c>
      <c r="C4" t="s">
        <v>79</v>
      </c>
      <c r="D4" t="s">
        <v>47</v>
      </c>
      <c r="E4" t="s">
        <v>48</v>
      </c>
      <c r="F4" t="s">
        <v>68</v>
      </c>
      <c r="G4" t="s">
        <v>69</v>
      </c>
      <c r="H4" t="s">
        <v>80</v>
      </c>
      <c r="I4" t="s">
        <v>81</v>
      </c>
      <c r="J4" t="s">
        <v>72</v>
      </c>
      <c r="K4" t="s">
        <v>73</v>
      </c>
      <c r="L4" s="19">
        <v>45068</v>
      </c>
      <c r="M4" s="20">
        <v>0.63979166666666665</v>
      </c>
      <c r="N4" t="s">
        <v>82</v>
      </c>
      <c r="O4" s="19">
        <v>45069</v>
      </c>
      <c r="P4" s="20">
        <v>0.5</v>
      </c>
      <c r="Q4" t="s">
        <v>56</v>
      </c>
      <c r="R4" t="s">
        <v>83</v>
      </c>
      <c r="S4" s="19">
        <v>45069</v>
      </c>
      <c r="T4" s="20">
        <v>0.53031249999999996</v>
      </c>
      <c r="U4">
        <v>76</v>
      </c>
      <c r="V4" t="s">
        <v>84</v>
      </c>
      <c r="W4" t="s">
        <v>85</v>
      </c>
      <c r="X4" t="s">
        <v>86</v>
      </c>
      <c r="Y4" t="s">
        <v>61</v>
      </c>
      <c r="Z4" t="s">
        <v>62</v>
      </c>
      <c r="AA4" t="s">
        <v>63</v>
      </c>
      <c r="AB4" t="s">
        <v>64</v>
      </c>
      <c r="AC4" s="12">
        <v>45068.639791666668</v>
      </c>
      <c r="AD4" s="12">
        <v>45069.5</v>
      </c>
      <c r="AE4">
        <v>20.644999999960419</v>
      </c>
      <c r="AF4" s="12">
        <v>45069.530312499999</v>
      </c>
      <c r="AG4" s="20">
        <v>4.2222222222222223E-2</v>
      </c>
      <c r="AH4" s="12">
        <v>45069.572534722225</v>
      </c>
      <c r="AI4" s="18">
        <v>-1.7408333332277834</v>
      </c>
      <c r="AJ4" t="s">
        <v>65</v>
      </c>
      <c r="AM4">
        <v>5</v>
      </c>
      <c r="AN4">
        <v>23</v>
      </c>
      <c r="AO4" t="s">
        <v>66</v>
      </c>
      <c r="AP4">
        <v>21</v>
      </c>
      <c r="AQ4">
        <v>12</v>
      </c>
      <c r="AR4">
        <v>3</v>
      </c>
    </row>
    <row r="5" spans="1:44" x14ac:dyDescent="0.2">
      <c r="A5" t="s">
        <v>44</v>
      </c>
      <c r="B5" t="s">
        <v>45</v>
      </c>
      <c r="C5" t="s">
        <v>87</v>
      </c>
      <c r="D5" t="s">
        <v>47</v>
      </c>
      <c r="E5" t="s">
        <v>48</v>
      </c>
      <c r="F5" t="s">
        <v>88</v>
      </c>
      <c r="G5" t="s">
        <v>89</v>
      </c>
      <c r="H5" t="s">
        <v>90</v>
      </c>
      <c r="I5" t="s">
        <v>91</v>
      </c>
      <c r="J5" t="s">
        <v>72</v>
      </c>
      <c r="K5" t="s">
        <v>73</v>
      </c>
      <c r="L5" s="19">
        <v>45068</v>
      </c>
      <c r="M5" s="20">
        <v>0.67140046296296296</v>
      </c>
      <c r="N5" t="s">
        <v>92</v>
      </c>
      <c r="O5" s="19">
        <v>45069</v>
      </c>
      <c r="P5" s="20">
        <v>0.54166666666666663</v>
      </c>
      <c r="Q5" t="s">
        <v>56</v>
      </c>
      <c r="R5" t="s">
        <v>93</v>
      </c>
      <c r="S5" s="19">
        <v>45069</v>
      </c>
      <c r="T5" s="20">
        <v>0.50925925925925919</v>
      </c>
      <c r="U5">
        <v>170</v>
      </c>
      <c r="V5" t="s">
        <v>94</v>
      </c>
      <c r="W5" t="s">
        <v>95</v>
      </c>
      <c r="X5" t="s">
        <v>96</v>
      </c>
      <c r="Y5" t="s">
        <v>61</v>
      </c>
      <c r="Z5" t="s">
        <v>62</v>
      </c>
      <c r="AA5" t="s">
        <v>63</v>
      </c>
      <c r="AB5" t="s">
        <v>64</v>
      </c>
      <c r="AC5" s="12">
        <v>45068.671400462961</v>
      </c>
      <c r="AD5" s="12">
        <v>45069.541666666664</v>
      </c>
      <c r="AE5">
        <v>20.886388888873626</v>
      </c>
      <c r="AF5" s="12">
        <v>45069.509259259263</v>
      </c>
      <c r="AG5" s="20">
        <v>9.4444444444444442E-2</v>
      </c>
      <c r="AH5" s="12">
        <v>45069.603703703702</v>
      </c>
      <c r="AI5" s="18">
        <v>-1.4888888890855014</v>
      </c>
      <c r="AJ5" t="s">
        <v>65</v>
      </c>
      <c r="AM5">
        <v>5</v>
      </c>
      <c r="AN5">
        <v>23</v>
      </c>
      <c r="AO5" t="s">
        <v>97</v>
      </c>
      <c r="AP5">
        <v>21</v>
      </c>
      <c r="AQ5">
        <v>12</v>
      </c>
      <c r="AR5">
        <v>3</v>
      </c>
    </row>
    <row r="6" spans="1:44" x14ac:dyDescent="0.2">
      <c r="A6" t="s">
        <v>44</v>
      </c>
      <c r="B6" t="s">
        <v>45</v>
      </c>
      <c r="C6" t="s">
        <v>98</v>
      </c>
      <c r="D6" t="s">
        <v>47</v>
      </c>
      <c r="E6" t="s">
        <v>48</v>
      </c>
      <c r="F6" t="s">
        <v>99</v>
      </c>
      <c r="G6" t="s">
        <v>100</v>
      </c>
      <c r="H6" t="s">
        <v>101</v>
      </c>
      <c r="I6" t="s">
        <v>102</v>
      </c>
      <c r="J6" t="s">
        <v>72</v>
      </c>
      <c r="K6" t="s">
        <v>73</v>
      </c>
      <c r="L6" s="19">
        <v>45068</v>
      </c>
      <c r="M6" s="20">
        <v>0.69032407407407403</v>
      </c>
      <c r="N6" t="s">
        <v>103</v>
      </c>
      <c r="O6" s="19">
        <v>45069</v>
      </c>
      <c r="P6" s="20">
        <v>0.5</v>
      </c>
      <c r="Q6" t="s">
        <v>56</v>
      </c>
      <c r="R6" t="s">
        <v>104</v>
      </c>
      <c r="S6" s="19">
        <v>45069</v>
      </c>
      <c r="T6" s="20">
        <v>0.53640046296296295</v>
      </c>
      <c r="U6">
        <v>35</v>
      </c>
      <c r="V6" t="s">
        <v>105</v>
      </c>
      <c r="W6" t="s">
        <v>106</v>
      </c>
      <c r="X6" t="s">
        <v>107</v>
      </c>
      <c r="Y6" t="s">
        <v>61</v>
      </c>
      <c r="Z6" t="s">
        <v>62</v>
      </c>
      <c r="AA6" t="s">
        <v>63</v>
      </c>
      <c r="AB6" t="s">
        <v>64</v>
      </c>
      <c r="AC6" s="12">
        <v>45068.690324074072</v>
      </c>
      <c r="AD6" s="12">
        <v>45069.5</v>
      </c>
      <c r="AE6">
        <v>19.432222222269047</v>
      </c>
      <c r="AF6" s="12">
        <v>45069.536400462966</v>
      </c>
      <c r="AG6" s="20">
        <v>1.9444444444444445E-2</v>
      </c>
      <c r="AH6" s="12">
        <v>45069.555844907409</v>
      </c>
      <c r="AI6" s="18">
        <v>-1.3402777778101154</v>
      </c>
      <c r="AJ6" t="s">
        <v>65</v>
      </c>
      <c r="AM6">
        <v>5</v>
      </c>
      <c r="AN6">
        <v>23</v>
      </c>
      <c r="AO6" t="s">
        <v>97</v>
      </c>
      <c r="AP6">
        <v>21</v>
      </c>
      <c r="AQ6">
        <v>12</v>
      </c>
      <c r="AR6">
        <v>3</v>
      </c>
    </row>
    <row r="7" spans="1:44" x14ac:dyDescent="0.2">
      <c r="A7" t="s">
        <v>44</v>
      </c>
      <c r="B7" t="s">
        <v>45</v>
      </c>
      <c r="C7" t="s">
        <v>108</v>
      </c>
      <c r="D7" t="s">
        <v>47</v>
      </c>
      <c r="E7" t="s">
        <v>48</v>
      </c>
      <c r="F7" t="s">
        <v>109</v>
      </c>
      <c r="G7" t="s">
        <v>110</v>
      </c>
      <c r="H7" t="s">
        <v>111</v>
      </c>
      <c r="I7" t="s">
        <v>112</v>
      </c>
      <c r="J7" t="s">
        <v>72</v>
      </c>
      <c r="K7" t="s">
        <v>73</v>
      </c>
      <c r="L7" s="19">
        <v>45069</v>
      </c>
      <c r="M7" s="20">
        <v>0.49966435185185182</v>
      </c>
      <c r="N7" t="s">
        <v>113</v>
      </c>
      <c r="O7" s="19">
        <v>45069</v>
      </c>
      <c r="P7" s="20">
        <v>0.83333333333333337</v>
      </c>
      <c r="Q7" t="s">
        <v>56</v>
      </c>
      <c r="R7" t="s">
        <v>114</v>
      </c>
      <c r="S7" s="19">
        <v>45069</v>
      </c>
      <c r="T7" s="20">
        <v>0.72348379629629633</v>
      </c>
      <c r="U7">
        <v>264</v>
      </c>
      <c r="V7" t="s">
        <v>115</v>
      </c>
      <c r="W7" t="s">
        <v>116</v>
      </c>
      <c r="X7" t="s">
        <v>117</v>
      </c>
      <c r="Y7" t="s">
        <v>61</v>
      </c>
      <c r="Z7" t="s">
        <v>62</v>
      </c>
      <c r="AA7" t="s">
        <v>63</v>
      </c>
      <c r="AB7" t="s">
        <v>64</v>
      </c>
      <c r="AC7" s="12">
        <v>45069.499664351853</v>
      </c>
      <c r="AD7" s="12">
        <v>45069.833333333336</v>
      </c>
      <c r="AE7">
        <v>8.0080555555759929</v>
      </c>
      <c r="AF7" s="12">
        <v>45069.723483796297</v>
      </c>
      <c r="AG7" s="20">
        <v>0.14666666666666667</v>
      </c>
      <c r="AH7" s="12">
        <v>45069.870150462964</v>
      </c>
      <c r="AI7" s="18">
        <v>-0.88361111108679324</v>
      </c>
      <c r="AJ7" t="s">
        <v>65</v>
      </c>
      <c r="AM7">
        <v>5</v>
      </c>
      <c r="AN7">
        <v>23</v>
      </c>
      <c r="AO7" t="s">
        <v>97</v>
      </c>
      <c r="AP7">
        <v>21</v>
      </c>
      <c r="AQ7">
        <v>17</v>
      </c>
      <c r="AR7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2DFE-91A2-41AA-B3E0-288443962A10}">
  <dimension ref="A1:AR57"/>
  <sheetViews>
    <sheetView topLeftCell="A29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118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0.66729166666666673</v>
      </c>
      <c r="N2" t="s">
        <v>121</v>
      </c>
      <c r="O2" s="19">
        <v>45070</v>
      </c>
      <c r="P2" s="20">
        <v>0.54166666666666663</v>
      </c>
      <c r="Q2" t="s">
        <v>56</v>
      </c>
      <c r="R2" t="s">
        <v>122</v>
      </c>
      <c r="S2" s="19">
        <v>45070</v>
      </c>
      <c r="T2" s="20">
        <v>0.54186342592592596</v>
      </c>
      <c r="U2">
        <v>68</v>
      </c>
      <c r="V2" t="s">
        <v>123</v>
      </c>
      <c r="W2" t="s">
        <v>124</v>
      </c>
      <c r="X2" t="s">
        <v>125</v>
      </c>
      <c r="Y2" t="s">
        <v>61</v>
      </c>
      <c r="Z2" t="s">
        <v>62</v>
      </c>
      <c r="AA2" t="s">
        <v>63</v>
      </c>
      <c r="AB2" t="s">
        <v>64</v>
      </c>
      <c r="AC2" s="12">
        <v>45069.667291666665</v>
      </c>
      <c r="AD2" s="12">
        <v>45070.541666666664</v>
      </c>
      <c r="AE2">
        <v>20.98499999998603</v>
      </c>
      <c r="AF2" s="12">
        <v>45070.541863425926</v>
      </c>
      <c r="AG2" s="20">
        <v>3.7777777777777778E-2</v>
      </c>
      <c r="AH2" s="12">
        <v>45070.579641203702</v>
      </c>
      <c r="AI2">
        <v>-0.91138888889690861</v>
      </c>
      <c r="AJ2" t="s">
        <v>65</v>
      </c>
      <c r="AM2">
        <v>5</v>
      </c>
      <c r="AN2">
        <v>24</v>
      </c>
      <c r="AO2" t="s">
        <v>97</v>
      </c>
      <c r="AP2">
        <v>21</v>
      </c>
      <c r="AQ2">
        <v>13</v>
      </c>
      <c r="AR2">
        <v>4</v>
      </c>
    </row>
    <row r="3" spans="1:44" x14ac:dyDescent="0.2">
      <c r="A3" t="s">
        <v>44</v>
      </c>
      <c r="B3" t="s">
        <v>45</v>
      </c>
      <c r="C3" t="s">
        <v>126</v>
      </c>
      <c r="D3" t="s">
        <v>47</v>
      </c>
      <c r="E3" t="s">
        <v>48</v>
      </c>
      <c r="F3" t="s">
        <v>99</v>
      </c>
      <c r="G3" t="s">
        <v>100</v>
      </c>
      <c r="H3" t="s">
        <v>119</v>
      </c>
      <c r="I3" t="s">
        <v>120</v>
      </c>
      <c r="J3" t="s">
        <v>72</v>
      </c>
      <c r="K3" t="s">
        <v>73</v>
      </c>
      <c r="L3" s="19">
        <v>45069</v>
      </c>
      <c r="M3" s="20">
        <v>0.66724537037037035</v>
      </c>
      <c r="N3" t="s">
        <v>127</v>
      </c>
      <c r="O3" s="19">
        <v>45070</v>
      </c>
      <c r="P3" s="20">
        <v>0.41666666666666669</v>
      </c>
      <c r="Q3" t="s">
        <v>56</v>
      </c>
      <c r="R3" t="s">
        <v>128</v>
      </c>
      <c r="S3" s="19">
        <v>45070</v>
      </c>
      <c r="T3" s="20">
        <v>0.45155092592592588</v>
      </c>
      <c r="U3">
        <v>68</v>
      </c>
      <c r="V3" t="s">
        <v>123</v>
      </c>
      <c r="W3" t="s">
        <v>124</v>
      </c>
      <c r="X3" t="s">
        <v>107</v>
      </c>
      <c r="Y3" t="s">
        <v>61</v>
      </c>
      <c r="Z3" t="s">
        <v>62</v>
      </c>
      <c r="AA3" t="s">
        <v>63</v>
      </c>
      <c r="AB3" t="s">
        <v>64</v>
      </c>
      <c r="AC3" s="12">
        <v>45069.667245370372</v>
      </c>
      <c r="AD3" s="12">
        <v>45070.416666666664</v>
      </c>
      <c r="AE3">
        <v>17.986111111007631</v>
      </c>
      <c r="AF3" s="12">
        <v>45070.451550925929</v>
      </c>
      <c r="AG3" s="20">
        <v>3.7777777777777778E-2</v>
      </c>
      <c r="AH3" s="12">
        <v>45070.489328703705</v>
      </c>
      <c r="AI3">
        <v>-1.7438888889737427</v>
      </c>
      <c r="AJ3" t="s">
        <v>65</v>
      </c>
      <c r="AM3">
        <v>5</v>
      </c>
      <c r="AN3">
        <v>24</v>
      </c>
      <c r="AO3" t="s">
        <v>66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129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45069</v>
      </c>
      <c r="M4" s="20">
        <v>0.49537037037037041</v>
      </c>
      <c r="N4" t="s">
        <v>130</v>
      </c>
      <c r="O4" s="19">
        <v>45070</v>
      </c>
      <c r="P4" s="20">
        <v>0.45833333333333331</v>
      </c>
      <c r="Q4" t="s">
        <v>56</v>
      </c>
      <c r="R4" t="s">
        <v>131</v>
      </c>
      <c r="S4" s="19">
        <v>45070</v>
      </c>
      <c r="T4" s="20">
        <v>0.44266203703703705</v>
      </c>
      <c r="U4">
        <v>110</v>
      </c>
      <c r="V4" t="s">
        <v>76</v>
      </c>
      <c r="W4" t="s">
        <v>77</v>
      </c>
      <c r="X4" t="s">
        <v>132</v>
      </c>
      <c r="Y4" t="s">
        <v>61</v>
      </c>
      <c r="Z4" t="s">
        <v>62</v>
      </c>
      <c r="AA4" t="s">
        <v>63</v>
      </c>
      <c r="AB4" t="s">
        <v>64</v>
      </c>
      <c r="AC4" s="12">
        <v>45069.495370370372</v>
      </c>
      <c r="AD4" s="12">
        <v>45070.458333333336</v>
      </c>
      <c r="AE4">
        <v>23.111111111124046</v>
      </c>
      <c r="AF4" s="12">
        <v>45070.442662037036</v>
      </c>
      <c r="AG4" s="20">
        <v>6.1111111111111116E-2</v>
      </c>
      <c r="AH4" s="12">
        <v>45070.50377314815</v>
      </c>
      <c r="AI4">
        <v>-1.0905555555364117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10</v>
      </c>
      <c r="AR4">
        <v>4</v>
      </c>
    </row>
    <row r="5" spans="1:44" x14ac:dyDescent="0.2">
      <c r="A5" t="s">
        <v>44</v>
      </c>
      <c r="B5" t="s">
        <v>45</v>
      </c>
      <c r="C5" t="s">
        <v>133</v>
      </c>
      <c r="D5" t="s">
        <v>47</v>
      </c>
      <c r="E5" t="s">
        <v>48</v>
      </c>
      <c r="F5" t="s">
        <v>134</v>
      </c>
      <c r="G5" t="s">
        <v>135</v>
      </c>
      <c r="H5" t="s">
        <v>136</v>
      </c>
      <c r="I5" t="s">
        <v>137</v>
      </c>
      <c r="J5" t="s">
        <v>72</v>
      </c>
      <c r="K5" t="s">
        <v>73</v>
      </c>
      <c r="L5" s="19">
        <v>45070</v>
      </c>
      <c r="M5" s="20">
        <v>0.64738425925925924</v>
      </c>
      <c r="N5" t="s">
        <v>138</v>
      </c>
      <c r="O5" s="19">
        <v>45071</v>
      </c>
      <c r="P5" s="20">
        <v>0.41666666666666669</v>
      </c>
      <c r="Q5" t="s">
        <v>56</v>
      </c>
      <c r="R5" t="s">
        <v>139</v>
      </c>
      <c r="S5" s="19">
        <v>45070</v>
      </c>
      <c r="T5" s="20">
        <v>0.77342592592592585</v>
      </c>
      <c r="U5">
        <v>143</v>
      </c>
      <c r="V5" t="s">
        <v>140</v>
      </c>
      <c r="W5" t="s">
        <v>141</v>
      </c>
      <c r="X5" t="s">
        <v>142</v>
      </c>
      <c r="Y5" t="s">
        <v>61</v>
      </c>
      <c r="Z5" t="s">
        <v>62</v>
      </c>
      <c r="AA5" t="s">
        <v>63</v>
      </c>
      <c r="AB5" t="s">
        <v>64</v>
      </c>
      <c r="AC5" s="12">
        <v>45070.64738425926</v>
      </c>
      <c r="AD5" s="12">
        <v>45071.416666666664</v>
      </c>
      <c r="AE5">
        <v>18.462777777691372</v>
      </c>
      <c r="AF5" s="12">
        <v>45070.773425925923</v>
      </c>
      <c r="AG5" s="20">
        <v>7.9444444444444443E-2</v>
      </c>
      <c r="AH5" s="12">
        <v>45070.852870370371</v>
      </c>
      <c r="AI5">
        <v>13.53111111104954</v>
      </c>
      <c r="AJ5" t="s">
        <v>143</v>
      </c>
      <c r="AM5">
        <v>5</v>
      </c>
      <c r="AN5">
        <v>24</v>
      </c>
      <c r="AO5" t="s">
        <v>144</v>
      </c>
      <c r="AP5">
        <v>21</v>
      </c>
      <c r="AQ5">
        <v>18</v>
      </c>
      <c r="AR5">
        <v>4</v>
      </c>
    </row>
    <row r="6" spans="1:44" x14ac:dyDescent="0.2">
      <c r="A6" t="s">
        <v>44</v>
      </c>
      <c r="B6" t="s">
        <v>45</v>
      </c>
      <c r="C6" t="s">
        <v>145</v>
      </c>
      <c r="D6" t="s">
        <v>47</v>
      </c>
      <c r="E6" t="s">
        <v>48</v>
      </c>
      <c r="F6" t="s">
        <v>49</v>
      </c>
      <c r="G6" t="s">
        <v>50</v>
      </c>
      <c r="H6" t="s">
        <v>51</v>
      </c>
      <c r="I6" t="s">
        <v>52</v>
      </c>
      <c r="J6" t="s">
        <v>72</v>
      </c>
      <c r="K6" t="s">
        <v>73</v>
      </c>
      <c r="L6" s="19">
        <v>45070</v>
      </c>
      <c r="M6" s="20">
        <v>0.48833333333333334</v>
      </c>
      <c r="N6" t="s">
        <v>146</v>
      </c>
      <c r="O6" s="19">
        <v>45071</v>
      </c>
      <c r="P6" s="20">
        <v>0.375</v>
      </c>
      <c r="Q6" t="s">
        <v>56</v>
      </c>
      <c r="R6" t="s">
        <v>147</v>
      </c>
      <c r="S6" s="19">
        <v>45070</v>
      </c>
      <c r="T6" s="20">
        <v>0.78620370370370374</v>
      </c>
      <c r="U6">
        <v>232</v>
      </c>
      <c r="V6" t="s">
        <v>58</v>
      </c>
      <c r="W6" t="s">
        <v>59</v>
      </c>
      <c r="X6" t="s">
        <v>148</v>
      </c>
      <c r="Y6" t="s">
        <v>61</v>
      </c>
      <c r="Z6" t="s">
        <v>62</v>
      </c>
      <c r="AA6" t="s">
        <v>63</v>
      </c>
      <c r="AB6" t="s">
        <v>64</v>
      </c>
      <c r="AC6" s="12">
        <v>45070.488333333335</v>
      </c>
      <c r="AD6" s="12">
        <v>45071.375</v>
      </c>
      <c r="AE6">
        <v>21.279999999969732</v>
      </c>
      <c r="AF6" s="12">
        <v>45070.786203703705</v>
      </c>
      <c r="AG6" s="20">
        <v>0.12888888888888889</v>
      </c>
      <c r="AH6" s="12">
        <v>45070.915092592593</v>
      </c>
      <c r="AI6">
        <v>11.037777777761221</v>
      </c>
      <c r="AJ6" t="s">
        <v>143</v>
      </c>
      <c r="AM6">
        <v>5</v>
      </c>
      <c r="AN6">
        <v>24</v>
      </c>
      <c r="AO6" t="s">
        <v>144</v>
      </c>
      <c r="AP6">
        <v>21</v>
      </c>
      <c r="AQ6">
        <v>18</v>
      </c>
      <c r="AR6">
        <v>4</v>
      </c>
    </row>
    <row r="7" spans="1:44" x14ac:dyDescent="0.2">
      <c r="A7" t="s">
        <v>44</v>
      </c>
      <c r="B7" t="s">
        <v>45</v>
      </c>
      <c r="C7" t="s">
        <v>149</v>
      </c>
      <c r="D7" t="s">
        <v>47</v>
      </c>
      <c r="E7" t="s">
        <v>48</v>
      </c>
      <c r="F7" t="s">
        <v>150</v>
      </c>
      <c r="G7" t="s">
        <v>151</v>
      </c>
      <c r="H7" t="s">
        <v>152</v>
      </c>
      <c r="I7" t="s">
        <v>153</v>
      </c>
      <c r="J7" t="s">
        <v>72</v>
      </c>
      <c r="K7" t="s">
        <v>73</v>
      </c>
      <c r="L7" s="19">
        <v>45070</v>
      </c>
      <c r="M7" s="20">
        <v>0.5349652777777778</v>
      </c>
      <c r="N7" t="s">
        <v>154</v>
      </c>
      <c r="O7" s="19">
        <v>45071</v>
      </c>
      <c r="P7" s="20">
        <v>0.45833333333333331</v>
      </c>
      <c r="Q7" t="s">
        <v>56</v>
      </c>
      <c r="R7" t="s">
        <v>155</v>
      </c>
      <c r="S7" s="19">
        <v>45070</v>
      </c>
      <c r="T7" s="20">
        <v>0.73981481481481481</v>
      </c>
      <c r="U7">
        <v>88</v>
      </c>
      <c r="V7" t="s">
        <v>156</v>
      </c>
      <c r="W7" t="s">
        <v>157</v>
      </c>
      <c r="X7" t="s">
        <v>158</v>
      </c>
      <c r="Y7" t="s">
        <v>61</v>
      </c>
      <c r="Z7" t="s">
        <v>62</v>
      </c>
      <c r="AA7" t="s">
        <v>63</v>
      </c>
      <c r="AB7" t="s">
        <v>64</v>
      </c>
      <c r="AC7" s="12">
        <v>45070.53496527778</v>
      </c>
      <c r="AD7" s="12">
        <v>45071.458333333336</v>
      </c>
      <c r="AE7">
        <v>22.160833333327901</v>
      </c>
      <c r="AF7" s="12">
        <v>45070.739814814813</v>
      </c>
      <c r="AG7" s="20">
        <v>4.8888888888888891E-2</v>
      </c>
      <c r="AH7" s="12">
        <v>45070.788703703707</v>
      </c>
      <c r="AI7">
        <v>16.071111111261416</v>
      </c>
      <c r="AJ7" t="s">
        <v>143</v>
      </c>
      <c r="AM7">
        <v>5</v>
      </c>
      <c r="AN7">
        <v>24</v>
      </c>
      <c r="AO7" t="s">
        <v>144</v>
      </c>
      <c r="AP7">
        <v>21</v>
      </c>
      <c r="AQ7">
        <v>17</v>
      </c>
      <c r="AR7">
        <v>4</v>
      </c>
    </row>
    <row r="8" spans="1:44" x14ac:dyDescent="0.2">
      <c r="A8" t="s">
        <v>44</v>
      </c>
      <c r="B8" t="s">
        <v>45</v>
      </c>
      <c r="C8" t="s">
        <v>159</v>
      </c>
      <c r="D8" t="s">
        <v>47</v>
      </c>
      <c r="E8" t="s">
        <v>48</v>
      </c>
      <c r="F8" t="s">
        <v>160</v>
      </c>
      <c r="G8" t="s">
        <v>161</v>
      </c>
      <c r="H8" t="s">
        <v>162</v>
      </c>
      <c r="I8" t="s">
        <v>163</v>
      </c>
      <c r="J8" t="s">
        <v>72</v>
      </c>
      <c r="K8" t="s">
        <v>73</v>
      </c>
      <c r="L8" s="19">
        <v>45070</v>
      </c>
      <c r="M8" s="20">
        <v>0.46935185185185185</v>
      </c>
      <c r="N8" t="s">
        <v>164</v>
      </c>
      <c r="O8" s="19">
        <v>45071</v>
      </c>
      <c r="P8" s="20">
        <v>0.29166666666666669</v>
      </c>
      <c r="Q8" t="s">
        <v>56</v>
      </c>
      <c r="R8" t="s">
        <v>165</v>
      </c>
      <c r="S8" s="19">
        <v>45070</v>
      </c>
      <c r="T8" s="20">
        <v>0.74204861111111109</v>
      </c>
      <c r="U8">
        <v>132</v>
      </c>
      <c r="V8" t="s">
        <v>166</v>
      </c>
      <c r="W8" t="s">
        <v>167</v>
      </c>
      <c r="X8" t="s">
        <v>168</v>
      </c>
      <c r="Y8" t="s">
        <v>61</v>
      </c>
      <c r="Z8" t="s">
        <v>62</v>
      </c>
      <c r="AA8" t="s">
        <v>63</v>
      </c>
      <c r="AB8" t="s">
        <v>64</v>
      </c>
      <c r="AC8" s="12">
        <v>45070.469351851854</v>
      </c>
      <c r="AD8" s="12">
        <v>45071.291666666664</v>
      </c>
      <c r="AE8">
        <v>19.735555555438623</v>
      </c>
      <c r="AF8" s="12">
        <v>45070.742048611108</v>
      </c>
      <c r="AG8" s="20">
        <v>7.3333333333333334E-2</v>
      </c>
      <c r="AH8" s="12">
        <v>45070.815381944441</v>
      </c>
      <c r="AI8">
        <v>11.430833333346527</v>
      </c>
      <c r="AJ8" t="s">
        <v>143</v>
      </c>
      <c r="AM8">
        <v>5</v>
      </c>
      <c r="AN8">
        <v>24</v>
      </c>
      <c r="AO8" t="s">
        <v>144</v>
      </c>
      <c r="AP8">
        <v>21</v>
      </c>
      <c r="AQ8">
        <v>17</v>
      </c>
      <c r="AR8">
        <v>4</v>
      </c>
    </row>
    <row r="9" spans="1:44" x14ac:dyDescent="0.2">
      <c r="A9" t="s">
        <v>44</v>
      </c>
      <c r="B9" t="s">
        <v>45</v>
      </c>
      <c r="C9" t="s">
        <v>169</v>
      </c>
      <c r="D9" t="s">
        <v>47</v>
      </c>
      <c r="E9" t="s">
        <v>48</v>
      </c>
      <c r="F9" t="s">
        <v>99</v>
      </c>
      <c r="G9" t="s">
        <v>100</v>
      </c>
      <c r="H9" t="s">
        <v>119</v>
      </c>
      <c r="I9" t="s">
        <v>120</v>
      </c>
      <c r="J9" t="s">
        <v>72</v>
      </c>
      <c r="K9" t="s">
        <v>73</v>
      </c>
      <c r="L9" s="19">
        <v>45070</v>
      </c>
      <c r="M9" s="20">
        <v>0.66098379629629633</v>
      </c>
      <c r="N9" t="s">
        <v>170</v>
      </c>
      <c r="O9" s="19">
        <v>45071</v>
      </c>
      <c r="P9" s="20">
        <v>0.33333333333333331</v>
      </c>
      <c r="Q9" t="s">
        <v>56</v>
      </c>
      <c r="R9" t="s">
        <v>171</v>
      </c>
      <c r="S9" s="19">
        <v>45070</v>
      </c>
      <c r="T9" s="20">
        <v>0.71956018518518527</v>
      </c>
      <c r="U9">
        <v>68</v>
      </c>
      <c r="V9" t="s">
        <v>123</v>
      </c>
      <c r="W9" t="s">
        <v>124</v>
      </c>
      <c r="X9" t="s">
        <v>172</v>
      </c>
      <c r="Y9" t="s">
        <v>61</v>
      </c>
      <c r="Z9" t="s">
        <v>62</v>
      </c>
      <c r="AA9" t="s">
        <v>63</v>
      </c>
      <c r="AB9" t="s">
        <v>64</v>
      </c>
      <c r="AC9" s="12">
        <v>45070.660983796297</v>
      </c>
      <c r="AD9" s="12">
        <v>45071.333333333336</v>
      </c>
      <c r="AE9">
        <v>16.136388888931833</v>
      </c>
      <c r="AF9" s="12">
        <v>45070.719560185185</v>
      </c>
      <c r="AG9" s="20">
        <v>3.7777777777777778E-2</v>
      </c>
      <c r="AH9" s="12">
        <v>45070.757337962961</v>
      </c>
      <c r="AI9">
        <v>13.823888888990041</v>
      </c>
      <c r="AJ9" t="s">
        <v>143</v>
      </c>
      <c r="AM9">
        <v>5</v>
      </c>
      <c r="AN9">
        <v>24</v>
      </c>
      <c r="AO9" t="s">
        <v>144</v>
      </c>
      <c r="AP9">
        <v>21</v>
      </c>
      <c r="AQ9">
        <v>17</v>
      </c>
      <c r="AR9">
        <v>4</v>
      </c>
    </row>
    <row r="10" spans="1:44" x14ac:dyDescent="0.2">
      <c r="A10" t="s">
        <v>44</v>
      </c>
      <c r="B10" t="s">
        <v>45</v>
      </c>
      <c r="C10" t="s">
        <v>173</v>
      </c>
      <c r="D10" t="s">
        <v>47</v>
      </c>
      <c r="E10" t="s">
        <v>48</v>
      </c>
      <c r="F10" t="s">
        <v>150</v>
      </c>
      <c r="G10" t="s">
        <v>151</v>
      </c>
      <c r="H10" t="s">
        <v>174</v>
      </c>
      <c r="I10" t="s">
        <v>175</v>
      </c>
      <c r="J10" t="s">
        <v>176</v>
      </c>
      <c r="K10" t="s">
        <v>177</v>
      </c>
      <c r="L10" s="19">
        <v>45070</v>
      </c>
      <c r="M10" s="20">
        <v>0.5342824074074074</v>
      </c>
      <c r="N10" t="s">
        <v>138</v>
      </c>
      <c r="O10" s="19">
        <v>45071</v>
      </c>
      <c r="P10" s="20">
        <v>0.41666666666666669</v>
      </c>
      <c r="Q10" t="s">
        <v>56</v>
      </c>
      <c r="R10" t="s">
        <v>178</v>
      </c>
      <c r="S10" s="19">
        <v>45070</v>
      </c>
      <c r="T10" s="20">
        <v>0.72402777777777771</v>
      </c>
      <c r="U10">
        <v>195</v>
      </c>
      <c r="V10" t="s">
        <v>179</v>
      </c>
      <c r="W10" t="s">
        <v>180</v>
      </c>
      <c r="X10" t="s">
        <v>181</v>
      </c>
      <c r="Y10" t="s">
        <v>61</v>
      </c>
      <c r="Z10" t="s">
        <v>62</v>
      </c>
      <c r="AA10" t="s">
        <v>63</v>
      </c>
      <c r="AB10" t="s">
        <v>64</v>
      </c>
      <c r="AC10" s="12">
        <v>45070.534282407411</v>
      </c>
      <c r="AD10" s="12">
        <v>45071.416666666664</v>
      </c>
      <c r="AE10">
        <v>21.177222222089767</v>
      </c>
      <c r="AF10" s="12">
        <v>45070.724027777775</v>
      </c>
      <c r="AG10" s="20">
        <v>0.10833333333333334</v>
      </c>
      <c r="AH10" s="12">
        <v>45070.832361111112</v>
      </c>
      <c r="AI10">
        <v>14.023333333432674</v>
      </c>
      <c r="AJ10" t="s">
        <v>143</v>
      </c>
      <c r="AM10">
        <v>5</v>
      </c>
      <c r="AN10">
        <v>24</v>
      </c>
      <c r="AO10" t="s">
        <v>144</v>
      </c>
      <c r="AP10">
        <v>21</v>
      </c>
      <c r="AQ10">
        <v>17</v>
      </c>
      <c r="AR10">
        <v>4</v>
      </c>
    </row>
    <row r="11" spans="1:44" x14ac:dyDescent="0.2">
      <c r="A11" t="s">
        <v>44</v>
      </c>
      <c r="B11" t="s">
        <v>45</v>
      </c>
      <c r="C11" t="s">
        <v>182</v>
      </c>
      <c r="D11" t="s">
        <v>47</v>
      </c>
      <c r="E11" t="s">
        <v>48</v>
      </c>
      <c r="F11" t="s">
        <v>68</v>
      </c>
      <c r="G11" t="s">
        <v>69</v>
      </c>
      <c r="H11" t="s">
        <v>70</v>
      </c>
      <c r="I11" t="s">
        <v>71</v>
      </c>
      <c r="J11" t="s">
        <v>72</v>
      </c>
      <c r="K11" t="s">
        <v>73</v>
      </c>
      <c r="L11" s="19">
        <v>45070</v>
      </c>
      <c r="M11" s="20">
        <v>0.49520833333333331</v>
      </c>
      <c r="N11" t="s">
        <v>170</v>
      </c>
      <c r="O11" s="19">
        <v>45071</v>
      </c>
      <c r="P11" s="20">
        <v>0.33333333333333331</v>
      </c>
      <c r="Q11" t="s">
        <v>56</v>
      </c>
      <c r="R11" t="s">
        <v>183</v>
      </c>
      <c r="S11" s="19">
        <v>45070</v>
      </c>
      <c r="T11" s="20">
        <v>0.7300578703703704</v>
      </c>
      <c r="U11">
        <v>110</v>
      </c>
      <c r="V11" t="s">
        <v>76</v>
      </c>
      <c r="W11" t="s">
        <v>77</v>
      </c>
      <c r="X11" t="s">
        <v>184</v>
      </c>
      <c r="Y11" t="s">
        <v>61</v>
      </c>
      <c r="Z11" t="s">
        <v>62</v>
      </c>
      <c r="AA11" t="s">
        <v>63</v>
      </c>
      <c r="AB11" t="s">
        <v>64</v>
      </c>
      <c r="AC11" s="12">
        <v>45070.495208333334</v>
      </c>
      <c r="AD11" s="12">
        <v>45071.333333333336</v>
      </c>
      <c r="AE11">
        <v>20.115000000048894</v>
      </c>
      <c r="AF11" s="12">
        <v>45070.730057870373</v>
      </c>
      <c r="AG11" s="20">
        <v>6.1111111111111116E-2</v>
      </c>
      <c r="AH11" s="12">
        <v>45070.791168981479</v>
      </c>
      <c r="AI11">
        <v>13.011944444384426</v>
      </c>
      <c r="AJ11" t="s">
        <v>143</v>
      </c>
      <c r="AM11">
        <v>5</v>
      </c>
      <c r="AN11">
        <v>24</v>
      </c>
      <c r="AO11" t="s">
        <v>144</v>
      </c>
      <c r="AP11">
        <v>21</v>
      </c>
      <c r="AQ11">
        <v>17</v>
      </c>
      <c r="AR11">
        <v>4</v>
      </c>
    </row>
    <row r="12" spans="1:44" x14ac:dyDescent="0.2">
      <c r="A12" t="s">
        <v>44</v>
      </c>
      <c r="B12" t="s">
        <v>45</v>
      </c>
      <c r="C12" t="s">
        <v>185</v>
      </c>
      <c r="D12" t="s">
        <v>47</v>
      </c>
      <c r="E12" t="s">
        <v>48</v>
      </c>
      <c r="F12" t="s">
        <v>186</v>
      </c>
      <c r="G12" t="s">
        <v>187</v>
      </c>
      <c r="H12" t="s">
        <v>188</v>
      </c>
      <c r="I12" t="s">
        <v>137</v>
      </c>
      <c r="J12" t="s">
        <v>189</v>
      </c>
      <c r="K12" t="s">
        <v>190</v>
      </c>
      <c r="L12" s="19">
        <v>45070</v>
      </c>
      <c r="M12" s="20">
        <v>0.47659722222222217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191</v>
      </c>
      <c r="S12" s="19">
        <v>45070</v>
      </c>
      <c r="T12" s="20">
        <v>0.72886574074074073</v>
      </c>
      <c r="U12">
        <v>144</v>
      </c>
      <c r="V12" t="s">
        <v>192</v>
      </c>
      <c r="W12" t="s">
        <v>193</v>
      </c>
      <c r="X12" t="s">
        <v>194</v>
      </c>
      <c r="Y12" t="s">
        <v>61</v>
      </c>
      <c r="Z12" t="s">
        <v>62</v>
      </c>
      <c r="AA12" t="s">
        <v>63</v>
      </c>
      <c r="AB12" t="s">
        <v>64</v>
      </c>
      <c r="AC12" s="12">
        <v>45070.476597222223</v>
      </c>
      <c r="AD12" s="12">
        <v>45071.333333333336</v>
      </c>
      <c r="AE12">
        <v>20.561666666704696</v>
      </c>
      <c r="AF12" s="12">
        <v>45070.728865740741</v>
      </c>
      <c r="AG12" s="20">
        <v>0.08</v>
      </c>
      <c r="AH12" s="12">
        <v>45070.808865740742</v>
      </c>
      <c r="AI12">
        <v>12.587222222238779</v>
      </c>
      <c r="AJ12" t="s">
        <v>143</v>
      </c>
      <c r="AM12">
        <v>5</v>
      </c>
      <c r="AN12">
        <v>24</v>
      </c>
      <c r="AO12" t="s">
        <v>144</v>
      </c>
      <c r="AP12">
        <v>21</v>
      </c>
      <c r="AQ12">
        <v>17</v>
      </c>
      <c r="AR12">
        <v>4</v>
      </c>
    </row>
    <row r="13" spans="1:44" x14ac:dyDescent="0.2">
      <c r="A13" t="s">
        <v>44</v>
      </c>
      <c r="B13" t="s">
        <v>45</v>
      </c>
      <c r="C13" t="s">
        <v>195</v>
      </c>
      <c r="D13" t="s">
        <v>47</v>
      </c>
      <c r="E13" t="s">
        <v>48</v>
      </c>
      <c r="F13" t="s">
        <v>196</v>
      </c>
      <c r="G13" t="s">
        <v>197</v>
      </c>
      <c r="H13" t="s">
        <v>198</v>
      </c>
      <c r="I13" t="s">
        <v>199</v>
      </c>
      <c r="J13" t="s">
        <v>72</v>
      </c>
      <c r="K13" t="s">
        <v>73</v>
      </c>
      <c r="L13" s="19">
        <v>45070</v>
      </c>
      <c r="M13" s="20">
        <v>0.4728472222222222</v>
      </c>
      <c r="N13" t="s">
        <v>200</v>
      </c>
      <c r="O13" s="19">
        <v>45071</v>
      </c>
      <c r="P13" s="20">
        <v>0.33333333333333331</v>
      </c>
      <c r="Q13" t="s">
        <v>56</v>
      </c>
      <c r="R13" t="s">
        <v>201</v>
      </c>
      <c r="S13" s="19">
        <v>45070</v>
      </c>
      <c r="T13" s="20">
        <v>0.72746527777777781</v>
      </c>
      <c r="U13">
        <v>261</v>
      </c>
      <c r="V13" t="s">
        <v>202</v>
      </c>
      <c r="W13" t="s">
        <v>203</v>
      </c>
      <c r="X13" t="s">
        <v>204</v>
      </c>
      <c r="Y13" t="s">
        <v>61</v>
      </c>
      <c r="Z13" t="s">
        <v>62</v>
      </c>
      <c r="AA13" t="s">
        <v>63</v>
      </c>
      <c r="AB13" t="s">
        <v>64</v>
      </c>
      <c r="AC13" s="12">
        <v>45070.47284722222</v>
      </c>
      <c r="AD13" s="12">
        <v>45071.333333333336</v>
      </c>
      <c r="AE13">
        <v>20.651666666788515</v>
      </c>
      <c r="AF13" s="12">
        <v>45070.727465277778</v>
      </c>
      <c r="AG13" s="20">
        <v>0.14499999999999999</v>
      </c>
      <c r="AH13" s="12">
        <v>45070.872465277775</v>
      </c>
      <c r="AI13">
        <v>11.060833333467599</v>
      </c>
      <c r="AJ13" t="s">
        <v>143</v>
      </c>
      <c r="AM13">
        <v>5</v>
      </c>
      <c r="AN13">
        <v>24</v>
      </c>
      <c r="AO13" t="s">
        <v>144</v>
      </c>
      <c r="AP13">
        <v>21</v>
      </c>
      <c r="AQ13">
        <v>17</v>
      </c>
      <c r="AR13">
        <v>4</v>
      </c>
    </row>
    <row r="14" spans="1:44" x14ac:dyDescent="0.2">
      <c r="A14" t="s">
        <v>44</v>
      </c>
      <c r="B14" t="s">
        <v>45</v>
      </c>
      <c r="C14" t="s">
        <v>205</v>
      </c>
      <c r="D14" t="s">
        <v>47</v>
      </c>
      <c r="E14" t="s">
        <v>48</v>
      </c>
      <c r="F14" t="s">
        <v>206</v>
      </c>
      <c r="G14" t="s">
        <v>207</v>
      </c>
      <c r="H14" t="s">
        <v>208</v>
      </c>
      <c r="I14" t="s">
        <v>209</v>
      </c>
      <c r="J14" t="s">
        <v>72</v>
      </c>
      <c r="K14" t="s">
        <v>73</v>
      </c>
      <c r="L14" s="19">
        <v>45065</v>
      </c>
      <c r="M14" s="20">
        <v>0.58343749999999994</v>
      </c>
      <c r="N14" t="s">
        <v>170</v>
      </c>
      <c r="O14" s="19">
        <v>45071</v>
      </c>
      <c r="P14" s="20">
        <v>0.33333333333333331</v>
      </c>
      <c r="Q14" t="s">
        <v>56</v>
      </c>
      <c r="R14" t="s">
        <v>210</v>
      </c>
      <c r="S14" s="19">
        <v>45070</v>
      </c>
      <c r="T14" s="20">
        <v>0.72107638888888881</v>
      </c>
      <c r="U14">
        <v>127</v>
      </c>
      <c r="V14" t="s">
        <v>211</v>
      </c>
      <c r="W14" t="s">
        <v>212</v>
      </c>
      <c r="X14" t="s">
        <v>213</v>
      </c>
      <c r="Y14" t="s">
        <v>61</v>
      </c>
      <c r="Z14" t="s">
        <v>62</v>
      </c>
      <c r="AA14" t="s">
        <v>63</v>
      </c>
      <c r="AB14" t="s">
        <v>64</v>
      </c>
      <c r="AC14" s="12">
        <v>45065.583437499998</v>
      </c>
      <c r="AD14" s="12">
        <v>45071.333333333336</v>
      </c>
      <c r="AE14">
        <v>137.99750000011409</v>
      </c>
      <c r="AF14" s="12">
        <v>45070.721076388887</v>
      </c>
      <c r="AG14" s="20">
        <v>7.0555555555555552E-2</v>
      </c>
      <c r="AH14" s="12">
        <v>45070.791631944441</v>
      </c>
      <c r="AI14">
        <v>13.000833333469927</v>
      </c>
      <c r="AJ14" t="s">
        <v>143</v>
      </c>
      <c r="AM14">
        <v>5</v>
      </c>
      <c r="AN14">
        <v>24</v>
      </c>
      <c r="AO14" t="s">
        <v>144</v>
      </c>
      <c r="AP14">
        <v>21</v>
      </c>
      <c r="AQ14">
        <v>17</v>
      </c>
      <c r="AR14">
        <v>4</v>
      </c>
    </row>
    <row r="15" spans="1:44" x14ac:dyDescent="0.2">
      <c r="A15" t="s">
        <v>44</v>
      </c>
      <c r="B15" t="s">
        <v>45</v>
      </c>
      <c r="C15" t="s">
        <v>214</v>
      </c>
      <c r="D15" t="s">
        <v>47</v>
      </c>
      <c r="E15" t="s">
        <v>48</v>
      </c>
      <c r="F15" t="s">
        <v>215</v>
      </c>
      <c r="G15" t="s">
        <v>216</v>
      </c>
      <c r="H15" t="s">
        <v>217</v>
      </c>
      <c r="I15" t="s">
        <v>218</v>
      </c>
      <c r="J15" t="s">
        <v>72</v>
      </c>
      <c r="K15" t="s">
        <v>73</v>
      </c>
      <c r="L15" s="19">
        <v>45070</v>
      </c>
      <c r="M15" s="20">
        <v>0.66744212962962957</v>
      </c>
      <c r="N15" t="s">
        <v>170</v>
      </c>
      <c r="O15" s="19">
        <v>45071</v>
      </c>
      <c r="P15" s="20">
        <v>0.33333333333333331</v>
      </c>
      <c r="Q15" t="s">
        <v>56</v>
      </c>
      <c r="R15" t="s">
        <v>219</v>
      </c>
      <c r="S15" s="19">
        <v>45070</v>
      </c>
      <c r="T15" s="20">
        <v>0.70607638888888891</v>
      </c>
      <c r="U15">
        <v>118</v>
      </c>
      <c r="V15" t="s">
        <v>220</v>
      </c>
      <c r="W15" t="s">
        <v>221</v>
      </c>
      <c r="X15" t="s">
        <v>222</v>
      </c>
      <c r="Y15" t="s">
        <v>61</v>
      </c>
      <c r="Z15" t="s">
        <v>62</v>
      </c>
      <c r="AA15" t="s">
        <v>63</v>
      </c>
      <c r="AB15" t="s">
        <v>64</v>
      </c>
      <c r="AC15" s="12">
        <v>45070.667442129627</v>
      </c>
      <c r="AD15" s="12">
        <v>45071.333333333336</v>
      </c>
      <c r="AE15">
        <v>15.981388889020309</v>
      </c>
      <c r="AF15" s="12">
        <v>45070.706076388888</v>
      </c>
      <c r="AG15" s="20">
        <v>6.5555555555555547E-2</v>
      </c>
      <c r="AH15" s="12">
        <v>45070.771631944444</v>
      </c>
      <c r="AI15">
        <v>13.480833333393093</v>
      </c>
      <c r="AJ15" t="s">
        <v>143</v>
      </c>
      <c r="AM15">
        <v>5</v>
      </c>
      <c r="AN15">
        <v>24</v>
      </c>
      <c r="AO15" t="s">
        <v>144</v>
      </c>
      <c r="AP15">
        <v>21</v>
      </c>
      <c r="AQ15">
        <v>16</v>
      </c>
      <c r="AR15">
        <v>4</v>
      </c>
    </row>
    <row r="16" spans="1:44" x14ac:dyDescent="0.2">
      <c r="A16" t="s">
        <v>44</v>
      </c>
      <c r="B16" t="s">
        <v>45</v>
      </c>
      <c r="C16" t="s">
        <v>223</v>
      </c>
      <c r="D16" t="s">
        <v>47</v>
      </c>
      <c r="E16" t="s">
        <v>48</v>
      </c>
      <c r="F16" t="s">
        <v>150</v>
      </c>
      <c r="G16" t="s">
        <v>151</v>
      </c>
      <c r="H16" t="s">
        <v>224</v>
      </c>
      <c r="I16" t="s">
        <v>225</v>
      </c>
      <c r="J16" t="s">
        <v>176</v>
      </c>
      <c r="K16" t="s">
        <v>177</v>
      </c>
      <c r="L16" s="19">
        <v>45070</v>
      </c>
      <c r="M16" s="20">
        <v>0.53468749999999998</v>
      </c>
      <c r="N16" t="s">
        <v>170</v>
      </c>
      <c r="O16" s="19">
        <v>45071</v>
      </c>
      <c r="P16" s="20">
        <v>0.33333333333333331</v>
      </c>
      <c r="Q16" t="s">
        <v>56</v>
      </c>
      <c r="R16" t="s">
        <v>226</v>
      </c>
      <c r="S16" s="19">
        <v>45070</v>
      </c>
      <c r="T16" s="20">
        <v>0.71107638888888891</v>
      </c>
      <c r="U16">
        <v>24</v>
      </c>
      <c r="V16" t="s">
        <v>227</v>
      </c>
      <c r="W16" t="s">
        <v>228</v>
      </c>
      <c r="X16" t="s">
        <v>107</v>
      </c>
      <c r="Y16" t="s">
        <v>61</v>
      </c>
      <c r="Z16" t="s">
        <v>62</v>
      </c>
      <c r="AA16" t="s">
        <v>63</v>
      </c>
      <c r="AB16" t="s">
        <v>64</v>
      </c>
      <c r="AC16" s="12">
        <v>45070.534687500003</v>
      </c>
      <c r="AD16" s="12">
        <v>45071.333333333336</v>
      </c>
      <c r="AE16">
        <v>19.167499999981374</v>
      </c>
      <c r="AF16" s="12">
        <v>45070.711076388892</v>
      </c>
      <c r="AG16" s="20">
        <v>1.3333333333333334E-2</v>
      </c>
      <c r="AH16" s="12">
        <v>45070.724409722221</v>
      </c>
      <c r="AI16">
        <v>14.614166666578967</v>
      </c>
      <c r="AJ16" t="s">
        <v>143</v>
      </c>
      <c r="AM16">
        <v>5</v>
      </c>
      <c r="AN16">
        <v>24</v>
      </c>
      <c r="AO16" t="s">
        <v>144</v>
      </c>
      <c r="AP16">
        <v>21</v>
      </c>
      <c r="AQ16">
        <v>17</v>
      </c>
      <c r="AR16">
        <v>4</v>
      </c>
    </row>
    <row r="17" spans="1:44" x14ac:dyDescent="0.2">
      <c r="A17" t="s">
        <v>44</v>
      </c>
      <c r="B17" t="s">
        <v>45</v>
      </c>
      <c r="C17" t="s">
        <v>229</v>
      </c>
      <c r="D17" t="s">
        <v>47</v>
      </c>
      <c r="E17" t="s">
        <v>48</v>
      </c>
      <c r="F17" t="s">
        <v>230</v>
      </c>
      <c r="G17" t="s">
        <v>231</v>
      </c>
      <c r="H17" t="s">
        <v>232</v>
      </c>
      <c r="I17" t="s">
        <v>233</v>
      </c>
      <c r="J17" t="s">
        <v>72</v>
      </c>
      <c r="K17" t="s">
        <v>73</v>
      </c>
      <c r="L17" s="19">
        <v>45070</v>
      </c>
      <c r="M17" s="20">
        <v>0.45982638888888888</v>
      </c>
      <c r="N17" t="s">
        <v>170</v>
      </c>
      <c r="O17" s="19">
        <v>45071</v>
      </c>
      <c r="P17" s="20">
        <v>0.33333333333333331</v>
      </c>
      <c r="Q17" t="s">
        <v>56</v>
      </c>
      <c r="R17" t="s">
        <v>234</v>
      </c>
      <c r="S17" s="19">
        <v>45070</v>
      </c>
      <c r="T17" s="20">
        <v>0.70939814814814817</v>
      </c>
      <c r="U17">
        <v>67</v>
      </c>
      <c r="V17" t="s">
        <v>235</v>
      </c>
      <c r="W17" t="s">
        <v>236</v>
      </c>
      <c r="X17" t="s">
        <v>237</v>
      </c>
      <c r="Y17" t="s">
        <v>61</v>
      </c>
      <c r="Z17" t="s">
        <v>62</v>
      </c>
      <c r="AA17" t="s">
        <v>63</v>
      </c>
      <c r="AB17" t="s">
        <v>64</v>
      </c>
      <c r="AC17" s="12">
        <v>45070.459826388891</v>
      </c>
      <c r="AD17" s="12">
        <v>45071.333333333336</v>
      </c>
      <c r="AE17">
        <v>20.964166666672099</v>
      </c>
      <c r="AF17" s="12">
        <v>45070.709398148145</v>
      </c>
      <c r="AG17" s="20">
        <v>3.7222222222222219E-2</v>
      </c>
      <c r="AH17" s="12">
        <v>45070.746620370373</v>
      </c>
      <c r="AI17">
        <v>14.081111111270729</v>
      </c>
      <c r="AJ17" t="s">
        <v>143</v>
      </c>
      <c r="AM17">
        <v>5</v>
      </c>
      <c r="AN17">
        <v>24</v>
      </c>
      <c r="AO17" t="s">
        <v>144</v>
      </c>
      <c r="AP17">
        <v>21</v>
      </c>
      <c r="AQ17">
        <v>17</v>
      </c>
      <c r="AR17">
        <v>4</v>
      </c>
    </row>
    <row r="18" spans="1:44" x14ac:dyDescent="0.2">
      <c r="A18" t="s">
        <v>44</v>
      </c>
      <c r="B18" t="s">
        <v>45</v>
      </c>
      <c r="C18" t="s">
        <v>238</v>
      </c>
      <c r="D18" t="s">
        <v>47</v>
      </c>
      <c r="E18" t="s">
        <v>48</v>
      </c>
      <c r="F18" t="s">
        <v>215</v>
      </c>
      <c r="G18" t="s">
        <v>216</v>
      </c>
      <c r="H18" t="s">
        <v>217</v>
      </c>
      <c r="I18" t="s">
        <v>218</v>
      </c>
      <c r="J18" t="s">
        <v>72</v>
      </c>
      <c r="K18" t="s">
        <v>73</v>
      </c>
      <c r="L18" s="19">
        <v>45070</v>
      </c>
      <c r="M18" s="20">
        <v>0.66749999999999998</v>
      </c>
      <c r="N18" t="s">
        <v>146</v>
      </c>
      <c r="O18" s="19">
        <v>45071</v>
      </c>
      <c r="P18" s="20">
        <v>0.375</v>
      </c>
      <c r="Q18" t="s">
        <v>56</v>
      </c>
      <c r="R18" t="s">
        <v>239</v>
      </c>
      <c r="S18" s="19">
        <v>45070</v>
      </c>
      <c r="T18" s="20">
        <v>0.69800925925925927</v>
      </c>
      <c r="U18">
        <v>118</v>
      </c>
      <c r="V18" t="s">
        <v>220</v>
      </c>
      <c r="W18" t="s">
        <v>221</v>
      </c>
      <c r="X18" t="s">
        <v>125</v>
      </c>
      <c r="Y18" t="s">
        <v>61</v>
      </c>
      <c r="Z18" t="s">
        <v>62</v>
      </c>
      <c r="AA18" t="s">
        <v>63</v>
      </c>
      <c r="AB18" t="s">
        <v>64</v>
      </c>
      <c r="AC18" s="12">
        <v>45070.667500000003</v>
      </c>
      <c r="AD18" s="12">
        <v>45071.375</v>
      </c>
      <c r="AE18">
        <v>16.979999999923166</v>
      </c>
      <c r="AF18" s="12">
        <v>45070.698009259257</v>
      </c>
      <c r="AG18" s="20">
        <v>6.5555555555555547E-2</v>
      </c>
      <c r="AH18" s="12">
        <v>45070.763564814813</v>
      </c>
      <c r="AI18">
        <v>14.674444444477558</v>
      </c>
      <c r="AJ18" t="s">
        <v>143</v>
      </c>
      <c r="AM18">
        <v>5</v>
      </c>
      <c r="AN18">
        <v>24</v>
      </c>
      <c r="AO18" t="s">
        <v>144</v>
      </c>
      <c r="AP18">
        <v>21</v>
      </c>
      <c r="AQ18">
        <v>16</v>
      </c>
      <c r="AR18">
        <v>4</v>
      </c>
    </row>
    <row r="19" spans="1:44" x14ac:dyDescent="0.2">
      <c r="A19" t="s">
        <v>44</v>
      </c>
      <c r="B19" t="s">
        <v>45</v>
      </c>
      <c r="C19" t="s">
        <v>240</v>
      </c>
      <c r="D19" t="s">
        <v>47</v>
      </c>
      <c r="E19" t="s">
        <v>48</v>
      </c>
      <c r="F19" t="s">
        <v>241</v>
      </c>
      <c r="G19" t="s">
        <v>242</v>
      </c>
      <c r="H19" t="s">
        <v>243</v>
      </c>
      <c r="I19" t="s">
        <v>244</v>
      </c>
      <c r="J19" t="s">
        <v>72</v>
      </c>
      <c r="K19" t="s">
        <v>73</v>
      </c>
      <c r="L19" s="19">
        <v>45070</v>
      </c>
      <c r="M19" s="20">
        <v>0.37987268518518519</v>
      </c>
      <c r="N19" t="s">
        <v>170</v>
      </c>
      <c r="O19" s="19">
        <v>45071</v>
      </c>
      <c r="P19" s="20">
        <v>0.33333333333333331</v>
      </c>
      <c r="Q19" t="s">
        <v>56</v>
      </c>
      <c r="R19" t="s">
        <v>245</v>
      </c>
      <c r="S19" s="19">
        <v>45070</v>
      </c>
      <c r="T19" s="20">
        <v>0.69408564814814822</v>
      </c>
      <c r="U19">
        <v>90</v>
      </c>
      <c r="V19" t="s">
        <v>246</v>
      </c>
      <c r="W19" t="s">
        <v>247</v>
      </c>
      <c r="X19" t="s">
        <v>248</v>
      </c>
      <c r="Y19" t="s">
        <v>61</v>
      </c>
      <c r="Z19" t="s">
        <v>62</v>
      </c>
      <c r="AA19" t="s">
        <v>63</v>
      </c>
      <c r="AB19" t="s">
        <v>64</v>
      </c>
      <c r="AC19" s="12">
        <v>45070.379872685182</v>
      </c>
      <c r="AD19" s="12">
        <v>45071.333333333336</v>
      </c>
      <c r="AE19">
        <v>22.883055555692408</v>
      </c>
      <c r="AF19" s="12">
        <v>45070.694085648145</v>
      </c>
      <c r="AG19" s="20">
        <v>4.9999999999999996E-2</v>
      </c>
      <c r="AH19" s="12">
        <v>45070.744085648148</v>
      </c>
      <c r="AI19">
        <v>14.141944444505498</v>
      </c>
      <c r="AJ19" t="s">
        <v>143</v>
      </c>
      <c r="AM19">
        <v>5</v>
      </c>
      <c r="AN19">
        <v>24</v>
      </c>
      <c r="AO19" t="s">
        <v>144</v>
      </c>
      <c r="AP19">
        <v>21</v>
      </c>
      <c r="AQ19">
        <v>16</v>
      </c>
      <c r="AR19">
        <v>4</v>
      </c>
    </row>
    <row r="20" spans="1:44" x14ac:dyDescent="0.2">
      <c r="A20" t="s">
        <v>44</v>
      </c>
      <c r="B20" t="s">
        <v>45</v>
      </c>
      <c r="C20" t="s">
        <v>249</v>
      </c>
      <c r="D20" t="s">
        <v>47</v>
      </c>
      <c r="E20" t="s">
        <v>48</v>
      </c>
      <c r="F20" t="s">
        <v>150</v>
      </c>
      <c r="G20" t="s">
        <v>151</v>
      </c>
      <c r="H20" t="s">
        <v>152</v>
      </c>
      <c r="I20" t="s">
        <v>153</v>
      </c>
      <c r="J20" t="s">
        <v>72</v>
      </c>
      <c r="K20" t="s">
        <v>73</v>
      </c>
      <c r="L20" s="19">
        <v>45069</v>
      </c>
      <c r="M20" s="20">
        <v>0.56638888888888894</v>
      </c>
      <c r="N20" t="s">
        <v>250</v>
      </c>
      <c r="O20" s="19">
        <v>45070</v>
      </c>
      <c r="P20" s="20">
        <v>0.83333333333333337</v>
      </c>
      <c r="Q20" t="s">
        <v>56</v>
      </c>
      <c r="R20" t="s">
        <v>251</v>
      </c>
      <c r="S20" s="19">
        <v>45070</v>
      </c>
      <c r="T20" s="20">
        <v>0.6965972222222222</v>
      </c>
      <c r="U20">
        <v>88</v>
      </c>
      <c r="V20" t="s">
        <v>156</v>
      </c>
      <c r="W20" t="s">
        <v>157</v>
      </c>
      <c r="X20" t="s">
        <v>252</v>
      </c>
      <c r="Y20" t="s">
        <v>61</v>
      </c>
      <c r="Z20" t="s">
        <v>62</v>
      </c>
      <c r="AA20" t="s">
        <v>63</v>
      </c>
      <c r="AB20" t="s">
        <v>64</v>
      </c>
      <c r="AC20" s="12">
        <v>45069.566388888888</v>
      </c>
      <c r="AD20" s="12">
        <v>45070.833333333336</v>
      </c>
      <c r="AE20">
        <v>30.406666666734964</v>
      </c>
      <c r="AF20" s="12">
        <v>45070.696597222224</v>
      </c>
      <c r="AG20" s="20">
        <v>4.8888888888888891E-2</v>
      </c>
      <c r="AH20" s="12">
        <v>45070.745486111111</v>
      </c>
      <c r="AI20">
        <v>2.1083333333954215</v>
      </c>
      <c r="AJ20" t="s">
        <v>143</v>
      </c>
      <c r="AM20">
        <v>5</v>
      </c>
      <c r="AN20">
        <v>24</v>
      </c>
      <c r="AO20" t="s">
        <v>144</v>
      </c>
      <c r="AP20">
        <v>21</v>
      </c>
      <c r="AQ20">
        <v>16</v>
      </c>
      <c r="AR20">
        <v>4</v>
      </c>
    </row>
    <row r="21" spans="1:44" x14ac:dyDescent="0.2">
      <c r="A21" t="s">
        <v>44</v>
      </c>
      <c r="B21" t="s">
        <v>45</v>
      </c>
      <c r="C21" t="s">
        <v>253</v>
      </c>
      <c r="D21" t="s">
        <v>47</v>
      </c>
      <c r="E21" t="s">
        <v>48</v>
      </c>
      <c r="F21" t="s">
        <v>134</v>
      </c>
      <c r="G21" t="s">
        <v>135</v>
      </c>
      <c r="H21" t="s">
        <v>136</v>
      </c>
      <c r="I21" t="s">
        <v>137</v>
      </c>
      <c r="J21" t="s">
        <v>72</v>
      </c>
      <c r="K21" t="s">
        <v>73</v>
      </c>
      <c r="L21" s="19">
        <v>45070</v>
      </c>
      <c r="M21" s="20">
        <v>0.64731481481481479</v>
      </c>
      <c r="N21" t="s">
        <v>146</v>
      </c>
      <c r="O21" s="19">
        <v>45071</v>
      </c>
      <c r="P21" s="20">
        <v>0.375</v>
      </c>
      <c r="Q21" t="s">
        <v>56</v>
      </c>
      <c r="R21" t="s">
        <v>254</v>
      </c>
      <c r="S21" s="19">
        <v>45070</v>
      </c>
      <c r="T21" s="20">
        <v>0.66943287037037036</v>
      </c>
      <c r="U21">
        <v>143</v>
      </c>
      <c r="V21" t="s">
        <v>140</v>
      </c>
      <c r="W21" t="s">
        <v>141</v>
      </c>
      <c r="X21" t="s">
        <v>132</v>
      </c>
      <c r="Y21" t="s">
        <v>61</v>
      </c>
      <c r="Z21" t="s">
        <v>62</v>
      </c>
      <c r="AA21" t="s">
        <v>63</v>
      </c>
      <c r="AB21" t="s">
        <v>64</v>
      </c>
      <c r="AC21" s="12">
        <v>45070.647314814814</v>
      </c>
      <c r="AD21" s="12">
        <v>45071.375</v>
      </c>
      <c r="AE21">
        <v>17.464444444456603</v>
      </c>
      <c r="AF21" s="12">
        <v>45070.669432870367</v>
      </c>
      <c r="AG21" s="20">
        <v>7.9444444444444443E-2</v>
      </c>
      <c r="AH21" s="12">
        <v>45070.748877314814</v>
      </c>
      <c r="AI21">
        <v>15.026944444456603</v>
      </c>
      <c r="AJ21" t="s">
        <v>143</v>
      </c>
      <c r="AM21">
        <v>5</v>
      </c>
      <c r="AN21">
        <v>24</v>
      </c>
      <c r="AO21" t="s">
        <v>144</v>
      </c>
      <c r="AP21">
        <v>21</v>
      </c>
      <c r="AQ21">
        <v>16</v>
      </c>
      <c r="AR21">
        <v>4</v>
      </c>
    </row>
    <row r="22" spans="1:44" x14ac:dyDescent="0.2">
      <c r="A22" t="s">
        <v>44</v>
      </c>
      <c r="B22" t="s">
        <v>45</v>
      </c>
      <c r="C22" t="s">
        <v>255</v>
      </c>
      <c r="D22" t="s">
        <v>47</v>
      </c>
      <c r="E22" t="s">
        <v>48</v>
      </c>
      <c r="F22" t="s">
        <v>150</v>
      </c>
      <c r="G22" t="s">
        <v>151</v>
      </c>
      <c r="H22" t="s">
        <v>174</v>
      </c>
      <c r="I22" t="s">
        <v>175</v>
      </c>
      <c r="J22" t="s">
        <v>176</v>
      </c>
      <c r="K22" t="s">
        <v>177</v>
      </c>
      <c r="L22" s="19">
        <v>45069</v>
      </c>
      <c r="M22" s="20">
        <v>0.5662152777777778</v>
      </c>
      <c r="N22" t="s">
        <v>250</v>
      </c>
      <c r="O22" s="19">
        <v>45070</v>
      </c>
      <c r="P22" s="20">
        <v>0.83333333333333337</v>
      </c>
      <c r="Q22" t="s">
        <v>56</v>
      </c>
      <c r="R22" t="s">
        <v>256</v>
      </c>
      <c r="S22" s="19">
        <v>45070</v>
      </c>
      <c r="T22" s="20">
        <v>0.66053240740740737</v>
      </c>
      <c r="U22">
        <v>195</v>
      </c>
      <c r="V22" t="s">
        <v>179</v>
      </c>
      <c r="W22" t="s">
        <v>180</v>
      </c>
      <c r="X22" t="s">
        <v>257</v>
      </c>
      <c r="Y22" t="s">
        <v>61</v>
      </c>
      <c r="Z22" t="s">
        <v>62</v>
      </c>
      <c r="AA22" t="s">
        <v>63</v>
      </c>
      <c r="AB22" t="s">
        <v>64</v>
      </c>
      <c r="AC22" s="12">
        <v>45069.56621527778</v>
      </c>
      <c r="AD22" s="12">
        <v>45070.833333333336</v>
      </c>
      <c r="AE22">
        <v>30.410833333327901</v>
      </c>
      <c r="AF22" s="12">
        <v>45070.660532407404</v>
      </c>
      <c r="AG22" s="20">
        <v>0.10833333333333334</v>
      </c>
      <c r="AH22" s="12">
        <v>45070.768865740742</v>
      </c>
      <c r="AI22">
        <v>1.5472222224343568</v>
      </c>
      <c r="AJ22" t="s">
        <v>143</v>
      </c>
      <c r="AM22">
        <v>5</v>
      </c>
      <c r="AN22">
        <v>24</v>
      </c>
      <c r="AO22" t="s">
        <v>144</v>
      </c>
      <c r="AP22">
        <v>21</v>
      </c>
      <c r="AQ22">
        <v>15</v>
      </c>
      <c r="AR22">
        <v>4</v>
      </c>
    </row>
    <row r="23" spans="1:44" x14ac:dyDescent="0.2">
      <c r="A23" t="s">
        <v>44</v>
      </c>
      <c r="B23" t="s">
        <v>45</v>
      </c>
      <c r="C23" t="s">
        <v>258</v>
      </c>
      <c r="D23" t="s">
        <v>47</v>
      </c>
      <c r="E23" t="s">
        <v>48</v>
      </c>
      <c r="F23" t="s">
        <v>134</v>
      </c>
      <c r="G23" t="s">
        <v>135</v>
      </c>
      <c r="H23" t="s">
        <v>136</v>
      </c>
      <c r="I23" t="s">
        <v>137</v>
      </c>
      <c r="J23" t="s">
        <v>72</v>
      </c>
      <c r="K23" t="s">
        <v>73</v>
      </c>
      <c r="L23" s="19">
        <v>45070</v>
      </c>
      <c r="M23" s="20">
        <v>0.5169907407407407</v>
      </c>
      <c r="N23" t="s">
        <v>170</v>
      </c>
      <c r="O23" s="19">
        <v>45071</v>
      </c>
      <c r="P23" s="20">
        <v>0.33333333333333331</v>
      </c>
      <c r="Q23" t="s">
        <v>56</v>
      </c>
      <c r="R23" t="s">
        <v>259</v>
      </c>
      <c r="S23" s="19">
        <v>45070</v>
      </c>
      <c r="T23" s="20">
        <v>0.63922453703703697</v>
      </c>
      <c r="U23">
        <v>143</v>
      </c>
      <c r="V23" t="s">
        <v>140</v>
      </c>
      <c r="W23" t="s">
        <v>141</v>
      </c>
      <c r="X23" t="s">
        <v>260</v>
      </c>
      <c r="Y23" t="s">
        <v>61</v>
      </c>
      <c r="Z23" t="s">
        <v>62</v>
      </c>
      <c r="AA23" t="s">
        <v>63</v>
      </c>
      <c r="AB23" t="s">
        <v>64</v>
      </c>
      <c r="AC23" s="12">
        <v>45070.51699074074</v>
      </c>
      <c r="AD23" s="12">
        <v>45071.333333333336</v>
      </c>
      <c r="AE23">
        <v>19.592222222301643</v>
      </c>
      <c r="AF23" s="12">
        <v>45070.639224537037</v>
      </c>
      <c r="AG23" s="20">
        <v>7.9444444444444443E-2</v>
      </c>
      <c r="AH23" s="12">
        <v>45070.718668981484</v>
      </c>
      <c r="AI23">
        <v>14.75194444443332</v>
      </c>
      <c r="AJ23" t="s">
        <v>143</v>
      </c>
      <c r="AM23">
        <v>5</v>
      </c>
      <c r="AN23">
        <v>24</v>
      </c>
      <c r="AO23" t="s">
        <v>144</v>
      </c>
      <c r="AP23">
        <v>21</v>
      </c>
      <c r="AQ23">
        <v>15</v>
      </c>
      <c r="AR23">
        <v>4</v>
      </c>
    </row>
    <row r="24" spans="1:44" x14ac:dyDescent="0.2">
      <c r="A24" t="s">
        <v>44</v>
      </c>
      <c r="B24" t="s">
        <v>45</v>
      </c>
      <c r="C24" t="s">
        <v>261</v>
      </c>
      <c r="D24" t="s">
        <v>47</v>
      </c>
      <c r="E24" t="s">
        <v>48</v>
      </c>
      <c r="F24" t="s">
        <v>49</v>
      </c>
      <c r="G24" t="s">
        <v>50</v>
      </c>
      <c r="H24" t="s">
        <v>262</v>
      </c>
      <c r="I24" t="s">
        <v>263</v>
      </c>
      <c r="J24" t="s">
        <v>72</v>
      </c>
      <c r="K24" t="s">
        <v>73</v>
      </c>
      <c r="L24" s="19">
        <v>45070</v>
      </c>
      <c r="M24" s="20">
        <v>0.48822916666666666</v>
      </c>
      <c r="N24" t="s">
        <v>146</v>
      </c>
      <c r="O24" s="19">
        <v>45071</v>
      </c>
      <c r="P24" s="20">
        <v>0.375</v>
      </c>
      <c r="Q24" t="s">
        <v>56</v>
      </c>
      <c r="R24" t="s">
        <v>264</v>
      </c>
      <c r="S24" s="19">
        <v>45070</v>
      </c>
      <c r="T24" s="20">
        <v>0.63655092592592599</v>
      </c>
      <c r="U24">
        <v>254</v>
      </c>
      <c r="V24" t="s">
        <v>265</v>
      </c>
      <c r="W24" t="s">
        <v>266</v>
      </c>
      <c r="X24" t="s">
        <v>267</v>
      </c>
      <c r="Y24" t="s">
        <v>61</v>
      </c>
      <c r="Z24" t="s">
        <v>62</v>
      </c>
      <c r="AA24" t="s">
        <v>63</v>
      </c>
      <c r="AB24" t="s">
        <v>64</v>
      </c>
      <c r="AC24" s="12">
        <v>45070.488229166665</v>
      </c>
      <c r="AD24" s="12">
        <v>45071.375</v>
      </c>
      <c r="AE24">
        <v>21.282500000030268</v>
      </c>
      <c r="AF24" s="12">
        <v>45070.636550925927</v>
      </c>
      <c r="AG24" s="20">
        <v>0.1411111111111111</v>
      </c>
      <c r="AH24" s="12">
        <v>45070.777662037035</v>
      </c>
      <c r="AI24">
        <v>14.336111111158971</v>
      </c>
      <c r="AJ24" t="s">
        <v>143</v>
      </c>
      <c r="AM24">
        <v>5</v>
      </c>
      <c r="AN24">
        <v>24</v>
      </c>
      <c r="AO24" t="s">
        <v>144</v>
      </c>
      <c r="AP24">
        <v>21</v>
      </c>
      <c r="AQ24">
        <v>15</v>
      </c>
      <c r="AR24">
        <v>4</v>
      </c>
    </row>
    <row r="25" spans="1:44" x14ac:dyDescent="0.2">
      <c r="A25" t="s">
        <v>44</v>
      </c>
      <c r="B25" t="s">
        <v>45</v>
      </c>
      <c r="C25" t="s">
        <v>268</v>
      </c>
      <c r="D25" t="s">
        <v>47</v>
      </c>
      <c r="E25" t="s">
        <v>48</v>
      </c>
      <c r="F25" t="s">
        <v>150</v>
      </c>
      <c r="G25" t="s">
        <v>151</v>
      </c>
      <c r="H25" t="s">
        <v>224</v>
      </c>
      <c r="I25" t="s">
        <v>225</v>
      </c>
      <c r="J25" t="s">
        <v>176</v>
      </c>
      <c r="K25" t="s">
        <v>177</v>
      </c>
      <c r="L25" s="19">
        <v>45069</v>
      </c>
      <c r="M25" s="20">
        <v>0.56792824074074078</v>
      </c>
      <c r="N25" t="s">
        <v>269</v>
      </c>
      <c r="O25" s="19">
        <v>45070</v>
      </c>
      <c r="P25" s="20">
        <v>0.625</v>
      </c>
      <c r="Q25" t="s">
        <v>56</v>
      </c>
      <c r="R25" t="s">
        <v>270</v>
      </c>
      <c r="S25" s="19">
        <v>45070</v>
      </c>
      <c r="T25" s="20">
        <v>0.63479166666666664</v>
      </c>
      <c r="U25">
        <v>24</v>
      </c>
      <c r="V25" t="s">
        <v>227</v>
      </c>
      <c r="W25" t="s">
        <v>228</v>
      </c>
      <c r="X25" t="s">
        <v>271</v>
      </c>
      <c r="Y25" t="s">
        <v>61</v>
      </c>
      <c r="Z25" t="s">
        <v>62</v>
      </c>
      <c r="AA25" t="s">
        <v>63</v>
      </c>
      <c r="AB25" t="s">
        <v>64</v>
      </c>
      <c r="AC25" s="12">
        <v>45069.567928240744</v>
      </c>
      <c r="AD25" s="12">
        <v>45070.625</v>
      </c>
      <c r="AE25">
        <v>25.369722222152632</v>
      </c>
      <c r="AF25" s="12">
        <v>45070.634791666664</v>
      </c>
      <c r="AG25" s="20">
        <v>1.3333333333333334E-2</v>
      </c>
      <c r="AH25" s="12">
        <v>45070.648125</v>
      </c>
      <c r="AI25">
        <v>-0.55499999999301508</v>
      </c>
      <c r="AJ25" t="s">
        <v>143</v>
      </c>
      <c r="AM25">
        <v>5</v>
      </c>
      <c r="AN25">
        <v>24</v>
      </c>
      <c r="AO25" t="s">
        <v>144</v>
      </c>
      <c r="AP25">
        <v>21</v>
      </c>
      <c r="AQ25">
        <v>15</v>
      </c>
      <c r="AR25">
        <v>4</v>
      </c>
    </row>
    <row r="26" spans="1:44" x14ac:dyDescent="0.2">
      <c r="A26" t="s">
        <v>44</v>
      </c>
      <c r="B26" t="s">
        <v>45</v>
      </c>
      <c r="C26" t="s">
        <v>272</v>
      </c>
      <c r="D26" t="s">
        <v>47</v>
      </c>
      <c r="E26" t="s">
        <v>48</v>
      </c>
      <c r="F26" t="s">
        <v>215</v>
      </c>
      <c r="G26" t="s">
        <v>216</v>
      </c>
      <c r="H26" t="s">
        <v>217</v>
      </c>
      <c r="I26" t="s">
        <v>218</v>
      </c>
      <c r="J26" t="s">
        <v>72</v>
      </c>
      <c r="K26" t="s">
        <v>73</v>
      </c>
      <c r="L26" s="19">
        <v>45070</v>
      </c>
      <c r="M26" s="20">
        <v>0.56010416666666674</v>
      </c>
      <c r="N26" t="s">
        <v>273</v>
      </c>
      <c r="O26" s="19">
        <v>45070</v>
      </c>
      <c r="P26" s="20">
        <v>0.70833333333333337</v>
      </c>
      <c r="Q26" t="s">
        <v>56</v>
      </c>
      <c r="R26" t="s">
        <v>274</v>
      </c>
      <c r="S26" s="19">
        <v>45070</v>
      </c>
      <c r="T26" s="20">
        <v>0.59729166666666667</v>
      </c>
      <c r="U26">
        <v>118</v>
      </c>
      <c r="V26" t="s">
        <v>220</v>
      </c>
      <c r="W26" t="s">
        <v>221</v>
      </c>
      <c r="X26" t="s">
        <v>275</v>
      </c>
      <c r="Y26" t="s">
        <v>61</v>
      </c>
      <c r="Z26" t="s">
        <v>62</v>
      </c>
      <c r="AA26" t="s">
        <v>63</v>
      </c>
      <c r="AB26" t="s">
        <v>64</v>
      </c>
      <c r="AC26" s="12">
        <v>45070.560104166667</v>
      </c>
      <c r="AD26" s="12">
        <v>45070.708333333336</v>
      </c>
      <c r="AE26">
        <v>3.557500000053551</v>
      </c>
      <c r="AF26" s="12">
        <v>45070.597291666665</v>
      </c>
      <c r="AG26" s="20">
        <v>6.5555555555555547E-2</v>
      </c>
      <c r="AH26" s="12">
        <v>45070.662847222222</v>
      </c>
      <c r="AI26">
        <v>1.0916666667326353</v>
      </c>
      <c r="AJ26" t="s">
        <v>143</v>
      </c>
      <c r="AM26">
        <v>5</v>
      </c>
      <c r="AN26">
        <v>24</v>
      </c>
      <c r="AO26" t="s">
        <v>144</v>
      </c>
      <c r="AP26">
        <v>21</v>
      </c>
      <c r="AQ26">
        <v>14</v>
      </c>
      <c r="AR26">
        <v>4</v>
      </c>
    </row>
    <row r="27" spans="1:44" x14ac:dyDescent="0.2">
      <c r="A27" t="s">
        <v>44</v>
      </c>
      <c r="B27" t="s">
        <v>45</v>
      </c>
      <c r="C27" t="s">
        <v>276</v>
      </c>
      <c r="D27" t="s">
        <v>47</v>
      </c>
      <c r="E27" t="s">
        <v>48</v>
      </c>
      <c r="F27" t="s">
        <v>277</v>
      </c>
      <c r="G27" t="s">
        <v>278</v>
      </c>
      <c r="H27" t="s">
        <v>279</v>
      </c>
      <c r="I27" t="s">
        <v>280</v>
      </c>
      <c r="J27" t="s">
        <v>281</v>
      </c>
      <c r="K27" t="s">
        <v>282</v>
      </c>
      <c r="L27" s="19">
        <v>45070</v>
      </c>
      <c r="M27" s="20">
        <v>0.54630787037037043</v>
      </c>
      <c r="N27" t="s">
        <v>283</v>
      </c>
      <c r="O27" s="19">
        <v>45071</v>
      </c>
      <c r="P27" s="20">
        <v>0.41666666666666669</v>
      </c>
      <c r="Q27" t="s">
        <v>56</v>
      </c>
      <c r="R27" t="s">
        <v>284</v>
      </c>
      <c r="S27" s="19">
        <v>45070</v>
      </c>
      <c r="T27" s="20">
        <v>0.60868055555555556</v>
      </c>
      <c r="U27">
        <v>118</v>
      </c>
      <c r="V27" t="s">
        <v>220</v>
      </c>
      <c r="W27" t="s">
        <v>221</v>
      </c>
      <c r="X27" t="s">
        <v>285</v>
      </c>
      <c r="Y27" t="s">
        <v>61</v>
      </c>
      <c r="Z27" t="s">
        <v>62</v>
      </c>
      <c r="AA27" t="s">
        <v>63</v>
      </c>
      <c r="AB27" t="s">
        <v>64</v>
      </c>
      <c r="AC27" s="12">
        <v>45070.546307870369</v>
      </c>
      <c r="AD27" s="12">
        <v>45071.416666666664</v>
      </c>
      <c r="AE27">
        <v>20.88861111109145</v>
      </c>
      <c r="AF27" s="12">
        <v>45070.608680555553</v>
      </c>
      <c r="AG27" s="20">
        <v>6.5555555555555547E-2</v>
      </c>
      <c r="AH27" s="12">
        <v>45070.67423611111</v>
      </c>
      <c r="AI27">
        <v>17.818333333299961</v>
      </c>
      <c r="AJ27" t="s">
        <v>143</v>
      </c>
      <c r="AM27">
        <v>5</v>
      </c>
      <c r="AN27">
        <v>24</v>
      </c>
      <c r="AO27" t="s">
        <v>144</v>
      </c>
      <c r="AP27">
        <v>21</v>
      </c>
      <c r="AQ27">
        <v>14</v>
      </c>
      <c r="AR27">
        <v>4</v>
      </c>
    </row>
    <row r="28" spans="1:44" x14ac:dyDescent="0.2">
      <c r="A28" t="s">
        <v>44</v>
      </c>
      <c r="B28" t="s">
        <v>45</v>
      </c>
      <c r="C28" t="s">
        <v>286</v>
      </c>
      <c r="D28" t="s">
        <v>47</v>
      </c>
      <c r="E28" t="s">
        <v>48</v>
      </c>
      <c r="F28" t="s">
        <v>206</v>
      </c>
      <c r="G28" t="s">
        <v>207</v>
      </c>
      <c r="H28" t="s">
        <v>208</v>
      </c>
      <c r="I28" t="s">
        <v>209</v>
      </c>
      <c r="J28" t="s">
        <v>72</v>
      </c>
      <c r="K28" t="s">
        <v>73</v>
      </c>
      <c r="L28" s="19">
        <v>45070</v>
      </c>
      <c r="M28" s="20">
        <v>0.4208217592592593</v>
      </c>
      <c r="N28" t="s">
        <v>287</v>
      </c>
      <c r="O28" s="19">
        <v>45071</v>
      </c>
      <c r="P28" s="20">
        <v>0.33333333333333331</v>
      </c>
      <c r="Q28" t="s">
        <v>56</v>
      </c>
      <c r="R28" t="s">
        <v>288</v>
      </c>
      <c r="S28" s="19">
        <v>45070</v>
      </c>
      <c r="T28" s="20">
        <v>0.61469907407407409</v>
      </c>
      <c r="U28">
        <v>127</v>
      </c>
      <c r="V28" t="s">
        <v>211</v>
      </c>
      <c r="W28" t="s">
        <v>212</v>
      </c>
      <c r="X28" t="s">
        <v>96</v>
      </c>
      <c r="Y28" t="s">
        <v>61</v>
      </c>
      <c r="Z28" t="s">
        <v>62</v>
      </c>
      <c r="AA28" t="s">
        <v>63</v>
      </c>
      <c r="AB28" t="s">
        <v>64</v>
      </c>
      <c r="AC28" s="12">
        <v>45070.42082175926</v>
      </c>
      <c r="AD28" s="12">
        <v>45071.333333333336</v>
      </c>
      <c r="AE28">
        <v>21.900277777807787</v>
      </c>
      <c r="AF28" s="12">
        <v>45070.614699074074</v>
      </c>
      <c r="AG28" s="20">
        <v>7.0555555555555552E-2</v>
      </c>
      <c r="AH28" s="12">
        <v>45070.685254629629</v>
      </c>
      <c r="AI28">
        <v>15.553888888971414</v>
      </c>
      <c r="AJ28" t="s">
        <v>143</v>
      </c>
      <c r="AM28">
        <v>5</v>
      </c>
      <c r="AN28">
        <v>24</v>
      </c>
      <c r="AO28" t="s">
        <v>144</v>
      </c>
      <c r="AP28">
        <v>21</v>
      </c>
      <c r="AQ28">
        <v>14</v>
      </c>
      <c r="AR28">
        <v>4</v>
      </c>
    </row>
    <row r="29" spans="1:44" x14ac:dyDescent="0.2">
      <c r="A29" t="s">
        <v>44</v>
      </c>
      <c r="B29" t="s">
        <v>45</v>
      </c>
      <c r="C29" t="s">
        <v>289</v>
      </c>
      <c r="D29" t="s">
        <v>47</v>
      </c>
      <c r="E29" t="s">
        <v>48</v>
      </c>
      <c r="F29" t="s">
        <v>99</v>
      </c>
      <c r="G29" t="s">
        <v>100</v>
      </c>
      <c r="H29" t="s">
        <v>119</v>
      </c>
      <c r="I29" t="s">
        <v>120</v>
      </c>
      <c r="J29" t="s">
        <v>72</v>
      </c>
      <c r="K29" t="s">
        <v>73</v>
      </c>
      <c r="L29" s="19">
        <v>45070</v>
      </c>
      <c r="M29" s="20">
        <v>0.34493055555555552</v>
      </c>
      <c r="N29" t="s">
        <v>269</v>
      </c>
      <c r="O29" s="19">
        <v>45070</v>
      </c>
      <c r="P29" s="20">
        <v>0.625</v>
      </c>
      <c r="Q29" t="s">
        <v>56</v>
      </c>
      <c r="R29" t="s">
        <v>290</v>
      </c>
      <c r="S29" s="19">
        <v>45070</v>
      </c>
      <c r="T29" s="20">
        <v>0.59609953703703711</v>
      </c>
      <c r="U29">
        <v>68</v>
      </c>
      <c r="V29" t="s">
        <v>123</v>
      </c>
      <c r="W29" t="s">
        <v>124</v>
      </c>
      <c r="X29" t="s">
        <v>184</v>
      </c>
      <c r="Y29" t="s">
        <v>61</v>
      </c>
      <c r="Z29" t="s">
        <v>62</v>
      </c>
      <c r="AA29" t="s">
        <v>63</v>
      </c>
      <c r="AB29" t="s">
        <v>64</v>
      </c>
      <c r="AC29" s="12">
        <v>45070.344930555555</v>
      </c>
      <c r="AD29" s="12">
        <v>45070.625</v>
      </c>
      <c r="AE29">
        <v>6.7216666666790843</v>
      </c>
      <c r="AF29" s="12">
        <v>45070.596099537041</v>
      </c>
      <c r="AG29" s="20">
        <v>3.7777777777777778E-2</v>
      </c>
      <c r="AH29" s="12">
        <v>45070.633877314816</v>
      </c>
      <c r="AI29">
        <v>-0.21305555559229106</v>
      </c>
      <c r="AJ29" t="s">
        <v>143</v>
      </c>
      <c r="AM29">
        <v>5</v>
      </c>
      <c r="AN29">
        <v>24</v>
      </c>
      <c r="AO29" t="s">
        <v>144</v>
      </c>
      <c r="AP29">
        <v>21</v>
      </c>
      <c r="AQ29">
        <v>14</v>
      </c>
      <c r="AR29">
        <v>4</v>
      </c>
    </row>
    <row r="30" spans="1:44" x14ac:dyDescent="0.2">
      <c r="A30" t="s">
        <v>44</v>
      </c>
      <c r="B30" t="s">
        <v>45</v>
      </c>
      <c r="C30" t="s">
        <v>291</v>
      </c>
      <c r="D30" t="s">
        <v>47</v>
      </c>
      <c r="E30" t="s">
        <v>48</v>
      </c>
      <c r="F30" t="s">
        <v>150</v>
      </c>
      <c r="G30" t="s">
        <v>151</v>
      </c>
      <c r="H30" t="s">
        <v>292</v>
      </c>
      <c r="I30" t="s">
        <v>293</v>
      </c>
      <c r="J30" t="s">
        <v>176</v>
      </c>
      <c r="K30" t="s">
        <v>177</v>
      </c>
      <c r="L30" s="19">
        <v>45069</v>
      </c>
      <c r="M30" s="20">
        <v>0.56633101851851853</v>
      </c>
      <c r="N30" t="s">
        <v>250</v>
      </c>
      <c r="O30" s="19">
        <v>45070</v>
      </c>
      <c r="P30" s="20">
        <v>0.83333333333333337</v>
      </c>
      <c r="Q30" t="s">
        <v>56</v>
      </c>
      <c r="R30" t="s">
        <v>294</v>
      </c>
      <c r="S30" s="19">
        <v>45070</v>
      </c>
      <c r="T30" s="20">
        <v>0.57784722222222229</v>
      </c>
      <c r="U30">
        <v>57</v>
      </c>
      <c r="V30" t="s">
        <v>295</v>
      </c>
      <c r="W30" t="s">
        <v>296</v>
      </c>
      <c r="X30" t="s">
        <v>252</v>
      </c>
      <c r="Y30" t="s">
        <v>61</v>
      </c>
      <c r="Z30" t="s">
        <v>62</v>
      </c>
      <c r="AA30" t="s">
        <v>63</v>
      </c>
      <c r="AB30" t="s">
        <v>64</v>
      </c>
      <c r="AC30" s="12">
        <v>45069.566331018519</v>
      </c>
      <c r="AD30" s="12">
        <v>45070.833333333336</v>
      </c>
      <c r="AE30">
        <v>30.408055555599276</v>
      </c>
      <c r="AF30" s="12">
        <v>45070.577847222223</v>
      </c>
      <c r="AG30" s="20">
        <v>3.1666666666666669E-2</v>
      </c>
      <c r="AH30" s="12">
        <v>45070.609513888892</v>
      </c>
      <c r="AI30">
        <v>5.3716666666441597</v>
      </c>
      <c r="AJ30" t="s">
        <v>143</v>
      </c>
      <c r="AM30">
        <v>5</v>
      </c>
      <c r="AN30">
        <v>24</v>
      </c>
      <c r="AO30" t="s">
        <v>144</v>
      </c>
      <c r="AP30">
        <v>21</v>
      </c>
      <c r="AQ30">
        <v>13</v>
      </c>
      <c r="AR30">
        <v>4</v>
      </c>
    </row>
    <row r="31" spans="1:44" x14ac:dyDescent="0.2">
      <c r="A31" t="s">
        <v>44</v>
      </c>
      <c r="B31" t="s">
        <v>45</v>
      </c>
      <c r="C31" t="s">
        <v>297</v>
      </c>
      <c r="D31" t="s">
        <v>47</v>
      </c>
      <c r="E31" t="s">
        <v>48</v>
      </c>
      <c r="F31" t="s">
        <v>150</v>
      </c>
      <c r="G31" t="s">
        <v>151</v>
      </c>
      <c r="H31" t="s">
        <v>298</v>
      </c>
      <c r="I31" t="s">
        <v>299</v>
      </c>
      <c r="J31" t="s">
        <v>176</v>
      </c>
      <c r="K31" t="s">
        <v>177</v>
      </c>
      <c r="L31" s="19">
        <v>45069</v>
      </c>
      <c r="M31" s="20">
        <v>0.56614583333333335</v>
      </c>
      <c r="N31" t="s">
        <v>250</v>
      </c>
      <c r="O31" s="19">
        <v>45070</v>
      </c>
      <c r="P31" s="20">
        <v>0.83333333333333337</v>
      </c>
      <c r="Q31" t="s">
        <v>56</v>
      </c>
      <c r="R31" t="s">
        <v>300</v>
      </c>
      <c r="S31" s="19">
        <v>45070</v>
      </c>
      <c r="T31" s="20">
        <v>0.54594907407407411</v>
      </c>
      <c r="U31">
        <v>40</v>
      </c>
      <c r="V31" t="s">
        <v>301</v>
      </c>
      <c r="W31" t="s">
        <v>302</v>
      </c>
      <c r="X31" t="s">
        <v>257</v>
      </c>
      <c r="Y31" t="s">
        <v>61</v>
      </c>
      <c r="Z31" t="s">
        <v>62</v>
      </c>
      <c r="AA31" t="s">
        <v>63</v>
      </c>
      <c r="AB31" t="s">
        <v>64</v>
      </c>
      <c r="AC31" s="12">
        <v>45069.566145833334</v>
      </c>
      <c r="AD31" s="12">
        <v>45070.833333333336</v>
      </c>
      <c r="AE31">
        <v>30.412500000034925</v>
      </c>
      <c r="AF31" s="12">
        <v>45070.545949074076</v>
      </c>
      <c r="AG31" s="20">
        <v>2.2222222222222223E-2</v>
      </c>
      <c r="AH31" s="12">
        <v>45070.568171296298</v>
      </c>
      <c r="AI31">
        <v>6.3638888889108784</v>
      </c>
      <c r="AJ31" t="s">
        <v>143</v>
      </c>
      <c r="AM31">
        <v>5</v>
      </c>
      <c r="AN31">
        <v>24</v>
      </c>
      <c r="AO31" t="s">
        <v>144</v>
      </c>
      <c r="AP31">
        <v>21</v>
      </c>
      <c r="AQ31">
        <v>13</v>
      </c>
      <c r="AR31">
        <v>4</v>
      </c>
    </row>
    <row r="32" spans="1:44" x14ac:dyDescent="0.2">
      <c r="A32" t="s">
        <v>44</v>
      </c>
      <c r="B32" t="s">
        <v>45</v>
      </c>
      <c r="C32" t="s">
        <v>303</v>
      </c>
      <c r="D32" t="s">
        <v>47</v>
      </c>
      <c r="E32" t="s">
        <v>48</v>
      </c>
      <c r="F32" t="s">
        <v>304</v>
      </c>
      <c r="G32" t="s">
        <v>305</v>
      </c>
      <c r="H32" t="s">
        <v>306</v>
      </c>
      <c r="I32" t="s">
        <v>307</v>
      </c>
      <c r="J32" t="s">
        <v>72</v>
      </c>
      <c r="K32" t="s">
        <v>73</v>
      </c>
      <c r="L32" s="19">
        <v>45070</v>
      </c>
      <c r="M32" s="20">
        <v>0.40400462962962963</v>
      </c>
      <c r="N32" t="s">
        <v>308</v>
      </c>
      <c r="O32" s="19">
        <v>45070</v>
      </c>
      <c r="P32" s="20">
        <v>0.625</v>
      </c>
      <c r="Q32" t="s">
        <v>56</v>
      </c>
      <c r="R32" t="s">
        <v>309</v>
      </c>
      <c r="S32" s="19">
        <v>45070</v>
      </c>
      <c r="T32" s="20">
        <v>0.53199074074074071</v>
      </c>
      <c r="U32">
        <v>58</v>
      </c>
      <c r="V32" t="s">
        <v>310</v>
      </c>
      <c r="W32" t="s">
        <v>311</v>
      </c>
      <c r="X32" t="s">
        <v>237</v>
      </c>
      <c r="Y32" t="s">
        <v>61</v>
      </c>
      <c r="Z32" t="s">
        <v>62</v>
      </c>
      <c r="AA32" t="s">
        <v>63</v>
      </c>
      <c r="AB32" t="s">
        <v>64</v>
      </c>
      <c r="AC32" s="12">
        <v>45070.404004629629</v>
      </c>
      <c r="AD32" s="12">
        <v>45070.625</v>
      </c>
      <c r="AE32">
        <v>5.3038888889132068</v>
      </c>
      <c r="AF32" s="12">
        <v>45070.531990740739</v>
      </c>
      <c r="AG32" s="20">
        <v>3.2222222222222222E-2</v>
      </c>
      <c r="AH32" s="12">
        <v>45070.564212962963</v>
      </c>
      <c r="AI32">
        <v>1.4588888888829388</v>
      </c>
      <c r="AJ32" t="s">
        <v>143</v>
      </c>
      <c r="AM32">
        <v>5</v>
      </c>
      <c r="AN32">
        <v>24</v>
      </c>
      <c r="AO32" t="s">
        <v>144</v>
      </c>
      <c r="AP32">
        <v>21</v>
      </c>
      <c r="AQ32">
        <v>12</v>
      </c>
      <c r="AR32">
        <v>4</v>
      </c>
    </row>
    <row r="33" spans="1:44" x14ac:dyDescent="0.2">
      <c r="A33" t="s">
        <v>44</v>
      </c>
      <c r="B33" t="s">
        <v>45</v>
      </c>
      <c r="C33" t="s">
        <v>312</v>
      </c>
      <c r="D33" t="s">
        <v>47</v>
      </c>
      <c r="E33" t="s">
        <v>48</v>
      </c>
      <c r="F33" t="s">
        <v>88</v>
      </c>
      <c r="G33" t="s">
        <v>89</v>
      </c>
      <c r="H33" t="s">
        <v>313</v>
      </c>
      <c r="I33" t="s">
        <v>314</v>
      </c>
      <c r="J33" t="s">
        <v>72</v>
      </c>
      <c r="K33" t="s">
        <v>73</v>
      </c>
      <c r="L33" s="19">
        <v>45070</v>
      </c>
      <c r="M33" s="20">
        <v>0.43925925925925924</v>
      </c>
      <c r="N33" t="s">
        <v>170</v>
      </c>
      <c r="O33" s="19">
        <v>45071</v>
      </c>
      <c r="P33" s="20">
        <v>0.33333333333333331</v>
      </c>
      <c r="Q33" t="s">
        <v>56</v>
      </c>
      <c r="R33" t="s">
        <v>315</v>
      </c>
      <c r="S33" s="19">
        <v>45070</v>
      </c>
      <c r="T33" s="20">
        <v>0.5173726851851852</v>
      </c>
      <c r="U33">
        <v>35</v>
      </c>
      <c r="V33" t="s">
        <v>105</v>
      </c>
      <c r="W33" t="s">
        <v>106</v>
      </c>
      <c r="X33" t="s">
        <v>86</v>
      </c>
      <c r="Y33" t="s">
        <v>61</v>
      </c>
      <c r="Z33" t="s">
        <v>62</v>
      </c>
      <c r="AA33" t="s">
        <v>63</v>
      </c>
      <c r="AB33" t="s">
        <v>64</v>
      </c>
      <c r="AC33" s="12">
        <v>45070.439259259256</v>
      </c>
      <c r="AD33" s="12">
        <v>45071.333333333336</v>
      </c>
      <c r="AE33">
        <v>21.457777777919546</v>
      </c>
      <c r="AF33" s="12">
        <v>45070.517372685186</v>
      </c>
      <c r="AG33" s="20">
        <v>1.9444444444444445E-2</v>
      </c>
      <c r="AH33" s="12">
        <v>45070.536817129629</v>
      </c>
      <c r="AI33">
        <v>19.116388888971414</v>
      </c>
      <c r="AJ33" t="s">
        <v>143</v>
      </c>
      <c r="AM33">
        <v>5</v>
      </c>
      <c r="AN33">
        <v>24</v>
      </c>
      <c r="AO33" t="s">
        <v>144</v>
      </c>
      <c r="AP33">
        <v>21</v>
      </c>
      <c r="AQ33">
        <v>12</v>
      </c>
      <c r="AR33">
        <v>4</v>
      </c>
    </row>
    <row r="34" spans="1:44" x14ac:dyDescent="0.2">
      <c r="A34" t="s">
        <v>44</v>
      </c>
      <c r="B34" t="s">
        <v>45</v>
      </c>
      <c r="C34" t="s">
        <v>316</v>
      </c>
      <c r="D34" t="s">
        <v>47</v>
      </c>
      <c r="E34" t="s">
        <v>48</v>
      </c>
      <c r="F34" t="s">
        <v>317</v>
      </c>
      <c r="G34" t="s">
        <v>318</v>
      </c>
      <c r="H34" t="s">
        <v>319</v>
      </c>
      <c r="I34" t="s">
        <v>320</v>
      </c>
      <c r="J34" t="s">
        <v>72</v>
      </c>
      <c r="K34" t="s">
        <v>73</v>
      </c>
      <c r="L34" s="19">
        <v>45069</v>
      </c>
      <c r="M34" s="20">
        <v>0.7038888888888889</v>
      </c>
      <c r="N34" t="s">
        <v>269</v>
      </c>
      <c r="O34" s="19">
        <v>45070</v>
      </c>
      <c r="P34" s="20">
        <v>0.625</v>
      </c>
      <c r="Q34" t="s">
        <v>56</v>
      </c>
      <c r="R34" t="s">
        <v>321</v>
      </c>
      <c r="S34" s="19">
        <v>45070</v>
      </c>
      <c r="T34" s="20">
        <v>0.49945601851851856</v>
      </c>
      <c r="U34">
        <v>165</v>
      </c>
      <c r="V34" t="s">
        <v>322</v>
      </c>
      <c r="W34" t="s">
        <v>323</v>
      </c>
      <c r="X34" t="s">
        <v>324</v>
      </c>
      <c r="Y34" t="s">
        <v>61</v>
      </c>
      <c r="Z34" t="s">
        <v>62</v>
      </c>
      <c r="AA34" t="s">
        <v>63</v>
      </c>
      <c r="AB34" t="s">
        <v>64</v>
      </c>
      <c r="AC34" s="12">
        <v>45069.703888888886</v>
      </c>
      <c r="AD34" s="12">
        <v>45070.625</v>
      </c>
      <c r="AE34">
        <v>22.106666666746605</v>
      </c>
      <c r="AF34" s="12">
        <v>45070.499456018515</v>
      </c>
      <c r="AG34" s="20">
        <v>9.1666666666666674E-2</v>
      </c>
      <c r="AH34" s="12">
        <v>45070.591122685182</v>
      </c>
      <c r="AI34">
        <v>0.81305555562721565</v>
      </c>
      <c r="AJ34" t="s">
        <v>143</v>
      </c>
      <c r="AM34">
        <v>5</v>
      </c>
      <c r="AN34">
        <v>24</v>
      </c>
      <c r="AO34" t="s">
        <v>144</v>
      </c>
      <c r="AP34">
        <v>21</v>
      </c>
      <c r="AQ34">
        <v>11</v>
      </c>
      <c r="AR34">
        <v>4</v>
      </c>
    </row>
    <row r="35" spans="1:44" x14ac:dyDescent="0.2">
      <c r="A35" t="s">
        <v>44</v>
      </c>
      <c r="B35" t="s">
        <v>45</v>
      </c>
      <c r="C35" t="s">
        <v>325</v>
      </c>
      <c r="D35" t="s">
        <v>47</v>
      </c>
      <c r="E35" t="s">
        <v>48</v>
      </c>
      <c r="F35" t="s">
        <v>215</v>
      </c>
      <c r="G35" t="s">
        <v>216</v>
      </c>
      <c r="H35" t="s">
        <v>217</v>
      </c>
      <c r="I35" t="s">
        <v>218</v>
      </c>
      <c r="J35" t="s">
        <v>72</v>
      </c>
      <c r="K35" t="s">
        <v>73</v>
      </c>
      <c r="L35" s="19">
        <v>45069</v>
      </c>
      <c r="M35" s="20">
        <v>0.69224537037037026</v>
      </c>
      <c r="N35" t="s">
        <v>326</v>
      </c>
      <c r="O35" s="19">
        <v>45070</v>
      </c>
      <c r="P35" s="20">
        <v>0.58333333333333337</v>
      </c>
      <c r="Q35" t="s">
        <v>56</v>
      </c>
      <c r="R35" t="s">
        <v>327</v>
      </c>
      <c r="S35" s="19">
        <v>45070</v>
      </c>
      <c r="T35" s="20">
        <v>0.50295138888888891</v>
      </c>
      <c r="U35">
        <v>118</v>
      </c>
      <c r="V35" t="s">
        <v>220</v>
      </c>
      <c r="W35" t="s">
        <v>221</v>
      </c>
      <c r="X35" t="s">
        <v>328</v>
      </c>
      <c r="Y35" t="s">
        <v>61</v>
      </c>
      <c r="Z35" t="s">
        <v>62</v>
      </c>
      <c r="AA35" t="s">
        <v>63</v>
      </c>
      <c r="AB35" t="s">
        <v>64</v>
      </c>
      <c r="AC35" s="12">
        <v>45069.692245370374</v>
      </c>
      <c r="AD35" s="12">
        <v>45070.583333333336</v>
      </c>
      <c r="AE35">
        <v>21.386111111089122</v>
      </c>
      <c r="AF35" s="12">
        <v>45070.502951388888</v>
      </c>
      <c r="AG35" s="20">
        <v>6.5555555555555547E-2</v>
      </c>
      <c r="AH35" s="12">
        <v>45070.568506944444</v>
      </c>
      <c r="AI35">
        <v>0.3558333333930932</v>
      </c>
      <c r="AJ35" t="s">
        <v>143</v>
      </c>
      <c r="AM35">
        <v>5</v>
      </c>
      <c r="AN35">
        <v>24</v>
      </c>
      <c r="AO35" t="s">
        <v>144</v>
      </c>
      <c r="AP35">
        <v>21</v>
      </c>
      <c r="AQ35">
        <v>12</v>
      </c>
      <c r="AR35">
        <v>4</v>
      </c>
    </row>
    <row r="36" spans="1:44" x14ac:dyDescent="0.2">
      <c r="A36" t="s">
        <v>44</v>
      </c>
      <c r="B36" t="s">
        <v>45</v>
      </c>
      <c r="C36" t="s">
        <v>329</v>
      </c>
      <c r="D36" t="s">
        <v>47</v>
      </c>
      <c r="E36" t="s">
        <v>48</v>
      </c>
      <c r="F36" t="s">
        <v>330</v>
      </c>
      <c r="G36" t="s">
        <v>331</v>
      </c>
      <c r="H36" t="s">
        <v>332</v>
      </c>
      <c r="I36" t="s">
        <v>333</v>
      </c>
      <c r="J36" t="s">
        <v>53</v>
      </c>
      <c r="K36" t="s">
        <v>54</v>
      </c>
      <c r="L36" s="19">
        <v>45069</v>
      </c>
      <c r="M36" s="20">
        <v>0.47025462962962966</v>
      </c>
      <c r="N36" t="s">
        <v>334</v>
      </c>
      <c r="O36" s="19">
        <v>45070</v>
      </c>
      <c r="P36" s="20">
        <v>0.60416666666666663</v>
      </c>
      <c r="Q36" t="s">
        <v>56</v>
      </c>
      <c r="R36" t="s">
        <v>335</v>
      </c>
      <c r="S36" s="19">
        <v>45070</v>
      </c>
      <c r="T36" s="20">
        <v>0.51493055555555556</v>
      </c>
      <c r="U36">
        <v>24</v>
      </c>
      <c r="V36" t="s">
        <v>227</v>
      </c>
      <c r="W36" t="s">
        <v>228</v>
      </c>
      <c r="X36" t="s">
        <v>336</v>
      </c>
      <c r="Y36" t="s">
        <v>61</v>
      </c>
      <c r="Z36" t="s">
        <v>62</v>
      </c>
      <c r="AA36" t="s">
        <v>63</v>
      </c>
      <c r="AB36" t="s">
        <v>64</v>
      </c>
      <c r="AC36" s="12">
        <v>45069.470254629632</v>
      </c>
      <c r="AD36" s="12">
        <v>45070.604166666664</v>
      </c>
      <c r="AE36">
        <v>27.21388888877118</v>
      </c>
      <c r="AF36" s="12">
        <v>45070.514930555553</v>
      </c>
      <c r="AG36" s="20">
        <v>1.3333333333333334E-2</v>
      </c>
      <c r="AH36" s="12">
        <v>45070.528263888889</v>
      </c>
      <c r="AI36">
        <v>1.8216666665975936</v>
      </c>
      <c r="AJ36" t="s">
        <v>143</v>
      </c>
      <c r="AM36">
        <v>5</v>
      </c>
      <c r="AN36">
        <v>24</v>
      </c>
      <c r="AO36" t="s">
        <v>144</v>
      </c>
      <c r="AP36">
        <v>21</v>
      </c>
      <c r="AQ36">
        <v>12</v>
      </c>
      <c r="AR36">
        <v>4</v>
      </c>
    </row>
    <row r="37" spans="1:44" x14ac:dyDescent="0.2">
      <c r="A37" t="s">
        <v>44</v>
      </c>
      <c r="B37" t="s">
        <v>45</v>
      </c>
      <c r="C37" t="s">
        <v>337</v>
      </c>
      <c r="D37" t="s">
        <v>47</v>
      </c>
      <c r="E37" t="s">
        <v>48</v>
      </c>
      <c r="F37" t="s">
        <v>99</v>
      </c>
      <c r="G37" t="s">
        <v>100</v>
      </c>
      <c r="H37" t="s">
        <v>101</v>
      </c>
      <c r="I37" t="s">
        <v>102</v>
      </c>
      <c r="J37" t="s">
        <v>72</v>
      </c>
      <c r="K37" t="s">
        <v>73</v>
      </c>
      <c r="L37" s="19">
        <v>45069</v>
      </c>
      <c r="M37" s="20">
        <v>0.67753472222222222</v>
      </c>
      <c r="N37" t="s">
        <v>338</v>
      </c>
      <c r="O37" s="19">
        <v>45070</v>
      </c>
      <c r="P37" s="20">
        <v>0.5</v>
      </c>
      <c r="Q37" t="s">
        <v>56</v>
      </c>
      <c r="R37" t="s">
        <v>339</v>
      </c>
      <c r="S37" s="19">
        <v>45070</v>
      </c>
      <c r="T37" s="20">
        <v>0.48667824074074079</v>
      </c>
      <c r="U37">
        <v>35</v>
      </c>
      <c r="V37" t="s">
        <v>105</v>
      </c>
      <c r="W37" t="s">
        <v>106</v>
      </c>
      <c r="X37" t="s">
        <v>260</v>
      </c>
      <c r="Y37" t="s">
        <v>61</v>
      </c>
      <c r="Z37" t="s">
        <v>62</v>
      </c>
      <c r="AA37" t="s">
        <v>63</v>
      </c>
      <c r="AB37" t="s">
        <v>64</v>
      </c>
      <c r="AC37" s="12">
        <v>45069.677534722221</v>
      </c>
      <c r="AD37" s="12">
        <v>45070.5</v>
      </c>
      <c r="AE37">
        <v>19.739166666695382</v>
      </c>
      <c r="AF37" s="12">
        <v>45070.486678240741</v>
      </c>
      <c r="AG37" s="20">
        <v>1.9444444444444445E-2</v>
      </c>
      <c r="AH37" s="12">
        <v>45070.506122685183</v>
      </c>
      <c r="AI37">
        <v>-0.1469444443937391</v>
      </c>
      <c r="AJ37" t="s">
        <v>143</v>
      </c>
      <c r="AM37">
        <v>5</v>
      </c>
      <c r="AN37">
        <v>24</v>
      </c>
      <c r="AO37" t="s">
        <v>144</v>
      </c>
      <c r="AP37">
        <v>21</v>
      </c>
      <c r="AQ37">
        <v>11</v>
      </c>
      <c r="AR37">
        <v>4</v>
      </c>
    </row>
    <row r="38" spans="1:44" x14ac:dyDescent="0.2">
      <c r="A38" t="s">
        <v>44</v>
      </c>
      <c r="B38" t="s">
        <v>45</v>
      </c>
      <c r="C38" t="s">
        <v>340</v>
      </c>
      <c r="D38" t="s">
        <v>47</v>
      </c>
      <c r="E38" t="s">
        <v>48</v>
      </c>
      <c r="F38" t="s">
        <v>186</v>
      </c>
      <c r="G38" t="s">
        <v>187</v>
      </c>
      <c r="H38" t="s">
        <v>188</v>
      </c>
      <c r="I38" t="s">
        <v>137</v>
      </c>
      <c r="J38" t="s">
        <v>189</v>
      </c>
      <c r="K38" t="s">
        <v>190</v>
      </c>
      <c r="L38" s="19">
        <v>45069</v>
      </c>
      <c r="M38" s="20">
        <v>0.65320601851851856</v>
      </c>
      <c r="N38" t="s">
        <v>269</v>
      </c>
      <c r="O38" s="19">
        <v>45070</v>
      </c>
      <c r="P38" s="20">
        <v>0.625</v>
      </c>
      <c r="Q38" t="s">
        <v>56</v>
      </c>
      <c r="R38" t="s">
        <v>341</v>
      </c>
      <c r="S38" s="19">
        <v>45070</v>
      </c>
      <c r="T38" s="20">
        <v>0.48965277777777777</v>
      </c>
      <c r="U38">
        <v>144</v>
      </c>
      <c r="V38" t="s">
        <v>192</v>
      </c>
      <c r="W38" t="s">
        <v>193</v>
      </c>
      <c r="X38" t="s">
        <v>78</v>
      </c>
      <c r="Y38" t="s">
        <v>61</v>
      </c>
      <c r="Z38" t="s">
        <v>62</v>
      </c>
      <c r="AA38" t="s">
        <v>63</v>
      </c>
      <c r="AB38" t="s">
        <v>64</v>
      </c>
      <c r="AC38" s="12">
        <v>45069.65320601852</v>
      </c>
      <c r="AD38" s="12">
        <v>45070.625</v>
      </c>
      <c r="AE38">
        <v>23.323055555520114</v>
      </c>
      <c r="AF38" s="12">
        <v>45070.489652777775</v>
      </c>
      <c r="AG38" s="20">
        <v>0.08</v>
      </c>
      <c r="AH38" s="12">
        <v>45070.569652777776</v>
      </c>
      <c r="AI38">
        <v>1.3283333333674818</v>
      </c>
      <c r="AJ38" t="s">
        <v>143</v>
      </c>
      <c r="AM38">
        <v>5</v>
      </c>
      <c r="AN38">
        <v>24</v>
      </c>
      <c r="AO38" t="s">
        <v>144</v>
      </c>
      <c r="AP38">
        <v>21</v>
      </c>
      <c r="AQ38">
        <v>11</v>
      </c>
      <c r="AR38">
        <v>4</v>
      </c>
    </row>
    <row r="39" spans="1:44" x14ac:dyDescent="0.2">
      <c r="A39" t="s">
        <v>44</v>
      </c>
      <c r="B39" t="s">
        <v>45</v>
      </c>
      <c r="C39" t="s">
        <v>342</v>
      </c>
      <c r="D39" t="s">
        <v>47</v>
      </c>
      <c r="E39" t="s">
        <v>48</v>
      </c>
      <c r="F39" t="s">
        <v>343</v>
      </c>
      <c r="G39" t="s">
        <v>344</v>
      </c>
      <c r="H39" t="s">
        <v>345</v>
      </c>
      <c r="I39" t="s">
        <v>346</v>
      </c>
      <c r="J39" t="s">
        <v>72</v>
      </c>
      <c r="K39" t="s">
        <v>73</v>
      </c>
      <c r="L39" s="19">
        <v>45070</v>
      </c>
      <c r="M39" s="20">
        <v>0.35855324074074074</v>
      </c>
      <c r="N39" t="s">
        <v>269</v>
      </c>
      <c r="O39" s="19">
        <v>45070</v>
      </c>
      <c r="P39" s="20">
        <v>0.625</v>
      </c>
      <c r="Q39" t="s">
        <v>56</v>
      </c>
      <c r="R39" t="s">
        <v>347</v>
      </c>
      <c r="S39" s="19">
        <v>45070</v>
      </c>
      <c r="T39" s="20">
        <v>0.47927083333333331</v>
      </c>
      <c r="U39">
        <v>175</v>
      </c>
      <c r="V39" t="s">
        <v>348</v>
      </c>
      <c r="W39" t="s">
        <v>349</v>
      </c>
      <c r="X39" t="s">
        <v>350</v>
      </c>
      <c r="Y39" t="s">
        <v>61</v>
      </c>
      <c r="Z39" t="s">
        <v>62</v>
      </c>
      <c r="AA39" t="s">
        <v>63</v>
      </c>
      <c r="AB39" t="s">
        <v>64</v>
      </c>
      <c r="AC39" s="12">
        <v>45070.358553240738</v>
      </c>
      <c r="AD39" s="12">
        <v>45070.625</v>
      </c>
      <c r="AE39">
        <v>6.3947222222923301</v>
      </c>
      <c r="AF39" s="12">
        <v>45070.479270833333</v>
      </c>
      <c r="AG39" s="20">
        <v>9.7222222222222224E-2</v>
      </c>
      <c r="AH39" s="12">
        <v>45070.576493055552</v>
      </c>
      <c r="AI39">
        <v>1.1641666667419486</v>
      </c>
      <c r="AJ39" t="s">
        <v>143</v>
      </c>
      <c r="AM39">
        <v>5</v>
      </c>
      <c r="AN39">
        <v>24</v>
      </c>
      <c r="AO39" t="s">
        <v>144</v>
      </c>
      <c r="AP39">
        <v>21</v>
      </c>
      <c r="AQ39">
        <v>11</v>
      </c>
      <c r="AR39">
        <v>4</v>
      </c>
    </row>
    <row r="40" spans="1:44" x14ac:dyDescent="0.2">
      <c r="A40" t="s">
        <v>44</v>
      </c>
      <c r="B40" t="s">
        <v>45</v>
      </c>
      <c r="C40" t="s">
        <v>351</v>
      </c>
      <c r="D40" t="s">
        <v>47</v>
      </c>
      <c r="E40" t="s">
        <v>48</v>
      </c>
      <c r="F40" t="s">
        <v>352</v>
      </c>
      <c r="G40" t="s">
        <v>353</v>
      </c>
      <c r="H40" t="s">
        <v>354</v>
      </c>
      <c r="I40" t="s">
        <v>355</v>
      </c>
      <c r="J40" t="s">
        <v>356</v>
      </c>
      <c r="K40" t="s">
        <v>357</v>
      </c>
      <c r="L40" s="19">
        <v>45070</v>
      </c>
      <c r="M40" s="20">
        <v>0.39357638888888885</v>
      </c>
      <c r="N40" t="s">
        <v>121</v>
      </c>
      <c r="O40" s="19">
        <v>45070</v>
      </c>
      <c r="P40" s="20">
        <v>0.54166666666666663</v>
      </c>
      <c r="Q40" t="s">
        <v>56</v>
      </c>
      <c r="R40" t="s">
        <v>358</v>
      </c>
      <c r="S40" s="19">
        <v>45070</v>
      </c>
      <c r="T40" s="20">
        <v>0.4737615740740741</v>
      </c>
      <c r="U40">
        <v>167</v>
      </c>
      <c r="V40" t="s">
        <v>359</v>
      </c>
      <c r="W40" t="s">
        <v>360</v>
      </c>
      <c r="X40" t="s">
        <v>361</v>
      </c>
      <c r="Y40" t="s">
        <v>61</v>
      </c>
      <c r="Z40" t="s">
        <v>62</v>
      </c>
      <c r="AA40" t="s">
        <v>63</v>
      </c>
      <c r="AB40" t="s">
        <v>64</v>
      </c>
      <c r="AC40" s="12">
        <v>45070.393576388888</v>
      </c>
      <c r="AD40" s="12">
        <v>45070.541666666664</v>
      </c>
      <c r="AE40">
        <v>3.5541666666395031</v>
      </c>
      <c r="AF40" s="12">
        <v>45070.473761574074</v>
      </c>
      <c r="AG40" s="20">
        <v>9.2777777777777778E-2</v>
      </c>
      <c r="AH40" s="12">
        <v>45070.56653935185</v>
      </c>
      <c r="AI40">
        <v>-0.5969444444635883</v>
      </c>
      <c r="AJ40" t="s">
        <v>143</v>
      </c>
      <c r="AM40">
        <v>5</v>
      </c>
      <c r="AN40">
        <v>24</v>
      </c>
      <c r="AO40" t="s">
        <v>144</v>
      </c>
      <c r="AP40">
        <v>21</v>
      </c>
      <c r="AQ40">
        <v>11</v>
      </c>
      <c r="AR40">
        <v>4</v>
      </c>
    </row>
    <row r="41" spans="1:44" x14ac:dyDescent="0.2">
      <c r="A41" t="s">
        <v>44</v>
      </c>
      <c r="B41" t="s">
        <v>45</v>
      </c>
      <c r="C41" t="s">
        <v>362</v>
      </c>
      <c r="D41" t="s">
        <v>47</v>
      </c>
      <c r="E41" t="s">
        <v>48</v>
      </c>
      <c r="F41" t="s">
        <v>215</v>
      </c>
      <c r="G41" t="s">
        <v>216</v>
      </c>
      <c r="H41" t="s">
        <v>363</v>
      </c>
      <c r="I41" t="s">
        <v>364</v>
      </c>
      <c r="J41" t="s">
        <v>72</v>
      </c>
      <c r="K41" t="s">
        <v>73</v>
      </c>
      <c r="L41" s="19">
        <v>45070</v>
      </c>
      <c r="M41" s="20">
        <v>0.42359953703703707</v>
      </c>
      <c r="N41" t="s">
        <v>269</v>
      </c>
      <c r="O41" s="19">
        <v>45070</v>
      </c>
      <c r="P41" s="20">
        <v>0.625</v>
      </c>
      <c r="Q41" t="s">
        <v>56</v>
      </c>
      <c r="R41" t="s">
        <v>365</v>
      </c>
      <c r="S41" s="19">
        <v>45070</v>
      </c>
      <c r="T41" s="20">
        <v>0.47210648148148149</v>
      </c>
      <c r="U41">
        <v>143</v>
      </c>
      <c r="V41" t="s">
        <v>140</v>
      </c>
      <c r="W41" t="s">
        <v>141</v>
      </c>
      <c r="X41" t="s">
        <v>194</v>
      </c>
      <c r="Y41" t="s">
        <v>61</v>
      </c>
      <c r="Z41" t="s">
        <v>62</v>
      </c>
      <c r="AA41" t="s">
        <v>63</v>
      </c>
      <c r="AB41" t="s">
        <v>64</v>
      </c>
      <c r="AC41" s="12">
        <v>45070.42359953704</v>
      </c>
      <c r="AD41" s="12">
        <v>45070.625</v>
      </c>
      <c r="AE41">
        <v>4.8336111110402271</v>
      </c>
      <c r="AF41" s="12">
        <v>45070.47210648148</v>
      </c>
      <c r="AG41" s="20">
        <v>7.9444444444444443E-2</v>
      </c>
      <c r="AH41" s="12">
        <v>45070.551550925928</v>
      </c>
      <c r="AI41">
        <v>1.7627777777379379</v>
      </c>
      <c r="AJ41" t="s">
        <v>143</v>
      </c>
      <c r="AM41">
        <v>5</v>
      </c>
      <c r="AN41">
        <v>24</v>
      </c>
      <c r="AO41" t="s">
        <v>144</v>
      </c>
      <c r="AP41">
        <v>21</v>
      </c>
      <c r="AQ41">
        <v>11</v>
      </c>
      <c r="AR41">
        <v>4</v>
      </c>
    </row>
    <row r="42" spans="1:44" x14ac:dyDescent="0.2">
      <c r="A42" t="s">
        <v>44</v>
      </c>
      <c r="B42" t="s">
        <v>45</v>
      </c>
      <c r="C42" t="s">
        <v>366</v>
      </c>
      <c r="D42" t="s">
        <v>47</v>
      </c>
      <c r="E42" t="s">
        <v>48</v>
      </c>
      <c r="F42" t="s">
        <v>367</v>
      </c>
      <c r="G42" t="s">
        <v>368</v>
      </c>
      <c r="H42" t="s">
        <v>369</v>
      </c>
      <c r="I42" t="s">
        <v>370</v>
      </c>
      <c r="J42" t="s">
        <v>281</v>
      </c>
      <c r="K42" t="s">
        <v>282</v>
      </c>
      <c r="L42" s="19">
        <v>45070</v>
      </c>
      <c r="M42" s="20">
        <v>0.37363425925925925</v>
      </c>
      <c r="N42" t="s">
        <v>121</v>
      </c>
      <c r="O42" s="19">
        <v>45070</v>
      </c>
      <c r="P42" s="20">
        <v>0.54166666666666663</v>
      </c>
      <c r="Q42" t="s">
        <v>56</v>
      </c>
      <c r="R42" t="s">
        <v>371</v>
      </c>
      <c r="S42" s="19">
        <v>45070</v>
      </c>
      <c r="T42" s="20">
        <v>0.45717592592592587</v>
      </c>
      <c r="U42">
        <v>62</v>
      </c>
      <c r="V42" t="s">
        <v>372</v>
      </c>
      <c r="W42" t="s">
        <v>373</v>
      </c>
      <c r="X42" t="s">
        <v>184</v>
      </c>
      <c r="Y42" t="s">
        <v>61</v>
      </c>
      <c r="Z42" t="s">
        <v>62</v>
      </c>
      <c r="AA42" t="s">
        <v>63</v>
      </c>
      <c r="AB42" t="s">
        <v>64</v>
      </c>
      <c r="AC42" s="12">
        <v>45070.37363425926</v>
      </c>
      <c r="AD42" s="12">
        <v>45070.541666666664</v>
      </c>
      <c r="AE42">
        <v>4.0327777776983567</v>
      </c>
      <c r="AF42" s="12">
        <v>45070.457175925927</v>
      </c>
      <c r="AG42" s="20">
        <v>3.4444444444444444E-2</v>
      </c>
      <c r="AH42" s="12">
        <v>45070.491620370369</v>
      </c>
      <c r="AI42">
        <v>1.2011111110914499</v>
      </c>
      <c r="AJ42" t="s">
        <v>143</v>
      </c>
      <c r="AM42">
        <v>5</v>
      </c>
      <c r="AN42">
        <v>24</v>
      </c>
      <c r="AO42" t="s">
        <v>144</v>
      </c>
      <c r="AP42">
        <v>21</v>
      </c>
      <c r="AQ42">
        <v>10</v>
      </c>
      <c r="AR42">
        <v>4</v>
      </c>
    </row>
    <row r="43" spans="1:44" x14ac:dyDescent="0.2">
      <c r="A43" t="s">
        <v>44</v>
      </c>
      <c r="B43" t="s">
        <v>45</v>
      </c>
      <c r="C43" t="s">
        <v>374</v>
      </c>
      <c r="D43" t="s">
        <v>47</v>
      </c>
      <c r="E43" t="s">
        <v>48</v>
      </c>
      <c r="F43" t="s">
        <v>150</v>
      </c>
      <c r="G43" t="s">
        <v>151</v>
      </c>
      <c r="H43" t="s">
        <v>292</v>
      </c>
      <c r="I43" t="s">
        <v>293</v>
      </c>
      <c r="J43" t="s">
        <v>176</v>
      </c>
      <c r="K43" t="s">
        <v>177</v>
      </c>
      <c r="L43" s="19">
        <v>45069</v>
      </c>
      <c r="M43" s="20">
        <v>0.56627314814814811</v>
      </c>
      <c r="N43" t="s">
        <v>250</v>
      </c>
      <c r="O43" s="19">
        <v>45070</v>
      </c>
      <c r="P43" s="20">
        <v>0.83333333333333337</v>
      </c>
      <c r="Q43" t="s">
        <v>56</v>
      </c>
      <c r="R43" t="s">
        <v>375</v>
      </c>
      <c r="S43" s="19">
        <v>45070</v>
      </c>
      <c r="T43" s="20">
        <v>0.45465277777777779</v>
      </c>
      <c r="U43">
        <v>57</v>
      </c>
      <c r="V43" t="s">
        <v>295</v>
      </c>
      <c r="W43" t="s">
        <v>296</v>
      </c>
      <c r="X43" t="s">
        <v>252</v>
      </c>
      <c r="Y43" t="s">
        <v>61</v>
      </c>
      <c r="Z43" t="s">
        <v>62</v>
      </c>
      <c r="AA43" t="s">
        <v>63</v>
      </c>
      <c r="AB43" t="s">
        <v>64</v>
      </c>
      <c r="AC43" s="12">
        <v>45069.56627314815</v>
      </c>
      <c r="AD43" s="12">
        <v>45070.833333333336</v>
      </c>
      <c r="AE43">
        <v>30.409444444463588</v>
      </c>
      <c r="AF43" s="12">
        <v>45070.454652777778</v>
      </c>
      <c r="AG43" s="20">
        <v>3.1666666666666669E-2</v>
      </c>
      <c r="AH43" s="12">
        <v>45070.486319444448</v>
      </c>
      <c r="AI43">
        <v>8.3283333333092742</v>
      </c>
      <c r="AJ43" t="s">
        <v>143</v>
      </c>
      <c r="AM43">
        <v>5</v>
      </c>
      <c r="AN43">
        <v>24</v>
      </c>
      <c r="AO43" t="s">
        <v>144</v>
      </c>
      <c r="AP43">
        <v>21</v>
      </c>
      <c r="AQ43">
        <v>10</v>
      </c>
      <c r="AR43">
        <v>4</v>
      </c>
    </row>
    <row r="44" spans="1:44" x14ac:dyDescent="0.2">
      <c r="A44" t="s">
        <v>44</v>
      </c>
      <c r="B44" t="s">
        <v>45</v>
      </c>
      <c r="C44" t="s">
        <v>376</v>
      </c>
      <c r="D44" t="s">
        <v>47</v>
      </c>
      <c r="E44" t="s">
        <v>48</v>
      </c>
      <c r="F44" t="s">
        <v>150</v>
      </c>
      <c r="G44" t="s">
        <v>151</v>
      </c>
      <c r="H44" t="s">
        <v>224</v>
      </c>
      <c r="I44" t="s">
        <v>225</v>
      </c>
      <c r="J44" t="s">
        <v>176</v>
      </c>
      <c r="K44" t="s">
        <v>177</v>
      </c>
      <c r="L44" s="19">
        <v>45069</v>
      </c>
      <c r="M44" s="20">
        <v>0.56608796296296293</v>
      </c>
      <c r="N44" t="s">
        <v>250</v>
      </c>
      <c r="O44" s="19">
        <v>45070</v>
      </c>
      <c r="P44" s="20">
        <v>0.83333333333333337</v>
      </c>
      <c r="Q44" t="s">
        <v>56</v>
      </c>
      <c r="R44" t="s">
        <v>377</v>
      </c>
      <c r="S44" s="19">
        <v>45070</v>
      </c>
      <c r="T44" s="20">
        <v>0.45026620370370374</v>
      </c>
      <c r="U44">
        <v>24</v>
      </c>
      <c r="V44" t="s">
        <v>227</v>
      </c>
      <c r="W44" t="s">
        <v>228</v>
      </c>
      <c r="X44" t="s">
        <v>257</v>
      </c>
      <c r="Y44" t="s">
        <v>61</v>
      </c>
      <c r="Z44" t="s">
        <v>62</v>
      </c>
      <c r="AA44" t="s">
        <v>63</v>
      </c>
      <c r="AB44" t="s">
        <v>64</v>
      </c>
      <c r="AC44" s="12">
        <v>45069.566087962965</v>
      </c>
      <c r="AD44" s="12">
        <v>45070.833333333336</v>
      </c>
      <c r="AE44">
        <v>30.413888888899237</v>
      </c>
      <c r="AF44" s="12">
        <v>45070.450266203705</v>
      </c>
      <c r="AG44" s="20">
        <v>1.3333333333333334E-2</v>
      </c>
      <c r="AH44" s="12">
        <v>45070.463599537034</v>
      </c>
      <c r="AI44">
        <v>8.87361111107748</v>
      </c>
      <c r="AJ44" t="s">
        <v>143</v>
      </c>
      <c r="AM44">
        <v>5</v>
      </c>
      <c r="AN44">
        <v>24</v>
      </c>
      <c r="AO44" t="s">
        <v>144</v>
      </c>
      <c r="AP44">
        <v>21</v>
      </c>
      <c r="AQ44">
        <v>10</v>
      </c>
      <c r="AR44">
        <v>4</v>
      </c>
    </row>
    <row r="45" spans="1:44" x14ac:dyDescent="0.2">
      <c r="A45" t="s">
        <v>44</v>
      </c>
      <c r="B45" t="s">
        <v>45</v>
      </c>
      <c r="C45" t="s">
        <v>378</v>
      </c>
      <c r="D45" t="s">
        <v>47</v>
      </c>
      <c r="E45" t="s">
        <v>48</v>
      </c>
      <c r="F45" t="s">
        <v>88</v>
      </c>
      <c r="G45" t="s">
        <v>89</v>
      </c>
      <c r="H45" t="s">
        <v>379</v>
      </c>
      <c r="I45" t="s">
        <v>380</v>
      </c>
      <c r="J45" t="s">
        <v>72</v>
      </c>
      <c r="K45" t="s">
        <v>73</v>
      </c>
      <c r="L45" s="19">
        <v>45069</v>
      </c>
      <c r="M45" s="20">
        <v>0.65009259259259256</v>
      </c>
      <c r="N45" t="s">
        <v>381</v>
      </c>
      <c r="O45" s="19">
        <v>45070</v>
      </c>
      <c r="P45" s="20">
        <v>0.83333333333333337</v>
      </c>
      <c r="Q45" t="s">
        <v>56</v>
      </c>
      <c r="R45" t="s">
        <v>382</v>
      </c>
      <c r="S45" s="19">
        <v>45070</v>
      </c>
      <c r="T45" s="20">
        <v>0.42781249999999998</v>
      </c>
      <c r="U45">
        <v>118</v>
      </c>
      <c r="V45" t="s">
        <v>220</v>
      </c>
      <c r="W45" t="s">
        <v>221</v>
      </c>
      <c r="X45" t="s">
        <v>383</v>
      </c>
      <c r="Y45" t="s">
        <v>61</v>
      </c>
      <c r="Z45" t="s">
        <v>62</v>
      </c>
      <c r="AA45" t="s">
        <v>63</v>
      </c>
      <c r="AB45" t="s">
        <v>64</v>
      </c>
      <c r="AC45" s="12">
        <v>45069.650092592594</v>
      </c>
      <c r="AD45" s="12">
        <v>45070.833333333336</v>
      </c>
      <c r="AE45">
        <v>28.397777777805459</v>
      </c>
      <c r="AF45" s="12">
        <v>45070.427812499998</v>
      </c>
      <c r="AG45" s="20">
        <v>6.5555555555555547E-2</v>
      </c>
      <c r="AH45" s="12">
        <v>45070.493368055555</v>
      </c>
      <c r="AI45">
        <v>8.159166666737292</v>
      </c>
      <c r="AJ45" t="s">
        <v>143</v>
      </c>
      <c r="AM45">
        <v>5</v>
      </c>
      <c r="AN45">
        <v>24</v>
      </c>
      <c r="AO45" t="s">
        <v>144</v>
      </c>
      <c r="AP45">
        <v>21</v>
      </c>
      <c r="AQ45">
        <v>10</v>
      </c>
      <c r="AR45">
        <v>4</v>
      </c>
    </row>
    <row r="46" spans="1:44" x14ac:dyDescent="0.2">
      <c r="A46" t="s">
        <v>44</v>
      </c>
      <c r="B46" t="s">
        <v>45</v>
      </c>
      <c r="C46" t="s">
        <v>384</v>
      </c>
      <c r="D46" t="s">
        <v>47</v>
      </c>
      <c r="E46" t="s">
        <v>48</v>
      </c>
      <c r="F46" t="s">
        <v>215</v>
      </c>
      <c r="G46" t="s">
        <v>216</v>
      </c>
      <c r="H46" t="s">
        <v>217</v>
      </c>
      <c r="I46" t="s">
        <v>218</v>
      </c>
      <c r="J46" t="s">
        <v>72</v>
      </c>
      <c r="K46" t="s">
        <v>73</v>
      </c>
      <c r="L46" s="19">
        <v>45069</v>
      </c>
      <c r="M46" s="20">
        <v>0.69218750000000007</v>
      </c>
      <c r="N46" t="s">
        <v>130</v>
      </c>
      <c r="O46" s="19">
        <v>45070</v>
      </c>
      <c r="P46" s="20">
        <v>0.45833333333333331</v>
      </c>
      <c r="Q46" t="s">
        <v>56</v>
      </c>
      <c r="R46" t="s">
        <v>385</v>
      </c>
      <c r="S46" s="19">
        <v>45070</v>
      </c>
      <c r="T46" s="20">
        <v>0.41304398148148147</v>
      </c>
      <c r="U46">
        <v>118</v>
      </c>
      <c r="V46" t="s">
        <v>220</v>
      </c>
      <c r="W46" t="s">
        <v>221</v>
      </c>
      <c r="X46" t="s">
        <v>271</v>
      </c>
      <c r="Y46" t="s">
        <v>61</v>
      </c>
      <c r="Z46" t="s">
        <v>62</v>
      </c>
      <c r="AA46" t="s">
        <v>63</v>
      </c>
      <c r="AB46" t="s">
        <v>64</v>
      </c>
      <c r="AC46" s="12">
        <v>45069.692187499997</v>
      </c>
      <c r="AD46" s="12">
        <v>45070.458333333336</v>
      </c>
      <c r="AE46">
        <v>18.387500000128057</v>
      </c>
      <c r="AF46" s="12">
        <v>45070.413043981483</v>
      </c>
      <c r="AG46" s="20">
        <v>6.5555555555555547E-2</v>
      </c>
      <c r="AH46" s="12">
        <v>45070.47859953704</v>
      </c>
      <c r="AI46">
        <v>-0.48638888890855014</v>
      </c>
      <c r="AJ46" t="s">
        <v>143</v>
      </c>
      <c r="AM46">
        <v>5</v>
      </c>
      <c r="AN46">
        <v>24</v>
      </c>
      <c r="AO46" t="s">
        <v>144</v>
      </c>
      <c r="AP46">
        <v>21</v>
      </c>
      <c r="AQ46">
        <v>9</v>
      </c>
      <c r="AR46">
        <v>4</v>
      </c>
    </row>
    <row r="47" spans="1:44" x14ac:dyDescent="0.2">
      <c r="A47" t="s">
        <v>44</v>
      </c>
      <c r="B47" t="s">
        <v>45</v>
      </c>
      <c r="C47" t="s">
        <v>386</v>
      </c>
      <c r="D47" t="s">
        <v>47</v>
      </c>
      <c r="E47" t="s">
        <v>48</v>
      </c>
      <c r="F47" t="s">
        <v>330</v>
      </c>
      <c r="G47" t="s">
        <v>331</v>
      </c>
      <c r="H47" t="s">
        <v>332</v>
      </c>
      <c r="I47" t="s">
        <v>333</v>
      </c>
      <c r="J47" t="s">
        <v>53</v>
      </c>
      <c r="K47" t="s">
        <v>54</v>
      </c>
      <c r="L47" s="19">
        <v>45069</v>
      </c>
      <c r="M47" s="20">
        <v>0.47019675925925924</v>
      </c>
      <c r="N47" t="s">
        <v>387</v>
      </c>
      <c r="O47" s="19">
        <v>45070</v>
      </c>
      <c r="P47" s="20">
        <v>0.47916666666666669</v>
      </c>
      <c r="Q47" t="s">
        <v>56</v>
      </c>
      <c r="R47" t="s">
        <v>388</v>
      </c>
      <c r="S47" s="19">
        <v>45070</v>
      </c>
      <c r="T47" s="20">
        <v>0.40785879629629629</v>
      </c>
      <c r="U47">
        <v>24</v>
      </c>
      <c r="V47" t="s">
        <v>227</v>
      </c>
      <c r="W47" t="s">
        <v>228</v>
      </c>
      <c r="X47" t="s">
        <v>336</v>
      </c>
      <c r="Y47" t="s">
        <v>61</v>
      </c>
      <c r="Z47" t="s">
        <v>62</v>
      </c>
      <c r="AA47" t="s">
        <v>63</v>
      </c>
      <c r="AB47" t="s">
        <v>64</v>
      </c>
      <c r="AC47" s="12">
        <v>45069.470196759263</v>
      </c>
      <c r="AD47" s="12">
        <v>45070.479166666664</v>
      </c>
      <c r="AE47">
        <v>24.215277777635492</v>
      </c>
      <c r="AF47" s="12">
        <v>45070.407858796294</v>
      </c>
      <c r="AG47" s="20">
        <v>1.3333333333333334E-2</v>
      </c>
      <c r="AH47" s="12">
        <v>45070.42119212963</v>
      </c>
      <c r="AI47">
        <v>1.3913888888200745</v>
      </c>
      <c r="AJ47" t="s">
        <v>143</v>
      </c>
      <c r="AM47">
        <v>5</v>
      </c>
      <c r="AN47">
        <v>24</v>
      </c>
      <c r="AO47" t="s">
        <v>144</v>
      </c>
      <c r="AP47">
        <v>21</v>
      </c>
      <c r="AQ47">
        <v>9</v>
      </c>
      <c r="AR47">
        <v>4</v>
      </c>
    </row>
    <row r="48" spans="1:44" x14ac:dyDescent="0.2">
      <c r="A48" t="s">
        <v>44</v>
      </c>
      <c r="B48" t="s">
        <v>389</v>
      </c>
      <c r="C48" t="s">
        <v>390</v>
      </c>
      <c r="D48" t="s">
        <v>47</v>
      </c>
      <c r="E48" t="s">
        <v>48</v>
      </c>
      <c r="F48" t="s">
        <v>391</v>
      </c>
      <c r="G48" t="s">
        <v>392</v>
      </c>
      <c r="H48" t="s">
        <v>393</v>
      </c>
      <c r="I48" t="s">
        <v>394</v>
      </c>
      <c r="J48" t="s">
        <v>281</v>
      </c>
      <c r="K48" t="s">
        <v>282</v>
      </c>
      <c r="L48" s="19">
        <v>45069</v>
      </c>
      <c r="M48" s="20">
        <v>0.66888888888888898</v>
      </c>
      <c r="N48" t="s">
        <v>381</v>
      </c>
      <c r="O48" s="19">
        <v>45070</v>
      </c>
      <c r="P48" s="20">
        <v>0.54166666666666663</v>
      </c>
      <c r="Q48" t="s">
        <v>56</v>
      </c>
      <c r="R48" t="s">
        <v>395</v>
      </c>
      <c r="S48" s="19">
        <v>45070</v>
      </c>
      <c r="T48" s="20">
        <v>0.39630787037037035</v>
      </c>
      <c r="U48">
        <v>153</v>
      </c>
      <c r="V48" t="s">
        <v>396</v>
      </c>
      <c r="W48" t="s">
        <v>397</v>
      </c>
      <c r="X48" t="s">
        <v>398</v>
      </c>
      <c r="Y48" t="s">
        <v>61</v>
      </c>
      <c r="Z48" t="s">
        <v>62</v>
      </c>
      <c r="AA48" t="s">
        <v>63</v>
      </c>
      <c r="AB48" t="s">
        <v>64</v>
      </c>
      <c r="AC48" s="12">
        <v>45069.668888888889</v>
      </c>
      <c r="AD48" s="12">
        <v>45070.541666666664</v>
      </c>
      <c r="AE48">
        <v>20.946666666597594</v>
      </c>
      <c r="AF48" s="12">
        <v>45070.396307870367</v>
      </c>
      <c r="AG48" s="20">
        <v>8.5000000000000006E-2</v>
      </c>
      <c r="AH48" s="12">
        <v>45070.481307870374</v>
      </c>
      <c r="AI48">
        <v>1.4486111111473292</v>
      </c>
      <c r="AJ48" t="s">
        <v>143</v>
      </c>
      <c r="AM48">
        <v>5</v>
      </c>
      <c r="AN48">
        <v>24</v>
      </c>
      <c r="AO48" t="s">
        <v>144</v>
      </c>
      <c r="AP48">
        <v>21</v>
      </c>
      <c r="AQ48">
        <v>9</v>
      </c>
      <c r="AR48">
        <v>4</v>
      </c>
    </row>
    <row r="49" spans="1:44" x14ac:dyDescent="0.2">
      <c r="A49" t="s">
        <v>44</v>
      </c>
      <c r="B49" t="s">
        <v>45</v>
      </c>
      <c r="C49" t="s">
        <v>399</v>
      </c>
      <c r="D49" t="s">
        <v>47</v>
      </c>
      <c r="E49" t="s">
        <v>48</v>
      </c>
      <c r="F49" t="s">
        <v>68</v>
      </c>
      <c r="G49" t="s">
        <v>69</v>
      </c>
      <c r="H49" t="s">
        <v>80</v>
      </c>
      <c r="I49" t="s">
        <v>81</v>
      </c>
      <c r="J49" t="s">
        <v>72</v>
      </c>
      <c r="K49" t="s">
        <v>73</v>
      </c>
      <c r="L49" s="19">
        <v>45069</v>
      </c>
      <c r="M49" s="20">
        <v>0.72853009259259249</v>
      </c>
      <c r="N49" t="s">
        <v>338</v>
      </c>
      <c r="O49" s="19">
        <v>45070</v>
      </c>
      <c r="P49" s="20">
        <v>0.5</v>
      </c>
      <c r="Q49" t="s">
        <v>56</v>
      </c>
      <c r="R49" t="s">
        <v>400</v>
      </c>
      <c r="S49" s="19">
        <v>45070</v>
      </c>
      <c r="T49" s="20">
        <v>0.3908449074074074</v>
      </c>
      <c r="U49">
        <v>76</v>
      </c>
      <c r="V49" t="s">
        <v>84</v>
      </c>
      <c r="W49" t="s">
        <v>85</v>
      </c>
      <c r="X49" t="s">
        <v>222</v>
      </c>
      <c r="Y49" t="s">
        <v>61</v>
      </c>
      <c r="Z49" t="s">
        <v>62</v>
      </c>
      <c r="AA49" t="s">
        <v>63</v>
      </c>
      <c r="AB49" t="s">
        <v>64</v>
      </c>
      <c r="AC49" s="12">
        <v>45069.728530092594</v>
      </c>
      <c r="AD49" s="12">
        <v>45070.5</v>
      </c>
      <c r="AE49">
        <v>18.515277777740266</v>
      </c>
      <c r="AF49" s="12">
        <v>45070.390844907408</v>
      </c>
      <c r="AG49" s="20">
        <v>4.2222222222222223E-2</v>
      </c>
      <c r="AH49" s="12">
        <v>45070.433067129627</v>
      </c>
      <c r="AI49">
        <v>1.6063888889621012</v>
      </c>
      <c r="AJ49" t="s">
        <v>143</v>
      </c>
      <c r="AM49">
        <v>5</v>
      </c>
      <c r="AN49">
        <v>24</v>
      </c>
      <c r="AO49" t="s">
        <v>144</v>
      </c>
      <c r="AP49">
        <v>21</v>
      </c>
      <c r="AQ49">
        <v>9</v>
      </c>
      <c r="AR49">
        <v>4</v>
      </c>
    </row>
    <row r="50" spans="1:44" x14ac:dyDescent="0.2">
      <c r="A50" t="s">
        <v>44</v>
      </c>
      <c r="B50" t="s">
        <v>45</v>
      </c>
      <c r="C50" t="s">
        <v>401</v>
      </c>
      <c r="D50" t="s">
        <v>47</v>
      </c>
      <c r="E50" t="s">
        <v>48</v>
      </c>
      <c r="F50" t="s">
        <v>277</v>
      </c>
      <c r="G50" t="s">
        <v>278</v>
      </c>
      <c r="H50" t="s">
        <v>402</v>
      </c>
      <c r="I50" t="s">
        <v>225</v>
      </c>
      <c r="J50" t="s">
        <v>72</v>
      </c>
      <c r="K50" t="s">
        <v>73</v>
      </c>
      <c r="L50" s="19">
        <v>45069</v>
      </c>
      <c r="M50" s="20">
        <v>0.54921296296296296</v>
      </c>
      <c r="N50" t="s">
        <v>127</v>
      </c>
      <c r="O50" s="19">
        <v>45070</v>
      </c>
      <c r="P50" s="20">
        <v>0.41666666666666669</v>
      </c>
      <c r="Q50" t="s">
        <v>56</v>
      </c>
      <c r="R50" t="s">
        <v>403</v>
      </c>
      <c r="S50" s="19">
        <v>45070</v>
      </c>
      <c r="T50" s="20">
        <v>0.38620370370370366</v>
      </c>
      <c r="U50">
        <v>24</v>
      </c>
      <c r="V50" t="s">
        <v>227</v>
      </c>
      <c r="W50" t="s">
        <v>228</v>
      </c>
      <c r="X50" t="s">
        <v>194</v>
      </c>
      <c r="Y50" t="s">
        <v>61</v>
      </c>
      <c r="Z50" t="s">
        <v>62</v>
      </c>
      <c r="AA50" t="s">
        <v>63</v>
      </c>
      <c r="AB50" t="s">
        <v>64</v>
      </c>
      <c r="AC50" s="12">
        <v>45069.549212962964</v>
      </c>
      <c r="AD50" s="12">
        <v>45070.416666666664</v>
      </c>
      <c r="AE50">
        <v>20.818888888810761</v>
      </c>
      <c r="AF50" s="12">
        <v>45070.386203703703</v>
      </c>
      <c r="AG50" s="20">
        <v>1.3333333333333334E-2</v>
      </c>
      <c r="AH50" s="12">
        <v>45070.399537037039</v>
      </c>
      <c r="AI50">
        <v>0.41111111099598929</v>
      </c>
      <c r="AJ50" t="s">
        <v>143</v>
      </c>
      <c r="AM50">
        <v>5</v>
      </c>
      <c r="AN50">
        <v>24</v>
      </c>
      <c r="AO50" t="s">
        <v>144</v>
      </c>
      <c r="AP50">
        <v>21</v>
      </c>
      <c r="AQ50">
        <v>9</v>
      </c>
      <c r="AR50">
        <v>4</v>
      </c>
    </row>
    <row r="51" spans="1:44" x14ac:dyDescent="0.2">
      <c r="A51" t="s">
        <v>44</v>
      </c>
      <c r="B51" t="s">
        <v>45</v>
      </c>
      <c r="C51" t="s">
        <v>404</v>
      </c>
      <c r="D51" t="s">
        <v>47</v>
      </c>
      <c r="E51" t="s">
        <v>48</v>
      </c>
      <c r="F51" t="s">
        <v>405</v>
      </c>
      <c r="G51" t="s">
        <v>406</v>
      </c>
      <c r="H51" t="s">
        <v>407</v>
      </c>
      <c r="I51" t="s">
        <v>408</v>
      </c>
      <c r="J51" t="s">
        <v>72</v>
      </c>
      <c r="K51" t="s">
        <v>73</v>
      </c>
      <c r="L51" s="19">
        <v>45069</v>
      </c>
      <c r="M51" s="20">
        <v>0.56841435185185185</v>
      </c>
      <c r="N51" t="s">
        <v>127</v>
      </c>
      <c r="O51" s="19">
        <v>45070</v>
      </c>
      <c r="P51" s="20">
        <v>0.41666666666666669</v>
      </c>
      <c r="Q51" t="s">
        <v>56</v>
      </c>
      <c r="R51" t="s">
        <v>409</v>
      </c>
      <c r="S51" s="19">
        <v>45070</v>
      </c>
      <c r="T51" s="20">
        <v>0.35203703703703698</v>
      </c>
      <c r="U51">
        <v>101</v>
      </c>
      <c r="V51" t="s">
        <v>410</v>
      </c>
      <c r="W51" t="s">
        <v>411</v>
      </c>
      <c r="X51" t="s">
        <v>96</v>
      </c>
      <c r="Y51" t="s">
        <v>61</v>
      </c>
      <c r="Z51" t="s">
        <v>62</v>
      </c>
      <c r="AA51" t="s">
        <v>63</v>
      </c>
      <c r="AB51" t="s">
        <v>64</v>
      </c>
      <c r="AC51" s="12">
        <v>45069.568414351852</v>
      </c>
      <c r="AD51" s="12">
        <v>45070.416666666664</v>
      </c>
      <c r="AE51">
        <v>20.358055555494502</v>
      </c>
      <c r="AF51" s="12">
        <v>45070.352037037039</v>
      </c>
      <c r="AG51" s="20">
        <v>5.6111111111111112E-2</v>
      </c>
      <c r="AH51" s="12">
        <v>45070.408148148148</v>
      </c>
      <c r="AI51">
        <v>0.20444444438908249</v>
      </c>
      <c r="AJ51" t="s">
        <v>143</v>
      </c>
      <c r="AM51">
        <v>5</v>
      </c>
      <c r="AN51">
        <v>24</v>
      </c>
      <c r="AO51" t="s">
        <v>144</v>
      </c>
      <c r="AP51">
        <v>21</v>
      </c>
      <c r="AQ51">
        <v>8</v>
      </c>
      <c r="AR51">
        <v>4</v>
      </c>
    </row>
    <row r="52" spans="1:44" x14ac:dyDescent="0.2">
      <c r="A52" t="s">
        <v>44</v>
      </c>
      <c r="B52" t="s">
        <v>45</v>
      </c>
      <c r="C52" t="s">
        <v>412</v>
      </c>
      <c r="D52" t="s">
        <v>47</v>
      </c>
      <c r="E52" t="s">
        <v>48</v>
      </c>
      <c r="F52" t="s">
        <v>68</v>
      </c>
      <c r="G52" t="s">
        <v>69</v>
      </c>
      <c r="H52" t="s">
        <v>80</v>
      </c>
      <c r="I52" t="s">
        <v>81</v>
      </c>
      <c r="J52" t="s">
        <v>72</v>
      </c>
      <c r="K52" t="s">
        <v>73</v>
      </c>
      <c r="L52" s="19">
        <v>45069</v>
      </c>
      <c r="M52" s="20">
        <v>0.72846064814814815</v>
      </c>
      <c r="N52" t="s">
        <v>127</v>
      </c>
      <c r="O52" s="19">
        <v>45070</v>
      </c>
      <c r="P52" s="20">
        <v>0.41666666666666669</v>
      </c>
      <c r="Q52" t="s">
        <v>56</v>
      </c>
      <c r="R52" t="s">
        <v>413</v>
      </c>
      <c r="S52" s="19">
        <v>45070</v>
      </c>
      <c r="T52" s="20">
        <v>0.34413194444444445</v>
      </c>
      <c r="U52">
        <v>76</v>
      </c>
      <c r="V52" t="s">
        <v>84</v>
      </c>
      <c r="W52" t="s">
        <v>85</v>
      </c>
      <c r="X52" t="s">
        <v>414</v>
      </c>
      <c r="Y52" t="s">
        <v>61</v>
      </c>
      <c r="Z52" t="s">
        <v>62</v>
      </c>
      <c r="AA52" t="s">
        <v>63</v>
      </c>
      <c r="AB52" t="s">
        <v>64</v>
      </c>
      <c r="AC52" s="12">
        <v>45069.728460648148</v>
      </c>
      <c r="AD52" s="12">
        <v>45070.416666666664</v>
      </c>
      <c r="AE52">
        <v>16.516944444389082</v>
      </c>
      <c r="AF52" s="12">
        <v>45070.344131944446</v>
      </c>
      <c r="AG52" s="20">
        <v>4.2222222222222223E-2</v>
      </c>
      <c r="AH52" s="12">
        <v>45070.386354166665</v>
      </c>
      <c r="AI52">
        <v>0.72749999997904524</v>
      </c>
      <c r="AJ52" t="s">
        <v>143</v>
      </c>
      <c r="AM52">
        <v>5</v>
      </c>
      <c r="AN52">
        <v>24</v>
      </c>
      <c r="AO52" t="s">
        <v>144</v>
      </c>
      <c r="AP52">
        <v>21</v>
      </c>
      <c r="AQ52">
        <v>8</v>
      </c>
      <c r="AR52">
        <v>4</v>
      </c>
    </row>
    <row r="53" spans="1:44" x14ac:dyDescent="0.2">
      <c r="A53" t="s">
        <v>44</v>
      </c>
      <c r="B53" t="s">
        <v>45</v>
      </c>
      <c r="C53" t="s">
        <v>415</v>
      </c>
      <c r="D53" t="s">
        <v>47</v>
      </c>
      <c r="E53" t="s">
        <v>48</v>
      </c>
      <c r="F53" t="s">
        <v>160</v>
      </c>
      <c r="G53" t="s">
        <v>161</v>
      </c>
      <c r="H53" t="s">
        <v>416</v>
      </c>
      <c r="I53" t="s">
        <v>417</v>
      </c>
      <c r="J53" t="s">
        <v>72</v>
      </c>
      <c r="K53" t="s">
        <v>73</v>
      </c>
      <c r="L53" s="19">
        <v>45069</v>
      </c>
      <c r="M53" s="20">
        <v>0.46186342592592594</v>
      </c>
      <c r="N53" t="s">
        <v>418</v>
      </c>
      <c r="O53" s="19">
        <v>45070</v>
      </c>
      <c r="P53" s="20">
        <v>0.5</v>
      </c>
      <c r="Q53" t="s">
        <v>56</v>
      </c>
      <c r="R53" t="s">
        <v>419</v>
      </c>
      <c r="S53" s="19">
        <v>45070</v>
      </c>
      <c r="T53" s="20">
        <v>0.34060185185185188</v>
      </c>
      <c r="U53">
        <v>222</v>
      </c>
      <c r="V53" t="s">
        <v>420</v>
      </c>
      <c r="W53" t="s">
        <v>421</v>
      </c>
      <c r="X53" t="s">
        <v>422</v>
      </c>
      <c r="Y53" t="s">
        <v>61</v>
      </c>
      <c r="Z53" t="s">
        <v>62</v>
      </c>
      <c r="AA53" t="s">
        <v>63</v>
      </c>
      <c r="AB53" t="s">
        <v>64</v>
      </c>
      <c r="AC53" s="12">
        <v>45069.461863425924</v>
      </c>
      <c r="AD53" s="12">
        <v>45070.5</v>
      </c>
      <c r="AE53">
        <v>24.915277777821757</v>
      </c>
      <c r="AF53" s="12">
        <v>45070.340601851851</v>
      </c>
      <c r="AG53" s="20">
        <v>0.12333333333333334</v>
      </c>
      <c r="AH53" s="12">
        <v>45070.463935185187</v>
      </c>
      <c r="AI53">
        <v>0.86555555550148711</v>
      </c>
      <c r="AJ53" t="s">
        <v>143</v>
      </c>
      <c r="AM53">
        <v>5</v>
      </c>
      <c r="AN53">
        <v>24</v>
      </c>
      <c r="AO53" t="s">
        <v>144</v>
      </c>
      <c r="AP53">
        <v>21</v>
      </c>
      <c r="AQ53">
        <v>8</v>
      </c>
      <c r="AR53">
        <v>4</v>
      </c>
    </row>
    <row r="54" spans="1:44" x14ac:dyDescent="0.2">
      <c r="A54" t="s">
        <v>44</v>
      </c>
      <c r="B54" t="s">
        <v>45</v>
      </c>
      <c r="C54" t="s">
        <v>423</v>
      </c>
      <c r="D54" t="s">
        <v>47</v>
      </c>
      <c r="E54" t="s">
        <v>48</v>
      </c>
      <c r="F54" t="s">
        <v>277</v>
      </c>
      <c r="G54" t="s">
        <v>278</v>
      </c>
      <c r="H54" t="s">
        <v>424</v>
      </c>
      <c r="I54" t="s">
        <v>293</v>
      </c>
      <c r="J54" t="s">
        <v>72</v>
      </c>
      <c r="K54" t="s">
        <v>73</v>
      </c>
      <c r="L54" s="19">
        <v>45069</v>
      </c>
      <c r="M54" s="20">
        <v>0.54927083333333326</v>
      </c>
      <c r="N54" t="s">
        <v>425</v>
      </c>
      <c r="O54" s="19">
        <v>45070</v>
      </c>
      <c r="P54" s="20">
        <v>0.33333333333333331</v>
      </c>
      <c r="Q54" t="s">
        <v>56</v>
      </c>
      <c r="R54" t="s">
        <v>426</v>
      </c>
      <c r="S54" s="19">
        <v>45070</v>
      </c>
      <c r="T54" s="20">
        <v>0.30391203703703701</v>
      </c>
      <c r="U54">
        <v>54</v>
      </c>
      <c r="V54" t="s">
        <v>427</v>
      </c>
      <c r="W54" t="s">
        <v>428</v>
      </c>
      <c r="X54" t="s">
        <v>267</v>
      </c>
      <c r="Y54" t="s">
        <v>61</v>
      </c>
      <c r="Z54" t="s">
        <v>62</v>
      </c>
      <c r="AA54" t="s">
        <v>63</v>
      </c>
      <c r="AB54" t="s">
        <v>64</v>
      </c>
      <c r="AC54" s="12">
        <v>45069.549270833333</v>
      </c>
      <c r="AD54" s="12">
        <v>45070.333333333336</v>
      </c>
      <c r="AE54">
        <v>18.817500000062864</v>
      </c>
      <c r="AF54" s="12">
        <v>45070.303912037038</v>
      </c>
      <c r="AG54" s="20">
        <v>3.0000000000000002E-2</v>
      </c>
      <c r="AH54" s="12">
        <v>45070.333912037036</v>
      </c>
      <c r="AI54">
        <v>-1.3888888817746192E-2</v>
      </c>
      <c r="AJ54" t="s">
        <v>143</v>
      </c>
      <c r="AM54">
        <v>5</v>
      </c>
      <c r="AN54">
        <v>24</v>
      </c>
      <c r="AO54" t="s">
        <v>144</v>
      </c>
      <c r="AP54">
        <v>21</v>
      </c>
      <c r="AQ54">
        <v>7</v>
      </c>
      <c r="AR54">
        <v>4</v>
      </c>
    </row>
    <row r="55" spans="1:44" x14ac:dyDescent="0.2">
      <c r="A55" t="s">
        <v>44</v>
      </c>
      <c r="B55" t="s">
        <v>45</v>
      </c>
      <c r="C55" t="s">
        <v>429</v>
      </c>
      <c r="D55" t="s">
        <v>47</v>
      </c>
      <c r="E55" t="s">
        <v>48</v>
      </c>
      <c r="F55" t="s">
        <v>430</v>
      </c>
      <c r="G55" t="s">
        <v>431</v>
      </c>
      <c r="H55" t="s">
        <v>432</v>
      </c>
      <c r="I55" t="s">
        <v>433</v>
      </c>
      <c r="J55" t="s">
        <v>72</v>
      </c>
      <c r="K55" t="s">
        <v>73</v>
      </c>
      <c r="L55" s="19">
        <v>45069</v>
      </c>
      <c r="M55" s="20">
        <v>0.47252314814814816</v>
      </c>
      <c r="N55" t="s">
        <v>425</v>
      </c>
      <c r="O55" s="19">
        <v>45070</v>
      </c>
      <c r="P55" s="20">
        <v>0.33333333333333331</v>
      </c>
      <c r="Q55" t="s">
        <v>56</v>
      </c>
      <c r="R55" t="s">
        <v>434</v>
      </c>
      <c r="S55" s="19">
        <v>45070</v>
      </c>
      <c r="T55" s="20">
        <v>0.31990740740740742</v>
      </c>
      <c r="U55">
        <v>24</v>
      </c>
      <c r="V55" t="s">
        <v>227</v>
      </c>
      <c r="W55" t="s">
        <v>228</v>
      </c>
      <c r="X55" t="s">
        <v>271</v>
      </c>
      <c r="Y55" t="s">
        <v>61</v>
      </c>
      <c r="Z55" t="s">
        <v>62</v>
      </c>
      <c r="AA55" t="s">
        <v>63</v>
      </c>
      <c r="AB55" t="s">
        <v>64</v>
      </c>
      <c r="AC55" s="12">
        <v>45069.47252314815</v>
      </c>
      <c r="AD55" s="12">
        <v>45070.333333333336</v>
      </c>
      <c r="AE55">
        <v>20.659444444463588</v>
      </c>
      <c r="AF55" s="12">
        <v>45070.319907407407</v>
      </c>
      <c r="AG55" s="20">
        <v>1.3333333333333334E-2</v>
      </c>
      <c r="AH55" s="12">
        <v>45070.333240740743</v>
      </c>
      <c r="AI55">
        <v>2.2222222178243101E-3</v>
      </c>
      <c r="AJ55" t="s">
        <v>143</v>
      </c>
      <c r="AM55">
        <v>5</v>
      </c>
      <c r="AN55">
        <v>24</v>
      </c>
      <c r="AO55" t="s">
        <v>144</v>
      </c>
      <c r="AP55">
        <v>21</v>
      </c>
      <c r="AQ55">
        <v>7</v>
      </c>
      <c r="AR55">
        <v>4</v>
      </c>
    </row>
    <row r="56" spans="1:44" x14ac:dyDescent="0.2">
      <c r="A56" t="s">
        <v>44</v>
      </c>
      <c r="B56" t="s">
        <v>45</v>
      </c>
      <c r="C56" t="s">
        <v>435</v>
      </c>
      <c r="D56" t="s">
        <v>47</v>
      </c>
      <c r="E56" t="s">
        <v>48</v>
      </c>
      <c r="F56" t="s">
        <v>277</v>
      </c>
      <c r="G56" t="s">
        <v>278</v>
      </c>
      <c r="H56" t="s">
        <v>402</v>
      </c>
      <c r="I56" t="s">
        <v>225</v>
      </c>
      <c r="J56" t="s">
        <v>72</v>
      </c>
      <c r="K56" t="s">
        <v>73</v>
      </c>
      <c r="L56" s="19">
        <v>45069</v>
      </c>
      <c r="M56" s="20">
        <v>0.54915509259259265</v>
      </c>
      <c r="N56" t="s">
        <v>425</v>
      </c>
      <c r="O56" s="19">
        <v>45070</v>
      </c>
      <c r="P56" s="20">
        <v>0.33333333333333331</v>
      </c>
      <c r="Q56" t="s">
        <v>56</v>
      </c>
      <c r="R56" t="s">
        <v>436</v>
      </c>
      <c r="S56" s="19">
        <v>45070</v>
      </c>
      <c r="T56" s="20">
        <v>0.28350694444444446</v>
      </c>
      <c r="U56">
        <v>24</v>
      </c>
      <c r="V56" t="s">
        <v>227</v>
      </c>
      <c r="W56" t="s">
        <v>228</v>
      </c>
      <c r="X56" t="s">
        <v>194</v>
      </c>
      <c r="Y56" t="s">
        <v>61</v>
      </c>
      <c r="Z56" t="s">
        <v>62</v>
      </c>
      <c r="AA56" t="s">
        <v>63</v>
      </c>
      <c r="AB56" t="s">
        <v>64</v>
      </c>
      <c r="AC56" s="12">
        <v>45069.549155092594</v>
      </c>
      <c r="AD56" s="12">
        <v>45070.333333333336</v>
      </c>
      <c r="AE56">
        <v>18.820277777791489</v>
      </c>
      <c r="AF56" s="12">
        <v>45070.283506944441</v>
      </c>
      <c r="AG56" s="20">
        <v>1.3333333333333334E-2</v>
      </c>
      <c r="AH56" s="12">
        <v>45070.296840277777</v>
      </c>
      <c r="AI56">
        <v>0.87583333341171965</v>
      </c>
      <c r="AJ56" t="s">
        <v>143</v>
      </c>
      <c r="AM56">
        <v>5</v>
      </c>
      <c r="AN56">
        <v>24</v>
      </c>
      <c r="AO56" t="s">
        <v>144</v>
      </c>
      <c r="AP56">
        <v>21</v>
      </c>
      <c r="AQ56">
        <v>6</v>
      </c>
      <c r="AR56">
        <v>4</v>
      </c>
    </row>
    <row r="57" spans="1:44" x14ac:dyDescent="0.2">
      <c r="A57" t="s">
        <v>44</v>
      </c>
      <c r="B57" t="s">
        <v>45</v>
      </c>
      <c r="C57" t="s">
        <v>437</v>
      </c>
      <c r="D57" t="s">
        <v>47</v>
      </c>
      <c r="E57" t="s">
        <v>48</v>
      </c>
      <c r="F57" t="s">
        <v>330</v>
      </c>
      <c r="G57" t="s">
        <v>331</v>
      </c>
      <c r="H57" t="s">
        <v>332</v>
      </c>
      <c r="I57" t="s">
        <v>333</v>
      </c>
      <c r="J57" t="s">
        <v>53</v>
      </c>
      <c r="K57" t="s">
        <v>54</v>
      </c>
      <c r="L57" s="19">
        <v>45069</v>
      </c>
      <c r="M57" s="20">
        <v>0.47013888888888888</v>
      </c>
      <c r="N57" t="s">
        <v>438</v>
      </c>
      <c r="O57" s="19">
        <v>45070</v>
      </c>
      <c r="P57" s="20">
        <v>0.35416666666666669</v>
      </c>
      <c r="Q57" t="s">
        <v>56</v>
      </c>
      <c r="R57" t="s">
        <v>439</v>
      </c>
      <c r="S57" s="19">
        <v>45070</v>
      </c>
      <c r="T57" s="20">
        <v>0.29525462962962962</v>
      </c>
      <c r="U57">
        <v>24</v>
      </c>
      <c r="V57" t="s">
        <v>227</v>
      </c>
      <c r="W57" t="s">
        <v>228</v>
      </c>
      <c r="X57" t="s">
        <v>336</v>
      </c>
      <c r="Y57" t="s">
        <v>61</v>
      </c>
      <c r="Z57" t="s">
        <v>62</v>
      </c>
      <c r="AA57" t="s">
        <v>63</v>
      </c>
      <c r="AB57" t="s">
        <v>64</v>
      </c>
      <c r="AC57" s="12">
        <v>45069.470138888886</v>
      </c>
      <c r="AD57" s="12">
        <v>45070.354166666664</v>
      </c>
      <c r="AE57">
        <v>21.216666666674428</v>
      </c>
      <c r="AF57" s="12">
        <v>45070.295254629629</v>
      </c>
      <c r="AG57" s="20">
        <v>1.3333333333333334E-2</v>
      </c>
      <c r="AH57" s="12">
        <v>45070.308587962965</v>
      </c>
      <c r="AI57">
        <v>1.0938888887758367</v>
      </c>
      <c r="AJ57" t="s">
        <v>143</v>
      </c>
      <c r="AM57">
        <v>5</v>
      </c>
      <c r="AN57">
        <v>24</v>
      </c>
      <c r="AO57" t="s">
        <v>144</v>
      </c>
      <c r="AP57">
        <v>21</v>
      </c>
      <c r="AQ57">
        <v>7</v>
      </c>
      <c r="AR5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1BA0-EB7B-4942-8F4F-6E058C6D34A8}">
  <dimension ref="A1:AR4"/>
  <sheetViews>
    <sheetView topLeftCell="F1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33.5703125" customWidth="1"/>
    <col min="8" max="8" width="7.42578125" hidden="1" customWidth="1"/>
    <col min="9" max="9" width="20.42578125" customWidth="1"/>
    <col min="10" max="10" width="17.140625" hidden="1" customWidth="1"/>
    <col min="11" max="11" width="30.5703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126</v>
      </c>
      <c r="D2" t="s">
        <v>47</v>
      </c>
      <c r="E2" t="s">
        <v>48</v>
      </c>
      <c r="F2" t="s">
        <v>99</v>
      </c>
      <c r="G2" t="s">
        <v>100</v>
      </c>
      <c r="H2" t="s">
        <v>119</v>
      </c>
      <c r="I2" t="s">
        <v>120</v>
      </c>
      <c r="J2" t="s">
        <v>72</v>
      </c>
      <c r="K2" t="s">
        <v>73</v>
      </c>
      <c r="L2" s="19">
        <v>45069</v>
      </c>
      <c r="M2" s="20">
        <v>0.66724537037037035</v>
      </c>
      <c r="N2" t="s">
        <v>127</v>
      </c>
      <c r="O2" s="19">
        <v>45070</v>
      </c>
      <c r="P2" s="20">
        <v>0.41666666666666669</v>
      </c>
      <c r="Q2" t="s">
        <v>56</v>
      </c>
      <c r="R2" t="s">
        <v>128</v>
      </c>
      <c r="S2" s="19">
        <v>45070</v>
      </c>
      <c r="T2" s="20">
        <v>0.45155092592592588</v>
      </c>
      <c r="U2">
        <v>68</v>
      </c>
      <c r="V2" t="s">
        <v>123</v>
      </c>
      <c r="W2" t="s">
        <v>124</v>
      </c>
      <c r="X2" t="s">
        <v>107</v>
      </c>
      <c r="Y2" t="s">
        <v>61</v>
      </c>
      <c r="Z2" t="s">
        <v>62</v>
      </c>
      <c r="AA2" t="s">
        <v>63</v>
      </c>
      <c r="AB2" t="s">
        <v>64</v>
      </c>
      <c r="AC2" s="12">
        <v>45069.667245370372</v>
      </c>
      <c r="AD2" s="12">
        <v>45070.416666666664</v>
      </c>
      <c r="AE2">
        <v>17.986111111007631</v>
      </c>
      <c r="AF2" s="12">
        <v>45070.451550925929</v>
      </c>
      <c r="AG2" s="20">
        <v>3.7777777777777778E-2</v>
      </c>
      <c r="AH2" s="12">
        <v>45070.489328703705</v>
      </c>
      <c r="AI2">
        <v>-1.7438888889737427</v>
      </c>
      <c r="AJ2" t="s">
        <v>65</v>
      </c>
      <c r="AM2">
        <v>5</v>
      </c>
      <c r="AN2">
        <v>24</v>
      </c>
      <c r="AO2" t="s">
        <v>66</v>
      </c>
      <c r="AP2">
        <v>21</v>
      </c>
      <c r="AQ2">
        <v>10</v>
      </c>
      <c r="AR2">
        <v>4</v>
      </c>
    </row>
    <row r="3" spans="1:44" x14ac:dyDescent="0.2">
      <c r="A3" t="s">
        <v>44</v>
      </c>
      <c r="B3" t="s">
        <v>45</v>
      </c>
      <c r="C3" t="s">
        <v>129</v>
      </c>
      <c r="D3" t="s">
        <v>47</v>
      </c>
      <c r="E3" t="s">
        <v>48</v>
      </c>
      <c r="F3" t="s">
        <v>68</v>
      </c>
      <c r="G3" t="s">
        <v>69</v>
      </c>
      <c r="H3" t="s">
        <v>70</v>
      </c>
      <c r="I3" t="s">
        <v>71</v>
      </c>
      <c r="J3" t="s">
        <v>72</v>
      </c>
      <c r="K3" t="s">
        <v>73</v>
      </c>
      <c r="L3" s="19">
        <v>45069</v>
      </c>
      <c r="M3" s="20">
        <v>0.49537037037037041</v>
      </c>
      <c r="N3" t="s">
        <v>130</v>
      </c>
      <c r="O3" s="19">
        <v>45070</v>
      </c>
      <c r="P3" s="20">
        <v>0.45833333333333331</v>
      </c>
      <c r="Q3" t="s">
        <v>56</v>
      </c>
      <c r="R3" t="s">
        <v>131</v>
      </c>
      <c r="S3" s="19">
        <v>45070</v>
      </c>
      <c r="T3" s="20">
        <v>0.44266203703703705</v>
      </c>
      <c r="U3">
        <v>110</v>
      </c>
      <c r="V3" t="s">
        <v>76</v>
      </c>
      <c r="W3" t="s">
        <v>77</v>
      </c>
      <c r="X3" t="s">
        <v>132</v>
      </c>
      <c r="Y3" t="s">
        <v>61</v>
      </c>
      <c r="Z3" t="s">
        <v>62</v>
      </c>
      <c r="AA3" t="s">
        <v>63</v>
      </c>
      <c r="AB3" t="s">
        <v>64</v>
      </c>
      <c r="AC3" s="12">
        <v>45069.495370370372</v>
      </c>
      <c r="AD3" s="12">
        <v>45070.458333333336</v>
      </c>
      <c r="AE3">
        <v>23.111111111124046</v>
      </c>
      <c r="AF3" s="12">
        <v>45070.442662037036</v>
      </c>
      <c r="AG3" s="20">
        <v>6.1111111111111116E-2</v>
      </c>
      <c r="AH3" s="12">
        <v>45070.50377314815</v>
      </c>
      <c r="AI3">
        <v>-1.0905555555364117</v>
      </c>
      <c r="AJ3" t="s">
        <v>65</v>
      </c>
      <c r="AM3">
        <v>5</v>
      </c>
      <c r="AN3">
        <v>24</v>
      </c>
      <c r="AO3" t="s">
        <v>97</v>
      </c>
      <c r="AP3">
        <v>21</v>
      </c>
      <c r="AQ3">
        <v>10</v>
      </c>
      <c r="AR3">
        <v>4</v>
      </c>
    </row>
    <row r="4" spans="1:44" x14ac:dyDescent="0.2">
      <c r="A4" t="s">
        <v>44</v>
      </c>
      <c r="B4" t="s">
        <v>45</v>
      </c>
      <c r="C4" t="s">
        <v>118</v>
      </c>
      <c r="D4" t="s">
        <v>47</v>
      </c>
      <c r="E4" t="s">
        <v>48</v>
      </c>
      <c r="F4" t="s">
        <v>99</v>
      </c>
      <c r="G4" t="s">
        <v>100</v>
      </c>
      <c r="H4" t="s">
        <v>119</v>
      </c>
      <c r="I4" t="s">
        <v>120</v>
      </c>
      <c r="J4" t="s">
        <v>72</v>
      </c>
      <c r="K4" t="s">
        <v>73</v>
      </c>
      <c r="L4" s="19">
        <v>45069</v>
      </c>
      <c r="M4" s="20">
        <v>0.66729166666666673</v>
      </c>
      <c r="N4" t="s">
        <v>121</v>
      </c>
      <c r="O4" s="19">
        <v>45070</v>
      </c>
      <c r="P4" s="20">
        <v>0.54166666666666663</v>
      </c>
      <c r="Q4" t="s">
        <v>56</v>
      </c>
      <c r="R4" t="s">
        <v>122</v>
      </c>
      <c r="S4" s="19">
        <v>45070</v>
      </c>
      <c r="T4" s="20">
        <v>0.54186342592592596</v>
      </c>
      <c r="U4">
        <v>68</v>
      </c>
      <c r="V4" t="s">
        <v>123</v>
      </c>
      <c r="W4" t="s">
        <v>124</v>
      </c>
      <c r="X4" t="s">
        <v>125</v>
      </c>
      <c r="Y4" t="s">
        <v>61</v>
      </c>
      <c r="Z4" t="s">
        <v>62</v>
      </c>
      <c r="AA4" t="s">
        <v>63</v>
      </c>
      <c r="AB4" t="s">
        <v>64</v>
      </c>
      <c r="AC4" s="12">
        <v>45069.667291666665</v>
      </c>
      <c r="AD4" s="12">
        <v>45070.541666666664</v>
      </c>
      <c r="AE4">
        <v>20.98499999998603</v>
      </c>
      <c r="AF4" s="12">
        <v>45070.541863425926</v>
      </c>
      <c r="AG4" s="20">
        <v>3.7777777777777778E-2</v>
      </c>
      <c r="AH4" s="12">
        <v>45070.579641203702</v>
      </c>
      <c r="AI4">
        <v>-0.91138888889690861</v>
      </c>
      <c r="AJ4" t="s">
        <v>65</v>
      </c>
      <c r="AM4">
        <v>5</v>
      </c>
      <c r="AN4">
        <v>24</v>
      </c>
      <c r="AO4" t="s">
        <v>97</v>
      </c>
      <c r="AP4">
        <v>21</v>
      </c>
      <c r="AQ4">
        <v>13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631E8-D250-4D29-B79B-252849A5E5B8}">
  <dimension ref="A1:AR13"/>
  <sheetViews>
    <sheetView topLeftCell="E1" workbookViewId="0">
      <selection activeCell="AJ1" sqref="G1:AJ13"/>
    </sheetView>
  </sheetViews>
  <sheetFormatPr defaultColWidth="11.42578125" defaultRowHeight="12.75" x14ac:dyDescent="0.2"/>
  <cols>
    <col min="3" max="3" width="17" customWidth="1"/>
    <col min="7" max="7" width="42.140625" customWidth="1"/>
    <col min="8" max="8" width="0" hidden="1" customWidth="1"/>
    <col min="9" max="9" width="44.140625" customWidth="1"/>
    <col min="10" max="10" width="17.140625" hidden="1" customWidth="1"/>
    <col min="11" max="11" width="35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hidden="1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440</v>
      </c>
      <c r="D2" t="s">
        <v>47</v>
      </c>
      <c r="E2" t="s">
        <v>48</v>
      </c>
      <c r="F2" t="s">
        <v>430</v>
      </c>
      <c r="G2" t="s">
        <v>431</v>
      </c>
      <c r="H2" t="s">
        <v>432</v>
      </c>
      <c r="I2" t="s">
        <v>433</v>
      </c>
      <c r="J2" t="s">
        <v>72</v>
      </c>
      <c r="K2" t="s">
        <v>73</v>
      </c>
      <c r="L2" s="19">
        <v>45070</v>
      </c>
      <c r="M2" s="20">
        <v>0.52285879629629628</v>
      </c>
      <c r="N2" t="s">
        <v>441</v>
      </c>
      <c r="O2" s="19">
        <v>45071</v>
      </c>
      <c r="P2" s="20">
        <v>0.45833333333333331</v>
      </c>
      <c r="Q2" t="s">
        <v>56</v>
      </c>
      <c r="R2" t="s">
        <v>442</v>
      </c>
      <c r="S2" s="19">
        <v>45071</v>
      </c>
      <c r="T2" s="20">
        <v>0.55320601851851847</v>
      </c>
      <c r="U2">
        <v>24</v>
      </c>
      <c r="V2" t="s">
        <v>227</v>
      </c>
      <c r="W2" t="s">
        <v>228</v>
      </c>
      <c r="X2" t="s">
        <v>271</v>
      </c>
      <c r="Y2" t="s">
        <v>61</v>
      </c>
      <c r="Z2" t="s">
        <v>62</v>
      </c>
      <c r="AA2" t="s">
        <v>63</v>
      </c>
      <c r="AB2" t="s">
        <v>64</v>
      </c>
      <c r="AC2" s="12">
        <v>45070.522858796299</v>
      </c>
      <c r="AD2" s="12">
        <v>45071.458333333336</v>
      </c>
      <c r="AE2">
        <v>22.451388888875954</v>
      </c>
      <c r="AF2" s="12">
        <v>45071.553206018521</v>
      </c>
      <c r="AG2" s="20">
        <v>1.3333333333333334E-2</v>
      </c>
      <c r="AH2" s="12">
        <v>45071.56653935185</v>
      </c>
      <c r="AI2" s="23">
        <v>-2.596944444521796</v>
      </c>
      <c r="AJ2" t="s">
        <v>65</v>
      </c>
      <c r="AM2">
        <v>5</v>
      </c>
      <c r="AN2">
        <v>25</v>
      </c>
      <c r="AO2" t="s">
        <v>66</v>
      </c>
      <c r="AP2">
        <v>21</v>
      </c>
      <c r="AQ2">
        <v>13</v>
      </c>
      <c r="AR2">
        <v>5</v>
      </c>
    </row>
    <row r="3" spans="1:44" x14ac:dyDescent="0.2">
      <c r="A3" t="s">
        <v>44</v>
      </c>
      <c r="B3" t="s">
        <v>45</v>
      </c>
      <c r="C3" t="s">
        <v>443</v>
      </c>
      <c r="D3" t="s">
        <v>47</v>
      </c>
      <c r="E3" t="s">
        <v>48</v>
      </c>
      <c r="F3" t="s">
        <v>150</v>
      </c>
      <c r="G3" t="s">
        <v>151</v>
      </c>
      <c r="H3" t="s">
        <v>298</v>
      </c>
      <c r="I3" t="s">
        <v>299</v>
      </c>
      <c r="J3" t="s">
        <v>176</v>
      </c>
      <c r="K3" t="s">
        <v>177</v>
      </c>
      <c r="L3" s="19">
        <v>45070</v>
      </c>
      <c r="M3" s="20">
        <v>0.53445601851851854</v>
      </c>
      <c r="N3" t="s">
        <v>146</v>
      </c>
      <c r="O3" s="19">
        <v>45071</v>
      </c>
      <c r="P3" s="20">
        <v>0.375</v>
      </c>
      <c r="Q3" t="s">
        <v>56</v>
      </c>
      <c r="R3" t="s">
        <v>444</v>
      </c>
      <c r="S3" s="19">
        <v>45071</v>
      </c>
      <c r="T3" s="20">
        <v>0.41952546296296295</v>
      </c>
      <c r="U3">
        <v>40</v>
      </c>
      <c r="V3" t="s">
        <v>301</v>
      </c>
      <c r="W3" t="s">
        <v>302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45070.534456018519</v>
      </c>
      <c r="AD3" s="12">
        <v>45071.375</v>
      </c>
      <c r="AE3">
        <v>20.173055555555038</v>
      </c>
      <c r="AF3" s="12">
        <v>45071.419525462959</v>
      </c>
      <c r="AG3" s="20">
        <v>2.2222222222222223E-2</v>
      </c>
      <c r="AH3" s="12">
        <v>45071.441747685189</v>
      </c>
      <c r="AI3" s="23">
        <v>-1.6019444443518296</v>
      </c>
      <c r="AJ3" t="s">
        <v>65</v>
      </c>
      <c r="AM3">
        <v>5</v>
      </c>
      <c r="AN3">
        <v>25</v>
      </c>
      <c r="AO3" t="s">
        <v>66</v>
      </c>
      <c r="AP3">
        <v>21</v>
      </c>
      <c r="AQ3">
        <v>10</v>
      </c>
      <c r="AR3">
        <v>5</v>
      </c>
    </row>
    <row r="4" spans="1:44" x14ac:dyDescent="0.2">
      <c r="A4" t="s">
        <v>44</v>
      </c>
      <c r="B4" t="s">
        <v>45</v>
      </c>
      <c r="C4" t="s">
        <v>445</v>
      </c>
      <c r="D4" t="s">
        <v>47</v>
      </c>
      <c r="E4" t="s">
        <v>48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73</v>
      </c>
      <c r="L4" s="19">
        <v>45070</v>
      </c>
      <c r="M4" s="20">
        <v>0.73003472222222221</v>
      </c>
      <c r="N4" t="s">
        <v>446</v>
      </c>
      <c r="O4" s="19">
        <v>45071</v>
      </c>
      <c r="P4" s="20">
        <v>0.5</v>
      </c>
      <c r="Q4" t="s">
        <v>56</v>
      </c>
      <c r="R4" t="s">
        <v>447</v>
      </c>
      <c r="S4" s="19">
        <v>45071</v>
      </c>
      <c r="T4" s="20">
        <v>0.49817129629629631</v>
      </c>
      <c r="U4">
        <v>110</v>
      </c>
      <c r="V4" t="s">
        <v>76</v>
      </c>
      <c r="W4" t="s">
        <v>77</v>
      </c>
      <c r="X4" t="s">
        <v>448</v>
      </c>
      <c r="Y4" t="s">
        <v>61</v>
      </c>
      <c r="Z4" t="s">
        <v>62</v>
      </c>
      <c r="AA4" t="s">
        <v>63</v>
      </c>
      <c r="AB4" t="s">
        <v>64</v>
      </c>
      <c r="AC4" s="12">
        <v>45070.730034722219</v>
      </c>
      <c r="AD4" s="12">
        <v>45071.5</v>
      </c>
      <c r="AE4">
        <v>18.479166666744277</v>
      </c>
      <c r="AF4" s="12">
        <v>45071.498171296298</v>
      </c>
      <c r="AG4" s="20">
        <v>6.1111111111111116E-2</v>
      </c>
      <c r="AH4" s="12">
        <v>45071.559282407405</v>
      </c>
      <c r="AI4" s="23">
        <v>-1.4227777778869495</v>
      </c>
      <c r="AJ4" t="s">
        <v>65</v>
      </c>
      <c r="AM4">
        <v>5</v>
      </c>
      <c r="AN4">
        <v>25</v>
      </c>
      <c r="AO4" t="s">
        <v>97</v>
      </c>
      <c r="AP4">
        <v>21</v>
      </c>
      <c r="AQ4">
        <v>11</v>
      </c>
      <c r="AR4">
        <v>5</v>
      </c>
    </row>
    <row r="5" spans="1:44" x14ac:dyDescent="0.2">
      <c r="A5" t="s">
        <v>44</v>
      </c>
      <c r="B5" t="s">
        <v>45</v>
      </c>
      <c r="C5" t="s">
        <v>449</v>
      </c>
      <c r="D5" t="s">
        <v>47</v>
      </c>
      <c r="E5" t="s">
        <v>48</v>
      </c>
      <c r="F5" t="s">
        <v>150</v>
      </c>
      <c r="G5" t="s">
        <v>151</v>
      </c>
      <c r="H5" t="s">
        <v>450</v>
      </c>
      <c r="I5" t="s">
        <v>451</v>
      </c>
      <c r="J5" t="s">
        <v>72</v>
      </c>
      <c r="K5" t="s">
        <v>73</v>
      </c>
      <c r="L5" s="19">
        <v>45070</v>
      </c>
      <c r="M5" s="20">
        <v>0.53491898148148154</v>
      </c>
      <c r="N5" t="s">
        <v>146</v>
      </c>
      <c r="O5" s="19">
        <v>45071</v>
      </c>
      <c r="P5" s="20">
        <v>0.375</v>
      </c>
      <c r="Q5" t="s">
        <v>56</v>
      </c>
      <c r="R5" t="s">
        <v>452</v>
      </c>
      <c r="S5" s="19">
        <v>45071</v>
      </c>
      <c r="T5" s="20">
        <v>0.35200231481481481</v>
      </c>
      <c r="U5">
        <v>141</v>
      </c>
      <c r="V5" t="s">
        <v>453</v>
      </c>
      <c r="W5" t="s">
        <v>454</v>
      </c>
      <c r="X5" t="s">
        <v>455</v>
      </c>
      <c r="Y5" t="s">
        <v>61</v>
      </c>
      <c r="Z5" t="s">
        <v>62</v>
      </c>
      <c r="AA5" t="s">
        <v>63</v>
      </c>
      <c r="AB5" t="s">
        <v>64</v>
      </c>
      <c r="AC5" s="12">
        <v>45070.534918981481</v>
      </c>
      <c r="AD5" s="12">
        <v>45071.375</v>
      </c>
      <c r="AE5">
        <v>20.161944444465917</v>
      </c>
      <c r="AF5" s="12">
        <v>45071.352002314816</v>
      </c>
      <c r="AG5" s="20">
        <v>7.8333333333333324E-2</v>
      </c>
      <c r="AH5" s="12">
        <v>45071.430335648147</v>
      </c>
      <c r="AI5" s="23">
        <v>-1.3280555555247702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8</v>
      </c>
      <c r="AR5">
        <v>5</v>
      </c>
    </row>
    <row r="6" spans="1:44" x14ac:dyDescent="0.2">
      <c r="A6" t="s">
        <v>44</v>
      </c>
      <c r="B6" t="s">
        <v>45</v>
      </c>
      <c r="C6" t="s">
        <v>456</v>
      </c>
      <c r="D6" t="s">
        <v>47</v>
      </c>
      <c r="E6" t="s">
        <v>48</v>
      </c>
      <c r="F6" t="s">
        <v>457</v>
      </c>
      <c r="G6" t="s">
        <v>458</v>
      </c>
      <c r="H6" t="s">
        <v>459</v>
      </c>
      <c r="I6" t="s">
        <v>460</v>
      </c>
      <c r="J6" t="s">
        <v>176</v>
      </c>
      <c r="K6" t="s">
        <v>177</v>
      </c>
      <c r="L6" s="19">
        <v>45070</v>
      </c>
      <c r="M6" s="20">
        <v>0.67571759259259256</v>
      </c>
      <c r="N6" t="s">
        <v>170</v>
      </c>
      <c r="O6" s="19">
        <v>45071</v>
      </c>
      <c r="P6" s="20">
        <v>0.33333333333333331</v>
      </c>
      <c r="Q6" t="s">
        <v>56</v>
      </c>
      <c r="R6" t="s">
        <v>461</v>
      </c>
      <c r="S6" s="19">
        <v>45071</v>
      </c>
      <c r="T6" s="20">
        <v>0.29320601851851852</v>
      </c>
      <c r="U6">
        <v>170</v>
      </c>
      <c r="V6" t="s">
        <v>94</v>
      </c>
      <c r="W6" t="s">
        <v>95</v>
      </c>
      <c r="X6" t="s">
        <v>462</v>
      </c>
      <c r="Y6" t="s">
        <v>61</v>
      </c>
      <c r="Z6" t="s">
        <v>62</v>
      </c>
      <c r="AA6" t="s">
        <v>63</v>
      </c>
      <c r="AB6" t="s">
        <v>64</v>
      </c>
      <c r="AC6" s="12">
        <v>45070.675717592596</v>
      </c>
      <c r="AD6" s="12">
        <v>45071.333333333336</v>
      </c>
      <c r="AE6">
        <v>15.782777777756564</v>
      </c>
      <c r="AF6" s="12">
        <v>45071.293206018519</v>
      </c>
      <c r="AG6" s="20">
        <v>9.4444444444444442E-2</v>
      </c>
      <c r="AH6" s="12">
        <v>45071.387650462966</v>
      </c>
      <c r="AI6" s="23">
        <v>-1.3036111111287028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7</v>
      </c>
      <c r="AR6">
        <v>5</v>
      </c>
    </row>
    <row r="7" spans="1:44" x14ac:dyDescent="0.2">
      <c r="A7" t="s">
        <v>44</v>
      </c>
      <c r="B7" t="s">
        <v>45</v>
      </c>
      <c r="C7" t="s">
        <v>463</v>
      </c>
      <c r="D7" t="s">
        <v>47</v>
      </c>
      <c r="E7" t="s">
        <v>48</v>
      </c>
      <c r="F7" t="s">
        <v>457</v>
      </c>
      <c r="G7" t="s">
        <v>458</v>
      </c>
      <c r="H7" t="s">
        <v>459</v>
      </c>
      <c r="I7" t="s">
        <v>460</v>
      </c>
      <c r="J7" t="s">
        <v>176</v>
      </c>
      <c r="K7" t="s">
        <v>177</v>
      </c>
      <c r="L7" s="19">
        <v>45070</v>
      </c>
      <c r="M7" s="20">
        <v>0.67590277777777785</v>
      </c>
      <c r="N7" t="s">
        <v>146</v>
      </c>
      <c r="O7" s="19">
        <v>45071</v>
      </c>
      <c r="P7" s="20">
        <v>0.375</v>
      </c>
      <c r="Q7" t="s">
        <v>56</v>
      </c>
      <c r="R7" t="s">
        <v>464</v>
      </c>
      <c r="S7" s="19">
        <v>45071</v>
      </c>
      <c r="T7" s="20">
        <v>0.32796296296296296</v>
      </c>
      <c r="U7">
        <v>170</v>
      </c>
      <c r="V7" t="s">
        <v>94</v>
      </c>
      <c r="W7" t="s">
        <v>95</v>
      </c>
      <c r="X7" t="s">
        <v>465</v>
      </c>
      <c r="Y7" t="s">
        <v>61</v>
      </c>
      <c r="Z7" t="s">
        <v>62</v>
      </c>
      <c r="AA7" t="s">
        <v>63</v>
      </c>
      <c r="AB7" t="s">
        <v>64</v>
      </c>
      <c r="AC7" s="12">
        <v>45070.675902777781</v>
      </c>
      <c r="AD7" s="12">
        <v>45071.375</v>
      </c>
      <c r="AE7">
        <v>16.778333333262708</v>
      </c>
      <c r="AF7" s="12">
        <v>45071.327962962961</v>
      </c>
      <c r="AG7" s="20">
        <v>9.4444444444444442E-2</v>
      </c>
      <c r="AH7" s="12">
        <v>45071.422407407408</v>
      </c>
      <c r="AI7" s="23">
        <v>-1.1377777777961455</v>
      </c>
      <c r="AJ7" t="s">
        <v>65</v>
      </c>
      <c r="AM7">
        <v>5</v>
      </c>
      <c r="AN7">
        <v>25</v>
      </c>
      <c r="AO7" t="s">
        <v>97</v>
      </c>
      <c r="AP7">
        <v>21</v>
      </c>
      <c r="AQ7">
        <v>7</v>
      </c>
      <c r="AR7">
        <v>5</v>
      </c>
    </row>
    <row r="8" spans="1:44" x14ac:dyDescent="0.2">
      <c r="A8" t="s">
        <v>44</v>
      </c>
      <c r="B8" t="s">
        <v>45</v>
      </c>
      <c r="C8" t="s">
        <v>466</v>
      </c>
      <c r="D8" t="s">
        <v>47</v>
      </c>
      <c r="E8" t="s">
        <v>48</v>
      </c>
      <c r="F8" t="s">
        <v>352</v>
      </c>
      <c r="G8" t="s">
        <v>353</v>
      </c>
      <c r="H8" t="s">
        <v>354</v>
      </c>
      <c r="I8" t="s">
        <v>355</v>
      </c>
      <c r="J8" t="s">
        <v>356</v>
      </c>
      <c r="K8" t="s">
        <v>357</v>
      </c>
      <c r="L8" s="19">
        <v>45071</v>
      </c>
      <c r="M8" s="20">
        <v>0.38496527777777773</v>
      </c>
      <c r="N8" t="s">
        <v>467</v>
      </c>
      <c r="O8" s="19">
        <v>45071</v>
      </c>
      <c r="P8" s="20">
        <v>0.66666666666666663</v>
      </c>
      <c r="Q8" t="s">
        <v>56</v>
      </c>
      <c r="R8" t="s">
        <v>468</v>
      </c>
      <c r="S8" s="19">
        <v>45071</v>
      </c>
      <c r="T8" s="20">
        <v>0.61761574074074077</v>
      </c>
      <c r="U8">
        <v>167</v>
      </c>
      <c r="V8" t="s">
        <v>359</v>
      </c>
      <c r="W8" t="s">
        <v>360</v>
      </c>
      <c r="X8" t="s">
        <v>350</v>
      </c>
      <c r="Y8" t="s">
        <v>61</v>
      </c>
      <c r="Z8" t="s">
        <v>62</v>
      </c>
      <c r="AA8" t="s">
        <v>63</v>
      </c>
      <c r="AB8" t="s">
        <v>64</v>
      </c>
      <c r="AC8" s="12">
        <v>45071.384965277779</v>
      </c>
      <c r="AD8" s="12">
        <v>45071.666666666664</v>
      </c>
      <c r="AE8">
        <v>6.7608333332464099</v>
      </c>
      <c r="AF8" s="12">
        <v>45071.617615740739</v>
      </c>
      <c r="AG8" s="20">
        <v>9.2777777777777778E-2</v>
      </c>
      <c r="AH8" s="12">
        <v>45071.710393518515</v>
      </c>
      <c r="AI8" s="23">
        <v>-1.0494444444193505</v>
      </c>
      <c r="AJ8" t="s">
        <v>65</v>
      </c>
      <c r="AM8">
        <v>5</v>
      </c>
      <c r="AN8">
        <v>25</v>
      </c>
      <c r="AO8" t="s">
        <v>97</v>
      </c>
      <c r="AP8">
        <v>21</v>
      </c>
      <c r="AQ8">
        <v>14</v>
      </c>
      <c r="AR8">
        <v>5</v>
      </c>
    </row>
    <row r="9" spans="1:44" x14ac:dyDescent="0.2">
      <c r="A9" t="s">
        <v>44</v>
      </c>
      <c r="B9" t="s">
        <v>45</v>
      </c>
      <c r="C9" t="s">
        <v>469</v>
      </c>
      <c r="D9" t="s">
        <v>47</v>
      </c>
      <c r="E9" t="s">
        <v>48</v>
      </c>
      <c r="F9" t="s">
        <v>277</v>
      </c>
      <c r="G9" t="s">
        <v>278</v>
      </c>
      <c r="H9" t="s">
        <v>424</v>
      </c>
      <c r="I9" t="s">
        <v>293</v>
      </c>
      <c r="J9" t="s">
        <v>72</v>
      </c>
      <c r="K9" t="s">
        <v>73</v>
      </c>
      <c r="L9" s="19">
        <v>45070</v>
      </c>
      <c r="M9" s="20">
        <v>0.54625000000000001</v>
      </c>
      <c r="N9" t="s">
        <v>283</v>
      </c>
      <c r="O9" s="19">
        <v>45071</v>
      </c>
      <c r="P9" s="20">
        <v>0.41666666666666669</v>
      </c>
      <c r="Q9" t="s">
        <v>56</v>
      </c>
      <c r="R9" t="s">
        <v>470</v>
      </c>
      <c r="S9" s="19">
        <v>45071</v>
      </c>
      <c r="T9" s="20">
        <v>0.42799768518518522</v>
      </c>
      <c r="U9">
        <v>54</v>
      </c>
      <c r="V9" t="s">
        <v>427</v>
      </c>
      <c r="W9" t="s">
        <v>428</v>
      </c>
      <c r="X9" t="s">
        <v>237</v>
      </c>
      <c r="Y9" t="s">
        <v>61</v>
      </c>
      <c r="Z9" t="s">
        <v>62</v>
      </c>
      <c r="AA9" t="s">
        <v>63</v>
      </c>
      <c r="AB9" t="s">
        <v>64</v>
      </c>
      <c r="AC9" s="12">
        <v>45070.546249999999</v>
      </c>
      <c r="AD9" s="12">
        <v>45071.416666666664</v>
      </c>
      <c r="AE9">
        <v>20.889999999955762</v>
      </c>
      <c r="AF9" s="12">
        <v>45071.427997685183</v>
      </c>
      <c r="AG9" s="20">
        <v>3.0000000000000002E-2</v>
      </c>
      <c r="AH9" s="12">
        <v>45071.457997685182</v>
      </c>
      <c r="AI9" s="23">
        <v>-0.99194444442400709</v>
      </c>
      <c r="AJ9" t="s">
        <v>65</v>
      </c>
      <c r="AM9">
        <v>5</v>
      </c>
      <c r="AN9">
        <v>25</v>
      </c>
      <c r="AO9" t="s">
        <v>97</v>
      </c>
      <c r="AP9">
        <v>21</v>
      </c>
      <c r="AQ9">
        <v>10</v>
      </c>
      <c r="AR9">
        <v>5</v>
      </c>
    </row>
    <row r="10" spans="1:44" x14ac:dyDescent="0.2">
      <c r="A10" t="s">
        <v>44</v>
      </c>
      <c r="B10" t="s">
        <v>45</v>
      </c>
      <c r="C10" t="s">
        <v>471</v>
      </c>
      <c r="D10" t="s">
        <v>47</v>
      </c>
      <c r="E10" t="s">
        <v>48</v>
      </c>
      <c r="F10" t="s">
        <v>150</v>
      </c>
      <c r="G10" t="s">
        <v>151</v>
      </c>
      <c r="H10" t="s">
        <v>298</v>
      </c>
      <c r="I10" t="s">
        <v>299</v>
      </c>
      <c r="J10" t="s">
        <v>176</v>
      </c>
      <c r="K10" t="s">
        <v>177</v>
      </c>
      <c r="L10" s="19">
        <v>45070</v>
      </c>
      <c r="M10" s="20">
        <v>0.5345833333333333</v>
      </c>
      <c r="N10" t="s">
        <v>472</v>
      </c>
      <c r="O10" s="19">
        <v>45071</v>
      </c>
      <c r="P10" s="20">
        <v>0.54166666666666663</v>
      </c>
      <c r="Q10" t="s">
        <v>56</v>
      </c>
      <c r="R10" t="s">
        <v>473</v>
      </c>
      <c r="S10" s="19">
        <v>45071</v>
      </c>
      <c r="T10" s="20">
        <v>0.55797453703703703</v>
      </c>
      <c r="U10">
        <v>40</v>
      </c>
      <c r="V10" t="s">
        <v>301</v>
      </c>
      <c r="W10" t="s">
        <v>302</v>
      </c>
      <c r="X10" t="s">
        <v>237</v>
      </c>
      <c r="Y10" t="s">
        <v>61</v>
      </c>
      <c r="Z10" t="s">
        <v>62</v>
      </c>
      <c r="AA10" t="s">
        <v>63</v>
      </c>
      <c r="AB10" t="s">
        <v>64</v>
      </c>
      <c r="AC10" s="12">
        <v>45070.534583333334</v>
      </c>
      <c r="AD10" s="12">
        <v>45071.541666666664</v>
      </c>
      <c r="AE10">
        <v>24.169999999925494</v>
      </c>
      <c r="AF10" s="12">
        <v>45071.557974537034</v>
      </c>
      <c r="AG10" s="20">
        <v>2.2222222222222223E-2</v>
      </c>
      <c r="AH10" s="12">
        <v>45071.580196759256</v>
      </c>
      <c r="AI10" s="23">
        <v>-0.92472222220385447</v>
      </c>
      <c r="AJ10" t="s">
        <v>65</v>
      </c>
      <c r="AM10">
        <v>5</v>
      </c>
      <c r="AN10">
        <v>25</v>
      </c>
      <c r="AO10" t="s">
        <v>97</v>
      </c>
      <c r="AP10">
        <v>21</v>
      </c>
      <c r="AQ10">
        <v>13</v>
      </c>
      <c r="AR10">
        <v>5</v>
      </c>
    </row>
    <row r="11" spans="1:44" x14ac:dyDescent="0.2">
      <c r="A11" t="s">
        <v>44</v>
      </c>
      <c r="B11" t="s">
        <v>45</v>
      </c>
      <c r="C11" t="s">
        <v>474</v>
      </c>
      <c r="D11" t="s">
        <v>47</v>
      </c>
      <c r="E11" t="s">
        <v>48</v>
      </c>
      <c r="F11" t="s">
        <v>215</v>
      </c>
      <c r="G11" t="s">
        <v>216</v>
      </c>
      <c r="H11" t="s">
        <v>217</v>
      </c>
      <c r="I11" t="s">
        <v>218</v>
      </c>
      <c r="J11" t="s">
        <v>72</v>
      </c>
      <c r="K11" t="s">
        <v>73</v>
      </c>
      <c r="L11" s="19">
        <v>45070</v>
      </c>
      <c r="M11" s="20">
        <v>0.66760416666666667</v>
      </c>
      <c r="N11" t="s">
        <v>154</v>
      </c>
      <c r="O11" s="19">
        <v>45071</v>
      </c>
      <c r="P11" s="20">
        <v>0.45833333333333331</v>
      </c>
      <c r="Q11" t="s">
        <v>56</v>
      </c>
      <c r="R11" t="s">
        <v>475</v>
      </c>
      <c r="S11" s="19">
        <v>45071</v>
      </c>
      <c r="T11" s="20">
        <v>0.42914351851851856</v>
      </c>
      <c r="U11">
        <v>118</v>
      </c>
      <c r="V11" t="s">
        <v>220</v>
      </c>
      <c r="W11" t="s">
        <v>221</v>
      </c>
      <c r="X11" t="s">
        <v>275</v>
      </c>
      <c r="Y11" t="s">
        <v>61</v>
      </c>
      <c r="Z11" t="s">
        <v>62</v>
      </c>
      <c r="AA11" t="s">
        <v>63</v>
      </c>
      <c r="AB11" t="s">
        <v>64</v>
      </c>
      <c r="AC11" s="12">
        <v>45070.667604166665</v>
      </c>
      <c r="AD11" s="12">
        <v>45071.458333333336</v>
      </c>
      <c r="AE11">
        <v>18.977500000095461</v>
      </c>
      <c r="AF11" s="12">
        <v>45071.429143518515</v>
      </c>
      <c r="AG11" s="20">
        <v>6.5555555555555547E-2</v>
      </c>
      <c r="AH11" s="12">
        <v>45071.494699074072</v>
      </c>
      <c r="AI11" s="23">
        <v>-0.87277777766576037</v>
      </c>
      <c r="AJ11" t="s">
        <v>65</v>
      </c>
      <c r="AM11">
        <v>5</v>
      </c>
      <c r="AN11">
        <v>25</v>
      </c>
      <c r="AO11" t="s">
        <v>97</v>
      </c>
      <c r="AP11">
        <v>21</v>
      </c>
      <c r="AQ11">
        <v>10</v>
      </c>
      <c r="AR11">
        <v>5</v>
      </c>
    </row>
    <row r="12" spans="1:44" x14ac:dyDescent="0.2">
      <c r="A12" t="s">
        <v>44</v>
      </c>
      <c r="B12" t="s">
        <v>45</v>
      </c>
      <c r="C12" t="s">
        <v>476</v>
      </c>
      <c r="D12" t="s">
        <v>47</v>
      </c>
      <c r="E12" t="s">
        <v>48</v>
      </c>
      <c r="F12" t="s">
        <v>330</v>
      </c>
      <c r="G12" t="s">
        <v>331</v>
      </c>
      <c r="H12" t="s">
        <v>477</v>
      </c>
      <c r="I12" t="s">
        <v>478</v>
      </c>
      <c r="J12" t="s">
        <v>189</v>
      </c>
      <c r="K12" t="s">
        <v>190</v>
      </c>
      <c r="L12" s="19">
        <v>45070</v>
      </c>
      <c r="M12" s="20">
        <v>0.71378472222222211</v>
      </c>
      <c r="N12" t="s">
        <v>170</v>
      </c>
      <c r="O12" s="19">
        <v>45071</v>
      </c>
      <c r="P12" s="20">
        <v>0.33333333333333331</v>
      </c>
      <c r="Q12" t="s">
        <v>56</v>
      </c>
      <c r="R12" t="s">
        <v>479</v>
      </c>
      <c r="S12" s="19">
        <v>45071</v>
      </c>
      <c r="T12" s="20">
        <v>0.28972222222222221</v>
      </c>
      <c r="U12">
        <v>143</v>
      </c>
      <c r="V12" t="s">
        <v>140</v>
      </c>
      <c r="W12" t="s">
        <v>141</v>
      </c>
      <c r="X12" t="s">
        <v>86</v>
      </c>
      <c r="Y12" t="s">
        <v>61</v>
      </c>
      <c r="Z12" t="s">
        <v>62</v>
      </c>
      <c r="AA12" t="s">
        <v>63</v>
      </c>
      <c r="AB12" t="s">
        <v>64</v>
      </c>
      <c r="AC12" s="12">
        <v>45070.713784722226</v>
      </c>
      <c r="AD12" s="12">
        <v>45071.333333333336</v>
      </c>
      <c r="AE12">
        <v>14.869166666641831</v>
      </c>
      <c r="AF12" s="12">
        <v>45071.289722222224</v>
      </c>
      <c r="AG12" s="20">
        <v>7.9444444444444443E-2</v>
      </c>
      <c r="AH12" s="12">
        <v>45071.369166666664</v>
      </c>
      <c r="AI12" s="23">
        <v>-0.86000000004423782</v>
      </c>
      <c r="AJ12" t="s">
        <v>65</v>
      </c>
      <c r="AM12">
        <v>5</v>
      </c>
      <c r="AN12">
        <v>25</v>
      </c>
      <c r="AO12" t="s">
        <v>97</v>
      </c>
      <c r="AP12">
        <v>21</v>
      </c>
      <c r="AQ12">
        <v>6</v>
      </c>
      <c r="AR12">
        <v>5</v>
      </c>
    </row>
    <row r="13" spans="1:44" x14ac:dyDescent="0.2">
      <c r="A13" t="s">
        <v>44</v>
      </c>
      <c r="B13" t="s">
        <v>45</v>
      </c>
      <c r="C13" t="s">
        <v>480</v>
      </c>
      <c r="D13" t="s">
        <v>47</v>
      </c>
      <c r="E13" t="s">
        <v>48</v>
      </c>
      <c r="F13" t="s">
        <v>481</v>
      </c>
      <c r="G13" t="s">
        <v>482</v>
      </c>
      <c r="H13" t="s">
        <v>483</v>
      </c>
      <c r="I13" t="s">
        <v>484</v>
      </c>
      <c r="J13" t="s">
        <v>72</v>
      </c>
      <c r="K13" t="s">
        <v>73</v>
      </c>
      <c r="L13" s="19">
        <v>45070</v>
      </c>
      <c r="M13" s="20">
        <v>0.34831018518518514</v>
      </c>
      <c r="N13" t="s">
        <v>446</v>
      </c>
      <c r="O13" s="19">
        <v>45071</v>
      </c>
      <c r="P13" s="20">
        <v>0.5</v>
      </c>
      <c r="Q13" t="s">
        <v>56</v>
      </c>
      <c r="R13" t="s">
        <v>485</v>
      </c>
      <c r="S13" s="19">
        <v>45071</v>
      </c>
      <c r="T13" s="20">
        <v>0.46194444444444444</v>
      </c>
      <c r="U13">
        <v>127</v>
      </c>
      <c r="V13" t="s">
        <v>211</v>
      </c>
      <c r="W13" t="s">
        <v>212</v>
      </c>
      <c r="X13" t="s">
        <v>486</v>
      </c>
      <c r="Y13" t="s">
        <v>61</v>
      </c>
      <c r="Z13" t="s">
        <v>62</v>
      </c>
      <c r="AA13" t="s">
        <v>63</v>
      </c>
      <c r="AB13" t="s">
        <v>64</v>
      </c>
      <c r="AC13" s="12">
        <v>45070.348310185182</v>
      </c>
      <c r="AD13" s="12">
        <v>45071.5</v>
      </c>
      <c r="AE13">
        <v>27.640555555641185</v>
      </c>
      <c r="AF13" s="12">
        <v>45071.461944444447</v>
      </c>
      <c r="AG13" s="20">
        <v>7.0555555555555552E-2</v>
      </c>
      <c r="AH13" s="12">
        <v>45071.532500000001</v>
      </c>
      <c r="AI13" s="23">
        <v>-0.78000000002793968</v>
      </c>
      <c r="AJ13" t="s">
        <v>65</v>
      </c>
      <c r="AM13">
        <v>5</v>
      </c>
      <c r="AN13">
        <v>25</v>
      </c>
      <c r="AO13" t="s">
        <v>97</v>
      </c>
      <c r="AP13">
        <v>21</v>
      </c>
      <c r="AQ13">
        <v>11</v>
      </c>
      <c r="AR13">
        <v>5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1F8DF-788D-42B9-BAB6-1DCDA0530ABF}">
  <dimension ref="A1:AR8"/>
  <sheetViews>
    <sheetView topLeftCell="F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8" max="8" width="0" hidden="1" customWidth="1"/>
    <col min="9" max="9" width="24.42578125" customWidth="1"/>
    <col min="10" max="10" width="17.140625" hidden="1" customWidth="1"/>
    <col min="11" max="11" width="36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487</v>
      </c>
      <c r="D2" t="s">
        <v>47</v>
      </c>
      <c r="E2" t="s">
        <v>48</v>
      </c>
      <c r="F2" t="s">
        <v>160</v>
      </c>
      <c r="G2" t="s">
        <v>161</v>
      </c>
      <c r="H2" t="s">
        <v>416</v>
      </c>
      <c r="I2" t="s">
        <v>417</v>
      </c>
      <c r="J2" t="s">
        <v>72</v>
      </c>
      <c r="K2" t="s">
        <v>73</v>
      </c>
      <c r="L2" s="19">
        <v>45075</v>
      </c>
      <c r="M2" s="20">
        <v>0.53134259259259264</v>
      </c>
      <c r="N2" t="s">
        <v>488</v>
      </c>
      <c r="O2" s="19">
        <v>45076</v>
      </c>
      <c r="P2" s="20">
        <v>0.5</v>
      </c>
      <c r="Q2" t="s">
        <v>56</v>
      </c>
      <c r="R2" t="s">
        <v>489</v>
      </c>
      <c r="S2" s="19">
        <v>45076</v>
      </c>
      <c r="T2" s="20">
        <v>0.5360300925925926</v>
      </c>
      <c r="U2">
        <v>222</v>
      </c>
      <c r="V2" t="s">
        <v>420</v>
      </c>
      <c r="W2" t="s">
        <v>421</v>
      </c>
      <c r="X2" t="s">
        <v>490</v>
      </c>
      <c r="Y2" t="s">
        <v>61</v>
      </c>
      <c r="Z2" t="s">
        <v>62</v>
      </c>
      <c r="AA2" t="s">
        <v>63</v>
      </c>
      <c r="AB2" t="s">
        <v>64</v>
      </c>
      <c r="AC2" s="12">
        <v>45075.531342592592</v>
      </c>
      <c r="AD2" s="12">
        <v>45076.5</v>
      </c>
      <c r="AE2">
        <v>23.247777777782176</v>
      </c>
      <c r="AF2" s="12">
        <v>45076.536030092589</v>
      </c>
      <c r="AG2" s="20">
        <v>0.12333333333333334</v>
      </c>
      <c r="AH2" s="12">
        <v>45076.659363425926</v>
      </c>
      <c r="AI2" s="23">
        <v>-3.8247222222271375</v>
      </c>
      <c r="AJ2" t="s">
        <v>65</v>
      </c>
      <c r="AM2">
        <v>5</v>
      </c>
      <c r="AN2">
        <v>30</v>
      </c>
      <c r="AO2" t="s">
        <v>491</v>
      </c>
      <c r="AP2">
        <v>22</v>
      </c>
      <c r="AQ2">
        <v>12</v>
      </c>
      <c r="AR2">
        <v>3</v>
      </c>
    </row>
    <row r="3" spans="1:44" x14ac:dyDescent="0.2">
      <c r="A3" t="s">
        <v>44</v>
      </c>
      <c r="B3" t="s">
        <v>45</v>
      </c>
      <c r="C3" t="s">
        <v>492</v>
      </c>
      <c r="D3" t="s">
        <v>47</v>
      </c>
      <c r="E3" t="s">
        <v>48</v>
      </c>
      <c r="F3" t="s">
        <v>493</v>
      </c>
      <c r="G3" t="s">
        <v>494</v>
      </c>
      <c r="H3" t="s">
        <v>495</v>
      </c>
      <c r="I3" t="s">
        <v>496</v>
      </c>
      <c r="J3" t="s">
        <v>176</v>
      </c>
      <c r="K3" t="s">
        <v>177</v>
      </c>
      <c r="L3" s="19">
        <v>45076</v>
      </c>
      <c r="M3" s="20">
        <v>0.36208333333333331</v>
      </c>
      <c r="N3" t="s">
        <v>497</v>
      </c>
      <c r="O3" s="19">
        <v>45076</v>
      </c>
      <c r="P3" s="20">
        <v>0.54166666666666663</v>
      </c>
      <c r="Q3" t="s">
        <v>56</v>
      </c>
      <c r="R3" t="s">
        <v>498</v>
      </c>
      <c r="S3" s="19">
        <v>45076</v>
      </c>
      <c r="T3" s="20">
        <v>0.55476851851851849</v>
      </c>
      <c r="U3">
        <v>149</v>
      </c>
      <c r="V3" t="s">
        <v>499</v>
      </c>
      <c r="W3" t="s">
        <v>500</v>
      </c>
      <c r="X3" t="s">
        <v>501</v>
      </c>
      <c r="Y3" t="s">
        <v>61</v>
      </c>
      <c r="Z3" t="s">
        <v>62</v>
      </c>
      <c r="AA3" t="s">
        <v>63</v>
      </c>
      <c r="AB3" t="s">
        <v>64</v>
      </c>
      <c r="AC3" s="12">
        <v>45076.362083333333</v>
      </c>
      <c r="AD3" s="12">
        <v>45076.541666666664</v>
      </c>
      <c r="AE3">
        <v>4.309999999939464</v>
      </c>
      <c r="AF3" s="12">
        <v>45076.554768518516</v>
      </c>
      <c r="AG3" s="20">
        <v>8.2777777777777783E-2</v>
      </c>
      <c r="AH3" s="12">
        <v>45076.637546296297</v>
      </c>
      <c r="AI3" s="23">
        <v>-2.3011111111845821</v>
      </c>
      <c r="AJ3" t="s">
        <v>65</v>
      </c>
      <c r="AM3">
        <v>5</v>
      </c>
      <c r="AN3">
        <v>30</v>
      </c>
      <c r="AO3" t="s">
        <v>66</v>
      </c>
      <c r="AP3">
        <v>22</v>
      </c>
      <c r="AQ3">
        <v>13</v>
      </c>
      <c r="AR3">
        <v>3</v>
      </c>
    </row>
    <row r="4" spans="1:44" x14ac:dyDescent="0.2">
      <c r="A4" t="s">
        <v>44</v>
      </c>
      <c r="B4" t="s">
        <v>45</v>
      </c>
      <c r="C4" t="s">
        <v>502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45075</v>
      </c>
      <c r="M4" s="20">
        <v>0.49290509259259258</v>
      </c>
      <c r="N4" t="s">
        <v>503</v>
      </c>
      <c r="O4" s="19">
        <v>45076</v>
      </c>
      <c r="P4" s="20">
        <v>0.375</v>
      </c>
      <c r="Q4" t="s">
        <v>56</v>
      </c>
      <c r="R4" t="s">
        <v>504</v>
      </c>
      <c r="S4" s="19">
        <v>45076</v>
      </c>
      <c r="T4" s="20">
        <v>0.32988425925925924</v>
      </c>
      <c r="U4">
        <v>170</v>
      </c>
      <c r="V4" t="s">
        <v>94</v>
      </c>
      <c r="W4" t="s">
        <v>95</v>
      </c>
      <c r="X4" t="s">
        <v>505</v>
      </c>
      <c r="Y4" t="s">
        <v>61</v>
      </c>
      <c r="Z4" t="s">
        <v>62</v>
      </c>
      <c r="AA4" t="s">
        <v>63</v>
      </c>
      <c r="AB4" t="s">
        <v>64</v>
      </c>
      <c r="AC4" s="12">
        <v>45075.492905092593</v>
      </c>
      <c r="AD4" s="12">
        <v>45076.375</v>
      </c>
      <c r="AE4">
        <v>21.170277777768206</v>
      </c>
      <c r="AF4" s="12">
        <v>45076.329884259256</v>
      </c>
      <c r="AG4" s="20">
        <v>9.4444444444444442E-2</v>
      </c>
      <c r="AH4" s="12">
        <v>45076.424328703702</v>
      </c>
      <c r="AI4" s="23">
        <v>-1.1838888888596557</v>
      </c>
      <c r="AJ4" t="s">
        <v>65</v>
      </c>
      <c r="AM4">
        <v>5</v>
      </c>
      <c r="AN4">
        <v>30</v>
      </c>
      <c r="AO4" t="s">
        <v>97</v>
      </c>
      <c r="AP4">
        <v>22</v>
      </c>
      <c r="AQ4">
        <v>7</v>
      </c>
      <c r="AR4">
        <v>3</v>
      </c>
    </row>
    <row r="5" spans="1:44" x14ac:dyDescent="0.2">
      <c r="A5" t="s">
        <v>44</v>
      </c>
      <c r="B5" t="s">
        <v>45</v>
      </c>
      <c r="C5" t="s">
        <v>506</v>
      </c>
      <c r="D5" t="s">
        <v>47</v>
      </c>
      <c r="E5" t="s">
        <v>48</v>
      </c>
      <c r="F5" t="s">
        <v>160</v>
      </c>
      <c r="G5" t="s">
        <v>161</v>
      </c>
      <c r="H5" t="s">
        <v>507</v>
      </c>
      <c r="I5" t="s">
        <v>508</v>
      </c>
      <c r="J5" t="s">
        <v>72</v>
      </c>
      <c r="K5" t="s">
        <v>73</v>
      </c>
      <c r="L5" s="19">
        <v>45075</v>
      </c>
      <c r="M5" s="20">
        <v>0.46979166666666666</v>
      </c>
      <c r="N5" t="s">
        <v>509</v>
      </c>
      <c r="O5" s="19">
        <v>45076</v>
      </c>
      <c r="P5" s="20">
        <v>0.5</v>
      </c>
      <c r="Q5" t="s">
        <v>56</v>
      </c>
      <c r="R5" t="s">
        <v>510</v>
      </c>
      <c r="S5" s="19">
        <v>45076</v>
      </c>
      <c r="T5" s="20">
        <v>0.27836805555555555</v>
      </c>
      <c r="U5">
        <v>463</v>
      </c>
      <c r="V5" t="s">
        <v>511</v>
      </c>
      <c r="W5" t="s">
        <v>512</v>
      </c>
      <c r="X5" t="s">
        <v>513</v>
      </c>
      <c r="Y5" t="s">
        <v>61</v>
      </c>
      <c r="Z5" t="s">
        <v>62</v>
      </c>
      <c r="AA5" t="s">
        <v>63</v>
      </c>
      <c r="AB5" t="s">
        <v>64</v>
      </c>
      <c r="AC5" s="12">
        <v>45075.46979166667</v>
      </c>
      <c r="AD5" s="12">
        <v>45076.5</v>
      </c>
      <c r="AE5">
        <v>24.724999999918509</v>
      </c>
      <c r="AF5" s="12">
        <v>45076.278368055559</v>
      </c>
      <c r="AG5" s="20">
        <v>0.25722222222222224</v>
      </c>
      <c r="AH5" s="12">
        <v>45076.535590277781</v>
      </c>
      <c r="AI5" s="23">
        <v>-0.85416666674427688</v>
      </c>
      <c r="AJ5" t="s">
        <v>65</v>
      </c>
      <c r="AM5">
        <v>5</v>
      </c>
      <c r="AN5">
        <v>30</v>
      </c>
      <c r="AO5" t="s">
        <v>97</v>
      </c>
      <c r="AP5">
        <v>22</v>
      </c>
      <c r="AQ5">
        <v>6</v>
      </c>
      <c r="AR5">
        <v>3</v>
      </c>
    </row>
    <row r="6" spans="1:44" x14ac:dyDescent="0.2">
      <c r="A6" t="s">
        <v>44</v>
      </c>
      <c r="B6" t="s">
        <v>45</v>
      </c>
      <c r="C6" t="s">
        <v>514</v>
      </c>
      <c r="D6" t="s">
        <v>47</v>
      </c>
      <c r="E6" t="s">
        <v>48</v>
      </c>
      <c r="F6" t="s">
        <v>150</v>
      </c>
      <c r="G6" t="s">
        <v>151</v>
      </c>
      <c r="H6" t="s">
        <v>224</v>
      </c>
      <c r="I6" t="s">
        <v>225</v>
      </c>
      <c r="J6" t="s">
        <v>176</v>
      </c>
      <c r="K6" t="s">
        <v>177</v>
      </c>
      <c r="L6" s="19">
        <v>45075</v>
      </c>
      <c r="M6" s="20">
        <v>0.55523148148148149</v>
      </c>
      <c r="N6" t="s">
        <v>515</v>
      </c>
      <c r="O6" s="19">
        <v>45076</v>
      </c>
      <c r="P6" s="20">
        <v>0.45833333333333331</v>
      </c>
      <c r="Q6" t="s">
        <v>56</v>
      </c>
      <c r="R6" t="s">
        <v>516</v>
      </c>
      <c r="S6" s="19">
        <v>45076</v>
      </c>
      <c r="T6" s="20">
        <v>0.47877314814814814</v>
      </c>
      <c r="U6">
        <v>24</v>
      </c>
      <c r="V6" t="s">
        <v>227</v>
      </c>
      <c r="W6" t="s">
        <v>228</v>
      </c>
      <c r="X6" t="s">
        <v>517</v>
      </c>
      <c r="Y6" t="s">
        <v>61</v>
      </c>
      <c r="Z6" t="s">
        <v>62</v>
      </c>
      <c r="AA6" t="s">
        <v>63</v>
      </c>
      <c r="AB6" t="s">
        <v>64</v>
      </c>
      <c r="AC6" s="12">
        <v>45075.555231481485</v>
      </c>
      <c r="AD6" s="12">
        <v>45076.458333333336</v>
      </c>
      <c r="AE6">
        <v>21.67444444441935</v>
      </c>
      <c r="AF6" s="12">
        <v>45076.478773148148</v>
      </c>
      <c r="AG6" s="20">
        <v>1.3333333333333334E-2</v>
      </c>
      <c r="AH6" s="12">
        <v>45076.492106481484</v>
      </c>
      <c r="AI6" s="23">
        <v>-0.81055555556667969</v>
      </c>
      <c r="AJ6" t="s">
        <v>65</v>
      </c>
      <c r="AM6">
        <v>5</v>
      </c>
      <c r="AN6">
        <v>30</v>
      </c>
      <c r="AO6" t="s">
        <v>97</v>
      </c>
      <c r="AP6">
        <v>22</v>
      </c>
      <c r="AQ6">
        <v>11</v>
      </c>
      <c r="AR6">
        <v>3</v>
      </c>
    </row>
    <row r="7" spans="1:44" x14ac:dyDescent="0.2">
      <c r="A7" t="s">
        <v>44</v>
      </c>
      <c r="B7" t="s">
        <v>45</v>
      </c>
      <c r="C7" t="s">
        <v>518</v>
      </c>
      <c r="D7" t="s">
        <v>47</v>
      </c>
      <c r="E7" t="s">
        <v>48</v>
      </c>
      <c r="F7" t="s">
        <v>277</v>
      </c>
      <c r="G7" t="s">
        <v>278</v>
      </c>
      <c r="H7" t="s">
        <v>424</v>
      </c>
      <c r="I7" t="s">
        <v>293</v>
      </c>
      <c r="J7" t="s">
        <v>72</v>
      </c>
      <c r="K7" t="s">
        <v>73</v>
      </c>
      <c r="L7" s="19">
        <v>45076</v>
      </c>
      <c r="M7" s="20">
        <v>0.45172453703703702</v>
      </c>
      <c r="N7" t="s">
        <v>497</v>
      </c>
      <c r="O7" s="19">
        <v>45076</v>
      </c>
      <c r="P7" s="20">
        <v>0.54166666666666663</v>
      </c>
      <c r="Q7" t="s">
        <v>56</v>
      </c>
      <c r="R7" t="s">
        <v>519</v>
      </c>
      <c r="S7" s="19">
        <v>45076</v>
      </c>
      <c r="T7" s="20">
        <v>0.54449074074074078</v>
      </c>
      <c r="U7">
        <v>54</v>
      </c>
      <c r="V7" t="s">
        <v>427</v>
      </c>
      <c r="W7" t="s">
        <v>428</v>
      </c>
      <c r="X7" t="s">
        <v>383</v>
      </c>
      <c r="Y7" t="s">
        <v>61</v>
      </c>
      <c r="Z7" t="s">
        <v>62</v>
      </c>
      <c r="AA7" t="s">
        <v>63</v>
      </c>
      <c r="AB7" t="s">
        <v>64</v>
      </c>
      <c r="AC7" s="12">
        <v>45076.451724537037</v>
      </c>
      <c r="AD7" s="12">
        <v>45076.541666666664</v>
      </c>
      <c r="AE7">
        <v>2.1586111110518686</v>
      </c>
      <c r="AF7" s="12">
        <v>45076.544490740744</v>
      </c>
      <c r="AG7" s="20">
        <v>3.0000000000000002E-2</v>
      </c>
      <c r="AH7" s="12">
        <v>45076.574490740742</v>
      </c>
      <c r="AI7" s="23">
        <v>-0.78777777787763625</v>
      </c>
      <c r="AJ7" t="s">
        <v>65</v>
      </c>
      <c r="AM7">
        <v>5</v>
      </c>
      <c r="AN7">
        <v>30</v>
      </c>
      <c r="AO7" t="s">
        <v>97</v>
      </c>
      <c r="AP7">
        <v>22</v>
      </c>
      <c r="AQ7">
        <v>13</v>
      </c>
      <c r="AR7">
        <v>3</v>
      </c>
    </row>
    <row r="8" spans="1:44" x14ac:dyDescent="0.2">
      <c r="A8" t="s">
        <v>44</v>
      </c>
      <c r="B8" t="s">
        <v>45</v>
      </c>
      <c r="C8" t="s">
        <v>520</v>
      </c>
      <c r="D8" t="s">
        <v>47</v>
      </c>
      <c r="E8" t="s">
        <v>48</v>
      </c>
      <c r="F8" t="s">
        <v>330</v>
      </c>
      <c r="G8" t="s">
        <v>331</v>
      </c>
      <c r="H8" t="s">
        <v>332</v>
      </c>
      <c r="I8" t="s">
        <v>333</v>
      </c>
      <c r="J8" t="s">
        <v>189</v>
      </c>
      <c r="K8" t="s">
        <v>190</v>
      </c>
      <c r="L8" s="19">
        <v>45075</v>
      </c>
      <c r="M8" s="20">
        <v>0.67553240740740739</v>
      </c>
      <c r="N8" t="s">
        <v>521</v>
      </c>
      <c r="O8" s="19">
        <v>45076</v>
      </c>
      <c r="P8" s="20">
        <v>0.5</v>
      </c>
      <c r="Q8" t="s">
        <v>56</v>
      </c>
      <c r="R8" t="s">
        <v>522</v>
      </c>
      <c r="S8" s="19">
        <v>45076</v>
      </c>
      <c r="T8" s="20">
        <v>0.51929398148148154</v>
      </c>
      <c r="U8">
        <v>24</v>
      </c>
      <c r="V8" t="s">
        <v>227</v>
      </c>
      <c r="W8" t="s">
        <v>228</v>
      </c>
      <c r="X8" t="s">
        <v>336</v>
      </c>
      <c r="Y8" t="s">
        <v>61</v>
      </c>
      <c r="Z8" t="s">
        <v>62</v>
      </c>
      <c r="AA8" t="s">
        <v>63</v>
      </c>
      <c r="AB8" t="s">
        <v>64</v>
      </c>
      <c r="AC8" s="12">
        <v>45075.675532407404</v>
      </c>
      <c r="AD8" s="12">
        <v>45076.5</v>
      </c>
      <c r="AE8">
        <v>19.787222222308628</v>
      </c>
      <c r="AF8" s="12">
        <v>45076.519293981481</v>
      </c>
      <c r="AG8" s="20">
        <v>1.3333333333333334E-2</v>
      </c>
      <c r="AH8" s="12">
        <v>45076.532627314817</v>
      </c>
      <c r="AI8" s="23">
        <v>-0.78305555559927598</v>
      </c>
      <c r="AJ8" t="s">
        <v>65</v>
      </c>
      <c r="AM8">
        <v>5</v>
      </c>
      <c r="AN8">
        <v>30</v>
      </c>
      <c r="AO8" t="s">
        <v>97</v>
      </c>
      <c r="AP8">
        <v>22</v>
      </c>
      <c r="AQ8">
        <v>12</v>
      </c>
      <c r="AR8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12F1-DE89-4B25-84EA-134C8D6D45A4}">
  <dimension ref="A1:AR4"/>
  <sheetViews>
    <sheetView topLeftCell="F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31.85546875" customWidth="1"/>
    <col min="10" max="10" width="17.140625" hidden="1" customWidth="1"/>
    <col min="11" max="11" width="44.8554687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523</v>
      </c>
      <c r="D2" t="s">
        <v>47</v>
      </c>
      <c r="E2" t="s">
        <v>48</v>
      </c>
      <c r="F2" t="s">
        <v>150</v>
      </c>
      <c r="G2" t="s">
        <v>151</v>
      </c>
      <c r="H2" t="s">
        <v>524</v>
      </c>
      <c r="I2" t="s">
        <v>525</v>
      </c>
      <c r="J2" t="s">
        <v>176</v>
      </c>
      <c r="K2" t="s">
        <v>177</v>
      </c>
      <c r="L2" s="19">
        <v>45076</v>
      </c>
      <c r="M2" s="20">
        <v>0.55546296296296294</v>
      </c>
      <c r="N2" t="s">
        <v>526</v>
      </c>
      <c r="O2" s="19">
        <v>45077</v>
      </c>
      <c r="P2" s="20">
        <v>0.41666666666666669</v>
      </c>
      <c r="Q2" t="s">
        <v>56</v>
      </c>
      <c r="R2" t="s">
        <v>527</v>
      </c>
      <c r="S2" s="19">
        <v>45077</v>
      </c>
      <c r="T2" s="20">
        <v>0.41662037037037036</v>
      </c>
      <c r="U2">
        <v>211</v>
      </c>
      <c r="V2" t="s">
        <v>528</v>
      </c>
      <c r="W2" t="s">
        <v>529</v>
      </c>
      <c r="X2" t="s">
        <v>168</v>
      </c>
      <c r="Y2" t="s">
        <v>61</v>
      </c>
      <c r="Z2" t="s">
        <v>62</v>
      </c>
      <c r="AA2" t="s">
        <v>63</v>
      </c>
      <c r="AB2" t="s">
        <v>64</v>
      </c>
      <c r="AC2" s="12">
        <v>45076.555462962962</v>
      </c>
      <c r="AD2" s="12">
        <v>45077.416666666664</v>
      </c>
      <c r="AE2">
        <v>20.668888888845686</v>
      </c>
      <c r="AF2" s="12">
        <v>45077.416620370372</v>
      </c>
      <c r="AG2" s="20">
        <v>0.11722222222222223</v>
      </c>
      <c r="AH2" s="12">
        <v>45077.533842592595</v>
      </c>
      <c r="AI2" s="37">
        <v>-2.8122222223319113</v>
      </c>
      <c r="AJ2" t="s">
        <v>65</v>
      </c>
      <c r="AM2">
        <v>5</v>
      </c>
      <c r="AN2">
        <v>31</v>
      </c>
      <c r="AO2" t="s">
        <v>66</v>
      </c>
      <c r="AP2">
        <v>22</v>
      </c>
      <c r="AQ2">
        <v>9</v>
      </c>
      <c r="AR2">
        <v>4</v>
      </c>
    </row>
    <row r="3" spans="1:44" x14ac:dyDescent="0.2">
      <c r="A3" t="s">
        <v>44</v>
      </c>
      <c r="B3" t="s">
        <v>45</v>
      </c>
      <c r="C3" t="s">
        <v>530</v>
      </c>
      <c r="D3" t="s">
        <v>47</v>
      </c>
      <c r="E3" t="s">
        <v>48</v>
      </c>
      <c r="F3" t="s">
        <v>215</v>
      </c>
      <c r="G3" t="s">
        <v>216</v>
      </c>
      <c r="H3" t="s">
        <v>217</v>
      </c>
      <c r="I3" t="s">
        <v>218</v>
      </c>
      <c r="J3" t="s">
        <v>72</v>
      </c>
      <c r="K3" t="s">
        <v>73</v>
      </c>
      <c r="L3" s="19">
        <v>45076</v>
      </c>
      <c r="M3" s="20">
        <v>0.66336805555555556</v>
      </c>
      <c r="N3" t="s">
        <v>531</v>
      </c>
      <c r="O3" s="19">
        <v>45077</v>
      </c>
      <c r="P3" s="20">
        <v>0.45833333333333331</v>
      </c>
      <c r="Q3" t="s">
        <v>56</v>
      </c>
      <c r="R3" t="s">
        <v>532</v>
      </c>
      <c r="S3" s="19">
        <v>45077</v>
      </c>
      <c r="T3" s="20">
        <v>0.4621527777777778</v>
      </c>
      <c r="U3">
        <v>118</v>
      </c>
      <c r="V3" t="s">
        <v>220</v>
      </c>
      <c r="W3" t="s">
        <v>221</v>
      </c>
      <c r="X3" t="s">
        <v>383</v>
      </c>
      <c r="Y3" t="s">
        <v>61</v>
      </c>
      <c r="Z3" t="s">
        <v>62</v>
      </c>
      <c r="AA3" t="s">
        <v>63</v>
      </c>
      <c r="AB3" t="s">
        <v>64</v>
      </c>
      <c r="AC3" s="12">
        <v>45076.663368055553</v>
      </c>
      <c r="AD3" s="12">
        <v>45077.458333333336</v>
      </c>
      <c r="AE3">
        <v>19.079166666779201</v>
      </c>
      <c r="AF3" s="12">
        <v>45077.462152777778</v>
      </c>
      <c r="AG3" s="20">
        <v>6.5555555555555547E-2</v>
      </c>
      <c r="AH3" s="12">
        <v>45077.527708333335</v>
      </c>
      <c r="AI3" s="37">
        <v>-1.6649999999790452</v>
      </c>
      <c r="AJ3" t="s">
        <v>65</v>
      </c>
      <c r="AM3">
        <v>5</v>
      </c>
      <c r="AN3">
        <v>31</v>
      </c>
      <c r="AO3" t="s">
        <v>66</v>
      </c>
      <c r="AP3">
        <v>22</v>
      </c>
      <c r="AQ3">
        <v>11</v>
      </c>
      <c r="AR3">
        <v>4</v>
      </c>
    </row>
    <row r="4" spans="1:44" x14ac:dyDescent="0.2">
      <c r="A4" t="s">
        <v>44</v>
      </c>
      <c r="B4" t="s">
        <v>45</v>
      </c>
      <c r="C4" t="s">
        <v>533</v>
      </c>
      <c r="D4" t="s">
        <v>47</v>
      </c>
      <c r="E4" t="s">
        <v>48</v>
      </c>
      <c r="F4" t="s">
        <v>457</v>
      </c>
      <c r="G4" t="s">
        <v>458</v>
      </c>
      <c r="H4" t="s">
        <v>459</v>
      </c>
      <c r="I4" t="s">
        <v>460</v>
      </c>
      <c r="J4" t="s">
        <v>176</v>
      </c>
      <c r="K4" t="s">
        <v>177</v>
      </c>
      <c r="L4" s="19">
        <v>45076</v>
      </c>
      <c r="M4" s="20">
        <v>0.64026620370370368</v>
      </c>
      <c r="N4" t="s">
        <v>534</v>
      </c>
      <c r="O4" s="19">
        <v>45077</v>
      </c>
      <c r="P4" s="20">
        <v>0.33333333333333331</v>
      </c>
      <c r="Q4" t="s">
        <v>56</v>
      </c>
      <c r="R4" t="s">
        <v>535</v>
      </c>
      <c r="S4" s="19">
        <v>45077</v>
      </c>
      <c r="T4" s="20">
        <v>0.28578703703703706</v>
      </c>
      <c r="U4">
        <v>170</v>
      </c>
      <c r="V4" t="s">
        <v>94</v>
      </c>
      <c r="W4" t="s">
        <v>95</v>
      </c>
      <c r="X4" t="s">
        <v>414</v>
      </c>
      <c r="Y4" t="s">
        <v>61</v>
      </c>
      <c r="Z4" t="s">
        <v>62</v>
      </c>
      <c r="AA4" t="s">
        <v>63</v>
      </c>
      <c r="AB4" t="s">
        <v>64</v>
      </c>
      <c r="AC4" s="12">
        <v>45076.640266203707</v>
      </c>
      <c r="AD4" s="12">
        <v>45077.333333333336</v>
      </c>
      <c r="AE4">
        <v>16.633611111086793</v>
      </c>
      <c r="AF4" s="12">
        <v>45077.285787037035</v>
      </c>
      <c r="AG4" s="20">
        <v>9.4444444444444442E-2</v>
      </c>
      <c r="AH4" s="12">
        <v>45077.380231481482</v>
      </c>
      <c r="AI4" s="37">
        <v>-1.1255555555108003</v>
      </c>
      <c r="AJ4" t="s">
        <v>65</v>
      </c>
      <c r="AM4">
        <v>5</v>
      </c>
      <c r="AN4">
        <v>31</v>
      </c>
      <c r="AO4" t="s">
        <v>97</v>
      </c>
      <c r="AP4">
        <v>22</v>
      </c>
      <c r="AQ4">
        <v>6</v>
      </c>
      <c r="AR4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FA7F-1619-4EC4-83EC-953D6571FA50}">
  <dimension ref="A1:AR27"/>
  <sheetViews>
    <sheetView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537</v>
      </c>
      <c r="C2" t="s">
        <v>538</v>
      </c>
      <c r="D2" t="s">
        <v>47</v>
      </c>
      <c r="E2" t="s">
        <v>539</v>
      </c>
      <c r="F2" t="s">
        <v>540</v>
      </c>
      <c r="G2" t="s">
        <v>541</v>
      </c>
      <c r="H2" t="s">
        <v>542</v>
      </c>
      <c r="I2" t="s">
        <v>543</v>
      </c>
      <c r="J2" t="s">
        <v>544</v>
      </c>
      <c r="K2" t="s">
        <v>545</v>
      </c>
      <c r="L2" s="19">
        <v>45056</v>
      </c>
      <c r="M2" s="20">
        <v>0.76789351851851861</v>
      </c>
      <c r="N2" t="s">
        <v>546</v>
      </c>
      <c r="O2" s="19">
        <v>45057</v>
      </c>
      <c r="P2" s="20">
        <v>0.77083333333333337</v>
      </c>
      <c r="Q2" t="s">
        <v>547</v>
      </c>
      <c r="R2" t="s">
        <v>548</v>
      </c>
      <c r="S2" s="19">
        <v>45057</v>
      </c>
      <c r="T2" s="20">
        <v>0.73287037037037039</v>
      </c>
      <c r="U2">
        <v>146</v>
      </c>
      <c r="V2" t="s">
        <v>549</v>
      </c>
      <c r="W2" t="s">
        <v>550</v>
      </c>
      <c r="X2" t="s">
        <v>551</v>
      </c>
      <c r="Y2" t="s">
        <v>61</v>
      </c>
      <c r="Z2" t="s">
        <v>62</v>
      </c>
      <c r="AA2" t="s">
        <v>552</v>
      </c>
      <c r="AB2" t="s">
        <v>553</v>
      </c>
      <c r="AC2" s="12">
        <v>45056.767893518518</v>
      </c>
      <c r="AD2" s="12">
        <v>45057.770833333336</v>
      </c>
      <c r="AE2">
        <v>24.070555555634201</v>
      </c>
      <c r="AF2" s="12">
        <v>45057.732870370368</v>
      </c>
      <c r="AG2" s="20">
        <v>8.111111111111112E-2</v>
      </c>
      <c r="AH2" s="12">
        <v>45057.813981481479</v>
      </c>
      <c r="AI2">
        <v>-1.0355555554269813</v>
      </c>
      <c r="AJ2" t="s">
        <v>65</v>
      </c>
      <c r="AM2">
        <v>5</v>
      </c>
      <c r="AN2">
        <v>11</v>
      </c>
      <c r="AO2" t="s">
        <v>97</v>
      </c>
      <c r="AP2">
        <v>19</v>
      </c>
      <c r="AQ2">
        <v>17</v>
      </c>
      <c r="AR2">
        <v>5</v>
      </c>
    </row>
    <row r="3" spans="1:44" x14ac:dyDescent="0.2">
      <c r="A3" t="s">
        <v>536</v>
      </c>
      <c r="B3" t="s">
        <v>537</v>
      </c>
      <c r="C3" t="s">
        <v>554</v>
      </c>
      <c r="D3" t="s">
        <v>47</v>
      </c>
      <c r="E3" t="s">
        <v>539</v>
      </c>
      <c r="F3" t="s">
        <v>540</v>
      </c>
      <c r="G3" t="s">
        <v>541</v>
      </c>
      <c r="H3" t="s">
        <v>555</v>
      </c>
      <c r="I3" t="s">
        <v>556</v>
      </c>
      <c r="J3" t="s">
        <v>544</v>
      </c>
      <c r="K3" t="s">
        <v>545</v>
      </c>
      <c r="L3" s="19">
        <v>45054</v>
      </c>
      <c r="M3" s="20">
        <v>0.80464120370370373</v>
      </c>
      <c r="N3" t="s">
        <v>557</v>
      </c>
      <c r="O3" s="19">
        <v>45055</v>
      </c>
      <c r="P3" s="20">
        <v>0.79166666666666663</v>
      </c>
      <c r="Q3" t="s">
        <v>547</v>
      </c>
      <c r="R3" t="s">
        <v>558</v>
      </c>
      <c r="S3" s="19">
        <v>45055</v>
      </c>
      <c r="T3" s="20">
        <v>0.70655092592592583</v>
      </c>
      <c r="U3">
        <v>239</v>
      </c>
      <c r="V3" t="s">
        <v>559</v>
      </c>
      <c r="W3" t="s">
        <v>560</v>
      </c>
      <c r="X3" t="s">
        <v>551</v>
      </c>
      <c r="Y3" t="s">
        <v>61</v>
      </c>
      <c r="Z3" t="s">
        <v>62</v>
      </c>
      <c r="AA3" t="s">
        <v>552</v>
      </c>
      <c r="AB3" t="s">
        <v>553</v>
      </c>
      <c r="AC3" s="12">
        <v>45054.8046412037</v>
      </c>
      <c r="AD3" s="12">
        <v>45055.791666666664</v>
      </c>
      <c r="AE3">
        <v>23.688611111138016</v>
      </c>
      <c r="AF3" s="12">
        <v>45055.706550925926</v>
      </c>
      <c r="AG3" s="20">
        <v>0.13277777777777777</v>
      </c>
      <c r="AH3" s="12">
        <v>45055.839328703703</v>
      </c>
      <c r="AI3">
        <v>-1.1438888889388181</v>
      </c>
      <c r="AJ3" t="s">
        <v>65</v>
      </c>
      <c r="AM3">
        <v>5</v>
      </c>
      <c r="AN3">
        <v>9</v>
      </c>
      <c r="AO3" t="s">
        <v>97</v>
      </c>
      <c r="AP3">
        <v>19</v>
      </c>
      <c r="AQ3">
        <v>16</v>
      </c>
      <c r="AR3">
        <v>3</v>
      </c>
    </row>
    <row r="4" spans="1:44" x14ac:dyDescent="0.2">
      <c r="A4" t="s">
        <v>536</v>
      </c>
      <c r="B4" t="s">
        <v>537</v>
      </c>
      <c r="C4" t="s">
        <v>561</v>
      </c>
      <c r="D4" t="s">
        <v>47</v>
      </c>
      <c r="E4" t="s">
        <v>539</v>
      </c>
      <c r="F4" t="s">
        <v>540</v>
      </c>
      <c r="G4" t="s">
        <v>541</v>
      </c>
      <c r="H4" t="s">
        <v>562</v>
      </c>
      <c r="I4" t="s">
        <v>563</v>
      </c>
      <c r="J4" t="s">
        <v>544</v>
      </c>
      <c r="K4" t="s">
        <v>545</v>
      </c>
      <c r="L4" s="19">
        <v>45048</v>
      </c>
      <c r="M4" s="20">
        <v>0.33184027777777775</v>
      </c>
      <c r="N4" t="s">
        <v>564</v>
      </c>
      <c r="O4" s="19">
        <v>45050</v>
      </c>
      <c r="P4" s="20">
        <v>0.83333333333333337</v>
      </c>
      <c r="Q4" t="s">
        <v>547</v>
      </c>
      <c r="R4" t="s">
        <v>565</v>
      </c>
      <c r="S4" s="19">
        <v>45050</v>
      </c>
      <c r="T4" s="20">
        <v>0.7572916666666667</v>
      </c>
      <c r="U4">
        <v>196</v>
      </c>
      <c r="V4" t="s">
        <v>566</v>
      </c>
      <c r="W4" t="s">
        <v>567</v>
      </c>
      <c r="X4" t="s">
        <v>568</v>
      </c>
      <c r="Y4" t="s">
        <v>61</v>
      </c>
      <c r="Z4" t="s">
        <v>62</v>
      </c>
      <c r="AA4" t="s">
        <v>552</v>
      </c>
      <c r="AB4" t="s">
        <v>553</v>
      </c>
      <c r="AC4" s="12">
        <v>45048.33184027778</v>
      </c>
      <c r="AD4" s="12">
        <v>45050.833333333336</v>
      </c>
      <c r="AE4">
        <v>60.035833333327901</v>
      </c>
      <c r="AF4" s="12">
        <v>45050.757291666669</v>
      </c>
      <c r="AG4" s="20">
        <v>0.10888888888888888</v>
      </c>
      <c r="AH4" s="12">
        <v>45050.866180555553</v>
      </c>
      <c r="AI4">
        <v>-0.78833333338843659</v>
      </c>
      <c r="AJ4" t="s">
        <v>65</v>
      </c>
      <c r="AM4">
        <v>5</v>
      </c>
      <c r="AN4">
        <v>4</v>
      </c>
      <c r="AO4" t="s">
        <v>97</v>
      </c>
      <c r="AP4">
        <v>18</v>
      </c>
      <c r="AQ4">
        <v>18</v>
      </c>
      <c r="AR4">
        <v>5</v>
      </c>
    </row>
    <row r="5" spans="1:44" x14ac:dyDescent="0.2">
      <c r="A5" t="s">
        <v>536</v>
      </c>
      <c r="B5" t="s">
        <v>569</v>
      </c>
      <c r="C5" t="s">
        <v>570</v>
      </c>
      <c r="D5" t="s">
        <v>47</v>
      </c>
      <c r="E5" t="s">
        <v>539</v>
      </c>
      <c r="F5" t="s">
        <v>571</v>
      </c>
      <c r="G5" t="s">
        <v>572</v>
      </c>
      <c r="H5" t="s">
        <v>573</v>
      </c>
      <c r="I5" t="s">
        <v>574</v>
      </c>
      <c r="J5" t="s">
        <v>575</v>
      </c>
      <c r="K5" t="s">
        <v>576</v>
      </c>
      <c r="L5" s="19">
        <v>45071</v>
      </c>
      <c r="M5" s="20">
        <v>0.40289351851851851</v>
      </c>
      <c r="N5" t="s">
        <v>577</v>
      </c>
      <c r="O5" s="19">
        <v>45071</v>
      </c>
      <c r="P5" s="20">
        <v>0.5625</v>
      </c>
      <c r="Q5" t="s">
        <v>578</v>
      </c>
      <c r="R5" t="s">
        <v>579</v>
      </c>
      <c r="S5" s="19">
        <v>45071</v>
      </c>
      <c r="T5" s="20">
        <v>0.58416666666666661</v>
      </c>
      <c r="U5">
        <v>33</v>
      </c>
      <c r="V5" t="s">
        <v>580</v>
      </c>
      <c r="W5" t="s">
        <v>581</v>
      </c>
      <c r="X5" t="s">
        <v>582</v>
      </c>
      <c r="Y5" t="s">
        <v>61</v>
      </c>
      <c r="Z5" t="s">
        <v>583</v>
      </c>
      <c r="AA5" t="s">
        <v>584</v>
      </c>
      <c r="AB5" t="s">
        <v>553</v>
      </c>
      <c r="AC5" s="12">
        <v>45071.40289351852</v>
      </c>
      <c r="AD5" s="12">
        <v>45071.5625</v>
      </c>
      <c r="AE5">
        <v>3.8305555555270985</v>
      </c>
      <c r="AF5" s="12">
        <v>45071.584166666667</v>
      </c>
      <c r="AG5" s="20">
        <v>1.8333333333333333E-2</v>
      </c>
      <c r="AH5" s="12">
        <v>45071.602500000001</v>
      </c>
      <c r="AI5">
        <v>-0.96000000002095476</v>
      </c>
      <c r="AJ5" t="s">
        <v>65</v>
      </c>
      <c r="AM5">
        <v>5</v>
      </c>
      <c r="AN5">
        <v>25</v>
      </c>
      <c r="AO5" t="s">
        <v>97</v>
      </c>
      <c r="AP5">
        <v>21</v>
      </c>
      <c r="AQ5">
        <v>14</v>
      </c>
      <c r="AR5">
        <v>5</v>
      </c>
    </row>
    <row r="6" spans="1:44" x14ac:dyDescent="0.2">
      <c r="A6" t="s">
        <v>536</v>
      </c>
      <c r="B6" t="s">
        <v>569</v>
      </c>
      <c r="C6" t="s">
        <v>570</v>
      </c>
      <c r="D6" t="s">
        <v>47</v>
      </c>
      <c r="E6" t="s">
        <v>539</v>
      </c>
      <c r="F6" t="s">
        <v>571</v>
      </c>
      <c r="G6" t="s">
        <v>572</v>
      </c>
      <c r="H6" t="s">
        <v>573</v>
      </c>
      <c r="I6" t="s">
        <v>574</v>
      </c>
      <c r="J6" t="s">
        <v>585</v>
      </c>
      <c r="K6" t="s">
        <v>586</v>
      </c>
      <c r="L6" s="19">
        <v>45071</v>
      </c>
      <c r="M6" s="20">
        <v>0.40289351851851851</v>
      </c>
      <c r="N6" t="s">
        <v>577</v>
      </c>
      <c r="O6" s="19">
        <v>45071</v>
      </c>
      <c r="P6" s="20">
        <v>0.5625</v>
      </c>
      <c r="Q6" t="s">
        <v>578</v>
      </c>
      <c r="R6" t="s">
        <v>579</v>
      </c>
      <c r="S6" s="19">
        <v>45071</v>
      </c>
      <c r="T6" s="20">
        <v>0.58416666666666661</v>
      </c>
      <c r="U6">
        <v>33</v>
      </c>
      <c r="V6" t="s">
        <v>580</v>
      </c>
      <c r="W6" t="s">
        <v>581</v>
      </c>
      <c r="X6" t="s">
        <v>582</v>
      </c>
      <c r="Y6" t="s">
        <v>61</v>
      </c>
      <c r="Z6" t="s">
        <v>62</v>
      </c>
      <c r="AA6" t="s">
        <v>584</v>
      </c>
      <c r="AB6" t="s">
        <v>553</v>
      </c>
      <c r="AC6" s="12">
        <v>45071.40289351852</v>
      </c>
      <c r="AD6" s="12">
        <v>45071.5625</v>
      </c>
      <c r="AE6">
        <v>3.8305555555270985</v>
      </c>
      <c r="AF6" s="12">
        <v>45071.584166666667</v>
      </c>
      <c r="AG6" s="20">
        <v>1.8333333333333333E-2</v>
      </c>
      <c r="AH6" s="12">
        <v>45071.602500000001</v>
      </c>
      <c r="AI6">
        <v>-0.96000000002095476</v>
      </c>
      <c r="AJ6" t="s">
        <v>65</v>
      </c>
      <c r="AM6">
        <v>5</v>
      </c>
      <c r="AN6">
        <v>25</v>
      </c>
      <c r="AO6" t="s">
        <v>97</v>
      </c>
      <c r="AP6">
        <v>21</v>
      </c>
      <c r="AQ6">
        <v>14</v>
      </c>
      <c r="AR6">
        <v>5</v>
      </c>
    </row>
    <row r="7" spans="1:44" x14ac:dyDescent="0.2">
      <c r="A7" t="s">
        <v>536</v>
      </c>
      <c r="B7" t="s">
        <v>569</v>
      </c>
      <c r="C7" t="s">
        <v>587</v>
      </c>
      <c r="D7" t="s">
        <v>47</v>
      </c>
      <c r="E7" t="s">
        <v>539</v>
      </c>
      <c r="F7" t="s">
        <v>588</v>
      </c>
      <c r="G7" t="s">
        <v>589</v>
      </c>
      <c r="H7" t="s">
        <v>590</v>
      </c>
      <c r="I7" t="s">
        <v>591</v>
      </c>
      <c r="J7" t="s">
        <v>585</v>
      </c>
      <c r="K7" t="s">
        <v>586</v>
      </c>
      <c r="L7" s="19">
        <v>45055</v>
      </c>
      <c r="M7" s="20">
        <v>0.5254861111111111</v>
      </c>
      <c r="N7" t="s">
        <v>592</v>
      </c>
      <c r="O7" s="19">
        <v>45056</v>
      </c>
      <c r="P7" s="20">
        <v>0.33333333333333331</v>
      </c>
      <c r="Q7" t="s">
        <v>578</v>
      </c>
      <c r="R7" t="s">
        <v>593</v>
      </c>
      <c r="S7" s="19">
        <v>45056</v>
      </c>
      <c r="T7" s="20">
        <v>0.32475694444444442</v>
      </c>
      <c r="U7">
        <v>76</v>
      </c>
      <c r="V7" t="s">
        <v>594</v>
      </c>
      <c r="W7" t="s">
        <v>595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45055.52548611111</v>
      </c>
      <c r="AD7" s="12">
        <v>45056.333333333336</v>
      </c>
      <c r="AE7">
        <v>19.388333333423361</v>
      </c>
      <c r="AF7" s="12">
        <v>45056.324756944443</v>
      </c>
      <c r="AG7" s="20">
        <v>4.2222222222222223E-2</v>
      </c>
      <c r="AH7" s="12">
        <v>45056.366979166669</v>
      </c>
      <c r="AI7">
        <v>-0.8074999998207204</v>
      </c>
      <c r="AJ7" t="s">
        <v>65</v>
      </c>
      <c r="AM7">
        <v>5</v>
      </c>
      <c r="AN7">
        <v>10</v>
      </c>
      <c r="AO7" t="s">
        <v>97</v>
      </c>
      <c r="AP7">
        <v>19</v>
      </c>
      <c r="AQ7">
        <v>7</v>
      </c>
      <c r="AR7">
        <v>4</v>
      </c>
    </row>
    <row r="8" spans="1:44" x14ac:dyDescent="0.2">
      <c r="A8" t="s">
        <v>44</v>
      </c>
      <c r="B8" t="s">
        <v>45</v>
      </c>
      <c r="C8" t="s">
        <v>597</v>
      </c>
      <c r="D8" t="s">
        <v>47</v>
      </c>
      <c r="E8" t="s">
        <v>539</v>
      </c>
      <c r="F8" t="s">
        <v>598</v>
      </c>
      <c r="G8" t="s">
        <v>599</v>
      </c>
      <c r="H8" t="s">
        <v>600</v>
      </c>
      <c r="I8" t="s">
        <v>601</v>
      </c>
      <c r="J8" t="s">
        <v>602</v>
      </c>
      <c r="K8" t="s">
        <v>603</v>
      </c>
      <c r="L8" s="19">
        <v>45070</v>
      </c>
      <c r="M8" s="20">
        <v>0.67140046296296296</v>
      </c>
      <c r="N8" t="s">
        <v>604</v>
      </c>
      <c r="O8" s="19">
        <v>45075</v>
      </c>
      <c r="P8" s="20">
        <v>0.29166666666666669</v>
      </c>
      <c r="Q8" t="s">
        <v>56</v>
      </c>
      <c r="R8" t="s">
        <v>605</v>
      </c>
      <c r="S8" s="19">
        <v>45075</v>
      </c>
      <c r="T8" s="20">
        <v>0.33011574074074074</v>
      </c>
      <c r="U8">
        <v>24</v>
      </c>
      <c r="V8" t="s">
        <v>227</v>
      </c>
      <c r="W8" t="s">
        <v>228</v>
      </c>
      <c r="X8" t="s">
        <v>606</v>
      </c>
      <c r="Y8" t="s">
        <v>61</v>
      </c>
      <c r="Z8" t="s">
        <v>62</v>
      </c>
      <c r="AA8" t="s">
        <v>63</v>
      </c>
      <c r="AB8" t="s">
        <v>553</v>
      </c>
      <c r="AC8" s="12">
        <v>45070.671400462961</v>
      </c>
      <c r="AD8" s="12">
        <v>45075.291666666664</v>
      </c>
      <c r="AE8">
        <v>110.88638888887363</v>
      </c>
      <c r="AF8" s="12">
        <v>45075.33011574074</v>
      </c>
      <c r="AG8" s="20">
        <v>1.3333333333333334E-2</v>
      </c>
      <c r="AH8" s="12">
        <v>45075.343449074076</v>
      </c>
      <c r="AI8">
        <v>-1.2427777778939344</v>
      </c>
      <c r="AJ8" t="s">
        <v>65</v>
      </c>
      <c r="AM8">
        <v>5</v>
      </c>
      <c r="AN8">
        <v>29</v>
      </c>
      <c r="AO8" t="s">
        <v>97</v>
      </c>
      <c r="AP8">
        <v>22</v>
      </c>
      <c r="AQ8">
        <v>7</v>
      </c>
      <c r="AR8">
        <v>2</v>
      </c>
    </row>
    <row r="9" spans="1:44" x14ac:dyDescent="0.2">
      <c r="A9" t="s">
        <v>44</v>
      </c>
      <c r="B9" t="s">
        <v>45</v>
      </c>
      <c r="C9" t="s">
        <v>607</v>
      </c>
      <c r="D9" t="s">
        <v>47</v>
      </c>
      <c r="E9" t="s">
        <v>539</v>
      </c>
      <c r="F9" t="s">
        <v>608</v>
      </c>
      <c r="G9" t="s">
        <v>609</v>
      </c>
      <c r="H9" t="s">
        <v>610</v>
      </c>
      <c r="I9" t="s">
        <v>611</v>
      </c>
      <c r="J9" t="s">
        <v>612</v>
      </c>
      <c r="K9" t="s">
        <v>613</v>
      </c>
      <c r="L9" s="19">
        <v>45065</v>
      </c>
      <c r="M9" s="20">
        <v>0.3664930555555555</v>
      </c>
      <c r="N9" t="s">
        <v>121</v>
      </c>
      <c r="O9" s="19">
        <v>45070</v>
      </c>
      <c r="P9" s="20">
        <v>0.54166666666666663</v>
      </c>
      <c r="Q9" t="s">
        <v>56</v>
      </c>
      <c r="R9" t="s">
        <v>614</v>
      </c>
      <c r="S9" s="19">
        <v>45070</v>
      </c>
      <c r="T9" s="20">
        <v>0.54916666666666669</v>
      </c>
      <c r="U9">
        <v>84</v>
      </c>
      <c r="V9" t="s">
        <v>615</v>
      </c>
      <c r="W9" t="s">
        <v>616</v>
      </c>
      <c r="X9" t="s">
        <v>617</v>
      </c>
      <c r="Y9" t="s">
        <v>61</v>
      </c>
      <c r="Z9" t="s">
        <v>583</v>
      </c>
      <c r="AA9" t="s">
        <v>63</v>
      </c>
      <c r="AB9" t="s">
        <v>553</v>
      </c>
      <c r="AC9" s="12">
        <v>45065.366493055553</v>
      </c>
      <c r="AD9" s="12">
        <v>45070.541666666664</v>
      </c>
      <c r="AE9">
        <v>124.20416666666279</v>
      </c>
      <c r="AF9" s="12">
        <v>45070.549166666664</v>
      </c>
      <c r="AG9" s="20">
        <v>4.6666666666666669E-2</v>
      </c>
      <c r="AH9" s="12">
        <v>45070.595833333333</v>
      </c>
      <c r="AI9">
        <v>-1.3000000000465661</v>
      </c>
      <c r="AJ9" t="s">
        <v>65</v>
      </c>
      <c r="AM9">
        <v>5</v>
      </c>
      <c r="AN9">
        <v>24</v>
      </c>
      <c r="AO9" t="s">
        <v>97</v>
      </c>
      <c r="AP9">
        <v>21</v>
      </c>
      <c r="AQ9">
        <v>13</v>
      </c>
      <c r="AR9">
        <v>4</v>
      </c>
    </row>
    <row r="10" spans="1:44" x14ac:dyDescent="0.2">
      <c r="A10" t="s">
        <v>44</v>
      </c>
      <c r="B10" t="s">
        <v>45</v>
      </c>
      <c r="C10" t="s">
        <v>607</v>
      </c>
      <c r="D10" t="s">
        <v>47</v>
      </c>
      <c r="E10" t="s">
        <v>539</v>
      </c>
      <c r="F10" t="s">
        <v>608</v>
      </c>
      <c r="G10" t="s">
        <v>609</v>
      </c>
      <c r="H10" t="s">
        <v>610</v>
      </c>
      <c r="I10" t="s">
        <v>611</v>
      </c>
      <c r="J10" t="s">
        <v>602</v>
      </c>
      <c r="K10" t="s">
        <v>603</v>
      </c>
      <c r="L10" s="19">
        <v>45065</v>
      </c>
      <c r="M10" s="20">
        <v>0.3664930555555555</v>
      </c>
      <c r="N10" t="s">
        <v>121</v>
      </c>
      <c r="O10" s="19">
        <v>45070</v>
      </c>
      <c r="P10" s="20">
        <v>0.54166666666666663</v>
      </c>
      <c r="Q10" t="s">
        <v>56</v>
      </c>
      <c r="R10" t="s">
        <v>614</v>
      </c>
      <c r="S10" s="19">
        <v>45070</v>
      </c>
      <c r="T10" s="20">
        <v>0.54916666666666669</v>
      </c>
      <c r="U10">
        <v>84</v>
      </c>
      <c r="V10" t="s">
        <v>615</v>
      </c>
      <c r="W10" t="s">
        <v>616</v>
      </c>
      <c r="X10" t="s">
        <v>617</v>
      </c>
      <c r="Y10" t="s">
        <v>61</v>
      </c>
      <c r="Z10" t="s">
        <v>62</v>
      </c>
      <c r="AA10" t="s">
        <v>63</v>
      </c>
      <c r="AB10" t="s">
        <v>553</v>
      </c>
      <c r="AC10" s="12">
        <v>45065.366493055553</v>
      </c>
      <c r="AD10" s="12">
        <v>45070.541666666664</v>
      </c>
      <c r="AE10">
        <v>124.20416666666279</v>
      </c>
      <c r="AF10" s="12">
        <v>45070.549166666664</v>
      </c>
      <c r="AG10" s="20">
        <v>4.6666666666666669E-2</v>
      </c>
      <c r="AH10" s="12">
        <v>45070.595833333333</v>
      </c>
      <c r="AI10">
        <v>-1.3000000000465661</v>
      </c>
      <c r="AJ10" t="s">
        <v>65</v>
      </c>
      <c r="AM10">
        <v>5</v>
      </c>
      <c r="AN10">
        <v>24</v>
      </c>
      <c r="AO10" t="s">
        <v>97</v>
      </c>
      <c r="AP10">
        <v>21</v>
      </c>
      <c r="AQ10">
        <v>13</v>
      </c>
      <c r="AR10">
        <v>4</v>
      </c>
    </row>
    <row r="11" spans="1:44" x14ac:dyDescent="0.2">
      <c r="A11" t="s">
        <v>44</v>
      </c>
      <c r="B11" t="s">
        <v>45</v>
      </c>
      <c r="C11" t="s">
        <v>618</v>
      </c>
      <c r="D11" t="s">
        <v>47</v>
      </c>
      <c r="E11" t="s">
        <v>539</v>
      </c>
      <c r="F11" t="s">
        <v>619</v>
      </c>
      <c r="G11" t="s">
        <v>620</v>
      </c>
      <c r="H11" t="s">
        <v>621</v>
      </c>
      <c r="I11" t="s">
        <v>622</v>
      </c>
      <c r="J11" t="s">
        <v>602</v>
      </c>
      <c r="K11" t="s">
        <v>603</v>
      </c>
      <c r="L11" s="19">
        <v>45062</v>
      </c>
      <c r="M11" s="20">
        <v>0.71883101851851849</v>
      </c>
      <c r="N11" t="s">
        <v>623</v>
      </c>
      <c r="O11" s="19">
        <v>45063</v>
      </c>
      <c r="P11" s="20">
        <v>0.33333333333333331</v>
      </c>
      <c r="Q11" t="s">
        <v>56</v>
      </c>
      <c r="R11" t="s">
        <v>624</v>
      </c>
      <c r="S11" s="19">
        <v>45063</v>
      </c>
      <c r="T11" s="20">
        <v>0.35861111111111116</v>
      </c>
      <c r="U11">
        <v>62</v>
      </c>
      <c r="V11" t="s">
        <v>372</v>
      </c>
      <c r="W11" t="s">
        <v>373</v>
      </c>
      <c r="X11" t="s">
        <v>625</v>
      </c>
      <c r="Y11" t="s">
        <v>61</v>
      </c>
      <c r="Z11" t="s">
        <v>62</v>
      </c>
      <c r="AA11" t="s">
        <v>63</v>
      </c>
      <c r="AB11" t="s">
        <v>553</v>
      </c>
      <c r="AC11" s="12">
        <v>45062.718831018516</v>
      </c>
      <c r="AD11" s="12">
        <v>45063.333333333336</v>
      </c>
      <c r="AE11">
        <v>14.748055555683095</v>
      </c>
      <c r="AF11" s="12">
        <v>45063.358611111114</v>
      </c>
      <c r="AG11" s="20">
        <v>3.4444444444444444E-2</v>
      </c>
      <c r="AH11" s="12">
        <v>45063.393055555556</v>
      </c>
      <c r="AI11">
        <v>-1.4333333332906477</v>
      </c>
      <c r="AJ11" t="s">
        <v>65</v>
      </c>
      <c r="AM11">
        <v>5</v>
      </c>
      <c r="AN11">
        <v>17</v>
      </c>
      <c r="AO11" t="s">
        <v>97</v>
      </c>
      <c r="AP11">
        <v>20</v>
      </c>
      <c r="AQ11">
        <v>8</v>
      </c>
      <c r="AR11">
        <v>4</v>
      </c>
    </row>
    <row r="12" spans="1:44" x14ac:dyDescent="0.2">
      <c r="A12" t="s">
        <v>44</v>
      </c>
      <c r="B12" t="s">
        <v>45</v>
      </c>
      <c r="C12" t="s">
        <v>626</v>
      </c>
      <c r="D12" t="s">
        <v>47</v>
      </c>
      <c r="E12" t="s">
        <v>539</v>
      </c>
      <c r="F12" t="s">
        <v>608</v>
      </c>
      <c r="G12" t="s">
        <v>609</v>
      </c>
      <c r="H12" t="s">
        <v>610</v>
      </c>
      <c r="I12" t="s">
        <v>611</v>
      </c>
      <c r="J12" t="s">
        <v>612</v>
      </c>
      <c r="K12" t="s">
        <v>613</v>
      </c>
      <c r="L12" s="19">
        <v>45058</v>
      </c>
      <c r="M12" s="20">
        <v>0.33175925925925925</v>
      </c>
      <c r="N12" t="s">
        <v>627</v>
      </c>
      <c r="O12" s="19">
        <v>45062</v>
      </c>
      <c r="P12" s="20">
        <v>0.54166666666666663</v>
      </c>
      <c r="Q12" t="s">
        <v>56</v>
      </c>
      <c r="R12" t="s">
        <v>628</v>
      </c>
      <c r="S12" s="19">
        <v>45062</v>
      </c>
      <c r="T12" s="20">
        <v>0.54561342592592588</v>
      </c>
      <c r="U12">
        <v>84</v>
      </c>
      <c r="V12" t="s">
        <v>615</v>
      </c>
      <c r="W12" t="s">
        <v>616</v>
      </c>
      <c r="X12" t="s">
        <v>606</v>
      </c>
      <c r="Y12" t="s">
        <v>61</v>
      </c>
      <c r="Z12" t="s">
        <v>583</v>
      </c>
      <c r="AA12" t="s">
        <v>63</v>
      </c>
      <c r="AB12" t="s">
        <v>553</v>
      </c>
      <c r="AC12" s="12">
        <v>45058.331759259258</v>
      </c>
      <c r="AD12" s="12">
        <v>45062.541666666664</v>
      </c>
      <c r="AE12">
        <v>101.03777777776122</v>
      </c>
      <c r="AF12" s="12">
        <v>45062.545613425929</v>
      </c>
      <c r="AG12" s="20">
        <v>4.6666666666666669E-2</v>
      </c>
      <c r="AH12" s="12">
        <v>45062.592280092591</v>
      </c>
      <c r="AI12">
        <v>-1.2147222224157304</v>
      </c>
      <c r="AJ12" t="s">
        <v>65</v>
      </c>
      <c r="AM12">
        <v>5</v>
      </c>
      <c r="AN12">
        <v>16</v>
      </c>
      <c r="AO12" t="s">
        <v>97</v>
      </c>
      <c r="AP12">
        <v>20</v>
      </c>
      <c r="AQ12">
        <v>13</v>
      </c>
      <c r="AR12">
        <v>3</v>
      </c>
    </row>
    <row r="13" spans="1:44" x14ac:dyDescent="0.2">
      <c r="A13" t="s">
        <v>44</v>
      </c>
      <c r="B13" t="s">
        <v>45</v>
      </c>
      <c r="C13" t="s">
        <v>626</v>
      </c>
      <c r="D13" t="s">
        <v>47</v>
      </c>
      <c r="E13" t="s">
        <v>539</v>
      </c>
      <c r="F13" t="s">
        <v>608</v>
      </c>
      <c r="G13" t="s">
        <v>609</v>
      </c>
      <c r="H13" t="s">
        <v>610</v>
      </c>
      <c r="I13" t="s">
        <v>611</v>
      </c>
      <c r="J13" t="s">
        <v>602</v>
      </c>
      <c r="K13" t="s">
        <v>603</v>
      </c>
      <c r="L13" s="19">
        <v>45058</v>
      </c>
      <c r="M13" s="20">
        <v>0.33175925925925925</v>
      </c>
      <c r="N13" t="s">
        <v>627</v>
      </c>
      <c r="O13" s="19">
        <v>45062</v>
      </c>
      <c r="P13" s="20">
        <v>0.54166666666666663</v>
      </c>
      <c r="Q13" t="s">
        <v>56</v>
      </c>
      <c r="R13" t="s">
        <v>628</v>
      </c>
      <c r="S13" s="19">
        <v>45062</v>
      </c>
      <c r="T13" s="20">
        <v>0.54561342592592588</v>
      </c>
      <c r="U13">
        <v>84</v>
      </c>
      <c r="V13" t="s">
        <v>615</v>
      </c>
      <c r="W13" t="s">
        <v>616</v>
      </c>
      <c r="X13" t="s">
        <v>606</v>
      </c>
      <c r="Y13" t="s">
        <v>61</v>
      </c>
      <c r="Z13" t="s">
        <v>62</v>
      </c>
      <c r="AA13" t="s">
        <v>63</v>
      </c>
      <c r="AB13" t="s">
        <v>553</v>
      </c>
      <c r="AC13" s="12">
        <v>45058.331759259258</v>
      </c>
      <c r="AD13" s="12">
        <v>45062.541666666664</v>
      </c>
      <c r="AE13">
        <v>101.03777777776122</v>
      </c>
      <c r="AF13" s="12">
        <v>45062.545613425929</v>
      </c>
      <c r="AG13" s="20">
        <v>4.6666666666666669E-2</v>
      </c>
      <c r="AH13" s="12">
        <v>45062.592280092591</v>
      </c>
      <c r="AI13">
        <v>-1.2147222224157304</v>
      </c>
      <c r="AJ13" t="s">
        <v>65</v>
      </c>
      <c r="AM13">
        <v>5</v>
      </c>
      <c r="AN13">
        <v>16</v>
      </c>
      <c r="AO13" t="s">
        <v>97</v>
      </c>
      <c r="AP13">
        <v>20</v>
      </c>
      <c r="AQ13">
        <v>13</v>
      </c>
      <c r="AR13">
        <v>3</v>
      </c>
    </row>
    <row r="14" spans="1:44" x14ac:dyDescent="0.2">
      <c r="A14" t="s">
        <v>44</v>
      </c>
      <c r="B14" t="s">
        <v>45</v>
      </c>
      <c r="C14" t="s">
        <v>629</v>
      </c>
      <c r="D14" t="s">
        <v>47</v>
      </c>
      <c r="E14" t="s">
        <v>539</v>
      </c>
      <c r="F14" t="s">
        <v>630</v>
      </c>
      <c r="G14" t="s">
        <v>631</v>
      </c>
      <c r="H14" t="s">
        <v>632</v>
      </c>
      <c r="I14" t="s">
        <v>633</v>
      </c>
      <c r="J14" t="s">
        <v>602</v>
      </c>
      <c r="K14" t="s">
        <v>603</v>
      </c>
      <c r="L14" s="19">
        <v>45056</v>
      </c>
      <c r="M14" s="20">
        <v>0.59085648148148151</v>
      </c>
      <c r="N14" t="s">
        <v>634</v>
      </c>
      <c r="O14" s="19">
        <v>45057</v>
      </c>
      <c r="P14" s="20">
        <v>0.83333333333333337</v>
      </c>
      <c r="Q14" t="s">
        <v>56</v>
      </c>
      <c r="R14" t="s">
        <v>635</v>
      </c>
      <c r="S14" s="19">
        <v>45057</v>
      </c>
      <c r="T14" s="20">
        <v>0.79134259259259254</v>
      </c>
      <c r="U14">
        <v>166</v>
      </c>
      <c r="V14" t="s">
        <v>636</v>
      </c>
      <c r="W14" t="s">
        <v>637</v>
      </c>
      <c r="X14" t="s">
        <v>638</v>
      </c>
      <c r="Y14" t="s">
        <v>61</v>
      </c>
      <c r="Z14" t="s">
        <v>62</v>
      </c>
      <c r="AA14" t="s">
        <v>63</v>
      </c>
      <c r="AB14" t="s">
        <v>553</v>
      </c>
      <c r="AC14" s="12">
        <v>45056.590856481482</v>
      </c>
      <c r="AD14" s="12">
        <v>45057.833333333336</v>
      </c>
      <c r="AE14">
        <v>29.819444444496185</v>
      </c>
      <c r="AF14" s="12">
        <v>45057.791342592594</v>
      </c>
      <c r="AG14" s="20">
        <v>9.2222222222222219E-2</v>
      </c>
      <c r="AH14" s="12">
        <v>45057.883564814816</v>
      </c>
      <c r="AI14">
        <v>-1.2055555555270985</v>
      </c>
      <c r="AJ14" t="s">
        <v>65</v>
      </c>
      <c r="AM14">
        <v>5</v>
      </c>
      <c r="AN14">
        <v>11</v>
      </c>
      <c r="AO14" t="s">
        <v>97</v>
      </c>
      <c r="AP14">
        <v>19</v>
      </c>
      <c r="AQ14">
        <v>18</v>
      </c>
      <c r="AR14">
        <v>5</v>
      </c>
    </row>
    <row r="15" spans="1:44" x14ac:dyDescent="0.2">
      <c r="A15" t="s">
        <v>44</v>
      </c>
      <c r="B15" t="s">
        <v>45</v>
      </c>
      <c r="C15" t="s">
        <v>639</v>
      </c>
      <c r="D15" t="s">
        <v>47</v>
      </c>
      <c r="E15" t="s">
        <v>539</v>
      </c>
      <c r="F15" t="s">
        <v>640</v>
      </c>
      <c r="G15" t="s">
        <v>641</v>
      </c>
      <c r="H15" t="s">
        <v>642</v>
      </c>
      <c r="I15" t="s">
        <v>643</v>
      </c>
      <c r="J15" t="s">
        <v>612</v>
      </c>
      <c r="K15" t="s">
        <v>613</v>
      </c>
      <c r="L15" s="19">
        <v>45055</v>
      </c>
      <c r="M15" s="20">
        <v>0.50972222222222219</v>
      </c>
      <c r="N15" t="s">
        <v>644</v>
      </c>
      <c r="O15" s="19">
        <v>45056</v>
      </c>
      <c r="P15" s="20">
        <v>0.35416666666666669</v>
      </c>
      <c r="Q15" t="s">
        <v>56</v>
      </c>
      <c r="R15" t="s">
        <v>645</v>
      </c>
      <c r="S15" s="19">
        <v>45056</v>
      </c>
      <c r="T15" s="20">
        <v>0.38567129629629626</v>
      </c>
      <c r="U15">
        <v>24</v>
      </c>
      <c r="V15" t="s">
        <v>227</v>
      </c>
      <c r="W15" t="s">
        <v>228</v>
      </c>
      <c r="X15" t="s">
        <v>617</v>
      </c>
      <c r="Y15" t="s">
        <v>61</v>
      </c>
      <c r="Z15" t="s">
        <v>62</v>
      </c>
      <c r="AA15" t="s">
        <v>63</v>
      </c>
      <c r="AB15" t="s">
        <v>553</v>
      </c>
      <c r="AC15" s="12">
        <v>45055.509722222225</v>
      </c>
      <c r="AD15" s="12">
        <v>45056.354166666664</v>
      </c>
      <c r="AE15">
        <v>20.266666666546371</v>
      </c>
      <c r="AF15" s="12">
        <v>45056.385671296295</v>
      </c>
      <c r="AG15" s="20">
        <v>1.3333333333333334E-2</v>
      </c>
      <c r="AH15" s="12">
        <v>45056.399004629631</v>
      </c>
      <c r="AI15">
        <v>-1.0761111112078652</v>
      </c>
      <c r="AJ15" t="s">
        <v>65</v>
      </c>
      <c r="AM15">
        <v>5</v>
      </c>
      <c r="AN15">
        <v>10</v>
      </c>
      <c r="AO15" t="s">
        <v>97</v>
      </c>
      <c r="AP15">
        <v>19</v>
      </c>
      <c r="AQ15">
        <v>9</v>
      </c>
      <c r="AR15">
        <v>4</v>
      </c>
    </row>
    <row r="16" spans="1:44" x14ac:dyDescent="0.2">
      <c r="A16" t="s">
        <v>44</v>
      </c>
      <c r="B16" t="s">
        <v>45</v>
      </c>
      <c r="C16" t="s">
        <v>646</v>
      </c>
      <c r="D16" t="s">
        <v>47</v>
      </c>
      <c r="E16" t="s">
        <v>539</v>
      </c>
      <c r="F16" t="s">
        <v>647</v>
      </c>
      <c r="G16" t="s">
        <v>648</v>
      </c>
      <c r="H16" t="s">
        <v>649</v>
      </c>
      <c r="I16" t="s">
        <v>650</v>
      </c>
      <c r="J16" t="s">
        <v>602</v>
      </c>
      <c r="K16" t="s">
        <v>603</v>
      </c>
      <c r="L16" s="19">
        <v>45054</v>
      </c>
      <c r="M16" s="20">
        <v>0.65755787037037039</v>
      </c>
      <c r="N16" t="s">
        <v>651</v>
      </c>
      <c r="O16" s="19">
        <v>45055</v>
      </c>
      <c r="P16" s="20">
        <v>0.54166666666666663</v>
      </c>
      <c r="Q16" t="s">
        <v>56</v>
      </c>
      <c r="R16" t="s">
        <v>652</v>
      </c>
      <c r="S16" s="19">
        <v>45055</v>
      </c>
      <c r="T16" s="20">
        <v>0.52027777777777773</v>
      </c>
      <c r="U16">
        <v>96</v>
      </c>
      <c r="V16" t="s">
        <v>653</v>
      </c>
      <c r="W16" t="s">
        <v>654</v>
      </c>
      <c r="X16" t="s">
        <v>625</v>
      </c>
      <c r="Y16" t="s">
        <v>61</v>
      </c>
      <c r="Z16" t="s">
        <v>62</v>
      </c>
      <c r="AA16" t="s">
        <v>63</v>
      </c>
      <c r="AB16" t="s">
        <v>553</v>
      </c>
      <c r="AC16" s="12">
        <v>45054.657557870371</v>
      </c>
      <c r="AD16" s="12">
        <v>45055.541666666664</v>
      </c>
      <c r="AE16">
        <v>21.21861111104954</v>
      </c>
      <c r="AF16" s="12">
        <v>45055.520277777781</v>
      </c>
      <c r="AG16" s="20">
        <v>5.3333333333333337E-2</v>
      </c>
      <c r="AH16" s="12">
        <v>45055.573611111111</v>
      </c>
      <c r="AI16">
        <v>-0.7666666668956168</v>
      </c>
      <c r="AJ16" t="s">
        <v>65</v>
      </c>
      <c r="AM16">
        <v>5</v>
      </c>
      <c r="AN16">
        <v>9</v>
      </c>
      <c r="AO16" t="s">
        <v>97</v>
      </c>
      <c r="AP16">
        <v>19</v>
      </c>
      <c r="AQ16">
        <v>12</v>
      </c>
      <c r="AR16">
        <v>3</v>
      </c>
    </row>
    <row r="17" spans="1:44" x14ac:dyDescent="0.2">
      <c r="A17" t="s">
        <v>44</v>
      </c>
      <c r="B17" t="s">
        <v>45</v>
      </c>
      <c r="C17" t="s">
        <v>655</v>
      </c>
      <c r="D17" t="s">
        <v>47</v>
      </c>
      <c r="E17" t="s">
        <v>539</v>
      </c>
      <c r="F17" t="s">
        <v>656</v>
      </c>
      <c r="G17" t="s">
        <v>657</v>
      </c>
      <c r="H17" t="s">
        <v>658</v>
      </c>
      <c r="I17" t="s">
        <v>659</v>
      </c>
      <c r="J17" t="s">
        <v>602</v>
      </c>
      <c r="K17" t="s">
        <v>603</v>
      </c>
      <c r="L17" s="19">
        <v>45054</v>
      </c>
      <c r="M17" s="20">
        <v>0.33582175925925922</v>
      </c>
      <c r="N17" t="s">
        <v>660</v>
      </c>
      <c r="O17" s="19">
        <v>45054</v>
      </c>
      <c r="P17" s="20">
        <v>0.70833333333333337</v>
      </c>
      <c r="Q17" t="s">
        <v>56</v>
      </c>
      <c r="R17" t="s">
        <v>661</v>
      </c>
      <c r="S17" s="19">
        <v>45054</v>
      </c>
      <c r="T17" s="20">
        <v>0.71290509259259249</v>
      </c>
      <c r="U17">
        <v>57</v>
      </c>
      <c r="V17" t="s">
        <v>295</v>
      </c>
      <c r="W17" t="s">
        <v>296</v>
      </c>
      <c r="X17" t="s">
        <v>617</v>
      </c>
      <c r="Y17" t="s">
        <v>61</v>
      </c>
      <c r="Z17" t="s">
        <v>62</v>
      </c>
      <c r="AA17" t="s">
        <v>63</v>
      </c>
      <c r="AB17" t="s">
        <v>553</v>
      </c>
      <c r="AC17" s="12">
        <v>45054.335821759261</v>
      </c>
      <c r="AD17" s="12">
        <v>45054.708333333336</v>
      </c>
      <c r="AE17">
        <v>8.9402777777868323</v>
      </c>
      <c r="AF17" s="12">
        <v>45054.712905092594</v>
      </c>
      <c r="AG17" s="20">
        <v>3.1666666666666669E-2</v>
      </c>
      <c r="AH17" s="12">
        <v>45054.744571759256</v>
      </c>
      <c r="AI17">
        <v>-0.86972222226904705</v>
      </c>
      <c r="AJ17" t="s">
        <v>65</v>
      </c>
      <c r="AM17">
        <v>5</v>
      </c>
      <c r="AN17">
        <v>8</v>
      </c>
      <c r="AO17" t="s">
        <v>97</v>
      </c>
      <c r="AP17">
        <v>19</v>
      </c>
      <c r="AQ17">
        <v>17</v>
      </c>
      <c r="AR17">
        <v>2</v>
      </c>
    </row>
    <row r="18" spans="1:44" x14ac:dyDescent="0.2">
      <c r="A18" t="s">
        <v>44</v>
      </c>
      <c r="B18" t="s">
        <v>45</v>
      </c>
      <c r="C18" t="s">
        <v>662</v>
      </c>
      <c r="D18" t="s">
        <v>47</v>
      </c>
      <c r="E18" t="s">
        <v>539</v>
      </c>
      <c r="F18" t="s">
        <v>608</v>
      </c>
      <c r="G18" t="s">
        <v>609</v>
      </c>
      <c r="H18" t="s">
        <v>610</v>
      </c>
      <c r="I18" t="s">
        <v>611</v>
      </c>
      <c r="J18" t="s">
        <v>602</v>
      </c>
      <c r="K18" t="s">
        <v>603</v>
      </c>
      <c r="L18" s="19">
        <v>45044</v>
      </c>
      <c r="M18" s="20">
        <v>0.5619791666666667</v>
      </c>
      <c r="N18" t="s">
        <v>663</v>
      </c>
      <c r="O18" s="19">
        <v>45050</v>
      </c>
      <c r="P18" s="20">
        <v>0.54166666666666663</v>
      </c>
      <c r="Q18" t="s">
        <v>56</v>
      </c>
      <c r="R18" t="s">
        <v>664</v>
      </c>
      <c r="S18" s="19">
        <v>45050</v>
      </c>
      <c r="T18" s="20">
        <v>0.52701388888888889</v>
      </c>
      <c r="U18">
        <v>84</v>
      </c>
      <c r="V18" t="s">
        <v>615</v>
      </c>
      <c r="W18" t="s">
        <v>616</v>
      </c>
      <c r="X18" t="s">
        <v>617</v>
      </c>
      <c r="Y18" t="s">
        <v>61</v>
      </c>
      <c r="Z18" t="s">
        <v>62</v>
      </c>
      <c r="AA18" t="s">
        <v>63</v>
      </c>
      <c r="AB18" t="s">
        <v>553</v>
      </c>
      <c r="AC18" s="12">
        <v>45044.561979166669</v>
      </c>
      <c r="AD18" s="12">
        <v>45050.541666666664</v>
      </c>
      <c r="AE18">
        <v>143.51249999989523</v>
      </c>
      <c r="AF18" s="12">
        <v>45050.527013888888</v>
      </c>
      <c r="AG18" s="20">
        <v>4.6666666666666669E-2</v>
      </c>
      <c r="AH18" s="12">
        <v>45050.573680555557</v>
      </c>
      <c r="AI18">
        <v>-0.7683333334280178</v>
      </c>
      <c r="AJ18" t="s">
        <v>65</v>
      </c>
      <c r="AM18">
        <v>5</v>
      </c>
      <c r="AN18">
        <v>4</v>
      </c>
      <c r="AO18" t="s">
        <v>97</v>
      </c>
      <c r="AP18">
        <v>18</v>
      </c>
      <c r="AQ18">
        <v>12</v>
      </c>
      <c r="AR18">
        <v>5</v>
      </c>
    </row>
    <row r="19" spans="1:44" x14ac:dyDescent="0.2">
      <c r="A19" t="s">
        <v>536</v>
      </c>
      <c r="B19" t="s">
        <v>665</v>
      </c>
      <c r="C19" t="s">
        <v>666</v>
      </c>
      <c r="D19" t="s">
        <v>47</v>
      </c>
      <c r="E19" t="s">
        <v>539</v>
      </c>
      <c r="F19" t="s">
        <v>667</v>
      </c>
      <c r="G19" t="s">
        <v>668</v>
      </c>
      <c r="H19" t="s">
        <v>669</v>
      </c>
      <c r="I19" t="s">
        <v>670</v>
      </c>
      <c r="J19" t="s">
        <v>671</v>
      </c>
      <c r="K19" t="s">
        <v>672</v>
      </c>
      <c r="L19" s="19">
        <v>45072</v>
      </c>
      <c r="M19" s="20">
        <v>0.45021990740740742</v>
      </c>
      <c r="N19" t="s">
        <v>673</v>
      </c>
      <c r="O19" s="19">
        <v>45075</v>
      </c>
      <c r="P19" s="20">
        <v>0.83333333333333337</v>
      </c>
      <c r="Q19" t="s">
        <v>674</v>
      </c>
      <c r="R19" t="s">
        <v>675</v>
      </c>
      <c r="S19" s="19">
        <v>45075</v>
      </c>
      <c r="T19" s="20">
        <v>0.65015046296296297</v>
      </c>
      <c r="U19">
        <v>400</v>
      </c>
      <c r="V19" t="s">
        <v>676</v>
      </c>
      <c r="W19" t="s">
        <v>677</v>
      </c>
      <c r="X19" t="s">
        <v>678</v>
      </c>
      <c r="Y19" t="s">
        <v>61</v>
      </c>
      <c r="Z19" t="s">
        <v>62</v>
      </c>
      <c r="AA19" t="s">
        <v>679</v>
      </c>
      <c r="AB19" t="s">
        <v>553</v>
      </c>
      <c r="AC19" s="12">
        <v>45072.450219907405</v>
      </c>
      <c r="AD19" s="12">
        <v>45075.833333333336</v>
      </c>
      <c r="AE19">
        <v>81.194722222338896</v>
      </c>
      <c r="AF19" s="12">
        <v>45075.650150462963</v>
      </c>
      <c r="AG19" s="20">
        <v>0.22222222222222221</v>
      </c>
      <c r="AH19" s="12">
        <v>45075.872372685182</v>
      </c>
      <c r="AI19">
        <v>-0.93694444431457669</v>
      </c>
      <c r="AJ19" t="s">
        <v>65</v>
      </c>
      <c r="AM19">
        <v>5</v>
      </c>
      <c r="AN19">
        <v>29</v>
      </c>
      <c r="AO19" t="s">
        <v>97</v>
      </c>
      <c r="AP19">
        <v>22</v>
      </c>
      <c r="AQ19">
        <v>15</v>
      </c>
      <c r="AR19">
        <v>2</v>
      </c>
    </row>
    <row r="20" spans="1:44" x14ac:dyDescent="0.2">
      <c r="A20" t="s">
        <v>536</v>
      </c>
      <c r="B20" t="s">
        <v>665</v>
      </c>
      <c r="C20" t="s">
        <v>680</v>
      </c>
      <c r="D20" t="s">
        <v>47</v>
      </c>
      <c r="E20" t="s">
        <v>539</v>
      </c>
      <c r="F20" t="s">
        <v>681</v>
      </c>
      <c r="G20" t="s">
        <v>682</v>
      </c>
      <c r="H20" t="s">
        <v>683</v>
      </c>
      <c r="I20" t="s">
        <v>684</v>
      </c>
      <c r="J20" t="s">
        <v>685</v>
      </c>
      <c r="K20" t="s">
        <v>686</v>
      </c>
      <c r="L20" s="19">
        <v>45068</v>
      </c>
      <c r="M20" s="20">
        <v>0.55278935185185185</v>
      </c>
      <c r="N20" t="s">
        <v>687</v>
      </c>
      <c r="O20" s="19">
        <v>45069</v>
      </c>
      <c r="P20" s="20">
        <v>0.83333333333333337</v>
      </c>
      <c r="Q20" t="s">
        <v>674</v>
      </c>
      <c r="R20" t="s">
        <v>688</v>
      </c>
      <c r="S20" s="19">
        <v>45069</v>
      </c>
      <c r="T20" s="20">
        <v>0.64878472222222217</v>
      </c>
      <c r="U20">
        <v>391</v>
      </c>
      <c r="V20" t="s">
        <v>689</v>
      </c>
      <c r="W20" t="s">
        <v>690</v>
      </c>
      <c r="X20" t="s">
        <v>691</v>
      </c>
      <c r="Y20" t="s">
        <v>61</v>
      </c>
      <c r="Z20" t="s">
        <v>62</v>
      </c>
      <c r="AA20" t="s">
        <v>679</v>
      </c>
      <c r="AB20" t="s">
        <v>553</v>
      </c>
      <c r="AC20" s="12">
        <v>45068.552789351852</v>
      </c>
      <c r="AD20" s="12">
        <v>45069.833333333336</v>
      </c>
      <c r="AE20">
        <v>30.733055555610918</v>
      </c>
      <c r="AF20" s="12">
        <v>45069.648784722223</v>
      </c>
      <c r="AG20" s="20">
        <v>0.21722222222222221</v>
      </c>
      <c r="AH20" s="12">
        <v>45069.866006944445</v>
      </c>
      <c r="AI20">
        <v>-0.78416666662087664</v>
      </c>
      <c r="AJ20" t="s">
        <v>65</v>
      </c>
      <c r="AM20">
        <v>5</v>
      </c>
      <c r="AN20">
        <v>23</v>
      </c>
      <c r="AO20" t="s">
        <v>97</v>
      </c>
      <c r="AP20">
        <v>21</v>
      </c>
      <c r="AQ20">
        <v>15</v>
      </c>
      <c r="AR20">
        <v>3</v>
      </c>
    </row>
    <row r="21" spans="1:44" x14ac:dyDescent="0.2">
      <c r="A21" t="s">
        <v>536</v>
      </c>
      <c r="B21" t="s">
        <v>665</v>
      </c>
      <c r="C21" t="s">
        <v>692</v>
      </c>
      <c r="D21" t="s">
        <v>47</v>
      </c>
      <c r="E21" t="s">
        <v>539</v>
      </c>
      <c r="F21" t="s">
        <v>667</v>
      </c>
      <c r="G21" t="s">
        <v>668</v>
      </c>
      <c r="H21" t="s">
        <v>693</v>
      </c>
      <c r="I21" t="s">
        <v>694</v>
      </c>
      <c r="J21" t="s">
        <v>685</v>
      </c>
      <c r="K21" t="s">
        <v>686</v>
      </c>
      <c r="L21" s="19">
        <v>45065</v>
      </c>
      <c r="M21" s="20">
        <v>0.71579861111111109</v>
      </c>
      <c r="N21" t="s">
        <v>695</v>
      </c>
      <c r="O21" s="19">
        <v>45068</v>
      </c>
      <c r="P21" s="20">
        <v>0.83333333333333337</v>
      </c>
      <c r="Q21" t="s">
        <v>674</v>
      </c>
      <c r="R21" t="s">
        <v>696</v>
      </c>
      <c r="S21" s="19">
        <v>45068</v>
      </c>
      <c r="T21" s="20">
        <v>0.72069444444444442</v>
      </c>
      <c r="U21">
        <v>306</v>
      </c>
      <c r="V21" t="s">
        <v>697</v>
      </c>
      <c r="W21" t="s">
        <v>698</v>
      </c>
      <c r="X21" t="s">
        <v>699</v>
      </c>
      <c r="Y21" t="s">
        <v>61</v>
      </c>
      <c r="Z21" t="s">
        <v>62</v>
      </c>
      <c r="AA21" t="s">
        <v>679</v>
      </c>
      <c r="AB21" t="s">
        <v>553</v>
      </c>
      <c r="AC21" s="12">
        <v>45065.715798611112</v>
      </c>
      <c r="AD21" s="12">
        <v>45068.833333333336</v>
      </c>
      <c r="AE21">
        <v>74.820833333360497</v>
      </c>
      <c r="AF21" s="12">
        <v>45068.720694444448</v>
      </c>
      <c r="AG21" s="20">
        <v>0.17</v>
      </c>
      <c r="AH21" s="12">
        <v>45068.890694444446</v>
      </c>
      <c r="AI21">
        <v>-1.3766666666488163</v>
      </c>
      <c r="AJ21" t="s">
        <v>65</v>
      </c>
      <c r="AM21">
        <v>5</v>
      </c>
      <c r="AN21">
        <v>22</v>
      </c>
      <c r="AO21" t="s">
        <v>97</v>
      </c>
      <c r="AP21">
        <v>21</v>
      </c>
      <c r="AQ21">
        <v>17</v>
      </c>
      <c r="AR21">
        <v>2</v>
      </c>
    </row>
    <row r="22" spans="1:44" x14ac:dyDescent="0.2">
      <c r="A22" t="s">
        <v>536</v>
      </c>
      <c r="B22" t="s">
        <v>665</v>
      </c>
      <c r="C22" t="s">
        <v>700</v>
      </c>
      <c r="D22" t="s">
        <v>47</v>
      </c>
      <c r="E22" t="s">
        <v>539</v>
      </c>
      <c r="F22" t="s">
        <v>701</v>
      </c>
      <c r="G22" t="s">
        <v>702</v>
      </c>
      <c r="H22" t="s">
        <v>703</v>
      </c>
      <c r="I22" t="s">
        <v>704</v>
      </c>
      <c r="J22" t="s">
        <v>685</v>
      </c>
      <c r="K22" t="s">
        <v>686</v>
      </c>
      <c r="L22" s="19">
        <v>45050</v>
      </c>
      <c r="M22" s="20">
        <v>0.75458333333333327</v>
      </c>
      <c r="N22" t="s">
        <v>705</v>
      </c>
      <c r="O22" s="19">
        <v>45054</v>
      </c>
      <c r="P22" s="20">
        <v>0.375</v>
      </c>
      <c r="Q22" t="s">
        <v>674</v>
      </c>
      <c r="R22" t="s">
        <v>706</v>
      </c>
      <c r="S22" s="19">
        <v>45054</v>
      </c>
      <c r="T22" s="20">
        <v>0.27883101851851849</v>
      </c>
      <c r="U22">
        <v>278</v>
      </c>
      <c r="V22" t="s">
        <v>707</v>
      </c>
      <c r="W22" t="s">
        <v>708</v>
      </c>
      <c r="X22" t="s">
        <v>709</v>
      </c>
      <c r="Y22" t="s">
        <v>61</v>
      </c>
      <c r="Z22" t="s">
        <v>62</v>
      </c>
      <c r="AA22" t="s">
        <v>679</v>
      </c>
      <c r="AB22" t="s">
        <v>553</v>
      </c>
      <c r="AC22" s="12">
        <v>45050.754583333335</v>
      </c>
      <c r="AD22" s="12">
        <v>45054.375</v>
      </c>
      <c r="AE22">
        <v>86.889999999955762</v>
      </c>
      <c r="AF22" s="12">
        <v>45054.278831018521</v>
      </c>
      <c r="AG22" s="20">
        <v>0.15444444444444444</v>
      </c>
      <c r="AH22" s="12">
        <v>45054.433275462965</v>
      </c>
      <c r="AI22">
        <v>-1.3986111111589707</v>
      </c>
      <c r="AJ22" t="s">
        <v>65</v>
      </c>
      <c r="AM22">
        <v>5</v>
      </c>
      <c r="AN22">
        <v>8</v>
      </c>
      <c r="AO22" t="s">
        <v>97</v>
      </c>
      <c r="AP22">
        <v>19</v>
      </c>
      <c r="AQ22">
        <v>6</v>
      </c>
      <c r="AR22">
        <v>2</v>
      </c>
    </row>
    <row r="23" spans="1:44" x14ac:dyDescent="0.2">
      <c r="A23" t="s">
        <v>536</v>
      </c>
      <c r="B23" t="s">
        <v>665</v>
      </c>
      <c r="C23" t="s">
        <v>710</v>
      </c>
      <c r="D23" t="s">
        <v>47</v>
      </c>
      <c r="E23" t="s">
        <v>539</v>
      </c>
      <c r="F23" t="s">
        <v>711</v>
      </c>
      <c r="G23" t="s">
        <v>712</v>
      </c>
      <c r="H23" t="s">
        <v>713</v>
      </c>
      <c r="I23" t="s">
        <v>714</v>
      </c>
      <c r="J23" t="s">
        <v>685</v>
      </c>
      <c r="K23" t="s">
        <v>686</v>
      </c>
      <c r="L23" s="19">
        <v>45050</v>
      </c>
      <c r="M23" s="20">
        <v>0.7093287037037036</v>
      </c>
      <c r="N23" t="s">
        <v>715</v>
      </c>
      <c r="O23" s="19">
        <v>45054</v>
      </c>
      <c r="P23" s="20">
        <v>0.375</v>
      </c>
      <c r="Q23" t="s">
        <v>674</v>
      </c>
      <c r="R23" t="s">
        <v>716</v>
      </c>
      <c r="S23" s="19">
        <v>45054</v>
      </c>
      <c r="T23" s="20">
        <v>0.29445601851851849</v>
      </c>
      <c r="U23">
        <v>219</v>
      </c>
      <c r="V23" t="s">
        <v>717</v>
      </c>
      <c r="W23" t="s">
        <v>718</v>
      </c>
      <c r="X23" t="s">
        <v>719</v>
      </c>
      <c r="Y23" t="s">
        <v>61</v>
      </c>
      <c r="Z23" t="s">
        <v>62</v>
      </c>
      <c r="AA23" t="s">
        <v>679</v>
      </c>
      <c r="AB23" t="s">
        <v>553</v>
      </c>
      <c r="AC23" s="12">
        <v>45050.709328703706</v>
      </c>
      <c r="AD23" s="12">
        <v>45054.375</v>
      </c>
      <c r="AE23">
        <v>87.976111111056525</v>
      </c>
      <c r="AF23" s="12">
        <v>45054.294456018521</v>
      </c>
      <c r="AG23" s="20">
        <v>0.12166666666666666</v>
      </c>
      <c r="AH23" s="12">
        <v>45054.416122685187</v>
      </c>
      <c r="AI23">
        <v>-0.98694444447755814</v>
      </c>
      <c r="AJ23" t="s">
        <v>65</v>
      </c>
      <c r="AM23">
        <v>5</v>
      </c>
      <c r="AN23">
        <v>8</v>
      </c>
      <c r="AO23" t="s">
        <v>97</v>
      </c>
      <c r="AP23">
        <v>19</v>
      </c>
      <c r="AQ23">
        <v>7</v>
      </c>
      <c r="AR23">
        <v>2</v>
      </c>
    </row>
    <row r="24" spans="1:44" x14ac:dyDescent="0.2">
      <c r="A24" t="s">
        <v>536</v>
      </c>
      <c r="B24" t="s">
        <v>665</v>
      </c>
      <c r="C24" t="s">
        <v>720</v>
      </c>
      <c r="D24" t="s">
        <v>47</v>
      </c>
      <c r="E24" t="s">
        <v>539</v>
      </c>
      <c r="F24" t="s">
        <v>681</v>
      </c>
      <c r="G24" t="s">
        <v>682</v>
      </c>
      <c r="H24" t="s">
        <v>721</v>
      </c>
      <c r="I24" t="s">
        <v>722</v>
      </c>
      <c r="J24" t="s">
        <v>685</v>
      </c>
      <c r="K24" t="s">
        <v>686</v>
      </c>
      <c r="L24" s="19">
        <v>45049</v>
      </c>
      <c r="M24" s="20">
        <v>0.62146990740740737</v>
      </c>
      <c r="N24" t="s">
        <v>723</v>
      </c>
      <c r="O24" s="19">
        <v>45051</v>
      </c>
      <c r="P24" s="20">
        <v>0.33333333333333331</v>
      </c>
      <c r="Q24" t="s">
        <v>674</v>
      </c>
      <c r="R24" t="s">
        <v>724</v>
      </c>
      <c r="S24" s="19">
        <v>45051</v>
      </c>
      <c r="T24" s="20">
        <v>0.30278935185185185</v>
      </c>
      <c r="U24">
        <v>147</v>
      </c>
      <c r="V24" t="s">
        <v>725</v>
      </c>
      <c r="W24" t="s">
        <v>726</v>
      </c>
      <c r="X24" t="s">
        <v>719</v>
      </c>
      <c r="Y24" t="s">
        <v>61</v>
      </c>
      <c r="Z24" t="s">
        <v>62</v>
      </c>
      <c r="AA24" t="s">
        <v>679</v>
      </c>
      <c r="AB24" t="s">
        <v>553</v>
      </c>
      <c r="AC24" s="12">
        <v>45049.621469907404</v>
      </c>
      <c r="AD24" s="12">
        <v>45051.333333333336</v>
      </c>
      <c r="AE24">
        <v>41.084722222352866</v>
      </c>
      <c r="AF24" s="12">
        <v>45051.302789351852</v>
      </c>
      <c r="AG24" s="20">
        <v>8.1666666666666665E-2</v>
      </c>
      <c r="AH24" s="12">
        <v>45051.384456018517</v>
      </c>
      <c r="AI24">
        <v>-1.2269444443518296</v>
      </c>
      <c r="AJ24" t="s">
        <v>65</v>
      </c>
      <c r="AM24">
        <v>5</v>
      </c>
      <c r="AN24">
        <v>5</v>
      </c>
      <c r="AO24" t="s">
        <v>97</v>
      </c>
      <c r="AP24">
        <v>18</v>
      </c>
      <c r="AQ24">
        <v>7</v>
      </c>
      <c r="AR24">
        <v>6</v>
      </c>
    </row>
    <row r="25" spans="1:44" x14ac:dyDescent="0.2">
      <c r="A25" t="s">
        <v>536</v>
      </c>
      <c r="B25" t="s">
        <v>665</v>
      </c>
      <c r="C25" t="s">
        <v>727</v>
      </c>
      <c r="D25" t="s">
        <v>47</v>
      </c>
      <c r="E25" t="s">
        <v>539</v>
      </c>
      <c r="F25" t="s">
        <v>728</v>
      </c>
      <c r="G25" t="s">
        <v>729</v>
      </c>
      <c r="H25" t="s">
        <v>730</v>
      </c>
      <c r="I25" t="s">
        <v>731</v>
      </c>
      <c r="J25" t="s">
        <v>685</v>
      </c>
      <c r="K25" t="s">
        <v>686</v>
      </c>
      <c r="L25" s="19">
        <v>45048</v>
      </c>
      <c r="M25" s="20">
        <v>0.57362268518518522</v>
      </c>
      <c r="N25" t="s">
        <v>732</v>
      </c>
      <c r="O25" s="19">
        <v>45049</v>
      </c>
      <c r="P25" s="20">
        <v>0.33333333333333331</v>
      </c>
      <c r="Q25" t="s">
        <v>674</v>
      </c>
      <c r="R25" t="s">
        <v>733</v>
      </c>
      <c r="S25" s="19">
        <v>45049</v>
      </c>
      <c r="T25" s="20">
        <v>0.32870370370370372</v>
      </c>
      <c r="U25">
        <v>76</v>
      </c>
      <c r="V25" t="s">
        <v>84</v>
      </c>
      <c r="W25" t="s">
        <v>85</v>
      </c>
      <c r="X25" t="s">
        <v>734</v>
      </c>
      <c r="Y25" t="s">
        <v>61</v>
      </c>
      <c r="Z25" t="s">
        <v>62</v>
      </c>
      <c r="AA25" t="s">
        <v>679</v>
      </c>
      <c r="AB25" t="s">
        <v>553</v>
      </c>
      <c r="AC25" s="12">
        <v>45048.573622685188</v>
      </c>
      <c r="AD25" s="12">
        <v>45049.333333333336</v>
      </c>
      <c r="AE25">
        <v>18.23305555555271</v>
      </c>
      <c r="AF25" s="12">
        <v>45049.328703703701</v>
      </c>
      <c r="AG25" s="20">
        <v>4.2222222222222223E-2</v>
      </c>
      <c r="AH25" s="12">
        <v>45049.370925925927</v>
      </c>
      <c r="AI25">
        <v>-0.90222222200827673</v>
      </c>
      <c r="AJ25" t="s">
        <v>65</v>
      </c>
      <c r="AM25">
        <v>5</v>
      </c>
      <c r="AN25">
        <v>3</v>
      </c>
      <c r="AO25" t="s">
        <v>97</v>
      </c>
      <c r="AP25">
        <v>18</v>
      </c>
      <c r="AQ25">
        <v>7</v>
      </c>
      <c r="AR25">
        <v>4</v>
      </c>
    </row>
    <row r="26" spans="1:44" x14ac:dyDescent="0.2">
      <c r="A26" t="s">
        <v>44</v>
      </c>
      <c r="B26" t="s">
        <v>45</v>
      </c>
      <c r="C26" t="s">
        <v>735</v>
      </c>
      <c r="D26" t="s">
        <v>47</v>
      </c>
      <c r="E26" t="s">
        <v>539</v>
      </c>
      <c r="F26" t="s">
        <v>736</v>
      </c>
      <c r="G26" t="s">
        <v>737</v>
      </c>
      <c r="H26" t="s">
        <v>738</v>
      </c>
      <c r="I26" t="s">
        <v>739</v>
      </c>
      <c r="J26" t="s">
        <v>602</v>
      </c>
      <c r="K26" t="s">
        <v>603</v>
      </c>
      <c r="L26" s="19">
        <v>45064</v>
      </c>
      <c r="M26" s="20">
        <v>0.53734953703703703</v>
      </c>
      <c r="N26" t="s">
        <v>740</v>
      </c>
      <c r="O26" s="19">
        <v>45070</v>
      </c>
      <c r="P26" s="20">
        <v>0.66666666666666663</v>
      </c>
      <c r="Q26" t="s">
        <v>741</v>
      </c>
      <c r="R26" t="s">
        <v>742</v>
      </c>
      <c r="S26" s="19">
        <v>45070</v>
      </c>
      <c r="T26" s="20">
        <v>0.71938657407407414</v>
      </c>
      <c r="U26">
        <v>2</v>
      </c>
      <c r="V26" t="s">
        <v>743</v>
      </c>
      <c r="W26" t="s">
        <v>744</v>
      </c>
      <c r="X26" t="s">
        <v>745</v>
      </c>
      <c r="Y26" t="s">
        <v>61</v>
      </c>
      <c r="Z26" t="s">
        <v>62</v>
      </c>
      <c r="AA26" t="s">
        <v>746</v>
      </c>
      <c r="AB26" t="s">
        <v>553</v>
      </c>
      <c r="AC26" s="12">
        <v>45064.537349537037</v>
      </c>
      <c r="AD26" s="12">
        <v>45070.666666666664</v>
      </c>
      <c r="AE26">
        <v>147.10361111105885</v>
      </c>
      <c r="AF26" s="12">
        <v>45070.719386574077</v>
      </c>
      <c r="AG26" s="20">
        <v>1.1111111111111111E-3</v>
      </c>
      <c r="AH26" s="12">
        <v>45070.720497685186</v>
      </c>
      <c r="AI26">
        <v>-1.2919444445287809</v>
      </c>
      <c r="AJ26" t="s">
        <v>65</v>
      </c>
      <c r="AM26">
        <v>5</v>
      </c>
      <c r="AN26">
        <v>24</v>
      </c>
      <c r="AO26" t="s">
        <v>97</v>
      </c>
      <c r="AP26">
        <v>21</v>
      </c>
      <c r="AQ26">
        <v>17</v>
      </c>
      <c r="AR26">
        <v>4</v>
      </c>
    </row>
    <row r="27" spans="1:44" x14ac:dyDescent="0.2">
      <c r="A27" t="s">
        <v>44</v>
      </c>
      <c r="B27" t="s">
        <v>45</v>
      </c>
      <c r="C27" t="s">
        <v>747</v>
      </c>
      <c r="D27" t="s">
        <v>47</v>
      </c>
      <c r="E27" t="s">
        <v>539</v>
      </c>
      <c r="F27" t="s">
        <v>748</v>
      </c>
      <c r="G27" t="s">
        <v>749</v>
      </c>
      <c r="H27" t="s">
        <v>750</v>
      </c>
      <c r="I27" t="s">
        <v>751</v>
      </c>
      <c r="J27" t="s">
        <v>602</v>
      </c>
      <c r="K27" t="s">
        <v>603</v>
      </c>
      <c r="L27" s="19">
        <v>45062</v>
      </c>
      <c r="M27" s="20">
        <v>0.49052083333333335</v>
      </c>
      <c r="N27" t="s">
        <v>752</v>
      </c>
      <c r="O27" s="19">
        <v>45063</v>
      </c>
      <c r="P27" s="20">
        <v>0.5</v>
      </c>
      <c r="Q27" t="s">
        <v>741</v>
      </c>
      <c r="R27" t="s">
        <v>753</v>
      </c>
      <c r="S27" s="19">
        <v>45063</v>
      </c>
      <c r="T27" s="20">
        <v>0.54047453703703707</v>
      </c>
      <c r="U27">
        <v>28</v>
      </c>
      <c r="V27" t="s">
        <v>754</v>
      </c>
      <c r="W27" t="s">
        <v>755</v>
      </c>
      <c r="X27" t="s">
        <v>756</v>
      </c>
      <c r="Y27" t="s">
        <v>61</v>
      </c>
      <c r="Z27" t="s">
        <v>62</v>
      </c>
      <c r="AA27" t="s">
        <v>746</v>
      </c>
      <c r="AB27" t="s">
        <v>553</v>
      </c>
      <c r="AC27" s="12">
        <v>45062.490520833337</v>
      </c>
      <c r="AD27" s="12">
        <v>45063.5</v>
      </c>
      <c r="AE27">
        <v>24.227499999920838</v>
      </c>
      <c r="AF27" s="12">
        <v>45063.54047453704</v>
      </c>
      <c r="AG27" s="20">
        <v>1.5555555555555553E-2</v>
      </c>
      <c r="AH27" s="12">
        <v>45063.556030092594</v>
      </c>
      <c r="AI27">
        <v>-1.344722222245764</v>
      </c>
      <c r="AJ27" t="s">
        <v>65</v>
      </c>
      <c r="AM27">
        <v>5</v>
      </c>
      <c r="AN27">
        <v>17</v>
      </c>
      <c r="AO27" t="s">
        <v>97</v>
      </c>
      <c r="AP27">
        <v>20</v>
      </c>
      <c r="AQ27">
        <v>12</v>
      </c>
      <c r="AR27">
        <v>4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1E0B-C4E7-48B9-8372-6D67B5DC1A77}">
  <dimension ref="A1:AR332"/>
  <sheetViews>
    <sheetView topLeftCell="B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16.42578125" customWidth="1"/>
    <col min="9" max="9" width="14.5703125" customWidth="1"/>
    <col min="10" max="10" width="17.140625" customWidth="1"/>
    <col min="11" max="11" width="20.42578125" customWidth="1"/>
    <col min="12" max="12" width="14.85546875" customWidth="1"/>
    <col min="13" max="13" width="15" customWidth="1"/>
    <col min="14" max="14" width="23" customWidth="1"/>
    <col min="15" max="15" width="19.5703125" customWidth="1"/>
    <col min="16" max="16" width="13.42578125" customWidth="1"/>
    <col min="18" max="18" width="22.42578125" customWidth="1"/>
    <col min="19" max="19" width="22.5703125" customWidth="1"/>
    <col min="20" max="20" width="12.42578125" customWidth="1"/>
    <col min="23" max="23" width="18.5703125" customWidth="1"/>
    <col min="24" max="24" width="19.140625" customWidth="1"/>
    <col min="25" max="25" width="21.42578125" customWidth="1"/>
    <col min="26" max="26" width="22.42578125" customWidth="1"/>
    <col min="28" max="28" width="22.42578125" customWidth="1"/>
    <col min="29" max="29" width="17.42578125" customWidth="1"/>
    <col min="30" max="30" width="17" customWidth="1"/>
    <col min="31" max="31" width="13" customWidth="1"/>
    <col min="32" max="32" width="20.42578125" customWidth="1"/>
    <col min="33" max="33" width="14.5703125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536</v>
      </c>
      <c r="B2" t="s">
        <v>569</v>
      </c>
      <c r="C2" t="s">
        <v>757</v>
      </c>
      <c r="D2" t="s">
        <v>47</v>
      </c>
      <c r="E2" t="s">
        <v>539</v>
      </c>
      <c r="F2" t="s">
        <v>758</v>
      </c>
      <c r="G2" t="s">
        <v>759</v>
      </c>
      <c r="H2" t="s">
        <v>760</v>
      </c>
      <c r="I2" t="s">
        <v>761</v>
      </c>
      <c r="J2" t="s">
        <v>585</v>
      </c>
      <c r="K2" t="s">
        <v>586</v>
      </c>
      <c r="L2" s="19">
        <v>45077</v>
      </c>
      <c r="M2" s="20">
        <v>0.58872685185185192</v>
      </c>
      <c r="N2" t="s">
        <v>762</v>
      </c>
      <c r="O2" s="19">
        <v>45078</v>
      </c>
      <c r="P2" s="20">
        <v>0.54166666666666663</v>
      </c>
      <c r="Q2" t="s">
        <v>578</v>
      </c>
      <c r="R2" t="s">
        <v>763</v>
      </c>
      <c r="S2" s="19">
        <v>45077</v>
      </c>
      <c r="T2" s="20">
        <v>0.62857638888888889</v>
      </c>
      <c r="U2">
        <v>33</v>
      </c>
      <c r="V2" t="s">
        <v>580</v>
      </c>
      <c r="W2" t="s">
        <v>581</v>
      </c>
      <c r="X2" t="s">
        <v>582</v>
      </c>
      <c r="Y2" t="s">
        <v>61</v>
      </c>
      <c r="Z2" t="s">
        <v>583</v>
      </c>
      <c r="AA2" t="s">
        <v>584</v>
      </c>
      <c r="AB2" t="s">
        <v>553</v>
      </c>
      <c r="AC2" s="12">
        <v>45077.588726851849</v>
      </c>
      <c r="AD2" s="12">
        <v>45078.541666666664</v>
      </c>
      <c r="AE2">
        <v>22.870555555564351</v>
      </c>
      <c r="AF2" s="12">
        <v>45077.628576388888</v>
      </c>
      <c r="AG2" s="20">
        <v>1.8333333333333333E-2</v>
      </c>
      <c r="AH2" s="12">
        <v>45077.646909722222</v>
      </c>
      <c r="AI2">
        <v>21.474166666623205</v>
      </c>
      <c r="AJ2" t="s">
        <v>143</v>
      </c>
      <c r="AM2">
        <v>5</v>
      </c>
      <c r="AN2">
        <v>31</v>
      </c>
      <c r="AO2" t="s">
        <v>144</v>
      </c>
      <c r="AP2">
        <v>22</v>
      </c>
      <c r="AQ2">
        <v>15</v>
      </c>
      <c r="AR2">
        <v>4</v>
      </c>
    </row>
    <row r="3" spans="1:44" x14ac:dyDescent="0.2">
      <c r="A3" t="s">
        <v>536</v>
      </c>
      <c r="B3" t="s">
        <v>569</v>
      </c>
      <c r="C3" t="s">
        <v>757</v>
      </c>
      <c r="D3" t="s">
        <v>47</v>
      </c>
      <c r="E3" t="s">
        <v>539</v>
      </c>
      <c r="F3" t="s">
        <v>758</v>
      </c>
      <c r="G3" t="s">
        <v>759</v>
      </c>
      <c r="H3" t="s">
        <v>760</v>
      </c>
      <c r="I3" t="s">
        <v>761</v>
      </c>
      <c r="J3" t="s">
        <v>575</v>
      </c>
      <c r="K3" t="s">
        <v>576</v>
      </c>
      <c r="L3" s="19">
        <v>45077</v>
      </c>
      <c r="M3" s="20">
        <v>0.58872685185185192</v>
      </c>
      <c r="N3" t="s">
        <v>762</v>
      </c>
      <c r="O3" s="19">
        <v>45078</v>
      </c>
      <c r="P3" s="20">
        <v>0.54166666666666663</v>
      </c>
      <c r="Q3" t="s">
        <v>578</v>
      </c>
      <c r="R3" t="s">
        <v>763</v>
      </c>
      <c r="S3" s="19">
        <v>45077</v>
      </c>
      <c r="T3" s="20">
        <v>0.62857638888888889</v>
      </c>
      <c r="U3">
        <v>33</v>
      </c>
      <c r="V3" t="s">
        <v>580</v>
      </c>
      <c r="W3" t="s">
        <v>581</v>
      </c>
      <c r="X3" t="s">
        <v>582</v>
      </c>
      <c r="Y3" t="s">
        <v>61</v>
      </c>
      <c r="Z3" t="s">
        <v>62</v>
      </c>
      <c r="AA3" t="s">
        <v>584</v>
      </c>
      <c r="AB3" t="s">
        <v>553</v>
      </c>
      <c r="AC3" s="12">
        <v>45077.588726851849</v>
      </c>
      <c r="AD3" s="12">
        <v>45078.541666666664</v>
      </c>
      <c r="AE3">
        <v>22.870555555564351</v>
      </c>
      <c r="AF3" s="12">
        <v>45077.628576388888</v>
      </c>
      <c r="AG3" s="20">
        <v>1.8333333333333333E-2</v>
      </c>
      <c r="AH3" s="12">
        <v>45077.646909722222</v>
      </c>
      <c r="AI3">
        <v>21.474166666623205</v>
      </c>
      <c r="AJ3" t="s">
        <v>143</v>
      </c>
      <c r="AM3">
        <v>5</v>
      </c>
      <c r="AN3">
        <v>31</v>
      </c>
      <c r="AO3" t="s">
        <v>144</v>
      </c>
      <c r="AP3">
        <v>22</v>
      </c>
      <c r="AQ3">
        <v>15</v>
      </c>
      <c r="AR3">
        <v>4</v>
      </c>
    </row>
    <row r="4" spans="1:44" x14ac:dyDescent="0.2">
      <c r="A4" t="s">
        <v>764</v>
      </c>
      <c r="B4" t="s">
        <v>765</v>
      </c>
      <c r="C4" t="s">
        <v>766</v>
      </c>
      <c r="D4" t="s">
        <v>47</v>
      </c>
      <c r="E4" t="s">
        <v>539</v>
      </c>
      <c r="F4" t="s">
        <v>767</v>
      </c>
      <c r="G4" t="s">
        <v>768</v>
      </c>
      <c r="H4" t="s">
        <v>769</v>
      </c>
      <c r="I4" t="s">
        <v>770</v>
      </c>
      <c r="J4" t="s">
        <v>771</v>
      </c>
      <c r="K4" t="s">
        <v>772</v>
      </c>
      <c r="L4" s="19">
        <v>45075</v>
      </c>
      <c r="M4" s="20">
        <v>0.7944444444444444</v>
      </c>
      <c r="N4" t="s">
        <v>773</v>
      </c>
      <c r="O4" s="19">
        <v>45077</v>
      </c>
      <c r="P4" s="20">
        <v>0.58333333333333337</v>
      </c>
      <c r="Q4" t="s">
        <v>774</v>
      </c>
      <c r="R4" t="s">
        <v>775</v>
      </c>
      <c r="S4" s="19">
        <v>45077</v>
      </c>
      <c r="T4" s="20">
        <v>0.56319444444444444</v>
      </c>
      <c r="U4">
        <v>2</v>
      </c>
      <c r="V4" t="s">
        <v>776</v>
      </c>
      <c r="W4" t="s">
        <v>777</v>
      </c>
      <c r="X4" t="s">
        <v>596</v>
      </c>
      <c r="Y4" t="s">
        <v>61</v>
      </c>
      <c r="Z4" t="s">
        <v>62</v>
      </c>
      <c r="AA4" t="s">
        <v>584</v>
      </c>
      <c r="AB4" t="s">
        <v>553</v>
      </c>
      <c r="AC4" s="12">
        <v>45075.794444444444</v>
      </c>
      <c r="AD4" s="12">
        <v>45077.583333333336</v>
      </c>
      <c r="AE4">
        <v>42.933333333407063</v>
      </c>
      <c r="AF4" s="12">
        <v>45077.563194444447</v>
      </c>
      <c r="AG4" s="20">
        <v>1.1111111111111111E-3</v>
      </c>
      <c r="AH4" s="12">
        <v>45077.564305555556</v>
      </c>
      <c r="AI4">
        <v>0.45666666672332212</v>
      </c>
      <c r="AJ4" t="s">
        <v>143</v>
      </c>
      <c r="AM4">
        <v>5</v>
      </c>
      <c r="AN4">
        <v>31</v>
      </c>
      <c r="AO4" t="s">
        <v>144</v>
      </c>
      <c r="AP4">
        <v>22</v>
      </c>
      <c r="AQ4">
        <v>13</v>
      </c>
      <c r="AR4">
        <v>4</v>
      </c>
    </row>
    <row r="5" spans="1:44" x14ac:dyDescent="0.2">
      <c r="A5" t="s">
        <v>764</v>
      </c>
      <c r="B5" t="s">
        <v>765</v>
      </c>
      <c r="C5" t="s">
        <v>778</v>
      </c>
      <c r="D5" t="s">
        <v>47</v>
      </c>
      <c r="E5" t="s">
        <v>539</v>
      </c>
      <c r="F5" t="s">
        <v>767</v>
      </c>
      <c r="G5" t="s">
        <v>768</v>
      </c>
      <c r="H5" t="s">
        <v>769</v>
      </c>
      <c r="I5" t="s">
        <v>770</v>
      </c>
      <c r="J5" t="s">
        <v>771</v>
      </c>
      <c r="K5" t="s">
        <v>772</v>
      </c>
      <c r="L5" s="19">
        <v>45075</v>
      </c>
      <c r="M5" s="20">
        <v>0.79428240740740741</v>
      </c>
      <c r="N5" t="s">
        <v>773</v>
      </c>
      <c r="O5" s="19">
        <v>45077</v>
      </c>
      <c r="P5" s="20">
        <v>0.58333333333333337</v>
      </c>
      <c r="Q5" t="s">
        <v>774</v>
      </c>
      <c r="R5" t="s">
        <v>779</v>
      </c>
      <c r="S5" s="19">
        <v>45077</v>
      </c>
      <c r="T5" s="20">
        <v>0.50630787037037039</v>
      </c>
      <c r="U5">
        <v>2</v>
      </c>
      <c r="V5" t="s">
        <v>776</v>
      </c>
      <c r="W5" t="s">
        <v>777</v>
      </c>
      <c r="X5" t="s">
        <v>596</v>
      </c>
      <c r="Y5" t="s">
        <v>61</v>
      </c>
      <c r="Z5" t="s">
        <v>62</v>
      </c>
      <c r="AA5" t="s">
        <v>584</v>
      </c>
      <c r="AB5" t="s">
        <v>553</v>
      </c>
      <c r="AC5" s="12">
        <v>45075.794282407405</v>
      </c>
      <c r="AD5" s="12">
        <v>45077.583333333336</v>
      </c>
      <c r="AE5">
        <v>42.937222222331911</v>
      </c>
      <c r="AF5" s="12">
        <v>45077.506307870368</v>
      </c>
      <c r="AG5" s="20">
        <v>1.1111111111111111E-3</v>
      </c>
      <c r="AH5" s="12">
        <v>45077.507418981484</v>
      </c>
      <c r="AI5">
        <v>1.8219444446149282</v>
      </c>
      <c r="AJ5" t="s">
        <v>143</v>
      </c>
      <c r="AM5">
        <v>5</v>
      </c>
      <c r="AN5">
        <v>31</v>
      </c>
      <c r="AO5" t="s">
        <v>144</v>
      </c>
      <c r="AP5">
        <v>22</v>
      </c>
      <c r="AQ5">
        <v>12</v>
      </c>
      <c r="AR5">
        <v>4</v>
      </c>
    </row>
    <row r="6" spans="1:44" x14ac:dyDescent="0.2">
      <c r="A6" t="s">
        <v>536</v>
      </c>
      <c r="B6" t="s">
        <v>569</v>
      </c>
      <c r="C6" t="s">
        <v>780</v>
      </c>
      <c r="D6" t="s">
        <v>47</v>
      </c>
      <c r="E6" t="s">
        <v>539</v>
      </c>
      <c r="F6" t="s">
        <v>781</v>
      </c>
      <c r="G6" t="s">
        <v>782</v>
      </c>
      <c r="H6" t="s">
        <v>783</v>
      </c>
      <c r="I6" t="s">
        <v>784</v>
      </c>
      <c r="J6" t="s">
        <v>575</v>
      </c>
      <c r="K6" t="s">
        <v>576</v>
      </c>
      <c r="L6" s="19">
        <v>45075</v>
      </c>
      <c r="M6" s="20">
        <v>0.50877314814814811</v>
      </c>
      <c r="N6" t="s">
        <v>785</v>
      </c>
      <c r="O6" s="19">
        <v>45077</v>
      </c>
      <c r="P6" s="20">
        <v>0.83333333333333337</v>
      </c>
      <c r="Q6" t="s">
        <v>578</v>
      </c>
      <c r="R6" t="s">
        <v>786</v>
      </c>
      <c r="S6" s="19">
        <v>45077</v>
      </c>
      <c r="T6" s="20">
        <v>0.47545138888888888</v>
      </c>
      <c r="U6">
        <v>15</v>
      </c>
      <c r="V6" t="s">
        <v>787</v>
      </c>
      <c r="W6" t="s">
        <v>788</v>
      </c>
      <c r="X6" t="s">
        <v>789</v>
      </c>
      <c r="Y6" t="s">
        <v>61</v>
      </c>
      <c r="Z6" t="s">
        <v>62</v>
      </c>
      <c r="AA6" t="s">
        <v>584</v>
      </c>
      <c r="AB6" t="s">
        <v>553</v>
      </c>
      <c r="AC6" s="12">
        <v>45075.508773148147</v>
      </c>
      <c r="AD6" s="12">
        <v>45077.833333333336</v>
      </c>
      <c r="AE6">
        <v>55.789444444526453</v>
      </c>
      <c r="AF6" s="12">
        <v>45077.475451388891</v>
      </c>
      <c r="AG6" s="20">
        <v>8.3333333333333332E-3</v>
      </c>
      <c r="AH6" s="12">
        <v>45077.483784722222</v>
      </c>
      <c r="AI6">
        <v>8.3891666667186655</v>
      </c>
      <c r="AJ6" t="s">
        <v>143</v>
      </c>
      <c r="AM6">
        <v>5</v>
      </c>
      <c r="AN6">
        <v>31</v>
      </c>
      <c r="AO6" t="s">
        <v>144</v>
      </c>
      <c r="AP6">
        <v>22</v>
      </c>
      <c r="AQ6">
        <v>11</v>
      </c>
      <c r="AR6">
        <v>4</v>
      </c>
    </row>
    <row r="7" spans="1:44" x14ac:dyDescent="0.2">
      <c r="A7" t="s">
        <v>764</v>
      </c>
      <c r="B7" t="s">
        <v>765</v>
      </c>
      <c r="C7" t="s">
        <v>790</v>
      </c>
      <c r="D7" t="s">
        <v>47</v>
      </c>
      <c r="E7" t="s">
        <v>539</v>
      </c>
      <c r="F7" t="s">
        <v>767</v>
      </c>
      <c r="G7" t="s">
        <v>768</v>
      </c>
      <c r="H7" t="s">
        <v>769</v>
      </c>
      <c r="I7" t="s">
        <v>770</v>
      </c>
      <c r="J7" t="s">
        <v>771</v>
      </c>
      <c r="K7" t="s">
        <v>772</v>
      </c>
      <c r="L7" s="19">
        <v>45075</v>
      </c>
      <c r="M7" s="20">
        <v>0.79413194444444446</v>
      </c>
      <c r="N7" t="s">
        <v>773</v>
      </c>
      <c r="O7" s="19">
        <v>45077</v>
      </c>
      <c r="P7" s="20">
        <v>0.58333333333333337</v>
      </c>
      <c r="Q7" t="s">
        <v>774</v>
      </c>
      <c r="R7" t="s">
        <v>791</v>
      </c>
      <c r="S7" s="19">
        <v>45077</v>
      </c>
      <c r="T7" s="20">
        <v>0.47271990740740738</v>
      </c>
      <c r="U7">
        <v>2</v>
      </c>
      <c r="V7" t="s">
        <v>776</v>
      </c>
      <c r="W7" t="s">
        <v>777</v>
      </c>
      <c r="X7" t="s">
        <v>596</v>
      </c>
      <c r="Y7" t="s">
        <v>61</v>
      </c>
      <c r="Z7" t="s">
        <v>62</v>
      </c>
      <c r="AA7" t="s">
        <v>584</v>
      </c>
      <c r="AB7" t="s">
        <v>553</v>
      </c>
      <c r="AC7" s="12">
        <v>45075.794131944444</v>
      </c>
      <c r="AD7" s="12">
        <v>45077.583333333336</v>
      </c>
      <c r="AE7">
        <v>42.940833333414048</v>
      </c>
      <c r="AF7" s="12">
        <v>45077.472719907404</v>
      </c>
      <c r="AG7" s="20">
        <v>1.1111111111111111E-3</v>
      </c>
      <c r="AH7" s="12">
        <v>45077.47383101852</v>
      </c>
      <c r="AI7">
        <v>2.6280555557459593</v>
      </c>
      <c r="AJ7" t="s">
        <v>143</v>
      </c>
      <c r="AM7">
        <v>5</v>
      </c>
      <c r="AN7">
        <v>31</v>
      </c>
      <c r="AO7" t="s">
        <v>144</v>
      </c>
      <c r="AP7">
        <v>22</v>
      </c>
      <c r="AQ7">
        <v>11</v>
      </c>
      <c r="AR7">
        <v>4</v>
      </c>
    </row>
    <row r="8" spans="1:44" x14ac:dyDescent="0.2">
      <c r="A8" t="s">
        <v>536</v>
      </c>
      <c r="B8" t="s">
        <v>569</v>
      </c>
      <c r="C8" t="s">
        <v>792</v>
      </c>
      <c r="D8" t="s">
        <v>47</v>
      </c>
      <c r="E8" t="s">
        <v>539</v>
      </c>
      <c r="F8" t="s">
        <v>793</v>
      </c>
      <c r="G8" t="s">
        <v>794</v>
      </c>
      <c r="H8" t="s">
        <v>795</v>
      </c>
      <c r="I8" t="s">
        <v>796</v>
      </c>
      <c r="J8" t="s">
        <v>575</v>
      </c>
      <c r="K8" t="s">
        <v>576</v>
      </c>
      <c r="L8" s="19">
        <v>45075</v>
      </c>
      <c r="M8" s="20">
        <v>0.81802083333333331</v>
      </c>
      <c r="N8" t="s">
        <v>797</v>
      </c>
      <c r="O8" s="19">
        <v>45077</v>
      </c>
      <c r="P8" s="20">
        <v>0.83333333333333337</v>
      </c>
      <c r="Q8" t="s">
        <v>578</v>
      </c>
      <c r="R8" t="s">
        <v>798</v>
      </c>
      <c r="S8" s="19">
        <v>45077</v>
      </c>
      <c r="T8" s="20">
        <v>0.4638194444444444</v>
      </c>
      <c r="U8">
        <v>16</v>
      </c>
      <c r="V8" t="s">
        <v>799</v>
      </c>
      <c r="W8" t="s">
        <v>800</v>
      </c>
      <c r="X8" t="s">
        <v>801</v>
      </c>
      <c r="Y8" t="s">
        <v>61</v>
      </c>
      <c r="Z8" t="s">
        <v>583</v>
      </c>
      <c r="AA8" t="s">
        <v>584</v>
      </c>
      <c r="AB8" t="s">
        <v>553</v>
      </c>
      <c r="AC8" s="12">
        <v>45075.818020833336</v>
      </c>
      <c r="AD8" s="12">
        <v>45077.833333333336</v>
      </c>
      <c r="AE8">
        <v>48.367499999993015</v>
      </c>
      <c r="AF8" s="12">
        <v>45077.463819444441</v>
      </c>
      <c r="AG8" s="20">
        <v>8.8888888888888889E-3</v>
      </c>
      <c r="AH8" s="12">
        <v>45077.472708333335</v>
      </c>
      <c r="AI8">
        <v>8.6550000002025627</v>
      </c>
      <c r="AJ8" t="s">
        <v>143</v>
      </c>
      <c r="AM8">
        <v>5</v>
      </c>
      <c r="AN8">
        <v>31</v>
      </c>
      <c r="AO8" t="s">
        <v>144</v>
      </c>
      <c r="AP8">
        <v>22</v>
      </c>
      <c r="AQ8">
        <v>11</v>
      </c>
      <c r="AR8">
        <v>4</v>
      </c>
    </row>
    <row r="9" spans="1:44" x14ac:dyDescent="0.2">
      <c r="A9" t="s">
        <v>536</v>
      </c>
      <c r="B9" t="s">
        <v>569</v>
      </c>
      <c r="C9" t="s">
        <v>792</v>
      </c>
      <c r="D9" t="s">
        <v>47</v>
      </c>
      <c r="E9" t="s">
        <v>539</v>
      </c>
      <c r="F9" t="s">
        <v>793</v>
      </c>
      <c r="G9" t="s">
        <v>794</v>
      </c>
      <c r="H9" t="s">
        <v>795</v>
      </c>
      <c r="I9" t="s">
        <v>796</v>
      </c>
      <c r="J9" t="s">
        <v>585</v>
      </c>
      <c r="K9" t="s">
        <v>586</v>
      </c>
      <c r="L9" s="19">
        <v>45075</v>
      </c>
      <c r="M9" s="20">
        <v>0.81802083333333331</v>
      </c>
      <c r="N9" t="s">
        <v>797</v>
      </c>
      <c r="O9" s="19">
        <v>45077</v>
      </c>
      <c r="P9" s="20">
        <v>0.83333333333333337</v>
      </c>
      <c r="Q9" t="s">
        <v>578</v>
      </c>
      <c r="R9" t="s">
        <v>798</v>
      </c>
      <c r="S9" s="19">
        <v>45077</v>
      </c>
      <c r="T9" s="20">
        <v>0.4638194444444444</v>
      </c>
      <c r="U9">
        <v>16</v>
      </c>
      <c r="V9" t="s">
        <v>799</v>
      </c>
      <c r="W9" t="s">
        <v>800</v>
      </c>
      <c r="X9" t="s">
        <v>801</v>
      </c>
      <c r="Y9" t="s">
        <v>61</v>
      </c>
      <c r="Z9" t="s">
        <v>62</v>
      </c>
      <c r="AA9" t="s">
        <v>584</v>
      </c>
      <c r="AB9" t="s">
        <v>553</v>
      </c>
      <c r="AC9" s="12">
        <v>45075.818020833336</v>
      </c>
      <c r="AD9" s="12">
        <v>45077.833333333336</v>
      </c>
      <c r="AE9">
        <v>48.367499999993015</v>
      </c>
      <c r="AF9" s="12">
        <v>45077.463819444441</v>
      </c>
      <c r="AG9" s="20">
        <v>8.8888888888888889E-3</v>
      </c>
      <c r="AH9" s="12">
        <v>45077.472708333335</v>
      </c>
      <c r="AI9">
        <v>8.6550000002025627</v>
      </c>
      <c r="AJ9" t="s">
        <v>143</v>
      </c>
      <c r="AM9">
        <v>5</v>
      </c>
      <c r="AN9">
        <v>31</v>
      </c>
      <c r="AO9" t="s">
        <v>144</v>
      </c>
      <c r="AP9">
        <v>22</v>
      </c>
      <c r="AQ9">
        <v>11</v>
      </c>
      <c r="AR9">
        <v>4</v>
      </c>
    </row>
    <row r="10" spans="1:44" x14ac:dyDescent="0.2">
      <c r="A10" t="s">
        <v>536</v>
      </c>
      <c r="B10" t="s">
        <v>569</v>
      </c>
      <c r="C10" t="s">
        <v>802</v>
      </c>
      <c r="D10" t="s">
        <v>47</v>
      </c>
      <c r="E10" t="s">
        <v>539</v>
      </c>
      <c r="F10" t="s">
        <v>803</v>
      </c>
      <c r="G10" t="s">
        <v>804</v>
      </c>
      <c r="H10" t="s">
        <v>805</v>
      </c>
      <c r="I10" t="s">
        <v>806</v>
      </c>
      <c r="J10" t="s">
        <v>575</v>
      </c>
      <c r="K10" t="s">
        <v>576</v>
      </c>
      <c r="L10" s="19">
        <v>45077</v>
      </c>
      <c r="M10" s="20">
        <v>0.44664351851851852</v>
      </c>
      <c r="N10" t="s">
        <v>807</v>
      </c>
      <c r="O10" s="19">
        <v>45077</v>
      </c>
      <c r="P10" s="20">
        <v>0.54166666666666663</v>
      </c>
      <c r="Q10" t="s">
        <v>578</v>
      </c>
      <c r="R10" t="s">
        <v>808</v>
      </c>
      <c r="S10" s="19">
        <v>45077</v>
      </c>
      <c r="T10" s="20">
        <v>0.43502314814814813</v>
      </c>
      <c r="U10">
        <v>25</v>
      </c>
      <c r="V10" t="s">
        <v>809</v>
      </c>
      <c r="W10" t="s">
        <v>810</v>
      </c>
      <c r="X10" t="s">
        <v>811</v>
      </c>
      <c r="Y10" t="s">
        <v>61</v>
      </c>
      <c r="Z10" t="s">
        <v>583</v>
      </c>
      <c r="AA10" t="s">
        <v>584</v>
      </c>
      <c r="AB10" t="s">
        <v>553</v>
      </c>
      <c r="AC10" s="12">
        <v>45077.446643518517</v>
      </c>
      <c r="AD10" s="12">
        <v>45077.541666666664</v>
      </c>
      <c r="AE10">
        <v>2.28055555553874</v>
      </c>
      <c r="AF10" s="12">
        <v>45077.435023148151</v>
      </c>
      <c r="AG10" s="20">
        <v>1.3888888888888888E-2</v>
      </c>
      <c r="AH10" s="12">
        <v>45077.448912037034</v>
      </c>
      <c r="AI10">
        <v>2.2261111109401099</v>
      </c>
      <c r="AJ10" t="s">
        <v>143</v>
      </c>
      <c r="AM10">
        <v>5</v>
      </c>
      <c r="AN10">
        <v>31</v>
      </c>
      <c r="AO10" t="s">
        <v>144</v>
      </c>
      <c r="AP10">
        <v>22</v>
      </c>
      <c r="AQ10">
        <v>10</v>
      </c>
      <c r="AR10">
        <v>4</v>
      </c>
    </row>
    <row r="11" spans="1:44" x14ac:dyDescent="0.2">
      <c r="A11" t="s">
        <v>536</v>
      </c>
      <c r="B11" t="s">
        <v>569</v>
      </c>
      <c r="C11" t="s">
        <v>802</v>
      </c>
      <c r="D11" t="s">
        <v>47</v>
      </c>
      <c r="E11" t="s">
        <v>539</v>
      </c>
      <c r="F11" t="s">
        <v>803</v>
      </c>
      <c r="G11" t="s">
        <v>804</v>
      </c>
      <c r="H11" t="s">
        <v>805</v>
      </c>
      <c r="I11" t="s">
        <v>806</v>
      </c>
      <c r="J11" t="s">
        <v>585</v>
      </c>
      <c r="K11" t="s">
        <v>586</v>
      </c>
      <c r="L11" s="19">
        <v>45077</v>
      </c>
      <c r="M11" s="20">
        <v>0.44664351851851852</v>
      </c>
      <c r="N11" t="s">
        <v>807</v>
      </c>
      <c r="O11" s="19">
        <v>45077</v>
      </c>
      <c r="P11" s="20">
        <v>0.54166666666666663</v>
      </c>
      <c r="Q11" t="s">
        <v>578</v>
      </c>
      <c r="R11" t="s">
        <v>808</v>
      </c>
      <c r="S11" s="19">
        <v>45077</v>
      </c>
      <c r="T11" s="20">
        <v>0.43502314814814813</v>
      </c>
      <c r="U11">
        <v>25</v>
      </c>
      <c r="V11" t="s">
        <v>809</v>
      </c>
      <c r="W11" t="s">
        <v>810</v>
      </c>
      <c r="X11" t="s">
        <v>811</v>
      </c>
      <c r="Y11" t="s">
        <v>61</v>
      </c>
      <c r="Z11" t="s">
        <v>62</v>
      </c>
      <c r="AA11" t="s">
        <v>584</v>
      </c>
      <c r="AB11" t="s">
        <v>553</v>
      </c>
      <c r="AC11" s="12">
        <v>45077.446643518517</v>
      </c>
      <c r="AD11" s="12">
        <v>45077.541666666664</v>
      </c>
      <c r="AE11">
        <v>2.28055555553874</v>
      </c>
      <c r="AF11" s="12">
        <v>45077.435023148151</v>
      </c>
      <c r="AG11" s="20">
        <v>1.3888888888888888E-2</v>
      </c>
      <c r="AH11" s="12">
        <v>45077.448912037034</v>
      </c>
      <c r="AI11">
        <v>2.2261111109401099</v>
      </c>
      <c r="AJ11" t="s">
        <v>143</v>
      </c>
      <c r="AM11">
        <v>5</v>
      </c>
      <c r="AN11">
        <v>31</v>
      </c>
      <c r="AO11" t="s">
        <v>144</v>
      </c>
      <c r="AP11">
        <v>22</v>
      </c>
      <c r="AQ11">
        <v>10</v>
      </c>
      <c r="AR11">
        <v>4</v>
      </c>
    </row>
    <row r="12" spans="1:44" x14ac:dyDescent="0.2">
      <c r="A12" t="s">
        <v>536</v>
      </c>
      <c r="B12" t="s">
        <v>569</v>
      </c>
      <c r="C12" t="s">
        <v>812</v>
      </c>
      <c r="D12" t="s">
        <v>47</v>
      </c>
      <c r="E12" t="s">
        <v>539</v>
      </c>
      <c r="F12" t="s">
        <v>813</v>
      </c>
      <c r="G12" t="s">
        <v>814</v>
      </c>
      <c r="H12" t="s">
        <v>815</v>
      </c>
      <c r="I12" t="s">
        <v>816</v>
      </c>
      <c r="J12" t="s">
        <v>585</v>
      </c>
      <c r="K12" t="s">
        <v>586</v>
      </c>
      <c r="L12" s="19">
        <v>45077</v>
      </c>
      <c r="M12" s="20">
        <v>0.43638888888888888</v>
      </c>
      <c r="N12" t="s">
        <v>817</v>
      </c>
      <c r="O12" s="19">
        <v>45077</v>
      </c>
      <c r="P12" s="20">
        <v>0.83333333333333337</v>
      </c>
      <c r="Q12" t="s">
        <v>578</v>
      </c>
      <c r="R12" t="s">
        <v>818</v>
      </c>
      <c r="S12" s="19">
        <v>45077</v>
      </c>
      <c r="T12" s="20">
        <v>0.42393518518518519</v>
      </c>
      <c r="U12">
        <v>34</v>
      </c>
      <c r="V12" t="s">
        <v>819</v>
      </c>
      <c r="W12" t="s">
        <v>820</v>
      </c>
      <c r="X12" t="s">
        <v>582</v>
      </c>
      <c r="Y12" t="s">
        <v>61</v>
      </c>
      <c r="Z12" t="s">
        <v>583</v>
      </c>
      <c r="AA12" t="s">
        <v>584</v>
      </c>
      <c r="AB12" t="s">
        <v>553</v>
      </c>
      <c r="AC12" s="12">
        <v>45077.436388888891</v>
      </c>
      <c r="AD12" s="12">
        <v>45077.833333333336</v>
      </c>
      <c r="AE12">
        <v>9.5266666666720994</v>
      </c>
      <c r="AF12" s="12">
        <v>45077.423935185187</v>
      </c>
      <c r="AG12" s="20">
        <v>1.8888888888888889E-2</v>
      </c>
      <c r="AH12" s="12">
        <v>45077.442824074074</v>
      </c>
      <c r="AI12">
        <v>9.3722222222713754</v>
      </c>
      <c r="AJ12" t="s">
        <v>143</v>
      </c>
      <c r="AM12">
        <v>5</v>
      </c>
      <c r="AN12">
        <v>31</v>
      </c>
      <c r="AO12" t="s">
        <v>144</v>
      </c>
      <c r="AP12">
        <v>22</v>
      </c>
      <c r="AQ12">
        <v>10</v>
      </c>
      <c r="AR12">
        <v>4</v>
      </c>
    </row>
    <row r="13" spans="1:44" x14ac:dyDescent="0.2">
      <c r="A13" t="s">
        <v>536</v>
      </c>
      <c r="B13" t="s">
        <v>569</v>
      </c>
      <c r="C13" t="s">
        <v>812</v>
      </c>
      <c r="D13" t="s">
        <v>47</v>
      </c>
      <c r="E13" t="s">
        <v>539</v>
      </c>
      <c r="F13" t="s">
        <v>813</v>
      </c>
      <c r="G13" t="s">
        <v>814</v>
      </c>
      <c r="H13" t="s">
        <v>815</v>
      </c>
      <c r="I13" t="s">
        <v>816</v>
      </c>
      <c r="J13" t="s">
        <v>575</v>
      </c>
      <c r="K13" t="s">
        <v>576</v>
      </c>
      <c r="L13" s="19">
        <v>45077</v>
      </c>
      <c r="M13" s="20">
        <v>0.43638888888888888</v>
      </c>
      <c r="N13" t="s">
        <v>817</v>
      </c>
      <c r="O13" s="19">
        <v>45077</v>
      </c>
      <c r="P13" s="20">
        <v>0.83333333333333337</v>
      </c>
      <c r="Q13" t="s">
        <v>578</v>
      </c>
      <c r="R13" t="s">
        <v>818</v>
      </c>
      <c r="S13" s="19">
        <v>45077</v>
      </c>
      <c r="T13" s="20">
        <v>0.42393518518518519</v>
      </c>
      <c r="U13">
        <v>34</v>
      </c>
      <c r="V13" t="s">
        <v>819</v>
      </c>
      <c r="W13" t="s">
        <v>820</v>
      </c>
      <c r="X13" t="s">
        <v>582</v>
      </c>
      <c r="Y13" t="s">
        <v>61</v>
      </c>
      <c r="Z13" t="s">
        <v>62</v>
      </c>
      <c r="AA13" t="s">
        <v>584</v>
      </c>
      <c r="AB13" t="s">
        <v>553</v>
      </c>
      <c r="AC13" s="12">
        <v>45077.436388888891</v>
      </c>
      <c r="AD13" s="12">
        <v>45077.833333333336</v>
      </c>
      <c r="AE13">
        <v>9.5266666666720994</v>
      </c>
      <c r="AF13" s="12">
        <v>45077.423935185187</v>
      </c>
      <c r="AG13" s="20">
        <v>1.8888888888888889E-2</v>
      </c>
      <c r="AH13" s="12">
        <v>45077.442824074074</v>
      </c>
      <c r="AI13">
        <v>9.3722222222713754</v>
      </c>
      <c r="AJ13" t="s">
        <v>143</v>
      </c>
      <c r="AM13">
        <v>5</v>
      </c>
      <c r="AN13">
        <v>31</v>
      </c>
      <c r="AO13" t="s">
        <v>144</v>
      </c>
      <c r="AP13">
        <v>22</v>
      </c>
      <c r="AQ13">
        <v>10</v>
      </c>
      <c r="AR13">
        <v>4</v>
      </c>
    </row>
    <row r="14" spans="1:44" x14ac:dyDescent="0.2">
      <c r="A14" t="s">
        <v>764</v>
      </c>
      <c r="B14" t="s">
        <v>765</v>
      </c>
      <c r="C14" t="s">
        <v>821</v>
      </c>
      <c r="D14" t="s">
        <v>47</v>
      </c>
      <c r="E14" t="s">
        <v>539</v>
      </c>
      <c r="F14" t="s">
        <v>767</v>
      </c>
      <c r="G14" t="s">
        <v>768</v>
      </c>
      <c r="H14" t="s">
        <v>769</v>
      </c>
      <c r="I14" t="s">
        <v>770</v>
      </c>
      <c r="J14" t="s">
        <v>771</v>
      </c>
      <c r="K14" t="s">
        <v>772</v>
      </c>
      <c r="L14" s="19">
        <v>45075</v>
      </c>
      <c r="M14" s="20">
        <v>0.79394675925925917</v>
      </c>
      <c r="N14" t="s">
        <v>773</v>
      </c>
      <c r="O14" s="19">
        <v>45077</v>
      </c>
      <c r="P14" s="20">
        <v>0.58333333333333337</v>
      </c>
      <c r="Q14" t="s">
        <v>774</v>
      </c>
      <c r="R14" t="s">
        <v>822</v>
      </c>
      <c r="S14" s="19">
        <v>45077</v>
      </c>
      <c r="T14" s="20">
        <v>0.40990740740740739</v>
      </c>
      <c r="U14">
        <v>2</v>
      </c>
      <c r="V14" t="s">
        <v>776</v>
      </c>
      <c r="W14" t="s">
        <v>777</v>
      </c>
      <c r="X14" t="s">
        <v>596</v>
      </c>
      <c r="Y14" t="s">
        <v>61</v>
      </c>
      <c r="Z14" t="s">
        <v>62</v>
      </c>
      <c r="AA14" t="s">
        <v>584</v>
      </c>
      <c r="AB14" t="s">
        <v>553</v>
      </c>
      <c r="AC14" s="12">
        <v>45075.793946759259</v>
      </c>
      <c r="AD14" s="12">
        <v>45077.583333333336</v>
      </c>
      <c r="AE14">
        <v>42.945277777849697</v>
      </c>
      <c r="AF14" s="12">
        <v>45077.409907407404</v>
      </c>
      <c r="AG14" s="20">
        <v>1.1111111111111111E-3</v>
      </c>
      <c r="AH14" s="12">
        <v>45077.41101851852</v>
      </c>
      <c r="AI14">
        <v>4.1355555557529442</v>
      </c>
      <c r="AJ14" t="s">
        <v>143</v>
      </c>
      <c r="AM14">
        <v>5</v>
      </c>
      <c r="AN14">
        <v>31</v>
      </c>
      <c r="AO14" t="s">
        <v>144</v>
      </c>
      <c r="AP14">
        <v>22</v>
      </c>
      <c r="AQ14">
        <v>9</v>
      </c>
      <c r="AR14">
        <v>4</v>
      </c>
    </row>
    <row r="15" spans="1:44" x14ac:dyDescent="0.2">
      <c r="A15" t="s">
        <v>764</v>
      </c>
      <c r="B15" t="s">
        <v>765</v>
      </c>
      <c r="C15" t="s">
        <v>823</v>
      </c>
      <c r="D15" t="s">
        <v>47</v>
      </c>
      <c r="E15" t="s">
        <v>539</v>
      </c>
      <c r="F15" t="s">
        <v>767</v>
      </c>
      <c r="G15" t="s">
        <v>768</v>
      </c>
      <c r="H15" t="s">
        <v>769</v>
      </c>
      <c r="I15" t="s">
        <v>770</v>
      </c>
      <c r="J15" t="s">
        <v>771</v>
      </c>
      <c r="K15" t="s">
        <v>772</v>
      </c>
      <c r="L15" s="19">
        <v>45075</v>
      </c>
      <c r="M15" s="20">
        <v>0.79373842592592592</v>
      </c>
      <c r="N15" t="s">
        <v>773</v>
      </c>
      <c r="O15" s="19">
        <v>45077</v>
      </c>
      <c r="P15" s="20">
        <v>0.58333333333333337</v>
      </c>
      <c r="Q15" t="s">
        <v>774</v>
      </c>
      <c r="R15" t="s">
        <v>824</v>
      </c>
      <c r="S15" s="19">
        <v>45077</v>
      </c>
      <c r="T15" s="20">
        <v>0.37516203703703704</v>
      </c>
      <c r="U15">
        <v>2</v>
      </c>
      <c r="V15" t="s">
        <v>776</v>
      </c>
      <c r="W15" t="s">
        <v>777</v>
      </c>
      <c r="X15" t="s">
        <v>596</v>
      </c>
      <c r="Y15" t="s">
        <v>61</v>
      </c>
      <c r="Z15" t="s">
        <v>62</v>
      </c>
      <c r="AA15" t="s">
        <v>584</v>
      </c>
      <c r="AB15" t="s">
        <v>553</v>
      </c>
      <c r="AC15" s="12">
        <v>45075.793738425928</v>
      </c>
      <c r="AD15" s="12">
        <v>45077.583333333336</v>
      </c>
      <c r="AE15">
        <v>42.950277777796146</v>
      </c>
      <c r="AF15" s="12">
        <v>45077.375162037039</v>
      </c>
      <c r="AG15" s="20">
        <v>1.1111111111111111E-3</v>
      </c>
      <c r="AH15" s="12">
        <v>45077.376273148147</v>
      </c>
      <c r="AI15">
        <v>4.9694444445194677</v>
      </c>
      <c r="AJ15" t="s">
        <v>143</v>
      </c>
      <c r="AM15">
        <v>5</v>
      </c>
      <c r="AN15">
        <v>31</v>
      </c>
      <c r="AO15" t="s">
        <v>144</v>
      </c>
      <c r="AP15">
        <v>22</v>
      </c>
      <c r="AQ15">
        <v>9</v>
      </c>
      <c r="AR15">
        <v>4</v>
      </c>
    </row>
    <row r="16" spans="1:44" x14ac:dyDescent="0.2">
      <c r="A16" t="s">
        <v>764</v>
      </c>
      <c r="B16" t="s">
        <v>765</v>
      </c>
      <c r="C16" t="s">
        <v>825</v>
      </c>
      <c r="D16" t="s">
        <v>47</v>
      </c>
      <c r="E16" t="s">
        <v>539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s="19">
        <v>45075</v>
      </c>
      <c r="M16" s="20">
        <v>0.79355324074074074</v>
      </c>
      <c r="N16" t="s">
        <v>773</v>
      </c>
      <c r="O16" s="19">
        <v>45077</v>
      </c>
      <c r="P16" s="20">
        <v>0.58333333333333337</v>
      </c>
      <c r="Q16" t="s">
        <v>774</v>
      </c>
      <c r="R16" t="s">
        <v>826</v>
      </c>
      <c r="S16" s="19">
        <v>45077</v>
      </c>
      <c r="T16" s="20">
        <v>0.32627314814814817</v>
      </c>
      <c r="U16">
        <v>2</v>
      </c>
      <c r="V16" t="s">
        <v>776</v>
      </c>
      <c r="W16" t="s">
        <v>777</v>
      </c>
      <c r="X16" t="s">
        <v>596</v>
      </c>
      <c r="Y16" t="s">
        <v>61</v>
      </c>
      <c r="Z16" t="s">
        <v>62</v>
      </c>
      <c r="AA16" t="s">
        <v>584</v>
      </c>
      <c r="AB16" t="s">
        <v>553</v>
      </c>
      <c r="AC16" s="12">
        <v>45075.793553240743</v>
      </c>
      <c r="AD16" s="12">
        <v>45077.583333333336</v>
      </c>
      <c r="AE16">
        <v>42.954722222231794</v>
      </c>
      <c r="AF16" s="12">
        <v>45077.326273148145</v>
      </c>
      <c r="AG16" s="20">
        <v>1.1111111111111111E-3</v>
      </c>
      <c r="AH16" s="12">
        <v>45077.327384259261</v>
      </c>
      <c r="AI16">
        <v>6.1427777779754251</v>
      </c>
      <c r="AJ16" t="s">
        <v>143</v>
      </c>
      <c r="AM16">
        <v>5</v>
      </c>
      <c r="AN16">
        <v>31</v>
      </c>
      <c r="AO16" t="s">
        <v>144</v>
      </c>
      <c r="AP16">
        <v>22</v>
      </c>
      <c r="AQ16">
        <v>7</v>
      </c>
      <c r="AR16">
        <v>4</v>
      </c>
    </row>
    <row r="17" spans="1:44" x14ac:dyDescent="0.2">
      <c r="A17" t="s">
        <v>536</v>
      </c>
      <c r="B17" t="s">
        <v>569</v>
      </c>
      <c r="C17" t="s">
        <v>827</v>
      </c>
      <c r="D17" t="s">
        <v>47</v>
      </c>
      <c r="E17" t="s">
        <v>539</v>
      </c>
      <c r="F17" t="s">
        <v>828</v>
      </c>
      <c r="G17" t="s">
        <v>829</v>
      </c>
      <c r="H17" t="s">
        <v>830</v>
      </c>
      <c r="I17" t="s">
        <v>831</v>
      </c>
      <c r="J17" t="s">
        <v>575</v>
      </c>
      <c r="K17" t="s">
        <v>576</v>
      </c>
      <c r="L17" s="19">
        <v>45072</v>
      </c>
      <c r="M17" s="20">
        <v>0.45457175925925924</v>
      </c>
      <c r="N17" t="s">
        <v>832</v>
      </c>
      <c r="O17" s="19">
        <v>45077</v>
      </c>
      <c r="P17" s="20">
        <v>0.625</v>
      </c>
      <c r="Q17" t="s">
        <v>578</v>
      </c>
      <c r="R17" t="s">
        <v>833</v>
      </c>
      <c r="S17" s="19">
        <v>45077</v>
      </c>
      <c r="T17" s="20">
        <v>0.29435185185185186</v>
      </c>
      <c r="U17">
        <v>64</v>
      </c>
      <c r="V17" t="s">
        <v>834</v>
      </c>
      <c r="W17" t="s">
        <v>835</v>
      </c>
      <c r="X17" t="s">
        <v>801</v>
      </c>
      <c r="Y17" t="s">
        <v>61</v>
      </c>
      <c r="Z17" t="s">
        <v>62</v>
      </c>
      <c r="AA17" t="s">
        <v>584</v>
      </c>
      <c r="AB17" t="s">
        <v>553</v>
      </c>
      <c r="AC17" s="12">
        <v>45072.454571759263</v>
      </c>
      <c r="AD17" s="12">
        <v>45077.625</v>
      </c>
      <c r="AE17">
        <v>124.0902777776937</v>
      </c>
      <c r="AF17" s="12">
        <v>45077.294351851851</v>
      </c>
      <c r="AG17" s="20">
        <v>3.5555555555555556E-2</v>
      </c>
      <c r="AH17" s="12">
        <v>45077.329907407409</v>
      </c>
      <c r="AI17">
        <v>7.0822222221759148</v>
      </c>
      <c r="AJ17" t="s">
        <v>143</v>
      </c>
      <c r="AM17">
        <v>5</v>
      </c>
      <c r="AN17">
        <v>31</v>
      </c>
      <c r="AO17" t="s">
        <v>144</v>
      </c>
      <c r="AP17">
        <v>22</v>
      </c>
      <c r="AQ17">
        <v>7</v>
      </c>
      <c r="AR17">
        <v>4</v>
      </c>
    </row>
    <row r="18" spans="1:44" x14ac:dyDescent="0.2">
      <c r="A18" t="s">
        <v>536</v>
      </c>
      <c r="B18" t="s">
        <v>569</v>
      </c>
      <c r="C18" t="s">
        <v>836</v>
      </c>
      <c r="D18" t="s">
        <v>47</v>
      </c>
      <c r="E18" t="s">
        <v>539</v>
      </c>
      <c r="F18" t="s">
        <v>837</v>
      </c>
      <c r="G18" t="s">
        <v>838</v>
      </c>
      <c r="H18" t="s">
        <v>839</v>
      </c>
      <c r="I18" t="s">
        <v>840</v>
      </c>
      <c r="J18" t="s">
        <v>575</v>
      </c>
      <c r="K18" t="s">
        <v>576</v>
      </c>
      <c r="L18" s="19">
        <v>45072</v>
      </c>
      <c r="M18" s="20">
        <v>0.81056712962962962</v>
      </c>
      <c r="N18" t="s">
        <v>841</v>
      </c>
      <c r="O18" s="19">
        <v>45077</v>
      </c>
      <c r="P18" s="20">
        <v>0.83333333333333337</v>
      </c>
      <c r="Q18" t="s">
        <v>578</v>
      </c>
      <c r="R18" t="s">
        <v>842</v>
      </c>
      <c r="S18" s="19">
        <v>45077</v>
      </c>
      <c r="T18" s="20">
        <v>0.26739583333333333</v>
      </c>
      <c r="U18">
        <v>76</v>
      </c>
      <c r="V18" t="s">
        <v>843</v>
      </c>
      <c r="W18" t="s">
        <v>844</v>
      </c>
      <c r="X18" t="s">
        <v>789</v>
      </c>
      <c r="Y18" t="s">
        <v>61</v>
      </c>
      <c r="Z18" t="s">
        <v>62</v>
      </c>
      <c r="AA18" t="s">
        <v>584</v>
      </c>
      <c r="AB18" t="s">
        <v>553</v>
      </c>
      <c r="AC18" s="12">
        <v>45072.810567129629</v>
      </c>
      <c r="AD18" s="12">
        <v>45077.833333333336</v>
      </c>
      <c r="AE18">
        <v>120.54638888896443</v>
      </c>
      <c r="AF18" s="12">
        <v>45077.267395833333</v>
      </c>
      <c r="AG18" s="20">
        <v>4.2222222222222223E-2</v>
      </c>
      <c r="AH18" s="12">
        <v>45077.309618055559</v>
      </c>
      <c r="AI18">
        <v>12.569166666828096</v>
      </c>
      <c r="AJ18" t="s">
        <v>143</v>
      </c>
      <c r="AM18">
        <v>5</v>
      </c>
      <c r="AN18">
        <v>31</v>
      </c>
      <c r="AO18" t="s">
        <v>144</v>
      </c>
      <c r="AP18">
        <v>22</v>
      </c>
      <c r="AQ18">
        <v>6</v>
      </c>
      <c r="AR18">
        <v>4</v>
      </c>
    </row>
    <row r="19" spans="1:44" x14ac:dyDescent="0.2">
      <c r="A19" t="s">
        <v>536</v>
      </c>
      <c r="B19" t="s">
        <v>569</v>
      </c>
      <c r="C19" t="s">
        <v>845</v>
      </c>
      <c r="D19" t="s">
        <v>47</v>
      </c>
      <c r="E19" t="s">
        <v>539</v>
      </c>
      <c r="F19" t="s">
        <v>846</v>
      </c>
      <c r="G19" t="s">
        <v>847</v>
      </c>
      <c r="H19" t="s">
        <v>848</v>
      </c>
      <c r="I19" t="s">
        <v>849</v>
      </c>
      <c r="J19" t="s">
        <v>575</v>
      </c>
      <c r="K19" t="s">
        <v>576</v>
      </c>
      <c r="L19" s="19">
        <v>45075</v>
      </c>
      <c r="M19" s="20">
        <v>0.47855324074074074</v>
      </c>
      <c r="N19" t="s">
        <v>850</v>
      </c>
      <c r="O19" s="19">
        <v>45075</v>
      </c>
      <c r="P19" s="20">
        <v>0.625</v>
      </c>
      <c r="Q19" t="s">
        <v>578</v>
      </c>
      <c r="R19" t="s">
        <v>851</v>
      </c>
      <c r="S19" s="19">
        <v>45075</v>
      </c>
      <c r="T19" s="20">
        <v>0.50636574074074081</v>
      </c>
      <c r="U19">
        <v>47</v>
      </c>
      <c r="V19" t="s">
        <v>852</v>
      </c>
      <c r="W19" t="s">
        <v>853</v>
      </c>
      <c r="X19" t="s">
        <v>811</v>
      </c>
      <c r="Y19" t="s">
        <v>61</v>
      </c>
      <c r="Z19" t="s">
        <v>62</v>
      </c>
      <c r="AA19" t="s">
        <v>584</v>
      </c>
      <c r="AB19" t="s">
        <v>553</v>
      </c>
      <c r="AC19" s="12">
        <v>45075.47855324074</v>
      </c>
      <c r="AD19" s="12">
        <v>45075.625</v>
      </c>
      <c r="AE19">
        <v>3.5147222222294658</v>
      </c>
      <c r="AF19" s="12">
        <v>45075.506365740737</v>
      </c>
      <c r="AG19" s="20">
        <v>2.6111111111111113E-2</v>
      </c>
      <c r="AH19" s="12">
        <v>45075.532476851855</v>
      </c>
      <c r="AI19">
        <v>2.2205555556574836</v>
      </c>
      <c r="AJ19" t="s">
        <v>143</v>
      </c>
      <c r="AM19">
        <v>5</v>
      </c>
      <c r="AN19">
        <v>29</v>
      </c>
      <c r="AO19" t="s">
        <v>144</v>
      </c>
      <c r="AP19">
        <v>22</v>
      </c>
      <c r="AQ19">
        <v>12</v>
      </c>
      <c r="AR19">
        <v>2</v>
      </c>
    </row>
    <row r="20" spans="1:44" x14ac:dyDescent="0.2">
      <c r="A20" t="s">
        <v>536</v>
      </c>
      <c r="B20" t="s">
        <v>569</v>
      </c>
      <c r="C20" t="s">
        <v>854</v>
      </c>
      <c r="D20" t="s">
        <v>47</v>
      </c>
      <c r="E20" t="s">
        <v>539</v>
      </c>
      <c r="F20" t="s">
        <v>855</v>
      </c>
      <c r="G20" t="s">
        <v>856</v>
      </c>
      <c r="H20" t="s">
        <v>857</v>
      </c>
      <c r="I20" t="s">
        <v>858</v>
      </c>
      <c r="J20" t="s">
        <v>575</v>
      </c>
      <c r="K20" t="s">
        <v>576</v>
      </c>
      <c r="L20" s="19">
        <v>45072</v>
      </c>
      <c r="M20" s="20">
        <v>0.43156250000000002</v>
      </c>
      <c r="N20" t="s">
        <v>859</v>
      </c>
      <c r="O20" s="19">
        <v>45075</v>
      </c>
      <c r="P20" s="20">
        <v>0.66666666666666663</v>
      </c>
      <c r="Q20" t="s">
        <v>578</v>
      </c>
      <c r="R20" t="s">
        <v>860</v>
      </c>
      <c r="S20" s="19">
        <v>45075</v>
      </c>
      <c r="T20" s="20">
        <v>0.50932870370370364</v>
      </c>
      <c r="U20">
        <v>64</v>
      </c>
      <c r="V20" t="s">
        <v>834</v>
      </c>
      <c r="W20" t="s">
        <v>835</v>
      </c>
      <c r="X20" t="s">
        <v>789</v>
      </c>
      <c r="Y20" t="s">
        <v>61</v>
      </c>
      <c r="Z20" t="s">
        <v>62</v>
      </c>
      <c r="AA20" t="s">
        <v>584</v>
      </c>
      <c r="AB20" t="s">
        <v>553</v>
      </c>
      <c r="AC20" s="12">
        <v>45072.431562500002</v>
      </c>
      <c r="AD20" s="12">
        <v>45075.666666666664</v>
      </c>
      <c r="AE20">
        <v>77.642499999899883</v>
      </c>
      <c r="AF20" s="12">
        <v>45075.509328703702</v>
      </c>
      <c r="AG20" s="20">
        <v>3.5555555555555556E-2</v>
      </c>
      <c r="AH20" s="12">
        <v>45075.54488425926</v>
      </c>
      <c r="AI20">
        <v>2.9227777777123265</v>
      </c>
      <c r="AJ20" t="s">
        <v>143</v>
      </c>
      <c r="AM20">
        <v>5</v>
      </c>
      <c r="AN20">
        <v>29</v>
      </c>
      <c r="AO20" t="s">
        <v>144</v>
      </c>
      <c r="AP20">
        <v>22</v>
      </c>
      <c r="AQ20">
        <v>12</v>
      </c>
      <c r="AR20">
        <v>2</v>
      </c>
    </row>
    <row r="21" spans="1:44" x14ac:dyDescent="0.2">
      <c r="A21" t="s">
        <v>536</v>
      </c>
      <c r="B21" t="s">
        <v>569</v>
      </c>
      <c r="C21" t="s">
        <v>861</v>
      </c>
      <c r="D21" t="s">
        <v>47</v>
      </c>
      <c r="E21" t="s">
        <v>539</v>
      </c>
      <c r="F21" t="s">
        <v>862</v>
      </c>
      <c r="G21" t="s">
        <v>863</v>
      </c>
      <c r="H21" t="s">
        <v>864</v>
      </c>
      <c r="I21" t="s">
        <v>865</v>
      </c>
      <c r="J21" t="s">
        <v>585</v>
      </c>
      <c r="K21" t="s">
        <v>586</v>
      </c>
      <c r="L21" s="19">
        <v>45075</v>
      </c>
      <c r="M21" s="20">
        <v>0.43443287037037037</v>
      </c>
      <c r="N21" t="s">
        <v>866</v>
      </c>
      <c r="O21" s="19">
        <v>45075</v>
      </c>
      <c r="P21" s="20">
        <v>0.83333333333333337</v>
      </c>
      <c r="Q21" t="s">
        <v>578</v>
      </c>
      <c r="R21" t="s">
        <v>867</v>
      </c>
      <c r="S21" s="19">
        <v>45075</v>
      </c>
      <c r="T21" s="20">
        <v>0.42880787037037038</v>
      </c>
      <c r="U21">
        <v>22</v>
      </c>
      <c r="V21" t="s">
        <v>868</v>
      </c>
      <c r="W21" t="s">
        <v>869</v>
      </c>
      <c r="X21" t="s">
        <v>870</v>
      </c>
      <c r="Y21" t="s">
        <v>61</v>
      </c>
      <c r="Z21" t="s">
        <v>583</v>
      </c>
      <c r="AA21" t="s">
        <v>584</v>
      </c>
      <c r="AB21" t="s">
        <v>553</v>
      </c>
      <c r="AC21" s="12">
        <v>45075.434432870374</v>
      </c>
      <c r="AD21" s="12">
        <v>45075.833333333336</v>
      </c>
      <c r="AE21">
        <v>9.5736111110891216</v>
      </c>
      <c r="AF21" s="12">
        <v>45075.428807870368</v>
      </c>
      <c r="AG21" s="20">
        <v>1.2222222222222223E-2</v>
      </c>
      <c r="AH21" s="12">
        <v>45075.441030092596</v>
      </c>
      <c r="AI21">
        <v>9.4152777779381722</v>
      </c>
      <c r="AJ21" t="s">
        <v>143</v>
      </c>
      <c r="AM21">
        <v>5</v>
      </c>
      <c r="AN21">
        <v>29</v>
      </c>
      <c r="AO21" t="s">
        <v>144</v>
      </c>
      <c r="AP21">
        <v>22</v>
      </c>
      <c r="AQ21">
        <v>10</v>
      </c>
      <c r="AR21">
        <v>2</v>
      </c>
    </row>
    <row r="22" spans="1:44" x14ac:dyDescent="0.2">
      <c r="A22" t="s">
        <v>536</v>
      </c>
      <c r="B22" t="s">
        <v>569</v>
      </c>
      <c r="C22" t="s">
        <v>861</v>
      </c>
      <c r="D22" t="s">
        <v>47</v>
      </c>
      <c r="E22" t="s">
        <v>539</v>
      </c>
      <c r="F22" t="s">
        <v>862</v>
      </c>
      <c r="G22" t="s">
        <v>863</v>
      </c>
      <c r="H22" t="s">
        <v>864</v>
      </c>
      <c r="I22" t="s">
        <v>865</v>
      </c>
      <c r="J22" t="s">
        <v>575</v>
      </c>
      <c r="K22" t="s">
        <v>576</v>
      </c>
      <c r="L22" s="19">
        <v>45075</v>
      </c>
      <c r="M22" s="20">
        <v>0.43443287037037037</v>
      </c>
      <c r="N22" t="s">
        <v>866</v>
      </c>
      <c r="O22" s="19">
        <v>45075</v>
      </c>
      <c r="P22" s="20">
        <v>0.83333333333333337</v>
      </c>
      <c r="Q22" t="s">
        <v>578</v>
      </c>
      <c r="R22" t="s">
        <v>867</v>
      </c>
      <c r="S22" s="19">
        <v>45075</v>
      </c>
      <c r="T22" s="20">
        <v>0.42880787037037038</v>
      </c>
      <c r="U22">
        <v>22</v>
      </c>
      <c r="V22" t="s">
        <v>868</v>
      </c>
      <c r="W22" t="s">
        <v>869</v>
      </c>
      <c r="X22" t="s">
        <v>870</v>
      </c>
      <c r="Y22" t="s">
        <v>61</v>
      </c>
      <c r="Z22" t="s">
        <v>62</v>
      </c>
      <c r="AA22" t="s">
        <v>584</v>
      </c>
      <c r="AB22" t="s">
        <v>553</v>
      </c>
      <c r="AC22" s="12">
        <v>45075.434432870374</v>
      </c>
      <c r="AD22" s="12">
        <v>45075.833333333336</v>
      </c>
      <c r="AE22">
        <v>9.5736111110891216</v>
      </c>
      <c r="AF22" s="12">
        <v>45075.428807870368</v>
      </c>
      <c r="AG22" s="20">
        <v>1.2222222222222223E-2</v>
      </c>
      <c r="AH22" s="12">
        <v>45075.441030092596</v>
      </c>
      <c r="AI22">
        <v>9.4152777779381722</v>
      </c>
      <c r="AJ22" t="s">
        <v>143</v>
      </c>
      <c r="AM22">
        <v>5</v>
      </c>
      <c r="AN22">
        <v>29</v>
      </c>
      <c r="AO22" t="s">
        <v>144</v>
      </c>
      <c r="AP22">
        <v>22</v>
      </c>
      <c r="AQ22">
        <v>10</v>
      </c>
      <c r="AR22">
        <v>2</v>
      </c>
    </row>
    <row r="23" spans="1:44" x14ac:dyDescent="0.2">
      <c r="A23" t="s">
        <v>536</v>
      </c>
      <c r="B23" t="s">
        <v>569</v>
      </c>
      <c r="C23" t="s">
        <v>871</v>
      </c>
      <c r="D23" t="s">
        <v>47</v>
      </c>
      <c r="E23" t="s">
        <v>539</v>
      </c>
      <c r="F23" t="s">
        <v>872</v>
      </c>
      <c r="G23" t="s">
        <v>873</v>
      </c>
      <c r="H23" t="s">
        <v>874</v>
      </c>
      <c r="I23" t="s">
        <v>875</v>
      </c>
      <c r="J23" t="s">
        <v>575</v>
      </c>
      <c r="K23" t="s">
        <v>576</v>
      </c>
      <c r="L23" s="19">
        <v>45075</v>
      </c>
      <c r="M23" s="20">
        <v>0.41037037037037033</v>
      </c>
      <c r="N23" t="s">
        <v>876</v>
      </c>
      <c r="O23" s="19">
        <v>45077</v>
      </c>
      <c r="P23" s="20">
        <v>0.83333333333333337</v>
      </c>
      <c r="Q23" t="s">
        <v>578</v>
      </c>
      <c r="R23" t="s">
        <v>877</v>
      </c>
      <c r="S23" s="19">
        <v>45075</v>
      </c>
      <c r="T23" s="20">
        <v>0.43959490740740742</v>
      </c>
      <c r="U23">
        <v>53</v>
      </c>
      <c r="V23" t="s">
        <v>878</v>
      </c>
      <c r="W23" t="s">
        <v>879</v>
      </c>
      <c r="X23" t="s">
        <v>801</v>
      </c>
      <c r="Y23" t="s">
        <v>61</v>
      </c>
      <c r="Z23" t="s">
        <v>583</v>
      </c>
      <c r="AA23" t="s">
        <v>584</v>
      </c>
      <c r="AB23" t="s">
        <v>553</v>
      </c>
      <c r="AC23" s="12">
        <v>45075.410370370373</v>
      </c>
      <c r="AD23" s="12">
        <v>45077.833333333336</v>
      </c>
      <c r="AE23">
        <v>58.151111111103091</v>
      </c>
      <c r="AF23" s="12">
        <v>45075.43959490741</v>
      </c>
      <c r="AG23" s="20">
        <v>2.9444444444444443E-2</v>
      </c>
      <c r="AH23" s="12">
        <v>45075.469039351854</v>
      </c>
      <c r="AI23">
        <v>56.743055555562023</v>
      </c>
      <c r="AJ23" t="s">
        <v>143</v>
      </c>
      <c r="AM23">
        <v>5</v>
      </c>
      <c r="AN23">
        <v>29</v>
      </c>
      <c r="AO23" t="s">
        <v>144</v>
      </c>
      <c r="AP23">
        <v>22</v>
      </c>
      <c r="AQ23">
        <v>10</v>
      </c>
      <c r="AR23">
        <v>2</v>
      </c>
    </row>
    <row r="24" spans="1:44" x14ac:dyDescent="0.2">
      <c r="A24" t="s">
        <v>536</v>
      </c>
      <c r="B24" t="s">
        <v>569</v>
      </c>
      <c r="C24" t="s">
        <v>871</v>
      </c>
      <c r="D24" t="s">
        <v>47</v>
      </c>
      <c r="E24" t="s">
        <v>539</v>
      </c>
      <c r="F24" t="s">
        <v>872</v>
      </c>
      <c r="G24" t="s">
        <v>873</v>
      </c>
      <c r="H24" t="s">
        <v>874</v>
      </c>
      <c r="I24" t="s">
        <v>875</v>
      </c>
      <c r="J24" t="s">
        <v>585</v>
      </c>
      <c r="K24" t="s">
        <v>586</v>
      </c>
      <c r="L24" s="19">
        <v>45075</v>
      </c>
      <c r="M24" s="20">
        <v>0.41037037037037033</v>
      </c>
      <c r="N24" t="s">
        <v>876</v>
      </c>
      <c r="O24" s="19">
        <v>45077</v>
      </c>
      <c r="P24" s="20">
        <v>0.83333333333333337</v>
      </c>
      <c r="Q24" t="s">
        <v>578</v>
      </c>
      <c r="R24" t="s">
        <v>877</v>
      </c>
      <c r="S24" s="19">
        <v>45075</v>
      </c>
      <c r="T24" s="20">
        <v>0.43959490740740742</v>
      </c>
      <c r="U24">
        <v>53</v>
      </c>
      <c r="V24" t="s">
        <v>878</v>
      </c>
      <c r="W24" t="s">
        <v>879</v>
      </c>
      <c r="X24" t="s">
        <v>801</v>
      </c>
      <c r="Y24" t="s">
        <v>61</v>
      </c>
      <c r="Z24" t="s">
        <v>62</v>
      </c>
      <c r="AA24" t="s">
        <v>584</v>
      </c>
      <c r="AB24" t="s">
        <v>553</v>
      </c>
      <c r="AC24" s="12">
        <v>45075.410370370373</v>
      </c>
      <c r="AD24" s="12">
        <v>45077.833333333336</v>
      </c>
      <c r="AE24">
        <v>58.151111111103091</v>
      </c>
      <c r="AF24" s="12">
        <v>45075.43959490741</v>
      </c>
      <c r="AG24" s="20">
        <v>2.9444444444444443E-2</v>
      </c>
      <c r="AH24" s="12">
        <v>45075.469039351854</v>
      </c>
      <c r="AI24">
        <v>56.743055555562023</v>
      </c>
      <c r="AJ24" t="s">
        <v>143</v>
      </c>
      <c r="AM24">
        <v>5</v>
      </c>
      <c r="AN24">
        <v>29</v>
      </c>
      <c r="AO24" t="s">
        <v>144</v>
      </c>
      <c r="AP24">
        <v>22</v>
      </c>
      <c r="AQ24">
        <v>10</v>
      </c>
      <c r="AR24">
        <v>2</v>
      </c>
    </row>
    <row r="25" spans="1:44" x14ac:dyDescent="0.2">
      <c r="A25" t="s">
        <v>536</v>
      </c>
      <c r="B25" t="s">
        <v>569</v>
      </c>
      <c r="C25" t="s">
        <v>880</v>
      </c>
      <c r="D25" t="s">
        <v>47</v>
      </c>
      <c r="E25" t="s">
        <v>539</v>
      </c>
      <c r="F25" t="s">
        <v>881</v>
      </c>
      <c r="G25" t="s">
        <v>882</v>
      </c>
      <c r="H25" t="s">
        <v>883</v>
      </c>
      <c r="I25" t="s">
        <v>884</v>
      </c>
      <c r="J25" t="s">
        <v>585</v>
      </c>
      <c r="K25" t="s">
        <v>586</v>
      </c>
      <c r="L25" s="19">
        <v>45072</v>
      </c>
      <c r="M25" s="20">
        <v>0.52778935185185183</v>
      </c>
      <c r="N25" t="s">
        <v>885</v>
      </c>
      <c r="O25" s="19">
        <v>45075</v>
      </c>
      <c r="P25" s="20">
        <v>0.83333333333333337</v>
      </c>
      <c r="Q25" t="s">
        <v>578</v>
      </c>
      <c r="R25" t="s">
        <v>886</v>
      </c>
      <c r="S25" s="19">
        <v>45075</v>
      </c>
      <c r="T25" s="20">
        <v>0.40122685185185186</v>
      </c>
      <c r="U25">
        <v>17</v>
      </c>
      <c r="V25" t="s">
        <v>887</v>
      </c>
      <c r="W25" t="s">
        <v>888</v>
      </c>
      <c r="X25" t="s">
        <v>789</v>
      </c>
      <c r="Y25" t="s">
        <v>61</v>
      </c>
      <c r="Z25" t="s">
        <v>583</v>
      </c>
      <c r="AA25" t="s">
        <v>584</v>
      </c>
      <c r="AB25" t="s">
        <v>553</v>
      </c>
      <c r="AC25" s="12">
        <v>45072.527789351851</v>
      </c>
      <c r="AD25" s="12">
        <v>45075.833333333336</v>
      </c>
      <c r="AE25">
        <v>79.333055555645842</v>
      </c>
      <c r="AF25" s="12">
        <v>45075.401226851849</v>
      </c>
      <c r="AG25" s="20">
        <v>9.4444444444444445E-3</v>
      </c>
      <c r="AH25" s="12">
        <v>45075.410671296297</v>
      </c>
      <c r="AI25">
        <v>10.143888888938818</v>
      </c>
      <c r="AJ25" t="s">
        <v>143</v>
      </c>
      <c r="AM25">
        <v>5</v>
      </c>
      <c r="AN25">
        <v>29</v>
      </c>
      <c r="AO25" t="s">
        <v>144</v>
      </c>
      <c r="AP25">
        <v>22</v>
      </c>
      <c r="AQ25">
        <v>9</v>
      </c>
      <c r="AR25">
        <v>2</v>
      </c>
    </row>
    <row r="26" spans="1:44" x14ac:dyDescent="0.2">
      <c r="A26" t="s">
        <v>536</v>
      </c>
      <c r="B26" t="s">
        <v>569</v>
      </c>
      <c r="C26" t="s">
        <v>880</v>
      </c>
      <c r="D26" t="s">
        <v>47</v>
      </c>
      <c r="E26" t="s">
        <v>539</v>
      </c>
      <c r="F26" t="s">
        <v>881</v>
      </c>
      <c r="G26" t="s">
        <v>882</v>
      </c>
      <c r="H26" t="s">
        <v>883</v>
      </c>
      <c r="I26" t="s">
        <v>884</v>
      </c>
      <c r="J26" t="s">
        <v>575</v>
      </c>
      <c r="K26" t="s">
        <v>576</v>
      </c>
      <c r="L26" s="19">
        <v>45072</v>
      </c>
      <c r="M26" s="20">
        <v>0.52778935185185183</v>
      </c>
      <c r="N26" t="s">
        <v>885</v>
      </c>
      <c r="O26" s="19">
        <v>45075</v>
      </c>
      <c r="P26" s="20">
        <v>0.83333333333333337</v>
      </c>
      <c r="Q26" t="s">
        <v>578</v>
      </c>
      <c r="R26" t="s">
        <v>886</v>
      </c>
      <c r="S26" s="19">
        <v>45075</v>
      </c>
      <c r="T26" s="20">
        <v>0.40122685185185186</v>
      </c>
      <c r="U26">
        <v>17</v>
      </c>
      <c r="V26" t="s">
        <v>887</v>
      </c>
      <c r="W26" t="s">
        <v>888</v>
      </c>
      <c r="X26" t="s">
        <v>789</v>
      </c>
      <c r="Y26" t="s">
        <v>61</v>
      </c>
      <c r="Z26" t="s">
        <v>62</v>
      </c>
      <c r="AA26" t="s">
        <v>584</v>
      </c>
      <c r="AB26" t="s">
        <v>553</v>
      </c>
      <c r="AC26" s="12">
        <v>45072.527789351851</v>
      </c>
      <c r="AD26" s="12">
        <v>45075.833333333336</v>
      </c>
      <c r="AE26">
        <v>79.333055555645842</v>
      </c>
      <c r="AF26" s="12">
        <v>45075.401226851849</v>
      </c>
      <c r="AG26" s="20">
        <v>9.4444444444444445E-3</v>
      </c>
      <c r="AH26" s="12">
        <v>45075.410671296297</v>
      </c>
      <c r="AI26">
        <v>10.143888888938818</v>
      </c>
      <c r="AJ26" t="s">
        <v>143</v>
      </c>
      <c r="AM26">
        <v>5</v>
      </c>
      <c r="AN26">
        <v>29</v>
      </c>
      <c r="AO26" t="s">
        <v>144</v>
      </c>
      <c r="AP26">
        <v>22</v>
      </c>
      <c r="AQ26">
        <v>9</v>
      </c>
      <c r="AR26">
        <v>2</v>
      </c>
    </row>
    <row r="27" spans="1:44" x14ac:dyDescent="0.2">
      <c r="A27" t="s">
        <v>536</v>
      </c>
      <c r="B27" t="s">
        <v>569</v>
      </c>
      <c r="C27" t="s">
        <v>889</v>
      </c>
      <c r="D27" t="s">
        <v>47</v>
      </c>
      <c r="E27" t="s">
        <v>539</v>
      </c>
      <c r="F27" t="s">
        <v>855</v>
      </c>
      <c r="G27" t="s">
        <v>856</v>
      </c>
      <c r="H27" t="s">
        <v>857</v>
      </c>
      <c r="I27" t="s">
        <v>858</v>
      </c>
      <c r="J27" t="s">
        <v>585</v>
      </c>
      <c r="K27" t="s">
        <v>586</v>
      </c>
      <c r="L27" s="19">
        <v>45075</v>
      </c>
      <c r="M27" s="20">
        <v>0.41105324074074073</v>
      </c>
      <c r="N27" t="s">
        <v>890</v>
      </c>
      <c r="O27" s="19">
        <v>45075</v>
      </c>
      <c r="P27" s="20">
        <v>0.54166666666666663</v>
      </c>
      <c r="Q27" t="s">
        <v>578</v>
      </c>
      <c r="R27" t="s">
        <v>891</v>
      </c>
      <c r="S27" s="19">
        <v>45075</v>
      </c>
      <c r="T27" s="20">
        <v>0.3838657407407407</v>
      </c>
      <c r="U27">
        <v>64</v>
      </c>
      <c r="V27" t="s">
        <v>834</v>
      </c>
      <c r="W27" t="s">
        <v>835</v>
      </c>
      <c r="X27" t="s">
        <v>596</v>
      </c>
      <c r="Y27" t="s">
        <v>61</v>
      </c>
      <c r="Z27" t="s">
        <v>62</v>
      </c>
      <c r="AA27" t="s">
        <v>584</v>
      </c>
      <c r="AB27" t="s">
        <v>553</v>
      </c>
      <c r="AC27" s="12">
        <v>45075.411053240743</v>
      </c>
      <c r="AD27" s="12">
        <v>45075.541666666664</v>
      </c>
      <c r="AE27">
        <v>3.1347222221083939</v>
      </c>
      <c r="AF27" s="12">
        <v>45075.38386574074</v>
      </c>
      <c r="AG27" s="20">
        <v>3.5555555555555556E-2</v>
      </c>
      <c r="AH27" s="12">
        <v>45075.419421296298</v>
      </c>
      <c r="AI27">
        <v>2.933888888801448</v>
      </c>
      <c r="AJ27" t="s">
        <v>143</v>
      </c>
      <c r="AM27">
        <v>5</v>
      </c>
      <c r="AN27">
        <v>29</v>
      </c>
      <c r="AO27" t="s">
        <v>144</v>
      </c>
      <c r="AP27">
        <v>22</v>
      </c>
      <c r="AQ27">
        <v>9</v>
      </c>
      <c r="AR27">
        <v>2</v>
      </c>
    </row>
    <row r="28" spans="1:44" x14ac:dyDescent="0.2">
      <c r="A28" t="s">
        <v>536</v>
      </c>
      <c r="B28" t="s">
        <v>569</v>
      </c>
      <c r="C28" t="s">
        <v>892</v>
      </c>
      <c r="D28" t="s">
        <v>47</v>
      </c>
      <c r="E28" t="s">
        <v>539</v>
      </c>
      <c r="F28" t="s">
        <v>893</v>
      </c>
      <c r="G28" t="s">
        <v>894</v>
      </c>
      <c r="H28" t="s">
        <v>895</v>
      </c>
      <c r="I28" t="s">
        <v>896</v>
      </c>
      <c r="J28" t="s">
        <v>575</v>
      </c>
      <c r="K28" t="s">
        <v>576</v>
      </c>
      <c r="L28" s="19">
        <v>45072</v>
      </c>
      <c r="M28" s="20">
        <v>0.5075925925925926</v>
      </c>
      <c r="N28" t="s">
        <v>897</v>
      </c>
      <c r="O28" s="19">
        <v>45075</v>
      </c>
      <c r="P28" s="20">
        <v>0.41666666666666669</v>
      </c>
      <c r="Q28" t="s">
        <v>578</v>
      </c>
      <c r="R28" t="s">
        <v>898</v>
      </c>
      <c r="S28" s="19">
        <v>45075</v>
      </c>
      <c r="T28" s="20">
        <v>0.30414351851851851</v>
      </c>
      <c r="U28">
        <v>78</v>
      </c>
      <c r="V28" t="s">
        <v>899</v>
      </c>
      <c r="W28" t="s">
        <v>900</v>
      </c>
      <c r="X28" t="s">
        <v>582</v>
      </c>
      <c r="Y28" t="s">
        <v>61</v>
      </c>
      <c r="Z28" t="s">
        <v>62</v>
      </c>
      <c r="AA28" t="s">
        <v>584</v>
      </c>
      <c r="AB28" t="s">
        <v>553</v>
      </c>
      <c r="AC28" s="12">
        <v>45072.507592592592</v>
      </c>
      <c r="AD28" s="12">
        <v>45075.416666666664</v>
      </c>
      <c r="AE28">
        <v>69.817777777730953</v>
      </c>
      <c r="AF28" s="12">
        <v>45075.304143518515</v>
      </c>
      <c r="AG28" s="20">
        <v>4.3333333333333335E-2</v>
      </c>
      <c r="AH28" s="12">
        <v>45075.34747685185</v>
      </c>
      <c r="AI28">
        <v>1.6605555555433966</v>
      </c>
      <c r="AJ28" t="s">
        <v>143</v>
      </c>
      <c r="AM28">
        <v>5</v>
      </c>
      <c r="AN28">
        <v>29</v>
      </c>
      <c r="AO28" t="s">
        <v>144</v>
      </c>
      <c r="AP28">
        <v>22</v>
      </c>
      <c r="AQ28">
        <v>7</v>
      </c>
      <c r="AR28">
        <v>2</v>
      </c>
    </row>
    <row r="29" spans="1:44" x14ac:dyDescent="0.2">
      <c r="A29" t="s">
        <v>536</v>
      </c>
      <c r="B29" t="s">
        <v>569</v>
      </c>
      <c r="C29" t="s">
        <v>901</v>
      </c>
      <c r="D29" t="s">
        <v>47</v>
      </c>
      <c r="E29" t="s">
        <v>539</v>
      </c>
      <c r="F29" t="s">
        <v>902</v>
      </c>
      <c r="G29" t="s">
        <v>903</v>
      </c>
      <c r="H29" t="s">
        <v>904</v>
      </c>
      <c r="I29" t="s">
        <v>905</v>
      </c>
      <c r="J29" t="s">
        <v>585</v>
      </c>
      <c r="K29" t="s">
        <v>586</v>
      </c>
      <c r="L29" s="19">
        <v>45071</v>
      </c>
      <c r="M29" s="20">
        <v>0.67585648148148147</v>
      </c>
      <c r="N29" t="s">
        <v>906</v>
      </c>
      <c r="O29" s="19">
        <v>45075</v>
      </c>
      <c r="P29" s="20">
        <v>0.625</v>
      </c>
      <c r="Q29" t="s">
        <v>578</v>
      </c>
      <c r="R29" t="s">
        <v>907</v>
      </c>
      <c r="S29" s="19">
        <v>45075</v>
      </c>
      <c r="T29" s="20">
        <v>0.30604166666666666</v>
      </c>
      <c r="U29">
        <v>11</v>
      </c>
      <c r="V29" t="s">
        <v>908</v>
      </c>
      <c r="W29" t="s">
        <v>144</v>
      </c>
      <c r="X29" t="s">
        <v>801</v>
      </c>
      <c r="Y29" t="s">
        <v>61</v>
      </c>
      <c r="Z29" t="s">
        <v>583</v>
      </c>
      <c r="AA29" t="s">
        <v>584</v>
      </c>
      <c r="AB29" t="s">
        <v>553</v>
      </c>
      <c r="AC29" s="12">
        <v>45071.675856481481</v>
      </c>
      <c r="AD29" s="12">
        <v>45075.625</v>
      </c>
      <c r="AE29">
        <v>94.779444444458932</v>
      </c>
      <c r="AF29" s="12">
        <v>45075.306041666663</v>
      </c>
      <c r="AG29" s="20">
        <v>6.1111111111111114E-3</v>
      </c>
      <c r="AH29" s="12">
        <v>45075.312152777777</v>
      </c>
      <c r="AI29">
        <v>7.5083333333604969</v>
      </c>
      <c r="AJ29" t="s">
        <v>143</v>
      </c>
      <c r="AM29">
        <v>5</v>
      </c>
      <c r="AN29">
        <v>29</v>
      </c>
      <c r="AO29" t="s">
        <v>144</v>
      </c>
      <c r="AP29">
        <v>22</v>
      </c>
      <c r="AQ29">
        <v>7</v>
      </c>
      <c r="AR29">
        <v>2</v>
      </c>
    </row>
    <row r="30" spans="1:44" x14ac:dyDescent="0.2">
      <c r="A30" t="s">
        <v>536</v>
      </c>
      <c r="B30" t="s">
        <v>569</v>
      </c>
      <c r="C30" t="s">
        <v>901</v>
      </c>
      <c r="D30" t="s">
        <v>47</v>
      </c>
      <c r="E30" t="s">
        <v>539</v>
      </c>
      <c r="F30" t="s">
        <v>902</v>
      </c>
      <c r="G30" t="s">
        <v>903</v>
      </c>
      <c r="H30" t="s">
        <v>904</v>
      </c>
      <c r="I30" t="s">
        <v>905</v>
      </c>
      <c r="J30" t="s">
        <v>575</v>
      </c>
      <c r="K30" t="s">
        <v>576</v>
      </c>
      <c r="L30" s="19">
        <v>45071</v>
      </c>
      <c r="M30" s="20">
        <v>0.67585648148148147</v>
      </c>
      <c r="N30" t="s">
        <v>906</v>
      </c>
      <c r="O30" s="19">
        <v>45075</v>
      </c>
      <c r="P30" s="20">
        <v>0.625</v>
      </c>
      <c r="Q30" t="s">
        <v>578</v>
      </c>
      <c r="R30" t="s">
        <v>907</v>
      </c>
      <c r="S30" s="19">
        <v>45075</v>
      </c>
      <c r="T30" s="20">
        <v>0.30604166666666666</v>
      </c>
      <c r="U30">
        <v>11</v>
      </c>
      <c r="V30" t="s">
        <v>908</v>
      </c>
      <c r="W30" t="s">
        <v>144</v>
      </c>
      <c r="X30" t="s">
        <v>801</v>
      </c>
      <c r="Y30" t="s">
        <v>61</v>
      </c>
      <c r="Z30" t="s">
        <v>62</v>
      </c>
      <c r="AA30" t="s">
        <v>584</v>
      </c>
      <c r="AB30" t="s">
        <v>553</v>
      </c>
      <c r="AC30" s="12">
        <v>45071.675856481481</v>
      </c>
      <c r="AD30" s="12">
        <v>45075.625</v>
      </c>
      <c r="AE30">
        <v>94.779444444458932</v>
      </c>
      <c r="AF30" s="12">
        <v>45075.306041666663</v>
      </c>
      <c r="AG30" s="20">
        <v>6.1111111111111114E-3</v>
      </c>
      <c r="AH30" s="12">
        <v>45075.312152777777</v>
      </c>
      <c r="AI30">
        <v>7.5083333333604969</v>
      </c>
      <c r="AJ30" t="s">
        <v>143</v>
      </c>
      <c r="AM30">
        <v>5</v>
      </c>
      <c r="AN30">
        <v>29</v>
      </c>
      <c r="AO30" t="s">
        <v>144</v>
      </c>
      <c r="AP30">
        <v>22</v>
      </c>
      <c r="AQ30">
        <v>7</v>
      </c>
      <c r="AR30">
        <v>2</v>
      </c>
    </row>
    <row r="31" spans="1:44" x14ac:dyDescent="0.2">
      <c r="A31" t="s">
        <v>536</v>
      </c>
      <c r="B31" t="s">
        <v>569</v>
      </c>
      <c r="C31" t="s">
        <v>909</v>
      </c>
      <c r="D31" t="s">
        <v>47</v>
      </c>
      <c r="E31" t="s">
        <v>539</v>
      </c>
      <c r="F31" t="s">
        <v>910</v>
      </c>
      <c r="G31" t="s">
        <v>911</v>
      </c>
      <c r="H31" t="s">
        <v>912</v>
      </c>
      <c r="I31" t="s">
        <v>849</v>
      </c>
      <c r="J31" t="s">
        <v>585</v>
      </c>
      <c r="K31" t="s">
        <v>586</v>
      </c>
      <c r="L31" s="19">
        <v>45072</v>
      </c>
      <c r="M31" s="20">
        <v>0.75234953703703711</v>
      </c>
      <c r="N31" t="s">
        <v>913</v>
      </c>
      <c r="O31" s="19">
        <v>45075</v>
      </c>
      <c r="P31" s="20">
        <v>0.83333333333333337</v>
      </c>
      <c r="Q31" t="s">
        <v>578</v>
      </c>
      <c r="R31" t="s">
        <v>914</v>
      </c>
      <c r="S31" s="19">
        <v>45075</v>
      </c>
      <c r="T31" s="20">
        <v>0.26571759259259259</v>
      </c>
      <c r="U31">
        <v>47</v>
      </c>
      <c r="V31" t="s">
        <v>852</v>
      </c>
      <c r="W31" t="s">
        <v>853</v>
      </c>
      <c r="X31" t="s">
        <v>789</v>
      </c>
      <c r="Y31" t="s">
        <v>61</v>
      </c>
      <c r="Z31" t="s">
        <v>583</v>
      </c>
      <c r="AA31" t="s">
        <v>584</v>
      </c>
      <c r="AB31" t="s">
        <v>553</v>
      </c>
      <c r="AC31" s="12">
        <v>45072.752349537041</v>
      </c>
      <c r="AD31" s="12">
        <v>45075.833333333336</v>
      </c>
      <c r="AE31">
        <v>73.943611111084465</v>
      </c>
      <c r="AF31" s="12">
        <v>45075.265717592592</v>
      </c>
      <c r="AG31" s="20">
        <v>2.6111111111111113E-2</v>
      </c>
      <c r="AH31" s="12">
        <v>45075.291828703703</v>
      </c>
      <c r="AI31">
        <v>12.996111111191567</v>
      </c>
      <c r="AJ31" t="s">
        <v>143</v>
      </c>
      <c r="AM31">
        <v>5</v>
      </c>
      <c r="AN31">
        <v>29</v>
      </c>
      <c r="AO31" t="s">
        <v>144</v>
      </c>
      <c r="AP31">
        <v>22</v>
      </c>
      <c r="AQ31">
        <v>6</v>
      </c>
      <c r="AR31">
        <v>2</v>
      </c>
    </row>
    <row r="32" spans="1:44" x14ac:dyDescent="0.2">
      <c r="A32" t="s">
        <v>536</v>
      </c>
      <c r="B32" t="s">
        <v>569</v>
      </c>
      <c r="C32" t="s">
        <v>909</v>
      </c>
      <c r="D32" t="s">
        <v>47</v>
      </c>
      <c r="E32" t="s">
        <v>539</v>
      </c>
      <c r="F32" t="s">
        <v>910</v>
      </c>
      <c r="G32" t="s">
        <v>911</v>
      </c>
      <c r="H32" t="s">
        <v>912</v>
      </c>
      <c r="I32" t="s">
        <v>849</v>
      </c>
      <c r="J32" t="s">
        <v>575</v>
      </c>
      <c r="K32" t="s">
        <v>576</v>
      </c>
      <c r="L32" s="19">
        <v>45072</v>
      </c>
      <c r="M32" s="20">
        <v>0.75234953703703711</v>
      </c>
      <c r="N32" t="s">
        <v>913</v>
      </c>
      <c r="O32" s="19">
        <v>45075</v>
      </c>
      <c r="P32" s="20">
        <v>0.83333333333333337</v>
      </c>
      <c r="Q32" t="s">
        <v>578</v>
      </c>
      <c r="R32" t="s">
        <v>914</v>
      </c>
      <c r="S32" s="19">
        <v>45075</v>
      </c>
      <c r="T32" s="20">
        <v>0.26571759259259259</v>
      </c>
      <c r="U32">
        <v>47</v>
      </c>
      <c r="V32" t="s">
        <v>852</v>
      </c>
      <c r="W32" t="s">
        <v>853</v>
      </c>
      <c r="X32" t="s">
        <v>789</v>
      </c>
      <c r="Y32" t="s">
        <v>61</v>
      </c>
      <c r="Z32" t="s">
        <v>62</v>
      </c>
      <c r="AA32" t="s">
        <v>584</v>
      </c>
      <c r="AB32" t="s">
        <v>553</v>
      </c>
      <c r="AC32" s="12">
        <v>45072.752349537041</v>
      </c>
      <c r="AD32" s="12">
        <v>45075.833333333336</v>
      </c>
      <c r="AE32">
        <v>73.943611111084465</v>
      </c>
      <c r="AF32" s="12">
        <v>45075.265717592592</v>
      </c>
      <c r="AG32" s="20">
        <v>2.6111111111111113E-2</v>
      </c>
      <c r="AH32" s="12">
        <v>45075.291828703703</v>
      </c>
      <c r="AI32">
        <v>12.996111111191567</v>
      </c>
      <c r="AJ32" t="s">
        <v>143</v>
      </c>
      <c r="AM32">
        <v>5</v>
      </c>
      <c r="AN32">
        <v>29</v>
      </c>
      <c r="AO32" t="s">
        <v>144</v>
      </c>
      <c r="AP32">
        <v>22</v>
      </c>
      <c r="AQ32">
        <v>6</v>
      </c>
      <c r="AR32">
        <v>2</v>
      </c>
    </row>
    <row r="33" spans="1:44" x14ac:dyDescent="0.2">
      <c r="A33" t="s">
        <v>536</v>
      </c>
      <c r="B33" t="s">
        <v>569</v>
      </c>
      <c r="C33" t="s">
        <v>915</v>
      </c>
      <c r="D33" t="s">
        <v>47</v>
      </c>
      <c r="E33" t="s">
        <v>539</v>
      </c>
      <c r="F33" t="s">
        <v>846</v>
      </c>
      <c r="G33" t="s">
        <v>847</v>
      </c>
      <c r="H33" t="s">
        <v>916</v>
      </c>
      <c r="I33" t="s">
        <v>917</v>
      </c>
      <c r="J33" t="s">
        <v>585</v>
      </c>
      <c r="K33" t="s">
        <v>586</v>
      </c>
      <c r="L33" s="19">
        <v>45072</v>
      </c>
      <c r="M33" s="20">
        <v>0.56445601851851845</v>
      </c>
      <c r="N33" t="s">
        <v>918</v>
      </c>
      <c r="O33" s="19">
        <v>45075</v>
      </c>
      <c r="P33" s="20">
        <v>0.625</v>
      </c>
      <c r="Q33" t="s">
        <v>578</v>
      </c>
      <c r="R33" t="s">
        <v>919</v>
      </c>
      <c r="S33" s="19">
        <v>45075</v>
      </c>
      <c r="T33" s="20">
        <v>0.27962962962962962</v>
      </c>
      <c r="U33">
        <v>99</v>
      </c>
      <c r="V33" t="s">
        <v>920</v>
      </c>
      <c r="W33" t="s">
        <v>921</v>
      </c>
      <c r="X33" t="s">
        <v>811</v>
      </c>
      <c r="Y33" t="s">
        <v>61</v>
      </c>
      <c r="Z33" t="s">
        <v>583</v>
      </c>
      <c r="AA33" t="s">
        <v>584</v>
      </c>
      <c r="AB33" t="s">
        <v>553</v>
      </c>
      <c r="AC33" s="12">
        <v>45072.564456018517</v>
      </c>
      <c r="AD33" s="12">
        <v>45075.625</v>
      </c>
      <c r="AE33">
        <v>73.453055555582978</v>
      </c>
      <c r="AF33" s="12">
        <v>45075.279629629629</v>
      </c>
      <c r="AG33" s="20">
        <v>5.5E-2</v>
      </c>
      <c r="AH33" s="12">
        <v>45075.334629629629</v>
      </c>
      <c r="AI33">
        <v>6.968888888892252</v>
      </c>
      <c r="AJ33" t="s">
        <v>143</v>
      </c>
      <c r="AM33">
        <v>5</v>
      </c>
      <c r="AN33">
        <v>29</v>
      </c>
      <c r="AO33" t="s">
        <v>144</v>
      </c>
      <c r="AP33">
        <v>22</v>
      </c>
      <c r="AQ33">
        <v>6</v>
      </c>
      <c r="AR33">
        <v>2</v>
      </c>
    </row>
    <row r="34" spans="1:44" x14ac:dyDescent="0.2">
      <c r="A34" t="s">
        <v>536</v>
      </c>
      <c r="B34" t="s">
        <v>569</v>
      </c>
      <c r="C34" t="s">
        <v>915</v>
      </c>
      <c r="D34" t="s">
        <v>47</v>
      </c>
      <c r="E34" t="s">
        <v>539</v>
      </c>
      <c r="F34" t="s">
        <v>846</v>
      </c>
      <c r="G34" t="s">
        <v>847</v>
      </c>
      <c r="H34" t="s">
        <v>916</v>
      </c>
      <c r="I34" t="s">
        <v>917</v>
      </c>
      <c r="J34" t="s">
        <v>575</v>
      </c>
      <c r="K34" t="s">
        <v>576</v>
      </c>
      <c r="L34" s="19">
        <v>45072</v>
      </c>
      <c r="M34" s="20">
        <v>0.56445601851851845</v>
      </c>
      <c r="N34" t="s">
        <v>918</v>
      </c>
      <c r="O34" s="19">
        <v>45075</v>
      </c>
      <c r="P34" s="20">
        <v>0.625</v>
      </c>
      <c r="Q34" t="s">
        <v>578</v>
      </c>
      <c r="R34" t="s">
        <v>919</v>
      </c>
      <c r="S34" s="19">
        <v>45075</v>
      </c>
      <c r="T34" s="20">
        <v>0.27962962962962962</v>
      </c>
      <c r="U34">
        <v>99</v>
      </c>
      <c r="V34" t="s">
        <v>920</v>
      </c>
      <c r="W34" t="s">
        <v>921</v>
      </c>
      <c r="X34" t="s">
        <v>811</v>
      </c>
      <c r="Y34" t="s">
        <v>61</v>
      </c>
      <c r="Z34" t="s">
        <v>62</v>
      </c>
      <c r="AA34" t="s">
        <v>584</v>
      </c>
      <c r="AB34" t="s">
        <v>553</v>
      </c>
      <c r="AC34" s="12">
        <v>45072.564456018517</v>
      </c>
      <c r="AD34" s="12">
        <v>45075.625</v>
      </c>
      <c r="AE34">
        <v>73.453055555582978</v>
      </c>
      <c r="AF34" s="12">
        <v>45075.279629629629</v>
      </c>
      <c r="AG34" s="20">
        <v>5.5E-2</v>
      </c>
      <c r="AH34" s="12">
        <v>45075.334629629629</v>
      </c>
      <c r="AI34">
        <v>6.968888888892252</v>
      </c>
      <c r="AJ34" t="s">
        <v>143</v>
      </c>
      <c r="AM34">
        <v>5</v>
      </c>
      <c r="AN34">
        <v>29</v>
      </c>
      <c r="AO34" t="s">
        <v>144</v>
      </c>
      <c r="AP34">
        <v>22</v>
      </c>
      <c r="AQ34">
        <v>6</v>
      </c>
      <c r="AR34">
        <v>2</v>
      </c>
    </row>
    <row r="35" spans="1:44" x14ac:dyDescent="0.2">
      <c r="A35" t="s">
        <v>536</v>
      </c>
      <c r="B35" t="s">
        <v>569</v>
      </c>
      <c r="C35" t="s">
        <v>922</v>
      </c>
      <c r="D35" t="s">
        <v>47</v>
      </c>
      <c r="E35" t="s">
        <v>539</v>
      </c>
      <c r="F35" t="s">
        <v>923</v>
      </c>
      <c r="G35" t="s">
        <v>924</v>
      </c>
      <c r="H35" t="s">
        <v>925</v>
      </c>
      <c r="I35" t="s">
        <v>926</v>
      </c>
      <c r="J35" t="s">
        <v>575</v>
      </c>
      <c r="K35" t="s">
        <v>576</v>
      </c>
      <c r="L35" s="19">
        <v>45072</v>
      </c>
      <c r="M35" s="20">
        <v>0.47009259259259256</v>
      </c>
      <c r="N35" t="s">
        <v>906</v>
      </c>
      <c r="O35" s="19">
        <v>45072</v>
      </c>
      <c r="P35" s="20">
        <v>0.83333333333333337</v>
      </c>
      <c r="Q35" t="s">
        <v>578</v>
      </c>
      <c r="R35" t="s">
        <v>927</v>
      </c>
      <c r="S35" s="19">
        <v>45072</v>
      </c>
      <c r="T35" s="20">
        <v>0.53074074074074074</v>
      </c>
      <c r="U35">
        <v>17</v>
      </c>
      <c r="V35" t="s">
        <v>887</v>
      </c>
      <c r="W35" t="s">
        <v>888</v>
      </c>
      <c r="X35" t="s">
        <v>582</v>
      </c>
      <c r="Y35" t="s">
        <v>61</v>
      </c>
      <c r="Z35" t="s">
        <v>62</v>
      </c>
      <c r="AA35" t="s">
        <v>584</v>
      </c>
      <c r="AB35" t="s">
        <v>553</v>
      </c>
      <c r="AC35" s="12">
        <v>45072.470092592594</v>
      </c>
      <c r="AD35" s="12">
        <v>45072.833333333336</v>
      </c>
      <c r="AE35">
        <v>8.7177777778124437</v>
      </c>
      <c r="AF35" s="12">
        <v>45072.530740740738</v>
      </c>
      <c r="AG35" s="20">
        <v>9.4444444444444445E-3</v>
      </c>
      <c r="AH35" s="12">
        <v>45072.540185185186</v>
      </c>
      <c r="AI35">
        <v>7.0355555556016043</v>
      </c>
      <c r="AJ35" t="s">
        <v>143</v>
      </c>
      <c r="AM35">
        <v>5</v>
      </c>
      <c r="AN35">
        <v>26</v>
      </c>
      <c r="AO35" t="s">
        <v>144</v>
      </c>
      <c r="AP35">
        <v>21</v>
      </c>
      <c r="AQ35">
        <v>12</v>
      </c>
      <c r="AR35">
        <v>6</v>
      </c>
    </row>
    <row r="36" spans="1:44" x14ac:dyDescent="0.2">
      <c r="A36" t="s">
        <v>536</v>
      </c>
      <c r="B36" t="s">
        <v>569</v>
      </c>
      <c r="C36" t="s">
        <v>928</v>
      </c>
      <c r="D36" t="s">
        <v>47</v>
      </c>
      <c r="E36" t="s">
        <v>539</v>
      </c>
      <c r="F36" t="s">
        <v>929</v>
      </c>
      <c r="G36" t="s">
        <v>930</v>
      </c>
      <c r="H36" t="s">
        <v>931</v>
      </c>
      <c r="I36" t="s">
        <v>932</v>
      </c>
      <c r="J36" t="s">
        <v>575</v>
      </c>
      <c r="K36" t="s">
        <v>576</v>
      </c>
      <c r="L36" s="19">
        <v>45072</v>
      </c>
      <c r="M36" s="20">
        <v>0.48456018518518523</v>
      </c>
      <c r="N36" t="s">
        <v>933</v>
      </c>
      <c r="O36" s="19">
        <v>45072</v>
      </c>
      <c r="P36" s="20">
        <v>0.625</v>
      </c>
      <c r="Q36" t="s">
        <v>578</v>
      </c>
      <c r="R36" t="s">
        <v>934</v>
      </c>
      <c r="S36" s="19">
        <v>45072</v>
      </c>
      <c r="T36" s="20">
        <v>0.51243055555555561</v>
      </c>
      <c r="U36">
        <v>25</v>
      </c>
      <c r="V36" t="s">
        <v>809</v>
      </c>
      <c r="W36" t="s">
        <v>810</v>
      </c>
      <c r="X36" t="s">
        <v>811</v>
      </c>
      <c r="Y36" t="s">
        <v>61</v>
      </c>
      <c r="Z36" t="s">
        <v>583</v>
      </c>
      <c r="AA36" t="s">
        <v>584</v>
      </c>
      <c r="AB36" t="s">
        <v>553</v>
      </c>
      <c r="AC36" s="12">
        <v>45072.484560185185</v>
      </c>
      <c r="AD36" s="12">
        <v>45072.625</v>
      </c>
      <c r="AE36">
        <v>3.3705555555643514</v>
      </c>
      <c r="AF36" s="12">
        <v>45072.512430555558</v>
      </c>
      <c r="AG36" s="20">
        <v>1.3888888888888888E-2</v>
      </c>
      <c r="AH36" s="12">
        <v>45072.526319444441</v>
      </c>
      <c r="AI36">
        <v>2.3683333332301117</v>
      </c>
      <c r="AJ36" t="s">
        <v>143</v>
      </c>
      <c r="AM36">
        <v>5</v>
      </c>
      <c r="AN36">
        <v>26</v>
      </c>
      <c r="AO36" t="s">
        <v>144</v>
      </c>
      <c r="AP36">
        <v>21</v>
      </c>
      <c r="AQ36">
        <v>12</v>
      </c>
      <c r="AR36">
        <v>6</v>
      </c>
    </row>
    <row r="37" spans="1:44" x14ac:dyDescent="0.2">
      <c r="A37" t="s">
        <v>536</v>
      </c>
      <c r="B37" t="s">
        <v>569</v>
      </c>
      <c r="C37" t="s">
        <v>928</v>
      </c>
      <c r="D37" t="s">
        <v>47</v>
      </c>
      <c r="E37" t="s">
        <v>539</v>
      </c>
      <c r="F37" t="s">
        <v>929</v>
      </c>
      <c r="G37" t="s">
        <v>930</v>
      </c>
      <c r="H37" t="s">
        <v>931</v>
      </c>
      <c r="I37" t="s">
        <v>932</v>
      </c>
      <c r="J37" t="s">
        <v>585</v>
      </c>
      <c r="K37" t="s">
        <v>586</v>
      </c>
      <c r="L37" s="19">
        <v>45072</v>
      </c>
      <c r="M37" s="20">
        <v>0.48456018518518523</v>
      </c>
      <c r="N37" t="s">
        <v>933</v>
      </c>
      <c r="O37" s="19">
        <v>45072</v>
      </c>
      <c r="P37" s="20">
        <v>0.625</v>
      </c>
      <c r="Q37" t="s">
        <v>578</v>
      </c>
      <c r="R37" t="s">
        <v>934</v>
      </c>
      <c r="S37" s="19">
        <v>45072</v>
      </c>
      <c r="T37" s="20">
        <v>0.51243055555555561</v>
      </c>
      <c r="U37">
        <v>25</v>
      </c>
      <c r="V37" t="s">
        <v>809</v>
      </c>
      <c r="W37" t="s">
        <v>810</v>
      </c>
      <c r="X37" t="s">
        <v>811</v>
      </c>
      <c r="Y37" t="s">
        <v>61</v>
      </c>
      <c r="Z37" t="s">
        <v>62</v>
      </c>
      <c r="AA37" t="s">
        <v>584</v>
      </c>
      <c r="AB37" t="s">
        <v>553</v>
      </c>
      <c r="AC37" s="12">
        <v>45072.484560185185</v>
      </c>
      <c r="AD37" s="12">
        <v>45072.625</v>
      </c>
      <c r="AE37">
        <v>3.3705555555643514</v>
      </c>
      <c r="AF37" s="12">
        <v>45072.512430555558</v>
      </c>
      <c r="AG37" s="20">
        <v>1.3888888888888888E-2</v>
      </c>
      <c r="AH37" s="12">
        <v>45072.526319444441</v>
      </c>
      <c r="AI37">
        <v>2.3683333332301117</v>
      </c>
      <c r="AJ37" t="s">
        <v>143</v>
      </c>
      <c r="AM37">
        <v>5</v>
      </c>
      <c r="AN37">
        <v>26</v>
      </c>
      <c r="AO37" t="s">
        <v>144</v>
      </c>
      <c r="AP37">
        <v>21</v>
      </c>
      <c r="AQ37">
        <v>12</v>
      </c>
      <c r="AR37">
        <v>6</v>
      </c>
    </row>
    <row r="38" spans="1:44" x14ac:dyDescent="0.2">
      <c r="A38" t="s">
        <v>536</v>
      </c>
      <c r="B38" t="s">
        <v>569</v>
      </c>
      <c r="C38" t="s">
        <v>935</v>
      </c>
      <c r="D38" t="s">
        <v>47</v>
      </c>
      <c r="E38" t="s">
        <v>539</v>
      </c>
      <c r="F38" t="s">
        <v>936</v>
      </c>
      <c r="G38" t="s">
        <v>937</v>
      </c>
      <c r="H38" t="s">
        <v>938</v>
      </c>
      <c r="I38" t="s">
        <v>939</v>
      </c>
      <c r="J38" t="s">
        <v>585</v>
      </c>
      <c r="K38" t="s">
        <v>586</v>
      </c>
      <c r="L38" s="19">
        <v>45071</v>
      </c>
      <c r="M38" s="20">
        <v>0.81246527777777777</v>
      </c>
      <c r="N38" t="s">
        <v>940</v>
      </c>
      <c r="O38" s="19">
        <v>45072</v>
      </c>
      <c r="P38" s="20">
        <v>0.83333333333333337</v>
      </c>
      <c r="Q38" t="s">
        <v>578</v>
      </c>
      <c r="R38" t="s">
        <v>941</v>
      </c>
      <c r="S38" s="19">
        <v>45072</v>
      </c>
      <c r="T38" s="20">
        <v>0.48797453703703703</v>
      </c>
      <c r="U38">
        <v>70</v>
      </c>
      <c r="V38" t="s">
        <v>942</v>
      </c>
      <c r="W38" t="s">
        <v>943</v>
      </c>
      <c r="X38" t="s">
        <v>789</v>
      </c>
      <c r="Y38" t="s">
        <v>61</v>
      </c>
      <c r="Z38" t="s">
        <v>62</v>
      </c>
      <c r="AA38" t="s">
        <v>584</v>
      </c>
      <c r="AB38" t="s">
        <v>553</v>
      </c>
      <c r="AC38" s="12">
        <v>45071.812465277777</v>
      </c>
      <c r="AD38" s="12">
        <v>45072.833333333336</v>
      </c>
      <c r="AE38">
        <v>24.50083333341172</v>
      </c>
      <c r="AF38" s="12">
        <v>45072.487974537034</v>
      </c>
      <c r="AG38" s="20">
        <v>3.888888888888889E-2</v>
      </c>
      <c r="AH38" s="12">
        <v>45072.526863425926</v>
      </c>
      <c r="AI38">
        <v>7.3552777778240852</v>
      </c>
      <c r="AJ38" t="s">
        <v>143</v>
      </c>
      <c r="AM38">
        <v>5</v>
      </c>
      <c r="AN38">
        <v>26</v>
      </c>
      <c r="AO38" t="s">
        <v>144</v>
      </c>
      <c r="AP38">
        <v>21</v>
      </c>
      <c r="AQ38">
        <v>11</v>
      </c>
      <c r="AR38">
        <v>6</v>
      </c>
    </row>
    <row r="39" spans="1:44" x14ac:dyDescent="0.2">
      <c r="A39" t="s">
        <v>536</v>
      </c>
      <c r="B39" t="s">
        <v>569</v>
      </c>
      <c r="C39" t="s">
        <v>944</v>
      </c>
      <c r="D39" t="s">
        <v>47</v>
      </c>
      <c r="E39" t="s">
        <v>539</v>
      </c>
      <c r="F39" t="s">
        <v>945</v>
      </c>
      <c r="G39" t="s">
        <v>946</v>
      </c>
      <c r="H39" t="s">
        <v>947</v>
      </c>
      <c r="I39" t="s">
        <v>948</v>
      </c>
      <c r="J39" t="s">
        <v>585</v>
      </c>
      <c r="K39" t="s">
        <v>586</v>
      </c>
      <c r="L39" s="19">
        <v>45072</v>
      </c>
      <c r="M39" s="20">
        <v>0.49756944444444445</v>
      </c>
      <c r="N39" t="s">
        <v>949</v>
      </c>
      <c r="O39" s="19">
        <v>45072</v>
      </c>
      <c r="P39" s="20">
        <v>0.83333333333333337</v>
      </c>
      <c r="Q39" t="s">
        <v>578</v>
      </c>
      <c r="R39" t="s">
        <v>950</v>
      </c>
      <c r="S39" s="19">
        <v>45072</v>
      </c>
      <c r="T39" s="20">
        <v>0.46731481481481479</v>
      </c>
      <c r="U39">
        <v>47</v>
      </c>
      <c r="V39" t="s">
        <v>852</v>
      </c>
      <c r="W39" t="s">
        <v>853</v>
      </c>
      <c r="X39" t="s">
        <v>801</v>
      </c>
      <c r="Y39" t="s">
        <v>61</v>
      </c>
      <c r="Z39" t="s">
        <v>583</v>
      </c>
      <c r="AA39" t="s">
        <v>584</v>
      </c>
      <c r="AB39" t="s">
        <v>553</v>
      </c>
      <c r="AC39" s="12">
        <v>45072.497569444444</v>
      </c>
      <c r="AD39" s="12">
        <v>45072.833333333336</v>
      </c>
      <c r="AE39">
        <v>8.058333333407063</v>
      </c>
      <c r="AF39" s="12">
        <v>45072.467314814814</v>
      </c>
      <c r="AG39" s="20">
        <v>2.6111111111111113E-2</v>
      </c>
      <c r="AH39" s="12">
        <v>45072.493425925924</v>
      </c>
      <c r="AI39">
        <v>8.1577777778729796</v>
      </c>
      <c r="AJ39" t="s">
        <v>143</v>
      </c>
      <c r="AM39">
        <v>5</v>
      </c>
      <c r="AN39">
        <v>26</v>
      </c>
      <c r="AO39" t="s">
        <v>144</v>
      </c>
      <c r="AP39">
        <v>21</v>
      </c>
      <c r="AQ39">
        <v>11</v>
      </c>
      <c r="AR39">
        <v>6</v>
      </c>
    </row>
    <row r="40" spans="1:44" x14ac:dyDescent="0.2">
      <c r="A40" t="s">
        <v>536</v>
      </c>
      <c r="B40" t="s">
        <v>569</v>
      </c>
      <c r="C40" t="s">
        <v>944</v>
      </c>
      <c r="D40" t="s">
        <v>47</v>
      </c>
      <c r="E40" t="s">
        <v>539</v>
      </c>
      <c r="F40" t="s">
        <v>945</v>
      </c>
      <c r="G40" t="s">
        <v>946</v>
      </c>
      <c r="H40" t="s">
        <v>947</v>
      </c>
      <c r="I40" t="s">
        <v>948</v>
      </c>
      <c r="J40" t="s">
        <v>575</v>
      </c>
      <c r="K40" t="s">
        <v>576</v>
      </c>
      <c r="L40" s="19">
        <v>45072</v>
      </c>
      <c r="M40" s="20">
        <v>0.49756944444444445</v>
      </c>
      <c r="N40" t="s">
        <v>949</v>
      </c>
      <c r="O40" s="19">
        <v>45072</v>
      </c>
      <c r="P40" s="20">
        <v>0.83333333333333337</v>
      </c>
      <c r="Q40" t="s">
        <v>578</v>
      </c>
      <c r="R40" t="s">
        <v>950</v>
      </c>
      <c r="S40" s="19">
        <v>45072</v>
      </c>
      <c r="T40" s="20">
        <v>0.46731481481481479</v>
      </c>
      <c r="U40">
        <v>47</v>
      </c>
      <c r="V40" t="s">
        <v>852</v>
      </c>
      <c r="W40" t="s">
        <v>853</v>
      </c>
      <c r="X40" t="s">
        <v>801</v>
      </c>
      <c r="Y40" t="s">
        <v>61</v>
      </c>
      <c r="Z40" t="s">
        <v>62</v>
      </c>
      <c r="AA40" t="s">
        <v>584</v>
      </c>
      <c r="AB40" t="s">
        <v>553</v>
      </c>
      <c r="AC40" s="12">
        <v>45072.497569444444</v>
      </c>
      <c r="AD40" s="12">
        <v>45072.833333333336</v>
      </c>
      <c r="AE40">
        <v>8.058333333407063</v>
      </c>
      <c r="AF40" s="12">
        <v>45072.467314814814</v>
      </c>
      <c r="AG40" s="20">
        <v>2.6111111111111113E-2</v>
      </c>
      <c r="AH40" s="12">
        <v>45072.493425925924</v>
      </c>
      <c r="AI40">
        <v>8.1577777778729796</v>
      </c>
      <c r="AJ40" t="s">
        <v>143</v>
      </c>
      <c r="AM40">
        <v>5</v>
      </c>
      <c r="AN40">
        <v>26</v>
      </c>
      <c r="AO40" t="s">
        <v>144</v>
      </c>
      <c r="AP40">
        <v>21</v>
      </c>
      <c r="AQ40">
        <v>11</v>
      </c>
      <c r="AR40">
        <v>6</v>
      </c>
    </row>
    <row r="41" spans="1:44" x14ac:dyDescent="0.2">
      <c r="A41" t="s">
        <v>536</v>
      </c>
      <c r="B41" t="s">
        <v>569</v>
      </c>
      <c r="C41" t="s">
        <v>951</v>
      </c>
      <c r="D41" t="s">
        <v>47</v>
      </c>
      <c r="E41" t="s">
        <v>539</v>
      </c>
      <c r="F41" t="s">
        <v>952</v>
      </c>
      <c r="G41" t="s">
        <v>953</v>
      </c>
      <c r="H41" t="s">
        <v>954</v>
      </c>
      <c r="I41" t="s">
        <v>955</v>
      </c>
      <c r="J41" t="s">
        <v>575</v>
      </c>
      <c r="K41" t="s">
        <v>576</v>
      </c>
      <c r="L41" s="19">
        <v>45071</v>
      </c>
      <c r="M41" s="20">
        <v>0.74084490740740738</v>
      </c>
      <c r="N41" t="s">
        <v>906</v>
      </c>
      <c r="O41" s="19">
        <v>45072</v>
      </c>
      <c r="P41" s="20">
        <v>0.6875</v>
      </c>
      <c r="Q41" t="s">
        <v>578</v>
      </c>
      <c r="R41" t="s">
        <v>956</v>
      </c>
      <c r="S41" s="19">
        <v>45072</v>
      </c>
      <c r="T41" s="20">
        <v>0.3301736111111111</v>
      </c>
      <c r="U41">
        <v>28</v>
      </c>
      <c r="V41" t="s">
        <v>957</v>
      </c>
      <c r="W41" t="s">
        <v>958</v>
      </c>
      <c r="X41" t="s">
        <v>582</v>
      </c>
      <c r="Y41" t="s">
        <v>61</v>
      </c>
      <c r="Z41" t="s">
        <v>62</v>
      </c>
      <c r="AA41" t="s">
        <v>584</v>
      </c>
      <c r="AB41" t="s">
        <v>553</v>
      </c>
      <c r="AC41" s="12">
        <v>45071.740844907406</v>
      </c>
      <c r="AD41" s="12">
        <v>45072.6875</v>
      </c>
      <c r="AE41">
        <v>22.719722222245764</v>
      </c>
      <c r="AF41" s="12">
        <v>45072.33017361111</v>
      </c>
      <c r="AG41" s="20">
        <v>1.5555555555555553E-2</v>
      </c>
      <c r="AH41" s="12">
        <v>45072.345729166664</v>
      </c>
      <c r="AI41">
        <v>8.2025000000721775</v>
      </c>
      <c r="AJ41" t="s">
        <v>143</v>
      </c>
      <c r="AM41">
        <v>5</v>
      </c>
      <c r="AN41">
        <v>26</v>
      </c>
      <c r="AO41" t="s">
        <v>144</v>
      </c>
      <c r="AP41">
        <v>21</v>
      </c>
      <c r="AQ41">
        <v>7</v>
      </c>
      <c r="AR41">
        <v>6</v>
      </c>
    </row>
    <row r="42" spans="1:44" x14ac:dyDescent="0.2">
      <c r="A42" t="s">
        <v>764</v>
      </c>
      <c r="B42" t="s">
        <v>765</v>
      </c>
      <c r="C42" t="s">
        <v>959</v>
      </c>
      <c r="D42" t="s">
        <v>47</v>
      </c>
      <c r="E42" t="s">
        <v>539</v>
      </c>
      <c r="F42" t="s">
        <v>767</v>
      </c>
      <c r="G42" t="s">
        <v>768</v>
      </c>
      <c r="H42" t="s">
        <v>769</v>
      </c>
      <c r="I42" t="s">
        <v>770</v>
      </c>
      <c r="J42" t="s">
        <v>960</v>
      </c>
      <c r="K42" t="s">
        <v>961</v>
      </c>
      <c r="L42" s="19">
        <v>45072</v>
      </c>
      <c r="M42" s="20">
        <v>0.33467592592592593</v>
      </c>
      <c r="N42" t="s">
        <v>962</v>
      </c>
      <c r="O42" s="19">
        <v>45072</v>
      </c>
      <c r="P42" s="20">
        <v>0.58333333333333337</v>
      </c>
      <c r="Q42" t="s">
        <v>774</v>
      </c>
      <c r="R42" t="s">
        <v>963</v>
      </c>
      <c r="S42" s="19">
        <v>45072</v>
      </c>
      <c r="T42" s="20">
        <v>0.33673611111111112</v>
      </c>
      <c r="U42">
        <v>2</v>
      </c>
      <c r="V42" t="s">
        <v>776</v>
      </c>
      <c r="W42" t="s">
        <v>777</v>
      </c>
      <c r="X42" t="s">
        <v>811</v>
      </c>
      <c r="Y42" t="s">
        <v>61</v>
      </c>
      <c r="Z42" t="s">
        <v>62</v>
      </c>
      <c r="AA42" t="s">
        <v>584</v>
      </c>
      <c r="AB42" t="s">
        <v>553</v>
      </c>
      <c r="AC42" s="12">
        <v>45072.334675925929</v>
      </c>
      <c r="AD42" s="12">
        <v>45072.583333333336</v>
      </c>
      <c r="AE42">
        <v>5.967777777754236</v>
      </c>
      <c r="AF42" s="12">
        <v>45072.336736111109</v>
      </c>
      <c r="AG42" s="20">
        <v>1.1111111111111111E-3</v>
      </c>
      <c r="AH42" s="12">
        <v>45072.337847222225</v>
      </c>
      <c r="AI42">
        <v>5.8916666668374091</v>
      </c>
      <c r="AJ42" t="s">
        <v>143</v>
      </c>
      <c r="AM42">
        <v>5</v>
      </c>
      <c r="AN42">
        <v>26</v>
      </c>
      <c r="AO42" t="s">
        <v>144</v>
      </c>
      <c r="AP42">
        <v>21</v>
      </c>
      <c r="AQ42">
        <v>8</v>
      </c>
      <c r="AR42">
        <v>6</v>
      </c>
    </row>
    <row r="43" spans="1:44" x14ac:dyDescent="0.2">
      <c r="A43" t="s">
        <v>764</v>
      </c>
      <c r="B43" t="s">
        <v>765</v>
      </c>
      <c r="C43" t="s">
        <v>964</v>
      </c>
      <c r="D43" t="s">
        <v>47</v>
      </c>
      <c r="E43" t="s">
        <v>539</v>
      </c>
      <c r="F43" t="s">
        <v>767</v>
      </c>
      <c r="G43" t="s">
        <v>768</v>
      </c>
      <c r="H43" t="s">
        <v>769</v>
      </c>
      <c r="I43" t="s">
        <v>770</v>
      </c>
      <c r="J43" t="s">
        <v>960</v>
      </c>
      <c r="K43" t="s">
        <v>961</v>
      </c>
      <c r="L43" s="19">
        <v>45072</v>
      </c>
      <c r="M43" s="20">
        <v>0.3344212962962963</v>
      </c>
      <c r="N43" t="s">
        <v>962</v>
      </c>
      <c r="O43" s="19">
        <v>45072</v>
      </c>
      <c r="P43" s="20">
        <v>0.58333333333333337</v>
      </c>
      <c r="Q43" t="s">
        <v>774</v>
      </c>
      <c r="R43" t="s">
        <v>965</v>
      </c>
      <c r="S43" s="19">
        <v>45072</v>
      </c>
      <c r="T43" s="20">
        <v>0.33465277777777774</v>
      </c>
      <c r="U43">
        <v>2</v>
      </c>
      <c r="V43" t="s">
        <v>776</v>
      </c>
      <c r="W43" t="s">
        <v>777</v>
      </c>
      <c r="X43" t="s">
        <v>811</v>
      </c>
      <c r="Y43" t="s">
        <v>61</v>
      </c>
      <c r="Z43" t="s">
        <v>62</v>
      </c>
      <c r="AA43" t="s">
        <v>584</v>
      </c>
      <c r="AB43" t="s">
        <v>553</v>
      </c>
      <c r="AC43" s="12">
        <v>45072.334421296298</v>
      </c>
      <c r="AD43" s="12">
        <v>45072.583333333336</v>
      </c>
      <c r="AE43">
        <v>5.9738888888969086</v>
      </c>
      <c r="AF43" s="12">
        <v>45072.334652777776</v>
      </c>
      <c r="AG43" s="20">
        <v>1.1111111111111111E-3</v>
      </c>
      <c r="AH43" s="12">
        <v>45072.335763888892</v>
      </c>
      <c r="AI43">
        <v>5.9416666668257676</v>
      </c>
      <c r="AJ43" t="s">
        <v>143</v>
      </c>
      <c r="AM43">
        <v>5</v>
      </c>
      <c r="AN43">
        <v>26</v>
      </c>
      <c r="AO43" t="s">
        <v>144</v>
      </c>
      <c r="AP43">
        <v>21</v>
      </c>
      <c r="AQ43">
        <v>8</v>
      </c>
      <c r="AR43">
        <v>6</v>
      </c>
    </row>
    <row r="44" spans="1:44" x14ac:dyDescent="0.2">
      <c r="A44" t="s">
        <v>764</v>
      </c>
      <c r="B44" t="s">
        <v>765</v>
      </c>
      <c r="C44" t="s">
        <v>966</v>
      </c>
      <c r="D44" t="s">
        <v>47</v>
      </c>
      <c r="E44" t="s">
        <v>539</v>
      </c>
      <c r="F44" t="s">
        <v>767</v>
      </c>
      <c r="G44" t="s">
        <v>768</v>
      </c>
      <c r="H44" t="s">
        <v>769</v>
      </c>
      <c r="I44" t="s">
        <v>770</v>
      </c>
      <c r="J44" t="s">
        <v>960</v>
      </c>
      <c r="K44" t="s">
        <v>961</v>
      </c>
      <c r="L44" s="19">
        <v>45072</v>
      </c>
      <c r="M44" s="20">
        <v>0.33412037037037035</v>
      </c>
      <c r="N44" t="s">
        <v>962</v>
      </c>
      <c r="O44" s="19">
        <v>45072</v>
      </c>
      <c r="P44" s="20">
        <v>0.58333333333333337</v>
      </c>
      <c r="Q44" t="s">
        <v>774</v>
      </c>
      <c r="R44" t="s">
        <v>967</v>
      </c>
      <c r="S44" s="19">
        <v>45072</v>
      </c>
      <c r="T44" s="20">
        <v>0.33122685185185186</v>
      </c>
      <c r="U44">
        <v>2</v>
      </c>
      <c r="V44" t="s">
        <v>776</v>
      </c>
      <c r="W44" t="s">
        <v>777</v>
      </c>
      <c r="X44" t="s">
        <v>811</v>
      </c>
      <c r="Y44" t="s">
        <v>61</v>
      </c>
      <c r="Z44" t="s">
        <v>62</v>
      </c>
      <c r="AA44" t="s">
        <v>584</v>
      </c>
      <c r="AB44" t="s">
        <v>553</v>
      </c>
      <c r="AC44" s="12">
        <v>45072.334120370368</v>
      </c>
      <c r="AD44" s="12">
        <v>45072.583333333336</v>
      </c>
      <c r="AE44">
        <v>5.9811111112358049</v>
      </c>
      <c r="AF44" s="12">
        <v>45072.331226851849</v>
      </c>
      <c r="AG44" s="20">
        <v>1.1111111111111111E-3</v>
      </c>
      <c r="AH44" s="12">
        <v>45072.332337962966</v>
      </c>
      <c r="AI44">
        <v>6.0238888890598901</v>
      </c>
      <c r="AJ44" t="s">
        <v>143</v>
      </c>
      <c r="AM44">
        <v>5</v>
      </c>
      <c r="AN44">
        <v>26</v>
      </c>
      <c r="AO44" t="s">
        <v>144</v>
      </c>
      <c r="AP44">
        <v>21</v>
      </c>
      <c r="AQ44">
        <v>7</v>
      </c>
      <c r="AR44">
        <v>6</v>
      </c>
    </row>
    <row r="45" spans="1:44" x14ac:dyDescent="0.2">
      <c r="A45" t="s">
        <v>536</v>
      </c>
      <c r="B45" t="s">
        <v>569</v>
      </c>
      <c r="C45" t="s">
        <v>968</v>
      </c>
      <c r="D45" t="s">
        <v>47</v>
      </c>
      <c r="E45" t="s">
        <v>539</v>
      </c>
      <c r="F45" t="s">
        <v>969</v>
      </c>
      <c r="G45" t="s">
        <v>970</v>
      </c>
      <c r="H45" t="s">
        <v>971</v>
      </c>
      <c r="I45" t="s">
        <v>972</v>
      </c>
      <c r="J45" t="s">
        <v>585</v>
      </c>
      <c r="K45" t="s">
        <v>586</v>
      </c>
      <c r="L45" s="19">
        <v>45061</v>
      </c>
      <c r="M45" s="20">
        <v>0.41991898148148149</v>
      </c>
      <c r="N45" t="s">
        <v>973</v>
      </c>
      <c r="O45" s="19">
        <v>45072</v>
      </c>
      <c r="P45" s="20">
        <v>0.5</v>
      </c>
      <c r="Q45" t="s">
        <v>578</v>
      </c>
      <c r="R45" t="s">
        <v>974</v>
      </c>
      <c r="S45" s="19">
        <v>45072</v>
      </c>
      <c r="T45" s="20">
        <v>0.30349537037037039</v>
      </c>
      <c r="U45">
        <v>26</v>
      </c>
      <c r="V45" t="s">
        <v>975</v>
      </c>
      <c r="W45" t="s">
        <v>976</v>
      </c>
      <c r="X45" t="s">
        <v>801</v>
      </c>
      <c r="Y45" t="s">
        <v>61</v>
      </c>
      <c r="Z45" t="s">
        <v>62</v>
      </c>
      <c r="AA45" t="s">
        <v>584</v>
      </c>
      <c r="AB45" t="s">
        <v>553</v>
      </c>
      <c r="AC45" s="12">
        <v>45061.419918981483</v>
      </c>
      <c r="AD45" s="12">
        <v>45072.5</v>
      </c>
      <c r="AE45">
        <v>265.92194444441702</v>
      </c>
      <c r="AF45" s="12">
        <v>45072.303495370368</v>
      </c>
      <c r="AG45" s="20">
        <v>1.4444444444444446E-2</v>
      </c>
      <c r="AH45" s="12">
        <v>45072.317939814813</v>
      </c>
      <c r="AI45">
        <v>4.3694444444845431</v>
      </c>
      <c r="AJ45" t="s">
        <v>143</v>
      </c>
      <c r="AM45">
        <v>5</v>
      </c>
      <c r="AN45">
        <v>26</v>
      </c>
      <c r="AO45" t="s">
        <v>144</v>
      </c>
      <c r="AP45">
        <v>21</v>
      </c>
      <c r="AQ45">
        <v>7</v>
      </c>
      <c r="AR45">
        <v>6</v>
      </c>
    </row>
    <row r="46" spans="1:44" x14ac:dyDescent="0.2">
      <c r="A46" t="s">
        <v>536</v>
      </c>
      <c r="B46" t="s">
        <v>569</v>
      </c>
      <c r="C46" t="s">
        <v>977</v>
      </c>
      <c r="D46" t="s">
        <v>47</v>
      </c>
      <c r="E46" t="s">
        <v>539</v>
      </c>
      <c r="F46" t="s">
        <v>978</v>
      </c>
      <c r="G46" t="s">
        <v>979</v>
      </c>
      <c r="H46" t="s">
        <v>980</v>
      </c>
      <c r="I46" t="s">
        <v>981</v>
      </c>
      <c r="J46" t="s">
        <v>585</v>
      </c>
      <c r="K46" t="s">
        <v>586</v>
      </c>
      <c r="L46" s="19">
        <v>45071</v>
      </c>
      <c r="M46" s="20">
        <v>0.42302083333333335</v>
      </c>
      <c r="N46" t="s">
        <v>577</v>
      </c>
      <c r="O46" s="19">
        <v>45071</v>
      </c>
      <c r="P46" s="20">
        <v>0.83333333333333337</v>
      </c>
      <c r="Q46" t="s">
        <v>578</v>
      </c>
      <c r="R46" t="s">
        <v>982</v>
      </c>
      <c r="S46" s="19">
        <v>45071</v>
      </c>
      <c r="T46" s="20">
        <v>0.57327546296296295</v>
      </c>
      <c r="U46">
        <v>0</v>
      </c>
      <c r="V46" t="s">
        <v>144</v>
      </c>
      <c r="W46" t="s">
        <v>144</v>
      </c>
      <c r="X46" t="s">
        <v>801</v>
      </c>
      <c r="Y46" t="s">
        <v>61</v>
      </c>
      <c r="Z46" t="s">
        <v>62</v>
      </c>
      <c r="AA46" t="s">
        <v>584</v>
      </c>
      <c r="AB46" t="s">
        <v>553</v>
      </c>
      <c r="AC46" s="12">
        <v>45071.423020833332</v>
      </c>
      <c r="AD46" s="12">
        <v>45071.833333333336</v>
      </c>
      <c r="AE46">
        <v>9.847500000090804</v>
      </c>
      <c r="AF46" s="12">
        <v>45071.573275462964</v>
      </c>
      <c r="AG46" s="20">
        <v>0</v>
      </c>
      <c r="AH46" s="12">
        <v>45071.573275462964</v>
      </c>
      <c r="AI46">
        <v>6.2413888889132068</v>
      </c>
      <c r="AJ46" t="s">
        <v>143</v>
      </c>
      <c r="AM46">
        <v>5</v>
      </c>
      <c r="AN46">
        <v>25</v>
      </c>
      <c r="AO46" t="s">
        <v>144</v>
      </c>
      <c r="AP46">
        <v>21</v>
      </c>
      <c r="AQ46">
        <v>13</v>
      </c>
      <c r="AR46">
        <v>5</v>
      </c>
    </row>
    <row r="47" spans="1:44" x14ac:dyDescent="0.2">
      <c r="A47" t="s">
        <v>536</v>
      </c>
      <c r="B47" t="s">
        <v>569</v>
      </c>
      <c r="C47" t="s">
        <v>983</v>
      </c>
      <c r="D47" t="s">
        <v>47</v>
      </c>
      <c r="E47" t="s">
        <v>539</v>
      </c>
      <c r="F47" t="s">
        <v>872</v>
      </c>
      <c r="G47" t="s">
        <v>873</v>
      </c>
      <c r="H47" t="s">
        <v>874</v>
      </c>
      <c r="I47" t="s">
        <v>875</v>
      </c>
      <c r="J47" t="s">
        <v>585</v>
      </c>
      <c r="K47" t="s">
        <v>586</v>
      </c>
      <c r="L47" s="19">
        <v>45070</v>
      </c>
      <c r="M47" s="20">
        <v>0.72171296296296295</v>
      </c>
      <c r="N47" t="s">
        <v>984</v>
      </c>
      <c r="O47" s="19">
        <v>45071</v>
      </c>
      <c r="P47" s="20">
        <v>0.83333333333333337</v>
      </c>
      <c r="Q47" t="s">
        <v>578</v>
      </c>
      <c r="R47" t="s">
        <v>985</v>
      </c>
      <c r="S47" s="19">
        <v>45071</v>
      </c>
      <c r="T47" s="20">
        <v>0.57847222222222217</v>
      </c>
      <c r="U47">
        <v>53</v>
      </c>
      <c r="V47" t="s">
        <v>878</v>
      </c>
      <c r="W47" t="s">
        <v>879</v>
      </c>
      <c r="X47" t="s">
        <v>582</v>
      </c>
      <c r="Y47" t="s">
        <v>61</v>
      </c>
      <c r="Z47" t="s">
        <v>62</v>
      </c>
      <c r="AA47" t="s">
        <v>584</v>
      </c>
      <c r="AB47" t="s">
        <v>553</v>
      </c>
      <c r="AC47" s="12">
        <v>45070.721712962964</v>
      </c>
      <c r="AD47" s="12">
        <v>45071.833333333336</v>
      </c>
      <c r="AE47">
        <v>26.678888888913207</v>
      </c>
      <c r="AF47" s="12">
        <v>45071.578472222223</v>
      </c>
      <c r="AG47" s="20">
        <v>2.9444444444444443E-2</v>
      </c>
      <c r="AH47" s="12">
        <v>45071.607916666668</v>
      </c>
      <c r="AI47">
        <v>5.4100000000325963</v>
      </c>
      <c r="AJ47" t="s">
        <v>143</v>
      </c>
      <c r="AM47">
        <v>5</v>
      </c>
      <c r="AN47">
        <v>25</v>
      </c>
      <c r="AO47" t="s">
        <v>144</v>
      </c>
      <c r="AP47">
        <v>21</v>
      </c>
      <c r="AQ47">
        <v>13</v>
      </c>
      <c r="AR47">
        <v>5</v>
      </c>
    </row>
    <row r="48" spans="1:44" x14ac:dyDescent="0.2">
      <c r="A48" t="s">
        <v>536</v>
      </c>
      <c r="B48" t="s">
        <v>569</v>
      </c>
      <c r="C48" t="s">
        <v>986</v>
      </c>
      <c r="D48" t="s">
        <v>47</v>
      </c>
      <c r="E48" t="s">
        <v>539</v>
      </c>
      <c r="F48" t="s">
        <v>987</v>
      </c>
      <c r="G48" t="s">
        <v>988</v>
      </c>
      <c r="H48" t="s">
        <v>989</v>
      </c>
      <c r="I48" t="s">
        <v>990</v>
      </c>
      <c r="J48" t="s">
        <v>575</v>
      </c>
      <c r="K48" t="s">
        <v>576</v>
      </c>
      <c r="L48" s="19">
        <v>45068</v>
      </c>
      <c r="M48" s="20">
        <v>0.39415509259259257</v>
      </c>
      <c r="N48" t="s">
        <v>991</v>
      </c>
      <c r="O48" s="19">
        <v>45071</v>
      </c>
      <c r="P48" s="20">
        <v>0.79166666666666663</v>
      </c>
      <c r="Q48" t="s">
        <v>578</v>
      </c>
      <c r="R48" t="s">
        <v>992</v>
      </c>
      <c r="S48" s="19">
        <v>45071</v>
      </c>
      <c r="T48" s="20">
        <v>0.4803587962962963</v>
      </c>
      <c r="U48">
        <v>88</v>
      </c>
      <c r="V48" t="s">
        <v>993</v>
      </c>
      <c r="W48" t="s">
        <v>994</v>
      </c>
      <c r="X48" t="s">
        <v>811</v>
      </c>
      <c r="Y48" t="s">
        <v>61</v>
      </c>
      <c r="Z48" t="s">
        <v>62</v>
      </c>
      <c r="AA48" t="s">
        <v>584</v>
      </c>
      <c r="AB48" t="s">
        <v>553</v>
      </c>
      <c r="AC48" s="12">
        <v>45068.394155092596</v>
      </c>
      <c r="AD48" s="12">
        <v>45071.791666666664</v>
      </c>
      <c r="AE48">
        <v>81.540277777647134</v>
      </c>
      <c r="AF48" s="12">
        <v>45071.480358796296</v>
      </c>
      <c r="AG48" s="20">
        <v>4.8888888888888891E-2</v>
      </c>
      <c r="AH48" s="12">
        <v>45071.529247685183</v>
      </c>
      <c r="AI48">
        <v>6.2980555555550382</v>
      </c>
      <c r="AJ48" t="s">
        <v>143</v>
      </c>
      <c r="AM48">
        <v>5</v>
      </c>
      <c r="AN48">
        <v>25</v>
      </c>
      <c r="AO48" t="s">
        <v>144</v>
      </c>
      <c r="AP48">
        <v>21</v>
      </c>
      <c r="AQ48">
        <v>11</v>
      </c>
      <c r="AR48">
        <v>5</v>
      </c>
    </row>
    <row r="49" spans="1:44" x14ac:dyDescent="0.2">
      <c r="A49" t="s">
        <v>536</v>
      </c>
      <c r="B49" t="s">
        <v>569</v>
      </c>
      <c r="C49" t="s">
        <v>995</v>
      </c>
      <c r="D49" t="s">
        <v>47</v>
      </c>
      <c r="E49" t="s">
        <v>539</v>
      </c>
      <c r="F49" t="s">
        <v>996</v>
      </c>
      <c r="G49" t="s">
        <v>997</v>
      </c>
      <c r="H49" t="s">
        <v>998</v>
      </c>
      <c r="I49" t="s">
        <v>999</v>
      </c>
      <c r="J49" t="s">
        <v>575</v>
      </c>
      <c r="K49" t="s">
        <v>576</v>
      </c>
      <c r="L49" s="19">
        <v>45071</v>
      </c>
      <c r="M49" s="20">
        <v>0.41332175925925929</v>
      </c>
      <c r="N49" t="s">
        <v>577</v>
      </c>
      <c r="O49" s="19">
        <v>45071</v>
      </c>
      <c r="P49" s="20">
        <v>0.83333333333333337</v>
      </c>
      <c r="Q49" t="s">
        <v>578</v>
      </c>
      <c r="R49" t="s">
        <v>1000</v>
      </c>
      <c r="S49" s="19">
        <v>45071</v>
      </c>
      <c r="T49" s="20">
        <v>0.40491898148148148</v>
      </c>
      <c r="U49">
        <v>41</v>
      </c>
      <c r="V49" t="s">
        <v>1001</v>
      </c>
      <c r="W49" t="s">
        <v>1002</v>
      </c>
      <c r="X49" t="s">
        <v>596</v>
      </c>
      <c r="Y49" t="s">
        <v>61</v>
      </c>
      <c r="Z49" t="s">
        <v>62</v>
      </c>
      <c r="AA49" t="s">
        <v>584</v>
      </c>
      <c r="AB49" t="s">
        <v>553</v>
      </c>
      <c r="AC49" s="12">
        <v>45071.413321759261</v>
      </c>
      <c r="AD49" s="12">
        <v>45071.833333333336</v>
      </c>
      <c r="AE49">
        <v>10.080277777800802</v>
      </c>
      <c r="AF49" s="12">
        <v>45071.404918981483</v>
      </c>
      <c r="AG49" s="20">
        <v>2.2777777777777775E-2</v>
      </c>
      <c r="AH49" s="12">
        <v>45071.42769675926</v>
      </c>
      <c r="AI49">
        <v>9.7352777778287418</v>
      </c>
      <c r="AJ49" t="s">
        <v>143</v>
      </c>
      <c r="AM49">
        <v>5</v>
      </c>
      <c r="AN49">
        <v>25</v>
      </c>
      <c r="AO49" t="s">
        <v>144</v>
      </c>
      <c r="AP49">
        <v>21</v>
      </c>
      <c r="AQ49">
        <v>9</v>
      </c>
      <c r="AR49">
        <v>5</v>
      </c>
    </row>
    <row r="50" spans="1:44" x14ac:dyDescent="0.2">
      <c r="A50" t="s">
        <v>536</v>
      </c>
      <c r="B50" t="s">
        <v>569</v>
      </c>
      <c r="C50" t="s">
        <v>1003</v>
      </c>
      <c r="D50" t="s">
        <v>47</v>
      </c>
      <c r="E50" t="s">
        <v>539</v>
      </c>
      <c r="F50" t="s">
        <v>1004</v>
      </c>
      <c r="G50" t="s">
        <v>1005</v>
      </c>
      <c r="H50" t="s">
        <v>1006</v>
      </c>
      <c r="I50" t="s">
        <v>1007</v>
      </c>
      <c r="J50" t="s">
        <v>575</v>
      </c>
      <c r="K50" t="s">
        <v>576</v>
      </c>
      <c r="L50" s="19">
        <v>45069</v>
      </c>
      <c r="M50" s="20">
        <v>0.51332175925925927</v>
      </c>
      <c r="N50" t="s">
        <v>1008</v>
      </c>
      <c r="O50" s="19">
        <v>45071</v>
      </c>
      <c r="P50" s="20">
        <v>0.79166666666666663</v>
      </c>
      <c r="Q50" t="s">
        <v>578</v>
      </c>
      <c r="R50" t="s">
        <v>1009</v>
      </c>
      <c r="S50" s="19">
        <v>45071</v>
      </c>
      <c r="T50" s="20">
        <v>0.37579861111111112</v>
      </c>
      <c r="U50">
        <v>30</v>
      </c>
      <c r="V50" t="s">
        <v>1010</v>
      </c>
      <c r="W50" t="s">
        <v>1011</v>
      </c>
      <c r="X50" t="s">
        <v>582</v>
      </c>
      <c r="Y50" t="s">
        <v>61</v>
      </c>
      <c r="Z50" t="s">
        <v>583</v>
      </c>
      <c r="AA50" t="s">
        <v>584</v>
      </c>
      <c r="AB50" t="s">
        <v>553</v>
      </c>
      <c r="AC50" s="12">
        <v>45069.513321759259</v>
      </c>
      <c r="AD50" s="12">
        <v>45071.791666666664</v>
      </c>
      <c r="AE50">
        <v>54.680277777719311</v>
      </c>
      <c r="AF50" s="12">
        <v>45071.375798611109</v>
      </c>
      <c r="AG50" s="20">
        <v>1.6666666666666666E-2</v>
      </c>
      <c r="AH50" s="12">
        <v>45071.392465277779</v>
      </c>
      <c r="AI50">
        <v>9.5808333332533948</v>
      </c>
      <c r="AJ50" t="s">
        <v>143</v>
      </c>
      <c r="AM50">
        <v>5</v>
      </c>
      <c r="AN50">
        <v>25</v>
      </c>
      <c r="AO50" t="s">
        <v>144</v>
      </c>
      <c r="AP50">
        <v>21</v>
      </c>
      <c r="AQ50">
        <v>9</v>
      </c>
      <c r="AR50">
        <v>5</v>
      </c>
    </row>
    <row r="51" spans="1:44" x14ac:dyDescent="0.2">
      <c r="A51" t="s">
        <v>536</v>
      </c>
      <c r="B51" t="s">
        <v>569</v>
      </c>
      <c r="C51" t="s">
        <v>1003</v>
      </c>
      <c r="D51" t="s">
        <v>47</v>
      </c>
      <c r="E51" t="s">
        <v>539</v>
      </c>
      <c r="F51" t="s">
        <v>1004</v>
      </c>
      <c r="G51" t="s">
        <v>1005</v>
      </c>
      <c r="H51" t="s">
        <v>1006</v>
      </c>
      <c r="I51" t="s">
        <v>1007</v>
      </c>
      <c r="J51" t="s">
        <v>585</v>
      </c>
      <c r="K51" t="s">
        <v>586</v>
      </c>
      <c r="L51" s="19">
        <v>45069</v>
      </c>
      <c r="M51" s="20">
        <v>0.51332175925925927</v>
      </c>
      <c r="N51" t="s">
        <v>1008</v>
      </c>
      <c r="O51" s="19">
        <v>45071</v>
      </c>
      <c r="P51" s="20">
        <v>0.79166666666666663</v>
      </c>
      <c r="Q51" t="s">
        <v>578</v>
      </c>
      <c r="R51" t="s">
        <v>1009</v>
      </c>
      <c r="S51" s="19">
        <v>45071</v>
      </c>
      <c r="T51" s="20">
        <v>0.37579861111111112</v>
      </c>
      <c r="U51">
        <v>30</v>
      </c>
      <c r="V51" t="s">
        <v>1010</v>
      </c>
      <c r="W51" t="s">
        <v>1011</v>
      </c>
      <c r="X51" t="s">
        <v>582</v>
      </c>
      <c r="Y51" t="s">
        <v>61</v>
      </c>
      <c r="Z51" t="s">
        <v>62</v>
      </c>
      <c r="AA51" t="s">
        <v>584</v>
      </c>
      <c r="AB51" t="s">
        <v>553</v>
      </c>
      <c r="AC51" s="12">
        <v>45069.513321759259</v>
      </c>
      <c r="AD51" s="12">
        <v>45071.791666666664</v>
      </c>
      <c r="AE51">
        <v>54.680277777719311</v>
      </c>
      <c r="AF51" s="12">
        <v>45071.375798611109</v>
      </c>
      <c r="AG51" s="20">
        <v>1.6666666666666666E-2</v>
      </c>
      <c r="AH51" s="12">
        <v>45071.392465277779</v>
      </c>
      <c r="AI51">
        <v>9.5808333332533948</v>
      </c>
      <c r="AJ51" t="s">
        <v>143</v>
      </c>
      <c r="AM51">
        <v>5</v>
      </c>
      <c r="AN51">
        <v>25</v>
      </c>
      <c r="AO51" t="s">
        <v>144</v>
      </c>
      <c r="AP51">
        <v>21</v>
      </c>
      <c r="AQ51">
        <v>9</v>
      </c>
      <c r="AR51">
        <v>5</v>
      </c>
    </row>
    <row r="52" spans="1:44" x14ac:dyDescent="0.2">
      <c r="A52" t="s">
        <v>536</v>
      </c>
      <c r="B52" t="s">
        <v>569</v>
      </c>
      <c r="C52" t="s">
        <v>1012</v>
      </c>
      <c r="D52" t="s">
        <v>47</v>
      </c>
      <c r="E52" t="s">
        <v>539</v>
      </c>
      <c r="F52" t="s">
        <v>1013</v>
      </c>
      <c r="G52" t="s">
        <v>1014</v>
      </c>
      <c r="H52" t="s">
        <v>1015</v>
      </c>
      <c r="I52" t="s">
        <v>1016</v>
      </c>
      <c r="J52" t="s">
        <v>575</v>
      </c>
      <c r="K52" t="s">
        <v>576</v>
      </c>
      <c r="L52" s="19">
        <v>45070</v>
      </c>
      <c r="M52" s="20">
        <v>0.39710648148148148</v>
      </c>
      <c r="N52" t="s">
        <v>1017</v>
      </c>
      <c r="O52" s="19">
        <v>45071</v>
      </c>
      <c r="P52" s="20">
        <v>0.83333333333333337</v>
      </c>
      <c r="Q52" t="s">
        <v>578</v>
      </c>
      <c r="R52" t="s">
        <v>1018</v>
      </c>
      <c r="S52" s="19">
        <v>45071</v>
      </c>
      <c r="T52" s="20">
        <v>0.37512731481481482</v>
      </c>
      <c r="U52">
        <v>47</v>
      </c>
      <c r="V52" t="s">
        <v>852</v>
      </c>
      <c r="W52" t="s">
        <v>853</v>
      </c>
      <c r="X52" t="s">
        <v>582</v>
      </c>
      <c r="Y52" t="s">
        <v>61</v>
      </c>
      <c r="Z52" t="s">
        <v>62</v>
      </c>
      <c r="AA52" t="s">
        <v>584</v>
      </c>
      <c r="AB52" t="s">
        <v>553</v>
      </c>
      <c r="AC52" s="12">
        <v>45070.397106481483</v>
      </c>
      <c r="AD52" s="12">
        <v>45071.833333333336</v>
      </c>
      <c r="AE52">
        <v>34.46944444446126</v>
      </c>
      <c r="AF52" s="12">
        <v>45071.375127314815</v>
      </c>
      <c r="AG52" s="20">
        <v>2.6111111111111113E-2</v>
      </c>
      <c r="AH52" s="12">
        <v>45071.401238425926</v>
      </c>
      <c r="AI52">
        <v>10.370277777838055</v>
      </c>
      <c r="AJ52" t="s">
        <v>143</v>
      </c>
      <c r="AM52">
        <v>5</v>
      </c>
      <c r="AN52">
        <v>25</v>
      </c>
      <c r="AO52" t="s">
        <v>144</v>
      </c>
      <c r="AP52">
        <v>21</v>
      </c>
      <c r="AQ52">
        <v>9</v>
      </c>
      <c r="AR52">
        <v>5</v>
      </c>
    </row>
    <row r="53" spans="1:44" x14ac:dyDescent="0.2">
      <c r="A53" t="s">
        <v>536</v>
      </c>
      <c r="B53" t="s">
        <v>569</v>
      </c>
      <c r="C53" t="s">
        <v>1019</v>
      </c>
      <c r="D53" t="s">
        <v>47</v>
      </c>
      <c r="E53" t="s">
        <v>539</v>
      </c>
      <c r="F53" t="s">
        <v>1020</v>
      </c>
      <c r="G53" t="s">
        <v>1021</v>
      </c>
      <c r="H53" t="s">
        <v>1022</v>
      </c>
      <c r="I53" t="s">
        <v>1023</v>
      </c>
      <c r="J53" t="s">
        <v>575</v>
      </c>
      <c r="K53" t="s">
        <v>576</v>
      </c>
      <c r="L53" s="19">
        <v>45069</v>
      </c>
      <c r="M53" s="20">
        <v>0.48079861111111111</v>
      </c>
      <c r="N53" t="s">
        <v>1024</v>
      </c>
      <c r="O53" s="19">
        <v>45071</v>
      </c>
      <c r="P53" s="20">
        <v>0.79166666666666663</v>
      </c>
      <c r="Q53" t="s">
        <v>578</v>
      </c>
      <c r="R53" t="s">
        <v>1025</v>
      </c>
      <c r="S53" s="19">
        <v>45071</v>
      </c>
      <c r="T53" s="20">
        <v>0.30177083333333332</v>
      </c>
      <c r="U53">
        <v>92</v>
      </c>
      <c r="V53" t="s">
        <v>1026</v>
      </c>
      <c r="W53" t="s">
        <v>1027</v>
      </c>
      <c r="X53" t="s">
        <v>801</v>
      </c>
      <c r="Y53" t="s">
        <v>61</v>
      </c>
      <c r="Z53" t="s">
        <v>62</v>
      </c>
      <c r="AA53" t="s">
        <v>584</v>
      </c>
      <c r="AB53" t="s">
        <v>553</v>
      </c>
      <c r="AC53" s="12">
        <v>45069.480798611112</v>
      </c>
      <c r="AD53" s="12">
        <v>45071.791666666664</v>
      </c>
      <c r="AE53">
        <v>55.460833333258051</v>
      </c>
      <c r="AF53" s="12">
        <v>45071.301770833335</v>
      </c>
      <c r="AG53" s="20">
        <v>5.1111111111111107E-2</v>
      </c>
      <c r="AH53" s="12">
        <v>45071.352881944447</v>
      </c>
      <c r="AI53">
        <v>10.530833333206829</v>
      </c>
      <c r="AJ53" t="s">
        <v>143</v>
      </c>
      <c r="AM53">
        <v>5</v>
      </c>
      <c r="AN53">
        <v>25</v>
      </c>
      <c r="AO53" t="s">
        <v>144</v>
      </c>
      <c r="AP53">
        <v>21</v>
      </c>
      <c r="AQ53">
        <v>7</v>
      </c>
      <c r="AR53">
        <v>5</v>
      </c>
    </row>
    <row r="54" spans="1:44" x14ac:dyDescent="0.2">
      <c r="A54" t="s">
        <v>536</v>
      </c>
      <c r="B54" t="s">
        <v>569</v>
      </c>
      <c r="C54" t="s">
        <v>1028</v>
      </c>
      <c r="D54" t="s">
        <v>47</v>
      </c>
      <c r="E54" t="s">
        <v>539</v>
      </c>
      <c r="F54" t="s">
        <v>952</v>
      </c>
      <c r="G54" t="s">
        <v>953</v>
      </c>
      <c r="H54" t="s">
        <v>954</v>
      </c>
      <c r="I54" t="s">
        <v>955</v>
      </c>
      <c r="J54" t="s">
        <v>585</v>
      </c>
      <c r="K54" t="s">
        <v>586</v>
      </c>
      <c r="L54" s="19">
        <v>45070</v>
      </c>
      <c r="M54" s="20">
        <v>0.5257060185185185</v>
      </c>
      <c r="N54" t="s">
        <v>1029</v>
      </c>
      <c r="O54" s="19">
        <v>45071</v>
      </c>
      <c r="P54" s="20">
        <v>0.64583333333333337</v>
      </c>
      <c r="Q54" t="s">
        <v>578</v>
      </c>
      <c r="R54" t="s">
        <v>1030</v>
      </c>
      <c r="S54" s="19">
        <v>45071</v>
      </c>
      <c r="T54" s="20">
        <v>0.29633101851851851</v>
      </c>
      <c r="U54">
        <v>28</v>
      </c>
      <c r="V54" t="s">
        <v>957</v>
      </c>
      <c r="W54" t="s">
        <v>958</v>
      </c>
      <c r="X54" t="s">
        <v>801</v>
      </c>
      <c r="Y54" t="s">
        <v>61</v>
      </c>
      <c r="Z54" t="s">
        <v>62</v>
      </c>
      <c r="AA54" t="s">
        <v>584</v>
      </c>
      <c r="AB54" t="s">
        <v>553</v>
      </c>
      <c r="AC54" s="12">
        <v>45070.525706018518</v>
      </c>
      <c r="AD54" s="12">
        <v>45071.645833333336</v>
      </c>
      <c r="AE54">
        <v>26.883055555634201</v>
      </c>
      <c r="AF54" s="12">
        <v>45071.296331018515</v>
      </c>
      <c r="AG54" s="20">
        <v>1.5555555555555553E-2</v>
      </c>
      <c r="AH54" s="12">
        <v>45071.311886574076</v>
      </c>
      <c r="AI54">
        <v>8.0147222224040888</v>
      </c>
      <c r="AJ54" t="s">
        <v>143</v>
      </c>
      <c r="AM54">
        <v>5</v>
      </c>
      <c r="AN54">
        <v>25</v>
      </c>
      <c r="AO54" t="s">
        <v>144</v>
      </c>
      <c r="AP54">
        <v>21</v>
      </c>
      <c r="AQ54">
        <v>7</v>
      </c>
      <c r="AR54">
        <v>5</v>
      </c>
    </row>
    <row r="55" spans="1:44" x14ac:dyDescent="0.2">
      <c r="A55" t="s">
        <v>536</v>
      </c>
      <c r="B55" t="s">
        <v>569</v>
      </c>
      <c r="C55" t="s">
        <v>1031</v>
      </c>
      <c r="D55" t="s">
        <v>47</v>
      </c>
      <c r="E55" t="s">
        <v>539</v>
      </c>
      <c r="F55" t="s">
        <v>952</v>
      </c>
      <c r="G55" t="s">
        <v>953</v>
      </c>
      <c r="H55" t="s">
        <v>954</v>
      </c>
      <c r="I55" t="s">
        <v>955</v>
      </c>
      <c r="J55" t="s">
        <v>575</v>
      </c>
      <c r="K55" t="s">
        <v>576</v>
      </c>
      <c r="L55" s="19">
        <v>45069</v>
      </c>
      <c r="M55" s="20">
        <v>0.57737268518518514</v>
      </c>
      <c r="N55" t="s">
        <v>1008</v>
      </c>
      <c r="O55" s="19">
        <v>45071</v>
      </c>
      <c r="P55" s="20">
        <v>0.70833333333333337</v>
      </c>
      <c r="Q55" t="s">
        <v>578</v>
      </c>
      <c r="R55" t="s">
        <v>1032</v>
      </c>
      <c r="S55" s="19">
        <v>45071</v>
      </c>
      <c r="T55" s="20">
        <v>0.29942129629629627</v>
      </c>
      <c r="U55">
        <v>28</v>
      </c>
      <c r="V55" t="s">
        <v>957</v>
      </c>
      <c r="W55" t="s">
        <v>958</v>
      </c>
      <c r="X55" t="s">
        <v>801</v>
      </c>
      <c r="Y55" t="s">
        <v>61</v>
      </c>
      <c r="Z55" t="s">
        <v>62</v>
      </c>
      <c r="AA55" t="s">
        <v>584</v>
      </c>
      <c r="AB55" t="s">
        <v>553</v>
      </c>
      <c r="AC55" s="12">
        <v>45069.577372685184</v>
      </c>
      <c r="AD55" s="12">
        <v>45071.708333333336</v>
      </c>
      <c r="AE55">
        <v>51.143055555643514</v>
      </c>
      <c r="AF55" s="12">
        <v>45071.299421296295</v>
      </c>
      <c r="AG55" s="20">
        <v>1.5555555555555553E-2</v>
      </c>
      <c r="AH55" s="12">
        <v>45071.314976851849</v>
      </c>
      <c r="AI55">
        <v>9.4405555556877516</v>
      </c>
      <c r="AJ55" t="s">
        <v>143</v>
      </c>
      <c r="AM55">
        <v>5</v>
      </c>
      <c r="AN55">
        <v>25</v>
      </c>
      <c r="AO55" t="s">
        <v>144</v>
      </c>
      <c r="AP55">
        <v>21</v>
      </c>
      <c r="AQ55">
        <v>7</v>
      </c>
      <c r="AR55">
        <v>5</v>
      </c>
    </row>
    <row r="56" spans="1:44" x14ac:dyDescent="0.2">
      <c r="A56" t="s">
        <v>536</v>
      </c>
      <c r="B56" t="s">
        <v>569</v>
      </c>
      <c r="C56" t="s">
        <v>1033</v>
      </c>
      <c r="D56" t="s">
        <v>47</v>
      </c>
      <c r="E56" t="s">
        <v>539</v>
      </c>
      <c r="F56" t="s">
        <v>1034</v>
      </c>
      <c r="G56" t="s">
        <v>1035</v>
      </c>
      <c r="H56" t="s">
        <v>1036</v>
      </c>
      <c r="I56" t="s">
        <v>1037</v>
      </c>
      <c r="J56" t="s">
        <v>575</v>
      </c>
      <c r="K56" t="s">
        <v>576</v>
      </c>
      <c r="L56" s="19">
        <v>45069</v>
      </c>
      <c r="M56" s="20">
        <v>0.46892361111111108</v>
      </c>
      <c r="N56" t="s">
        <v>1038</v>
      </c>
      <c r="O56" s="19">
        <v>45071</v>
      </c>
      <c r="P56" s="20">
        <v>0.66666666666666663</v>
      </c>
      <c r="Q56" t="s">
        <v>578</v>
      </c>
      <c r="R56" t="s">
        <v>1039</v>
      </c>
      <c r="S56" s="19">
        <v>45071</v>
      </c>
      <c r="T56" s="20">
        <v>0.29548611111111112</v>
      </c>
      <c r="U56">
        <v>114</v>
      </c>
      <c r="V56" t="s">
        <v>1040</v>
      </c>
      <c r="W56" t="s">
        <v>1041</v>
      </c>
      <c r="X56" t="s">
        <v>801</v>
      </c>
      <c r="Y56" t="s">
        <v>61</v>
      </c>
      <c r="Z56" t="s">
        <v>62</v>
      </c>
      <c r="AA56" t="s">
        <v>584</v>
      </c>
      <c r="AB56" t="s">
        <v>553</v>
      </c>
      <c r="AC56" s="12">
        <v>45069.468923611108</v>
      </c>
      <c r="AD56" s="12">
        <v>45071.666666666664</v>
      </c>
      <c r="AE56">
        <v>52.745833333348855</v>
      </c>
      <c r="AF56" s="12">
        <v>45071.295486111114</v>
      </c>
      <c r="AG56" s="20">
        <v>6.3333333333333339E-2</v>
      </c>
      <c r="AH56" s="12">
        <v>45071.358819444446</v>
      </c>
      <c r="AI56">
        <v>7.3883333332487382</v>
      </c>
      <c r="AJ56" t="s">
        <v>143</v>
      </c>
      <c r="AM56">
        <v>5</v>
      </c>
      <c r="AN56">
        <v>25</v>
      </c>
      <c r="AO56" t="s">
        <v>144</v>
      </c>
      <c r="AP56">
        <v>21</v>
      </c>
      <c r="AQ56">
        <v>7</v>
      </c>
      <c r="AR56">
        <v>5</v>
      </c>
    </row>
    <row r="57" spans="1:44" x14ac:dyDescent="0.2">
      <c r="A57" t="s">
        <v>536</v>
      </c>
      <c r="B57" t="s">
        <v>569</v>
      </c>
      <c r="C57" t="s">
        <v>1042</v>
      </c>
      <c r="D57" t="s">
        <v>47</v>
      </c>
      <c r="E57" t="s">
        <v>539</v>
      </c>
      <c r="F57" t="s">
        <v>846</v>
      </c>
      <c r="G57" t="s">
        <v>847</v>
      </c>
      <c r="H57" t="s">
        <v>916</v>
      </c>
      <c r="I57" t="s">
        <v>917</v>
      </c>
      <c r="J57" t="s">
        <v>575</v>
      </c>
      <c r="K57" t="s">
        <v>576</v>
      </c>
      <c r="L57" s="19">
        <v>45070</v>
      </c>
      <c r="M57" s="20">
        <v>0.52721064814814811</v>
      </c>
      <c r="N57" t="s">
        <v>1043</v>
      </c>
      <c r="O57" s="19">
        <v>45071</v>
      </c>
      <c r="P57" s="20">
        <v>0.625</v>
      </c>
      <c r="Q57" t="s">
        <v>578</v>
      </c>
      <c r="R57" t="s">
        <v>1044</v>
      </c>
      <c r="S57" s="19">
        <v>45071</v>
      </c>
      <c r="T57" s="20">
        <v>0.27275462962962965</v>
      </c>
      <c r="U57">
        <v>99</v>
      </c>
      <c r="V57" t="s">
        <v>920</v>
      </c>
      <c r="W57" t="s">
        <v>921</v>
      </c>
      <c r="X57" t="s">
        <v>789</v>
      </c>
      <c r="Y57" t="s">
        <v>61</v>
      </c>
      <c r="Z57" t="s">
        <v>62</v>
      </c>
      <c r="AA57" t="s">
        <v>584</v>
      </c>
      <c r="AB57" t="s">
        <v>553</v>
      </c>
      <c r="AC57" s="12">
        <v>45070.52721064815</v>
      </c>
      <c r="AD57" s="12">
        <v>45071.625</v>
      </c>
      <c r="AE57">
        <v>26.346944444405381</v>
      </c>
      <c r="AF57" s="12">
        <v>45071.27275462963</v>
      </c>
      <c r="AG57" s="20">
        <v>5.5E-2</v>
      </c>
      <c r="AH57" s="12">
        <v>45071.32775462963</v>
      </c>
      <c r="AI57">
        <v>7.1338888888712972</v>
      </c>
      <c r="AJ57" t="s">
        <v>143</v>
      </c>
      <c r="AM57">
        <v>5</v>
      </c>
      <c r="AN57">
        <v>25</v>
      </c>
      <c r="AO57" t="s">
        <v>144</v>
      </c>
      <c r="AP57">
        <v>21</v>
      </c>
      <c r="AQ57">
        <v>6</v>
      </c>
      <c r="AR57">
        <v>5</v>
      </c>
    </row>
    <row r="58" spans="1:44" x14ac:dyDescent="0.2">
      <c r="A58" t="s">
        <v>536</v>
      </c>
      <c r="B58" t="s">
        <v>569</v>
      </c>
      <c r="C58" t="s">
        <v>1045</v>
      </c>
      <c r="D58" t="s">
        <v>47</v>
      </c>
      <c r="E58" t="s">
        <v>539</v>
      </c>
      <c r="F58" t="s">
        <v>872</v>
      </c>
      <c r="G58" t="s">
        <v>873</v>
      </c>
      <c r="H58" t="s">
        <v>874</v>
      </c>
      <c r="I58" t="s">
        <v>875</v>
      </c>
      <c r="J58" t="s">
        <v>575</v>
      </c>
      <c r="K58" t="s">
        <v>576</v>
      </c>
      <c r="L58" s="19">
        <v>45070</v>
      </c>
      <c r="M58" s="20">
        <v>0.33741898148148147</v>
      </c>
      <c r="N58" t="s">
        <v>1046</v>
      </c>
      <c r="O58" s="19">
        <v>45070</v>
      </c>
      <c r="P58" s="20">
        <v>0.58333333333333337</v>
      </c>
      <c r="Q58" t="s">
        <v>578</v>
      </c>
      <c r="R58" t="s">
        <v>1047</v>
      </c>
      <c r="S58" s="19">
        <v>45070</v>
      </c>
      <c r="T58" s="20">
        <v>0.56457175925925929</v>
      </c>
      <c r="U58">
        <v>53</v>
      </c>
      <c r="V58" t="s">
        <v>878</v>
      </c>
      <c r="W58" t="s">
        <v>879</v>
      </c>
      <c r="X58" t="s">
        <v>582</v>
      </c>
      <c r="Y58" t="s">
        <v>61</v>
      </c>
      <c r="Z58" t="s">
        <v>62</v>
      </c>
      <c r="AA58" t="s">
        <v>584</v>
      </c>
      <c r="AB58" t="s">
        <v>553</v>
      </c>
      <c r="AC58" s="12">
        <v>45070.337418981479</v>
      </c>
      <c r="AD58" s="12">
        <v>45070.583333333336</v>
      </c>
      <c r="AE58">
        <v>5.9019444445730187</v>
      </c>
      <c r="AF58" s="12">
        <v>45070.564571759256</v>
      </c>
      <c r="AG58" s="20">
        <v>2.9444444444444443E-2</v>
      </c>
      <c r="AH58" s="12">
        <v>45070.5940162037</v>
      </c>
      <c r="AI58">
        <v>-0.25638888875255361</v>
      </c>
      <c r="AJ58" t="s">
        <v>143</v>
      </c>
      <c r="AM58">
        <v>5</v>
      </c>
      <c r="AN58">
        <v>24</v>
      </c>
      <c r="AO58" t="s">
        <v>144</v>
      </c>
      <c r="AP58">
        <v>21</v>
      </c>
      <c r="AQ58">
        <v>13</v>
      </c>
      <c r="AR58">
        <v>4</v>
      </c>
    </row>
    <row r="59" spans="1:44" x14ac:dyDescent="0.2">
      <c r="A59" t="s">
        <v>764</v>
      </c>
      <c r="B59" t="s">
        <v>765</v>
      </c>
      <c r="C59" t="s">
        <v>1048</v>
      </c>
      <c r="D59" t="s">
        <v>47</v>
      </c>
      <c r="E59" t="s">
        <v>539</v>
      </c>
      <c r="F59" t="s">
        <v>767</v>
      </c>
      <c r="G59" t="s">
        <v>768</v>
      </c>
      <c r="H59" t="s">
        <v>769</v>
      </c>
      <c r="I59" t="s">
        <v>770</v>
      </c>
      <c r="J59" t="s">
        <v>771</v>
      </c>
      <c r="K59" t="s">
        <v>772</v>
      </c>
      <c r="L59" s="19">
        <v>45069</v>
      </c>
      <c r="M59" s="20">
        <v>0.68680555555555556</v>
      </c>
      <c r="N59" t="s">
        <v>1049</v>
      </c>
      <c r="O59" s="19">
        <v>45070</v>
      </c>
      <c r="P59" s="20">
        <v>0.625</v>
      </c>
      <c r="Q59" t="s">
        <v>774</v>
      </c>
      <c r="R59" t="s">
        <v>1050</v>
      </c>
      <c r="S59" s="19">
        <v>45070</v>
      </c>
      <c r="T59" s="20">
        <v>0.57281250000000006</v>
      </c>
      <c r="U59">
        <v>2</v>
      </c>
      <c r="V59" t="s">
        <v>776</v>
      </c>
      <c r="W59" t="s">
        <v>777</v>
      </c>
      <c r="X59" t="s">
        <v>811</v>
      </c>
      <c r="Y59" t="s">
        <v>61</v>
      </c>
      <c r="Z59" t="s">
        <v>62</v>
      </c>
      <c r="AA59" t="s">
        <v>584</v>
      </c>
      <c r="AB59" t="s">
        <v>553</v>
      </c>
      <c r="AC59" s="12">
        <v>45069.686805555553</v>
      </c>
      <c r="AD59" s="12">
        <v>45070.625</v>
      </c>
      <c r="AE59">
        <v>22.516666666720994</v>
      </c>
      <c r="AF59" s="12">
        <v>45070.572812500002</v>
      </c>
      <c r="AG59" s="20">
        <v>1.1111111111111111E-3</v>
      </c>
      <c r="AH59" s="12">
        <v>45070.573923611111</v>
      </c>
      <c r="AI59">
        <v>1.2258333333302289</v>
      </c>
      <c r="AJ59" t="s">
        <v>143</v>
      </c>
      <c r="AM59">
        <v>5</v>
      </c>
      <c r="AN59">
        <v>24</v>
      </c>
      <c r="AO59" t="s">
        <v>144</v>
      </c>
      <c r="AP59">
        <v>21</v>
      </c>
      <c r="AQ59">
        <v>13</v>
      </c>
      <c r="AR59">
        <v>4</v>
      </c>
    </row>
    <row r="60" spans="1:44" x14ac:dyDescent="0.2">
      <c r="A60" t="s">
        <v>764</v>
      </c>
      <c r="B60" t="s">
        <v>765</v>
      </c>
      <c r="C60" t="s">
        <v>1051</v>
      </c>
      <c r="D60" t="s">
        <v>47</v>
      </c>
      <c r="E60" t="s">
        <v>539</v>
      </c>
      <c r="F60" t="s">
        <v>767</v>
      </c>
      <c r="G60" t="s">
        <v>768</v>
      </c>
      <c r="H60" t="s">
        <v>769</v>
      </c>
      <c r="I60" t="s">
        <v>770</v>
      </c>
      <c r="J60" t="s">
        <v>771</v>
      </c>
      <c r="K60" t="s">
        <v>772</v>
      </c>
      <c r="L60" s="19">
        <v>45069</v>
      </c>
      <c r="M60" s="20">
        <v>0.68662037037037038</v>
      </c>
      <c r="N60" t="s">
        <v>1049</v>
      </c>
      <c r="O60" s="19">
        <v>45070</v>
      </c>
      <c r="P60" s="20">
        <v>0.625</v>
      </c>
      <c r="Q60" t="s">
        <v>774</v>
      </c>
      <c r="R60" t="s">
        <v>1052</v>
      </c>
      <c r="S60" s="19">
        <v>45070</v>
      </c>
      <c r="T60" s="20">
        <v>0.54298611111111106</v>
      </c>
      <c r="U60">
        <v>2</v>
      </c>
      <c r="V60" t="s">
        <v>776</v>
      </c>
      <c r="W60" t="s">
        <v>777</v>
      </c>
      <c r="X60" t="s">
        <v>811</v>
      </c>
      <c r="Y60" t="s">
        <v>61</v>
      </c>
      <c r="Z60" t="s">
        <v>62</v>
      </c>
      <c r="AA60" t="s">
        <v>584</v>
      </c>
      <c r="AB60" t="s">
        <v>553</v>
      </c>
      <c r="AC60" s="12">
        <v>45069.686620370368</v>
      </c>
      <c r="AD60" s="12">
        <v>45070.625</v>
      </c>
      <c r="AE60">
        <v>22.521111111156642</v>
      </c>
      <c r="AF60" s="12">
        <v>45070.542986111112</v>
      </c>
      <c r="AG60" s="20">
        <v>1.1111111111111111E-3</v>
      </c>
      <c r="AH60" s="12">
        <v>45070.54409722222</v>
      </c>
      <c r="AI60">
        <v>1.9416666667093523</v>
      </c>
      <c r="AJ60" t="s">
        <v>143</v>
      </c>
      <c r="AM60">
        <v>5</v>
      </c>
      <c r="AN60">
        <v>24</v>
      </c>
      <c r="AO60" t="s">
        <v>144</v>
      </c>
      <c r="AP60">
        <v>21</v>
      </c>
      <c r="AQ60">
        <v>13</v>
      </c>
      <c r="AR60">
        <v>4</v>
      </c>
    </row>
    <row r="61" spans="1:44" x14ac:dyDescent="0.2">
      <c r="A61" t="s">
        <v>536</v>
      </c>
      <c r="B61" t="s">
        <v>569</v>
      </c>
      <c r="C61" t="s">
        <v>1053</v>
      </c>
      <c r="D61" t="s">
        <v>47</v>
      </c>
      <c r="E61" t="s">
        <v>539</v>
      </c>
      <c r="F61" t="s">
        <v>1054</v>
      </c>
      <c r="G61" t="s">
        <v>1055</v>
      </c>
      <c r="H61" t="s">
        <v>1056</v>
      </c>
      <c r="I61" t="s">
        <v>1057</v>
      </c>
      <c r="J61" t="s">
        <v>575</v>
      </c>
      <c r="K61" t="s">
        <v>576</v>
      </c>
      <c r="L61" s="19">
        <v>45069</v>
      </c>
      <c r="M61" s="20">
        <v>0.57810185185185181</v>
      </c>
      <c r="N61" t="s">
        <v>1058</v>
      </c>
      <c r="O61" s="19">
        <v>45070</v>
      </c>
      <c r="P61" s="20">
        <v>0.625</v>
      </c>
      <c r="Q61" t="s">
        <v>578</v>
      </c>
      <c r="R61" t="s">
        <v>1059</v>
      </c>
      <c r="S61" s="19">
        <v>45070</v>
      </c>
      <c r="T61" s="20">
        <v>0.52103009259259259</v>
      </c>
      <c r="U61">
        <v>76</v>
      </c>
      <c r="V61" t="s">
        <v>843</v>
      </c>
      <c r="W61" t="s">
        <v>844</v>
      </c>
      <c r="X61" t="s">
        <v>789</v>
      </c>
      <c r="Y61" t="s">
        <v>61</v>
      </c>
      <c r="Z61" t="s">
        <v>62</v>
      </c>
      <c r="AA61" t="s">
        <v>584</v>
      </c>
      <c r="AB61" t="s">
        <v>553</v>
      </c>
      <c r="AC61" s="12">
        <v>45069.578101851854</v>
      </c>
      <c r="AD61" s="12">
        <v>45070.625</v>
      </c>
      <c r="AE61">
        <v>25.1255555555108</v>
      </c>
      <c r="AF61" s="12">
        <v>45070.52103009259</v>
      </c>
      <c r="AG61" s="20">
        <v>4.2222222222222223E-2</v>
      </c>
      <c r="AH61" s="12">
        <v>45070.563252314816</v>
      </c>
      <c r="AI61">
        <v>1.4819444445893168</v>
      </c>
      <c r="AJ61" t="s">
        <v>143</v>
      </c>
      <c r="AM61">
        <v>5</v>
      </c>
      <c r="AN61">
        <v>24</v>
      </c>
      <c r="AO61" t="s">
        <v>144</v>
      </c>
      <c r="AP61">
        <v>21</v>
      </c>
      <c r="AQ61">
        <v>12</v>
      </c>
      <c r="AR61">
        <v>4</v>
      </c>
    </row>
    <row r="62" spans="1:44" x14ac:dyDescent="0.2">
      <c r="A62" t="s">
        <v>764</v>
      </c>
      <c r="B62" t="s">
        <v>765</v>
      </c>
      <c r="C62" t="s">
        <v>1060</v>
      </c>
      <c r="D62" t="s">
        <v>47</v>
      </c>
      <c r="E62" t="s">
        <v>539</v>
      </c>
      <c r="F62" t="s">
        <v>767</v>
      </c>
      <c r="G62" t="s">
        <v>768</v>
      </c>
      <c r="H62" t="s">
        <v>769</v>
      </c>
      <c r="I62" t="s">
        <v>770</v>
      </c>
      <c r="J62" t="s">
        <v>771</v>
      </c>
      <c r="K62" t="s">
        <v>772</v>
      </c>
      <c r="L62" s="19">
        <v>45069</v>
      </c>
      <c r="M62" s="20">
        <v>0.68644675925925924</v>
      </c>
      <c r="N62" t="s">
        <v>1049</v>
      </c>
      <c r="O62" s="19">
        <v>45070</v>
      </c>
      <c r="P62" s="20">
        <v>0.625</v>
      </c>
      <c r="Q62" t="s">
        <v>774</v>
      </c>
      <c r="R62" t="s">
        <v>1061</v>
      </c>
      <c r="S62" s="19">
        <v>45070</v>
      </c>
      <c r="T62" s="20">
        <v>0.50505787037037042</v>
      </c>
      <c r="U62">
        <v>2</v>
      </c>
      <c r="V62" t="s">
        <v>776</v>
      </c>
      <c r="W62" t="s">
        <v>777</v>
      </c>
      <c r="X62" t="s">
        <v>811</v>
      </c>
      <c r="Y62" t="s">
        <v>61</v>
      </c>
      <c r="Z62" t="s">
        <v>62</v>
      </c>
      <c r="AA62" t="s">
        <v>584</v>
      </c>
      <c r="AB62" t="s">
        <v>553</v>
      </c>
      <c r="AC62" s="12">
        <v>45069.68644675926</v>
      </c>
      <c r="AD62" s="12">
        <v>45070.625</v>
      </c>
      <c r="AE62">
        <v>22.525277777749579</v>
      </c>
      <c r="AF62" s="12">
        <v>45070.505057870374</v>
      </c>
      <c r="AG62" s="20">
        <v>1.1111111111111111E-3</v>
      </c>
      <c r="AH62" s="12">
        <v>45070.506168981483</v>
      </c>
      <c r="AI62">
        <v>2.8519444444100372</v>
      </c>
      <c r="AJ62" t="s">
        <v>143</v>
      </c>
      <c r="AM62">
        <v>5</v>
      </c>
      <c r="AN62">
        <v>24</v>
      </c>
      <c r="AO62" t="s">
        <v>144</v>
      </c>
      <c r="AP62">
        <v>21</v>
      </c>
      <c r="AQ62">
        <v>12</v>
      </c>
      <c r="AR62">
        <v>4</v>
      </c>
    </row>
    <row r="63" spans="1:44" x14ac:dyDescent="0.2">
      <c r="A63" t="s">
        <v>536</v>
      </c>
      <c r="B63" t="s">
        <v>569</v>
      </c>
      <c r="C63" t="s">
        <v>1062</v>
      </c>
      <c r="D63" t="s">
        <v>47</v>
      </c>
      <c r="E63" t="s">
        <v>539</v>
      </c>
      <c r="F63" t="s">
        <v>846</v>
      </c>
      <c r="G63" t="s">
        <v>847</v>
      </c>
      <c r="H63" t="s">
        <v>848</v>
      </c>
      <c r="I63" t="s">
        <v>849</v>
      </c>
      <c r="J63" t="s">
        <v>575</v>
      </c>
      <c r="K63" t="s">
        <v>576</v>
      </c>
      <c r="L63" s="19">
        <v>45070</v>
      </c>
      <c r="M63" s="20">
        <v>0.47180555555555559</v>
      </c>
      <c r="N63" t="s">
        <v>1063</v>
      </c>
      <c r="O63" s="19">
        <v>45070</v>
      </c>
      <c r="P63" s="20">
        <v>0.625</v>
      </c>
      <c r="Q63" t="s">
        <v>578</v>
      </c>
      <c r="R63" t="s">
        <v>1064</v>
      </c>
      <c r="S63" s="19">
        <v>45070</v>
      </c>
      <c r="T63" s="20">
        <v>0.48820601851851847</v>
      </c>
      <c r="U63">
        <v>47</v>
      </c>
      <c r="V63" t="s">
        <v>852</v>
      </c>
      <c r="W63" t="s">
        <v>853</v>
      </c>
      <c r="X63" t="s">
        <v>596</v>
      </c>
      <c r="Y63" t="s">
        <v>61</v>
      </c>
      <c r="Z63" t="s">
        <v>62</v>
      </c>
      <c r="AA63" t="s">
        <v>584</v>
      </c>
      <c r="AB63" t="s">
        <v>553</v>
      </c>
      <c r="AC63" s="12">
        <v>45070.471805555557</v>
      </c>
      <c r="AD63" s="12">
        <v>45070.625</v>
      </c>
      <c r="AE63">
        <v>3.6766666666371748</v>
      </c>
      <c r="AF63" s="12">
        <v>45070.488206018519</v>
      </c>
      <c r="AG63" s="20">
        <v>2.6111111111111113E-2</v>
      </c>
      <c r="AH63" s="12">
        <v>45070.514317129629</v>
      </c>
      <c r="AI63">
        <v>2.656388888892252</v>
      </c>
      <c r="AJ63" t="s">
        <v>143</v>
      </c>
      <c r="AM63">
        <v>5</v>
      </c>
      <c r="AN63">
        <v>24</v>
      </c>
      <c r="AO63" t="s">
        <v>144</v>
      </c>
      <c r="AP63">
        <v>21</v>
      </c>
      <c r="AQ63">
        <v>11</v>
      </c>
      <c r="AR63">
        <v>4</v>
      </c>
    </row>
    <row r="64" spans="1:44" x14ac:dyDescent="0.2">
      <c r="A64" t="s">
        <v>764</v>
      </c>
      <c r="B64" t="s">
        <v>765</v>
      </c>
      <c r="C64" t="s">
        <v>1065</v>
      </c>
      <c r="D64" t="s">
        <v>47</v>
      </c>
      <c r="E64" t="s">
        <v>539</v>
      </c>
      <c r="F64" t="s">
        <v>767</v>
      </c>
      <c r="G64" t="s">
        <v>768</v>
      </c>
      <c r="H64" t="s">
        <v>769</v>
      </c>
      <c r="I64" t="s">
        <v>770</v>
      </c>
      <c r="J64" t="s">
        <v>771</v>
      </c>
      <c r="K64" t="s">
        <v>772</v>
      </c>
      <c r="L64" s="19">
        <v>45069</v>
      </c>
      <c r="M64" s="20">
        <v>0.68624999999999992</v>
      </c>
      <c r="N64" t="s">
        <v>1049</v>
      </c>
      <c r="O64" s="19">
        <v>45070</v>
      </c>
      <c r="P64" s="20">
        <v>0.625</v>
      </c>
      <c r="Q64" t="s">
        <v>774</v>
      </c>
      <c r="R64" t="s">
        <v>1066</v>
      </c>
      <c r="S64" s="19">
        <v>45070</v>
      </c>
      <c r="T64" s="20">
        <v>0.47548611111111111</v>
      </c>
      <c r="U64">
        <v>2</v>
      </c>
      <c r="V64" t="s">
        <v>776</v>
      </c>
      <c r="W64" t="s">
        <v>777</v>
      </c>
      <c r="X64" t="s">
        <v>811</v>
      </c>
      <c r="Y64" t="s">
        <v>61</v>
      </c>
      <c r="Z64" t="s">
        <v>62</v>
      </c>
      <c r="AA64" t="s">
        <v>584</v>
      </c>
      <c r="AB64" t="s">
        <v>553</v>
      </c>
      <c r="AC64" s="12">
        <v>45069.686249999999</v>
      </c>
      <c r="AD64" s="12">
        <v>45070.625</v>
      </c>
      <c r="AE64">
        <v>22.53000000002794</v>
      </c>
      <c r="AF64" s="12">
        <v>45070.475486111114</v>
      </c>
      <c r="AG64" s="20">
        <v>1.1111111111111111E-3</v>
      </c>
      <c r="AH64" s="12">
        <v>45070.476597222223</v>
      </c>
      <c r="AI64">
        <v>3.561666666646488</v>
      </c>
      <c r="AJ64" t="s">
        <v>143</v>
      </c>
      <c r="AM64">
        <v>5</v>
      </c>
      <c r="AN64">
        <v>24</v>
      </c>
      <c r="AO64" t="s">
        <v>144</v>
      </c>
      <c r="AP64">
        <v>21</v>
      </c>
      <c r="AQ64">
        <v>11</v>
      </c>
      <c r="AR64">
        <v>4</v>
      </c>
    </row>
    <row r="65" spans="1:44" x14ac:dyDescent="0.2">
      <c r="A65" t="s">
        <v>536</v>
      </c>
      <c r="B65" t="s">
        <v>569</v>
      </c>
      <c r="C65" t="s">
        <v>1067</v>
      </c>
      <c r="D65" t="s">
        <v>47</v>
      </c>
      <c r="E65" t="s">
        <v>539</v>
      </c>
      <c r="F65" t="s">
        <v>978</v>
      </c>
      <c r="G65" t="s">
        <v>979</v>
      </c>
      <c r="H65" t="s">
        <v>980</v>
      </c>
      <c r="I65" t="s">
        <v>981</v>
      </c>
      <c r="J65" t="s">
        <v>585</v>
      </c>
      <c r="K65" t="s">
        <v>586</v>
      </c>
      <c r="L65" s="19">
        <v>45070</v>
      </c>
      <c r="M65" s="20">
        <v>0.34031250000000002</v>
      </c>
      <c r="N65" t="s">
        <v>1029</v>
      </c>
      <c r="O65" s="19">
        <v>45070</v>
      </c>
      <c r="P65" s="20">
        <v>0.75</v>
      </c>
      <c r="Q65" t="s">
        <v>578</v>
      </c>
      <c r="R65" t="s">
        <v>1068</v>
      </c>
      <c r="S65" s="19">
        <v>45070</v>
      </c>
      <c r="T65" s="20">
        <v>0.44659722222222226</v>
      </c>
      <c r="U65">
        <v>0</v>
      </c>
      <c r="V65" t="s">
        <v>144</v>
      </c>
      <c r="W65" t="s">
        <v>144</v>
      </c>
      <c r="X65" t="s">
        <v>801</v>
      </c>
      <c r="Y65" t="s">
        <v>61</v>
      </c>
      <c r="Z65" t="s">
        <v>62</v>
      </c>
      <c r="AA65" t="s">
        <v>584</v>
      </c>
      <c r="AB65" t="s">
        <v>553</v>
      </c>
      <c r="AC65" s="12">
        <v>45070.340312499997</v>
      </c>
      <c r="AD65" s="12">
        <v>45070.75</v>
      </c>
      <c r="AE65">
        <v>9.8325000000768341</v>
      </c>
      <c r="AF65" s="12">
        <v>45070.446597222224</v>
      </c>
      <c r="AG65" s="20">
        <v>0</v>
      </c>
      <c r="AH65" s="12">
        <v>45070.446597222224</v>
      </c>
      <c r="AI65">
        <v>7.2816666666185483</v>
      </c>
      <c r="AJ65" t="s">
        <v>143</v>
      </c>
      <c r="AM65">
        <v>5</v>
      </c>
      <c r="AN65">
        <v>24</v>
      </c>
      <c r="AO65" t="s">
        <v>144</v>
      </c>
      <c r="AP65">
        <v>21</v>
      </c>
      <c r="AQ65">
        <v>10</v>
      </c>
      <c r="AR65">
        <v>4</v>
      </c>
    </row>
    <row r="66" spans="1:44" x14ac:dyDescent="0.2">
      <c r="A66" t="s">
        <v>764</v>
      </c>
      <c r="B66" t="s">
        <v>765</v>
      </c>
      <c r="C66" t="s">
        <v>1069</v>
      </c>
      <c r="D66" t="s">
        <v>47</v>
      </c>
      <c r="E66" t="s">
        <v>539</v>
      </c>
      <c r="F66" t="s">
        <v>767</v>
      </c>
      <c r="G66" t="s">
        <v>768</v>
      </c>
      <c r="H66" t="s">
        <v>769</v>
      </c>
      <c r="I66" t="s">
        <v>770</v>
      </c>
      <c r="J66" t="s">
        <v>771</v>
      </c>
      <c r="K66" t="s">
        <v>772</v>
      </c>
      <c r="L66" s="19">
        <v>45069</v>
      </c>
      <c r="M66" s="20">
        <v>0.68606481481481485</v>
      </c>
      <c r="N66" t="s">
        <v>1049</v>
      </c>
      <c r="O66" s="19">
        <v>45070</v>
      </c>
      <c r="P66" s="20">
        <v>0.625</v>
      </c>
      <c r="Q66" t="s">
        <v>774</v>
      </c>
      <c r="R66" t="s">
        <v>1070</v>
      </c>
      <c r="S66" s="19">
        <v>45070</v>
      </c>
      <c r="T66" s="20">
        <v>0.43487268518518518</v>
      </c>
      <c r="U66">
        <v>2</v>
      </c>
      <c r="V66" t="s">
        <v>776</v>
      </c>
      <c r="W66" t="s">
        <v>777</v>
      </c>
      <c r="X66" t="s">
        <v>870</v>
      </c>
      <c r="Y66" t="s">
        <v>61</v>
      </c>
      <c r="Z66" t="s">
        <v>62</v>
      </c>
      <c r="AA66" t="s">
        <v>584</v>
      </c>
      <c r="AB66" t="s">
        <v>553</v>
      </c>
      <c r="AC66" s="12">
        <v>45069.686064814814</v>
      </c>
      <c r="AD66" s="12">
        <v>45070.625</v>
      </c>
      <c r="AE66">
        <v>22.534444444463588</v>
      </c>
      <c r="AF66" s="12">
        <v>45070.434872685182</v>
      </c>
      <c r="AG66" s="20">
        <v>1.1111111111111111E-3</v>
      </c>
      <c r="AH66" s="12">
        <v>45070.435983796298</v>
      </c>
      <c r="AI66">
        <v>4.5363888890133239</v>
      </c>
      <c r="AJ66" t="s">
        <v>143</v>
      </c>
      <c r="AM66">
        <v>5</v>
      </c>
      <c r="AN66">
        <v>24</v>
      </c>
      <c r="AO66" t="s">
        <v>144</v>
      </c>
      <c r="AP66">
        <v>21</v>
      </c>
      <c r="AQ66">
        <v>10</v>
      </c>
      <c r="AR66">
        <v>4</v>
      </c>
    </row>
    <row r="67" spans="1:44" x14ac:dyDescent="0.2">
      <c r="A67" t="s">
        <v>536</v>
      </c>
      <c r="B67" t="s">
        <v>569</v>
      </c>
      <c r="C67" t="s">
        <v>1071</v>
      </c>
      <c r="D67" t="s">
        <v>47</v>
      </c>
      <c r="E67" t="s">
        <v>539</v>
      </c>
      <c r="F67" t="s">
        <v>1072</v>
      </c>
      <c r="G67" t="s">
        <v>1073</v>
      </c>
      <c r="H67" t="s">
        <v>1074</v>
      </c>
      <c r="I67" t="s">
        <v>1075</v>
      </c>
      <c r="J67" t="s">
        <v>585</v>
      </c>
      <c r="K67" t="s">
        <v>586</v>
      </c>
      <c r="L67" s="19">
        <v>45070</v>
      </c>
      <c r="M67" s="20">
        <v>0.3976851851851852</v>
      </c>
      <c r="N67" t="s">
        <v>1076</v>
      </c>
      <c r="O67" s="19">
        <v>45070</v>
      </c>
      <c r="P67" s="20">
        <v>0.83333333333333337</v>
      </c>
      <c r="Q67" t="s">
        <v>578</v>
      </c>
      <c r="R67" t="s">
        <v>1077</v>
      </c>
      <c r="S67" s="19">
        <v>45070</v>
      </c>
      <c r="T67" s="20">
        <v>0.42881944444444442</v>
      </c>
      <c r="U67">
        <v>26</v>
      </c>
      <c r="V67" t="s">
        <v>975</v>
      </c>
      <c r="W67" t="s">
        <v>976</v>
      </c>
      <c r="X67" t="s">
        <v>582</v>
      </c>
      <c r="Y67" t="s">
        <v>61</v>
      </c>
      <c r="Z67" t="s">
        <v>583</v>
      </c>
      <c r="AA67" t="s">
        <v>584</v>
      </c>
      <c r="AB67" t="s">
        <v>553</v>
      </c>
      <c r="AC67" s="12">
        <v>45070.397685185184</v>
      </c>
      <c r="AD67" s="12">
        <v>45070.833333333336</v>
      </c>
      <c r="AE67">
        <v>10.455555555643514</v>
      </c>
      <c r="AF67" s="12">
        <v>45070.428819444445</v>
      </c>
      <c r="AG67" s="20">
        <v>1.4444444444444446E-2</v>
      </c>
      <c r="AH67" s="12">
        <v>45070.44326388889</v>
      </c>
      <c r="AI67">
        <v>9.3616666666930541</v>
      </c>
      <c r="AJ67" t="s">
        <v>143</v>
      </c>
      <c r="AM67">
        <v>5</v>
      </c>
      <c r="AN67">
        <v>24</v>
      </c>
      <c r="AO67" t="s">
        <v>144</v>
      </c>
      <c r="AP67">
        <v>21</v>
      </c>
      <c r="AQ67">
        <v>10</v>
      </c>
      <c r="AR67">
        <v>4</v>
      </c>
    </row>
    <row r="68" spans="1:44" x14ac:dyDescent="0.2">
      <c r="A68" t="s">
        <v>536</v>
      </c>
      <c r="B68" t="s">
        <v>569</v>
      </c>
      <c r="C68" t="s">
        <v>1071</v>
      </c>
      <c r="D68" t="s">
        <v>47</v>
      </c>
      <c r="E68" t="s">
        <v>539</v>
      </c>
      <c r="F68" t="s">
        <v>1072</v>
      </c>
      <c r="G68" t="s">
        <v>1073</v>
      </c>
      <c r="H68" t="s">
        <v>1074</v>
      </c>
      <c r="I68" t="s">
        <v>1075</v>
      </c>
      <c r="J68" t="s">
        <v>575</v>
      </c>
      <c r="K68" t="s">
        <v>576</v>
      </c>
      <c r="L68" s="19">
        <v>45070</v>
      </c>
      <c r="M68" s="20">
        <v>0.3976851851851852</v>
      </c>
      <c r="N68" t="s">
        <v>1076</v>
      </c>
      <c r="O68" s="19">
        <v>45070</v>
      </c>
      <c r="P68" s="20">
        <v>0.83333333333333337</v>
      </c>
      <c r="Q68" t="s">
        <v>578</v>
      </c>
      <c r="R68" t="s">
        <v>1077</v>
      </c>
      <c r="S68" s="19">
        <v>45070</v>
      </c>
      <c r="T68" s="20">
        <v>0.42881944444444442</v>
      </c>
      <c r="U68">
        <v>26</v>
      </c>
      <c r="V68" t="s">
        <v>975</v>
      </c>
      <c r="W68" t="s">
        <v>976</v>
      </c>
      <c r="X68" t="s">
        <v>582</v>
      </c>
      <c r="Y68" t="s">
        <v>61</v>
      </c>
      <c r="Z68" t="s">
        <v>62</v>
      </c>
      <c r="AA68" t="s">
        <v>584</v>
      </c>
      <c r="AB68" t="s">
        <v>553</v>
      </c>
      <c r="AC68" s="12">
        <v>45070.397685185184</v>
      </c>
      <c r="AD68" s="12">
        <v>45070.833333333336</v>
      </c>
      <c r="AE68">
        <v>10.455555555643514</v>
      </c>
      <c r="AF68" s="12">
        <v>45070.428819444445</v>
      </c>
      <c r="AG68" s="20">
        <v>1.4444444444444446E-2</v>
      </c>
      <c r="AH68" s="12">
        <v>45070.44326388889</v>
      </c>
      <c r="AI68">
        <v>9.3616666666930541</v>
      </c>
      <c r="AJ68" t="s">
        <v>143</v>
      </c>
      <c r="AM68">
        <v>5</v>
      </c>
      <c r="AN68">
        <v>24</v>
      </c>
      <c r="AO68" t="s">
        <v>144</v>
      </c>
      <c r="AP68">
        <v>21</v>
      </c>
      <c r="AQ68">
        <v>10</v>
      </c>
      <c r="AR68">
        <v>4</v>
      </c>
    </row>
    <row r="69" spans="1:44" x14ac:dyDescent="0.2">
      <c r="A69" t="s">
        <v>536</v>
      </c>
      <c r="B69" t="s">
        <v>569</v>
      </c>
      <c r="C69" t="s">
        <v>1078</v>
      </c>
      <c r="D69" t="s">
        <v>47</v>
      </c>
      <c r="E69" t="s">
        <v>539</v>
      </c>
      <c r="F69" t="s">
        <v>781</v>
      </c>
      <c r="G69" t="s">
        <v>782</v>
      </c>
      <c r="H69" t="s">
        <v>783</v>
      </c>
      <c r="I69" t="s">
        <v>784</v>
      </c>
      <c r="J69" t="s">
        <v>575</v>
      </c>
      <c r="K69" t="s">
        <v>576</v>
      </c>
      <c r="L69" s="19">
        <v>45070</v>
      </c>
      <c r="M69" s="20">
        <v>0.4352199074074074</v>
      </c>
      <c r="N69" t="s">
        <v>1029</v>
      </c>
      <c r="O69" s="19">
        <v>45070</v>
      </c>
      <c r="P69" s="20">
        <v>0.83333333333333337</v>
      </c>
      <c r="Q69" t="s">
        <v>578</v>
      </c>
      <c r="R69" t="s">
        <v>1079</v>
      </c>
      <c r="S69" s="19">
        <v>45070</v>
      </c>
      <c r="T69" s="20">
        <v>0.39833333333333337</v>
      </c>
      <c r="U69">
        <v>15</v>
      </c>
      <c r="V69" t="s">
        <v>787</v>
      </c>
      <c r="W69" t="s">
        <v>788</v>
      </c>
      <c r="X69" t="s">
        <v>789</v>
      </c>
      <c r="Y69" t="s">
        <v>61</v>
      </c>
      <c r="Z69" t="s">
        <v>62</v>
      </c>
      <c r="AA69" t="s">
        <v>584</v>
      </c>
      <c r="AB69" t="s">
        <v>553</v>
      </c>
      <c r="AC69" s="12">
        <v>45070.435219907406</v>
      </c>
      <c r="AD69" s="12">
        <v>45070.833333333336</v>
      </c>
      <c r="AE69">
        <v>9.5547222223249264</v>
      </c>
      <c r="AF69" s="12">
        <v>45070.398333333331</v>
      </c>
      <c r="AG69" s="20">
        <v>8.3333333333333332E-3</v>
      </c>
      <c r="AH69" s="12">
        <v>45070.406666666669</v>
      </c>
      <c r="AI69">
        <v>10.24000000016531</v>
      </c>
      <c r="AJ69" t="s">
        <v>143</v>
      </c>
      <c r="AM69">
        <v>5</v>
      </c>
      <c r="AN69">
        <v>24</v>
      </c>
      <c r="AO69" t="s">
        <v>144</v>
      </c>
      <c r="AP69">
        <v>21</v>
      </c>
      <c r="AQ69">
        <v>9</v>
      </c>
      <c r="AR69">
        <v>4</v>
      </c>
    </row>
    <row r="70" spans="1:44" x14ac:dyDescent="0.2">
      <c r="A70" t="s">
        <v>764</v>
      </c>
      <c r="B70" t="s">
        <v>765</v>
      </c>
      <c r="C70" t="s">
        <v>1080</v>
      </c>
      <c r="D70" t="s">
        <v>47</v>
      </c>
      <c r="E70" t="s">
        <v>539</v>
      </c>
      <c r="F70" t="s">
        <v>767</v>
      </c>
      <c r="G70" t="s">
        <v>768</v>
      </c>
      <c r="H70" t="s">
        <v>769</v>
      </c>
      <c r="I70" t="s">
        <v>770</v>
      </c>
      <c r="J70" t="s">
        <v>771</v>
      </c>
      <c r="K70" t="s">
        <v>772</v>
      </c>
      <c r="L70" s="19">
        <v>45069</v>
      </c>
      <c r="M70" s="20">
        <v>0.68579861111111118</v>
      </c>
      <c r="N70" t="s">
        <v>1049</v>
      </c>
      <c r="O70" s="19">
        <v>45070</v>
      </c>
      <c r="P70" s="20">
        <v>0.625</v>
      </c>
      <c r="Q70" t="s">
        <v>774</v>
      </c>
      <c r="R70" t="s">
        <v>1081</v>
      </c>
      <c r="S70" s="19">
        <v>45070</v>
      </c>
      <c r="T70" s="20">
        <v>0.40490740740740744</v>
      </c>
      <c r="U70">
        <v>2</v>
      </c>
      <c r="V70" t="s">
        <v>776</v>
      </c>
      <c r="W70" t="s">
        <v>777</v>
      </c>
      <c r="X70" t="s">
        <v>811</v>
      </c>
      <c r="Y70" t="s">
        <v>61</v>
      </c>
      <c r="Z70" t="s">
        <v>62</v>
      </c>
      <c r="AA70" t="s">
        <v>584</v>
      </c>
      <c r="AB70" t="s">
        <v>553</v>
      </c>
      <c r="AC70" s="12">
        <v>45069.685798611114</v>
      </c>
      <c r="AD70" s="12">
        <v>45070.625</v>
      </c>
      <c r="AE70">
        <v>22.54083333327435</v>
      </c>
      <c r="AF70" s="12">
        <v>45070.404907407406</v>
      </c>
      <c r="AG70" s="20">
        <v>1.1111111111111111E-3</v>
      </c>
      <c r="AH70" s="12">
        <v>45070.406018518515</v>
      </c>
      <c r="AI70">
        <v>5.2555555556318723</v>
      </c>
      <c r="AJ70" t="s">
        <v>143</v>
      </c>
      <c r="AM70">
        <v>5</v>
      </c>
      <c r="AN70">
        <v>24</v>
      </c>
      <c r="AO70" t="s">
        <v>144</v>
      </c>
      <c r="AP70">
        <v>21</v>
      </c>
      <c r="AQ70">
        <v>9</v>
      </c>
      <c r="AR70">
        <v>4</v>
      </c>
    </row>
    <row r="71" spans="1:44" x14ac:dyDescent="0.2">
      <c r="A71" t="s">
        <v>764</v>
      </c>
      <c r="B71" t="s">
        <v>765</v>
      </c>
      <c r="C71" t="s">
        <v>1082</v>
      </c>
      <c r="D71" t="s">
        <v>47</v>
      </c>
      <c r="E71" t="s">
        <v>539</v>
      </c>
      <c r="F71" t="s">
        <v>767</v>
      </c>
      <c r="G71" t="s">
        <v>768</v>
      </c>
      <c r="H71" t="s">
        <v>769</v>
      </c>
      <c r="I71" t="s">
        <v>770</v>
      </c>
      <c r="J71" t="s">
        <v>771</v>
      </c>
      <c r="K71" t="s">
        <v>772</v>
      </c>
      <c r="L71" s="19">
        <v>45069</v>
      </c>
      <c r="M71" s="20">
        <v>0.68319444444444455</v>
      </c>
      <c r="N71" t="s">
        <v>1049</v>
      </c>
      <c r="O71" s="19">
        <v>45070</v>
      </c>
      <c r="P71" s="20">
        <v>0.625</v>
      </c>
      <c r="Q71" t="s">
        <v>774</v>
      </c>
      <c r="R71" t="s">
        <v>1083</v>
      </c>
      <c r="S71" s="19">
        <v>45070</v>
      </c>
      <c r="T71" s="20">
        <v>0.37042824074074071</v>
      </c>
      <c r="U71">
        <v>2</v>
      </c>
      <c r="V71" t="s">
        <v>776</v>
      </c>
      <c r="W71" t="s">
        <v>777</v>
      </c>
      <c r="X71" t="s">
        <v>811</v>
      </c>
      <c r="Y71" t="s">
        <v>61</v>
      </c>
      <c r="Z71" t="s">
        <v>62</v>
      </c>
      <c r="AA71" t="s">
        <v>584</v>
      </c>
      <c r="AB71" t="s">
        <v>553</v>
      </c>
      <c r="AC71" s="12">
        <v>45069.683194444442</v>
      </c>
      <c r="AD71" s="12">
        <v>45070.625</v>
      </c>
      <c r="AE71">
        <v>22.603333333390765</v>
      </c>
      <c r="AF71" s="12">
        <v>45070.370428240742</v>
      </c>
      <c r="AG71" s="20">
        <v>1.1111111111111111E-3</v>
      </c>
      <c r="AH71" s="12">
        <v>45070.371539351851</v>
      </c>
      <c r="AI71">
        <v>6.0830555555876344</v>
      </c>
      <c r="AJ71" t="s">
        <v>143</v>
      </c>
      <c r="AM71">
        <v>5</v>
      </c>
      <c r="AN71">
        <v>24</v>
      </c>
      <c r="AO71" t="s">
        <v>144</v>
      </c>
      <c r="AP71">
        <v>21</v>
      </c>
      <c r="AQ71">
        <v>8</v>
      </c>
      <c r="AR71">
        <v>4</v>
      </c>
    </row>
    <row r="72" spans="1:44" x14ac:dyDescent="0.2">
      <c r="A72" t="s">
        <v>764</v>
      </c>
      <c r="B72" t="s">
        <v>765</v>
      </c>
      <c r="C72" t="s">
        <v>1084</v>
      </c>
      <c r="D72" t="s">
        <v>47</v>
      </c>
      <c r="E72" t="s">
        <v>539</v>
      </c>
      <c r="F72" t="s">
        <v>767</v>
      </c>
      <c r="G72" t="s">
        <v>768</v>
      </c>
      <c r="H72" t="s">
        <v>769</v>
      </c>
      <c r="I72" t="s">
        <v>770</v>
      </c>
      <c r="J72" t="s">
        <v>771</v>
      </c>
      <c r="K72" t="s">
        <v>772</v>
      </c>
      <c r="L72" s="19">
        <v>45069</v>
      </c>
      <c r="M72" s="20">
        <v>0.68297453703703714</v>
      </c>
      <c r="N72" t="s">
        <v>1049</v>
      </c>
      <c r="O72" s="19">
        <v>45070</v>
      </c>
      <c r="P72" s="20">
        <v>0.625</v>
      </c>
      <c r="Q72" t="s">
        <v>774</v>
      </c>
      <c r="R72" t="s">
        <v>1085</v>
      </c>
      <c r="S72" s="19">
        <v>45070</v>
      </c>
      <c r="T72" s="20">
        <v>0.32365740740740739</v>
      </c>
      <c r="U72">
        <v>2</v>
      </c>
      <c r="V72" t="s">
        <v>776</v>
      </c>
      <c r="W72" t="s">
        <v>777</v>
      </c>
      <c r="X72" t="s">
        <v>811</v>
      </c>
      <c r="Y72" t="s">
        <v>61</v>
      </c>
      <c r="Z72" t="s">
        <v>62</v>
      </c>
      <c r="AA72" t="s">
        <v>584</v>
      </c>
      <c r="AB72" t="s">
        <v>553</v>
      </c>
      <c r="AC72" s="12">
        <v>45069.682974537034</v>
      </c>
      <c r="AD72" s="12">
        <v>45070.625</v>
      </c>
      <c r="AE72">
        <v>22.608611111179926</v>
      </c>
      <c r="AF72" s="12">
        <v>45070.323657407411</v>
      </c>
      <c r="AG72" s="20">
        <v>1.1111111111111111E-3</v>
      </c>
      <c r="AH72" s="12">
        <v>45070.32476851852</v>
      </c>
      <c r="AI72">
        <v>7.2055555555270985</v>
      </c>
      <c r="AJ72" t="s">
        <v>143</v>
      </c>
      <c r="AM72">
        <v>5</v>
      </c>
      <c r="AN72">
        <v>24</v>
      </c>
      <c r="AO72" t="s">
        <v>144</v>
      </c>
      <c r="AP72">
        <v>21</v>
      </c>
      <c r="AQ72">
        <v>7</v>
      </c>
      <c r="AR72">
        <v>4</v>
      </c>
    </row>
    <row r="73" spans="1:44" x14ac:dyDescent="0.2">
      <c r="A73" t="s">
        <v>764</v>
      </c>
      <c r="B73" t="s">
        <v>765</v>
      </c>
      <c r="C73" t="s">
        <v>1086</v>
      </c>
      <c r="D73" t="s">
        <v>47</v>
      </c>
      <c r="E73" t="s">
        <v>539</v>
      </c>
      <c r="F73" t="s">
        <v>767</v>
      </c>
      <c r="G73" t="s">
        <v>768</v>
      </c>
      <c r="H73" t="s">
        <v>769</v>
      </c>
      <c r="I73" t="s">
        <v>770</v>
      </c>
      <c r="J73" t="s">
        <v>771</v>
      </c>
      <c r="K73" t="s">
        <v>772</v>
      </c>
      <c r="L73" s="19">
        <v>45069</v>
      </c>
      <c r="M73" s="20">
        <v>0.68280092592592589</v>
      </c>
      <c r="N73" t="s">
        <v>1049</v>
      </c>
      <c r="O73" s="19">
        <v>45070</v>
      </c>
      <c r="P73" s="20">
        <v>0.625</v>
      </c>
      <c r="Q73" t="s">
        <v>774</v>
      </c>
      <c r="R73" t="s">
        <v>1087</v>
      </c>
      <c r="S73" s="19">
        <v>45070</v>
      </c>
      <c r="T73" s="20">
        <v>0.32064814814814818</v>
      </c>
      <c r="U73">
        <v>2</v>
      </c>
      <c r="V73" t="s">
        <v>776</v>
      </c>
      <c r="W73" t="s">
        <v>777</v>
      </c>
      <c r="X73" t="s">
        <v>596</v>
      </c>
      <c r="Y73" t="s">
        <v>61</v>
      </c>
      <c r="Z73" t="s">
        <v>62</v>
      </c>
      <c r="AA73" t="s">
        <v>584</v>
      </c>
      <c r="AB73" t="s">
        <v>553</v>
      </c>
      <c r="AC73" s="12">
        <v>45069.682800925926</v>
      </c>
      <c r="AD73" s="12">
        <v>45070.625</v>
      </c>
      <c r="AE73">
        <v>22.612777777772862</v>
      </c>
      <c r="AF73" s="12">
        <v>45070.320648148147</v>
      </c>
      <c r="AG73" s="20">
        <v>1.1111111111111111E-3</v>
      </c>
      <c r="AH73" s="12">
        <v>45070.321759259263</v>
      </c>
      <c r="AI73">
        <v>7.277777777868323</v>
      </c>
      <c r="AJ73" t="s">
        <v>143</v>
      </c>
      <c r="AM73">
        <v>5</v>
      </c>
      <c r="AN73">
        <v>24</v>
      </c>
      <c r="AO73" t="s">
        <v>144</v>
      </c>
      <c r="AP73">
        <v>21</v>
      </c>
      <c r="AQ73">
        <v>7</v>
      </c>
      <c r="AR73">
        <v>4</v>
      </c>
    </row>
    <row r="74" spans="1:44" x14ac:dyDescent="0.2">
      <c r="A74" t="s">
        <v>536</v>
      </c>
      <c r="B74" t="s">
        <v>569</v>
      </c>
      <c r="C74" t="s">
        <v>1088</v>
      </c>
      <c r="D74" t="s">
        <v>47</v>
      </c>
      <c r="E74" t="s">
        <v>539</v>
      </c>
      <c r="F74" t="s">
        <v>910</v>
      </c>
      <c r="G74" t="s">
        <v>911</v>
      </c>
      <c r="H74" t="s">
        <v>912</v>
      </c>
      <c r="I74" t="s">
        <v>849</v>
      </c>
      <c r="J74" t="s">
        <v>585</v>
      </c>
      <c r="K74" t="s">
        <v>586</v>
      </c>
      <c r="L74" s="19">
        <v>45068</v>
      </c>
      <c r="M74" s="20">
        <v>0.80613425925925919</v>
      </c>
      <c r="N74" t="s">
        <v>1089</v>
      </c>
      <c r="O74" s="19">
        <v>45070</v>
      </c>
      <c r="P74" s="20">
        <v>0.83333333333333337</v>
      </c>
      <c r="Q74" t="s">
        <v>578</v>
      </c>
      <c r="R74" t="s">
        <v>1090</v>
      </c>
      <c r="S74" s="19">
        <v>45070</v>
      </c>
      <c r="T74" s="20">
        <v>0.2658564814814815</v>
      </c>
      <c r="U74">
        <v>47</v>
      </c>
      <c r="V74" t="s">
        <v>852</v>
      </c>
      <c r="W74" t="s">
        <v>853</v>
      </c>
      <c r="X74" t="s">
        <v>789</v>
      </c>
      <c r="Y74" t="s">
        <v>61</v>
      </c>
      <c r="Z74" t="s">
        <v>583</v>
      </c>
      <c r="AA74" t="s">
        <v>584</v>
      </c>
      <c r="AB74" t="s">
        <v>553</v>
      </c>
      <c r="AC74" s="12">
        <v>45068.806134259263</v>
      </c>
      <c r="AD74" s="12">
        <v>45070.833333333336</v>
      </c>
      <c r="AE74">
        <v>48.652777777751908</v>
      </c>
      <c r="AF74" s="12">
        <v>45070.265856481485</v>
      </c>
      <c r="AG74" s="20">
        <v>2.6111111111111113E-2</v>
      </c>
      <c r="AH74" s="12">
        <v>45070.291967592595</v>
      </c>
      <c r="AI74">
        <v>12.992777777777519</v>
      </c>
      <c r="AJ74" t="s">
        <v>143</v>
      </c>
      <c r="AM74">
        <v>5</v>
      </c>
      <c r="AN74">
        <v>24</v>
      </c>
      <c r="AO74" t="s">
        <v>144</v>
      </c>
      <c r="AP74">
        <v>21</v>
      </c>
      <c r="AQ74">
        <v>6</v>
      </c>
      <c r="AR74">
        <v>4</v>
      </c>
    </row>
    <row r="75" spans="1:44" x14ac:dyDescent="0.2">
      <c r="A75" t="s">
        <v>536</v>
      </c>
      <c r="B75" t="s">
        <v>569</v>
      </c>
      <c r="C75" t="s">
        <v>1088</v>
      </c>
      <c r="D75" t="s">
        <v>47</v>
      </c>
      <c r="E75" t="s">
        <v>539</v>
      </c>
      <c r="F75" t="s">
        <v>910</v>
      </c>
      <c r="G75" t="s">
        <v>911</v>
      </c>
      <c r="H75" t="s">
        <v>912</v>
      </c>
      <c r="I75" t="s">
        <v>849</v>
      </c>
      <c r="J75" t="s">
        <v>575</v>
      </c>
      <c r="K75" t="s">
        <v>576</v>
      </c>
      <c r="L75" s="19">
        <v>45068</v>
      </c>
      <c r="M75" s="20">
        <v>0.80613425925925919</v>
      </c>
      <c r="N75" t="s">
        <v>1089</v>
      </c>
      <c r="O75" s="19">
        <v>45070</v>
      </c>
      <c r="P75" s="20">
        <v>0.83333333333333337</v>
      </c>
      <c r="Q75" t="s">
        <v>578</v>
      </c>
      <c r="R75" t="s">
        <v>1090</v>
      </c>
      <c r="S75" s="19">
        <v>45070</v>
      </c>
      <c r="T75" s="20">
        <v>0.2658564814814815</v>
      </c>
      <c r="U75">
        <v>47</v>
      </c>
      <c r="V75" t="s">
        <v>852</v>
      </c>
      <c r="W75" t="s">
        <v>853</v>
      </c>
      <c r="X75" t="s">
        <v>789</v>
      </c>
      <c r="Y75" t="s">
        <v>61</v>
      </c>
      <c r="Z75" t="s">
        <v>62</v>
      </c>
      <c r="AA75" t="s">
        <v>584</v>
      </c>
      <c r="AB75" t="s">
        <v>553</v>
      </c>
      <c r="AC75" s="12">
        <v>45068.806134259263</v>
      </c>
      <c r="AD75" s="12">
        <v>45070.833333333336</v>
      </c>
      <c r="AE75">
        <v>48.652777777751908</v>
      </c>
      <c r="AF75" s="12">
        <v>45070.265856481485</v>
      </c>
      <c r="AG75" s="20">
        <v>2.6111111111111113E-2</v>
      </c>
      <c r="AH75" s="12">
        <v>45070.291967592595</v>
      </c>
      <c r="AI75">
        <v>12.992777777777519</v>
      </c>
      <c r="AJ75" t="s">
        <v>143</v>
      </c>
      <c r="AM75">
        <v>5</v>
      </c>
      <c r="AN75">
        <v>24</v>
      </c>
      <c r="AO75" t="s">
        <v>144</v>
      </c>
      <c r="AP75">
        <v>21</v>
      </c>
      <c r="AQ75">
        <v>6</v>
      </c>
      <c r="AR75">
        <v>4</v>
      </c>
    </row>
    <row r="76" spans="1:44" x14ac:dyDescent="0.2">
      <c r="A76" t="s">
        <v>764</v>
      </c>
      <c r="B76" t="s">
        <v>765</v>
      </c>
      <c r="C76" t="s">
        <v>1091</v>
      </c>
      <c r="D76" t="s">
        <v>47</v>
      </c>
      <c r="E76" t="s">
        <v>539</v>
      </c>
      <c r="F76" t="s">
        <v>767</v>
      </c>
      <c r="G76" t="s">
        <v>768</v>
      </c>
      <c r="H76" t="s">
        <v>769</v>
      </c>
      <c r="I76" t="s">
        <v>770</v>
      </c>
      <c r="J76" t="s">
        <v>771</v>
      </c>
      <c r="K76" t="s">
        <v>772</v>
      </c>
      <c r="L76" s="19">
        <v>45069</v>
      </c>
      <c r="M76" s="20">
        <v>0.68260416666666668</v>
      </c>
      <c r="N76" t="s">
        <v>1049</v>
      </c>
      <c r="O76" s="19">
        <v>45070</v>
      </c>
      <c r="P76" s="20">
        <v>0.625</v>
      </c>
      <c r="Q76" t="s">
        <v>774</v>
      </c>
      <c r="R76" t="s">
        <v>1092</v>
      </c>
      <c r="S76" s="19">
        <v>45070</v>
      </c>
      <c r="T76" s="20">
        <v>0.28464120370370372</v>
      </c>
      <c r="U76">
        <v>2</v>
      </c>
      <c r="V76" t="s">
        <v>776</v>
      </c>
      <c r="W76" t="s">
        <v>777</v>
      </c>
      <c r="X76" t="s">
        <v>811</v>
      </c>
      <c r="Y76" t="s">
        <v>61</v>
      </c>
      <c r="Z76" t="s">
        <v>62</v>
      </c>
      <c r="AA76" t="s">
        <v>584</v>
      </c>
      <c r="AB76" t="s">
        <v>553</v>
      </c>
      <c r="AC76" s="12">
        <v>45069.682604166665</v>
      </c>
      <c r="AD76" s="12">
        <v>45070.625</v>
      </c>
      <c r="AE76">
        <v>22.617500000051223</v>
      </c>
      <c r="AF76" s="12">
        <v>45070.284641203703</v>
      </c>
      <c r="AG76" s="20">
        <v>1.1111111111111111E-3</v>
      </c>
      <c r="AH76" s="12">
        <v>45070.285752314812</v>
      </c>
      <c r="AI76">
        <v>8.1419444445054978</v>
      </c>
      <c r="AJ76" t="s">
        <v>143</v>
      </c>
      <c r="AM76">
        <v>5</v>
      </c>
      <c r="AN76">
        <v>24</v>
      </c>
      <c r="AO76" t="s">
        <v>144</v>
      </c>
      <c r="AP76">
        <v>21</v>
      </c>
      <c r="AQ76">
        <v>6</v>
      </c>
      <c r="AR76">
        <v>4</v>
      </c>
    </row>
    <row r="77" spans="1:44" x14ac:dyDescent="0.2">
      <c r="A77" t="s">
        <v>536</v>
      </c>
      <c r="B77" t="s">
        <v>569</v>
      </c>
      <c r="C77" t="s">
        <v>1093</v>
      </c>
      <c r="D77" t="s">
        <v>47</v>
      </c>
      <c r="E77" t="s">
        <v>539</v>
      </c>
      <c r="F77" t="s">
        <v>1094</v>
      </c>
      <c r="G77" t="s">
        <v>1095</v>
      </c>
      <c r="H77" t="s">
        <v>1096</v>
      </c>
      <c r="I77" t="s">
        <v>1097</v>
      </c>
      <c r="J77" t="s">
        <v>575</v>
      </c>
      <c r="K77" t="s">
        <v>576</v>
      </c>
      <c r="L77" s="19">
        <v>45069</v>
      </c>
      <c r="M77" s="20">
        <v>0.57671296296296293</v>
      </c>
      <c r="N77" t="s">
        <v>1029</v>
      </c>
      <c r="O77" s="19">
        <v>45070</v>
      </c>
      <c r="P77" s="20">
        <v>0.5</v>
      </c>
      <c r="Q77" t="s">
        <v>578</v>
      </c>
      <c r="R77" t="s">
        <v>1098</v>
      </c>
      <c r="S77" s="19">
        <v>45069</v>
      </c>
      <c r="T77" s="20">
        <v>0.69047453703703709</v>
      </c>
      <c r="U77">
        <v>61</v>
      </c>
      <c r="V77" t="s">
        <v>1099</v>
      </c>
      <c r="W77" t="s">
        <v>1100</v>
      </c>
      <c r="X77" t="s">
        <v>801</v>
      </c>
      <c r="Y77" t="s">
        <v>61</v>
      </c>
      <c r="Z77" t="s">
        <v>583</v>
      </c>
      <c r="AA77" t="s">
        <v>584</v>
      </c>
      <c r="AB77" t="s">
        <v>553</v>
      </c>
      <c r="AC77" s="12">
        <v>45069.57671296296</v>
      </c>
      <c r="AD77" s="12">
        <v>45070.5</v>
      </c>
      <c r="AE77">
        <v>22.158888888952788</v>
      </c>
      <c r="AF77" s="12">
        <v>45069.690474537034</v>
      </c>
      <c r="AG77" s="20">
        <v>3.3888888888888885E-2</v>
      </c>
      <c r="AH77" s="12">
        <v>45069.724363425928</v>
      </c>
      <c r="AI77">
        <v>18.615277777891606</v>
      </c>
      <c r="AJ77" t="s">
        <v>143</v>
      </c>
      <c r="AM77">
        <v>5</v>
      </c>
      <c r="AN77">
        <v>23</v>
      </c>
      <c r="AO77" t="s">
        <v>144</v>
      </c>
      <c r="AP77">
        <v>21</v>
      </c>
      <c r="AQ77">
        <v>16</v>
      </c>
      <c r="AR77">
        <v>3</v>
      </c>
    </row>
    <row r="78" spans="1:44" x14ac:dyDescent="0.2">
      <c r="A78" t="s">
        <v>536</v>
      </c>
      <c r="B78" t="s">
        <v>569</v>
      </c>
      <c r="C78" t="s">
        <v>1093</v>
      </c>
      <c r="D78" t="s">
        <v>47</v>
      </c>
      <c r="E78" t="s">
        <v>539</v>
      </c>
      <c r="F78" t="s">
        <v>1094</v>
      </c>
      <c r="G78" t="s">
        <v>1095</v>
      </c>
      <c r="H78" t="s">
        <v>1096</v>
      </c>
      <c r="I78" t="s">
        <v>1097</v>
      </c>
      <c r="J78" t="s">
        <v>585</v>
      </c>
      <c r="K78" t="s">
        <v>586</v>
      </c>
      <c r="L78" s="19">
        <v>45069</v>
      </c>
      <c r="M78" s="20">
        <v>0.57671296296296293</v>
      </c>
      <c r="N78" t="s">
        <v>1029</v>
      </c>
      <c r="O78" s="19">
        <v>45070</v>
      </c>
      <c r="P78" s="20">
        <v>0.5</v>
      </c>
      <c r="Q78" t="s">
        <v>578</v>
      </c>
      <c r="R78" t="s">
        <v>1098</v>
      </c>
      <c r="S78" s="19">
        <v>45069</v>
      </c>
      <c r="T78" s="20">
        <v>0.69047453703703709</v>
      </c>
      <c r="U78">
        <v>61</v>
      </c>
      <c r="V78" t="s">
        <v>1099</v>
      </c>
      <c r="W78" t="s">
        <v>1100</v>
      </c>
      <c r="X78" t="s">
        <v>801</v>
      </c>
      <c r="Y78" t="s">
        <v>61</v>
      </c>
      <c r="Z78" t="s">
        <v>62</v>
      </c>
      <c r="AA78" t="s">
        <v>584</v>
      </c>
      <c r="AB78" t="s">
        <v>553</v>
      </c>
      <c r="AC78" s="12">
        <v>45069.57671296296</v>
      </c>
      <c r="AD78" s="12">
        <v>45070.5</v>
      </c>
      <c r="AE78">
        <v>22.158888888952788</v>
      </c>
      <c r="AF78" s="12">
        <v>45069.690474537034</v>
      </c>
      <c r="AG78" s="20">
        <v>3.3888888888888885E-2</v>
      </c>
      <c r="AH78" s="12">
        <v>45069.724363425928</v>
      </c>
      <c r="AI78">
        <v>18.615277777891606</v>
      </c>
      <c r="AJ78" t="s">
        <v>143</v>
      </c>
      <c r="AM78">
        <v>5</v>
      </c>
      <c r="AN78">
        <v>23</v>
      </c>
      <c r="AO78" t="s">
        <v>144</v>
      </c>
      <c r="AP78">
        <v>21</v>
      </c>
      <c r="AQ78">
        <v>16</v>
      </c>
      <c r="AR78">
        <v>3</v>
      </c>
    </row>
    <row r="79" spans="1:44" x14ac:dyDescent="0.2">
      <c r="A79" t="s">
        <v>536</v>
      </c>
      <c r="B79" t="s">
        <v>569</v>
      </c>
      <c r="C79" t="s">
        <v>1101</v>
      </c>
      <c r="D79" t="s">
        <v>47</v>
      </c>
      <c r="E79" t="s">
        <v>539</v>
      </c>
      <c r="F79" t="s">
        <v>1102</v>
      </c>
      <c r="G79" t="s">
        <v>1103</v>
      </c>
      <c r="H79" t="s">
        <v>1104</v>
      </c>
      <c r="I79" t="s">
        <v>1105</v>
      </c>
      <c r="J79" t="s">
        <v>575</v>
      </c>
      <c r="K79" t="s">
        <v>576</v>
      </c>
      <c r="L79" s="19">
        <v>45068</v>
      </c>
      <c r="M79" s="20">
        <v>0.69414351851851863</v>
      </c>
      <c r="N79" t="s">
        <v>1029</v>
      </c>
      <c r="O79" s="19">
        <v>45070</v>
      </c>
      <c r="P79" s="20">
        <v>0.33333333333333331</v>
      </c>
      <c r="Q79" t="s">
        <v>578</v>
      </c>
      <c r="R79" t="s">
        <v>1106</v>
      </c>
      <c r="S79" s="19">
        <v>45069</v>
      </c>
      <c r="T79" s="20">
        <v>0.68861111111111117</v>
      </c>
      <c r="U79">
        <v>53</v>
      </c>
      <c r="V79" t="s">
        <v>1107</v>
      </c>
      <c r="W79" t="s">
        <v>1108</v>
      </c>
      <c r="X79" t="s">
        <v>801</v>
      </c>
      <c r="Y79" t="s">
        <v>61</v>
      </c>
      <c r="Z79" t="s">
        <v>62</v>
      </c>
      <c r="AA79" t="s">
        <v>584</v>
      </c>
      <c r="AB79" t="s">
        <v>553</v>
      </c>
      <c r="AC79" s="12">
        <v>45068.694143518522</v>
      </c>
      <c r="AD79" s="12">
        <v>45070.333333333336</v>
      </c>
      <c r="AE79">
        <v>39.340555555536412</v>
      </c>
      <c r="AF79" s="12">
        <v>45069.688611111109</v>
      </c>
      <c r="AG79" s="20">
        <v>2.9444444444444443E-2</v>
      </c>
      <c r="AH79" s="12">
        <v>45069.718055555553</v>
      </c>
      <c r="AI79">
        <v>14.766666666779201</v>
      </c>
      <c r="AJ79" t="s">
        <v>143</v>
      </c>
      <c r="AM79">
        <v>5</v>
      </c>
      <c r="AN79">
        <v>23</v>
      </c>
      <c r="AO79" t="s">
        <v>144</v>
      </c>
      <c r="AP79">
        <v>21</v>
      </c>
      <c r="AQ79">
        <v>16</v>
      </c>
      <c r="AR79">
        <v>3</v>
      </c>
    </row>
    <row r="80" spans="1:44" x14ac:dyDescent="0.2">
      <c r="A80" t="s">
        <v>536</v>
      </c>
      <c r="B80" t="s">
        <v>569</v>
      </c>
      <c r="C80" t="s">
        <v>1109</v>
      </c>
      <c r="D80" t="s">
        <v>47</v>
      </c>
      <c r="E80" t="s">
        <v>539</v>
      </c>
      <c r="F80" t="s">
        <v>1110</v>
      </c>
      <c r="G80" t="s">
        <v>1111</v>
      </c>
      <c r="H80" t="s">
        <v>1112</v>
      </c>
      <c r="I80" t="s">
        <v>1113</v>
      </c>
      <c r="J80" t="s">
        <v>585</v>
      </c>
      <c r="K80" t="s">
        <v>586</v>
      </c>
      <c r="L80" s="19">
        <v>45069</v>
      </c>
      <c r="M80" s="20">
        <v>0.51244212962962965</v>
      </c>
      <c r="N80" t="s">
        <v>1029</v>
      </c>
      <c r="O80" s="19">
        <v>45072</v>
      </c>
      <c r="P80" s="20">
        <v>0.45833333333333331</v>
      </c>
      <c r="Q80" t="s">
        <v>578</v>
      </c>
      <c r="R80" t="s">
        <v>1114</v>
      </c>
      <c r="S80" s="19">
        <v>45069</v>
      </c>
      <c r="T80" s="20">
        <v>0.65097222222222217</v>
      </c>
      <c r="U80">
        <v>84</v>
      </c>
      <c r="V80" t="s">
        <v>1115</v>
      </c>
      <c r="W80" t="s">
        <v>1116</v>
      </c>
      <c r="X80" t="s">
        <v>582</v>
      </c>
      <c r="Y80" t="s">
        <v>61</v>
      </c>
      <c r="Z80" t="s">
        <v>62</v>
      </c>
      <c r="AA80" t="s">
        <v>584</v>
      </c>
      <c r="AB80" t="s">
        <v>553</v>
      </c>
      <c r="AC80" s="12">
        <v>45069.512442129628</v>
      </c>
      <c r="AD80" s="12">
        <v>45072.458333333336</v>
      </c>
      <c r="AE80">
        <v>70.701388888992369</v>
      </c>
      <c r="AF80" s="12">
        <v>45069.650972222225</v>
      </c>
      <c r="AG80" s="20">
        <v>4.6666666666666669E-2</v>
      </c>
      <c r="AH80" s="12">
        <v>45069.697638888887</v>
      </c>
      <c r="AI80">
        <v>66.256666666595265</v>
      </c>
      <c r="AJ80" t="s">
        <v>143</v>
      </c>
      <c r="AM80">
        <v>5</v>
      </c>
      <c r="AN80">
        <v>23</v>
      </c>
      <c r="AO80" t="s">
        <v>144</v>
      </c>
      <c r="AP80">
        <v>21</v>
      </c>
      <c r="AQ80">
        <v>15</v>
      </c>
      <c r="AR80">
        <v>3</v>
      </c>
    </row>
    <row r="81" spans="1:44" x14ac:dyDescent="0.2">
      <c r="A81" t="s">
        <v>536</v>
      </c>
      <c r="B81" t="s">
        <v>569</v>
      </c>
      <c r="C81" t="s">
        <v>1117</v>
      </c>
      <c r="D81" t="s">
        <v>47</v>
      </c>
      <c r="E81" t="s">
        <v>539</v>
      </c>
      <c r="F81" t="s">
        <v>1118</v>
      </c>
      <c r="G81" t="s">
        <v>1119</v>
      </c>
      <c r="H81" t="s">
        <v>1120</v>
      </c>
      <c r="I81" t="s">
        <v>1121</v>
      </c>
      <c r="J81" t="s">
        <v>575</v>
      </c>
      <c r="K81" t="s">
        <v>576</v>
      </c>
      <c r="L81" s="19">
        <v>45069</v>
      </c>
      <c r="M81" s="20">
        <v>0.46932870370370372</v>
      </c>
      <c r="N81" t="s">
        <v>1029</v>
      </c>
      <c r="O81" s="19">
        <v>45070</v>
      </c>
      <c r="P81" s="20">
        <v>0.66666666666666663</v>
      </c>
      <c r="Q81" t="s">
        <v>578</v>
      </c>
      <c r="R81" t="s">
        <v>1122</v>
      </c>
      <c r="S81" s="19">
        <v>45069</v>
      </c>
      <c r="T81" s="20">
        <v>0.65361111111111114</v>
      </c>
      <c r="U81">
        <v>84</v>
      </c>
      <c r="V81" t="s">
        <v>1115</v>
      </c>
      <c r="W81" t="s">
        <v>1116</v>
      </c>
      <c r="X81" t="s">
        <v>582</v>
      </c>
      <c r="Y81" t="s">
        <v>61</v>
      </c>
      <c r="Z81" t="s">
        <v>62</v>
      </c>
      <c r="AA81" t="s">
        <v>584</v>
      </c>
      <c r="AB81" t="s">
        <v>553</v>
      </c>
      <c r="AC81" s="12">
        <v>45069.469328703701</v>
      </c>
      <c r="AD81" s="12">
        <v>45070.666666666664</v>
      </c>
      <c r="AE81">
        <v>28.736111111124046</v>
      </c>
      <c r="AF81" s="12">
        <v>45069.653611111113</v>
      </c>
      <c r="AG81" s="20">
        <v>4.6666666666666669E-2</v>
      </c>
      <c r="AH81" s="12">
        <v>45069.700277777774</v>
      </c>
      <c r="AI81">
        <v>23.193333333183546</v>
      </c>
      <c r="AJ81" t="s">
        <v>143</v>
      </c>
      <c r="AM81">
        <v>5</v>
      </c>
      <c r="AN81">
        <v>23</v>
      </c>
      <c r="AO81" t="s">
        <v>144</v>
      </c>
      <c r="AP81">
        <v>21</v>
      </c>
      <c r="AQ81">
        <v>15</v>
      </c>
      <c r="AR81">
        <v>3</v>
      </c>
    </row>
    <row r="82" spans="1:44" x14ac:dyDescent="0.2">
      <c r="A82" t="s">
        <v>536</v>
      </c>
      <c r="B82" t="s">
        <v>569</v>
      </c>
      <c r="C82" t="s">
        <v>1123</v>
      </c>
      <c r="D82" t="s">
        <v>47</v>
      </c>
      <c r="E82" t="s">
        <v>539</v>
      </c>
      <c r="F82" t="s">
        <v>1124</v>
      </c>
      <c r="G82" t="s">
        <v>1125</v>
      </c>
      <c r="H82" t="s">
        <v>1126</v>
      </c>
      <c r="I82" t="s">
        <v>1127</v>
      </c>
      <c r="J82" t="s">
        <v>575</v>
      </c>
      <c r="K82" t="s">
        <v>576</v>
      </c>
      <c r="L82" s="19">
        <v>45069</v>
      </c>
      <c r="M82" s="20">
        <v>0.51313657407407409</v>
      </c>
      <c r="N82" t="s">
        <v>1128</v>
      </c>
      <c r="O82" s="19">
        <v>45069</v>
      </c>
      <c r="P82" s="20">
        <v>0.64583333333333337</v>
      </c>
      <c r="Q82" t="s">
        <v>578</v>
      </c>
      <c r="R82" t="s">
        <v>1129</v>
      </c>
      <c r="S82" s="19">
        <v>45069</v>
      </c>
      <c r="T82" s="20">
        <v>0.54984953703703698</v>
      </c>
      <c r="U82">
        <v>61</v>
      </c>
      <c r="V82" t="s">
        <v>1099</v>
      </c>
      <c r="W82" t="s">
        <v>1100</v>
      </c>
      <c r="X82" t="s">
        <v>870</v>
      </c>
      <c r="Y82" t="s">
        <v>61</v>
      </c>
      <c r="Z82" t="s">
        <v>62</v>
      </c>
      <c r="AA82" t="s">
        <v>584</v>
      </c>
      <c r="AB82" t="s">
        <v>553</v>
      </c>
      <c r="AC82" s="12">
        <v>45069.513136574074</v>
      </c>
      <c r="AD82" s="12">
        <v>45069.645833333336</v>
      </c>
      <c r="AE82">
        <v>3.1847222222713754</v>
      </c>
      <c r="AF82" s="12">
        <v>45069.549849537034</v>
      </c>
      <c r="AG82" s="20">
        <v>3.3888888888888885E-2</v>
      </c>
      <c r="AH82" s="12">
        <v>45069.583738425928</v>
      </c>
      <c r="AI82">
        <v>1.4902777779498138</v>
      </c>
      <c r="AJ82" t="s">
        <v>143</v>
      </c>
      <c r="AM82">
        <v>5</v>
      </c>
      <c r="AN82">
        <v>23</v>
      </c>
      <c r="AO82" t="s">
        <v>144</v>
      </c>
      <c r="AP82">
        <v>21</v>
      </c>
      <c r="AQ82">
        <v>13</v>
      </c>
      <c r="AR82">
        <v>3</v>
      </c>
    </row>
    <row r="83" spans="1:44" x14ac:dyDescent="0.2">
      <c r="A83" t="s">
        <v>536</v>
      </c>
      <c r="B83" t="s">
        <v>569</v>
      </c>
      <c r="C83" t="s">
        <v>1130</v>
      </c>
      <c r="D83" t="s">
        <v>47</v>
      </c>
      <c r="E83" t="s">
        <v>539</v>
      </c>
      <c r="F83" t="s">
        <v>1131</v>
      </c>
      <c r="G83" t="s">
        <v>1132</v>
      </c>
      <c r="H83" t="s">
        <v>1133</v>
      </c>
      <c r="I83" t="s">
        <v>1134</v>
      </c>
      <c r="J83" t="s">
        <v>585</v>
      </c>
      <c r="K83" t="s">
        <v>586</v>
      </c>
      <c r="L83" s="19">
        <v>45069</v>
      </c>
      <c r="M83" s="20">
        <v>0.49329861111111112</v>
      </c>
      <c r="N83" t="s">
        <v>1135</v>
      </c>
      <c r="O83" s="19">
        <v>45069</v>
      </c>
      <c r="P83" s="20">
        <v>0.60416666666666663</v>
      </c>
      <c r="Q83" t="s">
        <v>578</v>
      </c>
      <c r="R83" t="s">
        <v>1136</v>
      </c>
      <c r="S83" s="19">
        <v>45069</v>
      </c>
      <c r="T83" s="20">
        <v>0.55229166666666674</v>
      </c>
      <c r="U83">
        <v>17</v>
      </c>
      <c r="V83" t="s">
        <v>887</v>
      </c>
      <c r="W83" t="s">
        <v>888</v>
      </c>
      <c r="X83" t="s">
        <v>596</v>
      </c>
      <c r="Y83" t="s">
        <v>61</v>
      </c>
      <c r="Z83" t="s">
        <v>583</v>
      </c>
      <c r="AA83" t="s">
        <v>584</v>
      </c>
      <c r="AB83" t="s">
        <v>553</v>
      </c>
      <c r="AC83" s="12">
        <v>45069.493298611109</v>
      </c>
      <c r="AD83" s="12">
        <v>45069.604166666664</v>
      </c>
      <c r="AE83">
        <v>2.6608333333279006</v>
      </c>
      <c r="AF83" s="12">
        <v>45069.552291666667</v>
      </c>
      <c r="AG83" s="20">
        <v>9.4444444444444445E-3</v>
      </c>
      <c r="AH83" s="12">
        <v>45069.561736111114</v>
      </c>
      <c r="AI83">
        <v>1.0183333331951872</v>
      </c>
      <c r="AJ83" t="s">
        <v>143</v>
      </c>
      <c r="AM83">
        <v>5</v>
      </c>
      <c r="AN83">
        <v>23</v>
      </c>
      <c r="AO83" t="s">
        <v>144</v>
      </c>
      <c r="AP83">
        <v>21</v>
      </c>
      <c r="AQ83">
        <v>13</v>
      </c>
      <c r="AR83">
        <v>3</v>
      </c>
    </row>
    <row r="84" spans="1:44" x14ac:dyDescent="0.2">
      <c r="A84" t="s">
        <v>536</v>
      </c>
      <c r="B84" t="s">
        <v>569</v>
      </c>
      <c r="C84" t="s">
        <v>1130</v>
      </c>
      <c r="D84" t="s">
        <v>47</v>
      </c>
      <c r="E84" t="s">
        <v>539</v>
      </c>
      <c r="F84" t="s">
        <v>1131</v>
      </c>
      <c r="G84" t="s">
        <v>1132</v>
      </c>
      <c r="H84" t="s">
        <v>1133</v>
      </c>
      <c r="I84" t="s">
        <v>1134</v>
      </c>
      <c r="J84" t="s">
        <v>575</v>
      </c>
      <c r="K84" t="s">
        <v>576</v>
      </c>
      <c r="L84" s="19">
        <v>45069</v>
      </c>
      <c r="M84" s="20">
        <v>0.49329861111111112</v>
      </c>
      <c r="N84" t="s">
        <v>1135</v>
      </c>
      <c r="O84" s="19">
        <v>45069</v>
      </c>
      <c r="P84" s="20">
        <v>0.60416666666666663</v>
      </c>
      <c r="Q84" t="s">
        <v>578</v>
      </c>
      <c r="R84" t="s">
        <v>1136</v>
      </c>
      <c r="S84" s="19">
        <v>45069</v>
      </c>
      <c r="T84" s="20">
        <v>0.55229166666666674</v>
      </c>
      <c r="U84">
        <v>17</v>
      </c>
      <c r="V84" t="s">
        <v>887</v>
      </c>
      <c r="W84" t="s">
        <v>888</v>
      </c>
      <c r="X84" t="s">
        <v>596</v>
      </c>
      <c r="Y84" t="s">
        <v>61</v>
      </c>
      <c r="Z84" t="s">
        <v>62</v>
      </c>
      <c r="AA84" t="s">
        <v>584</v>
      </c>
      <c r="AB84" t="s">
        <v>553</v>
      </c>
      <c r="AC84" s="12">
        <v>45069.493298611109</v>
      </c>
      <c r="AD84" s="12">
        <v>45069.604166666664</v>
      </c>
      <c r="AE84">
        <v>2.6608333333279006</v>
      </c>
      <c r="AF84" s="12">
        <v>45069.552291666667</v>
      </c>
      <c r="AG84" s="20">
        <v>9.4444444444444445E-3</v>
      </c>
      <c r="AH84" s="12">
        <v>45069.561736111114</v>
      </c>
      <c r="AI84">
        <v>1.0183333331951872</v>
      </c>
      <c r="AJ84" t="s">
        <v>143</v>
      </c>
      <c r="AM84">
        <v>5</v>
      </c>
      <c r="AN84">
        <v>23</v>
      </c>
      <c r="AO84" t="s">
        <v>144</v>
      </c>
      <c r="AP84">
        <v>21</v>
      </c>
      <c r="AQ84">
        <v>13</v>
      </c>
      <c r="AR84">
        <v>3</v>
      </c>
    </row>
    <row r="85" spans="1:44" x14ac:dyDescent="0.2">
      <c r="A85" t="s">
        <v>536</v>
      </c>
      <c r="B85" t="s">
        <v>569</v>
      </c>
      <c r="C85" t="s">
        <v>1137</v>
      </c>
      <c r="D85" t="s">
        <v>47</v>
      </c>
      <c r="E85" t="s">
        <v>539</v>
      </c>
      <c r="F85" t="s">
        <v>1138</v>
      </c>
      <c r="G85" t="s">
        <v>1139</v>
      </c>
      <c r="H85" t="s">
        <v>1140</v>
      </c>
      <c r="I85" t="s">
        <v>1141</v>
      </c>
      <c r="J85" t="s">
        <v>585</v>
      </c>
      <c r="K85" t="s">
        <v>586</v>
      </c>
      <c r="L85" s="19">
        <v>45069</v>
      </c>
      <c r="M85" s="20">
        <v>0.46524305555555556</v>
      </c>
      <c r="N85" t="s">
        <v>1142</v>
      </c>
      <c r="O85" s="19">
        <v>45069</v>
      </c>
      <c r="P85" s="20">
        <v>0.64583333333333337</v>
      </c>
      <c r="Q85" t="s">
        <v>578</v>
      </c>
      <c r="R85" t="s">
        <v>1143</v>
      </c>
      <c r="S85" s="19">
        <v>45069</v>
      </c>
      <c r="T85" s="20">
        <v>0.54696759259259264</v>
      </c>
      <c r="U85">
        <v>84</v>
      </c>
      <c r="V85" t="s">
        <v>1115</v>
      </c>
      <c r="W85" t="s">
        <v>1116</v>
      </c>
      <c r="X85" t="s">
        <v>789</v>
      </c>
      <c r="Y85" t="s">
        <v>61</v>
      </c>
      <c r="Z85" t="s">
        <v>583</v>
      </c>
      <c r="AA85" t="s">
        <v>584</v>
      </c>
      <c r="AB85" t="s">
        <v>553</v>
      </c>
      <c r="AC85" s="12">
        <v>45069.465243055558</v>
      </c>
      <c r="AD85" s="12">
        <v>45069.645833333336</v>
      </c>
      <c r="AE85">
        <v>4.3341666666674428</v>
      </c>
      <c r="AF85" s="12">
        <v>45069.546967592592</v>
      </c>
      <c r="AG85" s="20">
        <v>4.6666666666666669E-2</v>
      </c>
      <c r="AH85" s="12">
        <v>45069.593634259261</v>
      </c>
      <c r="AI85">
        <v>1.2527777777868323</v>
      </c>
      <c r="AJ85" t="s">
        <v>143</v>
      </c>
      <c r="AM85">
        <v>5</v>
      </c>
      <c r="AN85">
        <v>23</v>
      </c>
      <c r="AO85" t="s">
        <v>144</v>
      </c>
      <c r="AP85">
        <v>21</v>
      </c>
      <c r="AQ85">
        <v>13</v>
      </c>
      <c r="AR85">
        <v>3</v>
      </c>
    </row>
    <row r="86" spans="1:44" x14ac:dyDescent="0.2">
      <c r="A86" t="s">
        <v>536</v>
      </c>
      <c r="B86" t="s">
        <v>569</v>
      </c>
      <c r="C86" t="s">
        <v>1137</v>
      </c>
      <c r="D86" t="s">
        <v>47</v>
      </c>
      <c r="E86" t="s">
        <v>539</v>
      </c>
      <c r="F86" t="s">
        <v>1138</v>
      </c>
      <c r="G86" t="s">
        <v>1139</v>
      </c>
      <c r="H86" t="s">
        <v>1140</v>
      </c>
      <c r="I86" t="s">
        <v>1141</v>
      </c>
      <c r="J86" t="s">
        <v>575</v>
      </c>
      <c r="K86" t="s">
        <v>576</v>
      </c>
      <c r="L86" s="19">
        <v>45069</v>
      </c>
      <c r="M86" s="20">
        <v>0.46524305555555556</v>
      </c>
      <c r="N86" t="s">
        <v>1142</v>
      </c>
      <c r="O86" s="19">
        <v>45069</v>
      </c>
      <c r="P86" s="20">
        <v>0.64583333333333337</v>
      </c>
      <c r="Q86" t="s">
        <v>578</v>
      </c>
      <c r="R86" t="s">
        <v>1143</v>
      </c>
      <c r="S86" s="19">
        <v>45069</v>
      </c>
      <c r="T86" s="20">
        <v>0.54696759259259264</v>
      </c>
      <c r="U86">
        <v>84</v>
      </c>
      <c r="V86" t="s">
        <v>1115</v>
      </c>
      <c r="W86" t="s">
        <v>1116</v>
      </c>
      <c r="X86" t="s">
        <v>789</v>
      </c>
      <c r="Y86" t="s">
        <v>61</v>
      </c>
      <c r="Z86" t="s">
        <v>62</v>
      </c>
      <c r="AA86" t="s">
        <v>584</v>
      </c>
      <c r="AB86" t="s">
        <v>553</v>
      </c>
      <c r="AC86" s="12">
        <v>45069.465243055558</v>
      </c>
      <c r="AD86" s="12">
        <v>45069.645833333336</v>
      </c>
      <c r="AE86">
        <v>4.3341666666674428</v>
      </c>
      <c r="AF86" s="12">
        <v>45069.546967592592</v>
      </c>
      <c r="AG86" s="20">
        <v>4.6666666666666669E-2</v>
      </c>
      <c r="AH86" s="12">
        <v>45069.593634259261</v>
      </c>
      <c r="AI86">
        <v>1.2527777777868323</v>
      </c>
      <c r="AJ86" t="s">
        <v>143</v>
      </c>
      <c r="AM86">
        <v>5</v>
      </c>
      <c r="AN86">
        <v>23</v>
      </c>
      <c r="AO86" t="s">
        <v>144</v>
      </c>
      <c r="AP86">
        <v>21</v>
      </c>
      <c r="AQ86">
        <v>13</v>
      </c>
      <c r="AR86">
        <v>3</v>
      </c>
    </row>
    <row r="87" spans="1:44" x14ac:dyDescent="0.2">
      <c r="A87" t="s">
        <v>536</v>
      </c>
      <c r="B87" t="s">
        <v>569</v>
      </c>
      <c r="C87" t="s">
        <v>1144</v>
      </c>
      <c r="D87" t="s">
        <v>47</v>
      </c>
      <c r="E87" t="s">
        <v>539</v>
      </c>
      <c r="F87" t="s">
        <v>872</v>
      </c>
      <c r="G87" t="s">
        <v>873</v>
      </c>
      <c r="H87" t="s">
        <v>874</v>
      </c>
      <c r="I87" t="s">
        <v>875</v>
      </c>
      <c r="J87" t="s">
        <v>585</v>
      </c>
      <c r="K87" t="s">
        <v>586</v>
      </c>
      <c r="L87" s="19">
        <v>45068</v>
      </c>
      <c r="M87" s="20">
        <v>0.80108796296296303</v>
      </c>
      <c r="N87" t="s">
        <v>1145</v>
      </c>
      <c r="O87" s="19">
        <v>45069</v>
      </c>
      <c r="P87" s="20">
        <v>0.83333333333333337</v>
      </c>
      <c r="Q87" t="s">
        <v>578</v>
      </c>
      <c r="R87" t="s">
        <v>1146</v>
      </c>
      <c r="S87" s="19">
        <v>45069</v>
      </c>
      <c r="T87" s="20">
        <v>0.49744212962962964</v>
      </c>
      <c r="U87">
        <v>53</v>
      </c>
      <c r="V87" t="s">
        <v>878</v>
      </c>
      <c r="W87" t="s">
        <v>879</v>
      </c>
      <c r="X87" t="s">
        <v>801</v>
      </c>
      <c r="Y87" t="s">
        <v>61</v>
      </c>
      <c r="Z87" t="s">
        <v>62</v>
      </c>
      <c r="AA87" t="s">
        <v>584</v>
      </c>
      <c r="AB87" t="s">
        <v>553</v>
      </c>
      <c r="AC87" s="12">
        <v>45068.801087962966</v>
      </c>
      <c r="AD87" s="12">
        <v>45069.833333333336</v>
      </c>
      <c r="AE87">
        <v>24.773888888885267</v>
      </c>
      <c r="AF87" s="12">
        <v>45069.497442129628</v>
      </c>
      <c r="AG87" s="20">
        <v>2.9444444444444443E-2</v>
      </c>
      <c r="AH87" s="12">
        <v>45069.526886574073</v>
      </c>
      <c r="AI87">
        <v>7.3547222223132849</v>
      </c>
      <c r="AJ87" t="s">
        <v>143</v>
      </c>
      <c r="AM87">
        <v>5</v>
      </c>
      <c r="AN87">
        <v>23</v>
      </c>
      <c r="AO87" t="s">
        <v>144</v>
      </c>
      <c r="AP87">
        <v>21</v>
      </c>
      <c r="AQ87">
        <v>11</v>
      </c>
      <c r="AR87">
        <v>3</v>
      </c>
    </row>
    <row r="88" spans="1:44" x14ac:dyDescent="0.2">
      <c r="A88" t="s">
        <v>536</v>
      </c>
      <c r="B88" t="s">
        <v>569</v>
      </c>
      <c r="C88" t="s">
        <v>1147</v>
      </c>
      <c r="D88" t="s">
        <v>47</v>
      </c>
      <c r="E88" t="s">
        <v>539</v>
      </c>
      <c r="F88" t="s">
        <v>758</v>
      </c>
      <c r="G88" t="s">
        <v>759</v>
      </c>
      <c r="H88" t="s">
        <v>760</v>
      </c>
      <c r="I88" t="s">
        <v>761</v>
      </c>
      <c r="J88" t="s">
        <v>585</v>
      </c>
      <c r="K88" t="s">
        <v>586</v>
      </c>
      <c r="L88" s="19">
        <v>45068</v>
      </c>
      <c r="M88" s="20">
        <v>0.68777777777777782</v>
      </c>
      <c r="N88" t="s">
        <v>1148</v>
      </c>
      <c r="O88" s="19">
        <v>45069</v>
      </c>
      <c r="P88" s="20">
        <v>0.77083333333333337</v>
      </c>
      <c r="Q88" t="s">
        <v>578</v>
      </c>
      <c r="R88" t="s">
        <v>1149</v>
      </c>
      <c r="S88" s="19">
        <v>45069</v>
      </c>
      <c r="T88" s="20">
        <v>0.49678240740740742</v>
      </c>
      <c r="U88">
        <v>33</v>
      </c>
      <c r="V88" t="s">
        <v>580</v>
      </c>
      <c r="W88" t="s">
        <v>581</v>
      </c>
      <c r="X88" t="s">
        <v>801</v>
      </c>
      <c r="Y88" t="s">
        <v>61</v>
      </c>
      <c r="Z88" t="s">
        <v>583</v>
      </c>
      <c r="AA88" t="s">
        <v>584</v>
      </c>
      <c r="AB88" t="s">
        <v>553</v>
      </c>
      <c r="AC88" s="12">
        <v>45068.687777777777</v>
      </c>
      <c r="AD88" s="12">
        <v>45069.770833333336</v>
      </c>
      <c r="AE88">
        <v>25.993333333404735</v>
      </c>
      <c r="AF88" s="12">
        <v>45069.496782407405</v>
      </c>
      <c r="AG88" s="20">
        <v>1.8333333333333333E-2</v>
      </c>
      <c r="AH88" s="12">
        <v>45069.515115740738</v>
      </c>
      <c r="AI88">
        <v>6.1372222223435529</v>
      </c>
      <c r="AJ88" t="s">
        <v>143</v>
      </c>
      <c r="AM88">
        <v>5</v>
      </c>
      <c r="AN88">
        <v>23</v>
      </c>
      <c r="AO88" t="s">
        <v>144</v>
      </c>
      <c r="AP88">
        <v>21</v>
      </c>
      <c r="AQ88">
        <v>11</v>
      </c>
      <c r="AR88">
        <v>3</v>
      </c>
    </row>
    <row r="89" spans="1:44" x14ac:dyDescent="0.2">
      <c r="A89" t="s">
        <v>536</v>
      </c>
      <c r="B89" t="s">
        <v>569</v>
      </c>
      <c r="C89" t="s">
        <v>1147</v>
      </c>
      <c r="D89" t="s">
        <v>47</v>
      </c>
      <c r="E89" t="s">
        <v>539</v>
      </c>
      <c r="F89" t="s">
        <v>758</v>
      </c>
      <c r="G89" t="s">
        <v>759</v>
      </c>
      <c r="H89" t="s">
        <v>760</v>
      </c>
      <c r="I89" t="s">
        <v>761</v>
      </c>
      <c r="J89" t="s">
        <v>575</v>
      </c>
      <c r="K89" t="s">
        <v>576</v>
      </c>
      <c r="L89" s="19">
        <v>45068</v>
      </c>
      <c r="M89" s="20">
        <v>0.68777777777777782</v>
      </c>
      <c r="N89" t="s">
        <v>1148</v>
      </c>
      <c r="O89" s="19">
        <v>45069</v>
      </c>
      <c r="P89" s="20">
        <v>0.77083333333333337</v>
      </c>
      <c r="Q89" t="s">
        <v>578</v>
      </c>
      <c r="R89" t="s">
        <v>1149</v>
      </c>
      <c r="S89" s="19">
        <v>45069</v>
      </c>
      <c r="T89" s="20">
        <v>0.49678240740740742</v>
      </c>
      <c r="U89">
        <v>33</v>
      </c>
      <c r="V89" t="s">
        <v>580</v>
      </c>
      <c r="W89" t="s">
        <v>581</v>
      </c>
      <c r="X89" t="s">
        <v>801</v>
      </c>
      <c r="Y89" t="s">
        <v>61</v>
      </c>
      <c r="Z89" t="s">
        <v>62</v>
      </c>
      <c r="AA89" t="s">
        <v>584</v>
      </c>
      <c r="AB89" t="s">
        <v>553</v>
      </c>
      <c r="AC89" s="12">
        <v>45068.687777777777</v>
      </c>
      <c r="AD89" s="12">
        <v>45069.770833333336</v>
      </c>
      <c r="AE89">
        <v>25.993333333404735</v>
      </c>
      <c r="AF89" s="12">
        <v>45069.496782407405</v>
      </c>
      <c r="AG89" s="20">
        <v>1.8333333333333333E-2</v>
      </c>
      <c r="AH89" s="12">
        <v>45069.515115740738</v>
      </c>
      <c r="AI89">
        <v>6.1372222223435529</v>
      </c>
      <c r="AJ89" t="s">
        <v>143</v>
      </c>
      <c r="AM89">
        <v>5</v>
      </c>
      <c r="AN89">
        <v>23</v>
      </c>
      <c r="AO89" t="s">
        <v>144</v>
      </c>
      <c r="AP89">
        <v>21</v>
      </c>
      <c r="AQ89">
        <v>11</v>
      </c>
      <c r="AR89">
        <v>3</v>
      </c>
    </row>
    <row r="90" spans="1:44" x14ac:dyDescent="0.2">
      <c r="A90" t="s">
        <v>536</v>
      </c>
      <c r="B90" t="s">
        <v>569</v>
      </c>
      <c r="C90" t="s">
        <v>1150</v>
      </c>
      <c r="D90" t="s">
        <v>47</v>
      </c>
      <c r="E90" t="s">
        <v>539</v>
      </c>
      <c r="F90" t="s">
        <v>862</v>
      </c>
      <c r="G90" t="s">
        <v>863</v>
      </c>
      <c r="H90" t="s">
        <v>864</v>
      </c>
      <c r="I90" t="s">
        <v>865</v>
      </c>
      <c r="J90" t="s">
        <v>575</v>
      </c>
      <c r="K90" t="s">
        <v>576</v>
      </c>
      <c r="L90" s="19">
        <v>45068</v>
      </c>
      <c r="M90" s="20">
        <v>0.57076388888888896</v>
      </c>
      <c r="N90" t="s">
        <v>695</v>
      </c>
      <c r="O90" s="19">
        <v>45069</v>
      </c>
      <c r="P90" s="20">
        <v>0.70833333333333337</v>
      </c>
      <c r="Q90" t="s">
        <v>578</v>
      </c>
      <c r="R90" t="s">
        <v>1151</v>
      </c>
      <c r="S90" s="19">
        <v>45069</v>
      </c>
      <c r="T90" s="20">
        <v>0.43899305555555551</v>
      </c>
      <c r="U90">
        <v>22</v>
      </c>
      <c r="V90" t="s">
        <v>868</v>
      </c>
      <c r="W90" t="s">
        <v>869</v>
      </c>
      <c r="X90" t="s">
        <v>789</v>
      </c>
      <c r="Y90" t="s">
        <v>61</v>
      </c>
      <c r="Z90" t="s">
        <v>583</v>
      </c>
      <c r="AA90" t="s">
        <v>584</v>
      </c>
      <c r="AB90" t="s">
        <v>553</v>
      </c>
      <c r="AC90" s="12">
        <v>45068.570763888885</v>
      </c>
      <c r="AD90" s="12">
        <v>45069.708333333336</v>
      </c>
      <c r="AE90">
        <v>27.301666666811798</v>
      </c>
      <c r="AF90" s="12">
        <v>45069.438993055555</v>
      </c>
      <c r="AG90" s="20">
        <v>1.2222222222222223E-2</v>
      </c>
      <c r="AH90" s="12">
        <v>45069.451215277775</v>
      </c>
      <c r="AI90">
        <v>6.1708333334536292</v>
      </c>
      <c r="AJ90" t="s">
        <v>143</v>
      </c>
      <c r="AM90">
        <v>5</v>
      </c>
      <c r="AN90">
        <v>23</v>
      </c>
      <c r="AO90" t="s">
        <v>144</v>
      </c>
      <c r="AP90">
        <v>21</v>
      </c>
      <c r="AQ90">
        <v>10</v>
      </c>
      <c r="AR90">
        <v>3</v>
      </c>
    </row>
    <row r="91" spans="1:44" x14ac:dyDescent="0.2">
      <c r="A91" t="s">
        <v>536</v>
      </c>
      <c r="B91" t="s">
        <v>569</v>
      </c>
      <c r="C91" t="s">
        <v>1150</v>
      </c>
      <c r="D91" t="s">
        <v>47</v>
      </c>
      <c r="E91" t="s">
        <v>539</v>
      </c>
      <c r="F91" t="s">
        <v>862</v>
      </c>
      <c r="G91" t="s">
        <v>863</v>
      </c>
      <c r="H91" t="s">
        <v>864</v>
      </c>
      <c r="I91" t="s">
        <v>865</v>
      </c>
      <c r="J91" t="s">
        <v>585</v>
      </c>
      <c r="K91" t="s">
        <v>586</v>
      </c>
      <c r="L91" s="19">
        <v>45068</v>
      </c>
      <c r="M91" s="20">
        <v>0.57076388888888896</v>
      </c>
      <c r="N91" t="s">
        <v>695</v>
      </c>
      <c r="O91" s="19">
        <v>45069</v>
      </c>
      <c r="P91" s="20">
        <v>0.70833333333333337</v>
      </c>
      <c r="Q91" t="s">
        <v>578</v>
      </c>
      <c r="R91" t="s">
        <v>1151</v>
      </c>
      <c r="S91" s="19">
        <v>45069</v>
      </c>
      <c r="T91" s="20">
        <v>0.43899305555555551</v>
      </c>
      <c r="U91">
        <v>22</v>
      </c>
      <c r="V91" t="s">
        <v>868</v>
      </c>
      <c r="W91" t="s">
        <v>869</v>
      </c>
      <c r="X91" t="s">
        <v>789</v>
      </c>
      <c r="Y91" t="s">
        <v>61</v>
      </c>
      <c r="Z91" t="s">
        <v>62</v>
      </c>
      <c r="AA91" t="s">
        <v>584</v>
      </c>
      <c r="AB91" t="s">
        <v>553</v>
      </c>
      <c r="AC91" s="12">
        <v>45068.570763888885</v>
      </c>
      <c r="AD91" s="12">
        <v>45069.708333333336</v>
      </c>
      <c r="AE91">
        <v>27.301666666811798</v>
      </c>
      <c r="AF91" s="12">
        <v>45069.438993055555</v>
      </c>
      <c r="AG91" s="20">
        <v>1.2222222222222223E-2</v>
      </c>
      <c r="AH91" s="12">
        <v>45069.451215277775</v>
      </c>
      <c r="AI91">
        <v>6.1708333334536292</v>
      </c>
      <c r="AJ91" t="s">
        <v>143</v>
      </c>
      <c r="AM91">
        <v>5</v>
      </c>
      <c r="AN91">
        <v>23</v>
      </c>
      <c r="AO91" t="s">
        <v>144</v>
      </c>
      <c r="AP91">
        <v>21</v>
      </c>
      <c r="AQ91">
        <v>10</v>
      </c>
      <c r="AR91">
        <v>3</v>
      </c>
    </row>
    <row r="92" spans="1:44" x14ac:dyDescent="0.2">
      <c r="A92" t="s">
        <v>536</v>
      </c>
      <c r="B92" t="s">
        <v>569</v>
      </c>
      <c r="C92" t="s">
        <v>1152</v>
      </c>
      <c r="D92" t="s">
        <v>47</v>
      </c>
      <c r="E92" t="s">
        <v>539</v>
      </c>
      <c r="F92" t="s">
        <v>1153</v>
      </c>
      <c r="G92" t="s">
        <v>1154</v>
      </c>
      <c r="H92" t="s">
        <v>1155</v>
      </c>
      <c r="I92" t="s">
        <v>1156</v>
      </c>
      <c r="J92" t="s">
        <v>575</v>
      </c>
      <c r="K92" t="s">
        <v>576</v>
      </c>
      <c r="L92" s="19">
        <v>45068</v>
      </c>
      <c r="M92" s="20">
        <v>0.68737268518518524</v>
      </c>
      <c r="N92" t="s">
        <v>1157</v>
      </c>
      <c r="O92" s="19">
        <v>45069</v>
      </c>
      <c r="P92" s="20">
        <v>0.64583333333333337</v>
      </c>
      <c r="Q92" t="s">
        <v>578</v>
      </c>
      <c r="R92" t="s">
        <v>1158</v>
      </c>
      <c r="S92" s="19">
        <v>45069</v>
      </c>
      <c r="T92" s="20">
        <v>0.36943287037037037</v>
      </c>
      <c r="U92">
        <v>99</v>
      </c>
      <c r="V92" t="s">
        <v>920</v>
      </c>
      <c r="W92" t="s">
        <v>921</v>
      </c>
      <c r="X92" t="s">
        <v>582</v>
      </c>
      <c r="Y92" t="s">
        <v>61</v>
      </c>
      <c r="Z92" t="s">
        <v>62</v>
      </c>
      <c r="AA92" t="s">
        <v>584</v>
      </c>
      <c r="AB92" t="s">
        <v>553</v>
      </c>
      <c r="AC92" s="12">
        <v>45068.687372685185</v>
      </c>
      <c r="AD92" s="12">
        <v>45069.645833333336</v>
      </c>
      <c r="AE92">
        <v>23.003055555629544</v>
      </c>
      <c r="AF92" s="12">
        <v>45069.369432870371</v>
      </c>
      <c r="AG92" s="20">
        <v>5.5E-2</v>
      </c>
      <c r="AH92" s="12">
        <v>45069.424432870372</v>
      </c>
      <c r="AI92">
        <v>5.313611111138016</v>
      </c>
      <c r="AJ92" t="s">
        <v>143</v>
      </c>
      <c r="AM92">
        <v>5</v>
      </c>
      <c r="AN92">
        <v>23</v>
      </c>
      <c r="AO92" t="s">
        <v>144</v>
      </c>
      <c r="AP92">
        <v>21</v>
      </c>
      <c r="AQ92">
        <v>8</v>
      </c>
      <c r="AR92">
        <v>3</v>
      </c>
    </row>
    <row r="93" spans="1:44" x14ac:dyDescent="0.2">
      <c r="A93" t="s">
        <v>536</v>
      </c>
      <c r="B93" t="s">
        <v>569</v>
      </c>
      <c r="C93" t="s">
        <v>1159</v>
      </c>
      <c r="D93" t="s">
        <v>47</v>
      </c>
      <c r="E93" t="s">
        <v>539</v>
      </c>
      <c r="F93" t="s">
        <v>1160</v>
      </c>
      <c r="G93" t="s">
        <v>1161</v>
      </c>
      <c r="H93" t="s">
        <v>1162</v>
      </c>
      <c r="I93" t="s">
        <v>1163</v>
      </c>
      <c r="J93" t="s">
        <v>575</v>
      </c>
      <c r="K93" t="s">
        <v>576</v>
      </c>
      <c r="L93" s="19">
        <v>45068</v>
      </c>
      <c r="M93" s="20">
        <v>0.39005787037037037</v>
      </c>
      <c r="N93" t="s">
        <v>1164</v>
      </c>
      <c r="O93" s="19">
        <v>45069</v>
      </c>
      <c r="P93" s="20">
        <v>0.72916666666666663</v>
      </c>
      <c r="Q93" t="s">
        <v>578</v>
      </c>
      <c r="R93" t="s">
        <v>1165</v>
      </c>
      <c r="S93" s="19">
        <v>45069</v>
      </c>
      <c r="T93" s="20">
        <v>0.37130787037037033</v>
      </c>
      <c r="U93">
        <v>99</v>
      </c>
      <c r="V93" t="s">
        <v>920</v>
      </c>
      <c r="W93" t="s">
        <v>921</v>
      </c>
      <c r="X93" t="s">
        <v>582</v>
      </c>
      <c r="Y93" t="s">
        <v>61</v>
      </c>
      <c r="Z93" t="s">
        <v>62</v>
      </c>
      <c r="AA93" t="s">
        <v>584</v>
      </c>
      <c r="AB93" t="s">
        <v>553</v>
      </c>
      <c r="AC93" s="12">
        <v>45068.390057870369</v>
      </c>
      <c r="AD93" s="12">
        <v>45069.729166666664</v>
      </c>
      <c r="AE93">
        <v>32.13861111109145</v>
      </c>
      <c r="AF93" s="12">
        <v>45069.371307870373</v>
      </c>
      <c r="AG93" s="20">
        <v>5.5E-2</v>
      </c>
      <c r="AH93" s="12">
        <v>45069.426307870373</v>
      </c>
      <c r="AI93">
        <v>7.2686111109796911</v>
      </c>
      <c r="AJ93" t="s">
        <v>143</v>
      </c>
      <c r="AM93">
        <v>5</v>
      </c>
      <c r="AN93">
        <v>23</v>
      </c>
      <c r="AO93" t="s">
        <v>144</v>
      </c>
      <c r="AP93">
        <v>21</v>
      </c>
      <c r="AQ93">
        <v>8</v>
      </c>
      <c r="AR93">
        <v>3</v>
      </c>
    </row>
    <row r="94" spans="1:44" x14ac:dyDescent="0.2">
      <c r="A94" t="s">
        <v>536</v>
      </c>
      <c r="B94" t="s">
        <v>569</v>
      </c>
      <c r="C94" t="s">
        <v>1166</v>
      </c>
      <c r="D94" t="s">
        <v>47</v>
      </c>
      <c r="E94" t="s">
        <v>539</v>
      </c>
      <c r="F94" t="s">
        <v>1167</v>
      </c>
      <c r="G94" t="s">
        <v>1168</v>
      </c>
      <c r="H94" t="s">
        <v>1169</v>
      </c>
      <c r="I94" t="s">
        <v>1170</v>
      </c>
      <c r="J94" t="s">
        <v>585</v>
      </c>
      <c r="K94" t="s">
        <v>586</v>
      </c>
      <c r="L94" s="19">
        <v>45068</v>
      </c>
      <c r="M94" s="20">
        <v>0.4054976851851852</v>
      </c>
      <c r="N94" t="s">
        <v>1171</v>
      </c>
      <c r="O94" s="19">
        <v>45069</v>
      </c>
      <c r="P94" s="20">
        <v>0.33333333333333331</v>
      </c>
      <c r="Q94" t="s">
        <v>578</v>
      </c>
      <c r="R94" t="s">
        <v>1172</v>
      </c>
      <c r="S94" s="19">
        <v>45069</v>
      </c>
      <c r="T94" s="20">
        <v>0.2845138888888889</v>
      </c>
      <c r="U94">
        <v>61</v>
      </c>
      <c r="V94" t="s">
        <v>1099</v>
      </c>
      <c r="W94" t="s">
        <v>1100</v>
      </c>
      <c r="X94" t="s">
        <v>811</v>
      </c>
      <c r="Y94" t="s">
        <v>61</v>
      </c>
      <c r="Z94" t="s">
        <v>583</v>
      </c>
      <c r="AA94" t="s">
        <v>584</v>
      </c>
      <c r="AB94" t="s">
        <v>553</v>
      </c>
      <c r="AC94" s="12">
        <v>45068.405497685184</v>
      </c>
      <c r="AD94" s="12">
        <v>45069.333333333336</v>
      </c>
      <c r="AE94">
        <v>22.268055555643514</v>
      </c>
      <c r="AF94" s="12">
        <v>45069.284513888888</v>
      </c>
      <c r="AG94" s="20">
        <v>3.3888888888888885E-2</v>
      </c>
      <c r="AH94" s="12">
        <v>45069.318402777775</v>
      </c>
      <c r="AI94">
        <v>0.35833333345362917</v>
      </c>
      <c r="AJ94" t="s">
        <v>143</v>
      </c>
      <c r="AM94">
        <v>5</v>
      </c>
      <c r="AN94">
        <v>23</v>
      </c>
      <c r="AO94" t="s">
        <v>144</v>
      </c>
      <c r="AP94">
        <v>21</v>
      </c>
      <c r="AQ94">
        <v>6</v>
      </c>
      <c r="AR94">
        <v>3</v>
      </c>
    </row>
    <row r="95" spans="1:44" x14ac:dyDescent="0.2">
      <c r="A95" t="s">
        <v>536</v>
      </c>
      <c r="B95" t="s">
        <v>569</v>
      </c>
      <c r="C95" t="s">
        <v>1166</v>
      </c>
      <c r="D95" t="s">
        <v>47</v>
      </c>
      <c r="E95" t="s">
        <v>539</v>
      </c>
      <c r="F95" t="s">
        <v>1167</v>
      </c>
      <c r="G95" t="s">
        <v>1168</v>
      </c>
      <c r="H95" t="s">
        <v>1169</v>
      </c>
      <c r="I95" t="s">
        <v>1170</v>
      </c>
      <c r="J95" t="s">
        <v>575</v>
      </c>
      <c r="K95" t="s">
        <v>576</v>
      </c>
      <c r="L95" s="19">
        <v>45068</v>
      </c>
      <c r="M95" s="20">
        <v>0.4054976851851852</v>
      </c>
      <c r="N95" t="s">
        <v>1171</v>
      </c>
      <c r="O95" s="19">
        <v>45069</v>
      </c>
      <c r="P95" s="20">
        <v>0.33333333333333331</v>
      </c>
      <c r="Q95" t="s">
        <v>578</v>
      </c>
      <c r="R95" t="s">
        <v>1172</v>
      </c>
      <c r="S95" s="19">
        <v>45069</v>
      </c>
      <c r="T95" s="20">
        <v>0.2845138888888889</v>
      </c>
      <c r="U95">
        <v>61</v>
      </c>
      <c r="V95" t="s">
        <v>1099</v>
      </c>
      <c r="W95" t="s">
        <v>1100</v>
      </c>
      <c r="X95" t="s">
        <v>811</v>
      </c>
      <c r="Y95" t="s">
        <v>61</v>
      </c>
      <c r="Z95" t="s">
        <v>62</v>
      </c>
      <c r="AA95" t="s">
        <v>584</v>
      </c>
      <c r="AB95" t="s">
        <v>553</v>
      </c>
      <c r="AC95" s="12">
        <v>45068.405497685184</v>
      </c>
      <c r="AD95" s="12">
        <v>45069.333333333336</v>
      </c>
      <c r="AE95">
        <v>22.268055555643514</v>
      </c>
      <c r="AF95" s="12">
        <v>45069.284513888888</v>
      </c>
      <c r="AG95" s="20">
        <v>3.3888888888888885E-2</v>
      </c>
      <c r="AH95" s="12">
        <v>45069.318402777775</v>
      </c>
      <c r="AI95">
        <v>0.35833333345362917</v>
      </c>
      <c r="AJ95" t="s">
        <v>143</v>
      </c>
      <c r="AM95">
        <v>5</v>
      </c>
      <c r="AN95">
        <v>23</v>
      </c>
      <c r="AO95" t="s">
        <v>144</v>
      </c>
      <c r="AP95">
        <v>21</v>
      </c>
      <c r="AQ95">
        <v>6</v>
      </c>
      <c r="AR95">
        <v>3</v>
      </c>
    </row>
    <row r="96" spans="1:44" x14ac:dyDescent="0.2">
      <c r="A96" t="s">
        <v>536</v>
      </c>
      <c r="B96" t="s">
        <v>569</v>
      </c>
      <c r="C96" t="s">
        <v>1173</v>
      </c>
      <c r="D96" t="s">
        <v>47</v>
      </c>
      <c r="E96" t="s">
        <v>539</v>
      </c>
      <c r="F96" t="s">
        <v>1174</v>
      </c>
      <c r="G96" t="s">
        <v>1175</v>
      </c>
      <c r="H96" t="s">
        <v>1176</v>
      </c>
      <c r="I96" t="s">
        <v>1177</v>
      </c>
      <c r="J96" t="s">
        <v>575</v>
      </c>
      <c r="K96" t="s">
        <v>576</v>
      </c>
      <c r="L96" s="19">
        <v>45068</v>
      </c>
      <c r="M96" s="20">
        <v>0.5580208333333333</v>
      </c>
      <c r="N96" t="s">
        <v>1178</v>
      </c>
      <c r="O96" s="19">
        <v>45069</v>
      </c>
      <c r="P96" s="20">
        <v>0.66666666666666663</v>
      </c>
      <c r="Q96" t="s">
        <v>578</v>
      </c>
      <c r="R96" t="s">
        <v>1179</v>
      </c>
      <c r="S96" s="19">
        <v>45069</v>
      </c>
      <c r="T96" s="20">
        <v>0.26346064814814812</v>
      </c>
      <c r="U96">
        <v>35</v>
      </c>
      <c r="V96" t="s">
        <v>1180</v>
      </c>
      <c r="W96" t="s">
        <v>1181</v>
      </c>
      <c r="X96" t="s">
        <v>789</v>
      </c>
      <c r="Y96" t="s">
        <v>61</v>
      </c>
      <c r="Z96" t="s">
        <v>583</v>
      </c>
      <c r="AA96" t="s">
        <v>584</v>
      </c>
      <c r="AB96" t="s">
        <v>553</v>
      </c>
      <c r="AC96" s="12">
        <v>45068.558020833334</v>
      </c>
      <c r="AD96" s="12">
        <v>45069.666666666664</v>
      </c>
      <c r="AE96">
        <v>26.607499999925494</v>
      </c>
      <c r="AF96" s="12">
        <v>45069.263460648152</v>
      </c>
      <c r="AG96" s="20">
        <v>1.9444444444444445E-2</v>
      </c>
      <c r="AH96" s="12">
        <v>45069.282905092594</v>
      </c>
      <c r="AI96">
        <v>9.2102777776890434</v>
      </c>
      <c r="AJ96" t="s">
        <v>143</v>
      </c>
      <c r="AM96">
        <v>5</v>
      </c>
      <c r="AN96">
        <v>23</v>
      </c>
      <c r="AO96" t="s">
        <v>144</v>
      </c>
      <c r="AP96">
        <v>21</v>
      </c>
      <c r="AQ96">
        <v>6</v>
      </c>
      <c r="AR96">
        <v>3</v>
      </c>
    </row>
    <row r="97" spans="1:44" x14ac:dyDescent="0.2">
      <c r="A97" t="s">
        <v>536</v>
      </c>
      <c r="B97" t="s">
        <v>569</v>
      </c>
      <c r="C97" t="s">
        <v>1173</v>
      </c>
      <c r="D97" t="s">
        <v>47</v>
      </c>
      <c r="E97" t="s">
        <v>539</v>
      </c>
      <c r="F97" t="s">
        <v>1174</v>
      </c>
      <c r="G97" t="s">
        <v>1175</v>
      </c>
      <c r="H97" t="s">
        <v>1176</v>
      </c>
      <c r="I97" t="s">
        <v>1177</v>
      </c>
      <c r="J97" t="s">
        <v>585</v>
      </c>
      <c r="K97" t="s">
        <v>586</v>
      </c>
      <c r="L97" s="19">
        <v>45068</v>
      </c>
      <c r="M97" s="20">
        <v>0.5580208333333333</v>
      </c>
      <c r="N97" t="s">
        <v>1178</v>
      </c>
      <c r="O97" s="19">
        <v>45069</v>
      </c>
      <c r="P97" s="20">
        <v>0.66666666666666663</v>
      </c>
      <c r="Q97" t="s">
        <v>578</v>
      </c>
      <c r="R97" t="s">
        <v>1179</v>
      </c>
      <c r="S97" s="19">
        <v>45069</v>
      </c>
      <c r="T97" s="20">
        <v>0.26346064814814812</v>
      </c>
      <c r="U97">
        <v>35</v>
      </c>
      <c r="V97" t="s">
        <v>1180</v>
      </c>
      <c r="W97" t="s">
        <v>1181</v>
      </c>
      <c r="X97" t="s">
        <v>789</v>
      </c>
      <c r="Y97" t="s">
        <v>61</v>
      </c>
      <c r="Z97" t="s">
        <v>62</v>
      </c>
      <c r="AA97" t="s">
        <v>584</v>
      </c>
      <c r="AB97" t="s">
        <v>553</v>
      </c>
      <c r="AC97" s="12">
        <v>45068.558020833334</v>
      </c>
      <c r="AD97" s="12">
        <v>45069.666666666664</v>
      </c>
      <c r="AE97">
        <v>26.607499999925494</v>
      </c>
      <c r="AF97" s="12">
        <v>45069.263460648152</v>
      </c>
      <c r="AG97" s="20">
        <v>1.9444444444444445E-2</v>
      </c>
      <c r="AH97" s="12">
        <v>45069.282905092594</v>
      </c>
      <c r="AI97">
        <v>9.2102777776890434</v>
      </c>
      <c r="AJ97" t="s">
        <v>143</v>
      </c>
      <c r="AM97">
        <v>5</v>
      </c>
      <c r="AN97">
        <v>23</v>
      </c>
      <c r="AO97" t="s">
        <v>144</v>
      </c>
      <c r="AP97">
        <v>21</v>
      </c>
      <c r="AQ97">
        <v>6</v>
      </c>
      <c r="AR97">
        <v>3</v>
      </c>
    </row>
    <row r="98" spans="1:44" x14ac:dyDescent="0.2">
      <c r="A98" t="s">
        <v>536</v>
      </c>
      <c r="B98" t="s">
        <v>569</v>
      </c>
      <c r="C98" t="s">
        <v>1182</v>
      </c>
      <c r="D98" t="s">
        <v>47</v>
      </c>
      <c r="E98" t="s">
        <v>539</v>
      </c>
      <c r="F98" t="s">
        <v>1183</v>
      </c>
      <c r="G98" t="s">
        <v>1184</v>
      </c>
      <c r="H98" t="s">
        <v>1185</v>
      </c>
      <c r="I98" t="s">
        <v>1186</v>
      </c>
      <c r="J98" t="s">
        <v>575</v>
      </c>
      <c r="K98" t="s">
        <v>576</v>
      </c>
      <c r="L98" s="19">
        <v>45068</v>
      </c>
      <c r="M98" s="20">
        <v>0.43744212962962964</v>
      </c>
      <c r="N98" t="s">
        <v>1187</v>
      </c>
      <c r="O98" s="19">
        <v>45068</v>
      </c>
      <c r="P98" s="20">
        <v>0.75</v>
      </c>
      <c r="Q98" t="s">
        <v>578</v>
      </c>
      <c r="R98" t="s">
        <v>1188</v>
      </c>
      <c r="S98" s="19">
        <v>45068</v>
      </c>
      <c r="T98" s="20">
        <v>0.5900347222222222</v>
      </c>
      <c r="U98">
        <v>33</v>
      </c>
      <c r="V98" t="s">
        <v>580</v>
      </c>
      <c r="W98" t="s">
        <v>581</v>
      </c>
      <c r="X98" t="s">
        <v>582</v>
      </c>
      <c r="Y98" t="s">
        <v>61</v>
      </c>
      <c r="Z98" t="s">
        <v>583</v>
      </c>
      <c r="AA98" t="s">
        <v>584</v>
      </c>
      <c r="AB98" t="s">
        <v>553</v>
      </c>
      <c r="AC98" s="12">
        <v>45068.437442129631</v>
      </c>
      <c r="AD98" s="12">
        <v>45068.75</v>
      </c>
      <c r="AE98">
        <v>7.5013888888643123</v>
      </c>
      <c r="AF98" s="12">
        <v>45068.59003472222</v>
      </c>
      <c r="AG98" s="20">
        <v>1.8333333333333333E-2</v>
      </c>
      <c r="AH98" s="12">
        <v>45068.608368055553</v>
      </c>
      <c r="AI98">
        <v>3.3991666667279787</v>
      </c>
      <c r="AJ98" t="s">
        <v>143</v>
      </c>
      <c r="AM98">
        <v>5</v>
      </c>
      <c r="AN98">
        <v>22</v>
      </c>
      <c r="AO98" t="s">
        <v>144</v>
      </c>
      <c r="AP98">
        <v>21</v>
      </c>
      <c r="AQ98">
        <v>14</v>
      </c>
      <c r="AR98">
        <v>2</v>
      </c>
    </row>
    <row r="99" spans="1:44" x14ac:dyDescent="0.2">
      <c r="A99" t="s">
        <v>536</v>
      </c>
      <c r="B99" t="s">
        <v>569</v>
      </c>
      <c r="C99" t="s">
        <v>1182</v>
      </c>
      <c r="D99" t="s">
        <v>47</v>
      </c>
      <c r="E99" t="s">
        <v>539</v>
      </c>
      <c r="F99" t="s">
        <v>1183</v>
      </c>
      <c r="G99" t="s">
        <v>1184</v>
      </c>
      <c r="H99" t="s">
        <v>1185</v>
      </c>
      <c r="I99" t="s">
        <v>1186</v>
      </c>
      <c r="J99" t="s">
        <v>585</v>
      </c>
      <c r="K99" t="s">
        <v>586</v>
      </c>
      <c r="L99" s="19">
        <v>45068</v>
      </c>
      <c r="M99" s="20">
        <v>0.43744212962962964</v>
      </c>
      <c r="N99" t="s">
        <v>1187</v>
      </c>
      <c r="O99" s="19">
        <v>45068</v>
      </c>
      <c r="P99" s="20">
        <v>0.75</v>
      </c>
      <c r="Q99" t="s">
        <v>578</v>
      </c>
      <c r="R99" t="s">
        <v>1188</v>
      </c>
      <c r="S99" s="19">
        <v>45068</v>
      </c>
      <c r="T99" s="20">
        <v>0.5900347222222222</v>
      </c>
      <c r="U99">
        <v>33</v>
      </c>
      <c r="V99" t="s">
        <v>580</v>
      </c>
      <c r="W99" t="s">
        <v>581</v>
      </c>
      <c r="X99" t="s">
        <v>582</v>
      </c>
      <c r="Y99" t="s">
        <v>61</v>
      </c>
      <c r="Z99" t="s">
        <v>62</v>
      </c>
      <c r="AA99" t="s">
        <v>584</v>
      </c>
      <c r="AB99" t="s">
        <v>553</v>
      </c>
      <c r="AC99" s="12">
        <v>45068.437442129631</v>
      </c>
      <c r="AD99" s="12">
        <v>45068.75</v>
      </c>
      <c r="AE99">
        <v>7.5013888888643123</v>
      </c>
      <c r="AF99" s="12">
        <v>45068.59003472222</v>
      </c>
      <c r="AG99" s="20">
        <v>1.8333333333333333E-2</v>
      </c>
      <c r="AH99" s="12">
        <v>45068.608368055553</v>
      </c>
      <c r="AI99">
        <v>3.3991666667279787</v>
      </c>
      <c r="AJ99" t="s">
        <v>143</v>
      </c>
      <c r="AM99">
        <v>5</v>
      </c>
      <c r="AN99">
        <v>22</v>
      </c>
      <c r="AO99" t="s">
        <v>144</v>
      </c>
      <c r="AP99">
        <v>21</v>
      </c>
      <c r="AQ99">
        <v>14</v>
      </c>
      <c r="AR99">
        <v>2</v>
      </c>
    </row>
    <row r="100" spans="1:44" x14ac:dyDescent="0.2">
      <c r="A100" t="s">
        <v>536</v>
      </c>
      <c r="B100" t="s">
        <v>569</v>
      </c>
      <c r="C100" t="s">
        <v>1189</v>
      </c>
      <c r="D100" t="s">
        <v>47</v>
      </c>
      <c r="E100" t="s">
        <v>539</v>
      </c>
      <c r="F100" t="s">
        <v>1190</v>
      </c>
      <c r="G100" t="s">
        <v>1191</v>
      </c>
      <c r="H100" t="s">
        <v>1192</v>
      </c>
      <c r="I100" t="s">
        <v>1193</v>
      </c>
      <c r="J100" t="s">
        <v>575</v>
      </c>
      <c r="K100" t="s">
        <v>576</v>
      </c>
      <c r="L100" s="19">
        <v>45068</v>
      </c>
      <c r="M100" s="20">
        <v>0.3397222222222222</v>
      </c>
      <c r="N100" t="s">
        <v>1008</v>
      </c>
      <c r="O100" s="19">
        <v>45069</v>
      </c>
      <c r="P100" s="20">
        <v>0.70833333333333337</v>
      </c>
      <c r="Q100" t="s">
        <v>578</v>
      </c>
      <c r="R100" t="s">
        <v>1194</v>
      </c>
      <c r="S100" s="19">
        <v>45068</v>
      </c>
      <c r="T100" s="20">
        <v>0.58006944444444442</v>
      </c>
      <c r="U100">
        <v>33</v>
      </c>
      <c r="V100" t="s">
        <v>580</v>
      </c>
      <c r="W100" t="s">
        <v>581</v>
      </c>
      <c r="X100" t="s">
        <v>582</v>
      </c>
      <c r="Y100" t="s">
        <v>61</v>
      </c>
      <c r="Z100" t="s">
        <v>62</v>
      </c>
      <c r="AA100" t="s">
        <v>584</v>
      </c>
      <c r="AB100" t="s">
        <v>553</v>
      </c>
      <c r="AC100" s="12">
        <v>45068.339722222219</v>
      </c>
      <c r="AD100" s="12">
        <v>45069.708333333336</v>
      </c>
      <c r="AE100">
        <v>32.8466666667955</v>
      </c>
      <c r="AF100" s="12">
        <v>45068.580069444448</v>
      </c>
      <c r="AG100" s="20">
        <v>1.8333333333333333E-2</v>
      </c>
      <c r="AH100" s="12">
        <v>45068.598402777781</v>
      </c>
      <c r="AI100">
        <v>26.638333333306946</v>
      </c>
      <c r="AJ100" t="s">
        <v>143</v>
      </c>
      <c r="AM100">
        <v>5</v>
      </c>
      <c r="AN100">
        <v>22</v>
      </c>
      <c r="AO100" t="s">
        <v>144</v>
      </c>
      <c r="AP100">
        <v>21</v>
      </c>
      <c r="AQ100">
        <v>13</v>
      </c>
      <c r="AR100">
        <v>2</v>
      </c>
    </row>
    <row r="101" spans="1:44" x14ac:dyDescent="0.2">
      <c r="A101" t="s">
        <v>536</v>
      </c>
      <c r="B101" t="s">
        <v>569</v>
      </c>
      <c r="C101" t="s">
        <v>1195</v>
      </c>
      <c r="D101" t="s">
        <v>47</v>
      </c>
      <c r="E101" t="s">
        <v>539</v>
      </c>
      <c r="F101" t="s">
        <v>1196</v>
      </c>
      <c r="G101" t="s">
        <v>1197</v>
      </c>
      <c r="H101" t="s">
        <v>1198</v>
      </c>
      <c r="I101" t="s">
        <v>1199</v>
      </c>
      <c r="J101" t="s">
        <v>585</v>
      </c>
      <c r="K101" t="s">
        <v>586</v>
      </c>
      <c r="L101" s="19">
        <v>45065</v>
      </c>
      <c r="M101" s="20">
        <v>0.44231481481481483</v>
      </c>
      <c r="N101" t="s">
        <v>1200</v>
      </c>
      <c r="O101" s="19">
        <v>45068</v>
      </c>
      <c r="P101" s="20">
        <v>0.75</v>
      </c>
      <c r="Q101" t="s">
        <v>578</v>
      </c>
      <c r="R101" t="s">
        <v>1201</v>
      </c>
      <c r="S101" s="19">
        <v>45068</v>
      </c>
      <c r="T101" s="20">
        <v>0.58337962962962964</v>
      </c>
      <c r="U101">
        <v>77</v>
      </c>
      <c r="V101" t="s">
        <v>1202</v>
      </c>
      <c r="W101" t="s">
        <v>1203</v>
      </c>
      <c r="X101" t="s">
        <v>789</v>
      </c>
      <c r="Y101" t="s">
        <v>61</v>
      </c>
      <c r="Z101" t="s">
        <v>583</v>
      </c>
      <c r="AA101" t="s">
        <v>584</v>
      </c>
      <c r="AB101" t="s">
        <v>553</v>
      </c>
      <c r="AC101" s="12">
        <v>45065.442314814813</v>
      </c>
      <c r="AD101" s="12">
        <v>45068.75</v>
      </c>
      <c r="AE101">
        <v>79.384444444498513</v>
      </c>
      <c r="AF101" s="12">
        <v>45068.583379629628</v>
      </c>
      <c r="AG101" s="20">
        <v>4.2777777777777776E-2</v>
      </c>
      <c r="AH101" s="12">
        <v>45068.626157407409</v>
      </c>
      <c r="AI101">
        <v>2.9722222221898846</v>
      </c>
      <c r="AJ101" t="s">
        <v>143</v>
      </c>
      <c r="AM101">
        <v>5</v>
      </c>
      <c r="AN101">
        <v>22</v>
      </c>
      <c r="AO101" t="s">
        <v>144</v>
      </c>
      <c r="AP101">
        <v>21</v>
      </c>
      <c r="AQ101">
        <v>14</v>
      </c>
      <c r="AR101">
        <v>2</v>
      </c>
    </row>
    <row r="102" spans="1:44" x14ac:dyDescent="0.2">
      <c r="A102" t="s">
        <v>536</v>
      </c>
      <c r="B102" t="s">
        <v>569</v>
      </c>
      <c r="C102" t="s">
        <v>1195</v>
      </c>
      <c r="D102" t="s">
        <v>47</v>
      </c>
      <c r="E102" t="s">
        <v>539</v>
      </c>
      <c r="F102" t="s">
        <v>1196</v>
      </c>
      <c r="G102" t="s">
        <v>1197</v>
      </c>
      <c r="H102" t="s">
        <v>1198</v>
      </c>
      <c r="I102" t="s">
        <v>1199</v>
      </c>
      <c r="J102" t="s">
        <v>575</v>
      </c>
      <c r="K102" t="s">
        <v>576</v>
      </c>
      <c r="L102" s="19">
        <v>45065</v>
      </c>
      <c r="M102" s="20">
        <v>0.44231481481481483</v>
      </c>
      <c r="N102" t="s">
        <v>1200</v>
      </c>
      <c r="O102" s="19">
        <v>45068</v>
      </c>
      <c r="P102" s="20">
        <v>0.75</v>
      </c>
      <c r="Q102" t="s">
        <v>578</v>
      </c>
      <c r="R102" t="s">
        <v>1201</v>
      </c>
      <c r="S102" s="19">
        <v>45068</v>
      </c>
      <c r="T102" s="20">
        <v>0.58337962962962964</v>
      </c>
      <c r="U102">
        <v>77</v>
      </c>
      <c r="V102" t="s">
        <v>1202</v>
      </c>
      <c r="W102" t="s">
        <v>1203</v>
      </c>
      <c r="X102" t="s">
        <v>789</v>
      </c>
      <c r="Y102" t="s">
        <v>61</v>
      </c>
      <c r="Z102" t="s">
        <v>62</v>
      </c>
      <c r="AA102" t="s">
        <v>584</v>
      </c>
      <c r="AB102" t="s">
        <v>553</v>
      </c>
      <c r="AC102" s="12">
        <v>45065.442314814813</v>
      </c>
      <c r="AD102" s="12">
        <v>45068.75</v>
      </c>
      <c r="AE102">
        <v>79.384444444498513</v>
      </c>
      <c r="AF102" s="12">
        <v>45068.583379629628</v>
      </c>
      <c r="AG102" s="20">
        <v>4.2777777777777776E-2</v>
      </c>
      <c r="AH102" s="12">
        <v>45068.626157407409</v>
      </c>
      <c r="AI102">
        <v>2.9722222221898846</v>
      </c>
      <c r="AJ102" t="s">
        <v>143</v>
      </c>
      <c r="AM102">
        <v>5</v>
      </c>
      <c r="AN102">
        <v>22</v>
      </c>
      <c r="AO102" t="s">
        <v>144</v>
      </c>
      <c r="AP102">
        <v>21</v>
      </c>
      <c r="AQ102">
        <v>14</v>
      </c>
      <c r="AR102">
        <v>2</v>
      </c>
    </row>
    <row r="103" spans="1:44" x14ac:dyDescent="0.2">
      <c r="A103" t="s">
        <v>536</v>
      </c>
      <c r="B103" t="s">
        <v>569</v>
      </c>
      <c r="C103" t="s">
        <v>1204</v>
      </c>
      <c r="D103" t="s">
        <v>47</v>
      </c>
      <c r="E103" t="s">
        <v>539</v>
      </c>
      <c r="F103" t="s">
        <v>1205</v>
      </c>
      <c r="G103" t="s">
        <v>1206</v>
      </c>
      <c r="H103" t="s">
        <v>1207</v>
      </c>
      <c r="I103" t="s">
        <v>1208</v>
      </c>
      <c r="J103" t="s">
        <v>585</v>
      </c>
      <c r="K103" t="s">
        <v>586</v>
      </c>
      <c r="L103" s="19">
        <v>45068</v>
      </c>
      <c r="M103" s="20">
        <v>0.44228009259259254</v>
      </c>
      <c r="N103" t="s">
        <v>1008</v>
      </c>
      <c r="O103" s="19">
        <v>45069</v>
      </c>
      <c r="P103" s="20">
        <v>0.625</v>
      </c>
      <c r="Q103" t="s">
        <v>578</v>
      </c>
      <c r="R103" t="s">
        <v>1209</v>
      </c>
      <c r="S103" s="19">
        <v>45068</v>
      </c>
      <c r="T103" s="20">
        <v>0.57890046296296294</v>
      </c>
      <c r="U103">
        <v>33</v>
      </c>
      <c r="V103" t="s">
        <v>580</v>
      </c>
      <c r="W103" t="s">
        <v>581</v>
      </c>
      <c r="X103" t="s">
        <v>582</v>
      </c>
      <c r="Y103" t="s">
        <v>61</v>
      </c>
      <c r="Z103" t="s">
        <v>583</v>
      </c>
      <c r="AA103" t="s">
        <v>584</v>
      </c>
      <c r="AB103" t="s">
        <v>553</v>
      </c>
      <c r="AC103" s="12">
        <v>45068.442280092589</v>
      </c>
      <c r="AD103" s="12">
        <v>45069.625</v>
      </c>
      <c r="AE103">
        <v>28.385277777852025</v>
      </c>
      <c r="AF103" s="12">
        <v>45068.578900462962</v>
      </c>
      <c r="AG103" s="20">
        <v>1.8333333333333333E-2</v>
      </c>
      <c r="AH103" s="12">
        <v>45068.597233796296</v>
      </c>
      <c r="AI103">
        <v>24.666388888901565</v>
      </c>
      <c r="AJ103" t="s">
        <v>143</v>
      </c>
      <c r="AM103">
        <v>5</v>
      </c>
      <c r="AN103">
        <v>22</v>
      </c>
      <c r="AO103" t="s">
        <v>144</v>
      </c>
      <c r="AP103">
        <v>21</v>
      </c>
      <c r="AQ103">
        <v>13</v>
      </c>
      <c r="AR103">
        <v>2</v>
      </c>
    </row>
    <row r="104" spans="1:44" x14ac:dyDescent="0.2">
      <c r="A104" t="s">
        <v>536</v>
      </c>
      <c r="B104" t="s">
        <v>569</v>
      </c>
      <c r="C104" t="s">
        <v>1204</v>
      </c>
      <c r="D104" t="s">
        <v>47</v>
      </c>
      <c r="E104" t="s">
        <v>539</v>
      </c>
      <c r="F104" t="s">
        <v>1205</v>
      </c>
      <c r="G104" t="s">
        <v>1206</v>
      </c>
      <c r="H104" t="s">
        <v>1207</v>
      </c>
      <c r="I104" t="s">
        <v>1208</v>
      </c>
      <c r="J104" t="s">
        <v>575</v>
      </c>
      <c r="K104" t="s">
        <v>576</v>
      </c>
      <c r="L104" s="19">
        <v>45068</v>
      </c>
      <c r="M104" s="20">
        <v>0.44228009259259254</v>
      </c>
      <c r="N104" t="s">
        <v>1008</v>
      </c>
      <c r="O104" s="19">
        <v>45069</v>
      </c>
      <c r="P104" s="20">
        <v>0.625</v>
      </c>
      <c r="Q104" t="s">
        <v>578</v>
      </c>
      <c r="R104" t="s">
        <v>1209</v>
      </c>
      <c r="S104" s="19">
        <v>45068</v>
      </c>
      <c r="T104" s="20">
        <v>0.57890046296296294</v>
      </c>
      <c r="U104">
        <v>33</v>
      </c>
      <c r="V104" t="s">
        <v>580</v>
      </c>
      <c r="W104" t="s">
        <v>581</v>
      </c>
      <c r="X104" t="s">
        <v>582</v>
      </c>
      <c r="Y104" t="s">
        <v>61</v>
      </c>
      <c r="Z104" t="s">
        <v>62</v>
      </c>
      <c r="AA104" t="s">
        <v>584</v>
      </c>
      <c r="AB104" t="s">
        <v>553</v>
      </c>
      <c r="AC104" s="12">
        <v>45068.442280092589</v>
      </c>
      <c r="AD104" s="12">
        <v>45069.625</v>
      </c>
      <c r="AE104">
        <v>28.385277777852025</v>
      </c>
      <c r="AF104" s="12">
        <v>45068.578900462962</v>
      </c>
      <c r="AG104" s="20">
        <v>1.8333333333333333E-2</v>
      </c>
      <c r="AH104" s="12">
        <v>45068.597233796296</v>
      </c>
      <c r="AI104">
        <v>24.666388888901565</v>
      </c>
      <c r="AJ104" t="s">
        <v>143</v>
      </c>
      <c r="AM104">
        <v>5</v>
      </c>
      <c r="AN104">
        <v>22</v>
      </c>
      <c r="AO104" t="s">
        <v>144</v>
      </c>
      <c r="AP104">
        <v>21</v>
      </c>
      <c r="AQ104">
        <v>13</v>
      </c>
      <c r="AR104">
        <v>2</v>
      </c>
    </row>
    <row r="105" spans="1:44" x14ac:dyDescent="0.2">
      <c r="A105" t="s">
        <v>536</v>
      </c>
      <c r="B105" t="s">
        <v>569</v>
      </c>
      <c r="C105" t="s">
        <v>1210</v>
      </c>
      <c r="D105" t="s">
        <v>47</v>
      </c>
      <c r="E105" t="s">
        <v>539</v>
      </c>
      <c r="F105" t="s">
        <v>793</v>
      </c>
      <c r="G105" t="s">
        <v>794</v>
      </c>
      <c r="H105" t="s">
        <v>795</v>
      </c>
      <c r="I105" t="s">
        <v>796</v>
      </c>
      <c r="J105" t="s">
        <v>585</v>
      </c>
      <c r="K105" t="s">
        <v>586</v>
      </c>
      <c r="L105" s="19">
        <v>45068</v>
      </c>
      <c r="M105" s="20">
        <v>0.43982638888888892</v>
      </c>
      <c r="N105" t="s">
        <v>1211</v>
      </c>
      <c r="O105" s="19">
        <v>45068</v>
      </c>
      <c r="P105" s="20">
        <v>0.64583333333333337</v>
      </c>
      <c r="Q105" t="s">
        <v>578</v>
      </c>
      <c r="R105" t="s">
        <v>1212</v>
      </c>
      <c r="S105" s="19">
        <v>45068</v>
      </c>
      <c r="T105" s="20">
        <v>0.47321759259259261</v>
      </c>
      <c r="U105">
        <v>16</v>
      </c>
      <c r="V105" t="s">
        <v>799</v>
      </c>
      <c r="W105" t="s">
        <v>800</v>
      </c>
      <c r="X105" t="s">
        <v>582</v>
      </c>
      <c r="Y105" t="s">
        <v>61</v>
      </c>
      <c r="Z105" t="s">
        <v>583</v>
      </c>
      <c r="AA105" t="s">
        <v>584</v>
      </c>
      <c r="AB105" t="s">
        <v>553</v>
      </c>
      <c r="AC105" s="12">
        <v>45068.439826388887</v>
      </c>
      <c r="AD105" s="12">
        <v>45068.645833333336</v>
      </c>
      <c r="AE105">
        <v>4.9441666667698883</v>
      </c>
      <c r="AF105" s="12">
        <v>45068.473217592589</v>
      </c>
      <c r="AG105" s="20">
        <v>8.8888888888888889E-3</v>
      </c>
      <c r="AH105" s="12">
        <v>45068.482106481482</v>
      </c>
      <c r="AI105">
        <v>3.9294444446568377</v>
      </c>
      <c r="AJ105" t="s">
        <v>143</v>
      </c>
      <c r="AM105">
        <v>5</v>
      </c>
      <c r="AN105">
        <v>22</v>
      </c>
      <c r="AO105" t="s">
        <v>144</v>
      </c>
      <c r="AP105">
        <v>21</v>
      </c>
      <c r="AQ105">
        <v>11</v>
      </c>
      <c r="AR105">
        <v>2</v>
      </c>
    </row>
    <row r="106" spans="1:44" x14ac:dyDescent="0.2">
      <c r="A106" t="s">
        <v>536</v>
      </c>
      <c r="B106" t="s">
        <v>569</v>
      </c>
      <c r="C106" t="s">
        <v>1210</v>
      </c>
      <c r="D106" t="s">
        <v>47</v>
      </c>
      <c r="E106" t="s">
        <v>539</v>
      </c>
      <c r="F106" t="s">
        <v>793</v>
      </c>
      <c r="G106" t="s">
        <v>794</v>
      </c>
      <c r="H106" t="s">
        <v>795</v>
      </c>
      <c r="I106" t="s">
        <v>796</v>
      </c>
      <c r="J106" t="s">
        <v>575</v>
      </c>
      <c r="K106" t="s">
        <v>576</v>
      </c>
      <c r="L106" s="19">
        <v>45068</v>
      </c>
      <c r="M106" s="20">
        <v>0.43982638888888892</v>
      </c>
      <c r="N106" t="s">
        <v>1211</v>
      </c>
      <c r="O106" s="19">
        <v>45068</v>
      </c>
      <c r="P106" s="20">
        <v>0.64583333333333337</v>
      </c>
      <c r="Q106" t="s">
        <v>578</v>
      </c>
      <c r="R106" t="s">
        <v>1212</v>
      </c>
      <c r="S106" s="19">
        <v>45068</v>
      </c>
      <c r="T106" s="20">
        <v>0.47321759259259261</v>
      </c>
      <c r="U106">
        <v>16</v>
      </c>
      <c r="V106" t="s">
        <v>799</v>
      </c>
      <c r="W106" t="s">
        <v>800</v>
      </c>
      <c r="X106" t="s">
        <v>582</v>
      </c>
      <c r="Y106" t="s">
        <v>61</v>
      </c>
      <c r="Z106" t="s">
        <v>62</v>
      </c>
      <c r="AA106" t="s">
        <v>584</v>
      </c>
      <c r="AB106" t="s">
        <v>553</v>
      </c>
      <c r="AC106" s="12">
        <v>45068.439826388887</v>
      </c>
      <c r="AD106" s="12">
        <v>45068.645833333336</v>
      </c>
      <c r="AE106">
        <v>4.9441666667698883</v>
      </c>
      <c r="AF106" s="12">
        <v>45068.473217592589</v>
      </c>
      <c r="AG106" s="20">
        <v>8.8888888888888889E-3</v>
      </c>
      <c r="AH106" s="12">
        <v>45068.482106481482</v>
      </c>
      <c r="AI106">
        <v>3.9294444446568377</v>
      </c>
      <c r="AJ106" t="s">
        <v>143</v>
      </c>
      <c r="AM106">
        <v>5</v>
      </c>
      <c r="AN106">
        <v>22</v>
      </c>
      <c r="AO106" t="s">
        <v>144</v>
      </c>
      <c r="AP106">
        <v>21</v>
      </c>
      <c r="AQ106">
        <v>11</v>
      </c>
      <c r="AR106">
        <v>2</v>
      </c>
    </row>
    <row r="107" spans="1:44" x14ac:dyDescent="0.2">
      <c r="A107" t="s">
        <v>536</v>
      </c>
      <c r="B107" t="s">
        <v>569</v>
      </c>
      <c r="C107" t="s">
        <v>1213</v>
      </c>
      <c r="D107" t="s">
        <v>47</v>
      </c>
      <c r="E107" t="s">
        <v>539</v>
      </c>
      <c r="F107" t="s">
        <v>1214</v>
      </c>
      <c r="G107" t="s">
        <v>1215</v>
      </c>
      <c r="H107" t="s">
        <v>1216</v>
      </c>
      <c r="I107" t="s">
        <v>1217</v>
      </c>
      <c r="J107" t="s">
        <v>575</v>
      </c>
      <c r="K107" t="s">
        <v>576</v>
      </c>
      <c r="L107" s="19">
        <v>45065</v>
      </c>
      <c r="M107" s="20">
        <v>0.50822916666666662</v>
      </c>
      <c r="N107" t="s">
        <v>1218</v>
      </c>
      <c r="O107" s="19">
        <v>45068</v>
      </c>
      <c r="P107" s="20">
        <v>0.83333333333333337</v>
      </c>
      <c r="Q107" t="s">
        <v>578</v>
      </c>
      <c r="R107" t="s">
        <v>1219</v>
      </c>
      <c r="S107" s="19">
        <v>45068</v>
      </c>
      <c r="T107" s="20">
        <v>0.39083333333333337</v>
      </c>
      <c r="U107">
        <v>0</v>
      </c>
      <c r="V107" t="s">
        <v>144</v>
      </c>
      <c r="W107" t="s">
        <v>144</v>
      </c>
      <c r="X107" t="s">
        <v>801</v>
      </c>
      <c r="Y107" t="s">
        <v>61</v>
      </c>
      <c r="Z107" t="s">
        <v>62</v>
      </c>
      <c r="AA107" t="s">
        <v>584</v>
      </c>
      <c r="AB107" t="s">
        <v>553</v>
      </c>
      <c r="AC107" s="12">
        <v>45065.508229166669</v>
      </c>
      <c r="AD107" s="12">
        <v>45068.833333333336</v>
      </c>
      <c r="AE107">
        <v>79.802499999990687</v>
      </c>
      <c r="AF107" s="12">
        <v>45068.390833333331</v>
      </c>
      <c r="AG107" s="20">
        <v>0</v>
      </c>
      <c r="AH107" s="12">
        <v>45068.390833333331</v>
      </c>
      <c r="AI107">
        <v>10.620000000111759</v>
      </c>
      <c r="AJ107" t="s">
        <v>143</v>
      </c>
      <c r="AM107">
        <v>5</v>
      </c>
      <c r="AN107">
        <v>22</v>
      </c>
      <c r="AO107" t="s">
        <v>144</v>
      </c>
      <c r="AP107">
        <v>21</v>
      </c>
      <c r="AQ107">
        <v>9</v>
      </c>
      <c r="AR107">
        <v>2</v>
      </c>
    </row>
    <row r="108" spans="1:44" x14ac:dyDescent="0.2">
      <c r="A108" t="s">
        <v>536</v>
      </c>
      <c r="B108" t="s">
        <v>569</v>
      </c>
      <c r="C108" t="s">
        <v>1220</v>
      </c>
      <c r="D108" t="s">
        <v>47</v>
      </c>
      <c r="E108" t="s">
        <v>539</v>
      </c>
      <c r="F108" t="s">
        <v>846</v>
      </c>
      <c r="G108" t="s">
        <v>847</v>
      </c>
      <c r="H108" t="s">
        <v>848</v>
      </c>
      <c r="I108" t="s">
        <v>849</v>
      </c>
      <c r="J108" t="s">
        <v>575</v>
      </c>
      <c r="K108" t="s">
        <v>576</v>
      </c>
      <c r="L108" s="19">
        <v>45065</v>
      </c>
      <c r="M108" s="20">
        <v>0.43990740740740741</v>
      </c>
      <c r="N108" t="s">
        <v>1221</v>
      </c>
      <c r="O108" s="19">
        <v>45068</v>
      </c>
      <c r="P108" s="20">
        <v>0.79166666666666663</v>
      </c>
      <c r="Q108" t="s">
        <v>578</v>
      </c>
      <c r="R108" t="s">
        <v>1222</v>
      </c>
      <c r="S108" s="19">
        <v>45068</v>
      </c>
      <c r="T108" s="20">
        <v>0.40127314814814818</v>
      </c>
      <c r="U108">
        <v>47</v>
      </c>
      <c r="V108" t="s">
        <v>852</v>
      </c>
      <c r="W108" t="s">
        <v>853</v>
      </c>
      <c r="X108" t="s">
        <v>789</v>
      </c>
      <c r="Y108" t="s">
        <v>61</v>
      </c>
      <c r="Z108" t="s">
        <v>62</v>
      </c>
      <c r="AA108" t="s">
        <v>584</v>
      </c>
      <c r="AB108" t="s">
        <v>553</v>
      </c>
      <c r="AC108" s="12">
        <v>45065.43990740741</v>
      </c>
      <c r="AD108" s="12">
        <v>45068.791666666664</v>
      </c>
      <c r="AE108">
        <v>80.442222222103737</v>
      </c>
      <c r="AF108" s="12">
        <v>45068.401273148149</v>
      </c>
      <c r="AG108" s="20">
        <v>2.6111111111111113E-2</v>
      </c>
      <c r="AH108" s="12">
        <v>45068.427384259259</v>
      </c>
      <c r="AI108">
        <v>8.7427777777193114</v>
      </c>
      <c r="AJ108" t="s">
        <v>143</v>
      </c>
      <c r="AM108">
        <v>5</v>
      </c>
      <c r="AN108">
        <v>22</v>
      </c>
      <c r="AO108" t="s">
        <v>144</v>
      </c>
      <c r="AP108">
        <v>21</v>
      </c>
      <c r="AQ108">
        <v>9</v>
      </c>
      <c r="AR108">
        <v>2</v>
      </c>
    </row>
    <row r="109" spans="1:44" x14ac:dyDescent="0.2">
      <c r="A109" t="s">
        <v>536</v>
      </c>
      <c r="B109" t="s">
        <v>569</v>
      </c>
      <c r="C109" t="s">
        <v>1223</v>
      </c>
      <c r="D109" t="s">
        <v>47</v>
      </c>
      <c r="E109" t="s">
        <v>539</v>
      </c>
      <c r="F109" t="s">
        <v>1054</v>
      </c>
      <c r="G109" t="s">
        <v>1055</v>
      </c>
      <c r="H109" t="s">
        <v>1056</v>
      </c>
      <c r="I109" t="s">
        <v>1057</v>
      </c>
      <c r="J109" t="s">
        <v>585</v>
      </c>
      <c r="K109" t="s">
        <v>586</v>
      </c>
      <c r="L109" s="19">
        <v>45068</v>
      </c>
      <c r="M109" s="20">
        <v>0.33893518518518517</v>
      </c>
      <c r="N109" t="s">
        <v>695</v>
      </c>
      <c r="O109" s="19">
        <v>45068</v>
      </c>
      <c r="P109" s="20">
        <v>0.75</v>
      </c>
      <c r="Q109" t="s">
        <v>578</v>
      </c>
      <c r="R109" t="s">
        <v>1224</v>
      </c>
      <c r="S109" s="19">
        <v>45068</v>
      </c>
      <c r="T109" s="20">
        <v>0.34556712962962965</v>
      </c>
      <c r="U109">
        <v>76</v>
      </c>
      <c r="V109" t="s">
        <v>843</v>
      </c>
      <c r="W109" t="s">
        <v>844</v>
      </c>
      <c r="X109" t="s">
        <v>870</v>
      </c>
      <c r="Y109" t="s">
        <v>61</v>
      </c>
      <c r="Z109" t="s">
        <v>62</v>
      </c>
      <c r="AA109" t="s">
        <v>584</v>
      </c>
      <c r="AB109" t="s">
        <v>553</v>
      </c>
      <c r="AC109" s="12">
        <v>45068.338935185187</v>
      </c>
      <c r="AD109" s="12">
        <v>45068.75</v>
      </c>
      <c r="AE109">
        <v>9.8655555555014871</v>
      </c>
      <c r="AF109" s="12">
        <v>45068.345567129632</v>
      </c>
      <c r="AG109" s="20">
        <v>4.2222222222222223E-2</v>
      </c>
      <c r="AH109" s="12">
        <v>45068.387789351851</v>
      </c>
      <c r="AI109">
        <v>8.6930555555736646</v>
      </c>
      <c r="AJ109" t="s">
        <v>143</v>
      </c>
      <c r="AM109">
        <v>5</v>
      </c>
      <c r="AN109">
        <v>22</v>
      </c>
      <c r="AO109" t="s">
        <v>144</v>
      </c>
      <c r="AP109">
        <v>21</v>
      </c>
      <c r="AQ109">
        <v>8</v>
      </c>
      <c r="AR109">
        <v>2</v>
      </c>
    </row>
    <row r="110" spans="1:44" x14ac:dyDescent="0.2">
      <c r="A110" t="s">
        <v>536</v>
      </c>
      <c r="B110" t="s">
        <v>569</v>
      </c>
      <c r="C110" t="s">
        <v>1225</v>
      </c>
      <c r="D110" t="s">
        <v>47</v>
      </c>
      <c r="E110" t="s">
        <v>539</v>
      </c>
      <c r="F110" t="s">
        <v>588</v>
      </c>
      <c r="G110" t="s">
        <v>589</v>
      </c>
      <c r="H110" t="s">
        <v>590</v>
      </c>
      <c r="I110" t="s">
        <v>591</v>
      </c>
      <c r="J110" t="s">
        <v>585</v>
      </c>
      <c r="K110" t="s">
        <v>586</v>
      </c>
      <c r="L110" s="19">
        <v>45065</v>
      </c>
      <c r="M110" s="20">
        <v>0.42943287037037042</v>
      </c>
      <c r="N110" t="s">
        <v>1226</v>
      </c>
      <c r="O110" s="19">
        <v>45068</v>
      </c>
      <c r="P110" s="20">
        <v>0.79166666666666663</v>
      </c>
      <c r="Q110" t="s">
        <v>578</v>
      </c>
      <c r="R110" t="s">
        <v>1227</v>
      </c>
      <c r="S110" s="19">
        <v>45068</v>
      </c>
      <c r="T110" s="20">
        <v>0.33068287037037036</v>
      </c>
      <c r="U110">
        <v>76</v>
      </c>
      <c r="V110" t="s">
        <v>594</v>
      </c>
      <c r="W110" t="s">
        <v>595</v>
      </c>
      <c r="X110" t="s">
        <v>596</v>
      </c>
      <c r="Y110" t="s">
        <v>61</v>
      </c>
      <c r="Z110" t="s">
        <v>62</v>
      </c>
      <c r="AA110" t="s">
        <v>584</v>
      </c>
      <c r="AB110" t="s">
        <v>553</v>
      </c>
      <c r="AC110" s="12">
        <v>45065.429432870369</v>
      </c>
      <c r="AD110" s="12">
        <v>45068.791666666664</v>
      </c>
      <c r="AE110">
        <v>80.693611111084465</v>
      </c>
      <c r="AF110" s="12">
        <v>45068.330682870372</v>
      </c>
      <c r="AG110" s="20">
        <v>4.2222222222222223E-2</v>
      </c>
      <c r="AH110" s="12">
        <v>45068.37290509259</v>
      </c>
      <c r="AI110">
        <v>10.050277777772862</v>
      </c>
      <c r="AJ110" t="s">
        <v>143</v>
      </c>
      <c r="AM110">
        <v>5</v>
      </c>
      <c r="AN110">
        <v>22</v>
      </c>
      <c r="AO110" t="s">
        <v>144</v>
      </c>
      <c r="AP110">
        <v>21</v>
      </c>
      <c r="AQ110">
        <v>7</v>
      </c>
      <c r="AR110">
        <v>2</v>
      </c>
    </row>
    <row r="111" spans="1:44" x14ac:dyDescent="0.2">
      <c r="A111" t="s">
        <v>536</v>
      </c>
      <c r="B111" t="s">
        <v>569</v>
      </c>
      <c r="C111" t="s">
        <v>1228</v>
      </c>
      <c r="D111" t="s">
        <v>47</v>
      </c>
      <c r="E111" t="s">
        <v>539</v>
      </c>
      <c r="F111" t="s">
        <v>1229</v>
      </c>
      <c r="G111" t="s">
        <v>1230</v>
      </c>
      <c r="H111" t="s">
        <v>1231</v>
      </c>
      <c r="I111" t="s">
        <v>1232</v>
      </c>
      <c r="J111" t="s">
        <v>575</v>
      </c>
      <c r="K111" t="s">
        <v>576</v>
      </c>
      <c r="L111" s="19">
        <v>45061</v>
      </c>
      <c r="M111" s="20">
        <v>0.57785879629629633</v>
      </c>
      <c r="N111" t="s">
        <v>1233</v>
      </c>
      <c r="O111" s="19">
        <v>45068</v>
      </c>
      <c r="P111" s="20">
        <v>0.83333333333333337</v>
      </c>
      <c r="Q111" t="s">
        <v>578</v>
      </c>
      <c r="R111" t="s">
        <v>1234</v>
      </c>
      <c r="S111" s="19">
        <v>45068</v>
      </c>
      <c r="T111" s="20">
        <v>0.2938425925925926</v>
      </c>
      <c r="U111">
        <v>28</v>
      </c>
      <c r="V111" t="s">
        <v>957</v>
      </c>
      <c r="W111" t="s">
        <v>958</v>
      </c>
      <c r="X111" t="s">
        <v>801</v>
      </c>
      <c r="Y111" t="s">
        <v>61</v>
      </c>
      <c r="Z111" t="s">
        <v>62</v>
      </c>
      <c r="AA111" t="s">
        <v>584</v>
      </c>
      <c r="AB111" t="s">
        <v>553</v>
      </c>
      <c r="AC111" s="12">
        <v>45061.5778587963</v>
      </c>
      <c r="AD111" s="12">
        <v>45068.833333333336</v>
      </c>
      <c r="AE111">
        <v>174.13138888886897</v>
      </c>
      <c r="AF111" s="12">
        <v>45068.293842592589</v>
      </c>
      <c r="AG111" s="20">
        <v>1.5555555555555553E-2</v>
      </c>
      <c r="AH111" s="12">
        <v>45068.309398148151</v>
      </c>
      <c r="AI111">
        <v>12.574444444617257</v>
      </c>
      <c r="AJ111" t="s">
        <v>143</v>
      </c>
      <c r="AM111">
        <v>5</v>
      </c>
      <c r="AN111">
        <v>22</v>
      </c>
      <c r="AO111" t="s">
        <v>144</v>
      </c>
      <c r="AP111">
        <v>21</v>
      </c>
      <c r="AQ111">
        <v>7</v>
      </c>
      <c r="AR111">
        <v>2</v>
      </c>
    </row>
    <row r="112" spans="1:44" x14ac:dyDescent="0.2">
      <c r="A112" t="s">
        <v>536</v>
      </c>
      <c r="B112" t="s">
        <v>569</v>
      </c>
      <c r="C112" t="s">
        <v>1235</v>
      </c>
      <c r="D112" t="s">
        <v>47</v>
      </c>
      <c r="E112" t="s">
        <v>539</v>
      </c>
      <c r="F112" t="s">
        <v>910</v>
      </c>
      <c r="G112" t="s">
        <v>911</v>
      </c>
      <c r="H112" t="s">
        <v>912</v>
      </c>
      <c r="I112" t="s">
        <v>849</v>
      </c>
      <c r="J112" t="s">
        <v>575</v>
      </c>
      <c r="K112" t="s">
        <v>576</v>
      </c>
      <c r="L112" s="19">
        <v>45065</v>
      </c>
      <c r="M112" s="20">
        <v>0.37156250000000002</v>
      </c>
      <c r="N112" t="s">
        <v>695</v>
      </c>
      <c r="O112" s="19">
        <v>45068</v>
      </c>
      <c r="P112" s="20">
        <v>0.66666666666666663</v>
      </c>
      <c r="Q112" t="s">
        <v>578</v>
      </c>
      <c r="R112" t="s">
        <v>1236</v>
      </c>
      <c r="S112" s="19">
        <v>45068</v>
      </c>
      <c r="T112" s="20">
        <v>0.26416666666666666</v>
      </c>
      <c r="U112">
        <v>47</v>
      </c>
      <c r="V112" t="s">
        <v>852</v>
      </c>
      <c r="W112" t="s">
        <v>853</v>
      </c>
      <c r="X112" t="s">
        <v>789</v>
      </c>
      <c r="Y112" t="s">
        <v>61</v>
      </c>
      <c r="Z112" t="s">
        <v>62</v>
      </c>
      <c r="AA112" t="s">
        <v>584</v>
      </c>
      <c r="AB112" t="s">
        <v>553</v>
      </c>
      <c r="AC112" s="12">
        <v>45065.371562499997</v>
      </c>
      <c r="AD112" s="12">
        <v>45068.666666666664</v>
      </c>
      <c r="AE112">
        <v>79.082500000018626</v>
      </c>
      <c r="AF112" s="12">
        <v>45068.264166666668</v>
      </c>
      <c r="AG112" s="20">
        <v>2.6111111111111113E-2</v>
      </c>
      <c r="AH112" s="12">
        <v>45068.290277777778</v>
      </c>
      <c r="AI112">
        <v>9.0333333332673647</v>
      </c>
      <c r="AJ112" t="s">
        <v>143</v>
      </c>
      <c r="AM112">
        <v>5</v>
      </c>
      <c r="AN112">
        <v>22</v>
      </c>
      <c r="AO112" t="s">
        <v>144</v>
      </c>
      <c r="AP112">
        <v>21</v>
      </c>
      <c r="AQ112">
        <v>6</v>
      </c>
      <c r="AR112">
        <v>2</v>
      </c>
    </row>
    <row r="113" spans="1:44" x14ac:dyDescent="0.2">
      <c r="A113" t="s">
        <v>536</v>
      </c>
      <c r="B113" t="s">
        <v>569</v>
      </c>
      <c r="C113" t="s">
        <v>1237</v>
      </c>
      <c r="D113" t="s">
        <v>47</v>
      </c>
      <c r="E113" t="s">
        <v>539</v>
      </c>
      <c r="F113" t="s">
        <v>1238</v>
      </c>
      <c r="G113" t="s">
        <v>1239</v>
      </c>
      <c r="H113" t="s">
        <v>1240</v>
      </c>
      <c r="I113" t="s">
        <v>1241</v>
      </c>
      <c r="J113" t="s">
        <v>575</v>
      </c>
      <c r="K113" t="s">
        <v>576</v>
      </c>
      <c r="L113" s="19">
        <v>45063</v>
      </c>
      <c r="M113" s="20">
        <v>0.44826388888888885</v>
      </c>
      <c r="N113" t="s">
        <v>1242</v>
      </c>
      <c r="O113" s="19">
        <v>45065</v>
      </c>
      <c r="P113" s="20">
        <v>0.79166666666666663</v>
      </c>
      <c r="Q113" t="s">
        <v>578</v>
      </c>
      <c r="R113" t="s">
        <v>1243</v>
      </c>
      <c r="S113" s="19">
        <v>45065</v>
      </c>
      <c r="T113" s="20">
        <v>0.5822222222222222</v>
      </c>
      <c r="U113">
        <v>64</v>
      </c>
      <c r="V113" t="s">
        <v>834</v>
      </c>
      <c r="W113" t="s">
        <v>835</v>
      </c>
      <c r="X113" t="s">
        <v>582</v>
      </c>
      <c r="Y113" t="s">
        <v>61</v>
      </c>
      <c r="Z113" t="s">
        <v>583</v>
      </c>
      <c r="AA113" t="s">
        <v>584</v>
      </c>
      <c r="AB113" t="s">
        <v>553</v>
      </c>
      <c r="AC113" s="12">
        <v>45063.448263888888</v>
      </c>
      <c r="AD113" s="12">
        <v>45065.791666666664</v>
      </c>
      <c r="AE113">
        <v>56.241666666639503</v>
      </c>
      <c r="AF113" s="12">
        <v>45065.58222222222</v>
      </c>
      <c r="AG113" s="20">
        <v>3.5555555555555556E-2</v>
      </c>
      <c r="AH113" s="12">
        <v>45065.617777777778</v>
      </c>
      <c r="AI113">
        <v>4.1733333332813345</v>
      </c>
      <c r="AJ113" t="s">
        <v>143</v>
      </c>
      <c r="AM113">
        <v>5</v>
      </c>
      <c r="AN113">
        <v>19</v>
      </c>
      <c r="AO113" t="s">
        <v>144</v>
      </c>
      <c r="AP113">
        <v>20</v>
      </c>
      <c r="AQ113">
        <v>13</v>
      </c>
      <c r="AR113">
        <v>6</v>
      </c>
    </row>
    <row r="114" spans="1:44" x14ac:dyDescent="0.2">
      <c r="A114" t="s">
        <v>536</v>
      </c>
      <c r="B114" t="s">
        <v>569</v>
      </c>
      <c r="C114" t="s">
        <v>1237</v>
      </c>
      <c r="D114" t="s">
        <v>47</v>
      </c>
      <c r="E114" t="s">
        <v>539</v>
      </c>
      <c r="F114" t="s">
        <v>1238</v>
      </c>
      <c r="G114" t="s">
        <v>1239</v>
      </c>
      <c r="H114" t="s">
        <v>1240</v>
      </c>
      <c r="I114" t="s">
        <v>1241</v>
      </c>
      <c r="J114" t="s">
        <v>585</v>
      </c>
      <c r="K114" t="s">
        <v>586</v>
      </c>
      <c r="L114" s="19">
        <v>45063</v>
      </c>
      <c r="M114" s="20">
        <v>0.44826388888888885</v>
      </c>
      <c r="N114" t="s">
        <v>1242</v>
      </c>
      <c r="O114" s="19">
        <v>45065</v>
      </c>
      <c r="P114" s="20">
        <v>0.79166666666666663</v>
      </c>
      <c r="Q114" t="s">
        <v>578</v>
      </c>
      <c r="R114" t="s">
        <v>1243</v>
      </c>
      <c r="S114" s="19">
        <v>45065</v>
      </c>
      <c r="T114" s="20">
        <v>0.5822222222222222</v>
      </c>
      <c r="U114">
        <v>64</v>
      </c>
      <c r="V114" t="s">
        <v>834</v>
      </c>
      <c r="W114" t="s">
        <v>835</v>
      </c>
      <c r="X114" t="s">
        <v>582</v>
      </c>
      <c r="Y114" t="s">
        <v>61</v>
      </c>
      <c r="Z114" t="s">
        <v>62</v>
      </c>
      <c r="AA114" t="s">
        <v>584</v>
      </c>
      <c r="AB114" t="s">
        <v>553</v>
      </c>
      <c r="AC114" s="12">
        <v>45063.448263888888</v>
      </c>
      <c r="AD114" s="12">
        <v>45065.791666666664</v>
      </c>
      <c r="AE114">
        <v>56.241666666639503</v>
      </c>
      <c r="AF114" s="12">
        <v>45065.58222222222</v>
      </c>
      <c r="AG114" s="20">
        <v>3.5555555555555556E-2</v>
      </c>
      <c r="AH114" s="12">
        <v>45065.617777777778</v>
      </c>
      <c r="AI114">
        <v>4.1733333332813345</v>
      </c>
      <c r="AJ114" t="s">
        <v>143</v>
      </c>
      <c r="AM114">
        <v>5</v>
      </c>
      <c r="AN114">
        <v>19</v>
      </c>
      <c r="AO114" t="s">
        <v>144</v>
      </c>
      <c r="AP114">
        <v>20</v>
      </c>
      <c r="AQ114">
        <v>13</v>
      </c>
      <c r="AR114">
        <v>6</v>
      </c>
    </row>
    <row r="115" spans="1:44" x14ac:dyDescent="0.2">
      <c r="A115" t="s">
        <v>536</v>
      </c>
      <c r="B115" t="s">
        <v>569</v>
      </c>
      <c r="C115" t="s">
        <v>1244</v>
      </c>
      <c r="D115" t="s">
        <v>47</v>
      </c>
      <c r="E115" t="s">
        <v>539</v>
      </c>
      <c r="F115" t="s">
        <v>781</v>
      </c>
      <c r="G115" t="s">
        <v>782</v>
      </c>
      <c r="H115" t="s">
        <v>783</v>
      </c>
      <c r="I115" t="s">
        <v>784</v>
      </c>
      <c r="J115" t="s">
        <v>585</v>
      </c>
      <c r="K115" t="s">
        <v>586</v>
      </c>
      <c r="L115" s="19">
        <v>45065</v>
      </c>
      <c r="M115" s="20">
        <v>0.45251157407407411</v>
      </c>
      <c r="N115" t="s">
        <v>1245</v>
      </c>
      <c r="O115" s="19">
        <v>45065</v>
      </c>
      <c r="P115" s="20">
        <v>0.58333333333333337</v>
      </c>
      <c r="Q115" t="s">
        <v>578</v>
      </c>
      <c r="R115" t="s">
        <v>1246</v>
      </c>
      <c r="S115" s="19">
        <v>45065</v>
      </c>
      <c r="T115" s="20">
        <v>0.47244212962962967</v>
      </c>
      <c r="U115">
        <v>15</v>
      </c>
      <c r="V115" t="s">
        <v>787</v>
      </c>
      <c r="W115" t="s">
        <v>788</v>
      </c>
      <c r="X115" t="s">
        <v>870</v>
      </c>
      <c r="Y115" t="s">
        <v>61</v>
      </c>
      <c r="Z115" t="s">
        <v>583</v>
      </c>
      <c r="AA115" t="s">
        <v>584</v>
      </c>
      <c r="AB115" t="s">
        <v>553</v>
      </c>
      <c r="AC115" s="12">
        <v>45065.452511574076</v>
      </c>
      <c r="AD115" s="12">
        <v>45065.583333333336</v>
      </c>
      <c r="AE115">
        <v>3.1397222222294658</v>
      </c>
      <c r="AF115" s="12">
        <v>45065.472442129627</v>
      </c>
      <c r="AG115" s="20">
        <v>8.3333333333333332E-3</v>
      </c>
      <c r="AH115" s="12">
        <v>45065.480775462966</v>
      </c>
      <c r="AI115">
        <v>2.4613888890598901</v>
      </c>
      <c r="AJ115" t="s">
        <v>143</v>
      </c>
      <c r="AM115">
        <v>5</v>
      </c>
      <c r="AN115">
        <v>19</v>
      </c>
      <c r="AO115" t="s">
        <v>144</v>
      </c>
      <c r="AP115">
        <v>20</v>
      </c>
      <c r="AQ115">
        <v>11</v>
      </c>
      <c r="AR115">
        <v>6</v>
      </c>
    </row>
    <row r="116" spans="1:44" x14ac:dyDescent="0.2">
      <c r="A116" t="s">
        <v>536</v>
      </c>
      <c r="B116" t="s">
        <v>569</v>
      </c>
      <c r="C116" t="s">
        <v>1244</v>
      </c>
      <c r="D116" t="s">
        <v>47</v>
      </c>
      <c r="E116" t="s">
        <v>539</v>
      </c>
      <c r="F116" t="s">
        <v>781</v>
      </c>
      <c r="G116" t="s">
        <v>782</v>
      </c>
      <c r="H116" t="s">
        <v>783</v>
      </c>
      <c r="I116" t="s">
        <v>784</v>
      </c>
      <c r="J116" t="s">
        <v>575</v>
      </c>
      <c r="K116" t="s">
        <v>576</v>
      </c>
      <c r="L116" s="19">
        <v>45065</v>
      </c>
      <c r="M116" s="20">
        <v>0.45251157407407411</v>
      </c>
      <c r="N116" t="s">
        <v>1245</v>
      </c>
      <c r="O116" s="19">
        <v>45065</v>
      </c>
      <c r="P116" s="20">
        <v>0.58333333333333337</v>
      </c>
      <c r="Q116" t="s">
        <v>578</v>
      </c>
      <c r="R116" t="s">
        <v>1246</v>
      </c>
      <c r="S116" s="19">
        <v>45065</v>
      </c>
      <c r="T116" s="20">
        <v>0.47244212962962967</v>
      </c>
      <c r="U116">
        <v>15</v>
      </c>
      <c r="V116" t="s">
        <v>787</v>
      </c>
      <c r="W116" t="s">
        <v>788</v>
      </c>
      <c r="X116" t="s">
        <v>870</v>
      </c>
      <c r="Y116" t="s">
        <v>61</v>
      </c>
      <c r="Z116" t="s">
        <v>62</v>
      </c>
      <c r="AA116" t="s">
        <v>584</v>
      </c>
      <c r="AB116" t="s">
        <v>553</v>
      </c>
      <c r="AC116" s="12">
        <v>45065.452511574076</v>
      </c>
      <c r="AD116" s="12">
        <v>45065.583333333336</v>
      </c>
      <c r="AE116">
        <v>3.1397222222294658</v>
      </c>
      <c r="AF116" s="12">
        <v>45065.472442129627</v>
      </c>
      <c r="AG116" s="20">
        <v>8.3333333333333332E-3</v>
      </c>
      <c r="AH116" s="12">
        <v>45065.480775462966</v>
      </c>
      <c r="AI116">
        <v>2.4613888890598901</v>
      </c>
      <c r="AJ116" t="s">
        <v>143</v>
      </c>
      <c r="AM116">
        <v>5</v>
      </c>
      <c r="AN116">
        <v>19</v>
      </c>
      <c r="AO116" t="s">
        <v>144</v>
      </c>
      <c r="AP116">
        <v>20</v>
      </c>
      <c r="AQ116">
        <v>11</v>
      </c>
      <c r="AR116">
        <v>6</v>
      </c>
    </row>
    <row r="117" spans="1:44" x14ac:dyDescent="0.2">
      <c r="A117" t="s">
        <v>536</v>
      </c>
      <c r="B117" t="s">
        <v>569</v>
      </c>
      <c r="C117" t="s">
        <v>1247</v>
      </c>
      <c r="D117" t="s">
        <v>47</v>
      </c>
      <c r="E117" t="s">
        <v>539</v>
      </c>
      <c r="F117" t="s">
        <v>952</v>
      </c>
      <c r="G117" t="s">
        <v>953</v>
      </c>
      <c r="H117" t="s">
        <v>954</v>
      </c>
      <c r="I117" t="s">
        <v>955</v>
      </c>
      <c r="J117" t="s">
        <v>575</v>
      </c>
      <c r="K117" t="s">
        <v>576</v>
      </c>
      <c r="L117" s="19">
        <v>45064</v>
      </c>
      <c r="M117" s="20">
        <v>0.69827546296296295</v>
      </c>
      <c r="N117" t="s">
        <v>1248</v>
      </c>
      <c r="O117" s="19">
        <v>45065</v>
      </c>
      <c r="P117" s="20">
        <v>0.58333333333333337</v>
      </c>
      <c r="Q117" t="s">
        <v>578</v>
      </c>
      <c r="R117" t="s">
        <v>1249</v>
      </c>
      <c r="S117" s="19">
        <v>45065</v>
      </c>
      <c r="T117" s="20">
        <v>0.4463078703703704</v>
      </c>
      <c r="U117">
        <v>28</v>
      </c>
      <c r="V117" t="s">
        <v>957</v>
      </c>
      <c r="W117" t="s">
        <v>958</v>
      </c>
      <c r="X117" t="s">
        <v>582</v>
      </c>
      <c r="Y117" t="s">
        <v>61</v>
      </c>
      <c r="Z117" t="s">
        <v>583</v>
      </c>
      <c r="AA117" t="s">
        <v>584</v>
      </c>
      <c r="AB117" t="s">
        <v>553</v>
      </c>
      <c r="AC117" s="12">
        <v>45064.698275462964</v>
      </c>
      <c r="AD117" s="12">
        <v>45065.583333333336</v>
      </c>
      <c r="AE117">
        <v>21.241388888913207</v>
      </c>
      <c r="AF117" s="12">
        <v>45065.44630787037</v>
      </c>
      <c r="AG117" s="20">
        <v>1.5555555555555553E-2</v>
      </c>
      <c r="AH117" s="12">
        <v>45065.461863425924</v>
      </c>
      <c r="AI117">
        <v>2.9152777778799646</v>
      </c>
      <c r="AJ117" t="s">
        <v>143</v>
      </c>
      <c r="AM117">
        <v>5</v>
      </c>
      <c r="AN117">
        <v>19</v>
      </c>
      <c r="AO117" t="s">
        <v>144</v>
      </c>
      <c r="AP117">
        <v>20</v>
      </c>
      <c r="AQ117">
        <v>10</v>
      </c>
      <c r="AR117">
        <v>6</v>
      </c>
    </row>
    <row r="118" spans="1:44" x14ac:dyDescent="0.2">
      <c r="A118" t="s">
        <v>536</v>
      </c>
      <c r="B118" t="s">
        <v>569</v>
      </c>
      <c r="C118" t="s">
        <v>1247</v>
      </c>
      <c r="D118" t="s">
        <v>47</v>
      </c>
      <c r="E118" t="s">
        <v>539</v>
      </c>
      <c r="F118" t="s">
        <v>952</v>
      </c>
      <c r="G118" t="s">
        <v>953</v>
      </c>
      <c r="H118" t="s">
        <v>954</v>
      </c>
      <c r="I118" t="s">
        <v>955</v>
      </c>
      <c r="J118" t="s">
        <v>585</v>
      </c>
      <c r="K118" t="s">
        <v>586</v>
      </c>
      <c r="L118" s="19">
        <v>45064</v>
      </c>
      <c r="M118" s="20">
        <v>0.69827546296296295</v>
      </c>
      <c r="N118" t="s">
        <v>1248</v>
      </c>
      <c r="O118" s="19">
        <v>45065</v>
      </c>
      <c r="P118" s="20">
        <v>0.58333333333333337</v>
      </c>
      <c r="Q118" t="s">
        <v>578</v>
      </c>
      <c r="R118" t="s">
        <v>1249</v>
      </c>
      <c r="S118" s="19">
        <v>45065</v>
      </c>
      <c r="T118" s="20">
        <v>0.4463078703703704</v>
      </c>
      <c r="U118">
        <v>28</v>
      </c>
      <c r="V118" t="s">
        <v>957</v>
      </c>
      <c r="W118" t="s">
        <v>958</v>
      </c>
      <c r="X118" t="s">
        <v>582</v>
      </c>
      <c r="Y118" t="s">
        <v>61</v>
      </c>
      <c r="Z118" t="s">
        <v>62</v>
      </c>
      <c r="AA118" t="s">
        <v>584</v>
      </c>
      <c r="AB118" t="s">
        <v>553</v>
      </c>
      <c r="AC118" s="12">
        <v>45064.698275462964</v>
      </c>
      <c r="AD118" s="12">
        <v>45065.583333333336</v>
      </c>
      <c r="AE118">
        <v>21.241388888913207</v>
      </c>
      <c r="AF118" s="12">
        <v>45065.44630787037</v>
      </c>
      <c r="AG118" s="20">
        <v>1.5555555555555553E-2</v>
      </c>
      <c r="AH118" s="12">
        <v>45065.461863425924</v>
      </c>
      <c r="AI118">
        <v>2.9152777778799646</v>
      </c>
      <c r="AJ118" t="s">
        <v>143</v>
      </c>
      <c r="AM118">
        <v>5</v>
      </c>
      <c r="AN118">
        <v>19</v>
      </c>
      <c r="AO118" t="s">
        <v>144</v>
      </c>
      <c r="AP118">
        <v>20</v>
      </c>
      <c r="AQ118">
        <v>10</v>
      </c>
      <c r="AR118">
        <v>6</v>
      </c>
    </row>
    <row r="119" spans="1:44" x14ac:dyDescent="0.2">
      <c r="A119" t="s">
        <v>536</v>
      </c>
      <c r="B119" t="s">
        <v>569</v>
      </c>
      <c r="C119" t="s">
        <v>1250</v>
      </c>
      <c r="D119" t="s">
        <v>47</v>
      </c>
      <c r="E119" t="s">
        <v>539</v>
      </c>
      <c r="F119" t="s">
        <v>1251</v>
      </c>
      <c r="G119" t="s">
        <v>1252</v>
      </c>
      <c r="H119" t="s">
        <v>1253</v>
      </c>
      <c r="I119" t="s">
        <v>1254</v>
      </c>
      <c r="J119" t="s">
        <v>585</v>
      </c>
      <c r="K119" t="s">
        <v>586</v>
      </c>
      <c r="L119" s="19">
        <v>45063</v>
      </c>
      <c r="M119" s="20">
        <v>0.73298611111111101</v>
      </c>
      <c r="N119" t="s">
        <v>1255</v>
      </c>
      <c r="O119" s="19">
        <v>45065</v>
      </c>
      <c r="P119" s="20">
        <v>0.70833333333333337</v>
      </c>
      <c r="Q119" t="s">
        <v>578</v>
      </c>
      <c r="R119" t="s">
        <v>1256</v>
      </c>
      <c r="S119" s="19">
        <v>45065</v>
      </c>
      <c r="T119" s="20">
        <v>0.44537037037037036</v>
      </c>
      <c r="U119">
        <v>67</v>
      </c>
      <c r="V119" t="s">
        <v>1257</v>
      </c>
      <c r="W119" t="s">
        <v>1258</v>
      </c>
      <c r="X119" t="s">
        <v>801</v>
      </c>
      <c r="Y119" t="s">
        <v>61</v>
      </c>
      <c r="Z119" t="s">
        <v>62</v>
      </c>
      <c r="AA119" t="s">
        <v>584</v>
      </c>
      <c r="AB119" t="s">
        <v>553</v>
      </c>
      <c r="AC119" s="12">
        <v>45063.732986111114</v>
      </c>
      <c r="AD119" s="12">
        <v>45065.708333333336</v>
      </c>
      <c r="AE119">
        <v>47.408333333325572</v>
      </c>
      <c r="AF119" s="12">
        <v>45065.445370370369</v>
      </c>
      <c r="AG119" s="20">
        <v>3.7222222222222219E-2</v>
      </c>
      <c r="AH119" s="12">
        <v>45065.482592592591</v>
      </c>
      <c r="AI119">
        <v>5.4177777778822929</v>
      </c>
      <c r="AJ119" t="s">
        <v>143</v>
      </c>
      <c r="AM119">
        <v>5</v>
      </c>
      <c r="AN119">
        <v>19</v>
      </c>
      <c r="AO119" t="s">
        <v>144</v>
      </c>
      <c r="AP119">
        <v>20</v>
      </c>
      <c r="AQ119">
        <v>10</v>
      </c>
      <c r="AR119">
        <v>6</v>
      </c>
    </row>
    <row r="120" spans="1:44" x14ac:dyDescent="0.2">
      <c r="A120" t="s">
        <v>536</v>
      </c>
      <c r="B120" t="s">
        <v>569</v>
      </c>
      <c r="C120" t="s">
        <v>1259</v>
      </c>
      <c r="D120" t="s">
        <v>47</v>
      </c>
      <c r="E120" t="s">
        <v>539</v>
      </c>
      <c r="F120" t="s">
        <v>1260</v>
      </c>
      <c r="G120" t="s">
        <v>1261</v>
      </c>
      <c r="H120" t="s">
        <v>1262</v>
      </c>
      <c r="I120" t="s">
        <v>1263</v>
      </c>
      <c r="J120" t="s">
        <v>585</v>
      </c>
      <c r="K120" t="s">
        <v>586</v>
      </c>
      <c r="L120" s="19">
        <v>45065</v>
      </c>
      <c r="M120" s="20">
        <v>0.44274305555555554</v>
      </c>
      <c r="N120" t="s">
        <v>1264</v>
      </c>
      <c r="O120" s="19">
        <v>45065</v>
      </c>
      <c r="P120" s="20">
        <v>0.58333333333333337</v>
      </c>
      <c r="Q120" t="s">
        <v>578</v>
      </c>
      <c r="R120" t="s">
        <v>1265</v>
      </c>
      <c r="S120" s="19">
        <v>45065</v>
      </c>
      <c r="T120" s="20">
        <v>0.43341435185185184</v>
      </c>
      <c r="U120">
        <v>13</v>
      </c>
      <c r="V120" t="s">
        <v>1266</v>
      </c>
      <c r="W120" t="s">
        <v>1267</v>
      </c>
      <c r="X120" t="s">
        <v>582</v>
      </c>
      <c r="Y120" t="s">
        <v>61</v>
      </c>
      <c r="Z120" t="s">
        <v>583</v>
      </c>
      <c r="AA120" t="s">
        <v>584</v>
      </c>
      <c r="AB120" t="s">
        <v>553</v>
      </c>
      <c r="AC120" s="12">
        <v>45065.442743055559</v>
      </c>
      <c r="AD120" s="12">
        <v>45065.583333333336</v>
      </c>
      <c r="AE120">
        <v>3.374166666646488</v>
      </c>
      <c r="AF120" s="12">
        <v>45065.43341435185</v>
      </c>
      <c r="AG120" s="20">
        <v>7.2222222222222228E-3</v>
      </c>
      <c r="AH120" s="12">
        <v>45065.440636574072</v>
      </c>
      <c r="AI120">
        <v>3.4247222223202698</v>
      </c>
      <c r="AJ120" t="s">
        <v>143</v>
      </c>
      <c r="AM120">
        <v>5</v>
      </c>
      <c r="AN120">
        <v>19</v>
      </c>
      <c r="AO120" t="s">
        <v>144</v>
      </c>
      <c r="AP120">
        <v>20</v>
      </c>
      <c r="AQ120">
        <v>10</v>
      </c>
      <c r="AR120">
        <v>6</v>
      </c>
    </row>
    <row r="121" spans="1:44" x14ac:dyDescent="0.2">
      <c r="A121" t="s">
        <v>536</v>
      </c>
      <c r="B121" t="s">
        <v>569</v>
      </c>
      <c r="C121" t="s">
        <v>1259</v>
      </c>
      <c r="D121" t="s">
        <v>47</v>
      </c>
      <c r="E121" t="s">
        <v>539</v>
      </c>
      <c r="F121" t="s">
        <v>1260</v>
      </c>
      <c r="G121" t="s">
        <v>1261</v>
      </c>
      <c r="H121" t="s">
        <v>1262</v>
      </c>
      <c r="I121" t="s">
        <v>1263</v>
      </c>
      <c r="J121" t="s">
        <v>575</v>
      </c>
      <c r="K121" t="s">
        <v>576</v>
      </c>
      <c r="L121" s="19">
        <v>45065</v>
      </c>
      <c r="M121" s="20">
        <v>0.44274305555555554</v>
      </c>
      <c r="N121" t="s">
        <v>1264</v>
      </c>
      <c r="O121" s="19">
        <v>45065</v>
      </c>
      <c r="P121" s="20">
        <v>0.58333333333333337</v>
      </c>
      <c r="Q121" t="s">
        <v>578</v>
      </c>
      <c r="R121" t="s">
        <v>1265</v>
      </c>
      <c r="S121" s="19">
        <v>45065</v>
      </c>
      <c r="T121" s="20">
        <v>0.43341435185185184</v>
      </c>
      <c r="U121">
        <v>13</v>
      </c>
      <c r="V121" t="s">
        <v>1266</v>
      </c>
      <c r="W121" t="s">
        <v>1267</v>
      </c>
      <c r="X121" t="s">
        <v>582</v>
      </c>
      <c r="Y121" t="s">
        <v>61</v>
      </c>
      <c r="Z121" t="s">
        <v>62</v>
      </c>
      <c r="AA121" t="s">
        <v>584</v>
      </c>
      <c r="AB121" t="s">
        <v>553</v>
      </c>
      <c r="AC121" s="12">
        <v>45065.442743055559</v>
      </c>
      <c r="AD121" s="12">
        <v>45065.583333333336</v>
      </c>
      <c r="AE121">
        <v>3.374166666646488</v>
      </c>
      <c r="AF121" s="12">
        <v>45065.43341435185</v>
      </c>
      <c r="AG121" s="20">
        <v>7.2222222222222228E-3</v>
      </c>
      <c r="AH121" s="12">
        <v>45065.440636574072</v>
      </c>
      <c r="AI121">
        <v>3.4247222223202698</v>
      </c>
      <c r="AJ121" t="s">
        <v>143</v>
      </c>
      <c r="AM121">
        <v>5</v>
      </c>
      <c r="AN121">
        <v>19</v>
      </c>
      <c r="AO121" t="s">
        <v>144</v>
      </c>
      <c r="AP121">
        <v>20</v>
      </c>
      <c r="AQ121">
        <v>10</v>
      </c>
      <c r="AR121">
        <v>6</v>
      </c>
    </row>
    <row r="122" spans="1:44" x14ac:dyDescent="0.2">
      <c r="A122" t="s">
        <v>536</v>
      </c>
      <c r="B122" t="s">
        <v>569</v>
      </c>
      <c r="C122" t="s">
        <v>1268</v>
      </c>
      <c r="D122" t="s">
        <v>47</v>
      </c>
      <c r="E122" t="s">
        <v>539</v>
      </c>
      <c r="F122" t="s">
        <v>872</v>
      </c>
      <c r="G122" t="s">
        <v>873</v>
      </c>
      <c r="H122" t="s">
        <v>874</v>
      </c>
      <c r="I122" t="s">
        <v>875</v>
      </c>
      <c r="J122" t="s">
        <v>585</v>
      </c>
      <c r="K122" t="s">
        <v>586</v>
      </c>
      <c r="L122" s="19">
        <v>45065</v>
      </c>
      <c r="M122" s="20">
        <v>0.33546296296296302</v>
      </c>
      <c r="N122" t="s">
        <v>1269</v>
      </c>
      <c r="O122" s="19">
        <v>45065</v>
      </c>
      <c r="P122" s="20">
        <v>0.72916666666666663</v>
      </c>
      <c r="Q122" t="s">
        <v>578</v>
      </c>
      <c r="R122" t="s">
        <v>1270</v>
      </c>
      <c r="S122" s="19">
        <v>45065</v>
      </c>
      <c r="T122" s="20">
        <v>0.42601851851851852</v>
      </c>
      <c r="U122">
        <v>53</v>
      </c>
      <c r="V122" t="s">
        <v>878</v>
      </c>
      <c r="W122" t="s">
        <v>879</v>
      </c>
      <c r="X122" t="s">
        <v>801</v>
      </c>
      <c r="Y122" t="s">
        <v>61</v>
      </c>
      <c r="Z122" t="s">
        <v>62</v>
      </c>
      <c r="AA122" t="s">
        <v>584</v>
      </c>
      <c r="AB122" t="s">
        <v>553</v>
      </c>
      <c r="AC122" s="12">
        <v>45065.335462962961</v>
      </c>
      <c r="AD122" s="12">
        <v>45065.729166666664</v>
      </c>
      <c r="AE122">
        <v>9.4488888888736255</v>
      </c>
      <c r="AF122" s="12">
        <v>45065.426018518519</v>
      </c>
      <c r="AG122" s="20">
        <v>2.9444444444444443E-2</v>
      </c>
      <c r="AH122" s="12">
        <v>45065.455462962964</v>
      </c>
      <c r="AI122">
        <v>6.5688888888107613</v>
      </c>
      <c r="AJ122" t="s">
        <v>143</v>
      </c>
      <c r="AM122">
        <v>5</v>
      </c>
      <c r="AN122">
        <v>19</v>
      </c>
      <c r="AO122" t="s">
        <v>144</v>
      </c>
      <c r="AP122">
        <v>20</v>
      </c>
      <c r="AQ122">
        <v>10</v>
      </c>
      <c r="AR122">
        <v>6</v>
      </c>
    </row>
    <row r="123" spans="1:44" x14ac:dyDescent="0.2">
      <c r="A123" t="s">
        <v>764</v>
      </c>
      <c r="B123" t="s">
        <v>765</v>
      </c>
      <c r="C123" t="s">
        <v>1271</v>
      </c>
      <c r="D123" t="s">
        <v>47</v>
      </c>
      <c r="E123" t="s">
        <v>539</v>
      </c>
      <c r="F123" t="s">
        <v>767</v>
      </c>
      <c r="G123" t="s">
        <v>768</v>
      </c>
      <c r="H123" t="s">
        <v>769</v>
      </c>
      <c r="I123" t="s">
        <v>770</v>
      </c>
      <c r="J123" t="s">
        <v>960</v>
      </c>
      <c r="K123" t="s">
        <v>961</v>
      </c>
      <c r="L123" s="19">
        <v>45064</v>
      </c>
      <c r="M123" s="20">
        <v>0.66888888888888898</v>
      </c>
      <c r="N123" t="s">
        <v>1272</v>
      </c>
      <c r="O123" s="19">
        <v>45065</v>
      </c>
      <c r="P123" s="20">
        <v>0.625</v>
      </c>
      <c r="Q123" t="s">
        <v>774</v>
      </c>
      <c r="R123" t="s">
        <v>1273</v>
      </c>
      <c r="S123" s="19">
        <v>45065</v>
      </c>
      <c r="T123" s="20">
        <v>0.4274189814814815</v>
      </c>
      <c r="U123">
        <v>2</v>
      </c>
      <c r="V123" t="s">
        <v>776</v>
      </c>
      <c r="W123" t="s">
        <v>777</v>
      </c>
      <c r="X123" t="s">
        <v>870</v>
      </c>
      <c r="Y123" t="s">
        <v>61</v>
      </c>
      <c r="Z123" t="s">
        <v>62</v>
      </c>
      <c r="AA123" t="s">
        <v>584</v>
      </c>
      <c r="AB123" t="s">
        <v>553</v>
      </c>
      <c r="AC123" s="12">
        <v>45064.668888888889</v>
      </c>
      <c r="AD123" s="12">
        <v>45065.625</v>
      </c>
      <c r="AE123">
        <v>22.946666666655801</v>
      </c>
      <c r="AF123" s="12">
        <v>45065.427418981482</v>
      </c>
      <c r="AG123" s="20">
        <v>1.1111111111111111E-3</v>
      </c>
      <c r="AH123" s="12">
        <v>45065.428530092591</v>
      </c>
      <c r="AI123">
        <v>4.7152777778101154</v>
      </c>
      <c r="AJ123" t="s">
        <v>143</v>
      </c>
      <c r="AM123">
        <v>5</v>
      </c>
      <c r="AN123">
        <v>19</v>
      </c>
      <c r="AO123" t="s">
        <v>144</v>
      </c>
      <c r="AP123">
        <v>20</v>
      </c>
      <c r="AQ123">
        <v>10</v>
      </c>
      <c r="AR123">
        <v>6</v>
      </c>
    </row>
    <row r="124" spans="1:44" x14ac:dyDescent="0.2">
      <c r="A124" t="s">
        <v>536</v>
      </c>
      <c r="B124" t="s">
        <v>569</v>
      </c>
      <c r="C124" t="s">
        <v>1274</v>
      </c>
      <c r="D124" t="s">
        <v>47</v>
      </c>
      <c r="E124" t="s">
        <v>539</v>
      </c>
      <c r="F124" t="s">
        <v>1275</v>
      </c>
      <c r="G124" t="s">
        <v>1276</v>
      </c>
      <c r="H124" t="s">
        <v>1277</v>
      </c>
      <c r="I124" t="s">
        <v>1278</v>
      </c>
      <c r="J124" t="s">
        <v>575</v>
      </c>
      <c r="K124" t="s">
        <v>576</v>
      </c>
      <c r="L124" s="19">
        <v>45063</v>
      </c>
      <c r="M124" s="20">
        <v>0.70635416666666673</v>
      </c>
      <c r="N124" t="s">
        <v>1279</v>
      </c>
      <c r="O124" s="19">
        <v>45065</v>
      </c>
      <c r="P124" s="20">
        <v>0.66666666666666663</v>
      </c>
      <c r="Q124" t="s">
        <v>578</v>
      </c>
      <c r="R124" t="s">
        <v>1280</v>
      </c>
      <c r="S124" s="19">
        <v>45065</v>
      </c>
      <c r="T124" s="20">
        <v>0.40987268518518521</v>
      </c>
      <c r="U124">
        <v>76</v>
      </c>
      <c r="V124" t="s">
        <v>843</v>
      </c>
      <c r="W124" t="s">
        <v>844</v>
      </c>
      <c r="X124" t="s">
        <v>789</v>
      </c>
      <c r="Y124" t="s">
        <v>61</v>
      </c>
      <c r="Z124" t="s">
        <v>583</v>
      </c>
      <c r="AA124" t="s">
        <v>584</v>
      </c>
      <c r="AB124" t="s">
        <v>553</v>
      </c>
      <c r="AC124" s="12">
        <v>45063.706354166665</v>
      </c>
      <c r="AD124" s="12">
        <v>45065.666666666664</v>
      </c>
      <c r="AE124">
        <v>47.04749999998603</v>
      </c>
      <c r="AF124" s="12">
        <v>45065.409872685188</v>
      </c>
      <c r="AG124" s="20">
        <v>4.2222222222222223E-2</v>
      </c>
      <c r="AH124" s="12">
        <v>45065.452094907407</v>
      </c>
      <c r="AI124">
        <v>5.1497222221805714</v>
      </c>
      <c r="AJ124" t="s">
        <v>143</v>
      </c>
      <c r="AM124">
        <v>5</v>
      </c>
      <c r="AN124">
        <v>19</v>
      </c>
      <c r="AO124" t="s">
        <v>144</v>
      </c>
      <c r="AP124">
        <v>20</v>
      </c>
      <c r="AQ124">
        <v>9</v>
      </c>
      <c r="AR124">
        <v>6</v>
      </c>
    </row>
    <row r="125" spans="1:44" x14ac:dyDescent="0.2">
      <c r="A125" t="s">
        <v>536</v>
      </c>
      <c r="B125" t="s">
        <v>569</v>
      </c>
      <c r="C125" t="s">
        <v>1274</v>
      </c>
      <c r="D125" t="s">
        <v>47</v>
      </c>
      <c r="E125" t="s">
        <v>539</v>
      </c>
      <c r="F125" t="s">
        <v>1275</v>
      </c>
      <c r="G125" t="s">
        <v>1276</v>
      </c>
      <c r="H125" t="s">
        <v>1277</v>
      </c>
      <c r="I125" t="s">
        <v>1278</v>
      </c>
      <c r="J125" t="s">
        <v>585</v>
      </c>
      <c r="K125" t="s">
        <v>586</v>
      </c>
      <c r="L125" s="19">
        <v>45063</v>
      </c>
      <c r="M125" s="20">
        <v>0.70635416666666673</v>
      </c>
      <c r="N125" t="s">
        <v>1279</v>
      </c>
      <c r="O125" s="19">
        <v>45065</v>
      </c>
      <c r="P125" s="20">
        <v>0.66666666666666663</v>
      </c>
      <c r="Q125" t="s">
        <v>578</v>
      </c>
      <c r="R125" t="s">
        <v>1280</v>
      </c>
      <c r="S125" s="19">
        <v>45065</v>
      </c>
      <c r="T125" s="20">
        <v>0.40987268518518521</v>
      </c>
      <c r="U125">
        <v>76</v>
      </c>
      <c r="V125" t="s">
        <v>843</v>
      </c>
      <c r="W125" t="s">
        <v>844</v>
      </c>
      <c r="X125" t="s">
        <v>789</v>
      </c>
      <c r="Y125" t="s">
        <v>61</v>
      </c>
      <c r="Z125" t="s">
        <v>62</v>
      </c>
      <c r="AA125" t="s">
        <v>584</v>
      </c>
      <c r="AB125" t="s">
        <v>553</v>
      </c>
      <c r="AC125" s="12">
        <v>45063.706354166665</v>
      </c>
      <c r="AD125" s="12">
        <v>45065.666666666664</v>
      </c>
      <c r="AE125">
        <v>47.04749999998603</v>
      </c>
      <c r="AF125" s="12">
        <v>45065.409872685188</v>
      </c>
      <c r="AG125" s="20">
        <v>4.2222222222222223E-2</v>
      </c>
      <c r="AH125" s="12">
        <v>45065.452094907407</v>
      </c>
      <c r="AI125">
        <v>5.1497222221805714</v>
      </c>
      <c r="AJ125" t="s">
        <v>143</v>
      </c>
      <c r="AM125">
        <v>5</v>
      </c>
      <c r="AN125">
        <v>19</v>
      </c>
      <c r="AO125" t="s">
        <v>144</v>
      </c>
      <c r="AP125">
        <v>20</v>
      </c>
      <c r="AQ125">
        <v>9</v>
      </c>
      <c r="AR125">
        <v>6</v>
      </c>
    </row>
    <row r="126" spans="1:44" x14ac:dyDescent="0.2">
      <c r="A126" t="s">
        <v>764</v>
      </c>
      <c r="B126" t="s">
        <v>765</v>
      </c>
      <c r="C126" t="s">
        <v>1281</v>
      </c>
      <c r="D126" t="s">
        <v>47</v>
      </c>
      <c r="E126" t="s">
        <v>539</v>
      </c>
      <c r="F126" t="s">
        <v>767</v>
      </c>
      <c r="G126" t="s">
        <v>768</v>
      </c>
      <c r="H126" t="s">
        <v>769</v>
      </c>
      <c r="I126" t="s">
        <v>770</v>
      </c>
      <c r="J126" t="s">
        <v>960</v>
      </c>
      <c r="K126" t="s">
        <v>961</v>
      </c>
      <c r="L126" s="19">
        <v>45064</v>
      </c>
      <c r="M126" s="20">
        <v>0.66865740740740742</v>
      </c>
      <c r="N126" t="s">
        <v>1272</v>
      </c>
      <c r="O126" s="19">
        <v>45065</v>
      </c>
      <c r="P126" s="20">
        <v>0.625</v>
      </c>
      <c r="Q126" t="s">
        <v>774</v>
      </c>
      <c r="R126" t="s">
        <v>1282</v>
      </c>
      <c r="S126" s="19">
        <v>45065</v>
      </c>
      <c r="T126" s="20">
        <v>0.38394675925925931</v>
      </c>
      <c r="U126">
        <v>2</v>
      </c>
      <c r="V126" t="s">
        <v>776</v>
      </c>
      <c r="W126" t="s">
        <v>777</v>
      </c>
      <c r="X126" t="s">
        <v>870</v>
      </c>
      <c r="Y126" t="s">
        <v>61</v>
      </c>
      <c r="Z126" t="s">
        <v>62</v>
      </c>
      <c r="AA126" t="s">
        <v>584</v>
      </c>
      <c r="AB126" t="s">
        <v>553</v>
      </c>
      <c r="AC126" s="12">
        <v>45064.668657407405</v>
      </c>
      <c r="AD126" s="12">
        <v>45065.625</v>
      </c>
      <c r="AE126">
        <v>22.952222222287674</v>
      </c>
      <c r="AF126" s="12">
        <v>45065.383946759262</v>
      </c>
      <c r="AG126" s="20">
        <v>1.1111111111111111E-3</v>
      </c>
      <c r="AH126" s="12">
        <v>45065.385057870371</v>
      </c>
      <c r="AI126">
        <v>5.7586111110867932</v>
      </c>
      <c r="AJ126" t="s">
        <v>143</v>
      </c>
      <c r="AM126">
        <v>5</v>
      </c>
      <c r="AN126">
        <v>19</v>
      </c>
      <c r="AO126" t="s">
        <v>144</v>
      </c>
      <c r="AP126">
        <v>20</v>
      </c>
      <c r="AQ126">
        <v>9</v>
      </c>
      <c r="AR126">
        <v>6</v>
      </c>
    </row>
    <row r="127" spans="1:44" x14ac:dyDescent="0.2">
      <c r="A127" t="s">
        <v>764</v>
      </c>
      <c r="B127" t="s">
        <v>765</v>
      </c>
      <c r="C127" t="s">
        <v>1283</v>
      </c>
      <c r="D127" t="s">
        <v>47</v>
      </c>
      <c r="E127" t="s">
        <v>539</v>
      </c>
      <c r="F127" t="s">
        <v>767</v>
      </c>
      <c r="G127" t="s">
        <v>768</v>
      </c>
      <c r="H127" t="s">
        <v>769</v>
      </c>
      <c r="I127" t="s">
        <v>770</v>
      </c>
      <c r="J127" t="s">
        <v>960</v>
      </c>
      <c r="K127" t="s">
        <v>961</v>
      </c>
      <c r="L127" s="19">
        <v>45064</v>
      </c>
      <c r="M127" s="20">
        <v>0.66843750000000002</v>
      </c>
      <c r="N127" t="s">
        <v>1272</v>
      </c>
      <c r="O127" s="19">
        <v>45065</v>
      </c>
      <c r="P127" s="20">
        <v>0.625</v>
      </c>
      <c r="Q127" t="s">
        <v>774</v>
      </c>
      <c r="R127" t="s">
        <v>1284</v>
      </c>
      <c r="S127" s="19">
        <v>45065</v>
      </c>
      <c r="T127" s="20">
        <v>0.32582175925925927</v>
      </c>
      <c r="U127">
        <v>2</v>
      </c>
      <c r="V127" t="s">
        <v>776</v>
      </c>
      <c r="W127" t="s">
        <v>777</v>
      </c>
      <c r="X127" t="s">
        <v>870</v>
      </c>
      <c r="Y127" t="s">
        <v>61</v>
      </c>
      <c r="Z127" t="s">
        <v>62</v>
      </c>
      <c r="AA127" t="s">
        <v>584</v>
      </c>
      <c r="AB127" t="s">
        <v>553</v>
      </c>
      <c r="AC127" s="12">
        <v>45064.668437499997</v>
      </c>
      <c r="AD127" s="12">
        <v>45065.625</v>
      </c>
      <c r="AE127">
        <v>22.957500000076834</v>
      </c>
      <c r="AF127" s="12">
        <v>45065.325821759259</v>
      </c>
      <c r="AG127" s="20">
        <v>1.1111111111111111E-3</v>
      </c>
      <c r="AH127" s="12">
        <v>45065.326932870368</v>
      </c>
      <c r="AI127">
        <v>7.1536111111636274</v>
      </c>
      <c r="AJ127" t="s">
        <v>143</v>
      </c>
      <c r="AM127">
        <v>5</v>
      </c>
      <c r="AN127">
        <v>19</v>
      </c>
      <c r="AO127" t="s">
        <v>144</v>
      </c>
      <c r="AP127">
        <v>20</v>
      </c>
      <c r="AQ127">
        <v>7</v>
      </c>
      <c r="AR127">
        <v>6</v>
      </c>
    </row>
    <row r="128" spans="1:44" x14ac:dyDescent="0.2">
      <c r="A128" t="s">
        <v>536</v>
      </c>
      <c r="B128" t="s">
        <v>569</v>
      </c>
      <c r="C128" t="s">
        <v>1285</v>
      </c>
      <c r="D128" t="s">
        <v>47</v>
      </c>
      <c r="E128" t="s">
        <v>539</v>
      </c>
      <c r="F128" t="s">
        <v>1286</v>
      </c>
      <c r="G128" t="s">
        <v>1287</v>
      </c>
      <c r="H128" t="s">
        <v>1288</v>
      </c>
      <c r="I128" t="s">
        <v>1289</v>
      </c>
      <c r="J128" t="s">
        <v>575</v>
      </c>
      <c r="K128" t="s">
        <v>576</v>
      </c>
      <c r="L128" s="19">
        <v>45065</v>
      </c>
      <c r="M128" s="20">
        <v>0.34545138888888888</v>
      </c>
      <c r="N128" t="s">
        <v>1245</v>
      </c>
      <c r="O128" s="19">
        <v>45065</v>
      </c>
      <c r="P128" s="20">
        <v>0.45833333333333331</v>
      </c>
      <c r="Q128" t="s">
        <v>578</v>
      </c>
      <c r="R128" t="s">
        <v>1290</v>
      </c>
      <c r="S128" s="19">
        <v>45065</v>
      </c>
      <c r="T128" s="20">
        <v>0.30476851851851855</v>
      </c>
      <c r="U128">
        <v>16</v>
      </c>
      <c r="V128" t="s">
        <v>799</v>
      </c>
      <c r="W128" t="s">
        <v>800</v>
      </c>
      <c r="X128" t="s">
        <v>582</v>
      </c>
      <c r="Y128" t="s">
        <v>61</v>
      </c>
      <c r="Z128" t="s">
        <v>62</v>
      </c>
      <c r="AA128" t="s">
        <v>584</v>
      </c>
      <c r="AB128" t="s">
        <v>553</v>
      </c>
      <c r="AC128" s="12">
        <v>45065.345451388886</v>
      </c>
      <c r="AD128" s="12">
        <v>45065.458333333336</v>
      </c>
      <c r="AE128">
        <v>2.7091666667838581</v>
      </c>
      <c r="AF128" s="12">
        <v>45065.304768518516</v>
      </c>
      <c r="AG128" s="20">
        <v>8.8888888888888889E-3</v>
      </c>
      <c r="AH128" s="12">
        <v>45065.313657407409</v>
      </c>
      <c r="AI128">
        <v>3.4722222224227153</v>
      </c>
      <c r="AJ128" t="s">
        <v>143</v>
      </c>
      <c r="AM128">
        <v>5</v>
      </c>
      <c r="AN128">
        <v>19</v>
      </c>
      <c r="AO128" t="s">
        <v>144</v>
      </c>
      <c r="AP128">
        <v>20</v>
      </c>
      <c r="AQ128">
        <v>7</v>
      </c>
      <c r="AR128">
        <v>6</v>
      </c>
    </row>
    <row r="129" spans="1:44" x14ac:dyDescent="0.2">
      <c r="A129" t="s">
        <v>536</v>
      </c>
      <c r="B129" t="s">
        <v>569</v>
      </c>
      <c r="C129" t="s">
        <v>1291</v>
      </c>
      <c r="D129" t="s">
        <v>47</v>
      </c>
      <c r="E129" t="s">
        <v>539</v>
      </c>
      <c r="F129" t="s">
        <v>793</v>
      </c>
      <c r="G129" t="s">
        <v>794</v>
      </c>
      <c r="H129" t="s">
        <v>795</v>
      </c>
      <c r="I129" t="s">
        <v>796</v>
      </c>
      <c r="J129" t="s">
        <v>575</v>
      </c>
      <c r="K129" t="s">
        <v>576</v>
      </c>
      <c r="L129" s="19">
        <v>45063</v>
      </c>
      <c r="M129" s="20">
        <v>0.44798611111111114</v>
      </c>
      <c r="N129" t="s">
        <v>1292</v>
      </c>
      <c r="O129" s="19">
        <v>45065</v>
      </c>
      <c r="P129" s="20">
        <v>0.625</v>
      </c>
      <c r="Q129" t="s">
        <v>578</v>
      </c>
      <c r="R129" t="s">
        <v>1293</v>
      </c>
      <c r="S129" s="19">
        <v>45065</v>
      </c>
      <c r="T129" s="20">
        <v>0.29613425925925924</v>
      </c>
      <c r="U129">
        <v>16</v>
      </c>
      <c r="V129" t="s">
        <v>799</v>
      </c>
      <c r="W129" t="s">
        <v>800</v>
      </c>
      <c r="X129" t="s">
        <v>582</v>
      </c>
      <c r="Y129" t="s">
        <v>61</v>
      </c>
      <c r="Z129" t="s">
        <v>62</v>
      </c>
      <c r="AA129" t="s">
        <v>584</v>
      </c>
      <c r="AB129" t="s">
        <v>553</v>
      </c>
      <c r="AC129" s="12">
        <v>45063.44798611111</v>
      </c>
      <c r="AD129" s="12">
        <v>45065.625</v>
      </c>
      <c r="AE129">
        <v>52.248333333351184</v>
      </c>
      <c r="AF129" s="12">
        <v>45065.296134259261</v>
      </c>
      <c r="AG129" s="20">
        <v>8.8888888888888889E-3</v>
      </c>
      <c r="AH129" s="12">
        <v>45065.305023148147</v>
      </c>
      <c r="AI129">
        <v>7.6794444444822147</v>
      </c>
      <c r="AJ129" t="s">
        <v>143</v>
      </c>
      <c r="AM129">
        <v>5</v>
      </c>
      <c r="AN129">
        <v>19</v>
      </c>
      <c r="AO129" t="s">
        <v>144</v>
      </c>
      <c r="AP129">
        <v>20</v>
      </c>
      <c r="AQ129">
        <v>7</v>
      </c>
      <c r="AR129">
        <v>6</v>
      </c>
    </row>
    <row r="130" spans="1:44" x14ac:dyDescent="0.2">
      <c r="A130" t="s">
        <v>536</v>
      </c>
      <c r="B130" t="s">
        <v>569</v>
      </c>
      <c r="C130" t="s">
        <v>1294</v>
      </c>
      <c r="D130" t="s">
        <v>47</v>
      </c>
      <c r="E130" t="s">
        <v>539</v>
      </c>
      <c r="F130" t="s">
        <v>1295</v>
      </c>
      <c r="G130" t="s">
        <v>1296</v>
      </c>
      <c r="H130" t="s">
        <v>1297</v>
      </c>
      <c r="I130" t="s">
        <v>1298</v>
      </c>
      <c r="J130" t="s">
        <v>585</v>
      </c>
      <c r="K130" t="s">
        <v>586</v>
      </c>
      <c r="L130" s="19">
        <v>45064</v>
      </c>
      <c r="M130" s="20">
        <v>0.59297453703703706</v>
      </c>
      <c r="N130" t="s">
        <v>1299</v>
      </c>
      <c r="O130" s="19">
        <v>45065</v>
      </c>
      <c r="P130" s="20">
        <v>0.83333333333333337</v>
      </c>
      <c r="Q130" t="s">
        <v>578</v>
      </c>
      <c r="R130" t="s">
        <v>1300</v>
      </c>
      <c r="S130" s="19">
        <v>45065</v>
      </c>
      <c r="T130" s="20">
        <v>0.29446759259259259</v>
      </c>
      <c r="U130">
        <v>17</v>
      </c>
      <c r="V130" t="s">
        <v>887</v>
      </c>
      <c r="W130" t="s">
        <v>888</v>
      </c>
      <c r="X130" t="s">
        <v>582</v>
      </c>
      <c r="Y130" t="s">
        <v>61</v>
      </c>
      <c r="Z130" t="s">
        <v>583</v>
      </c>
      <c r="AA130" t="s">
        <v>584</v>
      </c>
      <c r="AB130" t="s">
        <v>553</v>
      </c>
      <c r="AC130" s="12">
        <v>45064.592974537038</v>
      </c>
      <c r="AD130" s="12">
        <v>45065.833333333336</v>
      </c>
      <c r="AE130">
        <v>29.768611111154314</v>
      </c>
      <c r="AF130" s="12">
        <v>45065.29446759259</v>
      </c>
      <c r="AG130" s="20">
        <v>9.4444444444444445E-3</v>
      </c>
      <c r="AH130" s="12">
        <v>45065.303912037038</v>
      </c>
      <c r="AI130">
        <v>12.706111111154314</v>
      </c>
      <c r="AJ130" t="s">
        <v>143</v>
      </c>
      <c r="AM130">
        <v>5</v>
      </c>
      <c r="AN130">
        <v>19</v>
      </c>
      <c r="AO130" t="s">
        <v>144</v>
      </c>
      <c r="AP130">
        <v>20</v>
      </c>
      <c r="AQ130">
        <v>7</v>
      </c>
      <c r="AR130">
        <v>6</v>
      </c>
    </row>
    <row r="131" spans="1:44" x14ac:dyDescent="0.2">
      <c r="A131" t="s">
        <v>536</v>
      </c>
      <c r="B131" t="s">
        <v>569</v>
      </c>
      <c r="C131" t="s">
        <v>1294</v>
      </c>
      <c r="D131" t="s">
        <v>47</v>
      </c>
      <c r="E131" t="s">
        <v>539</v>
      </c>
      <c r="F131" t="s">
        <v>1295</v>
      </c>
      <c r="G131" t="s">
        <v>1296</v>
      </c>
      <c r="H131" t="s">
        <v>1297</v>
      </c>
      <c r="I131" t="s">
        <v>1298</v>
      </c>
      <c r="J131" t="s">
        <v>575</v>
      </c>
      <c r="K131" t="s">
        <v>576</v>
      </c>
      <c r="L131" s="19">
        <v>45064</v>
      </c>
      <c r="M131" s="20">
        <v>0.59297453703703706</v>
      </c>
      <c r="N131" t="s">
        <v>1299</v>
      </c>
      <c r="O131" s="19">
        <v>45065</v>
      </c>
      <c r="P131" s="20">
        <v>0.83333333333333337</v>
      </c>
      <c r="Q131" t="s">
        <v>578</v>
      </c>
      <c r="R131" t="s">
        <v>1300</v>
      </c>
      <c r="S131" s="19">
        <v>45065</v>
      </c>
      <c r="T131" s="20">
        <v>0.29446759259259259</v>
      </c>
      <c r="U131">
        <v>17</v>
      </c>
      <c r="V131" t="s">
        <v>887</v>
      </c>
      <c r="W131" t="s">
        <v>888</v>
      </c>
      <c r="X131" t="s">
        <v>582</v>
      </c>
      <c r="Y131" t="s">
        <v>61</v>
      </c>
      <c r="Z131" t="s">
        <v>62</v>
      </c>
      <c r="AA131" t="s">
        <v>584</v>
      </c>
      <c r="AB131" t="s">
        <v>553</v>
      </c>
      <c r="AC131" s="12">
        <v>45064.592974537038</v>
      </c>
      <c r="AD131" s="12">
        <v>45065.833333333336</v>
      </c>
      <c r="AE131">
        <v>29.768611111154314</v>
      </c>
      <c r="AF131" s="12">
        <v>45065.29446759259</v>
      </c>
      <c r="AG131" s="20">
        <v>9.4444444444444445E-3</v>
      </c>
      <c r="AH131" s="12">
        <v>45065.303912037038</v>
      </c>
      <c r="AI131">
        <v>12.706111111154314</v>
      </c>
      <c r="AJ131" t="s">
        <v>143</v>
      </c>
      <c r="AM131">
        <v>5</v>
      </c>
      <c r="AN131">
        <v>19</v>
      </c>
      <c r="AO131" t="s">
        <v>144</v>
      </c>
      <c r="AP131">
        <v>20</v>
      </c>
      <c r="AQ131">
        <v>7</v>
      </c>
      <c r="AR131">
        <v>6</v>
      </c>
    </row>
    <row r="132" spans="1:44" x14ac:dyDescent="0.2">
      <c r="A132" t="s">
        <v>536</v>
      </c>
      <c r="B132" t="s">
        <v>569</v>
      </c>
      <c r="C132" t="s">
        <v>1301</v>
      </c>
      <c r="D132" t="s">
        <v>47</v>
      </c>
      <c r="E132" t="s">
        <v>539</v>
      </c>
      <c r="F132" t="s">
        <v>1138</v>
      </c>
      <c r="G132" t="s">
        <v>1139</v>
      </c>
      <c r="H132" t="s">
        <v>1140</v>
      </c>
      <c r="I132" t="s">
        <v>1141</v>
      </c>
      <c r="J132" t="s">
        <v>575</v>
      </c>
      <c r="K132" t="s">
        <v>576</v>
      </c>
      <c r="L132" s="19">
        <v>45064</v>
      </c>
      <c r="M132" s="20">
        <v>0.52487268518518515</v>
      </c>
      <c r="N132" t="s">
        <v>1302</v>
      </c>
      <c r="O132" s="19">
        <v>45065</v>
      </c>
      <c r="P132" s="20">
        <v>0.41666666666666669</v>
      </c>
      <c r="Q132" t="s">
        <v>578</v>
      </c>
      <c r="R132" t="s">
        <v>1303</v>
      </c>
      <c r="S132" s="19">
        <v>45064</v>
      </c>
      <c r="T132" s="20">
        <v>0.68913194444444448</v>
      </c>
      <c r="U132">
        <v>84</v>
      </c>
      <c r="V132" t="s">
        <v>1115</v>
      </c>
      <c r="W132" t="s">
        <v>1116</v>
      </c>
      <c r="X132" t="s">
        <v>789</v>
      </c>
      <c r="Y132" t="s">
        <v>61</v>
      </c>
      <c r="Z132" t="s">
        <v>583</v>
      </c>
      <c r="AA132" t="s">
        <v>584</v>
      </c>
      <c r="AB132" t="s">
        <v>553</v>
      </c>
      <c r="AC132" s="12">
        <v>45064.524872685186</v>
      </c>
      <c r="AD132" s="12">
        <v>45065.416666666664</v>
      </c>
      <c r="AE132">
        <v>21.403055555478204</v>
      </c>
      <c r="AF132" s="12">
        <v>45064.689131944448</v>
      </c>
      <c r="AG132" s="20">
        <v>4.6666666666666669E-2</v>
      </c>
      <c r="AH132" s="12">
        <v>45064.735798611109</v>
      </c>
      <c r="AI132">
        <v>16.340833333146293</v>
      </c>
      <c r="AJ132" t="s">
        <v>143</v>
      </c>
      <c r="AM132">
        <v>5</v>
      </c>
      <c r="AN132">
        <v>18</v>
      </c>
      <c r="AO132" t="s">
        <v>144</v>
      </c>
      <c r="AP132">
        <v>20</v>
      </c>
      <c r="AQ132">
        <v>16</v>
      </c>
      <c r="AR132">
        <v>5</v>
      </c>
    </row>
    <row r="133" spans="1:44" x14ac:dyDescent="0.2">
      <c r="A133" t="s">
        <v>536</v>
      </c>
      <c r="B133" t="s">
        <v>569</v>
      </c>
      <c r="C133" t="s">
        <v>1301</v>
      </c>
      <c r="D133" t="s">
        <v>47</v>
      </c>
      <c r="E133" t="s">
        <v>539</v>
      </c>
      <c r="F133" t="s">
        <v>1138</v>
      </c>
      <c r="G133" t="s">
        <v>1139</v>
      </c>
      <c r="H133" t="s">
        <v>1140</v>
      </c>
      <c r="I133" t="s">
        <v>1141</v>
      </c>
      <c r="J133" t="s">
        <v>585</v>
      </c>
      <c r="K133" t="s">
        <v>586</v>
      </c>
      <c r="L133" s="19">
        <v>45064</v>
      </c>
      <c r="M133" s="20">
        <v>0.52487268518518515</v>
      </c>
      <c r="N133" t="s">
        <v>1302</v>
      </c>
      <c r="O133" s="19">
        <v>45065</v>
      </c>
      <c r="P133" s="20">
        <v>0.41666666666666669</v>
      </c>
      <c r="Q133" t="s">
        <v>578</v>
      </c>
      <c r="R133" t="s">
        <v>1303</v>
      </c>
      <c r="S133" s="19">
        <v>45064</v>
      </c>
      <c r="T133" s="20">
        <v>0.68913194444444448</v>
      </c>
      <c r="U133">
        <v>84</v>
      </c>
      <c r="V133" t="s">
        <v>1115</v>
      </c>
      <c r="W133" t="s">
        <v>1116</v>
      </c>
      <c r="X133" t="s">
        <v>789</v>
      </c>
      <c r="Y133" t="s">
        <v>61</v>
      </c>
      <c r="Z133" t="s">
        <v>62</v>
      </c>
      <c r="AA133" t="s">
        <v>584</v>
      </c>
      <c r="AB133" t="s">
        <v>553</v>
      </c>
      <c r="AC133" s="12">
        <v>45064.524872685186</v>
      </c>
      <c r="AD133" s="12">
        <v>45065.416666666664</v>
      </c>
      <c r="AE133">
        <v>21.403055555478204</v>
      </c>
      <c r="AF133" s="12">
        <v>45064.689131944448</v>
      </c>
      <c r="AG133" s="20">
        <v>4.6666666666666669E-2</v>
      </c>
      <c r="AH133" s="12">
        <v>45064.735798611109</v>
      </c>
      <c r="AI133">
        <v>16.340833333146293</v>
      </c>
      <c r="AJ133" t="s">
        <v>143</v>
      </c>
      <c r="AM133">
        <v>5</v>
      </c>
      <c r="AN133">
        <v>18</v>
      </c>
      <c r="AO133" t="s">
        <v>144</v>
      </c>
      <c r="AP133">
        <v>20</v>
      </c>
      <c r="AQ133">
        <v>16</v>
      </c>
      <c r="AR133">
        <v>5</v>
      </c>
    </row>
    <row r="134" spans="1:44" x14ac:dyDescent="0.2">
      <c r="A134" t="s">
        <v>536</v>
      </c>
      <c r="B134" t="s">
        <v>569</v>
      </c>
      <c r="C134" t="s">
        <v>1304</v>
      </c>
      <c r="D134" t="s">
        <v>47</v>
      </c>
      <c r="E134" t="s">
        <v>539</v>
      </c>
      <c r="F134" t="s">
        <v>1110</v>
      </c>
      <c r="G134" t="s">
        <v>1111</v>
      </c>
      <c r="H134" t="s">
        <v>1112</v>
      </c>
      <c r="I134" t="s">
        <v>1113</v>
      </c>
      <c r="J134" t="s">
        <v>575</v>
      </c>
      <c r="K134" t="s">
        <v>576</v>
      </c>
      <c r="L134" s="19">
        <v>45064</v>
      </c>
      <c r="M134" s="20">
        <v>0.4550925925925926</v>
      </c>
      <c r="N134" t="s">
        <v>1305</v>
      </c>
      <c r="O134" s="19">
        <v>45065</v>
      </c>
      <c r="P134" s="20">
        <v>0.58333333333333337</v>
      </c>
      <c r="Q134" t="s">
        <v>578</v>
      </c>
      <c r="R134" t="s">
        <v>1306</v>
      </c>
      <c r="S134" s="19">
        <v>45064</v>
      </c>
      <c r="T134" s="20">
        <v>0.67280092592592589</v>
      </c>
      <c r="U134">
        <v>84</v>
      </c>
      <c r="V134" t="s">
        <v>1115</v>
      </c>
      <c r="W134" t="s">
        <v>1116</v>
      </c>
      <c r="X134" t="s">
        <v>801</v>
      </c>
      <c r="Y134" t="s">
        <v>61</v>
      </c>
      <c r="Z134" t="s">
        <v>583</v>
      </c>
      <c r="AA134" t="s">
        <v>584</v>
      </c>
      <c r="AB134" t="s">
        <v>553</v>
      </c>
      <c r="AC134" s="12">
        <v>45064.455092592594</v>
      </c>
      <c r="AD134" s="12">
        <v>45065.583333333336</v>
      </c>
      <c r="AE134">
        <v>27.077777777798474</v>
      </c>
      <c r="AF134" s="12">
        <v>45064.672800925924</v>
      </c>
      <c r="AG134" s="20">
        <v>4.6666666666666669E-2</v>
      </c>
      <c r="AH134" s="12">
        <v>45064.719467592593</v>
      </c>
      <c r="AI134">
        <v>20.732777777826414</v>
      </c>
      <c r="AJ134" t="s">
        <v>143</v>
      </c>
      <c r="AM134">
        <v>5</v>
      </c>
      <c r="AN134">
        <v>18</v>
      </c>
      <c r="AO134" t="s">
        <v>144</v>
      </c>
      <c r="AP134">
        <v>20</v>
      </c>
      <c r="AQ134">
        <v>16</v>
      </c>
      <c r="AR134">
        <v>5</v>
      </c>
    </row>
    <row r="135" spans="1:44" x14ac:dyDescent="0.2">
      <c r="A135" t="s">
        <v>536</v>
      </c>
      <c r="B135" t="s">
        <v>569</v>
      </c>
      <c r="C135" t="s">
        <v>1304</v>
      </c>
      <c r="D135" t="s">
        <v>47</v>
      </c>
      <c r="E135" t="s">
        <v>539</v>
      </c>
      <c r="F135" t="s">
        <v>1110</v>
      </c>
      <c r="G135" t="s">
        <v>1111</v>
      </c>
      <c r="H135" t="s">
        <v>1112</v>
      </c>
      <c r="I135" t="s">
        <v>1113</v>
      </c>
      <c r="J135" t="s">
        <v>585</v>
      </c>
      <c r="K135" t="s">
        <v>586</v>
      </c>
      <c r="L135" s="19">
        <v>45064</v>
      </c>
      <c r="M135" s="20">
        <v>0.4550925925925926</v>
      </c>
      <c r="N135" t="s">
        <v>1305</v>
      </c>
      <c r="O135" s="19">
        <v>45065</v>
      </c>
      <c r="P135" s="20">
        <v>0.58333333333333337</v>
      </c>
      <c r="Q135" t="s">
        <v>578</v>
      </c>
      <c r="R135" t="s">
        <v>1306</v>
      </c>
      <c r="S135" s="19">
        <v>45064</v>
      </c>
      <c r="T135" s="20">
        <v>0.67280092592592589</v>
      </c>
      <c r="U135">
        <v>84</v>
      </c>
      <c r="V135" t="s">
        <v>1115</v>
      </c>
      <c r="W135" t="s">
        <v>1116</v>
      </c>
      <c r="X135" t="s">
        <v>801</v>
      </c>
      <c r="Y135" t="s">
        <v>61</v>
      </c>
      <c r="Z135" t="s">
        <v>62</v>
      </c>
      <c r="AA135" t="s">
        <v>584</v>
      </c>
      <c r="AB135" t="s">
        <v>553</v>
      </c>
      <c r="AC135" s="12">
        <v>45064.455092592594</v>
      </c>
      <c r="AD135" s="12">
        <v>45065.583333333336</v>
      </c>
      <c r="AE135">
        <v>27.077777777798474</v>
      </c>
      <c r="AF135" s="12">
        <v>45064.672800925924</v>
      </c>
      <c r="AG135" s="20">
        <v>4.6666666666666669E-2</v>
      </c>
      <c r="AH135" s="12">
        <v>45064.719467592593</v>
      </c>
      <c r="AI135">
        <v>20.732777777826414</v>
      </c>
      <c r="AJ135" t="s">
        <v>143</v>
      </c>
      <c r="AM135">
        <v>5</v>
      </c>
      <c r="AN135">
        <v>18</v>
      </c>
      <c r="AO135" t="s">
        <v>144</v>
      </c>
      <c r="AP135">
        <v>20</v>
      </c>
      <c r="AQ135">
        <v>16</v>
      </c>
      <c r="AR135">
        <v>5</v>
      </c>
    </row>
    <row r="136" spans="1:44" x14ac:dyDescent="0.2">
      <c r="A136" t="s">
        <v>536</v>
      </c>
      <c r="B136" t="s">
        <v>569</v>
      </c>
      <c r="C136" t="s">
        <v>1307</v>
      </c>
      <c r="D136" t="s">
        <v>47</v>
      </c>
      <c r="E136" t="s">
        <v>539</v>
      </c>
      <c r="F136" t="s">
        <v>803</v>
      </c>
      <c r="G136" t="s">
        <v>804</v>
      </c>
      <c r="H136" t="s">
        <v>805</v>
      </c>
      <c r="I136" t="s">
        <v>806</v>
      </c>
      <c r="J136" t="s">
        <v>575</v>
      </c>
      <c r="K136" t="s">
        <v>576</v>
      </c>
      <c r="L136" s="19">
        <v>45064</v>
      </c>
      <c r="M136" s="20">
        <v>0.40840277777777773</v>
      </c>
      <c r="N136" t="s">
        <v>1308</v>
      </c>
      <c r="O136" s="19">
        <v>45064</v>
      </c>
      <c r="P136" s="20">
        <v>0.54166666666666663</v>
      </c>
      <c r="Q136" t="s">
        <v>578</v>
      </c>
      <c r="R136" t="s">
        <v>1309</v>
      </c>
      <c r="S136" s="19">
        <v>45064</v>
      </c>
      <c r="T136" s="20">
        <v>0.50542824074074078</v>
      </c>
      <c r="U136">
        <v>25</v>
      </c>
      <c r="V136" t="s">
        <v>809</v>
      </c>
      <c r="W136" t="s">
        <v>810</v>
      </c>
      <c r="X136" t="s">
        <v>596</v>
      </c>
      <c r="Y136" t="s">
        <v>61</v>
      </c>
      <c r="Z136" t="s">
        <v>583</v>
      </c>
      <c r="AA136" t="s">
        <v>584</v>
      </c>
      <c r="AB136" t="s">
        <v>553</v>
      </c>
      <c r="AC136" s="12">
        <v>45064.408402777779</v>
      </c>
      <c r="AD136" s="12">
        <v>45064.541666666664</v>
      </c>
      <c r="AE136">
        <v>3.1983333332464099</v>
      </c>
      <c r="AF136" s="12">
        <v>45064.505428240744</v>
      </c>
      <c r="AG136" s="20">
        <v>1.3888888888888888E-2</v>
      </c>
      <c r="AH136" s="12">
        <v>45064.519317129627</v>
      </c>
      <c r="AI136">
        <v>0.53638888872228563</v>
      </c>
      <c r="AJ136" t="s">
        <v>143</v>
      </c>
      <c r="AM136">
        <v>5</v>
      </c>
      <c r="AN136">
        <v>18</v>
      </c>
      <c r="AO136" t="s">
        <v>144</v>
      </c>
      <c r="AP136">
        <v>20</v>
      </c>
      <c r="AQ136">
        <v>12</v>
      </c>
      <c r="AR136">
        <v>5</v>
      </c>
    </row>
    <row r="137" spans="1:44" x14ac:dyDescent="0.2">
      <c r="A137" t="s">
        <v>536</v>
      </c>
      <c r="B137" t="s">
        <v>569</v>
      </c>
      <c r="C137" t="s">
        <v>1307</v>
      </c>
      <c r="D137" t="s">
        <v>47</v>
      </c>
      <c r="E137" t="s">
        <v>539</v>
      </c>
      <c r="F137" t="s">
        <v>803</v>
      </c>
      <c r="G137" t="s">
        <v>804</v>
      </c>
      <c r="H137" t="s">
        <v>805</v>
      </c>
      <c r="I137" t="s">
        <v>806</v>
      </c>
      <c r="J137" t="s">
        <v>585</v>
      </c>
      <c r="K137" t="s">
        <v>586</v>
      </c>
      <c r="L137" s="19">
        <v>45064</v>
      </c>
      <c r="M137" s="20">
        <v>0.40840277777777773</v>
      </c>
      <c r="N137" t="s">
        <v>1308</v>
      </c>
      <c r="O137" s="19">
        <v>45064</v>
      </c>
      <c r="P137" s="20">
        <v>0.54166666666666663</v>
      </c>
      <c r="Q137" t="s">
        <v>578</v>
      </c>
      <c r="R137" t="s">
        <v>1309</v>
      </c>
      <c r="S137" s="19">
        <v>45064</v>
      </c>
      <c r="T137" s="20">
        <v>0.50542824074074078</v>
      </c>
      <c r="U137">
        <v>25</v>
      </c>
      <c r="V137" t="s">
        <v>809</v>
      </c>
      <c r="W137" t="s">
        <v>810</v>
      </c>
      <c r="X137" t="s">
        <v>596</v>
      </c>
      <c r="Y137" t="s">
        <v>61</v>
      </c>
      <c r="Z137" t="s">
        <v>62</v>
      </c>
      <c r="AA137" t="s">
        <v>584</v>
      </c>
      <c r="AB137" t="s">
        <v>553</v>
      </c>
      <c r="AC137" s="12">
        <v>45064.408402777779</v>
      </c>
      <c r="AD137" s="12">
        <v>45064.541666666664</v>
      </c>
      <c r="AE137">
        <v>3.1983333332464099</v>
      </c>
      <c r="AF137" s="12">
        <v>45064.505428240744</v>
      </c>
      <c r="AG137" s="20">
        <v>1.3888888888888888E-2</v>
      </c>
      <c r="AH137" s="12">
        <v>45064.519317129627</v>
      </c>
      <c r="AI137">
        <v>0.53638888872228563</v>
      </c>
      <c r="AJ137" t="s">
        <v>143</v>
      </c>
      <c r="AM137">
        <v>5</v>
      </c>
      <c r="AN137">
        <v>18</v>
      </c>
      <c r="AO137" t="s">
        <v>144</v>
      </c>
      <c r="AP137">
        <v>20</v>
      </c>
      <c r="AQ137">
        <v>12</v>
      </c>
      <c r="AR137">
        <v>5</v>
      </c>
    </row>
    <row r="138" spans="1:44" x14ac:dyDescent="0.2">
      <c r="A138" t="s">
        <v>536</v>
      </c>
      <c r="B138" t="s">
        <v>569</v>
      </c>
      <c r="C138" t="s">
        <v>1310</v>
      </c>
      <c r="D138" t="s">
        <v>47</v>
      </c>
      <c r="E138" t="s">
        <v>539</v>
      </c>
      <c r="F138" t="s">
        <v>1311</v>
      </c>
      <c r="G138" t="s">
        <v>1312</v>
      </c>
      <c r="H138" t="s">
        <v>1313</v>
      </c>
      <c r="I138" t="s">
        <v>1314</v>
      </c>
      <c r="J138" t="s">
        <v>575</v>
      </c>
      <c r="K138" t="s">
        <v>576</v>
      </c>
      <c r="L138" s="19">
        <v>45062</v>
      </c>
      <c r="M138" s="20">
        <v>0.70006944444444441</v>
      </c>
      <c r="N138" t="s">
        <v>1315</v>
      </c>
      <c r="O138" s="19">
        <v>45064</v>
      </c>
      <c r="P138" s="20">
        <v>0.79166666666666663</v>
      </c>
      <c r="Q138" t="s">
        <v>578</v>
      </c>
      <c r="R138" t="s">
        <v>1316</v>
      </c>
      <c r="S138" s="19">
        <v>45064</v>
      </c>
      <c r="T138" s="20">
        <v>0.4913541666666667</v>
      </c>
      <c r="U138">
        <v>44</v>
      </c>
      <c r="V138" t="s">
        <v>1317</v>
      </c>
      <c r="W138" t="s">
        <v>1318</v>
      </c>
      <c r="X138" t="s">
        <v>801</v>
      </c>
      <c r="Y138" t="s">
        <v>61</v>
      </c>
      <c r="Z138" t="s">
        <v>583</v>
      </c>
      <c r="AA138" t="s">
        <v>584</v>
      </c>
      <c r="AB138" t="s">
        <v>553</v>
      </c>
      <c r="AC138" s="12">
        <v>45062.700069444443</v>
      </c>
      <c r="AD138" s="12">
        <v>45064.791666666664</v>
      </c>
      <c r="AE138">
        <v>50.198333333304618</v>
      </c>
      <c r="AF138" s="12">
        <v>45064.491354166668</v>
      </c>
      <c r="AG138" s="20">
        <v>2.4444444444444446E-2</v>
      </c>
      <c r="AH138" s="12">
        <v>45064.515798611108</v>
      </c>
      <c r="AI138">
        <v>6.6208333331742324</v>
      </c>
      <c r="AJ138" t="s">
        <v>143</v>
      </c>
      <c r="AM138">
        <v>5</v>
      </c>
      <c r="AN138">
        <v>18</v>
      </c>
      <c r="AO138" t="s">
        <v>144</v>
      </c>
      <c r="AP138">
        <v>20</v>
      </c>
      <c r="AQ138">
        <v>11</v>
      </c>
      <c r="AR138">
        <v>5</v>
      </c>
    </row>
    <row r="139" spans="1:44" x14ac:dyDescent="0.2">
      <c r="A139" t="s">
        <v>536</v>
      </c>
      <c r="B139" t="s">
        <v>569</v>
      </c>
      <c r="C139" t="s">
        <v>1319</v>
      </c>
      <c r="D139" t="s">
        <v>47</v>
      </c>
      <c r="E139" t="s">
        <v>539</v>
      </c>
      <c r="F139" t="s">
        <v>1131</v>
      </c>
      <c r="G139" t="s">
        <v>1132</v>
      </c>
      <c r="H139" t="s">
        <v>1133</v>
      </c>
      <c r="I139" t="s">
        <v>1134</v>
      </c>
      <c r="J139" t="s">
        <v>585</v>
      </c>
      <c r="K139" t="s">
        <v>586</v>
      </c>
      <c r="L139" s="19">
        <v>45064</v>
      </c>
      <c r="M139" s="20">
        <v>0.38387731481481485</v>
      </c>
      <c r="N139" t="s">
        <v>1135</v>
      </c>
      <c r="O139" s="19">
        <v>45064</v>
      </c>
      <c r="P139" s="20">
        <v>0.625</v>
      </c>
      <c r="Q139" t="s">
        <v>578</v>
      </c>
      <c r="R139" t="s">
        <v>1320</v>
      </c>
      <c r="S139" s="19">
        <v>45064</v>
      </c>
      <c r="T139" s="20">
        <v>0.42591435185185184</v>
      </c>
      <c r="U139">
        <v>17</v>
      </c>
      <c r="V139" t="s">
        <v>887</v>
      </c>
      <c r="W139" t="s">
        <v>888</v>
      </c>
      <c r="X139" t="s">
        <v>789</v>
      </c>
      <c r="Y139" t="s">
        <v>61</v>
      </c>
      <c r="Z139" t="s">
        <v>583</v>
      </c>
      <c r="AA139" t="s">
        <v>584</v>
      </c>
      <c r="AB139" t="s">
        <v>553</v>
      </c>
      <c r="AC139" s="12">
        <v>45064.383877314816</v>
      </c>
      <c r="AD139" s="12">
        <v>45064.625</v>
      </c>
      <c r="AE139">
        <v>5.7869444444077089</v>
      </c>
      <c r="AF139" s="12">
        <v>45064.42591435185</v>
      </c>
      <c r="AG139" s="20">
        <v>9.4444444444444445E-3</v>
      </c>
      <c r="AH139" s="12">
        <v>45064.435358796298</v>
      </c>
      <c r="AI139">
        <v>4.5513888888526708</v>
      </c>
      <c r="AJ139" t="s">
        <v>143</v>
      </c>
      <c r="AM139">
        <v>5</v>
      </c>
      <c r="AN139">
        <v>18</v>
      </c>
      <c r="AO139" t="s">
        <v>144</v>
      </c>
      <c r="AP139">
        <v>20</v>
      </c>
      <c r="AQ139">
        <v>10</v>
      </c>
      <c r="AR139">
        <v>5</v>
      </c>
    </row>
    <row r="140" spans="1:44" x14ac:dyDescent="0.2">
      <c r="A140" t="s">
        <v>536</v>
      </c>
      <c r="B140" t="s">
        <v>569</v>
      </c>
      <c r="C140" t="s">
        <v>1319</v>
      </c>
      <c r="D140" t="s">
        <v>47</v>
      </c>
      <c r="E140" t="s">
        <v>539</v>
      </c>
      <c r="F140" t="s">
        <v>1131</v>
      </c>
      <c r="G140" t="s">
        <v>1132</v>
      </c>
      <c r="H140" t="s">
        <v>1133</v>
      </c>
      <c r="I140" t="s">
        <v>1134</v>
      </c>
      <c r="J140" t="s">
        <v>575</v>
      </c>
      <c r="K140" t="s">
        <v>576</v>
      </c>
      <c r="L140" s="19">
        <v>45064</v>
      </c>
      <c r="M140" s="20">
        <v>0.38387731481481485</v>
      </c>
      <c r="N140" t="s">
        <v>1135</v>
      </c>
      <c r="O140" s="19">
        <v>45064</v>
      </c>
      <c r="P140" s="20">
        <v>0.625</v>
      </c>
      <c r="Q140" t="s">
        <v>578</v>
      </c>
      <c r="R140" t="s">
        <v>1320</v>
      </c>
      <c r="S140" s="19">
        <v>45064</v>
      </c>
      <c r="T140" s="20">
        <v>0.42591435185185184</v>
      </c>
      <c r="U140">
        <v>17</v>
      </c>
      <c r="V140" t="s">
        <v>887</v>
      </c>
      <c r="W140" t="s">
        <v>888</v>
      </c>
      <c r="X140" t="s">
        <v>789</v>
      </c>
      <c r="Y140" t="s">
        <v>61</v>
      </c>
      <c r="Z140" t="s">
        <v>62</v>
      </c>
      <c r="AA140" t="s">
        <v>584</v>
      </c>
      <c r="AB140" t="s">
        <v>553</v>
      </c>
      <c r="AC140" s="12">
        <v>45064.383877314816</v>
      </c>
      <c r="AD140" s="12">
        <v>45064.625</v>
      </c>
      <c r="AE140">
        <v>5.7869444444077089</v>
      </c>
      <c r="AF140" s="12">
        <v>45064.42591435185</v>
      </c>
      <c r="AG140" s="20">
        <v>9.4444444444444445E-3</v>
      </c>
      <c r="AH140" s="12">
        <v>45064.435358796298</v>
      </c>
      <c r="AI140">
        <v>4.5513888888526708</v>
      </c>
      <c r="AJ140" t="s">
        <v>143</v>
      </c>
      <c r="AM140">
        <v>5</v>
      </c>
      <c r="AN140">
        <v>18</v>
      </c>
      <c r="AO140" t="s">
        <v>144</v>
      </c>
      <c r="AP140">
        <v>20</v>
      </c>
      <c r="AQ140">
        <v>10</v>
      </c>
      <c r="AR140">
        <v>5</v>
      </c>
    </row>
    <row r="141" spans="1:44" x14ac:dyDescent="0.2">
      <c r="A141" t="s">
        <v>536</v>
      </c>
      <c r="B141" t="s">
        <v>569</v>
      </c>
      <c r="C141" t="s">
        <v>1321</v>
      </c>
      <c r="D141" t="s">
        <v>47</v>
      </c>
      <c r="E141" t="s">
        <v>539</v>
      </c>
      <c r="F141" t="s">
        <v>1322</v>
      </c>
      <c r="G141" t="s">
        <v>1323</v>
      </c>
      <c r="H141" t="s">
        <v>1324</v>
      </c>
      <c r="I141" t="s">
        <v>1325</v>
      </c>
      <c r="J141" t="s">
        <v>575</v>
      </c>
      <c r="K141" t="s">
        <v>576</v>
      </c>
      <c r="L141" s="19">
        <v>45063</v>
      </c>
      <c r="M141" s="20">
        <v>0.45457175925925924</v>
      </c>
      <c r="N141" t="s">
        <v>1326</v>
      </c>
      <c r="O141" s="19">
        <v>45064</v>
      </c>
      <c r="P141" s="20">
        <v>0.83333333333333337</v>
      </c>
      <c r="Q141" t="s">
        <v>578</v>
      </c>
      <c r="R141" t="s">
        <v>1327</v>
      </c>
      <c r="S141" s="19">
        <v>45064</v>
      </c>
      <c r="T141" s="20">
        <v>0.29311342592592593</v>
      </c>
      <c r="U141">
        <v>82</v>
      </c>
      <c r="V141" t="s">
        <v>1328</v>
      </c>
      <c r="W141" t="s">
        <v>1329</v>
      </c>
      <c r="X141" t="s">
        <v>582</v>
      </c>
      <c r="Y141" t="s">
        <v>61</v>
      </c>
      <c r="Z141" t="s">
        <v>62</v>
      </c>
      <c r="AA141" t="s">
        <v>584</v>
      </c>
      <c r="AB141" t="s">
        <v>553</v>
      </c>
      <c r="AC141" s="12">
        <v>45063.454571759263</v>
      </c>
      <c r="AD141" s="12">
        <v>45064.833333333336</v>
      </c>
      <c r="AE141">
        <v>33.090277777751908</v>
      </c>
      <c r="AF141" s="12">
        <v>45064.293113425927</v>
      </c>
      <c r="AG141" s="20">
        <v>4.5555555555555551E-2</v>
      </c>
      <c r="AH141" s="12">
        <v>45064.33866898148</v>
      </c>
      <c r="AI141">
        <v>11.871944444545079</v>
      </c>
      <c r="AJ141" t="s">
        <v>143</v>
      </c>
      <c r="AM141">
        <v>5</v>
      </c>
      <c r="AN141">
        <v>18</v>
      </c>
      <c r="AO141" t="s">
        <v>144</v>
      </c>
      <c r="AP141">
        <v>20</v>
      </c>
      <c r="AQ141">
        <v>7</v>
      </c>
      <c r="AR141">
        <v>5</v>
      </c>
    </row>
    <row r="142" spans="1:44" x14ac:dyDescent="0.2">
      <c r="A142" t="s">
        <v>536</v>
      </c>
      <c r="B142" t="s">
        <v>569</v>
      </c>
      <c r="C142" t="s">
        <v>1330</v>
      </c>
      <c r="D142" t="s">
        <v>47</v>
      </c>
      <c r="E142" t="s">
        <v>539</v>
      </c>
      <c r="F142" t="s">
        <v>1331</v>
      </c>
      <c r="G142" t="s">
        <v>1332</v>
      </c>
      <c r="H142" t="s">
        <v>1333</v>
      </c>
      <c r="I142" t="s">
        <v>1334</v>
      </c>
      <c r="J142" t="s">
        <v>575</v>
      </c>
      <c r="K142" t="s">
        <v>576</v>
      </c>
      <c r="L142" s="19">
        <v>45063</v>
      </c>
      <c r="M142" s="20">
        <v>0.45278935185185182</v>
      </c>
      <c r="N142" t="s">
        <v>1335</v>
      </c>
      <c r="O142" s="19">
        <v>45064</v>
      </c>
      <c r="P142" s="20">
        <v>0.83333333333333337</v>
      </c>
      <c r="Q142" t="s">
        <v>578</v>
      </c>
      <c r="R142" t="s">
        <v>1336</v>
      </c>
      <c r="S142" s="19">
        <v>45064</v>
      </c>
      <c r="T142" s="20">
        <v>0.28744212962962962</v>
      </c>
      <c r="U142">
        <v>88</v>
      </c>
      <c r="V142" t="s">
        <v>993</v>
      </c>
      <c r="W142" t="s">
        <v>994</v>
      </c>
      <c r="X142" t="s">
        <v>582</v>
      </c>
      <c r="Y142" t="s">
        <v>61</v>
      </c>
      <c r="Z142" t="s">
        <v>62</v>
      </c>
      <c r="AA142" t="s">
        <v>584</v>
      </c>
      <c r="AB142" t="s">
        <v>553</v>
      </c>
      <c r="AC142" s="12">
        <v>45063.452789351853</v>
      </c>
      <c r="AD142" s="12">
        <v>45064.833333333336</v>
      </c>
      <c r="AE142">
        <v>33.133055555575993</v>
      </c>
      <c r="AF142" s="12">
        <v>45064.287442129629</v>
      </c>
      <c r="AG142" s="20">
        <v>4.8888888888888891E-2</v>
      </c>
      <c r="AH142" s="12">
        <v>45064.336331018516</v>
      </c>
      <c r="AI142">
        <v>11.92805555567611</v>
      </c>
      <c r="AJ142" t="s">
        <v>143</v>
      </c>
      <c r="AM142">
        <v>5</v>
      </c>
      <c r="AN142">
        <v>18</v>
      </c>
      <c r="AO142" t="s">
        <v>144</v>
      </c>
      <c r="AP142">
        <v>20</v>
      </c>
      <c r="AQ142">
        <v>6</v>
      </c>
      <c r="AR142">
        <v>5</v>
      </c>
    </row>
    <row r="143" spans="1:44" x14ac:dyDescent="0.2">
      <c r="A143" t="s">
        <v>536</v>
      </c>
      <c r="B143" t="s">
        <v>569</v>
      </c>
      <c r="C143" t="s">
        <v>1337</v>
      </c>
      <c r="D143" t="s">
        <v>47</v>
      </c>
      <c r="E143" t="s">
        <v>539</v>
      </c>
      <c r="F143" t="s">
        <v>1124</v>
      </c>
      <c r="G143" t="s">
        <v>1125</v>
      </c>
      <c r="H143" t="s">
        <v>1126</v>
      </c>
      <c r="I143" t="s">
        <v>1127</v>
      </c>
      <c r="J143" t="s">
        <v>575</v>
      </c>
      <c r="K143" t="s">
        <v>576</v>
      </c>
      <c r="L143" s="19">
        <v>45063</v>
      </c>
      <c r="M143" s="20">
        <v>0.60613425925925923</v>
      </c>
      <c r="N143" t="s">
        <v>1338</v>
      </c>
      <c r="O143" s="19">
        <v>45064</v>
      </c>
      <c r="P143" s="20">
        <v>0.83333333333333337</v>
      </c>
      <c r="Q143" t="s">
        <v>578</v>
      </c>
      <c r="R143" t="s">
        <v>1339</v>
      </c>
      <c r="S143" s="19">
        <v>45064</v>
      </c>
      <c r="T143" s="20">
        <v>0.26725694444444442</v>
      </c>
      <c r="U143">
        <v>61</v>
      </c>
      <c r="V143" t="s">
        <v>1099</v>
      </c>
      <c r="W143" t="s">
        <v>1100</v>
      </c>
      <c r="X143" t="s">
        <v>789</v>
      </c>
      <c r="Y143" t="s">
        <v>61</v>
      </c>
      <c r="Z143" t="s">
        <v>62</v>
      </c>
      <c r="AA143" t="s">
        <v>584</v>
      </c>
      <c r="AB143" t="s">
        <v>553</v>
      </c>
      <c r="AC143" s="12">
        <v>45063.606134259258</v>
      </c>
      <c r="AD143" s="12">
        <v>45064.833333333336</v>
      </c>
      <c r="AE143">
        <v>29.452777777856681</v>
      </c>
      <c r="AF143" s="12">
        <v>45064.267256944448</v>
      </c>
      <c r="AG143" s="20">
        <v>3.3888888888888885E-2</v>
      </c>
      <c r="AH143" s="12">
        <v>45064.301145833335</v>
      </c>
      <c r="AI143">
        <v>12.772500000020955</v>
      </c>
      <c r="AJ143" t="s">
        <v>143</v>
      </c>
      <c r="AM143">
        <v>5</v>
      </c>
      <c r="AN143">
        <v>18</v>
      </c>
      <c r="AO143" t="s">
        <v>144</v>
      </c>
      <c r="AP143">
        <v>20</v>
      </c>
      <c r="AQ143">
        <v>6</v>
      </c>
      <c r="AR143">
        <v>5</v>
      </c>
    </row>
    <row r="144" spans="1:44" x14ac:dyDescent="0.2">
      <c r="A144" t="s">
        <v>536</v>
      </c>
      <c r="B144" t="s">
        <v>569</v>
      </c>
      <c r="C144" t="s">
        <v>1340</v>
      </c>
      <c r="D144" t="s">
        <v>47</v>
      </c>
      <c r="E144" t="s">
        <v>539</v>
      </c>
      <c r="F144" t="s">
        <v>945</v>
      </c>
      <c r="G144" t="s">
        <v>946</v>
      </c>
      <c r="H144" t="s">
        <v>947</v>
      </c>
      <c r="I144" t="s">
        <v>948</v>
      </c>
      <c r="J144" t="s">
        <v>575</v>
      </c>
      <c r="K144" t="s">
        <v>576</v>
      </c>
      <c r="L144" s="19">
        <v>45062</v>
      </c>
      <c r="M144" s="20">
        <v>0.50694444444444442</v>
      </c>
      <c r="N144" t="s">
        <v>1341</v>
      </c>
      <c r="O144" s="19">
        <v>45063</v>
      </c>
      <c r="P144" s="20">
        <v>0.83333333333333337</v>
      </c>
      <c r="Q144" t="s">
        <v>578</v>
      </c>
      <c r="R144" t="s">
        <v>1342</v>
      </c>
      <c r="S144" s="19">
        <v>45063</v>
      </c>
      <c r="T144" s="20">
        <v>0.66732638888888884</v>
      </c>
      <c r="U144">
        <v>47</v>
      </c>
      <c r="V144" t="s">
        <v>852</v>
      </c>
      <c r="W144" t="s">
        <v>853</v>
      </c>
      <c r="X144" t="s">
        <v>801</v>
      </c>
      <c r="Y144" t="s">
        <v>61</v>
      </c>
      <c r="Z144" t="s">
        <v>62</v>
      </c>
      <c r="AA144" t="s">
        <v>584</v>
      </c>
      <c r="AB144" t="s">
        <v>553</v>
      </c>
      <c r="AC144" s="12">
        <v>45062.506944444445</v>
      </c>
      <c r="AD144" s="12">
        <v>45063.833333333336</v>
      </c>
      <c r="AE144">
        <v>31.833333333372138</v>
      </c>
      <c r="AF144" s="12">
        <v>45063.667326388888</v>
      </c>
      <c r="AG144" s="20">
        <v>2.6111111111111113E-2</v>
      </c>
      <c r="AH144" s="12">
        <v>45063.693437499998</v>
      </c>
      <c r="AI144">
        <v>3.3575000001001172</v>
      </c>
      <c r="AJ144" t="s">
        <v>143</v>
      </c>
      <c r="AM144">
        <v>5</v>
      </c>
      <c r="AN144">
        <v>17</v>
      </c>
      <c r="AO144" t="s">
        <v>144</v>
      </c>
      <c r="AP144">
        <v>20</v>
      </c>
      <c r="AQ144">
        <v>16</v>
      </c>
      <c r="AR144">
        <v>4</v>
      </c>
    </row>
    <row r="145" spans="1:44" x14ac:dyDescent="0.2">
      <c r="A145" t="s">
        <v>536</v>
      </c>
      <c r="B145" t="s">
        <v>569</v>
      </c>
      <c r="C145" t="s">
        <v>1343</v>
      </c>
      <c r="D145" t="s">
        <v>47</v>
      </c>
      <c r="E145" t="s">
        <v>539</v>
      </c>
      <c r="F145" t="s">
        <v>1344</v>
      </c>
      <c r="G145" t="s">
        <v>1345</v>
      </c>
      <c r="H145" t="s">
        <v>1346</v>
      </c>
      <c r="I145" t="s">
        <v>1347</v>
      </c>
      <c r="J145" t="s">
        <v>575</v>
      </c>
      <c r="K145" t="s">
        <v>576</v>
      </c>
      <c r="L145" s="19">
        <v>45062</v>
      </c>
      <c r="M145" s="20">
        <v>0.47565972222222225</v>
      </c>
      <c r="N145" t="s">
        <v>1348</v>
      </c>
      <c r="O145" s="19">
        <v>45063</v>
      </c>
      <c r="P145" s="20">
        <v>0.83333333333333337</v>
      </c>
      <c r="Q145" t="s">
        <v>578</v>
      </c>
      <c r="R145" t="s">
        <v>1349</v>
      </c>
      <c r="S145" s="19">
        <v>45063</v>
      </c>
      <c r="T145" s="20">
        <v>0.66831018518518526</v>
      </c>
      <c r="U145">
        <v>76</v>
      </c>
      <c r="V145" t="s">
        <v>594</v>
      </c>
      <c r="W145" t="s">
        <v>595</v>
      </c>
      <c r="X145" t="s">
        <v>801</v>
      </c>
      <c r="Y145" t="s">
        <v>61</v>
      </c>
      <c r="Z145" t="s">
        <v>583</v>
      </c>
      <c r="AA145" t="s">
        <v>584</v>
      </c>
      <c r="AB145" t="s">
        <v>553</v>
      </c>
      <c r="AC145" s="12">
        <v>45062.475659722222</v>
      </c>
      <c r="AD145" s="12">
        <v>45063.833333333336</v>
      </c>
      <c r="AE145">
        <v>32.58416666672565</v>
      </c>
      <c r="AF145" s="12">
        <v>45063.668310185189</v>
      </c>
      <c r="AG145" s="20">
        <v>4.2222222222222223E-2</v>
      </c>
      <c r="AH145" s="12">
        <v>45063.710532407407</v>
      </c>
      <c r="AI145">
        <v>2.9472222222830169</v>
      </c>
      <c r="AJ145" t="s">
        <v>143</v>
      </c>
      <c r="AM145">
        <v>5</v>
      </c>
      <c r="AN145">
        <v>17</v>
      </c>
      <c r="AO145" t="s">
        <v>144</v>
      </c>
      <c r="AP145">
        <v>20</v>
      </c>
      <c r="AQ145">
        <v>16</v>
      </c>
      <c r="AR145">
        <v>4</v>
      </c>
    </row>
    <row r="146" spans="1:44" x14ac:dyDescent="0.2">
      <c r="A146" t="s">
        <v>536</v>
      </c>
      <c r="B146" t="s">
        <v>569</v>
      </c>
      <c r="C146" t="s">
        <v>1343</v>
      </c>
      <c r="D146" t="s">
        <v>47</v>
      </c>
      <c r="E146" t="s">
        <v>539</v>
      </c>
      <c r="F146" t="s">
        <v>1344</v>
      </c>
      <c r="G146" t="s">
        <v>1345</v>
      </c>
      <c r="H146" t="s">
        <v>1346</v>
      </c>
      <c r="I146" t="s">
        <v>1347</v>
      </c>
      <c r="J146" t="s">
        <v>585</v>
      </c>
      <c r="K146" t="s">
        <v>586</v>
      </c>
      <c r="L146" s="19">
        <v>45062</v>
      </c>
      <c r="M146" s="20">
        <v>0.47565972222222225</v>
      </c>
      <c r="N146" t="s">
        <v>1348</v>
      </c>
      <c r="O146" s="19">
        <v>45063</v>
      </c>
      <c r="P146" s="20">
        <v>0.83333333333333337</v>
      </c>
      <c r="Q146" t="s">
        <v>578</v>
      </c>
      <c r="R146" t="s">
        <v>1349</v>
      </c>
      <c r="S146" s="19">
        <v>45063</v>
      </c>
      <c r="T146" s="20">
        <v>0.66831018518518526</v>
      </c>
      <c r="U146">
        <v>76</v>
      </c>
      <c r="V146" t="s">
        <v>594</v>
      </c>
      <c r="W146" t="s">
        <v>595</v>
      </c>
      <c r="X146" t="s">
        <v>801</v>
      </c>
      <c r="Y146" t="s">
        <v>61</v>
      </c>
      <c r="Z146" t="s">
        <v>62</v>
      </c>
      <c r="AA146" t="s">
        <v>584</v>
      </c>
      <c r="AB146" t="s">
        <v>553</v>
      </c>
      <c r="AC146" s="12">
        <v>45062.475659722222</v>
      </c>
      <c r="AD146" s="12">
        <v>45063.833333333336</v>
      </c>
      <c r="AE146">
        <v>32.58416666672565</v>
      </c>
      <c r="AF146" s="12">
        <v>45063.668310185189</v>
      </c>
      <c r="AG146" s="20">
        <v>4.2222222222222223E-2</v>
      </c>
      <c r="AH146" s="12">
        <v>45063.710532407407</v>
      </c>
      <c r="AI146">
        <v>2.9472222222830169</v>
      </c>
      <c r="AJ146" t="s">
        <v>143</v>
      </c>
      <c r="AM146">
        <v>5</v>
      </c>
      <c r="AN146">
        <v>17</v>
      </c>
      <c r="AO146" t="s">
        <v>144</v>
      </c>
      <c r="AP146">
        <v>20</v>
      </c>
      <c r="AQ146">
        <v>16</v>
      </c>
      <c r="AR146">
        <v>4</v>
      </c>
    </row>
    <row r="147" spans="1:44" x14ac:dyDescent="0.2">
      <c r="A147" t="s">
        <v>536</v>
      </c>
      <c r="B147" t="s">
        <v>569</v>
      </c>
      <c r="C147" t="s">
        <v>1350</v>
      </c>
      <c r="D147" t="s">
        <v>47</v>
      </c>
      <c r="E147" t="s">
        <v>539</v>
      </c>
      <c r="F147" t="s">
        <v>846</v>
      </c>
      <c r="G147" t="s">
        <v>847</v>
      </c>
      <c r="H147" t="s">
        <v>916</v>
      </c>
      <c r="I147" t="s">
        <v>917</v>
      </c>
      <c r="J147" t="s">
        <v>575</v>
      </c>
      <c r="K147" t="s">
        <v>576</v>
      </c>
      <c r="L147" s="19">
        <v>45063</v>
      </c>
      <c r="M147" s="20">
        <v>0.53657407407407409</v>
      </c>
      <c r="N147" t="s">
        <v>1351</v>
      </c>
      <c r="O147" s="19">
        <v>45064</v>
      </c>
      <c r="P147" s="20">
        <v>0.33333333333333331</v>
      </c>
      <c r="Q147" t="s">
        <v>578</v>
      </c>
      <c r="R147" t="s">
        <v>1352</v>
      </c>
      <c r="S147" s="19">
        <v>45063</v>
      </c>
      <c r="T147" s="20">
        <v>0.65960648148148149</v>
      </c>
      <c r="U147">
        <v>99</v>
      </c>
      <c r="V147" t="s">
        <v>920</v>
      </c>
      <c r="W147" t="s">
        <v>921</v>
      </c>
      <c r="X147" t="s">
        <v>1353</v>
      </c>
      <c r="Y147" t="s">
        <v>61</v>
      </c>
      <c r="Z147" t="s">
        <v>62</v>
      </c>
      <c r="AA147" t="s">
        <v>584</v>
      </c>
      <c r="AB147" t="s">
        <v>553</v>
      </c>
      <c r="AC147" s="12">
        <v>45063.536574074074</v>
      </c>
      <c r="AD147" s="12">
        <v>45064.333333333336</v>
      </c>
      <c r="AE147">
        <v>19.122222222271375</v>
      </c>
      <c r="AF147" s="12">
        <v>45063.65960648148</v>
      </c>
      <c r="AG147" s="20">
        <v>5.5E-2</v>
      </c>
      <c r="AH147" s="12">
        <v>45063.714606481481</v>
      </c>
      <c r="AI147">
        <v>14.849444444524124</v>
      </c>
      <c r="AJ147" t="s">
        <v>143</v>
      </c>
      <c r="AM147">
        <v>5</v>
      </c>
      <c r="AN147">
        <v>17</v>
      </c>
      <c r="AO147" t="s">
        <v>144</v>
      </c>
      <c r="AP147">
        <v>20</v>
      </c>
      <c r="AQ147">
        <v>15</v>
      </c>
      <c r="AR147">
        <v>4</v>
      </c>
    </row>
    <row r="148" spans="1:44" x14ac:dyDescent="0.2">
      <c r="A148" t="s">
        <v>536</v>
      </c>
      <c r="B148" t="s">
        <v>569</v>
      </c>
      <c r="C148" t="s">
        <v>1354</v>
      </c>
      <c r="D148" t="s">
        <v>47</v>
      </c>
      <c r="E148" t="s">
        <v>539</v>
      </c>
      <c r="F148" t="s">
        <v>872</v>
      </c>
      <c r="G148" t="s">
        <v>873</v>
      </c>
      <c r="H148" t="s">
        <v>874</v>
      </c>
      <c r="I148" t="s">
        <v>875</v>
      </c>
      <c r="J148" t="s">
        <v>585</v>
      </c>
      <c r="K148" t="s">
        <v>586</v>
      </c>
      <c r="L148" s="19">
        <v>45063</v>
      </c>
      <c r="M148" s="20">
        <v>0.67825231481481485</v>
      </c>
      <c r="N148" t="s">
        <v>1315</v>
      </c>
      <c r="O148" s="19">
        <v>45063</v>
      </c>
      <c r="P148" s="20">
        <v>0.83333333333333337</v>
      </c>
      <c r="Q148" t="s">
        <v>578</v>
      </c>
      <c r="R148" t="s">
        <v>1355</v>
      </c>
      <c r="S148" s="19">
        <v>45063</v>
      </c>
      <c r="T148" s="20">
        <v>0.63993055555555556</v>
      </c>
      <c r="U148">
        <v>53</v>
      </c>
      <c r="V148" t="s">
        <v>878</v>
      </c>
      <c r="W148" t="s">
        <v>879</v>
      </c>
      <c r="X148" t="s">
        <v>582</v>
      </c>
      <c r="Y148" t="s">
        <v>61</v>
      </c>
      <c r="Z148" t="s">
        <v>62</v>
      </c>
      <c r="AA148" t="s">
        <v>584</v>
      </c>
      <c r="AB148" t="s">
        <v>553</v>
      </c>
      <c r="AC148" s="12">
        <v>45063.678252314814</v>
      </c>
      <c r="AD148" s="12">
        <v>45063.833333333336</v>
      </c>
      <c r="AE148">
        <v>3.721944444521796</v>
      </c>
      <c r="AF148" s="12">
        <v>45063.639930555553</v>
      </c>
      <c r="AG148" s="20">
        <v>2.9444444444444443E-2</v>
      </c>
      <c r="AH148" s="12">
        <v>45063.669374999998</v>
      </c>
      <c r="AI148">
        <v>3.935000000114087</v>
      </c>
      <c r="AJ148" t="s">
        <v>143</v>
      </c>
      <c r="AM148">
        <v>5</v>
      </c>
      <c r="AN148">
        <v>17</v>
      </c>
      <c r="AO148" t="s">
        <v>144</v>
      </c>
      <c r="AP148">
        <v>20</v>
      </c>
      <c r="AQ148">
        <v>15</v>
      </c>
      <c r="AR148">
        <v>4</v>
      </c>
    </row>
    <row r="149" spans="1:44" x14ac:dyDescent="0.2">
      <c r="A149" t="s">
        <v>536</v>
      </c>
      <c r="B149" t="s">
        <v>569</v>
      </c>
      <c r="C149" t="s">
        <v>1354</v>
      </c>
      <c r="D149" t="s">
        <v>47</v>
      </c>
      <c r="E149" t="s">
        <v>539</v>
      </c>
      <c r="F149" t="s">
        <v>872</v>
      </c>
      <c r="G149" t="s">
        <v>873</v>
      </c>
      <c r="H149" t="s">
        <v>874</v>
      </c>
      <c r="I149" t="s">
        <v>875</v>
      </c>
      <c r="J149" t="s">
        <v>575</v>
      </c>
      <c r="K149" t="s">
        <v>576</v>
      </c>
      <c r="L149" s="19">
        <v>45063</v>
      </c>
      <c r="M149" s="20">
        <v>0.67825231481481485</v>
      </c>
      <c r="N149" t="s">
        <v>1315</v>
      </c>
      <c r="O149" s="19">
        <v>45063</v>
      </c>
      <c r="P149" s="20">
        <v>0.83333333333333337</v>
      </c>
      <c r="Q149" t="s">
        <v>578</v>
      </c>
      <c r="R149" t="s">
        <v>1355</v>
      </c>
      <c r="S149" s="19">
        <v>45063</v>
      </c>
      <c r="T149" s="20">
        <v>0.63993055555555556</v>
      </c>
      <c r="U149">
        <v>53</v>
      </c>
      <c r="V149" t="s">
        <v>878</v>
      </c>
      <c r="W149" t="s">
        <v>879</v>
      </c>
      <c r="X149" t="s">
        <v>582</v>
      </c>
      <c r="Y149" t="s">
        <v>61</v>
      </c>
      <c r="Z149" t="s">
        <v>583</v>
      </c>
      <c r="AA149" t="s">
        <v>584</v>
      </c>
      <c r="AB149" t="s">
        <v>553</v>
      </c>
      <c r="AC149" s="12">
        <v>45063.678252314814</v>
      </c>
      <c r="AD149" s="12">
        <v>45063.833333333336</v>
      </c>
      <c r="AE149">
        <v>3.721944444521796</v>
      </c>
      <c r="AF149" s="12">
        <v>45063.639930555553</v>
      </c>
      <c r="AG149" s="20">
        <v>2.9444444444444443E-2</v>
      </c>
      <c r="AH149" s="12">
        <v>45063.669374999998</v>
      </c>
      <c r="AI149">
        <v>3.935000000114087</v>
      </c>
      <c r="AJ149" t="s">
        <v>143</v>
      </c>
      <c r="AM149">
        <v>5</v>
      </c>
      <c r="AN149">
        <v>17</v>
      </c>
      <c r="AO149" t="s">
        <v>144</v>
      </c>
      <c r="AP149">
        <v>20</v>
      </c>
      <c r="AQ149">
        <v>15</v>
      </c>
      <c r="AR149">
        <v>4</v>
      </c>
    </row>
    <row r="150" spans="1:44" x14ac:dyDescent="0.2">
      <c r="A150" t="s">
        <v>764</v>
      </c>
      <c r="B150" t="s">
        <v>765</v>
      </c>
      <c r="C150" t="s">
        <v>1356</v>
      </c>
      <c r="D150" t="s">
        <v>47</v>
      </c>
      <c r="E150" t="s">
        <v>539</v>
      </c>
      <c r="F150" t="s">
        <v>767</v>
      </c>
      <c r="G150" t="s">
        <v>768</v>
      </c>
      <c r="H150" t="s">
        <v>769</v>
      </c>
      <c r="I150" t="s">
        <v>770</v>
      </c>
      <c r="J150" t="s">
        <v>771</v>
      </c>
      <c r="K150" t="s">
        <v>772</v>
      </c>
      <c r="L150" s="19">
        <v>45063</v>
      </c>
      <c r="M150" s="20">
        <v>0.34181712962962968</v>
      </c>
      <c r="N150" t="s">
        <v>1357</v>
      </c>
      <c r="O150" s="19">
        <v>45063</v>
      </c>
      <c r="P150" s="20">
        <v>0.60416666666666663</v>
      </c>
      <c r="Q150" t="s">
        <v>774</v>
      </c>
      <c r="R150" t="s">
        <v>1358</v>
      </c>
      <c r="S150" s="19">
        <v>45063</v>
      </c>
      <c r="T150" s="20">
        <v>0.5545254629629629</v>
      </c>
      <c r="U150">
        <v>2</v>
      </c>
      <c r="V150" t="s">
        <v>776</v>
      </c>
      <c r="W150" t="s">
        <v>777</v>
      </c>
      <c r="X150" t="s">
        <v>870</v>
      </c>
      <c r="Y150" t="s">
        <v>61</v>
      </c>
      <c r="Z150" t="s">
        <v>62</v>
      </c>
      <c r="AA150" t="s">
        <v>584</v>
      </c>
      <c r="AB150" t="s">
        <v>553</v>
      </c>
      <c r="AC150" s="12">
        <v>45063.341817129629</v>
      </c>
      <c r="AD150" s="12">
        <v>45063.604166666664</v>
      </c>
      <c r="AE150">
        <v>6.2963888888480142</v>
      </c>
      <c r="AF150" s="12">
        <v>45063.554525462961</v>
      </c>
      <c r="AG150" s="20">
        <v>1.1111111111111111E-3</v>
      </c>
      <c r="AH150" s="12">
        <v>45063.555636574078</v>
      </c>
      <c r="AI150">
        <v>1.1647222222527489</v>
      </c>
      <c r="AJ150" t="s">
        <v>143</v>
      </c>
      <c r="AM150">
        <v>5</v>
      </c>
      <c r="AN150">
        <v>17</v>
      </c>
      <c r="AO150" t="s">
        <v>144</v>
      </c>
      <c r="AP150">
        <v>20</v>
      </c>
      <c r="AQ150">
        <v>13</v>
      </c>
      <c r="AR150">
        <v>4</v>
      </c>
    </row>
    <row r="151" spans="1:44" x14ac:dyDescent="0.2">
      <c r="A151" t="s">
        <v>764</v>
      </c>
      <c r="B151" t="s">
        <v>765</v>
      </c>
      <c r="C151" t="s">
        <v>1359</v>
      </c>
      <c r="D151" t="s">
        <v>47</v>
      </c>
      <c r="E151" t="s">
        <v>539</v>
      </c>
      <c r="F151" t="s">
        <v>767</v>
      </c>
      <c r="G151" t="s">
        <v>768</v>
      </c>
      <c r="H151" t="s">
        <v>769</v>
      </c>
      <c r="I151" t="s">
        <v>770</v>
      </c>
      <c r="J151" t="s">
        <v>771</v>
      </c>
      <c r="K151" t="s">
        <v>772</v>
      </c>
      <c r="L151" s="19">
        <v>45063</v>
      </c>
      <c r="M151" s="20">
        <v>0.34160879629629631</v>
      </c>
      <c r="N151" t="s">
        <v>1357</v>
      </c>
      <c r="O151" s="19">
        <v>45063</v>
      </c>
      <c r="P151" s="20">
        <v>0.60416666666666663</v>
      </c>
      <c r="Q151" t="s">
        <v>774</v>
      </c>
      <c r="R151" t="s">
        <v>1360</v>
      </c>
      <c r="S151" s="19">
        <v>45063</v>
      </c>
      <c r="T151" s="20">
        <v>0.53512731481481479</v>
      </c>
      <c r="U151">
        <v>2</v>
      </c>
      <c r="V151" t="s">
        <v>776</v>
      </c>
      <c r="W151" t="s">
        <v>777</v>
      </c>
      <c r="X151" t="s">
        <v>596</v>
      </c>
      <c r="Y151" t="s">
        <v>61</v>
      </c>
      <c r="Z151" t="s">
        <v>62</v>
      </c>
      <c r="AA151" t="s">
        <v>584</v>
      </c>
      <c r="AB151" t="s">
        <v>553</v>
      </c>
      <c r="AC151" s="12">
        <v>45063.341608796298</v>
      </c>
      <c r="AD151" s="12">
        <v>45063.604166666664</v>
      </c>
      <c r="AE151">
        <v>6.3013888887944631</v>
      </c>
      <c r="AF151" s="12">
        <v>45063.535127314812</v>
      </c>
      <c r="AG151" s="20">
        <v>1.1111111111111111E-3</v>
      </c>
      <c r="AH151" s="12">
        <v>45063.536238425928</v>
      </c>
      <c r="AI151">
        <v>1.6302777778473683</v>
      </c>
      <c r="AJ151" t="s">
        <v>143</v>
      </c>
      <c r="AM151">
        <v>5</v>
      </c>
      <c r="AN151">
        <v>17</v>
      </c>
      <c r="AO151" t="s">
        <v>144</v>
      </c>
      <c r="AP151">
        <v>20</v>
      </c>
      <c r="AQ151">
        <v>12</v>
      </c>
      <c r="AR151">
        <v>4</v>
      </c>
    </row>
    <row r="152" spans="1:44" x14ac:dyDescent="0.2">
      <c r="A152" t="s">
        <v>536</v>
      </c>
      <c r="B152" t="s">
        <v>569</v>
      </c>
      <c r="C152" t="s">
        <v>1361</v>
      </c>
      <c r="D152" t="s">
        <v>47</v>
      </c>
      <c r="E152" t="s">
        <v>539</v>
      </c>
      <c r="F152" t="s">
        <v>1205</v>
      </c>
      <c r="G152" t="s">
        <v>1206</v>
      </c>
      <c r="H152" t="s">
        <v>1207</v>
      </c>
      <c r="I152" t="s">
        <v>1208</v>
      </c>
      <c r="J152" t="s">
        <v>575</v>
      </c>
      <c r="K152" t="s">
        <v>576</v>
      </c>
      <c r="L152" s="19">
        <v>45063</v>
      </c>
      <c r="M152" s="20">
        <v>0.44731481481481478</v>
      </c>
      <c r="N152" t="s">
        <v>1362</v>
      </c>
      <c r="O152" s="19">
        <v>45063</v>
      </c>
      <c r="P152" s="20">
        <v>0.64583333333333337</v>
      </c>
      <c r="Q152" t="s">
        <v>578</v>
      </c>
      <c r="R152" t="s">
        <v>1363</v>
      </c>
      <c r="S152" s="19">
        <v>45063</v>
      </c>
      <c r="T152" s="20">
        <v>0.5149421296296296</v>
      </c>
      <c r="U152">
        <v>33</v>
      </c>
      <c r="V152" t="s">
        <v>580</v>
      </c>
      <c r="W152" t="s">
        <v>581</v>
      </c>
      <c r="X152" t="s">
        <v>801</v>
      </c>
      <c r="Y152" t="s">
        <v>61</v>
      </c>
      <c r="Z152" t="s">
        <v>583</v>
      </c>
      <c r="AA152" t="s">
        <v>584</v>
      </c>
      <c r="AB152" t="s">
        <v>553</v>
      </c>
      <c r="AC152" s="12">
        <v>45063.447314814817</v>
      </c>
      <c r="AD152" s="12">
        <v>45063.645833333336</v>
      </c>
      <c r="AE152">
        <v>4.7644444444449618</v>
      </c>
      <c r="AF152" s="12">
        <v>45063.51494212963</v>
      </c>
      <c r="AG152" s="20">
        <v>1.8333333333333333E-2</v>
      </c>
      <c r="AH152" s="12">
        <v>45063.533275462964</v>
      </c>
      <c r="AI152">
        <v>2.7013888889341615</v>
      </c>
      <c r="AJ152" t="s">
        <v>143</v>
      </c>
      <c r="AM152">
        <v>5</v>
      </c>
      <c r="AN152">
        <v>17</v>
      </c>
      <c r="AO152" t="s">
        <v>144</v>
      </c>
      <c r="AP152">
        <v>20</v>
      </c>
      <c r="AQ152">
        <v>12</v>
      </c>
      <c r="AR152">
        <v>4</v>
      </c>
    </row>
    <row r="153" spans="1:44" x14ac:dyDescent="0.2">
      <c r="A153" t="s">
        <v>536</v>
      </c>
      <c r="B153" t="s">
        <v>569</v>
      </c>
      <c r="C153" t="s">
        <v>1361</v>
      </c>
      <c r="D153" t="s">
        <v>47</v>
      </c>
      <c r="E153" t="s">
        <v>539</v>
      </c>
      <c r="F153" t="s">
        <v>1205</v>
      </c>
      <c r="G153" t="s">
        <v>1206</v>
      </c>
      <c r="H153" t="s">
        <v>1207</v>
      </c>
      <c r="I153" t="s">
        <v>1208</v>
      </c>
      <c r="J153" t="s">
        <v>585</v>
      </c>
      <c r="K153" t="s">
        <v>586</v>
      </c>
      <c r="L153" s="19">
        <v>45063</v>
      </c>
      <c r="M153" s="20">
        <v>0.44731481481481478</v>
      </c>
      <c r="N153" t="s">
        <v>1362</v>
      </c>
      <c r="O153" s="19">
        <v>45063</v>
      </c>
      <c r="P153" s="20">
        <v>0.64583333333333337</v>
      </c>
      <c r="Q153" t="s">
        <v>578</v>
      </c>
      <c r="R153" t="s">
        <v>1363</v>
      </c>
      <c r="S153" s="19">
        <v>45063</v>
      </c>
      <c r="T153" s="20">
        <v>0.5149421296296296</v>
      </c>
      <c r="U153">
        <v>33</v>
      </c>
      <c r="V153" t="s">
        <v>580</v>
      </c>
      <c r="W153" t="s">
        <v>581</v>
      </c>
      <c r="X153" t="s">
        <v>801</v>
      </c>
      <c r="Y153" t="s">
        <v>61</v>
      </c>
      <c r="Z153" t="s">
        <v>62</v>
      </c>
      <c r="AA153" t="s">
        <v>584</v>
      </c>
      <c r="AB153" t="s">
        <v>553</v>
      </c>
      <c r="AC153" s="12">
        <v>45063.447314814817</v>
      </c>
      <c r="AD153" s="12">
        <v>45063.645833333336</v>
      </c>
      <c r="AE153">
        <v>4.7644444444449618</v>
      </c>
      <c r="AF153" s="12">
        <v>45063.51494212963</v>
      </c>
      <c r="AG153" s="20">
        <v>1.8333333333333333E-2</v>
      </c>
      <c r="AH153" s="12">
        <v>45063.533275462964</v>
      </c>
      <c r="AI153">
        <v>2.7013888889341615</v>
      </c>
      <c r="AJ153" t="s">
        <v>143</v>
      </c>
      <c r="AM153">
        <v>5</v>
      </c>
      <c r="AN153">
        <v>17</v>
      </c>
      <c r="AO153" t="s">
        <v>144</v>
      </c>
      <c r="AP153">
        <v>20</v>
      </c>
      <c r="AQ153">
        <v>12</v>
      </c>
      <c r="AR153">
        <v>4</v>
      </c>
    </row>
    <row r="154" spans="1:44" x14ac:dyDescent="0.2">
      <c r="A154" t="s">
        <v>536</v>
      </c>
      <c r="B154" t="s">
        <v>569</v>
      </c>
      <c r="C154" t="s">
        <v>1364</v>
      </c>
      <c r="D154" t="s">
        <v>47</v>
      </c>
      <c r="E154" t="s">
        <v>539</v>
      </c>
      <c r="F154" t="s">
        <v>1365</v>
      </c>
      <c r="G154" t="s">
        <v>1366</v>
      </c>
      <c r="H154" t="s">
        <v>1367</v>
      </c>
      <c r="I154" t="s">
        <v>1368</v>
      </c>
      <c r="J154" t="s">
        <v>575</v>
      </c>
      <c r="K154" t="s">
        <v>576</v>
      </c>
      <c r="L154" s="19">
        <v>45063</v>
      </c>
      <c r="M154" s="20">
        <v>0.40842592592592591</v>
      </c>
      <c r="N154" t="s">
        <v>1315</v>
      </c>
      <c r="O154" s="19">
        <v>45063</v>
      </c>
      <c r="P154" s="20">
        <v>0.79166666666666663</v>
      </c>
      <c r="Q154" t="s">
        <v>578</v>
      </c>
      <c r="R154" t="s">
        <v>1369</v>
      </c>
      <c r="S154" s="19">
        <v>45063</v>
      </c>
      <c r="T154" s="20">
        <v>0.52236111111111116</v>
      </c>
      <c r="U154">
        <v>88</v>
      </c>
      <c r="V154" t="s">
        <v>993</v>
      </c>
      <c r="W154" t="s">
        <v>994</v>
      </c>
      <c r="X154" t="s">
        <v>789</v>
      </c>
      <c r="Y154" t="s">
        <v>61</v>
      </c>
      <c r="Z154" t="s">
        <v>62</v>
      </c>
      <c r="AA154" t="s">
        <v>584</v>
      </c>
      <c r="AB154" t="s">
        <v>553</v>
      </c>
      <c r="AC154" s="12">
        <v>45063.408425925925</v>
      </c>
      <c r="AD154" s="12">
        <v>45063.791666666664</v>
      </c>
      <c r="AE154">
        <v>9.1977777777356096</v>
      </c>
      <c r="AF154" s="12">
        <v>45063.522361111114</v>
      </c>
      <c r="AG154" s="20">
        <v>4.8888888888888891E-2</v>
      </c>
      <c r="AH154" s="12">
        <v>45063.571250000001</v>
      </c>
      <c r="AI154">
        <v>5.2899999999208376</v>
      </c>
      <c r="AJ154" t="s">
        <v>143</v>
      </c>
      <c r="AM154">
        <v>5</v>
      </c>
      <c r="AN154">
        <v>17</v>
      </c>
      <c r="AO154" t="s">
        <v>144</v>
      </c>
      <c r="AP154">
        <v>20</v>
      </c>
      <c r="AQ154">
        <v>12</v>
      </c>
      <c r="AR154">
        <v>4</v>
      </c>
    </row>
    <row r="155" spans="1:44" x14ac:dyDescent="0.2">
      <c r="A155" t="s">
        <v>536</v>
      </c>
      <c r="B155" t="s">
        <v>569</v>
      </c>
      <c r="C155" t="s">
        <v>1370</v>
      </c>
      <c r="D155" t="s">
        <v>47</v>
      </c>
      <c r="E155" t="s">
        <v>539</v>
      </c>
      <c r="F155" t="s">
        <v>571</v>
      </c>
      <c r="G155" t="s">
        <v>572</v>
      </c>
      <c r="H155" t="s">
        <v>573</v>
      </c>
      <c r="I155" t="s">
        <v>574</v>
      </c>
      <c r="J155" t="s">
        <v>575</v>
      </c>
      <c r="K155" t="s">
        <v>576</v>
      </c>
      <c r="L155" s="19">
        <v>45061</v>
      </c>
      <c r="M155" s="20">
        <v>0.67781249999999993</v>
      </c>
      <c r="N155" t="s">
        <v>1371</v>
      </c>
      <c r="O155" s="19">
        <v>45063</v>
      </c>
      <c r="P155" s="20">
        <v>0.64583333333333337</v>
      </c>
      <c r="Q155" t="s">
        <v>578</v>
      </c>
      <c r="R155" t="s">
        <v>1372</v>
      </c>
      <c r="S155" s="19">
        <v>45063</v>
      </c>
      <c r="T155" s="20">
        <v>0.51274305555555555</v>
      </c>
      <c r="U155">
        <v>33</v>
      </c>
      <c r="V155" t="s">
        <v>580</v>
      </c>
      <c r="W155" t="s">
        <v>581</v>
      </c>
      <c r="X155" t="s">
        <v>801</v>
      </c>
      <c r="Y155" t="s">
        <v>61</v>
      </c>
      <c r="Z155" t="s">
        <v>583</v>
      </c>
      <c r="AA155" t="s">
        <v>584</v>
      </c>
      <c r="AB155" t="s">
        <v>553</v>
      </c>
      <c r="AC155" s="12">
        <v>45061.677812499998</v>
      </c>
      <c r="AD155" s="12">
        <v>45063.645833333336</v>
      </c>
      <c r="AE155">
        <v>47.232500000100117</v>
      </c>
      <c r="AF155" s="12">
        <v>45063.512743055559</v>
      </c>
      <c r="AG155" s="20">
        <v>1.8333333333333333E-2</v>
      </c>
      <c r="AH155" s="12">
        <v>45063.531076388892</v>
      </c>
      <c r="AI155">
        <v>2.7541666666511446</v>
      </c>
      <c r="AJ155" t="s">
        <v>143</v>
      </c>
      <c r="AM155">
        <v>5</v>
      </c>
      <c r="AN155">
        <v>17</v>
      </c>
      <c r="AO155" t="s">
        <v>144</v>
      </c>
      <c r="AP155">
        <v>20</v>
      </c>
      <c r="AQ155">
        <v>12</v>
      </c>
      <c r="AR155">
        <v>4</v>
      </c>
    </row>
    <row r="156" spans="1:44" x14ac:dyDescent="0.2">
      <c r="A156" t="s">
        <v>536</v>
      </c>
      <c r="B156" t="s">
        <v>569</v>
      </c>
      <c r="C156" t="s">
        <v>1370</v>
      </c>
      <c r="D156" t="s">
        <v>47</v>
      </c>
      <c r="E156" t="s">
        <v>539</v>
      </c>
      <c r="F156" t="s">
        <v>571</v>
      </c>
      <c r="G156" t="s">
        <v>572</v>
      </c>
      <c r="H156" t="s">
        <v>573</v>
      </c>
      <c r="I156" t="s">
        <v>574</v>
      </c>
      <c r="J156" t="s">
        <v>585</v>
      </c>
      <c r="K156" t="s">
        <v>586</v>
      </c>
      <c r="L156" s="19">
        <v>45061</v>
      </c>
      <c r="M156" s="20">
        <v>0.67781249999999993</v>
      </c>
      <c r="N156" t="s">
        <v>1371</v>
      </c>
      <c r="O156" s="19">
        <v>45063</v>
      </c>
      <c r="P156" s="20">
        <v>0.64583333333333337</v>
      </c>
      <c r="Q156" t="s">
        <v>578</v>
      </c>
      <c r="R156" t="s">
        <v>1372</v>
      </c>
      <c r="S156" s="19">
        <v>45063</v>
      </c>
      <c r="T156" s="20">
        <v>0.51274305555555555</v>
      </c>
      <c r="U156">
        <v>33</v>
      </c>
      <c r="V156" t="s">
        <v>580</v>
      </c>
      <c r="W156" t="s">
        <v>581</v>
      </c>
      <c r="X156" t="s">
        <v>801</v>
      </c>
      <c r="Y156" t="s">
        <v>61</v>
      </c>
      <c r="Z156" t="s">
        <v>62</v>
      </c>
      <c r="AA156" t="s">
        <v>584</v>
      </c>
      <c r="AB156" t="s">
        <v>553</v>
      </c>
      <c r="AC156" s="12">
        <v>45061.677812499998</v>
      </c>
      <c r="AD156" s="12">
        <v>45063.645833333336</v>
      </c>
      <c r="AE156">
        <v>47.232500000100117</v>
      </c>
      <c r="AF156" s="12">
        <v>45063.512743055559</v>
      </c>
      <c r="AG156" s="20">
        <v>1.8333333333333333E-2</v>
      </c>
      <c r="AH156" s="12">
        <v>45063.531076388892</v>
      </c>
      <c r="AI156">
        <v>2.7541666666511446</v>
      </c>
      <c r="AJ156" t="s">
        <v>143</v>
      </c>
      <c r="AM156">
        <v>5</v>
      </c>
      <c r="AN156">
        <v>17</v>
      </c>
      <c r="AO156" t="s">
        <v>144</v>
      </c>
      <c r="AP156">
        <v>20</v>
      </c>
      <c r="AQ156">
        <v>12</v>
      </c>
      <c r="AR156">
        <v>4</v>
      </c>
    </row>
    <row r="157" spans="1:44" x14ac:dyDescent="0.2">
      <c r="A157" t="s">
        <v>764</v>
      </c>
      <c r="B157" t="s">
        <v>765</v>
      </c>
      <c r="C157" t="s">
        <v>1373</v>
      </c>
      <c r="D157" t="s">
        <v>47</v>
      </c>
      <c r="E157" t="s">
        <v>539</v>
      </c>
      <c r="F157" t="s">
        <v>767</v>
      </c>
      <c r="G157" t="s">
        <v>768</v>
      </c>
      <c r="H157" t="s">
        <v>769</v>
      </c>
      <c r="I157" t="s">
        <v>770</v>
      </c>
      <c r="J157" t="s">
        <v>771</v>
      </c>
      <c r="K157" t="s">
        <v>772</v>
      </c>
      <c r="L157" s="19">
        <v>45063</v>
      </c>
      <c r="M157" s="20">
        <v>0.34134259259259259</v>
      </c>
      <c r="N157" t="s">
        <v>1357</v>
      </c>
      <c r="O157" s="19">
        <v>45063</v>
      </c>
      <c r="P157" s="20">
        <v>0.60416666666666663</v>
      </c>
      <c r="Q157" t="s">
        <v>774</v>
      </c>
      <c r="R157" t="s">
        <v>1374</v>
      </c>
      <c r="S157" s="19">
        <v>45063</v>
      </c>
      <c r="T157" s="20">
        <v>0.48961805555555554</v>
      </c>
      <c r="U157">
        <v>2</v>
      </c>
      <c r="V157" t="s">
        <v>776</v>
      </c>
      <c r="W157" t="s">
        <v>777</v>
      </c>
      <c r="X157" t="s">
        <v>870</v>
      </c>
      <c r="Y157" t="s">
        <v>61</v>
      </c>
      <c r="Z157" t="s">
        <v>62</v>
      </c>
      <c r="AA157" t="s">
        <v>584</v>
      </c>
      <c r="AB157" t="s">
        <v>553</v>
      </c>
      <c r="AC157" s="12">
        <v>45063.34134259259</v>
      </c>
      <c r="AD157" s="12">
        <v>45063.604166666664</v>
      </c>
      <c r="AE157">
        <v>6.3077777777798474</v>
      </c>
      <c r="AF157" s="12">
        <v>45063.489618055559</v>
      </c>
      <c r="AG157" s="20">
        <v>1.1111111111111111E-3</v>
      </c>
      <c r="AH157" s="12">
        <v>45063.490729166668</v>
      </c>
      <c r="AI157">
        <v>2.722499999916181</v>
      </c>
      <c r="AJ157" t="s">
        <v>143</v>
      </c>
      <c r="AM157">
        <v>5</v>
      </c>
      <c r="AN157">
        <v>17</v>
      </c>
      <c r="AO157" t="s">
        <v>144</v>
      </c>
      <c r="AP157">
        <v>20</v>
      </c>
      <c r="AQ157">
        <v>11</v>
      </c>
      <c r="AR157">
        <v>4</v>
      </c>
    </row>
    <row r="158" spans="1:44" x14ac:dyDescent="0.2">
      <c r="A158" t="s">
        <v>764</v>
      </c>
      <c r="B158" t="s">
        <v>765</v>
      </c>
      <c r="C158" t="s">
        <v>1375</v>
      </c>
      <c r="D158" t="s">
        <v>47</v>
      </c>
      <c r="E158" t="s">
        <v>539</v>
      </c>
      <c r="F158" t="s">
        <v>767</v>
      </c>
      <c r="G158" t="s">
        <v>768</v>
      </c>
      <c r="H158" t="s">
        <v>769</v>
      </c>
      <c r="I158" t="s">
        <v>770</v>
      </c>
      <c r="J158" t="s">
        <v>771</v>
      </c>
      <c r="K158" t="s">
        <v>772</v>
      </c>
      <c r="L158" s="19">
        <v>45063</v>
      </c>
      <c r="M158" s="20">
        <v>0.34114583333333331</v>
      </c>
      <c r="N158" t="s">
        <v>1357</v>
      </c>
      <c r="O158" s="19">
        <v>45063</v>
      </c>
      <c r="P158" s="20">
        <v>0.60416666666666663</v>
      </c>
      <c r="Q158" t="s">
        <v>774</v>
      </c>
      <c r="R158" t="s">
        <v>1376</v>
      </c>
      <c r="S158" s="19">
        <v>45063</v>
      </c>
      <c r="T158" s="20">
        <v>0.47972222222222222</v>
      </c>
      <c r="U158">
        <v>2</v>
      </c>
      <c r="V158" t="s">
        <v>776</v>
      </c>
      <c r="W158" t="s">
        <v>777</v>
      </c>
      <c r="X158" t="s">
        <v>596</v>
      </c>
      <c r="Y158" t="s">
        <v>61</v>
      </c>
      <c r="Z158" t="s">
        <v>62</v>
      </c>
      <c r="AA158" t="s">
        <v>584</v>
      </c>
      <c r="AB158" t="s">
        <v>553</v>
      </c>
      <c r="AC158" s="12">
        <v>45063.341145833336</v>
      </c>
      <c r="AD158" s="12">
        <v>45063.604166666664</v>
      </c>
      <c r="AE158">
        <v>6.3124999998835847</v>
      </c>
      <c r="AF158" s="12">
        <v>45063.479722222219</v>
      </c>
      <c r="AG158" s="20">
        <v>1.1111111111111111E-3</v>
      </c>
      <c r="AH158" s="12">
        <v>45063.480833333335</v>
      </c>
      <c r="AI158">
        <v>2.9600000000791624</v>
      </c>
      <c r="AJ158" t="s">
        <v>143</v>
      </c>
      <c r="AM158">
        <v>5</v>
      </c>
      <c r="AN158">
        <v>17</v>
      </c>
      <c r="AO158" t="s">
        <v>144</v>
      </c>
      <c r="AP158">
        <v>20</v>
      </c>
      <c r="AQ158">
        <v>11</v>
      </c>
      <c r="AR158">
        <v>4</v>
      </c>
    </row>
    <row r="159" spans="1:44" x14ac:dyDescent="0.2">
      <c r="A159" t="s">
        <v>536</v>
      </c>
      <c r="B159" t="s">
        <v>569</v>
      </c>
      <c r="C159" t="s">
        <v>1377</v>
      </c>
      <c r="D159" t="s">
        <v>47</v>
      </c>
      <c r="E159" t="s">
        <v>539</v>
      </c>
      <c r="F159" t="s">
        <v>1378</v>
      </c>
      <c r="G159" t="s">
        <v>1379</v>
      </c>
      <c r="H159" t="s">
        <v>1380</v>
      </c>
      <c r="I159" t="s">
        <v>1381</v>
      </c>
      <c r="J159" t="s">
        <v>575</v>
      </c>
      <c r="K159" t="s">
        <v>576</v>
      </c>
      <c r="L159" s="19">
        <v>45063</v>
      </c>
      <c r="M159" s="20">
        <v>0.50120370370370371</v>
      </c>
      <c r="N159" t="s">
        <v>1315</v>
      </c>
      <c r="O159" s="19">
        <v>45063</v>
      </c>
      <c r="P159" s="20">
        <v>0.83333333333333337</v>
      </c>
      <c r="Q159" t="s">
        <v>578</v>
      </c>
      <c r="R159" t="s">
        <v>1382</v>
      </c>
      <c r="S159" s="19">
        <v>45063</v>
      </c>
      <c r="T159" s="20">
        <v>0.46664351851851849</v>
      </c>
      <c r="U159">
        <v>28</v>
      </c>
      <c r="V159" t="s">
        <v>957</v>
      </c>
      <c r="W159" t="s">
        <v>958</v>
      </c>
      <c r="X159" t="s">
        <v>582</v>
      </c>
      <c r="Y159" t="s">
        <v>61</v>
      </c>
      <c r="Z159" t="s">
        <v>62</v>
      </c>
      <c r="AA159" t="s">
        <v>584</v>
      </c>
      <c r="AB159" t="s">
        <v>553</v>
      </c>
      <c r="AC159" s="12">
        <v>45063.501203703701</v>
      </c>
      <c r="AD159" s="12">
        <v>45063.833333333336</v>
      </c>
      <c r="AE159">
        <v>7.9711111112264916</v>
      </c>
      <c r="AF159" s="12">
        <v>45063.466643518521</v>
      </c>
      <c r="AG159" s="20">
        <v>1.5555555555555553E-2</v>
      </c>
      <c r="AH159" s="12">
        <v>45063.482199074075</v>
      </c>
      <c r="AI159">
        <v>8.4272222222643904</v>
      </c>
      <c r="AJ159" t="s">
        <v>143</v>
      </c>
      <c r="AM159">
        <v>5</v>
      </c>
      <c r="AN159">
        <v>17</v>
      </c>
      <c r="AO159" t="s">
        <v>144</v>
      </c>
      <c r="AP159">
        <v>20</v>
      </c>
      <c r="AQ159">
        <v>11</v>
      </c>
      <c r="AR159">
        <v>4</v>
      </c>
    </row>
    <row r="160" spans="1:44" x14ac:dyDescent="0.2">
      <c r="A160" t="s">
        <v>764</v>
      </c>
      <c r="B160" t="s">
        <v>765</v>
      </c>
      <c r="C160" t="s">
        <v>1383</v>
      </c>
      <c r="D160" t="s">
        <v>47</v>
      </c>
      <c r="E160" t="s">
        <v>539</v>
      </c>
      <c r="F160" t="s">
        <v>767</v>
      </c>
      <c r="G160" t="s">
        <v>768</v>
      </c>
      <c r="H160" t="s">
        <v>769</v>
      </c>
      <c r="I160" t="s">
        <v>770</v>
      </c>
      <c r="J160" t="s">
        <v>771</v>
      </c>
      <c r="K160" t="s">
        <v>772</v>
      </c>
      <c r="L160" s="19">
        <v>45063</v>
      </c>
      <c r="M160" s="20">
        <v>0.34096064814814814</v>
      </c>
      <c r="N160" t="s">
        <v>1357</v>
      </c>
      <c r="O160" s="19">
        <v>45063</v>
      </c>
      <c r="P160" s="20">
        <v>0.60416666666666663</v>
      </c>
      <c r="Q160" t="s">
        <v>774</v>
      </c>
      <c r="R160" t="s">
        <v>1384</v>
      </c>
      <c r="S160" s="19">
        <v>45063</v>
      </c>
      <c r="T160" s="20">
        <v>0.43562499999999998</v>
      </c>
      <c r="U160">
        <v>2</v>
      </c>
      <c r="V160" t="s">
        <v>776</v>
      </c>
      <c r="W160" t="s">
        <v>777</v>
      </c>
      <c r="X160" t="s">
        <v>870</v>
      </c>
      <c r="Y160" t="s">
        <v>61</v>
      </c>
      <c r="Z160" t="s">
        <v>62</v>
      </c>
      <c r="AA160" t="s">
        <v>584</v>
      </c>
      <c r="AB160" t="s">
        <v>553</v>
      </c>
      <c r="AC160" s="12">
        <v>45063.340960648151</v>
      </c>
      <c r="AD160" s="12">
        <v>45063.604166666664</v>
      </c>
      <c r="AE160">
        <v>6.3169444443192333</v>
      </c>
      <c r="AF160" s="12">
        <v>45063.435624999998</v>
      </c>
      <c r="AG160" s="20">
        <v>1.1111111111111111E-3</v>
      </c>
      <c r="AH160" s="12">
        <v>45063.436736111114</v>
      </c>
      <c r="AI160">
        <v>4.0183333333698101</v>
      </c>
      <c r="AJ160" t="s">
        <v>143</v>
      </c>
      <c r="AM160">
        <v>5</v>
      </c>
      <c r="AN160">
        <v>17</v>
      </c>
      <c r="AO160" t="s">
        <v>144</v>
      </c>
      <c r="AP160">
        <v>20</v>
      </c>
      <c r="AQ160">
        <v>10</v>
      </c>
      <c r="AR160">
        <v>4</v>
      </c>
    </row>
    <row r="161" spans="1:44" x14ac:dyDescent="0.2">
      <c r="A161" t="s">
        <v>764</v>
      </c>
      <c r="B161" t="s">
        <v>765</v>
      </c>
      <c r="C161" t="s">
        <v>1385</v>
      </c>
      <c r="D161" t="s">
        <v>47</v>
      </c>
      <c r="E161" t="s">
        <v>539</v>
      </c>
      <c r="F161" t="s">
        <v>767</v>
      </c>
      <c r="G161" t="s">
        <v>768</v>
      </c>
      <c r="H161" t="s">
        <v>769</v>
      </c>
      <c r="I161" t="s">
        <v>770</v>
      </c>
      <c r="J161" t="s">
        <v>771</v>
      </c>
      <c r="K161" t="s">
        <v>772</v>
      </c>
      <c r="L161" s="19">
        <v>45063</v>
      </c>
      <c r="M161" s="20">
        <v>0.34075231481481483</v>
      </c>
      <c r="N161" t="s">
        <v>1357</v>
      </c>
      <c r="O161" s="19">
        <v>45063</v>
      </c>
      <c r="P161" s="20">
        <v>0.60416666666666663</v>
      </c>
      <c r="Q161" t="s">
        <v>774</v>
      </c>
      <c r="R161" t="s">
        <v>1386</v>
      </c>
      <c r="S161" s="19">
        <v>45063</v>
      </c>
      <c r="T161" s="20">
        <v>0.42302083333333335</v>
      </c>
      <c r="U161">
        <v>2</v>
      </c>
      <c r="V161" t="s">
        <v>776</v>
      </c>
      <c r="W161" t="s">
        <v>777</v>
      </c>
      <c r="X161" t="s">
        <v>596</v>
      </c>
      <c r="Y161" t="s">
        <v>61</v>
      </c>
      <c r="Z161" t="s">
        <v>62</v>
      </c>
      <c r="AA161" t="s">
        <v>584</v>
      </c>
      <c r="AB161" t="s">
        <v>553</v>
      </c>
      <c r="AC161" s="12">
        <v>45063.340752314813</v>
      </c>
      <c r="AD161" s="12">
        <v>45063.604166666664</v>
      </c>
      <c r="AE161">
        <v>6.3219444444403052</v>
      </c>
      <c r="AF161" s="12">
        <v>45063.423020833332</v>
      </c>
      <c r="AG161" s="20">
        <v>1.1111111111111111E-3</v>
      </c>
      <c r="AH161" s="12">
        <v>45063.424131944441</v>
      </c>
      <c r="AI161">
        <v>4.3208333333604969</v>
      </c>
      <c r="AJ161" t="s">
        <v>143</v>
      </c>
      <c r="AM161">
        <v>5</v>
      </c>
      <c r="AN161">
        <v>17</v>
      </c>
      <c r="AO161" t="s">
        <v>144</v>
      </c>
      <c r="AP161">
        <v>20</v>
      </c>
      <c r="AQ161">
        <v>10</v>
      </c>
      <c r="AR161">
        <v>4</v>
      </c>
    </row>
    <row r="162" spans="1:44" x14ac:dyDescent="0.2">
      <c r="A162" t="s">
        <v>536</v>
      </c>
      <c r="B162" t="s">
        <v>569</v>
      </c>
      <c r="C162" t="s">
        <v>1387</v>
      </c>
      <c r="D162" t="s">
        <v>47</v>
      </c>
      <c r="E162" t="s">
        <v>539</v>
      </c>
      <c r="F162" t="s">
        <v>1388</v>
      </c>
      <c r="G162" t="s">
        <v>1389</v>
      </c>
      <c r="H162" t="s">
        <v>1390</v>
      </c>
      <c r="I162" t="s">
        <v>1391</v>
      </c>
      <c r="J162" t="s">
        <v>575</v>
      </c>
      <c r="K162" t="s">
        <v>576</v>
      </c>
      <c r="L162" s="19">
        <v>45061</v>
      </c>
      <c r="M162" s="20">
        <v>0.47141203703703699</v>
      </c>
      <c r="N162" t="s">
        <v>1315</v>
      </c>
      <c r="O162" s="19">
        <v>45063</v>
      </c>
      <c r="P162" s="20">
        <v>0.79166666666666663</v>
      </c>
      <c r="Q162" t="s">
        <v>578</v>
      </c>
      <c r="R162" t="s">
        <v>1392</v>
      </c>
      <c r="S162" s="19">
        <v>45063</v>
      </c>
      <c r="T162" s="20">
        <v>0.41</v>
      </c>
      <c r="U162">
        <v>16</v>
      </c>
      <c r="V162" t="s">
        <v>799</v>
      </c>
      <c r="W162" t="s">
        <v>800</v>
      </c>
      <c r="X162" t="s">
        <v>789</v>
      </c>
      <c r="Y162" t="s">
        <v>61</v>
      </c>
      <c r="Z162" t="s">
        <v>62</v>
      </c>
      <c r="AA162" t="s">
        <v>584</v>
      </c>
      <c r="AB162" t="s">
        <v>553</v>
      </c>
      <c r="AC162" s="12">
        <v>45061.471412037034</v>
      </c>
      <c r="AD162" s="12">
        <v>45063.791666666664</v>
      </c>
      <c r="AE162">
        <v>55.686111111135688</v>
      </c>
      <c r="AF162" s="12">
        <v>45063.41</v>
      </c>
      <c r="AG162" s="20">
        <v>8.8888888888888889E-3</v>
      </c>
      <c r="AH162" s="12">
        <v>45063.418888888889</v>
      </c>
      <c r="AI162">
        <v>8.9466666665975936</v>
      </c>
      <c r="AJ162" t="s">
        <v>143</v>
      </c>
      <c r="AM162">
        <v>5</v>
      </c>
      <c r="AN162">
        <v>17</v>
      </c>
      <c r="AO162" t="s">
        <v>144</v>
      </c>
      <c r="AP162">
        <v>20</v>
      </c>
      <c r="AQ162">
        <v>9</v>
      </c>
      <c r="AR162">
        <v>4</v>
      </c>
    </row>
    <row r="163" spans="1:44" x14ac:dyDescent="0.2">
      <c r="A163" t="s">
        <v>764</v>
      </c>
      <c r="B163" t="s">
        <v>765</v>
      </c>
      <c r="C163" t="s">
        <v>1393</v>
      </c>
      <c r="D163" t="s">
        <v>47</v>
      </c>
      <c r="E163" t="s">
        <v>539</v>
      </c>
      <c r="F163" t="s">
        <v>767</v>
      </c>
      <c r="G163" t="s">
        <v>768</v>
      </c>
      <c r="H163" t="s">
        <v>769</v>
      </c>
      <c r="I163" t="s">
        <v>770</v>
      </c>
      <c r="J163" t="s">
        <v>771</v>
      </c>
      <c r="K163" t="s">
        <v>772</v>
      </c>
      <c r="L163" s="19">
        <v>45063</v>
      </c>
      <c r="M163" s="20">
        <v>0.34055555555555556</v>
      </c>
      <c r="N163" t="s">
        <v>1357</v>
      </c>
      <c r="O163" s="19">
        <v>45063</v>
      </c>
      <c r="P163" s="20">
        <v>0.60416666666666663</v>
      </c>
      <c r="Q163" t="s">
        <v>774</v>
      </c>
      <c r="R163" t="s">
        <v>1394</v>
      </c>
      <c r="S163" s="19">
        <v>45063</v>
      </c>
      <c r="T163" s="20">
        <v>0.3793171296296296</v>
      </c>
      <c r="U163">
        <v>2</v>
      </c>
      <c r="V163" t="s">
        <v>776</v>
      </c>
      <c r="W163" t="s">
        <v>777</v>
      </c>
      <c r="X163" t="s">
        <v>870</v>
      </c>
      <c r="Y163" t="s">
        <v>61</v>
      </c>
      <c r="Z163" t="s">
        <v>62</v>
      </c>
      <c r="AA163" t="s">
        <v>584</v>
      </c>
      <c r="AB163" t="s">
        <v>553</v>
      </c>
      <c r="AC163" s="12">
        <v>45063.340555555558</v>
      </c>
      <c r="AD163" s="12">
        <v>45063.604166666664</v>
      </c>
      <c r="AE163">
        <v>6.3266666665440425</v>
      </c>
      <c r="AF163" s="12">
        <v>45063.379317129627</v>
      </c>
      <c r="AG163" s="20">
        <v>1.1111111111111111E-3</v>
      </c>
      <c r="AH163" s="12">
        <v>45063.380428240744</v>
      </c>
      <c r="AI163">
        <v>5.3697222222690471</v>
      </c>
      <c r="AJ163" t="s">
        <v>143</v>
      </c>
      <c r="AM163">
        <v>5</v>
      </c>
      <c r="AN163">
        <v>17</v>
      </c>
      <c r="AO163" t="s">
        <v>144</v>
      </c>
      <c r="AP163">
        <v>20</v>
      </c>
      <c r="AQ163">
        <v>9</v>
      </c>
      <c r="AR163">
        <v>4</v>
      </c>
    </row>
    <row r="164" spans="1:44" x14ac:dyDescent="0.2">
      <c r="A164" t="s">
        <v>764</v>
      </c>
      <c r="B164" t="s">
        <v>765</v>
      </c>
      <c r="C164" t="s">
        <v>1395</v>
      </c>
      <c r="D164" t="s">
        <v>47</v>
      </c>
      <c r="E164" t="s">
        <v>539</v>
      </c>
      <c r="F164" t="s">
        <v>767</v>
      </c>
      <c r="G164" t="s">
        <v>768</v>
      </c>
      <c r="H164" t="s">
        <v>769</v>
      </c>
      <c r="I164" t="s">
        <v>770</v>
      </c>
      <c r="J164" t="s">
        <v>771</v>
      </c>
      <c r="K164" t="s">
        <v>772</v>
      </c>
      <c r="L164" s="19">
        <v>45063</v>
      </c>
      <c r="M164" s="20">
        <v>0.34035879629629634</v>
      </c>
      <c r="N164" t="s">
        <v>1357</v>
      </c>
      <c r="O164" s="19">
        <v>45063</v>
      </c>
      <c r="P164" s="20">
        <v>0.60416666666666663</v>
      </c>
      <c r="Q164" t="s">
        <v>774</v>
      </c>
      <c r="R164" t="s">
        <v>1396</v>
      </c>
      <c r="S164" s="19">
        <v>45063</v>
      </c>
      <c r="T164" s="20">
        <v>0.36421296296296296</v>
      </c>
      <c r="U164">
        <v>2</v>
      </c>
      <c r="V164" t="s">
        <v>776</v>
      </c>
      <c r="W164" t="s">
        <v>777</v>
      </c>
      <c r="X164" t="s">
        <v>596</v>
      </c>
      <c r="Y164" t="s">
        <v>61</v>
      </c>
      <c r="Z164" t="s">
        <v>62</v>
      </c>
      <c r="AA164" t="s">
        <v>584</v>
      </c>
      <c r="AB164" t="s">
        <v>553</v>
      </c>
      <c r="AC164" s="12">
        <v>45063.340358796297</v>
      </c>
      <c r="AD164" s="12">
        <v>45063.604166666664</v>
      </c>
      <c r="AE164">
        <v>6.3313888888224028</v>
      </c>
      <c r="AF164" s="12">
        <v>45063.364212962966</v>
      </c>
      <c r="AG164" s="20">
        <v>1.1111111111111111E-3</v>
      </c>
      <c r="AH164" s="12">
        <v>45063.365324074075</v>
      </c>
      <c r="AI164">
        <v>5.7322222221409902</v>
      </c>
      <c r="AJ164" t="s">
        <v>143</v>
      </c>
      <c r="AM164">
        <v>5</v>
      </c>
      <c r="AN164">
        <v>17</v>
      </c>
      <c r="AO164" t="s">
        <v>144</v>
      </c>
      <c r="AP164">
        <v>20</v>
      </c>
      <c r="AQ164">
        <v>8</v>
      </c>
      <c r="AR164">
        <v>4</v>
      </c>
    </row>
    <row r="165" spans="1:44" x14ac:dyDescent="0.2">
      <c r="A165" t="s">
        <v>764</v>
      </c>
      <c r="B165" t="s">
        <v>765</v>
      </c>
      <c r="C165" t="s">
        <v>1397</v>
      </c>
      <c r="D165" t="s">
        <v>47</v>
      </c>
      <c r="E165" t="s">
        <v>539</v>
      </c>
      <c r="F165" t="s">
        <v>767</v>
      </c>
      <c r="G165" t="s">
        <v>768</v>
      </c>
      <c r="H165" t="s">
        <v>769</v>
      </c>
      <c r="I165" t="s">
        <v>770</v>
      </c>
      <c r="J165" t="s">
        <v>771</v>
      </c>
      <c r="K165" t="s">
        <v>772</v>
      </c>
      <c r="L165" s="19">
        <v>45063</v>
      </c>
      <c r="M165" s="20">
        <v>0.34015046296296297</v>
      </c>
      <c r="N165" t="s">
        <v>1357</v>
      </c>
      <c r="O165" s="19">
        <v>45063</v>
      </c>
      <c r="P165" s="20">
        <v>0.60416666666666663</v>
      </c>
      <c r="Q165" t="s">
        <v>774</v>
      </c>
      <c r="R165" t="s">
        <v>1398</v>
      </c>
      <c r="S165" s="19">
        <v>45063</v>
      </c>
      <c r="T165" s="20">
        <v>0.33979166666666666</v>
      </c>
      <c r="U165">
        <v>2</v>
      </c>
      <c r="V165" t="s">
        <v>776</v>
      </c>
      <c r="W165" t="s">
        <v>777</v>
      </c>
      <c r="X165" t="s">
        <v>870</v>
      </c>
      <c r="Y165" t="s">
        <v>61</v>
      </c>
      <c r="Z165" t="s">
        <v>62</v>
      </c>
      <c r="AA165" t="s">
        <v>584</v>
      </c>
      <c r="AB165" t="s">
        <v>553</v>
      </c>
      <c r="AC165" s="12">
        <v>45063.340150462966</v>
      </c>
      <c r="AD165" s="12">
        <v>45063.604166666664</v>
      </c>
      <c r="AE165">
        <v>6.3363888887688518</v>
      </c>
      <c r="AF165" s="12">
        <v>45063.339791666665</v>
      </c>
      <c r="AG165" s="20">
        <v>1.1111111111111111E-3</v>
      </c>
      <c r="AH165" s="12">
        <v>45063.340902777774</v>
      </c>
      <c r="AI165">
        <v>6.3183333333581686</v>
      </c>
      <c r="AJ165" t="s">
        <v>143</v>
      </c>
      <c r="AM165">
        <v>5</v>
      </c>
      <c r="AN165">
        <v>17</v>
      </c>
      <c r="AO165" t="s">
        <v>144</v>
      </c>
      <c r="AP165">
        <v>20</v>
      </c>
      <c r="AQ165">
        <v>8</v>
      </c>
      <c r="AR165">
        <v>4</v>
      </c>
    </row>
    <row r="166" spans="1:44" x14ac:dyDescent="0.2">
      <c r="A166" t="s">
        <v>764</v>
      </c>
      <c r="B166" t="s">
        <v>765</v>
      </c>
      <c r="C166" t="s">
        <v>1399</v>
      </c>
      <c r="D166" t="s">
        <v>47</v>
      </c>
      <c r="E166" t="s">
        <v>539</v>
      </c>
      <c r="F166" t="s">
        <v>767</v>
      </c>
      <c r="G166" t="s">
        <v>768</v>
      </c>
      <c r="H166" t="s">
        <v>769</v>
      </c>
      <c r="I166" t="s">
        <v>770</v>
      </c>
      <c r="J166" t="s">
        <v>771</v>
      </c>
      <c r="K166" t="s">
        <v>772</v>
      </c>
      <c r="L166" s="19">
        <v>45063</v>
      </c>
      <c r="M166" s="20">
        <v>0.33990740740740738</v>
      </c>
      <c r="N166" t="s">
        <v>1357</v>
      </c>
      <c r="O166" s="19">
        <v>45063</v>
      </c>
      <c r="P166" s="20">
        <v>0.60416666666666663</v>
      </c>
      <c r="Q166" t="s">
        <v>774</v>
      </c>
      <c r="R166" t="s">
        <v>1400</v>
      </c>
      <c r="S166" s="19">
        <v>45063</v>
      </c>
      <c r="T166" s="20">
        <v>0.32156250000000003</v>
      </c>
      <c r="U166">
        <v>2</v>
      </c>
      <c r="V166" t="s">
        <v>776</v>
      </c>
      <c r="W166" t="s">
        <v>777</v>
      </c>
      <c r="X166" t="s">
        <v>596</v>
      </c>
      <c r="Y166" t="s">
        <v>61</v>
      </c>
      <c r="Z166" t="s">
        <v>62</v>
      </c>
      <c r="AA166" t="s">
        <v>584</v>
      </c>
      <c r="AB166" t="s">
        <v>553</v>
      </c>
      <c r="AC166" s="12">
        <v>45063.339907407404</v>
      </c>
      <c r="AD166" s="12">
        <v>45063.604166666664</v>
      </c>
      <c r="AE166">
        <v>6.3422222222434357</v>
      </c>
      <c r="AF166" s="12">
        <v>45063.321562500001</v>
      </c>
      <c r="AG166" s="20">
        <v>1.1111111111111111E-3</v>
      </c>
      <c r="AH166" s="12">
        <v>45063.32267361111</v>
      </c>
      <c r="AI166">
        <v>6.7558333332999609</v>
      </c>
      <c r="AJ166" t="s">
        <v>143</v>
      </c>
      <c r="AM166">
        <v>5</v>
      </c>
      <c r="AN166">
        <v>17</v>
      </c>
      <c r="AO166" t="s">
        <v>144</v>
      </c>
      <c r="AP166">
        <v>20</v>
      </c>
      <c r="AQ166">
        <v>7</v>
      </c>
      <c r="AR166">
        <v>4</v>
      </c>
    </row>
    <row r="167" spans="1:44" x14ac:dyDescent="0.2">
      <c r="A167" t="s">
        <v>536</v>
      </c>
      <c r="B167" t="s">
        <v>569</v>
      </c>
      <c r="C167" t="s">
        <v>1401</v>
      </c>
      <c r="D167" t="s">
        <v>47</v>
      </c>
      <c r="E167" t="s">
        <v>539</v>
      </c>
      <c r="F167" t="s">
        <v>996</v>
      </c>
      <c r="G167" t="s">
        <v>997</v>
      </c>
      <c r="H167" t="s">
        <v>998</v>
      </c>
      <c r="I167" t="s">
        <v>999</v>
      </c>
      <c r="J167" t="s">
        <v>575</v>
      </c>
      <c r="K167" t="s">
        <v>576</v>
      </c>
      <c r="L167" s="19">
        <v>45062</v>
      </c>
      <c r="M167" s="20">
        <v>0.58024305555555555</v>
      </c>
      <c r="N167" t="s">
        <v>1402</v>
      </c>
      <c r="O167" s="19">
        <v>45063</v>
      </c>
      <c r="P167" s="20">
        <v>0.83333333333333337</v>
      </c>
      <c r="Q167" t="s">
        <v>578</v>
      </c>
      <c r="R167" t="s">
        <v>1403</v>
      </c>
      <c r="S167" s="19">
        <v>45063</v>
      </c>
      <c r="T167" s="20">
        <v>0.26592592592592595</v>
      </c>
      <c r="U167">
        <v>41</v>
      </c>
      <c r="V167" t="s">
        <v>1001</v>
      </c>
      <c r="W167" t="s">
        <v>1002</v>
      </c>
      <c r="X167" t="s">
        <v>789</v>
      </c>
      <c r="Y167" t="s">
        <v>61</v>
      </c>
      <c r="Z167" t="s">
        <v>62</v>
      </c>
      <c r="AA167" t="s">
        <v>584</v>
      </c>
      <c r="AB167" t="s">
        <v>553</v>
      </c>
      <c r="AC167" s="12">
        <v>45062.580243055556</v>
      </c>
      <c r="AD167" s="12">
        <v>45063.833333333336</v>
      </c>
      <c r="AE167">
        <v>30.074166666716337</v>
      </c>
      <c r="AF167" s="12">
        <v>45063.265925925924</v>
      </c>
      <c r="AG167" s="20">
        <v>2.2777777777777775E-2</v>
      </c>
      <c r="AH167" s="12">
        <v>45063.288703703707</v>
      </c>
      <c r="AI167">
        <v>13.071111111261416</v>
      </c>
      <c r="AJ167" t="s">
        <v>143</v>
      </c>
      <c r="AM167">
        <v>5</v>
      </c>
      <c r="AN167">
        <v>17</v>
      </c>
      <c r="AO167" t="s">
        <v>144</v>
      </c>
      <c r="AP167">
        <v>20</v>
      </c>
      <c r="AQ167">
        <v>6</v>
      </c>
      <c r="AR167">
        <v>4</v>
      </c>
    </row>
    <row r="168" spans="1:44" x14ac:dyDescent="0.2">
      <c r="A168" t="s">
        <v>536</v>
      </c>
      <c r="B168" t="s">
        <v>569</v>
      </c>
      <c r="C168" t="s">
        <v>1404</v>
      </c>
      <c r="D168" t="s">
        <v>47</v>
      </c>
      <c r="E168" t="s">
        <v>539</v>
      </c>
      <c r="F168" t="s">
        <v>1405</v>
      </c>
      <c r="G168" t="s">
        <v>1406</v>
      </c>
      <c r="H168" t="s">
        <v>1407</v>
      </c>
      <c r="I168" t="s">
        <v>1408</v>
      </c>
      <c r="J168" t="s">
        <v>575</v>
      </c>
      <c r="K168" t="s">
        <v>576</v>
      </c>
      <c r="L168" s="19">
        <v>45062</v>
      </c>
      <c r="M168" s="20">
        <v>0.70922453703703703</v>
      </c>
      <c r="N168" t="s">
        <v>1409</v>
      </c>
      <c r="O168" s="19">
        <v>45063</v>
      </c>
      <c r="P168" s="20">
        <v>0.625</v>
      </c>
      <c r="Q168" t="s">
        <v>578</v>
      </c>
      <c r="R168" t="s">
        <v>1410</v>
      </c>
      <c r="S168" s="19">
        <v>45062</v>
      </c>
      <c r="T168" s="20">
        <v>0.67197916666666668</v>
      </c>
      <c r="U168">
        <v>99</v>
      </c>
      <c r="V168" t="s">
        <v>920</v>
      </c>
      <c r="W168" t="s">
        <v>921</v>
      </c>
      <c r="X168" t="s">
        <v>801</v>
      </c>
      <c r="Y168" t="s">
        <v>61</v>
      </c>
      <c r="Z168" t="s">
        <v>62</v>
      </c>
      <c r="AA168" t="s">
        <v>584</v>
      </c>
      <c r="AB168" t="s">
        <v>553</v>
      </c>
      <c r="AC168" s="12">
        <v>45062.709224537037</v>
      </c>
      <c r="AD168" s="12">
        <v>45063.625</v>
      </c>
      <c r="AE168">
        <v>21.978611111117061</v>
      </c>
      <c r="AF168" s="12">
        <v>45062.671979166669</v>
      </c>
      <c r="AG168" s="20">
        <v>5.5E-2</v>
      </c>
      <c r="AH168" s="12">
        <v>45062.726979166669</v>
      </c>
      <c r="AI168">
        <v>21.552499999932479</v>
      </c>
      <c r="AJ168" t="s">
        <v>143</v>
      </c>
      <c r="AM168">
        <v>5</v>
      </c>
      <c r="AN168">
        <v>16</v>
      </c>
      <c r="AO168" t="s">
        <v>144</v>
      </c>
      <c r="AP168">
        <v>20</v>
      </c>
      <c r="AQ168">
        <v>16</v>
      </c>
      <c r="AR168">
        <v>3</v>
      </c>
    </row>
    <row r="169" spans="1:44" x14ac:dyDescent="0.2">
      <c r="A169" t="s">
        <v>536</v>
      </c>
      <c r="B169" t="s">
        <v>569</v>
      </c>
      <c r="C169" t="s">
        <v>1411</v>
      </c>
      <c r="D169" t="s">
        <v>47</v>
      </c>
      <c r="E169" t="s">
        <v>539</v>
      </c>
      <c r="F169" t="s">
        <v>837</v>
      </c>
      <c r="G169" t="s">
        <v>838</v>
      </c>
      <c r="H169" t="s">
        <v>839</v>
      </c>
      <c r="I169" t="s">
        <v>840</v>
      </c>
      <c r="J169" t="s">
        <v>575</v>
      </c>
      <c r="K169" t="s">
        <v>576</v>
      </c>
      <c r="L169" s="19">
        <v>45061</v>
      </c>
      <c r="M169" s="20">
        <v>0.51005787037037031</v>
      </c>
      <c r="N169" t="s">
        <v>1412</v>
      </c>
      <c r="O169" s="19">
        <v>45062</v>
      </c>
      <c r="P169" s="20">
        <v>0.79166666666666663</v>
      </c>
      <c r="Q169" t="s">
        <v>578</v>
      </c>
      <c r="R169" t="s">
        <v>1413</v>
      </c>
      <c r="S169" s="19">
        <v>45062</v>
      </c>
      <c r="T169" s="20">
        <v>0.58675925925925931</v>
      </c>
      <c r="U169">
        <v>76</v>
      </c>
      <c r="V169" t="s">
        <v>843</v>
      </c>
      <c r="W169" t="s">
        <v>844</v>
      </c>
      <c r="X169" t="s">
        <v>582</v>
      </c>
      <c r="Y169" t="s">
        <v>61</v>
      </c>
      <c r="Z169" t="s">
        <v>62</v>
      </c>
      <c r="AA169" t="s">
        <v>584</v>
      </c>
      <c r="AB169" t="s">
        <v>553</v>
      </c>
      <c r="AC169" s="12">
        <v>45061.510057870371</v>
      </c>
      <c r="AD169" s="12">
        <v>45062.791666666664</v>
      </c>
      <c r="AE169">
        <v>30.758611111028586</v>
      </c>
      <c r="AF169" s="12">
        <v>45062.586759259262</v>
      </c>
      <c r="AG169" s="20">
        <v>4.2222222222222223E-2</v>
      </c>
      <c r="AH169" s="12">
        <v>45062.628981481481</v>
      </c>
      <c r="AI169">
        <v>3.904444444400724</v>
      </c>
      <c r="AJ169" t="s">
        <v>143</v>
      </c>
      <c r="AM169">
        <v>5</v>
      </c>
      <c r="AN169">
        <v>16</v>
      </c>
      <c r="AO169" t="s">
        <v>144</v>
      </c>
      <c r="AP169">
        <v>20</v>
      </c>
      <c r="AQ169">
        <v>14</v>
      </c>
      <c r="AR169">
        <v>3</v>
      </c>
    </row>
    <row r="170" spans="1:44" x14ac:dyDescent="0.2">
      <c r="A170" t="s">
        <v>536</v>
      </c>
      <c r="B170" t="s">
        <v>569</v>
      </c>
      <c r="C170" t="s">
        <v>1414</v>
      </c>
      <c r="D170" t="s">
        <v>47</v>
      </c>
      <c r="E170" t="s">
        <v>539</v>
      </c>
      <c r="F170" t="s">
        <v>781</v>
      </c>
      <c r="G170" t="s">
        <v>782</v>
      </c>
      <c r="H170" t="s">
        <v>783</v>
      </c>
      <c r="I170" t="s">
        <v>784</v>
      </c>
      <c r="J170" t="s">
        <v>585</v>
      </c>
      <c r="K170" t="s">
        <v>586</v>
      </c>
      <c r="L170" s="19">
        <v>45062</v>
      </c>
      <c r="M170" s="20">
        <v>0.49019675925925926</v>
      </c>
      <c r="N170" t="s">
        <v>1415</v>
      </c>
      <c r="O170" s="19">
        <v>45062</v>
      </c>
      <c r="P170" s="20">
        <v>0.625</v>
      </c>
      <c r="Q170" t="s">
        <v>578</v>
      </c>
      <c r="R170" t="s">
        <v>1416</v>
      </c>
      <c r="S170" s="19">
        <v>45062</v>
      </c>
      <c r="T170" s="20">
        <v>0.57040509259259264</v>
      </c>
      <c r="U170">
        <v>15</v>
      </c>
      <c r="V170" t="s">
        <v>787</v>
      </c>
      <c r="W170" t="s">
        <v>788</v>
      </c>
      <c r="X170" t="s">
        <v>789</v>
      </c>
      <c r="Y170" t="s">
        <v>61</v>
      </c>
      <c r="Z170" t="s">
        <v>583</v>
      </c>
      <c r="AA170" t="s">
        <v>584</v>
      </c>
      <c r="AB170" t="s">
        <v>553</v>
      </c>
      <c r="AC170" s="12">
        <v>45062.49019675926</v>
      </c>
      <c r="AD170" s="12">
        <v>45062.625</v>
      </c>
      <c r="AE170">
        <v>3.2352777777705342</v>
      </c>
      <c r="AF170" s="12">
        <v>45062.570405092592</v>
      </c>
      <c r="AG170" s="20">
        <v>8.3333333333333332E-3</v>
      </c>
      <c r="AH170" s="12">
        <v>45062.578738425924</v>
      </c>
      <c r="AI170">
        <v>1.1102777778287418</v>
      </c>
      <c r="AJ170" t="s">
        <v>143</v>
      </c>
      <c r="AM170">
        <v>5</v>
      </c>
      <c r="AN170">
        <v>16</v>
      </c>
      <c r="AO170" t="s">
        <v>144</v>
      </c>
      <c r="AP170">
        <v>20</v>
      </c>
      <c r="AQ170">
        <v>13</v>
      </c>
      <c r="AR170">
        <v>3</v>
      </c>
    </row>
    <row r="171" spans="1:44" x14ac:dyDescent="0.2">
      <c r="A171" t="s">
        <v>536</v>
      </c>
      <c r="B171" t="s">
        <v>569</v>
      </c>
      <c r="C171" t="s">
        <v>1414</v>
      </c>
      <c r="D171" t="s">
        <v>47</v>
      </c>
      <c r="E171" t="s">
        <v>539</v>
      </c>
      <c r="F171" t="s">
        <v>781</v>
      </c>
      <c r="G171" t="s">
        <v>782</v>
      </c>
      <c r="H171" t="s">
        <v>783</v>
      </c>
      <c r="I171" t="s">
        <v>784</v>
      </c>
      <c r="J171" t="s">
        <v>575</v>
      </c>
      <c r="K171" t="s">
        <v>576</v>
      </c>
      <c r="L171" s="19">
        <v>45062</v>
      </c>
      <c r="M171" s="20">
        <v>0.49019675925925926</v>
      </c>
      <c r="N171" t="s">
        <v>1415</v>
      </c>
      <c r="O171" s="19">
        <v>45062</v>
      </c>
      <c r="P171" s="20">
        <v>0.625</v>
      </c>
      <c r="Q171" t="s">
        <v>578</v>
      </c>
      <c r="R171" t="s">
        <v>1416</v>
      </c>
      <c r="S171" s="19">
        <v>45062</v>
      </c>
      <c r="T171" s="20">
        <v>0.57040509259259264</v>
      </c>
      <c r="U171">
        <v>15</v>
      </c>
      <c r="V171" t="s">
        <v>787</v>
      </c>
      <c r="W171" t="s">
        <v>788</v>
      </c>
      <c r="X171" t="s">
        <v>789</v>
      </c>
      <c r="Y171" t="s">
        <v>61</v>
      </c>
      <c r="Z171" t="s">
        <v>62</v>
      </c>
      <c r="AA171" t="s">
        <v>584</v>
      </c>
      <c r="AB171" t="s">
        <v>553</v>
      </c>
      <c r="AC171" s="12">
        <v>45062.49019675926</v>
      </c>
      <c r="AD171" s="12">
        <v>45062.625</v>
      </c>
      <c r="AE171">
        <v>3.2352777777705342</v>
      </c>
      <c r="AF171" s="12">
        <v>45062.570405092592</v>
      </c>
      <c r="AG171" s="20">
        <v>8.3333333333333332E-3</v>
      </c>
      <c r="AH171" s="12">
        <v>45062.578738425924</v>
      </c>
      <c r="AI171">
        <v>1.1102777778287418</v>
      </c>
      <c r="AJ171" t="s">
        <v>143</v>
      </c>
      <c r="AM171">
        <v>5</v>
      </c>
      <c r="AN171">
        <v>16</v>
      </c>
      <c r="AO171" t="s">
        <v>144</v>
      </c>
      <c r="AP171">
        <v>20</v>
      </c>
      <c r="AQ171">
        <v>13</v>
      </c>
      <c r="AR171">
        <v>3</v>
      </c>
    </row>
    <row r="172" spans="1:44" x14ac:dyDescent="0.2">
      <c r="A172" t="s">
        <v>536</v>
      </c>
      <c r="B172" t="s">
        <v>569</v>
      </c>
      <c r="C172" t="s">
        <v>1417</v>
      </c>
      <c r="D172" t="s">
        <v>47</v>
      </c>
      <c r="E172" t="s">
        <v>539</v>
      </c>
      <c r="F172" t="s">
        <v>1418</v>
      </c>
      <c r="G172" t="s">
        <v>1419</v>
      </c>
      <c r="H172" t="s">
        <v>1420</v>
      </c>
      <c r="I172" t="s">
        <v>932</v>
      </c>
      <c r="J172" t="s">
        <v>575</v>
      </c>
      <c r="K172" t="s">
        <v>576</v>
      </c>
      <c r="L172" s="19">
        <v>45061</v>
      </c>
      <c r="M172" s="20">
        <v>0.44959490740740743</v>
      </c>
      <c r="N172" t="s">
        <v>1421</v>
      </c>
      <c r="O172" s="19">
        <v>45062</v>
      </c>
      <c r="P172" s="20">
        <v>0.79166666666666663</v>
      </c>
      <c r="Q172" t="s">
        <v>578</v>
      </c>
      <c r="R172" t="s">
        <v>1422</v>
      </c>
      <c r="S172" s="19">
        <v>45062</v>
      </c>
      <c r="T172" s="20">
        <v>0.56284722222222217</v>
      </c>
      <c r="U172">
        <v>25</v>
      </c>
      <c r="V172" t="s">
        <v>809</v>
      </c>
      <c r="W172" t="s">
        <v>810</v>
      </c>
      <c r="X172" t="s">
        <v>801</v>
      </c>
      <c r="Y172" t="s">
        <v>61</v>
      </c>
      <c r="Z172" t="s">
        <v>62</v>
      </c>
      <c r="AA172" t="s">
        <v>584</v>
      </c>
      <c r="AB172" t="s">
        <v>553</v>
      </c>
      <c r="AC172" s="12">
        <v>45061.449594907404</v>
      </c>
      <c r="AD172" s="12">
        <v>45062.791666666664</v>
      </c>
      <c r="AE172">
        <v>32.209722222236451</v>
      </c>
      <c r="AF172" s="12">
        <v>45062.562847222223</v>
      </c>
      <c r="AG172" s="20">
        <v>1.3888888888888888E-2</v>
      </c>
      <c r="AH172" s="12">
        <v>45062.576736111114</v>
      </c>
      <c r="AI172">
        <v>5.158333333209157</v>
      </c>
      <c r="AJ172" t="s">
        <v>143</v>
      </c>
      <c r="AM172">
        <v>5</v>
      </c>
      <c r="AN172">
        <v>16</v>
      </c>
      <c r="AO172" t="s">
        <v>144</v>
      </c>
      <c r="AP172">
        <v>20</v>
      </c>
      <c r="AQ172">
        <v>13</v>
      </c>
      <c r="AR172">
        <v>3</v>
      </c>
    </row>
    <row r="173" spans="1:44" x14ac:dyDescent="0.2">
      <c r="A173" t="s">
        <v>536</v>
      </c>
      <c r="B173" t="s">
        <v>569</v>
      </c>
      <c r="C173" t="s">
        <v>1423</v>
      </c>
      <c r="D173" t="s">
        <v>47</v>
      </c>
      <c r="E173" t="s">
        <v>539</v>
      </c>
      <c r="F173" t="s">
        <v>1424</v>
      </c>
      <c r="G173" t="s">
        <v>1425</v>
      </c>
      <c r="H173" t="s">
        <v>1426</v>
      </c>
      <c r="I173" t="s">
        <v>1427</v>
      </c>
      <c r="J173" t="s">
        <v>585</v>
      </c>
      <c r="K173" t="s">
        <v>586</v>
      </c>
      <c r="L173" s="19">
        <v>45061</v>
      </c>
      <c r="M173" s="20">
        <v>0.5709953703703704</v>
      </c>
      <c r="N173" t="s">
        <v>1428</v>
      </c>
      <c r="O173" s="19">
        <v>45062</v>
      </c>
      <c r="P173" s="20">
        <v>0.83333333333333337</v>
      </c>
      <c r="Q173" t="s">
        <v>578</v>
      </c>
      <c r="R173" t="s">
        <v>1429</v>
      </c>
      <c r="S173" s="19">
        <v>45062</v>
      </c>
      <c r="T173" s="20">
        <v>0.45025462962962964</v>
      </c>
      <c r="U173">
        <v>23</v>
      </c>
      <c r="V173" t="s">
        <v>1430</v>
      </c>
      <c r="W173" t="s">
        <v>1431</v>
      </c>
      <c r="X173" t="s">
        <v>801</v>
      </c>
      <c r="Y173" t="s">
        <v>61</v>
      </c>
      <c r="Z173" t="s">
        <v>583</v>
      </c>
      <c r="AA173" t="s">
        <v>584</v>
      </c>
      <c r="AB173" t="s">
        <v>553</v>
      </c>
      <c r="AC173" s="12">
        <v>45061.57099537037</v>
      </c>
      <c r="AD173" s="12">
        <v>45062.833333333336</v>
      </c>
      <c r="AE173">
        <v>30.296111111179926</v>
      </c>
      <c r="AF173" s="12">
        <v>45062.450254629628</v>
      </c>
      <c r="AG173" s="20">
        <v>1.2777777777777777E-2</v>
      </c>
      <c r="AH173" s="12">
        <v>45062.46303240741</v>
      </c>
      <c r="AI173">
        <v>8.8872222224017605</v>
      </c>
      <c r="AJ173" t="s">
        <v>143</v>
      </c>
      <c r="AM173">
        <v>5</v>
      </c>
      <c r="AN173">
        <v>16</v>
      </c>
      <c r="AO173" t="s">
        <v>144</v>
      </c>
      <c r="AP173">
        <v>20</v>
      </c>
      <c r="AQ173">
        <v>10</v>
      </c>
      <c r="AR173">
        <v>3</v>
      </c>
    </row>
    <row r="174" spans="1:44" x14ac:dyDescent="0.2">
      <c r="A174" t="s">
        <v>536</v>
      </c>
      <c r="B174" t="s">
        <v>569</v>
      </c>
      <c r="C174" t="s">
        <v>1423</v>
      </c>
      <c r="D174" t="s">
        <v>47</v>
      </c>
      <c r="E174" t="s">
        <v>539</v>
      </c>
      <c r="F174" t="s">
        <v>1424</v>
      </c>
      <c r="G174" t="s">
        <v>1425</v>
      </c>
      <c r="H174" t="s">
        <v>1426</v>
      </c>
      <c r="I174" t="s">
        <v>1427</v>
      </c>
      <c r="J174" t="s">
        <v>575</v>
      </c>
      <c r="K174" t="s">
        <v>576</v>
      </c>
      <c r="L174" s="19">
        <v>45061</v>
      </c>
      <c r="M174" s="20">
        <v>0.5709953703703704</v>
      </c>
      <c r="N174" t="s">
        <v>1428</v>
      </c>
      <c r="O174" s="19">
        <v>45062</v>
      </c>
      <c r="P174" s="20">
        <v>0.83333333333333337</v>
      </c>
      <c r="Q174" t="s">
        <v>578</v>
      </c>
      <c r="R174" t="s">
        <v>1429</v>
      </c>
      <c r="S174" s="19">
        <v>45062</v>
      </c>
      <c r="T174" s="20">
        <v>0.45025462962962964</v>
      </c>
      <c r="U174">
        <v>23</v>
      </c>
      <c r="V174" t="s">
        <v>1430</v>
      </c>
      <c r="W174" t="s">
        <v>1431</v>
      </c>
      <c r="X174" t="s">
        <v>801</v>
      </c>
      <c r="Y174" t="s">
        <v>61</v>
      </c>
      <c r="Z174" t="s">
        <v>62</v>
      </c>
      <c r="AA174" t="s">
        <v>584</v>
      </c>
      <c r="AB174" t="s">
        <v>553</v>
      </c>
      <c r="AC174" s="12">
        <v>45061.57099537037</v>
      </c>
      <c r="AD174" s="12">
        <v>45062.833333333336</v>
      </c>
      <c r="AE174">
        <v>30.296111111179926</v>
      </c>
      <c r="AF174" s="12">
        <v>45062.450254629628</v>
      </c>
      <c r="AG174" s="20">
        <v>1.2777777777777777E-2</v>
      </c>
      <c r="AH174" s="12">
        <v>45062.46303240741</v>
      </c>
      <c r="AI174">
        <v>8.8872222224017605</v>
      </c>
      <c r="AJ174" t="s">
        <v>143</v>
      </c>
      <c r="AM174">
        <v>5</v>
      </c>
      <c r="AN174">
        <v>16</v>
      </c>
      <c r="AO174" t="s">
        <v>144</v>
      </c>
      <c r="AP174">
        <v>20</v>
      </c>
      <c r="AQ174">
        <v>10</v>
      </c>
      <c r="AR174">
        <v>3</v>
      </c>
    </row>
    <row r="175" spans="1:44" x14ac:dyDescent="0.2">
      <c r="A175" t="s">
        <v>536</v>
      </c>
      <c r="B175" t="s">
        <v>569</v>
      </c>
      <c r="C175" t="s">
        <v>1432</v>
      </c>
      <c r="D175" t="s">
        <v>47</v>
      </c>
      <c r="E175" t="s">
        <v>539</v>
      </c>
      <c r="F175" t="s">
        <v>846</v>
      </c>
      <c r="G175" t="s">
        <v>847</v>
      </c>
      <c r="H175" t="s">
        <v>848</v>
      </c>
      <c r="I175" t="s">
        <v>849</v>
      </c>
      <c r="J175" t="s">
        <v>575</v>
      </c>
      <c r="K175" t="s">
        <v>576</v>
      </c>
      <c r="L175" s="19">
        <v>45062</v>
      </c>
      <c r="M175" s="20">
        <v>0.44375000000000003</v>
      </c>
      <c r="N175" t="s">
        <v>1433</v>
      </c>
      <c r="O175" s="19">
        <v>45062</v>
      </c>
      <c r="P175" s="20">
        <v>0.625</v>
      </c>
      <c r="Q175" t="s">
        <v>578</v>
      </c>
      <c r="R175" t="s">
        <v>1434</v>
      </c>
      <c r="S175" s="19">
        <v>45062</v>
      </c>
      <c r="T175" s="20">
        <v>0.44078703703703703</v>
      </c>
      <c r="U175">
        <v>47</v>
      </c>
      <c r="V175" t="s">
        <v>852</v>
      </c>
      <c r="W175" t="s">
        <v>853</v>
      </c>
      <c r="X175" t="s">
        <v>870</v>
      </c>
      <c r="Y175" t="s">
        <v>61</v>
      </c>
      <c r="Z175" t="s">
        <v>62</v>
      </c>
      <c r="AA175" t="s">
        <v>584</v>
      </c>
      <c r="AB175" t="s">
        <v>553</v>
      </c>
      <c r="AC175" s="12">
        <v>45062.443749999999</v>
      </c>
      <c r="AD175" s="12">
        <v>45062.625</v>
      </c>
      <c r="AE175">
        <v>4.3500000000349246</v>
      </c>
      <c r="AF175" s="12">
        <v>45062.440787037034</v>
      </c>
      <c r="AG175" s="20">
        <v>2.6111111111111113E-2</v>
      </c>
      <c r="AH175" s="12">
        <v>45062.466898148145</v>
      </c>
      <c r="AI175">
        <v>3.7944444445311092</v>
      </c>
      <c r="AJ175" t="s">
        <v>143</v>
      </c>
      <c r="AM175">
        <v>5</v>
      </c>
      <c r="AN175">
        <v>16</v>
      </c>
      <c r="AO175" t="s">
        <v>144</v>
      </c>
      <c r="AP175">
        <v>20</v>
      </c>
      <c r="AQ175">
        <v>10</v>
      </c>
      <c r="AR175">
        <v>3</v>
      </c>
    </row>
    <row r="176" spans="1:44" x14ac:dyDescent="0.2">
      <c r="A176" t="s">
        <v>536</v>
      </c>
      <c r="B176" t="s">
        <v>569</v>
      </c>
      <c r="C176" t="s">
        <v>1435</v>
      </c>
      <c r="D176" t="s">
        <v>47</v>
      </c>
      <c r="E176" t="s">
        <v>539</v>
      </c>
      <c r="F176" t="s">
        <v>881</v>
      </c>
      <c r="G176" t="s">
        <v>882</v>
      </c>
      <c r="H176" t="s">
        <v>883</v>
      </c>
      <c r="I176" t="s">
        <v>884</v>
      </c>
      <c r="J176" t="s">
        <v>575</v>
      </c>
      <c r="K176" t="s">
        <v>576</v>
      </c>
      <c r="L176" s="19">
        <v>45061</v>
      </c>
      <c r="M176" s="20">
        <v>0.67062499999999992</v>
      </c>
      <c r="N176" t="s">
        <v>1436</v>
      </c>
      <c r="O176" s="19">
        <v>45062</v>
      </c>
      <c r="P176" s="20">
        <v>0.60416666666666663</v>
      </c>
      <c r="Q176" t="s">
        <v>578</v>
      </c>
      <c r="R176" t="s">
        <v>1437</v>
      </c>
      <c r="S176" s="19">
        <v>45062</v>
      </c>
      <c r="T176" s="20">
        <v>0.43516203703703704</v>
      </c>
      <c r="U176">
        <v>17</v>
      </c>
      <c r="V176" t="s">
        <v>887</v>
      </c>
      <c r="W176" t="s">
        <v>888</v>
      </c>
      <c r="X176" t="s">
        <v>789</v>
      </c>
      <c r="Y176" t="s">
        <v>61</v>
      </c>
      <c r="Z176" t="s">
        <v>62</v>
      </c>
      <c r="AA176" t="s">
        <v>584</v>
      </c>
      <c r="AB176" t="s">
        <v>553</v>
      </c>
      <c r="AC176" s="12">
        <v>45061.670624999999</v>
      </c>
      <c r="AD176" s="12">
        <v>45062.604166666664</v>
      </c>
      <c r="AE176">
        <v>22.404999999969732</v>
      </c>
      <c r="AF176" s="12">
        <v>45062.435162037036</v>
      </c>
      <c r="AG176" s="20">
        <v>9.4444444444444445E-3</v>
      </c>
      <c r="AH176" s="12">
        <v>45062.444606481484</v>
      </c>
      <c r="AI176">
        <v>3.8294444443308748</v>
      </c>
      <c r="AJ176" t="s">
        <v>143</v>
      </c>
      <c r="AM176">
        <v>5</v>
      </c>
      <c r="AN176">
        <v>16</v>
      </c>
      <c r="AO176" t="s">
        <v>144</v>
      </c>
      <c r="AP176">
        <v>20</v>
      </c>
      <c r="AQ176">
        <v>10</v>
      </c>
      <c r="AR176">
        <v>3</v>
      </c>
    </row>
    <row r="177" spans="1:44" x14ac:dyDescent="0.2">
      <c r="A177" t="s">
        <v>536</v>
      </c>
      <c r="B177" t="s">
        <v>569</v>
      </c>
      <c r="C177" t="s">
        <v>1438</v>
      </c>
      <c r="D177" t="s">
        <v>47</v>
      </c>
      <c r="E177" t="s">
        <v>539</v>
      </c>
      <c r="F177" t="s">
        <v>1439</v>
      </c>
      <c r="G177" t="s">
        <v>1440</v>
      </c>
      <c r="H177" t="s">
        <v>1441</v>
      </c>
      <c r="I177" t="s">
        <v>1442</v>
      </c>
      <c r="J177" t="s">
        <v>585</v>
      </c>
      <c r="K177" t="s">
        <v>586</v>
      </c>
      <c r="L177" s="19">
        <v>45062</v>
      </c>
      <c r="M177" s="20">
        <v>0.3379861111111111</v>
      </c>
      <c r="N177" t="s">
        <v>1443</v>
      </c>
      <c r="O177" s="19">
        <v>45062</v>
      </c>
      <c r="P177" s="20">
        <v>0.66666666666666663</v>
      </c>
      <c r="Q177" t="s">
        <v>578</v>
      </c>
      <c r="R177" t="s">
        <v>1444</v>
      </c>
      <c r="S177" s="19">
        <v>45062</v>
      </c>
      <c r="T177" s="20">
        <v>0.41652777777777777</v>
      </c>
      <c r="U177">
        <v>53</v>
      </c>
      <c r="V177" t="s">
        <v>1107</v>
      </c>
      <c r="W177" t="s">
        <v>1108</v>
      </c>
      <c r="X177" t="s">
        <v>596</v>
      </c>
      <c r="Y177" t="s">
        <v>61</v>
      </c>
      <c r="Z177" t="s">
        <v>583</v>
      </c>
      <c r="AA177" t="s">
        <v>584</v>
      </c>
      <c r="AB177" t="s">
        <v>553</v>
      </c>
      <c r="AC177" s="12">
        <v>45062.33798611111</v>
      </c>
      <c r="AD177" s="12">
        <v>45062.666666666664</v>
      </c>
      <c r="AE177">
        <v>7.8883333333069459</v>
      </c>
      <c r="AF177" s="12">
        <v>45062.416527777779</v>
      </c>
      <c r="AG177" s="20">
        <v>2.9444444444444443E-2</v>
      </c>
      <c r="AH177" s="12">
        <v>45062.445972222224</v>
      </c>
      <c r="AI177">
        <v>5.2966666665743105</v>
      </c>
      <c r="AJ177" t="s">
        <v>143</v>
      </c>
      <c r="AM177">
        <v>5</v>
      </c>
      <c r="AN177">
        <v>16</v>
      </c>
      <c r="AO177" t="s">
        <v>144</v>
      </c>
      <c r="AP177">
        <v>20</v>
      </c>
      <c r="AQ177">
        <v>9</v>
      </c>
      <c r="AR177">
        <v>3</v>
      </c>
    </row>
    <row r="178" spans="1:44" x14ac:dyDescent="0.2">
      <c r="A178" t="s">
        <v>536</v>
      </c>
      <c r="B178" t="s">
        <v>569</v>
      </c>
      <c r="C178" t="s">
        <v>1438</v>
      </c>
      <c r="D178" t="s">
        <v>47</v>
      </c>
      <c r="E178" t="s">
        <v>539</v>
      </c>
      <c r="F178" t="s">
        <v>1439</v>
      </c>
      <c r="G178" t="s">
        <v>1440</v>
      </c>
      <c r="H178" t="s">
        <v>1441</v>
      </c>
      <c r="I178" t="s">
        <v>1442</v>
      </c>
      <c r="J178" t="s">
        <v>575</v>
      </c>
      <c r="K178" t="s">
        <v>576</v>
      </c>
      <c r="L178" s="19">
        <v>45062</v>
      </c>
      <c r="M178" s="20">
        <v>0.3379861111111111</v>
      </c>
      <c r="N178" t="s">
        <v>1443</v>
      </c>
      <c r="O178" s="19">
        <v>45062</v>
      </c>
      <c r="P178" s="20">
        <v>0.66666666666666663</v>
      </c>
      <c r="Q178" t="s">
        <v>578</v>
      </c>
      <c r="R178" t="s">
        <v>1444</v>
      </c>
      <c r="S178" s="19">
        <v>45062</v>
      </c>
      <c r="T178" s="20">
        <v>0.41652777777777777</v>
      </c>
      <c r="U178">
        <v>53</v>
      </c>
      <c r="V178" t="s">
        <v>1107</v>
      </c>
      <c r="W178" t="s">
        <v>1108</v>
      </c>
      <c r="X178" t="s">
        <v>596</v>
      </c>
      <c r="Y178" t="s">
        <v>61</v>
      </c>
      <c r="Z178" t="s">
        <v>62</v>
      </c>
      <c r="AA178" t="s">
        <v>584</v>
      </c>
      <c r="AB178" t="s">
        <v>553</v>
      </c>
      <c r="AC178" s="12">
        <v>45062.33798611111</v>
      </c>
      <c r="AD178" s="12">
        <v>45062.666666666664</v>
      </c>
      <c r="AE178">
        <v>7.8883333333069459</v>
      </c>
      <c r="AF178" s="12">
        <v>45062.416527777779</v>
      </c>
      <c r="AG178" s="20">
        <v>2.9444444444444443E-2</v>
      </c>
      <c r="AH178" s="12">
        <v>45062.445972222224</v>
      </c>
      <c r="AI178">
        <v>5.2966666665743105</v>
      </c>
      <c r="AJ178" t="s">
        <v>143</v>
      </c>
      <c r="AM178">
        <v>5</v>
      </c>
      <c r="AN178">
        <v>16</v>
      </c>
      <c r="AO178" t="s">
        <v>144</v>
      </c>
      <c r="AP178">
        <v>20</v>
      </c>
      <c r="AQ178">
        <v>9</v>
      </c>
      <c r="AR178">
        <v>3</v>
      </c>
    </row>
    <row r="179" spans="1:44" x14ac:dyDescent="0.2">
      <c r="A179" t="s">
        <v>536</v>
      </c>
      <c r="B179" t="s">
        <v>569</v>
      </c>
      <c r="C179" t="s">
        <v>1445</v>
      </c>
      <c r="D179" t="s">
        <v>47</v>
      </c>
      <c r="E179" t="s">
        <v>539</v>
      </c>
      <c r="F179" t="s">
        <v>1446</v>
      </c>
      <c r="G179" t="s">
        <v>1447</v>
      </c>
      <c r="H179" t="s">
        <v>1448</v>
      </c>
      <c r="I179" t="s">
        <v>1449</v>
      </c>
      <c r="J179" t="s">
        <v>575</v>
      </c>
      <c r="K179" t="s">
        <v>576</v>
      </c>
      <c r="L179" s="19">
        <v>45061</v>
      </c>
      <c r="M179" s="20">
        <v>0.74834490740740733</v>
      </c>
      <c r="N179" t="s">
        <v>1450</v>
      </c>
      <c r="O179" s="19">
        <v>45062</v>
      </c>
      <c r="P179" s="20">
        <v>0.625</v>
      </c>
      <c r="Q179" t="s">
        <v>578</v>
      </c>
      <c r="R179" t="s">
        <v>1451</v>
      </c>
      <c r="S179" s="19">
        <v>45062</v>
      </c>
      <c r="T179" s="20">
        <v>0.28291666666666665</v>
      </c>
      <c r="U179">
        <v>88</v>
      </c>
      <c r="V179" t="s">
        <v>993</v>
      </c>
      <c r="W179" t="s">
        <v>994</v>
      </c>
      <c r="X179" t="s">
        <v>801</v>
      </c>
      <c r="Y179" t="s">
        <v>61</v>
      </c>
      <c r="Z179" t="s">
        <v>62</v>
      </c>
      <c r="AA179" t="s">
        <v>584</v>
      </c>
      <c r="AB179" t="s">
        <v>553</v>
      </c>
      <c r="AC179" s="12">
        <v>45061.748344907406</v>
      </c>
      <c r="AD179" s="12">
        <v>45062.625</v>
      </c>
      <c r="AE179">
        <v>21.039722222252749</v>
      </c>
      <c r="AF179" s="12">
        <v>45062.282916666663</v>
      </c>
      <c r="AG179" s="20">
        <v>4.8888888888888891E-2</v>
      </c>
      <c r="AH179" s="12">
        <v>45062.331805555557</v>
      </c>
      <c r="AI179">
        <v>7.0366666667978279</v>
      </c>
      <c r="AJ179" t="s">
        <v>143</v>
      </c>
      <c r="AM179">
        <v>5</v>
      </c>
      <c r="AN179">
        <v>16</v>
      </c>
      <c r="AO179" t="s">
        <v>144</v>
      </c>
      <c r="AP179">
        <v>20</v>
      </c>
      <c r="AQ179">
        <v>6</v>
      </c>
      <c r="AR179">
        <v>3</v>
      </c>
    </row>
    <row r="180" spans="1:44" x14ac:dyDescent="0.2">
      <c r="A180" t="s">
        <v>536</v>
      </c>
      <c r="B180" t="s">
        <v>569</v>
      </c>
      <c r="C180" t="s">
        <v>1452</v>
      </c>
      <c r="D180" t="s">
        <v>47</v>
      </c>
      <c r="E180" t="s">
        <v>539</v>
      </c>
      <c r="F180" t="s">
        <v>1453</v>
      </c>
      <c r="G180" t="s">
        <v>1454</v>
      </c>
      <c r="H180" t="s">
        <v>1455</v>
      </c>
      <c r="I180" t="s">
        <v>1456</v>
      </c>
      <c r="J180" t="s">
        <v>575</v>
      </c>
      <c r="K180" t="s">
        <v>576</v>
      </c>
      <c r="L180" s="19">
        <v>45058</v>
      </c>
      <c r="M180" s="20">
        <v>0.55192129629629627</v>
      </c>
      <c r="N180" t="s">
        <v>1457</v>
      </c>
      <c r="O180" s="19">
        <v>45062</v>
      </c>
      <c r="P180" s="20">
        <v>0.75</v>
      </c>
      <c r="Q180" t="s">
        <v>578</v>
      </c>
      <c r="R180" t="s">
        <v>1458</v>
      </c>
      <c r="S180" s="19">
        <v>45062</v>
      </c>
      <c r="T180" s="20">
        <v>0.26504629629629628</v>
      </c>
      <c r="U180">
        <v>26</v>
      </c>
      <c r="V180" t="s">
        <v>1459</v>
      </c>
      <c r="W180" t="s">
        <v>1460</v>
      </c>
      <c r="X180" t="s">
        <v>789</v>
      </c>
      <c r="Y180" t="s">
        <v>61</v>
      </c>
      <c r="Z180" t="s">
        <v>62</v>
      </c>
      <c r="AA180" t="s">
        <v>584</v>
      </c>
      <c r="AB180" t="s">
        <v>553</v>
      </c>
      <c r="AC180" s="12">
        <v>45058.551921296297</v>
      </c>
      <c r="AD180" s="12">
        <v>45062.75</v>
      </c>
      <c r="AE180">
        <v>100.75388888886664</v>
      </c>
      <c r="AF180" s="12">
        <v>45062.265046296299</v>
      </c>
      <c r="AG180" s="20">
        <v>1.4444444444444446E-2</v>
      </c>
      <c r="AH180" s="12">
        <v>45062.279490740744</v>
      </c>
      <c r="AI180">
        <v>11.292222222138662</v>
      </c>
      <c r="AJ180" t="s">
        <v>143</v>
      </c>
      <c r="AM180">
        <v>5</v>
      </c>
      <c r="AN180">
        <v>16</v>
      </c>
      <c r="AO180" t="s">
        <v>144</v>
      </c>
      <c r="AP180">
        <v>20</v>
      </c>
      <c r="AQ180">
        <v>6</v>
      </c>
      <c r="AR180">
        <v>3</v>
      </c>
    </row>
    <row r="181" spans="1:44" x14ac:dyDescent="0.2">
      <c r="A181" t="s">
        <v>536</v>
      </c>
      <c r="B181" t="s">
        <v>569</v>
      </c>
      <c r="C181" t="s">
        <v>1461</v>
      </c>
      <c r="D181" t="s">
        <v>47</v>
      </c>
      <c r="E181" t="s">
        <v>539</v>
      </c>
      <c r="F181" t="s">
        <v>1462</v>
      </c>
      <c r="G181" t="s">
        <v>1463</v>
      </c>
      <c r="H181" t="s">
        <v>1464</v>
      </c>
      <c r="I181" t="s">
        <v>1465</v>
      </c>
      <c r="J181" t="s">
        <v>585</v>
      </c>
      <c r="K181" t="s">
        <v>586</v>
      </c>
      <c r="L181" s="19">
        <v>45061</v>
      </c>
      <c r="M181" s="20">
        <v>0.49707175925925928</v>
      </c>
      <c r="N181" t="s">
        <v>1466</v>
      </c>
      <c r="O181" s="19">
        <v>45061</v>
      </c>
      <c r="P181" s="20">
        <v>0.625</v>
      </c>
      <c r="Q181" t="s">
        <v>578</v>
      </c>
      <c r="R181" t="s">
        <v>1467</v>
      </c>
      <c r="S181" s="19">
        <v>45061</v>
      </c>
      <c r="T181" s="20">
        <v>0.58415509259259257</v>
      </c>
      <c r="U181">
        <v>53</v>
      </c>
      <c r="V181" t="s">
        <v>878</v>
      </c>
      <c r="W181" t="s">
        <v>879</v>
      </c>
      <c r="X181" t="s">
        <v>582</v>
      </c>
      <c r="Y181" t="s">
        <v>61</v>
      </c>
      <c r="Z181" t="s">
        <v>62</v>
      </c>
      <c r="AA181" t="s">
        <v>584</v>
      </c>
      <c r="AB181" t="s">
        <v>553</v>
      </c>
      <c r="AC181" s="12">
        <v>45061.497071759259</v>
      </c>
      <c r="AD181" s="12">
        <v>45061.625</v>
      </c>
      <c r="AE181">
        <v>3.0702777777914889</v>
      </c>
      <c r="AF181" s="12">
        <v>45061.584155092591</v>
      </c>
      <c r="AG181" s="20">
        <v>2.9444444444444443E-2</v>
      </c>
      <c r="AH181" s="12">
        <v>45061.613599537035</v>
      </c>
      <c r="AI181">
        <v>0.27361111115897074</v>
      </c>
      <c r="AJ181" t="s">
        <v>143</v>
      </c>
      <c r="AM181">
        <v>5</v>
      </c>
      <c r="AN181">
        <v>15</v>
      </c>
      <c r="AO181" t="s">
        <v>144</v>
      </c>
      <c r="AP181">
        <v>20</v>
      </c>
      <c r="AQ181">
        <v>14</v>
      </c>
      <c r="AR181">
        <v>2</v>
      </c>
    </row>
    <row r="182" spans="1:44" x14ac:dyDescent="0.2">
      <c r="A182" t="s">
        <v>536</v>
      </c>
      <c r="B182" t="s">
        <v>569</v>
      </c>
      <c r="C182" t="s">
        <v>1468</v>
      </c>
      <c r="D182" t="s">
        <v>47</v>
      </c>
      <c r="E182" t="s">
        <v>539</v>
      </c>
      <c r="F182" t="s">
        <v>1469</v>
      </c>
      <c r="G182" t="s">
        <v>1470</v>
      </c>
      <c r="H182" t="s">
        <v>1471</v>
      </c>
      <c r="I182" t="s">
        <v>1472</v>
      </c>
      <c r="J182" t="s">
        <v>575</v>
      </c>
      <c r="K182" t="s">
        <v>576</v>
      </c>
      <c r="L182" s="19">
        <v>45061</v>
      </c>
      <c r="M182" s="20">
        <v>0.42062500000000003</v>
      </c>
      <c r="N182" t="s">
        <v>1473</v>
      </c>
      <c r="O182" s="19">
        <v>45061</v>
      </c>
      <c r="P182" s="20">
        <v>0.75</v>
      </c>
      <c r="Q182" t="s">
        <v>578</v>
      </c>
      <c r="R182" t="s">
        <v>1474</v>
      </c>
      <c r="S182" s="19">
        <v>45061</v>
      </c>
      <c r="T182" s="20">
        <v>0.58327546296296295</v>
      </c>
      <c r="U182">
        <v>44</v>
      </c>
      <c r="V182" t="s">
        <v>1317</v>
      </c>
      <c r="W182" t="s">
        <v>1318</v>
      </c>
      <c r="X182" t="s">
        <v>582</v>
      </c>
      <c r="Y182" t="s">
        <v>61</v>
      </c>
      <c r="Z182" t="s">
        <v>583</v>
      </c>
      <c r="AA182" t="s">
        <v>584</v>
      </c>
      <c r="AB182" t="s">
        <v>553</v>
      </c>
      <c r="AC182" s="12">
        <v>45061.420624999999</v>
      </c>
      <c r="AD182" s="12">
        <v>45061.75</v>
      </c>
      <c r="AE182">
        <v>7.9050000000279397</v>
      </c>
      <c r="AF182" s="12">
        <v>45061.583275462966</v>
      </c>
      <c r="AG182" s="20">
        <v>2.4444444444444446E-2</v>
      </c>
      <c r="AH182" s="12">
        <v>45061.607719907406</v>
      </c>
      <c r="AI182">
        <v>3.4147222220781259</v>
      </c>
      <c r="AJ182" t="s">
        <v>143</v>
      </c>
      <c r="AM182">
        <v>5</v>
      </c>
      <c r="AN182">
        <v>15</v>
      </c>
      <c r="AO182" t="s">
        <v>144</v>
      </c>
      <c r="AP182">
        <v>20</v>
      </c>
      <c r="AQ182">
        <v>13</v>
      </c>
      <c r="AR182">
        <v>2</v>
      </c>
    </row>
    <row r="183" spans="1:44" x14ac:dyDescent="0.2">
      <c r="A183" t="s">
        <v>536</v>
      </c>
      <c r="B183" t="s">
        <v>569</v>
      </c>
      <c r="C183" t="s">
        <v>1468</v>
      </c>
      <c r="D183" t="s">
        <v>47</v>
      </c>
      <c r="E183" t="s">
        <v>539</v>
      </c>
      <c r="F183" t="s">
        <v>1469</v>
      </c>
      <c r="G183" t="s">
        <v>1470</v>
      </c>
      <c r="H183" t="s">
        <v>1471</v>
      </c>
      <c r="I183" t="s">
        <v>1472</v>
      </c>
      <c r="J183" t="s">
        <v>585</v>
      </c>
      <c r="K183" t="s">
        <v>586</v>
      </c>
      <c r="L183" s="19">
        <v>45061</v>
      </c>
      <c r="M183" s="20">
        <v>0.42062500000000003</v>
      </c>
      <c r="N183" t="s">
        <v>1473</v>
      </c>
      <c r="O183" s="19">
        <v>45061</v>
      </c>
      <c r="P183" s="20">
        <v>0.75</v>
      </c>
      <c r="Q183" t="s">
        <v>578</v>
      </c>
      <c r="R183" t="s">
        <v>1474</v>
      </c>
      <c r="S183" s="19">
        <v>45061</v>
      </c>
      <c r="T183" s="20">
        <v>0.58327546296296295</v>
      </c>
      <c r="U183">
        <v>44</v>
      </c>
      <c r="V183" t="s">
        <v>1317</v>
      </c>
      <c r="W183" t="s">
        <v>1318</v>
      </c>
      <c r="X183" t="s">
        <v>582</v>
      </c>
      <c r="Y183" t="s">
        <v>61</v>
      </c>
      <c r="Z183" t="s">
        <v>62</v>
      </c>
      <c r="AA183" t="s">
        <v>584</v>
      </c>
      <c r="AB183" t="s">
        <v>553</v>
      </c>
      <c r="AC183" s="12">
        <v>45061.420624999999</v>
      </c>
      <c r="AD183" s="12">
        <v>45061.75</v>
      </c>
      <c r="AE183">
        <v>7.9050000000279397</v>
      </c>
      <c r="AF183" s="12">
        <v>45061.583275462966</v>
      </c>
      <c r="AG183" s="20">
        <v>2.4444444444444446E-2</v>
      </c>
      <c r="AH183" s="12">
        <v>45061.607719907406</v>
      </c>
      <c r="AI183">
        <v>3.4147222220781259</v>
      </c>
      <c r="AJ183" t="s">
        <v>143</v>
      </c>
      <c r="AM183">
        <v>5</v>
      </c>
      <c r="AN183">
        <v>15</v>
      </c>
      <c r="AO183" t="s">
        <v>144</v>
      </c>
      <c r="AP183">
        <v>20</v>
      </c>
      <c r="AQ183">
        <v>13</v>
      </c>
      <c r="AR183">
        <v>2</v>
      </c>
    </row>
    <row r="184" spans="1:44" x14ac:dyDescent="0.2">
      <c r="A184" t="s">
        <v>536</v>
      </c>
      <c r="B184" t="s">
        <v>569</v>
      </c>
      <c r="C184" t="s">
        <v>1475</v>
      </c>
      <c r="D184" t="s">
        <v>47</v>
      </c>
      <c r="E184" t="s">
        <v>539</v>
      </c>
      <c r="F184" t="s">
        <v>1054</v>
      </c>
      <c r="G184" t="s">
        <v>1055</v>
      </c>
      <c r="H184" t="s">
        <v>1056</v>
      </c>
      <c r="I184" t="s">
        <v>1057</v>
      </c>
      <c r="J184" t="s">
        <v>575</v>
      </c>
      <c r="K184" t="s">
        <v>576</v>
      </c>
      <c r="L184" s="19">
        <v>45057</v>
      </c>
      <c r="M184" s="20">
        <v>0.42866898148148147</v>
      </c>
      <c r="N184" t="s">
        <v>1412</v>
      </c>
      <c r="O184" s="19">
        <v>45061</v>
      </c>
      <c r="P184" s="20">
        <v>0.75</v>
      </c>
      <c r="Q184" t="s">
        <v>578</v>
      </c>
      <c r="R184" t="s">
        <v>1476</v>
      </c>
      <c r="S184" s="19">
        <v>45061</v>
      </c>
      <c r="T184" s="20">
        <v>0.56156249999999996</v>
      </c>
      <c r="U184">
        <v>76</v>
      </c>
      <c r="V184" t="s">
        <v>843</v>
      </c>
      <c r="W184" t="s">
        <v>844</v>
      </c>
      <c r="X184" t="s">
        <v>789</v>
      </c>
      <c r="Y184" t="s">
        <v>61</v>
      </c>
      <c r="Z184" t="s">
        <v>62</v>
      </c>
      <c r="AA184" t="s">
        <v>584</v>
      </c>
      <c r="AB184" t="s">
        <v>553</v>
      </c>
      <c r="AC184" s="12">
        <v>45057.428668981483</v>
      </c>
      <c r="AD184" s="12">
        <v>45061.75</v>
      </c>
      <c r="AE184">
        <v>103.71194444439607</v>
      </c>
      <c r="AF184" s="12">
        <v>45061.561562499999</v>
      </c>
      <c r="AG184" s="20">
        <v>4.2222222222222223E-2</v>
      </c>
      <c r="AH184" s="12">
        <v>45061.603784722225</v>
      </c>
      <c r="AI184">
        <v>3.5091666667722166</v>
      </c>
      <c r="AJ184" t="s">
        <v>143</v>
      </c>
      <c r="AM184">
        <v>5</v>
      </c>
      <c r="AN184">
        <v>15</v>
      </c>
      <c r="AO184" t="s">
        <v>144</v>
      </c>
      <c r="AP184">
        <v>20</v>
      </c>
      <c r="AQ184">
        <v>13</v>
      </c>
      <c r="AR184">
        <v>2</v>
      </c>
    </row>
    <row r="185" spans="1:44" x14ac:dyDescent="0.2">
      <c r="A185" t="s">
        <v>536</v>
      </c>
      <c r="B185" t="s">
        <v>569</v>
      </c>
      <c r="C185" t="s">
        <v>1477</v>
      </c>
      <c r="D185" t="s">
        <v>47</v>
      </c>
      <c r="E185" t="s">
        <v>539</v>
      </c>
      <c r="F185" t="s">
        <v>803</v>
      </c>
      <c r="G185" t="s">
        <v>804</v>
      </c>
      <c r="H185" t="s">
        <v>805</v>
      </c>
      <c r="I185" t="s">
        <v>806</v>
      </c>
      <c r="J185" t="s">
        <v>575</v>
      </c>
      <c r="K185" t="s">
        <v>576</v>
      </c>
      <c r="L185" s="19">
        <v>45061</v>
      </c>
      <c r="M185" s="20">
        <v>0.54177083333333331</v>
      </c>
      <c r="N185" t="s">
        <v>807</v>
      </c>
      <c r="O185" s="19">
        <v>45061</v>
      </c>
      <c r="P185" s="20">
        <v>0.66666666666666663</v>
      </c>
      <c r="Q185" t="s">
        <v>578</v>
      </c>
      <c r="R185" t="s">
        <v>1478</v>
      </c>
      <c r="S185" s="19">
        <v>45061</v>
      </c>
      <c r="T185" s="20">
        <v>0.5181365740740741</v>
      </c>
      <c r="U185">
        <v>25</v>
      </c>
      <c r="V185" t="s">
        <v>809</v>
      </c>
      <c r="W185" t="s">
        <v>810</v>
      </c>
      <c r="X185" t="s">
        <v>1353</v>
      </c>
      <c r="Y185" t="s">
        <v>61</v>
      </c>
      <c r="Z185" t="s">
        <v>583</v>
      </c>
      <c r="AA185" t="s">
        <v>584</v>
      </c>
      <c r="AB185" t="s">
        <v>553</v>
      </c>
      <c r="AC185" s="12">
        <v>45061.541770833333</v>
      </c>
      <c r="AD185" s="12">
        <v>45061.666666666664</v>
      </c>
      <c r="AE185">
        <v>2.997499999939464</v>
      </c>
      <c r="AF185" s="12">
        <v>45061.518136574072</v>
      </c>
      <c r="AG185" s="20">
        <v>1.3888888888888888E-2</v>
      </c>
      <c r="AH185" s="12">
        <v>45061.532025462962</v>
      </c>
      <c r="AI185">
        <v>3.2313888888456859</v>
      </c>
      <c r="AJ185" t="s">
        <v>143</v>
      </c>
      <c r="AM185">
        <v>5</v>
      </c>
      <c r="AN185">
        <v>15</v>
      </c>
      <c r="AO185" t="s">
        <v>144</v>
      </c>
      <c r="AP185">
        <v>20</v>
      </c>
      <c r="AQ185">
        <v>12</v>
      </c>
      <c r="AR185">
        <v>2</v>
      </c>
    </row>
    <row r="186" spans="1:44" x14ac:dyDescent="0.2">
      <c r="A186" t="s">
        <v>536</v>
      </c>
      <c r="B186" t="s">
        <v>569</v>
      </c>
      <c r="C186" t="s">
        <v>1477</v>
      </c>
      <c r="D186" t="s">
        <v>47</v>
      </c>
      <c r="E186" t="s">
        <v>539</v>
      </c>
      <c r="F186" t="s">
        <v>803</v>
      </c>
      <c r="G186" t="s">
        <v>804</v>
      </c>
      <c r="H186" t="s">
        <v>805</v>
      </c>
      <c r="I186" t="s">
        <v>806</v>
      </c>
      <c r="J186" t="s">
        <v>585</v>
      </c>
      <c r="K186" t="s">
        <v>586</v>
      </c>
      <c r="L186" s="19">
        <v>45061</v>
      </c>
      <c r="M186" s="20">
        <v>0.54177083333333331</v>
      </c>
      <c r="N186" t="s">
        <v>807</v>
      </c>
      <c r="O186" s="19">
        <v>45061</v>
      </c>
      <c r="P186" s="20">
        <v>0.66666666666666663</v>
      </c>
      <c r="Q186" t="s">
        <v>578</v>
      </c>
      <c r="R186" t="s">
        <v>1478</v>
      </c>
      <c r="S186" s="19">
        <v>45061</v>
      </c>
      <c r="T186" s="20">
        <v>0.5181365740740741</v>
      </c>
      <c r="U186">
        <v>25</v>
      </c>
      <c r="V186" t="s">
        <v>809</v>
      </c>
      <c r="W186" t="s">
        <v>810</v>
      </c>
      <c r="X186" t="s">
        <v>1353</v>
      </c>
      <c r="Y186" t="s">
        <v>61</v>
      </c>
      <c r="Z186" t="s">
        <v>62</v>
      </c>
      <c r="AA186" t="s">
        <v>584</v>
      </c>
      <c r="AB186" t="s">
        <v>553</v>
      </c>
      <c r="AC186" s="12">
        <v>45061.541770833333</v>
      </c>
      <c r="AD186" s="12">
        <v>45061.666666666664</v>
      </c>
      <c r="AE186">
        <v>2.997499999939464</v>
      </c>
      <c r="AF186" s="12">
        <v>45061.518136574072</v>
      </c>
      <c r="AG186" s="20">
        <v>1.3888888888888888E-2</v>
      </c>
      <c r="AH186" s="12">
        <v>45061.532025462962</v>
      </c>
      <c r="AI186">
        <v>3.2313888888456859</v>
      </c>
      <c r="AJ186" t="s">
        <v>143</v>
      </c>
      <c r="AM186">
        <v>5</v>
      </c>
      <c r="AN186">
        <v>15</v>
      </c>
      <c r="AO186" t="s">
        <v>144</v>
      </c>
      <c r="AP186">
        <v>20</v>
      </c>
      <c r="AQ186">
        <v>12</v>
      </c>
      <c r="AR186">
        <v>2</v>
      </c>
    </row>
    <row r="187" spans="1:44" x14ac:dyDescent="0.2">
      <c r="A187" t="s">
        <v>536</v>
      </c>
      <c r="B187" t="s">
        <v>569</v>
      </c>
      <c r="C187" t="s">
        <v>1479</v>
      </c>
      <c r="D187" t="s">
        <v>47</v>
      </c>
      <c r="E187" t="s">
        <v>539</v>
      </c>
      <c r="F187" t="s">
        <v>1480</v>
      </c>
      <c r="G187" t="s">
        <v>1481</v>
      </c>
      <c r="H187" t="s">
        <v>1482</v>
      </c>
      <c r="I187" t="s">
        <v>1483</v>
      </c>
      <c r="J187" t="s">
        <v>585</v>
      </c>
      <c r="K187" t="s">
        <v>586</v>
      </c>
      <c r="L187" s="19">
        <v>45061</v>
      </c>
      <c r="M187" s="20">
        <v>0.42468750000000005</v>
      </c>
      <c r="N187" t="s">
        <v>1371</v>
      </c>
      <c r="O187" s="19">
        <v>45061</v>
      </c>
      <c r="P187" s="20">
        <v>0.79166666666666663</v>
      </c>
      <c r="Q187" t="s">
        <v>578</v>
      </c>
      <c r="R187" t="s">
        <v>1484</v>
      </c>
      <c r="S187" s="19">
        <v>45061</v>
      </c>
      <c r="T187" s="20">
        <v>0.51504629629629628</v>
      </c>
      <c r="U187">
        <v>61</v>
      </c>
      <c r="V187" t="s">
        <v>1099</v>
      </c>
      <c r="W187" t="s">
        <v>1100</v>
      </c>
      <c r="X187" t="s">
        <v>801</v>
      </c>
      <c r="Y187" t="s">
        <v>61</v>
      </c>
      <c r="Z187" t="s">
        <v>583</v>
      </c>
      <c r="AA187" t="s">
        <v>584</v>
      </c>
      <c r="AB187" t="s">
        <v>553</v>
      </c>
      <c r="AC187" s="12">
        <v>45061.424687500003</v>
      </c>
      <c r="AD187" s="12">
        <v>45061.791666666664</v>
      </c>
      <c r="AE187">
        <v>8.8074999998789281</v>
      </c>
      <c r="AF187" s="12">
        <v>45061.515046296299</v>
      </c>
      <c r="AG187" s="20">
        <v>3.3888888888888885E-2</v>
      </c>
      <c r="AH187" s="12">
        <v>45061.548935185187</v>
      </c>
      <c r="AI187">
        <v>5.8255555554642342</v>
      </c>
      <c r="AJ187" t="s">
        <v>143</v>
      </c>
      <c r="AM187">
        <v>5</v>
      </c>
      <c r="AN187">
        <v>15</v>
      </c>
      <c r="AO187" t="s">
        <v>144</v>
      </c>
      <c r="AP187">
        <v>20</v>
      </c>
      <c r="AQ187">
        <v>12</v>
      </c>
      <c r="AR187">
        <v>2</v>
      </c>
    </row>
    <row r="188" spans="1:44" x14ac:dyDescent="0.2">
      <c r="A188" t="s">
        <v>536</v>
      </c>
      <c r="B188" t="s">
        <v>569</v>
      </c>
      <c r="C188" t="s">
        <v>1485</v>
      </c>
      <c r="D188" t="s">
        <v>47</v>
      </c>
      <c r="E188" t="s">
        <v>539</v>
      </c>
      <c r="F188" t="s">
        <v>1110</v>
      </c>
      <c r="G188" t="s">
        <v>1111</v>
      </c>
      <c r="H188" t="s">
        <v>1112</v>
      </c>
      <c r="I188" t="s">
        <v>1113</v>
      </c>
      <c r="J188" t="s">
        <v>575</v>
      </c>
      <c r="K188" t="s">
        <v>576</v>
      </c>
      <c r="L188" s="19">
        <v>45061</v>
      </c>
      <c r="M188" s="20">
        <v>0.43731481481481477</v>
      </c>
      <c r="N188" t="s">
        <v>1305</v>
      </c>
      <c r="O188" s="19">
        <v>45061</v>
      </c>
      <c r="P188" s="20">
        <v>0.5625</v>
      </c>
      <c r="Q188" t="s">
        <v>578</v>
      </c>
      <c r="R188" t="s">
        <v>1486</v>
      </c>
      <c r="S188" s="19">
        <v>45061</v>
      </c>
      <c r="T188" s="20">
        <v>0.39631944444444445</v>
      </c>
      <c r="U188">
        <v>84</v>
      </c>
      <c r="V188" t="s">
        <v>1115</v>
      </c>
      <c r="W188" t="s">
        <v>1116</v>
      </c>
      <c r="X188" t="s">
        <v>582</v>
      </c>
      <c r="Y188" t="s">
        <v>61</v>
      </c>
      <c r="Z188" t="s">
        <v>583</v>
      </c>
      <c r="AA188" t="s">
        <v>584</v>
      </c>
      <c r="AB188" t="s">
        <v>553</v>
      </c>
      <c r="AC188" s="12">
        <v>45061.437314814815</v>
      </c>
      <c r="AD188" s="12">
        <v>45061.5625</v>
      </c>
      <c r="AE188">
        <v>3.0044444444356486</v>
      </c>
      <c r="AF188" s="12">
        <v>45061.396319444444</v>
      </c>
      <c r="AG188" s="20">
        <v>4.6666666666666669E-2</v>
      </c>
      <c r="AH188" s="12">
        <v>45061.442986111113</v>
      </c>
      <c r="AI188">
        <v>2.8683333332883194</v>
      </c>
      <c r="AJ188" t="s">
        <v>143</v>
      </c>
      <c r="AM188">
        <v>5</v>
      </c>
      <c r="AN188">
        <v>15</v>
      </c>
      <c r="AO188" t="s">
        <v>144</v>
      </c>
      <c r="AP188">
        <v>20</v>
      </c>
      <c r="AQ188">
        <v>9</v>
      </c>
      <c r="AR188">
        <v>2</v>
      </c>
    </row>
    <row r="189" spans="1:44" x14ac:dyDescent="0.2">
      <c r="A189" t="s">
        <v>536</v>
      </c>
      <c r="B189" t="s">
        <v>569</v>
      </c>
      <c r="C189" t="s">
        <v>1485</v>
      </c>
      <c r="D189" t="s">
        <v>47</v>
      </c>
      <c r="E189" t="s">
        <v>539</v>
      </c>
      <c r="F189" t="s">
        <v>1110</v>
      </c>
      <c r="G189" t="s">
        <v>1111</v>
      </c>
      <c r="H189" t="s">
        <v>1112</v>
      </c>
      <c r="I189" t="s">
        <v>1113</v>
      </c>
      <c r="J189" t="s">
        <v>585</v>
      </c>
      <c r="K189" t="s">
        <v>586</v>
      </c>
      <c r="L189" s="19">
        <v>45061</v>
      </c>
      <c r="M189" s="20">
        <v>0.43731481481481477</v>
      </c>
      <c r="N189" t="s">
        <v>1305</v>
      </c>
      <c r="O189" s="19">
        <v>45061</v>
      </c>
      <c r="P189" s="20">
        <v>0.5625</v>
      </c>
      <c r="Q189" t="s">
        <v>578</v>
      </c>
      <c r="R189" t="s">
        <v>1486</v>
      </c>
      <c r="S189" s="19">
        <v>45061</v>
      </c>
      <c r="T189" s="20">
        <v>0.39631944444444445</v>
      </c>
      <c r="U189">
        <v>84</v>
      </c>
      <c r="V189" t="s">
        <v>1115</v>
      </c>
      <c r="W189" t="s">
        <v>1116</v>
      </c>
      <c r="X189" t="s">
        <v>582</v>
      </c>
      <c r="Y189" t="s">
        <v>61</v>
      </c>
      <c r="Z189" t="s">
        <v>62</v>
      </c>
      <c r="AA189" t="s">
        <v>584</v>
      </c>
      <c r="AB189" t="s">
        <v>553</v>
      </c>
      <c r="AC189" s="12">
        <v>45061.437314814815</v>
      </c>
      <c r="AD189" s="12">
        <v>45061.5625</v>
      </c>
      <c r="AE189">
        <v>3.0044444444356486</v>
      </c>
      <c r="AF189" s="12">
        <v>45061.396319444444</v>
      </c>
      <c r="AG189" s="20">
        <v>4.6666666666666669E-2</v>
      </c>
      <c r="AH189" s="12">
        <v>45061.442986111113</v>
      </c>
      <c r="AI189">
        <v>2.8683333332883194</v>
      </c>
      <c r="AJ189" t="s">
        <v>143</v>
      </c>
      <c r="AM189">
        <v>5</v>
      </c>
      <c r="AN189">
        <v>15</v>
      </c>
      <c r="AO189" t="s">
        <v>144</v>
      </c>
      <c r="AP189">
        <v>20</v>
      </c>
      <c r="AQ189">
        <v>9</v>
      </c>
      <c r="AR189">
        <v>2</v>
      </c>
    </row>
    <row r="190" spans="1:44" x14ac:dyDescent="0.2">
      <c r="A190" t="s">
        <v>536</v>
      </c>
      <c r="B190" t="s">
        <v>569</v>
      </c>
      <c r="C190" t="s">
        <v>1487</v>
      </c>
      <c r="D190" t="s">
        <v>47</v>
      </c>
      <c r="E190" t="s">
        <v>539</v>
      </c>
      <c r="F190" t="s">
        <v>1488</v>
      </c>
      <c r="G190" t="s">
        <v>1489</v>
      </c>
      <c r="H190" t="s">
        <v>1490</v>
      </c>
      <c r="I190" t="s">
        <v>1491</v>
      </c>
      <c r="J190" t="s">
        <v>575</v>
      </c>
      <c r="K190" t="s">
        <v>576</v>
      </c>
      <c r="L190" s="19">
        <v>45056</v>
      </c>
      <c r="M190" s="20">
        <v>0.55903935185185183</v>
      </c>
      <c r="N190" t="s">
        <v>1492</v>
      </c>
      <c r="O190" s="19">
        <v>45061</v>
      </c>
      <c r="P190" s="20">
        <v>0.83333333333333337</v>
      </c>
      <c r="Q190" t="s">
        <v>578</v>
      </c>
      <c r="R190" t="s">
        <v>1493</v>
      </c>
      <c r="S190" s="19">
        <v>45061</v>
      </c>
      <c r="T190" s="20">
        <v>0.3793171296296296</v>
      </c>
      <c r="U190">
        <v>41</v>
      </c>
      <c r="V190" t="s">
        <v>1001</v>
      </c>
      <c r="W190" t="s">
        <v>1002</v>
      </c>
      <c r="X190" t="s">
        <v>789</v>
      </c>
      <c r="Y190" t="s">
        <v>61</v>
      </c>
      <c r="Z190" t="s">
        <v>62</v>
      </c>
      <c r="AA190" t="s">
        <v>584</v>
      </c>
      <c r="AB190" t="s">
        <v>553</v>
      </c>
      <c r="AC190" s="12">
        <v>45056.559039351851</v>
      </c>
      <c r="AD190" s="12">
        <v>45061.833333333336</v>
      </c>
      <c r="AE190">
        <v>126.58305555564584</v>
      </c>
      <c r="AF190" s="12">
        <v>45061.379317129627</v>
      </c>
      <c r="AG190" s="20">
        <v>2.2777777777777775E-2</v>
      </c>
      <c r="AH190" s="12">
        <v>45061.402094907404</v>
      </c>
      <c r="AI190">
        <v>10.349722222366836</v>
      </c>
      <c r="AJ190" t="s">
        <v>143</v>
      </c>
      <c r="AM190">
        <v>5</v>
      </c>
      <c r="AN190">
        <v>15</v>
      </c>
      <c r="AO190" t="s">
        <v>144</v>
      </c>
      <c r="AP190">
        <v>20</v>
      </c>
      <c r="AQ190">
        <v>9</v>
      </c>
      <c r="AR190">
        <v>2</v>
      </c>
    </row>
    <row r="191" spans="1:44" x14ac:dyDescent="0.2">
      <c r="A191" t="s">
        <v>536</v>
      </c>
      <c r="B191" t="s">
        <v>569</v>
      </c>
      <c r="C191" t="s">
        <v>1494</v>
      </c>
      <c r="D191" t="s">
        <v>47</v>
      </c>
      <c r="E191" t="s">
        <v>539</v>
      </c>
      <c r="F191" t="s">
        <v>1495</v>
      </c>
      <c r="G191" t="s">
        <v>1496</v>
      </c>
      <c r="H191" t="s">
        <v>1497</v>
      </c>
      <c r="I191" t="s">
        <v>1498</v>
      </c>
      <c r="J191" t="s">
        <v>575</v>
      </c>
      <c r="K191" t="s">
        <v>576</v>
      </c>
      <c r="L191" s="19">
        <v>45061</v>
      </c>
      <c r="M191" s="20">
        <v>0.3420138888888889</v>
      </c>
      <c r="N191" t="s">
        <v>1412</v>
      </c>
      <c r="O191" s="19">
        <v>45061</v>
      </c>
      <c r="P191" s="20">
        <v>0.625</v>
      </c>
      <c r="Q191" t="s">
        <v>578</v>
      </c>
      <c r="R191" t="s">
        <v>1499</v>
      </c>
      <c r="S191" s="19">
        <v>45061</v>
      </c>
      <c r="T191" s="20">
        <v>0.30395833333333333</v>
      </c>
      <c r="U191">
        <v>88</v>
      </c>
      <c r="V191" t="s">
        <v>993</v>
      </c>
      <c r="W191" t="s">
        <v>994</v>
      </c>
      <c r="X191" t="s">
        <v>801</v>
      </c>
      <c r="Y191" t="s">
        <v>61</v>
      </c>
      <c r="Z191" t="s">
        <v>62</v>
      </c>
      <c r="AA191" t="s">
        <v>584</v>
      </c>
      <c r="AB191" t="s">
        <v>553</v>
      </c>
      <c r="AC191" s="12">
        <v>45061.342013888891</v>
      </c>
      <c r="AD191" s="12">
        <v>45061.625</v>
      </c>
      <c r="AE191">
        <v>6.7916666666278616</v>
      </c>
      <c r="AF191" s="12">
        <v>45061.30395833333</v>
      </c>
      <c r="AG191" s="20">
        <v>4.8888888888888891E-2</v>
      </c>
      <c r="AH191" s="12">
        <v>45061.352847222224</v>
      </c>
      <c r="AI191">
        <v>6.5316666667931713</v>
      </c>
      <c r="AJ191" t="s">
        <v>143</v>
      </c>
      <c r="AM191">
        <v>5</v>
      </c>
      <c r="AN191">
        <v>15</v>
      </c>
      <c r="AO191" t="s">
        <v>144</v>
      </c>
      <c r="AP191">
        <v>20</v>
      </c>
      <c r="AQ191">
        <v>7</v>
      </c>
      <c r="AR191">
        <v>2</v>
      </c>
    </row>
    <row r="192" spans="1:44" x14ac:dyDescent="0.2">
      <c r="A192" t="s">
        <v>536</v>
      </c>
      <c r="B192" t="s">
        <v>569</v>
      </c>
      <c r="C192" t="s">
        <v>1500</v>
      </c>
      <c r="D192" t="s">
        <v>47</v>
      </c>
      <c r="E192" t="s">
        <v>539</v>
      </c>
      <c r="F192" t="s">
        <v>1501</v>
      </c>
      <c r="G192" t="s">
        <v>1502</v>
      </c>
      <c r="H192" t="s">
        <v>1503</v>
      </c>
      <c r="I192" t="s">
        <v>1504</v>
      </c>
      <c r="J192" t="s">
        <v>575</v>
      </c>
      <c r="K192" t="s">
        <v>576</v>
      </c>
      <c r="L192" s="19">
        <v>45058</v>
      </c>
      <c r="M192" s="20">
        <v>0.70458333333333334</v>
      </c>
      <c r="N192" t="s">
        <v>1505</v>
      </c>
      <c r="O192" s="19">
        <v>45061</v>
      </c>
      <c r="P192" s="20">
        <v>0.83333333333333337</v>
      </c>
      <c r="Q192" t="s">
        <v>578</v>
      </c>
      <c r="R192" t="s">
        <v>1506</v>
      </c>
      <c r="S192" s="19">
        <v>45061</v>
      </c>
      <c r="T192" s="20">
        <v>0.30149305555555556</v>
      </c>
      <c r="U192">
        <v>114</v>
      </c>
      <c r="V192" t="s">
        <v>1040</v>
      </c>
      <c r="W192" t="s">
        <v>1041</v>
      </c>
      <c r="X192" t="s">
        <v>801</v>
      </c>
      <c r="Y192" t="s">
        <v>61</v>
      </c>
      <c r="Z192" t="s">
        <v>62</v>
      </c>
      <c r="AA192" t="s">
        <v>584</v>
      </c>
      <c r="AB192" t="s">
        <v>553</v>
      </c>
      <c r="AC192" s="12">
        <v>45058.704583333332</v>
      </c>
      <c r="AD192" s="12">
        <v>45061.833333333336</v>
      </c>
      <c r="AE192">
        <v>75.090000000083819</v>
      </c>
      <c r="AF192" s="12">
        <v>45061.301493055558</v>
      </c>
      <c r="AG192" s="20">
        <v>6.3333333333333339E-2</v>
      </c>
      <c r="AH192" s="12">
        <v>45061.36482638889</v>
      </c>
      <c r="AI192">
        <v>11.244166666700039</v>
      </c>
      <c r="AJ192" t="s">
        <v>143</v>
      </c>
      <c r="AM192">
        <v>5</v>
      </c>
      <c r="AN192">
        <v>15</v>
      </c>
      <c r="AO192" t="s">
        <v>144</v>
      </c>
      <c r="AP192">
        <v>20</v>
      </c>
      <c r="AQ192">
        <v>7</v>
      </c>
      <c r="AR192">
        <v>2</v>
      </c>
    </row>
    <row r="193" spans="1:44" x14ac:dyDescent="0.2">
      <c r="A193" t="s">
        <v>536</v>
      </c>
      <c r="B193" t="s">
        <v>569</v>
      </c>
      <c r="C193" t="s">
        <v>1507</v>
      </c>
      <c r="D193" t="s">
        <v>47</v>
      </c>
      <c r="E193" t="s">
        <v>539</v>
      </c>
      <c r="F193" t="s">
        <v>846</v>
      </c>
      <c r="G193" t="s">
        <v>847</v>
      </c>
      <c r="H193" t="s">
        <v>848</v>
      </c>
      <c r="I193" t="s">
        <v>849</v>
      </c>
      <c r="J193" t="s">
        <v>575</v>
      </c>
      <c r="K193" t="s">
        <v>576</v>
      </c>
      <c r="L193" s="19">
        <v>45058</v>
      </c>
      <c r="M193" s="20">
        <v>0.75282407407407403</v>
      </c>
      <c r="N193" t="s">
        <v>1508</v>
      </c>
      <c r="O193" s="19">
        <v>45061</v>
      </c>
      <c r="P193" s="20">
        <v>0.33333333333333331</v>
      </c>
      <c r="Q193" t="s">
        <v>578</v>
      </c>
      <c r="R193" t="s">
        <v>1509</v>
      </c>
      <c r="S193" s="19">
        <v>45061</v>
      </c>
      <c r="T193" s="20">
        <v>0.27813657407407405</v>
      </c>
      <c r="U193">
        <v>47</v>
      </c>
      <c r="V193" t="s">
        <v>852</v>
      </c>
      <c r="W193" t="s">
        <v>853</v>
      </c>
      <c r="X193" t="s">
        <v>1353</v>
      </c>
      <c r="Y193" t="s">
        <v>61</v>
      </c>
      <c r="Z193" t="s">
        <v>62</v>
      </c>
      <c r="AA193" t="s">
        <v>584</v>
      </c>
      <c r="AB193" t="s">
        <v>553</v>
      </c>
      <c r="AC193" s="12">
        <v>45058.752824074072</v>
      </c>
      <c r="AD193" s="12">
        <v>45061.333333333336</v>
      </c>
      <c r="AE193">
        <v>61.932222222327255</v>
      </c>
      <c r="AF193" s="12">
        <v>45061.278136574074</v>
      </c>
      <c r="AG193" s="20">
        <v>2.6111111111111113E-2</v>
      </c>
      <c r="AH193" s="12">
        <v>45061.304247685184</v>
      </c>
      <c r="AI193">
        <v>0.69805555563652888</v>
      </c>
      <c r="AJ193" t="s">
        <v>143</v>
      </c>
      <c r="AM193">
        <v>5</v>
      </c>
      <c r="AN193">
        <v>15</v>
      </c>
      <c r="AO193" t="s">
        <v>144</v>
      </c>
      <c r="AP193">
        <v>20</v>
      </c>
      <c r="AQ193">
        <v>6</v>
      </c>
      <c r="AR193">
        <v>2</v>
      </c>
    </row>
    <row r="194" spans="1:44" x14ac:dyDescent="0.2">
      <c r="A194" t="s">
        <v>536</v>
      </c>
      <c r="B194" t="s">
        <v>569</v>
      </c>
      <c r="C194" t="s">
        <v>1510</v>
      </c>
      <c r="D194" t="s">
        <v>47</v>
      </c>
      <c r="E194" t="s">
        <v>539</v>
      </c>
      <c r="F194" t="s">
        <v>923</v>
      </c>
      <c r="G194" t="s">
        <v>924</v>
      </c>
      <c r="H194" t="s">
        <v>925</v>
      </c>
      <c r="I194" t="s">
        <v>926</v>
      </c>
      <c r="J194" t="s">
        <v>575</v>
      </c>
      <c r="K194" t="s">
        <v>576</v>
      </c>
      <c r="L194" s="19">
        <v>45058</v>
      </c>
      <c r="M194" s="20">
        <v>0.6366087962962963</v>
      </c>
      <c r="N194" t="s">
        <v>1511</v>
      </c>
      <c r="O194" s="19">
        <v>45061</v>
      </c>
      <c r="P194" s="20">
        <v>0.83333333333333337</v>
      </c>
      <c r="Q194" t="s">
        <v>578</v>
      </c>
      <c r="R194" t="s">
        <v>1512</v>
      </c>
      <c r="S194" s="19">
        <v>45061</v>
      </c>
      <c r="T194" s="20">
        <v>0.29297453703703702</v>
      </c>
      <c r="U194">
        <v>17</v>
      </c>
      <c r="V194" t="s">
        <v>887</v>
      </c>
      <c r="W194" t="s">
        <v>888</v>
      </c>
      <c r="X194" t="s">
        <v>582</v>
      </c>
      <c r="Y194" t="s">
        <v>61</v>
      </c>
      <c r="Z194" t="s">
        <v>62</v>
      </c>
      <c r="AA194" t="s">
        <v>584</v>
      </c>
      <c r="AB194" t="s">
        <v>553</v>
      </c>
      <c r="AC194" s="12">
        <v>45058.636608796296</v>
      </c>
      <c r="AD194" s="12">
        <v>45061.833333333336</v>
      </c>
      <c r="AE194">
        <v>76.721388888952788</v>
      </c>
      <c r="AF194" s="12">
        <v>45061.292974537035</v>
      </c>
      <c r="AG194" s="20">
        <v>9.4444444444444445E-3</v>
      </c>
      <c r="AH194" s="12">
        <v>45061.302418981482</v>
      </c>
      <c r="AI194">
        <v>12.741944444482215</v>
      </c>
      <c r="AJ194" t="s">
        <v>143</v>
      </c>
      <c r="AM194">
        <v>5</v>
      </c>
      <c r="AN194">
        <v>15</v>
      </c>
      <c r="AO194" t="s">
        <v>144</v>
      </c>
      <c r="AP194">
        <v>20</v>
      </c>
      <c r="AQ194">
        <v>7</v>
      </c>
      <c r="AR194">
        <v>2</v>
      </c>
    </row>
    <row r="195" spans="1:44" x14ac:dyDescent="0.2">
      <c r="A195" t="s">
        <v>536</v>
      </c>
      <c r="B195" t="s">
        <v>569</v>
      </c>
      <c r="C195" t="s">
        <v>1513</v>
      </c>
      <c r="D195" t="s">
        <v>47</v>
      </c>
      <c r="E195" t="s">
        <v>539</v>
      </c>
      <c r="F195" t="s">
        <v>1160</v>
      </c>
      <c r="G195" t="s">
        <v>1161</v>
      </c>
      <c r="H195" t="s">
        <v>1162</v>
      </c>
      <c r="I195" t="s">
        <v>1163</v>
      </c>
      <c r="J195" t="s">
        <v>575</v>
      </c>
      <c r="K195" t="s">
        <v>576</v>
      </c>
      <c r="L195" s="19">
        <v>45056</v>
      </c>
      <c r="M195" s="20">
        <v>0.36679398148148151</v>
      </c>
      <c r="N195" t="s">
        <v>1514</v>
      </c>
      <c r="O195" s="19">
        <v>45061</v>
      </c>
      <c r="P195" s="20">
        <v>0.75</v>
      </c>
      <c r="Q195" t="s">
        <v>578</v>
      </c>
      <c r="R195" t="s">
        <v>1515</v>
      </c>
      <c r="S195" s="19">
        <v>45061</v>
      </c>
      <c r="T195" s="20">
        <v>0.30005787037037041</v>
      </c>
      <c r="U195">
        <v>99</v>
      </c>
      <c r="V195" t="s">
        <v>920</v>
      </c>
      <c r="W195" t="s">
        <v>921</v>
      </c>
      <c r="X195" t="s">
        <v>801</v>
      </c>
      <c r="Y195" t="s">
        <v>61</v>
      </c>
      <c r="Z195" t="s">
        <v>62</v>
      </c>
      <c r="AA195" t="s">
        <v>584</v>
      </c>
      <c r="AB195" t="s">
        <v>553</v>
      </c>
      <c r="AC195" s="12">
        <v>45056.366793981484</v>
      </c>
      <c r="AD195" s="12">
        <v>45061.75</v>
      </c>
      <c r="AE195">
        <v>129.1969444443821</v>
      </c>
      <c r="AF195" s="12">
        <v>45061.300057870372</v>
      </c>
      <c r="AG195" s="20">
        <v>5.5E-2</v>
      </c>
      <c r="AH195" s="12">
        <v>45061.355057870373</v>
      </c>
      <c r="AI195">
        <v>9.4786111110588536</v>
      </c>
      <c r="AJ195" t="s">
        <v>143</v>
      </c>
      <c r="AM195">
        <v>5</v>
      </c>
      <c r="AN195">
        <v>15</v>
      </c>
      <c r="AO195" t="s">
        <v>144</v>
      </c>
      <c r="AP195">
        <v>20</v>
      </c>
      <c r="AQ195">
        <v>7</v>
      </c>
      <c r="AR195">
        <v>2</v>
      </c>
    </row>
    <row r="196" spans="1:44" x14ac:dyDescent="0.2">
      <c r="A196" t="s">
        <v>536</v>
      </c>
      <c r="B196" t="s">
        <v>569</v>
      </c>
      <c r="C196" t="s">
        <v>1516</v>
      </c>
      <c r="D196" t="s">
        <v>47</v>
      </c>
      <c r="E196" t="s">
        <v>539</v>
      </c>
      <c r="F196" t="s">
        <v>952</v>
      </c>
      <c r="G196" t="s">
        <v>953</v>
      </c>
      <c r="H196" t="s">
        <v>954</v>
      </c>
      <c r="I196" t="s">
        <v>955</v>
      </c>
      <c r="J196" t="s">
        <v>585</v>
      </c>
      <c r="K196" t="s">
        <v>586</v>
      </c>
      <c r="L196" s="19">
        <v>45058</v>
      </c>
      <c r="M196" s="20">
        <v>0.4571412037037037</v>
      </c>
      <c r="N196" t="s">
        <v>1517</v>
      </c>
      <c r="O196" s="19">
        <v>45058</v>
      </c>
      <c r="P196" s="20">
        <v>0.83333333333333337</v>
      </c>
      <c r="Q196" t="s">
        <v>578</v>
      </c>
      <c r="R196" t="s">
        <v>1518</v>
      </c>
      <c r="S196" s="19">
        <v>45058</v>
      </c>
      <c r="T196" s="20">
        <v>0.69571759259259258</v>
      </c>
      <c r="U196">
        <v>28</v>
      </c>
      <c r="V196" t="s">
        <v>957</v>
      </c>
      <c r="W196" t="s">
        <v>958</v>
      </c>
      <c r="X196" t="s">
        <v>801</v>
      </c>
      <c r="Y196" t="s">
        <v>61</v>
      </c>
      <c r="Z196" t="s">
        <v>583</v>
      </c>
      <c r="AA196" t="s">
        <v>584</v>
      </c>
      <c r="AB196" t="s">
        <v>553</v>
      </c>
      <c r="AC196" s="12">
        <v>45058.457141203704</v>
      </c>
      <c r="AD196" s="12">
        <v>45058.833333333336</v>
      </c>
      <c r="AE196">
        <v>9.0286111111636274</v>
      </c>
      <c r="AF196" s="12">
        <v>45058.695717592593</v>
      </c>
      <c r="AG196" s="20">
        <v>1.5555555555555553E-2</v>
      </c>
      <c r="AH196" s="12">
        <v>45058.711273148147</v>
      </c>
      <c r="AI196">
        <v>2.9294444445404224</v>
      </c>
      <c r="AJ196" t="s">
        <v>143</v>
      </c>
      <c r="AM196">
        <v>5</v>
      </c>
      <c r="AN196">
        <v>12</v>
      </c>
      <c r="AO196" t="s">
        <v>144</v>
      </c>
      <c r="AP196">
        <v>19</v>
      </c>
      <c r="AQ196">
        <v>16</v>
      </c>
      <c r="AR196">
        <v>6</v>
      </c>
    </row>
    <row r="197" spans="1:44" x14ac:dyDescent="0.2">
      <c r="A197" t="s">
        <v>536</v>
      </c>
      <c r="B197" t="s">
        <v>569</v>
      </c>
      <c r="C197" t="s">
        <v>1516</v>
      </c>
      <c r="D197" t="s">
        <v>47</v>
      </c>
      <c r="E197" t="s">
        <v>539</v>
      </c>
      <c r="F197" t="s">
        <v>952</v>
      </c>
      <c r="G197" t="s">
        <v>953</v>
      </c>
      <c r="H197" t="s">
        <v>954</v>
      </c>
      <c r="I197" t="s">
        <v>955</v>
      </c>
      <c r="J197" t="s">
        <v>575</v>
      </c>
      <c r="K197" t="s">
        <v>576</v>
      </c>
      <c r="L197" s="19">
        <v>45058</v>
      </c>
      <c r="M197" s="20">
        <v>0.4571412037037037</v>
      </c>
      <c r="N197" t="s">
        <v>1517</v>
      </c>
      <c r="O197" s="19">
        <v>45058</v>
      </c>
      <c r="P197" s="20">
        <v>0.83333333333333337</v>
      </c>
      <c r="Q197" t="s">
        <v>578</v>
      </c>
      <c r="R197" t="s">
        <v>1518</v>
      </c>
      <c r="S197" s="19">
        <v>45058</v>
      </c>
      <c r="T197" s="20">
        <v>0.69571759259259258</v>
      </c>
      <c r="U197">
        <v>28</v>
      </c>
      <c r="V197" t="s">
        <v>957</v>
      </c>
      <c r="W197" t="s">
        <v>958</v>
      </c>
      <c r="X197" t="s">
        <v>801</v>
      </c>
      <c r="Y197" t="s">
        <v>61</v>
      </c>
      <c r="Z197" t="s">
        <v>62</v>
      </c>
      <c r="AA197" t="s">
        <v>584</v>
      </c>
      <c r="AB197" t="s">
        <v>553</v>
      </c>
      <c r="AC197" s="12">
        <v>45058.457141203704</v>
      </c>
      <c r="AD197" s="12">
        <v>45058.833333333336</v>
      </c>
      <c r="AE197">
        <v>9.0286111111636274</v>
      </c>
      <c r="AF197" s="12">
        <v>45058.695717592593</v>
      </c>
      <c r="AG197" s="20">
        <v>1.5555555555555553E-2</v>
      </c>
      <c r="AH197" s="12">
        <v>45058.711273148147</v>
      </c>
      <c r="AI197">
        <v>2.9294444445404224</v>
      </c>
      <c r="AJ197" t="s">
        <v>143</v>
      </c>
      <c r="AM197">
        <v>5</v>
      </c>
      <c r="AN197">
        <v>12</v>
      </c>
      <c r="AO197" t="s">
        <v>144</v>
      </c>
      <c r="AP197">
        <v>19</v>
      </c>
      <c r="AQ197">
        <v>16</v>
      </c>
      <c r="AR197">
        <v>6</v>
      </c>
    </row>
    <row r="198" spans="1:44" x14ac:dyDescent="0.2">
      <c r="A198" t="s">
        <v>536</v>
      </c>
      <c r="B198" t="s">
        <v>569</v>
      </c>
      <c r="C198" t="s">
        <v>1519</v>
      </c>
      <c r="D198" t="s">
        <v>47</v>
      </c>
      <c r="E198" t="s">
        <v>539</v>
      </c>
      <c r="F198" t="s">
        <v>952</v>
      </c>
      <c r="G198" t="s">
        <v>953</v>
      </c>
      <c r="H198" t="s">
        <v>954</v>
      </c>
      <c r="I198" t="s">
        <v>955</v>
      </c>
      <c r="J198" t="s">
        <v>585</v>
      </c>
      <c r="K198" t="s">
        <v>586</v>
      </c>
      <c r="L198" s="19">
        <v>45057</v>
      </c>
      <c r="M198" s="20">
        <v>0.64428240740740739</v>
      </c>
      <c r="N198" t="s">
        <v>1520</v>
      </c>
      <c r="O198" s="19">
        <v>45058</v>
      </c>
      <c r="P198" s="20">
        <v>0.83333333333333337</v>
      </c>
      <c r="Q198" t="s">
        <v>578</v>
      </c>
      <c r="R198" t="s">
        <v>1521</v>
      </c>
      <c r="S198" s="19">
        <v>45058</v>
      </c>
      <c r="T198" s="20">
        <v>0.69490740740740742</v>
      </c>
      <c r="U198">
        <v>28</v>
      </c>
      <c r="V198" t="s">
        <v>957</v>
      </c>
      <c r="W198" t="s">
        <v>958</v>
      </c>
      <c r="X198" t="s">
        <v>801</v>
      </c>
      <c r="Y198" t="s">
        <v>61</v>
      </c>
      <c r="Z198" t="s">
        <v>583</v>
      </c>
      <c r="AA198" t="s">
        <v>584</v>
      </c>
      <c r="AB198" t="s">
        <v>553</v>
      </c>
      <c r="AC198" s="12">
        <v>45057.644282407404</v>
      </c>
      <c r="AD198" s="12">
        <v>45058.833333333336</v>
      </c>
      <c r="AE198">
        <v>28.537222222366836</v>
      </c>
      <c r="AF198" s="12">
        <v>45058.694907407407</v>
      </c>
      <c r="AG198" s="20">
        <v>1.5555555555555553E-2</v>
      </c>
      <c r="AH198" s="12">
        <v>45058.710462962961</v>
      </c>
      <c r="AI198">
        <v>2.9488888889900409</v>
      </c>
      <c r="AJ198" t="s">
        <v>143</v>
      </c>
      <c r="AM198">
        <v>5</v>
      </c>
      <c r="AN198">
        <v>12</v>
      </c>
      <c r="AO198" t="s">
        <v>144</v>
      </c>
      <c r="AP198">
        <v>19</v>
      </c>
      <c r="AQ198">
        <v>16</v>
      </c>
      <c r="AR198">
        <v>6</v>
      </c>
    </row>
    <row r="199" spans="1:44" x14ac:dyDescent="0.2">
      <c r="A199" t="s">
        <v>536</v>
      </c>
      <c r="B199" t="s">
        <v>569</v>
      </c>
      <c r="C199" t="s">
        <v>1519</v>
      </c>
      <c r="D199" t="s">
        <v>47</v>
      </c>
      <c r="E199" t="s">
        <v>539</v>
      </c>
      <c r="F199" t="s">
        <v>952</v>
      </c>
      <c r="G199" t="s">
        <v>953</v>
      </c>
      <c r="H199" t="s">
        <v>954</v>
      </c>
      <c r="I199" t="s">
        <v>955</v>
      </c>
      <c r="J199" t="s">
        <v>575</v>
      </c>
      <c r="K199" t="s">
        <v>576</v>
      </c>
      <c r="L199" s="19">
        <v>45057</v>
      </c>
      <c r="M199" s="20">
        <v>0.64428240740740739</v>
      </c>
      <c r="N199" t="s">
        <v>1520</v>
      </c>
      <c r="O199" s="19">
        <v>45058</v>
      </c>
      <c r="P199" s="20">
        <v>0.83333333333333337</v>
      </c>
      <c r="Q199" t="s">
        <v>578</v>
      </c>
      <c r="R199" t="s">
        <v>1521</v>
      </c>
      <c r="S199" s="19">
        <v>45058</v>
      </c>
      <c r="T199" s="20">
        <v>0.69490740740740742</v>
      </c>
      <c r="U199">
        <v>28</v>
      </c>
      <c r="V199" t="s">
        <v>957</v>
      </c>
      <c r="W199" t="s">
        <v>958</v>
      </c>
      <c r="X199" t="s">
        <v>801</v>
      </c>
      <c r="Y199" t="s">
        <v>61</v>
      </c>
      <c r="Z199" t="s">
        <v>62</v>
      </c>
      <c r="AA199" t="s">
        <v>584</v>
      </c>
      <c r="AB199" t="s">
        <v>553</v>
      </c>
      <c r="AC199" s="12">
        <v>45057.644282407404</v>
      </c>
      <c r="AD199" s="12">
        <v>45058.833333333336</v>
      </c>
      <c r="AE199">
        <v>28.537222222366836</v>
      </c>
      <c r="AF199" s="12">
        <v>45058.694907407407</v>
      </c>
      <c r="AG199" s="20">
        <v>1.5555555555555553E-2</v>
      </c>
      <c r="AH199" s="12">
        <v>45058.710462962961</v>
      </c>
      <c r="AI199">
        <v>2.9488888889900409</v>
      </c>
      <c r="AJ199" t="s">
        <v>143</v>
      </c>
      <c r="AM199">
        <v>5</v>
      </c>
      <c r="AN199">
        <v>12</v>
      </c>
      <c r="AO199" t="s">
        <v>144</v>
      </c>
      <c r="AP199">
        <v>19</v>
      </c>
      <c r="AQ199">
        <v>16</v>
      </c>
      <c r="AR199">
        <v>6</v>
      </c>
    </row>
    <row r="200" spans="1:44" x14ac:dyDescent="0.2">
      <c r="A200" t="s">
        <v>536</v>
      </c>
      <c r="B200" t="s">
        <v>569</v>
      </c>
      <c r="C200" t="s">
        <v>1522</v>
      </c>
      <c r="D200" t="s">
        <v>47</v>
      </c>
      <c r="E200" t="s">
        <v>539</v>
      </c>
      <c r="F200" t="s">
        <v>1131</v>
      </c>
      <c r="G200" t="s">
        <v>1132</v>
      </c>
      <c r="H200" t="s">
        <v>1133</v>
      </c>
      <c r="I200" t="s">
        <v>1134</v>
      </c>
      <c r="J200" t="s">
        <v>585</v>
      </c>
      <c r="K200" t="s">
        <v>586</v>
      </c>
      <c r="L200" s="19">
        <v>45058</v>
      </c>
      <c r="M200" s="20">
        <v>0.49306712962962962</v>
      </c>
      <c r="N200" t="s">
        <v>1523</v>
      </c>
      <c r="O200" s="19">
        <v>45058</v>
      </c>
      <c r="P200" s="20">
        <v>0.625</v>
      </c>
      <c r="Q200" t="s">
        <v>578</v>
      </c>
      <c r="R200" t="s">
        <v>1524</v>
      </c>
      <c r="S200" s="19">
        <v>45058</v>
      </c>
      <c r="T200" s="20">
        <v>0.52060185185185182</v>
      </c>
      <c r="U200">
        <v>17</v>
      </c>
      <c r="V200" t="s">
        <v>887</v>
      </c>
      <c r="W200" t="s">
        <v>888</v>
      </c>
      <c r="X200" t="s">
        <v>1353</v>
      </c>
      <c r="Y200" t="s">
        <v>61</v>
      </c>
      <c r="Z200" t="s">
        <v>583</v>
      </c>
      <c r="AA200" t="s">
        <v>584</v>
      </c>
      <c r="AB200" t="s">
        <v>553</v>
      </c>
      <c r="AC200" s="12">
        <v>45058.493067129632</v>
      </c>
      <c r="AD200" s="12">
        <v>45058.625</v>
      </c>
      <c r="AE200">
        <v>3.1663888888433576</v>
      </c>
      <c r="AF200" s="12">
        <v>45058.520601851851</v>
      </c>
      <c r="AG200" s="20">
        <v>9.4444444444444445E-3</v>
      </c>
      <c r="AH200" s="12">
        <v>45058.530046296299</v>
      </c>
      <c r="AI200">
        <v>2.278888888831716</v>
      </c>
      <c r="AJ200" t="s">
        <v>143</v>
      </c>
      <c r="AM200">
        <v>5</v>
      </c>
      <c r="AN200">
        <v>12</v>
      </c>
      <c r="AO200" t="s">
        <v>144</v>
      </c>
      <c r="AP200">
        <v>19</v>
      </c>
      <c r="AQ200">
        <v>12</v>
      </c>
      <c r="AR200">
        <v>6</v>
      </c>
    </row>
    <row r="201" spans="1:44" x14ac:dyDescent="0.2">
      <c r="A201" t="s">
        <v>536</v>
      </c>
      <c r="B201" t="s">
        <v>569</v>
      </c>
      <c r="C201" t="s">
        <v>1522</v>
      </c>
      <c r="D201" t="s">
        <v>47</v>
      </c>
      <c r="E201" t="s">
        <v>539</v>
      </c>
      <c r="F201" t="s">
        <v>1131</v>
      </c>
      <c r="G201" t="s">
        <v>1132</v>
      </c>
      <c r="H201" t="s">
        <v>1133</v>
      </c>
      <c r="I201" t="s">
        <v>1134</v>
      </c>
      <c r="J201" t="s">
        <v>575</v>
      </c>
      <c r="K201" t="s">
        <v>576</v>
      </c>
      <c r="L201" s="19">
        <v>45058</v>
      </c>
      <c r="M201" s="20">
        <v>0.49306712962962962</v>
      </c>
      <c r="N201" t="s">
        <v>1523</v>
      </c>
      <c r="O201" s="19">
        <v>45058</v>
      </c>
      <c r="P201" s="20">
        <v>0.625</v>
      </c>
      <c r="Q201" t="s">
        <v>578</v>
      </c>
      <c r="R201" t="s">
        <v>1524</v>
      </c>
      <c r="S201" s="19">
        <v>45058</v>
      </c>
      <c r="T201" s="20">
        <v>0.52060185185185182</v>
      </c>
      <c r="U201">
        <v>17</v>
      </c>
      <c r="V201" t="s">
        <v>887</v>
      </c>
      <c r="W201" t="s">
        <v>888</v>
      </c>
      <c r="X201" t="s">
        <v>1353</v>
      </c>
      <c r="Y201" t="s">
        <v>61</v>
      </c>
      <c r="Z201" t="s">
        <v>62</v>
      </c>
      <c r="AA201" t="s">
        <v>584</v>
      </c>
      <c r="AB201" t="s">
        <v>553</v>
      </c>
      <c r="AC201" s="12">
        <v>45058.493067129632</v>
      </c>
      <c r="AD201" s="12">
        <v>45058.625</v>
      </c>
      <c r="AE201">
        <v>3.1663888888433576</v>
      </c>
      <c r="AF201" s="12">
        <v>45058.520601851851</v>
      </c>
      <c r="AG201" s="20">
        <v>9.4444444444444445E-3</v>
      </c>
      <c r="AH201" s="12">
        <v>45058.530046296299</v>
      </c>
      <c r="AI201">
        <v>2.278888888831716</v>
      </c>
      <c r="AJ201" t="s">
        <v>143</v>
      </c>
      <c r="AM201">
        <v>5</v>
      </c>
      <c r="AN201">
        <v>12</v>
      </c>
      <c r="AO201" t="s">
        <v>144</v>
      </c>
      <c r="AP201">
        <v>19</v>
      </c>
      <c r="AQ201">
        <v>12</v>
      </c>
      <c r="AR201">
        <v>6</v>
      </c>
    </row>
    <row r="202" spans="1:44" x14ac:dyDescent="0.2">
      <c r="A202" t="s">
        <v>536</v>
      </c>
      <c r="B202" t="s">
        <v>569</v>
      </c>
      <c r="C202" t="s">
        <v>1525</v>
      </c>
      <c r="D202" t="s">
        <v>47</v>
      </c>
      <c r="E202" t="s">
        <v>539</v>
      </c>
      <c r="F202" t="s">
        <v>1526</v>
      </c>
      <c r="G202" t="s">
        <v>1527</v>
      </c>
      <c r="H202" t="s">
        <v>1528</v>
      </c>
      <c r="I202" t="s">
        <v>1529</v>
      </c>
      <c r="J202" t="s">
        <v>575</v>
      </c>
      <c r="K202" t="s">
        <v>576</v>
      </c>
      <c r="L202" s="19">
        <v>45057</v>
      </c>
      <c r="M202" s="20">
        <v>0.58696759259259257</v>
      </c>
      <c r="N202" t="s">
        <v>1530</v>
      </c>
      <c r="O202" s="19">
        <v>45058</v>
      </c>
      <c r="P202" s="20">
        <v>0.83333333333333337</v>
      </c>
      <c r="Q202" t="s">
        <v>578</v>
      </c>
      <c r="R202" t="s">
        <v>1531</v>
      </c>
      <c r="S202" s="19">
        <v>45058</v>
      </c>
      <c r="T202" s="20">
        <v>0.44311342592592595</v>
      </c>
      <c r="U202">
        <v>17</v>
      </c>
      <c r="V202" t="s">
        <v>887</v>
      </c>
      <c r="W202" t="s">
        <v>888</v>
      </c>
      <c r="X202" t="s">
        <v>801</v>
      </c>
      <c r="Y202" t="s">
        <v>61</v>
      </c>
      <c r="Z202" t="s">
        <v>62</v>
      </c>
      <c r="AA202" t="s">
        <v>584</v>
      </c>
      <c r="AB202" t="s">
        <v>553</v>
      </c>
      <c r="AC202" s="12">
        <v>45057.586967592593</v>
      </c>
      <c r="AD202" s="12">
        <v>45058.833333333336</v>
      </c>
      <c r="AE202">
        <v>29.912777777819429</v>
      </c>
      <c r="AF202" s="12">
        <v>45058.443113425928</v>
      </c>
      <c r="AG202" s="20">
        <v>9.4444444444444445E-3</v>
      </c>
      <c r="AH202" s="12">
        <v>45058.452557870369</v>
      </c>
      <c r="AI202">
        <v>9.1386111110332422</v>
      </c>
      <c r="AJ202" t="s">
        <v>143</v>
      </c>
      <c r="AM202">
        <v>5</v>
      </c>
      <c r="AN202">
        <v>12</v>
      </c>
      <c r="AO202" t="s">
        <v>144</v>
      </c>
      <c r="AP202">
        <v>19</v>
      </c>
      <c r="AQ202">
        <v>10</v>
      </c>
      <c r="AR202">
        <v>6</v>
      </c>
    </row>
    <row r="203" spans="1:44" x14ac:dyDescent="0.2">
      <c r="A203" t="s">
        <v>536</v>
      </c>
      <c r="B203" t="s">
        <v>569</v>
      </c>
      <c r="C203" t="s">
        <v>1532</v>
      </c>
      <c r="D203" t="s">
        <v>47</v>
      </c>
      <c r="E203" t="s">
        <v>539</v>
      </c>
      <c r="F203" t="s">
        <v>1533</v>
      </c>
      <c r="G203" t="s">
        <v>1534</v>
      </c>
      <c r="H203" t="s">
        <v>1535</v>
      </c>
      <c r="I203" t="s">
        <v>1536</v>
      </c>
      <c r="J203" t="s">
        <v>575</v>
      </c>
      <c r="K203" t="s">
        <v>576</v>
      </c>
      <c r="L203" s="19">
        <v>45054</v>
      </c>
      <c r="M203" s="20">
        <v>0.66532407407407412</v>
      </c>
      <c r="N203" t="s">
        <v>1537</v>
      </c>
      <c r="O203" s="19">
        <v>45058</v>
      </c>
      <c r="P203" s="20">
        <v>0.83333333333333337</v>
      </c>
      <c r="Q203" t="s">
        <v>578</v>
      </c>
      <c r="R203" t="s">
        <v>1538</v>
      </c>
      <c r="S203" s="19">
        <v>45058</v>
      </c>
      <c r="T203" s="20">
        <v>0.44187500000000002</v>
      </c>
      <c r="U203">
        <v>16</v>
      </c>
      <c r="V203" t="s">
        <v>799</v>
      </c>
      <c r="W203" t="s">
        <v>800</v>
      </c>
      <c r="X203" t="s">
        <v>801</v>
      </c>
      <c r="Y203" t="s">
        <v>61</v>
      </c>
      <c r="Z203" t="s">
        <v>62</v>
      </c>
      <c r="AA203" t="s">
        <v>584</v>
      </c>
      <c r="AB203" t="s">
        <v>553</v>
      </c>
      <c r="AC203" s="12">
        <v>45054.665324074071</v>
      </c>
      <c r="AD203" s="12">
        <v>45058.833333333336</v>
      </c>
      <c r="AE203">
        <v>100.03222222236218</v>
      </c>
      <c r="AF203" s="12">
        <v>45058.441874999997</v>
      </c>
      <c r="AG203" s="20">
        <v>8.8888888888888889E-3</v>
      </c>
      <c r="AH203" s="12">
        <v>45058.45076388889</v>
      </c>
      <c r="AI203">
        <v>9.181666666874662</v>
      </c>
      <c r="AJ203" t="s">
        <v>143</v>
      </c>
      <c r="AM203">
        <v>5</v>
      </c>
      <c r="AN203">
        <v>12</v>
      </c>
      <c r="AO203" t="s">
        <v>144</v>
      </c>
      <c r="AP203">
        <v>19</v>
      </c>
      <c r="AQ203">
        <v>10</v>
      </c>
      <c r="AR203">
        <v>6</v>
      </c>
    </row>
    <row r="204" spans="1:44" x14ac:dyDescent="0.2">
      <c r="A204" t="s">
        <v>764</v>
      </c>
      <c r="B204" t="s">
        <v>765</v>
      </c>
      <c r="C204" t="s">
        <v>1539</v>
      </c>
      <c r="D204" t="s">
        <v>47</v>
      </c>
      <c r="E204" t="s">
        <v>539</v>
      </c>
      <c r="F204" t="s">
        <v>767</v>
      </c>
      <c r="G204" t="s">
        <v>768</v>
      </c>
      <c r="H204" t="s">
        <v>769</v>
      </c>
      <c r="I204" t="s">
        <v>770</v>
      </c>
      <c r="J204" t="s">
        <v>960</v>
      </c>
      <c r="K204" t="s">
        <v>961</v>
      </c>
      <c r="L204" s="19">
        <v>45057</v>
      </c>
      <c r="M204" s="20">
        <v>0.67604166666666676</v>
      </c>
      <c r="N204" t="s">
        <v>1540</v>
      </c>
      <c r="O204" s="19">
        <v>45058</v>
      </c>
      <c r="P204" s="20">
        <v>0.625</v>
      </c>
      <c r="Q204" t="s">
        <v>774</v>
      </c>
      <c r="R204" t="s">
        <v>1541</v>
      </c>
      <c r="S204" s="19">
        <v>45058</v>
      </c>
      <c r="T204" s="20">
        <v>0.38385416666666666</v>
      </c>
      <c r="U204">
        <v>2</v>
      </c>
      <c r="V204" t="s">
        <v>776</v>
      </c>
      <c r="W204" t="s">
        <v>777</v>
      </c>
      <c r="X204" t="s">
        <v>1353</v>
      </c>
      <c r="Y204" t="s">
        <v>61</v>
      </c>
      <c r="Z204" t="s">
        <v>62</v>
      </c>
      <c r="AA204" t="s">
        <v>584</v>
      </c>
      <c r="AB204" t="s">
        <v>553</v>
      </c>
      <c r="AC204" s="12">
        <v>45057.676041666666</v>
      </c>
      <c r="AD204" s="12">
        <v>45058.625</v>
      </c>
      <c r="AE204">
        <v>22.775000000023283</v>
      </c>
      <c r="AF204" s="12">
        <v>45058.38385416667</v>
      </c>
      <c r="AG204" s="20">
        <v>1.1111111111111111E-3</v>
      </c>
      <c r="AH204" s="12">
        <v>45058.384965277779</v>
      </c>
      <c r="AI204">
        <v>5.7608333333046176</v>
      </c>
      <c r="AJ204" t="s">
        <v>143</v>
      </c>
      <c r="AM204">
        <v>5</v>
      </c>
      <c r="AN204">
        <v>12</v>
      </c>
      <c r="AO204" t="s">
        <v>144</v>
      </c>
      <c r="AP204">
        <v>19</v>
      </c>
      <c r="AQ204">
        <v>9</v>
      </c>
      <c r="AR204">
        <v>6</v>
      </c>
    </row>
    <row r="205" spans="1:44" x14ac:dyDescent="0.2">
      <c r="A205" t="s">
        <v>536</v>
      </c>
      <c r="B205" t="s">
        <v>569</v>
      </c>
      <c r="C205" t="s">
        <v>1542</v>
      </c>
      <c r="D205" t="s">
        <v>47</v>
      </c>
      <c r="E205" t="s">
        <v>539</v>
      </c>
      <c r="F205" t="s">
        <v>1054</v>
      </c>
      <c r="G205" t="s">
        <v>1055</v>
      </c>
      <c r="H205" t="s">
        <v>1056</v>
      </c>
      <c r="I205" t="s">
        <v>1057</v>
      </c>
      <c r="J205" t="s">
        <v>585</v>
      </c>
      <c r="K205" t="s">
        <v>586</v>
      </c>
      <c r="L205" s="19">
        <v>45057</v>
      </c>
      <c r="M205" s="20">
        <v>0.42978009259259259</v>
      </c>
      <c r="N205" t="s">
        <v>1543</v>
      </c>
      <c r="O205" s="19">
        <v>45058</v>
      </c>
      <c r="P205" s="20">
        <v>0.72916666666666663</v>
      </c>
      <c r="Q205" t="s">
        <v>578</v>
      </c>
      <c r="R205" t="s">
        <v>1544</v>
      </c>
      <c r="S205" s="19">
        <v>45058</v>
      </c>
      <c r="T205" s="20">
        <v>0.36049768518518516</v>
      </c>
      <c r="U205">
        <v>76</v>
      </c>
      <c r="V205" t="s">
        <v>843</v>
      </c>
      <c r="W205" t="s">
        <v>844</v>
      </c>
      <c r="X205" t="s">
        <v>870</v>
      </c>
      <c r="Y205" t="s">
        <v>61</v>
      </c>
      <c r="Z205" t="s">
        <v>62</v>
      </c>
      <c r="AA205" t="s">
        <v>584</v>
      </c>
      <c r="AB205" t="s">
        <v>553</v>
      </c>
      <c r="AC205" s="12">
        <v>45057.429780092592</v>
      </c>
      <c r="AD205" s="12">
        <v>45058.729166666664</v>
      </c>
      <c r="AE205">
        <v>31.185277777723968</v>
      </c>
      <c r="AF205" s="12">
        <v>45058.360497685186</v>
      </c>
      <c r="AG205" s="20">
        <v>4.2222222222222223E-2</v>
      </c>
      <c r="AH205" s="12">
        <v>45058.402719907404</v>
      </c>
      <c r="AI205">
        <v>7.8347222222364508</v>
      </c>
      <c r="AJ205" t="s">
        <v>143</v>
      </c>
      <c r="AM205">
        <v>5</v>
      </c>
      <c r="AN205">
        <v>12</v>
      </c>
      <c r="AO205" t="s">
        <v>144</v>
      </c>
      <c r="AP205">
        <v>19</v>
      </c>
      <c r="AQ205">
        <v>8</v>
      </c>
      <c r="AR205">
        <v>6</v>
      </c>
    </row>
    <row r="206" spans="1:44" x14ac:dyDescent="0.2">
      <c r="A206" t="s">
        <v>764</v>
      </c>
      <c r="B206" t="s">
        <v>765</v>
      </c>
      <c r="C206" t="s">
        <v>1545</v>
      </c>
      <c r="D206" t="s">
        <v>47</v>
      </c>
      <c r="E206" t="s">
        <v>539</v>
      </c>
      <c r="F206" t="s">
        <v>767</v>
      </c>
      <c r="G206" t="s">
        <v>768</v>
      </c>
      <c r="H206" t="s">
        <v>769</v>
      </c>
      <c r="I206" t="s">
        <v>770</v>
      </c>
      <c r="J206" t="s">
        <v>960</v>
      </c>
      <c r="K206" t="s">
        <v>961</v>
      </c>
      <c r="L206" s="19">
        <v>45057</v>
      </c>
      <c r="M206" s="20">
        <v>0.67170138888888886</v>
      </c>
      <c r="N206" t="s">
        <v>1540</v>
      </c>
      <c r="O206" s="19">
        <v>45058</v>
      </c>
      <c r="P206" s="20">
        <v>0.625</v>
      </c>
      <c r="Q206" t="s">
        <v>774</v>
      </c>
      <c r="R206" t="s">
        <v>1546</v>
      </c>
      <c r="S206" s="19">
        <v>45058</v>
      </c>
      <c r="T206" s="20">
        <v>0.35105324074074074</v>
      </c>
      <c r="U206">
        <v>2</v>
      </c>
      <c r="V206" t="s">
        <v>776</v>
      </c>
      <c r="W206" t="s">
        <v>777</v>
      </c>
      <c r="X206" t="s">
        <v>1353</v>
      </c>
      <c r="Y206" t="s">
        <v>61</v>
      </c>
      <c r="Z206" t="s">
        <v>62</v>
      </c>
      <c r="AA206" t="s">
        <v>584</v>
      </c>
      <c r="AB206" t="s">
        <v>553</v>
      </c>
      <c r="AC206" s="12">
        <v>45057.671701388892</v>
      </c>
      <c r="AD206" s="12">
        <v>45058.625</v>
      </c>
      <c r="AE206">
        <v>22.879166666592937</v>
      </c>
      <c r="AF206" s="12">
        <v>45058.351053240738</v>
      </c>
      <c r="AG206" s="20">
        <v>1.1111111111111111E-3</v>
      </c>
      <c r="AH206" s="12">
        <v>45058.352164351854</v>
      </c>
      <c r="AI206">
        <v>6.5480555556714535</v>
      </c>
      <c r="AJ206" t="s">
        <v>143</v>
      </c>
      <c r="AM206">
        <v>5</v>
      </c>
      <c r="AN206">
        <v>12</v>
      </c>
      <c r="AO206" t="s">
        <v>144</v>
      </c>
      <c r="AP206">
        <v>19</v>
      </c>
      <c r="AQ206">
        <v>8</v>
      </c>
      <c r="AR206">
        <v>6</v>
      </c>
    </row>
    <row r="207" spans="1:44" x14ac:dyDescent="0.2">
      <c r="A207" t="s">
        <v>764</v>
      </c>
      <c r="B207" t="s">
        <v>765</v>
      </c>
      <c r="C207" t="s">
        <v>1547</v>
      </c>
      <c r="D207" t="s">
        <v>47</v>
      </c>
      <c r="E207" t="s">
        <v>539</v>
      </c>
      <c r="F207" t="s">
        <v>767</v>
      </c>
      <c r="G207" t="s">
        <v>768</v>
      </c>
      <c r="H207" t="s">
        <v>769</v>
      </c>
      <c r="I207" t="s">
        <v>770</v>
      </c>
      <c r="J207" t="s">
        <v>960</v>
      </c>
      <c r="K207" t="s">
        <v>961</v>
      </c>
      <c r="L207" s="19">
        <v>45057</v>
      </c>
      <c r="M207" s="20">
        <v>0.6710532407407408</v>
      </c>
      <c r="N207" t="s">
        <v>1540</v>
      </c>
      <c r="O207" s="19">
        <v>45058</v>
      </c>
      <c r="P207" s="20">
        <v>0.625</v>
      </c>
      <c r="Q207" t="s">
        <v>774</v>
      </c>
      <c r="R207" t="s">
        <v>1548</v>
      </c>
      <c r="S207" s="19">
        <v>45058</v>
      </c>
      <c r="T207" s="20">
        <v>0.32021990740740741</v>
      </c>
      <c r="U207">
        <v>2</v>
      </c>
      <c r="V207" t="s">
        <v>776</v>
      </c>
      <c r="W207" t="s">
        <v>777</v>
      </c>
      <c r="X207" t="s">
        <v>1353</v>
      </c>
      <c r="Y207" t="s">
        <v>61</v>
      </c>
      <c r="Z207" t="s">
        <v>62</v>
      </c>
      <c r="AA207" t="s">
        <v>584</v>
      </c>
      <c r="AB207" t="s">
        <v>553</v>
      </c>
      <c r="AC207" s="12">
        <v>45057.671053240738</v>
      </c>
      <c r="AD207" s="12">
        <v>45058.625</v>
      </c>
      <c r="AE207">
        <v>22.89472222229233</v>
      </c>
      <c r="AF207" s="12">
        <v>45058.320219907408</v>
      </c>
      <c r="AG207" s="20">
        <v>1.1111111111111111E-3</v>
      </c>
      <c r="AH207" s="12">
        <v>45058.321331018517</v>
      </c>
      <c r="AI207">
        <v>7.2880555556039326</v>
      </c>
      <c r="AJ207" t="s">
        <v>143</v>
      </c>
      <c r="AM207">
        <v>5</v>
      </c>
      <c r="AN207">
        <v>12</v>
      </c>
      <c r="AO207" t="s">
        <v>144</v>
      </c>
      <c r="AP207">
        <v>19</v>
      </c>
      <c r="AQ207">
        <v>7</v>
      </c>
      <c r="AR207">
        <v>6</v>
      </c>
    </row>
    <row r="208" spans="1:44" x14ac:dyDescent="0.2">
      <c r="A208" t="s">
        <v>536</v>
      </c>
      <c r="B208" t="s">
        <v>569</v>
      </c>
      <c r="C208" t="s">
        <v>1549</v>
      </c>
      <c r="D208" t="s">
        <v>47</v>
      </c>
      <c r="E208" t="s">
        <v>539</v>
      </c>
      <c r="F208" t="s">
        <v>872</v>
      </c>
      <c r="G208" t="s">
        <v>873</v>
      </c>
      <c r="H208" t="s">
        <v>874</v>
      </c>
      <c r="I208" t="s">
        <v>875</v>
      </c>
      <c r="J208" t="s">
        <v>585</v>
      </c>
      <c r="K208" t="s">
        <v>586</v>
      </c>
      <c r="L208" s="19">
        <v>45057</v>
      </c>
      <c r="M208" s="20">
        <v>0.47925925925925927</v>
      </c>
      <c r="N208" t="s">
        <v>1550</v>
      </c>
      <c r="O208" s="19">
        <v>45058</v>
      </c>
      <c r="P208" s="20">
        <v>0.64583333333333337</v>
      </c>
      <c r="Q208" t="s">
        <v>578</v>
      </c>
      <c r="R208" t="s">
        <v>1551</v>
      </c>
      <c r="S208" s="19">
        <v>45058</v>
      </c>
      <c r="T208" s="20">
        <v>0.29677083333333332</v>
      </c>
      <c r="U208">
        <v>53</v>
      </c>
      <c r="V208" t="s">
        <v>878</v>
      </c>
      <c r="W208" t="s">
        <v>879</v>
      </c>
      <c r="X208" t="s">
        <v>582</v>
      </c>
      <c r="Y208" t="s">
        <v>61</v>
      </c>
      <c r="Z208" t="s">
        <v>62</v>
      </c>
      <c r="AA208" t="s">
        <v>584</v>
      </c>
      <c r="AB208" t="s">
        <v>553</v>
      </c>
      <c r="AC208" s="12">
        <v>45057.479259259257</v>
      </c>
      <c r="AD208" s="12">
        <v>45058.645833333336</v>
      </c>
      <c r="AE208">
        <v>27.997777777898591</v>
      </c>
      <c r="AF208" s="12">
        <v>45058.296770833331</v>
      </c>
      <c r="AG208" s="20">
        <v>2.9444444444444443E-2</v>
      </c>
      <c r="AH208" s="12">
        <v>45058.326215277775</v>
      </c>
      <c r="AI208">
        <v>7.6708333334536292</v>
      </c>
      <c r="AJ208" t="s">
        <v>143</v>
      </c>
      <c r="AM208">
        <v>5</v>
      </c>
      <c r="AN208">
        <v>12</v>
      </c>
      <c r="AO208" t="s">
        <v>144</v>
      </c>
      <c r="AP208">
        <v>19</v>
      </c>
      <c r="AQ208">
        <v>7</v>
      </c>
      <c r="AR208">
        <v>6</v>
      </c>
    </row>
    <row r="209" spans="1:44" x14ac:dyDescent="0.2">
      <c r="A209" t="s">
        <v>536</v>
      </c>
      <c r="B209" t="s">
        <v>569</v>
      </c>
      <c r="C209" t="s">
        <v>1552</v>
      </c>
      <c r="D209" t="s">
        <v>47</v>
      </c>
      <c r="E209" t="s">
        <v>539</v>
      </c>
      <c r="F209" t="s">
        <v>1205</v>
      </c>
      <c r="G209" t="s">
        <v>1206</v>
      </c>
      <c r="H209" t="s">
        <v>1207</v>
      </c>
      <c r="I209" t="s">
        <v>1208</v>
      </c>
      <c r="J209" t="s">
        <v>575</v>
      </c>
      <c r="K209" t="s">
        <v>576</v>
      </c>
      <c r="L209" s="19">
        <v>45057</v>
      </c>
      <c r="M209" s="20">
        <v>0.43684027777777779</v>
      </c>
      <c r="N209" t="s">
        <v>1553</v>
      </c>
      <c r="O209" s="19">
        <v>45058</v>
      </c>
      <c r="P209" s="20">
        <v>0.72916666666666663</v>
      </c>
      <c r="Q209" t="s">
        <v>578</v>
      </c>
      <c r="R209" t="s">
        <v>1554</v>
      </c>
      <c r="S209" s="19">
        <v>45058</v>
      </c>
      <c r="T209" s="20">
        <v>0.29567129629629629</v>
      </c>
      <c r="U209">
        <v>33</v>
      </c>
      <c r="V209" t="s">
        <v>580</v>
      </c>
      <c r="W209" t="s">
        <v>581</v>
      </c>
      <c r="X209" t="s">
        <v>582</v>
      </c>
      <c r="Y209" t="s">
        <v>61</v>
      </c>
      <c r="Z209" t="s">
        <v>583</v>
      </c>
      <c r="AA209" t="s">
        <v>584</v>
      </c>
      <c r="AB209" t="s">
        <v>553</v>
      </c>
      <c r="AC209" s="12">
        <v>45057.436840277776</v>
      </c>
      <c r="AD209" s="12">
        <v>45058.729166666664</v>
      </c>
      <c r="AE209">
        <v>31.015833333309274</v>
      </c>
      <c r="AF209" s="12">
        <v>45058.295671296299</v>
      </c>
      <c r="AG209" s="20">
        <v>1.8333333333333333E-2</v>
      </c>
      <c r="AH209" s="12">
        <v>45058.314004629632</v>
      </c>
      <c r="AI209">
        <v>9.9638888887711801</v>
      </c>
      <c r="AJ209" t="s">
        <v>143</v>
      </c>
      <c r="AM209">
        <v>5</v>
      </c>
      <c r="AN209">
        <v>12</v>
      </c>
      <c r="AO209" t="s">
        <v>144</v>
      </c>
      <c r="AP209">
        <v>19</v>
      </c>
      <c r="AQ209">
        <v>7</v>
      </c>
      <c r="AR209">
        <v>6</v>
      </c>
    </row>
    <row r="210" spans="1:44" x14ac:dyDescent="0.2">
      <c r="A210" t="s">
        <v>536</v>
      </c>
      <c r="B210" t="s">
        <v>569</v>
      </c>
      <c r="C210" t="s">
        <v>1552</v>
      </c>
      <c r="D210" t="s">
        <v>47</v>
      </c>
      <c r="E210" t="s">
        <v>539</v>
      </c>
      <c r="F210" t="s">
        <v>1205</v>
      </c>
      <c r="G210" t="s">
        <v>1206</v>
      </c>
      <c r="H210" t="s">
        <v>1207</v>
      </c>
      <c r="I210" t="s">
        <v>1208</v>
      </c>
      <c r="J210" t="s">
        <v>585</v>
      </c>
      <c r="K210" t="s">
        <v>586</v>
      </c>
      <c r="L210" s="19">
        <v>45057</v>
      </c>
      <c r="M210" s="20">
        <v>0.43684027777777779</v>
      </c>
      <c r="N210" t="s">
        <v>1553</v>
      </c>
      <c r="O210" s="19">
        <v>45058</v>
      </c>
      <c r="P210" s="20">
        <v>0.72916666666666663</v>
      </c>
      <c r="Q210" t="s">
        <v>578</v>
      </c>
      <c r="R210" t="s">
        <v>1554</v>
      </c>
      <c r="S210" s="19">
        <v>45058</v>
      </c>
      <c r="T210" s="20">
        <v>0.29567129629629629</v>
      </c>
      <c r="U210">
        <v>33</v>
      </c>
      <c r="V210" t="s">
        <v>580</v>
      </c>
      <c r="W210" t="s">
        <v>581</v>
      </c>
      <c r="X210" t="s">
        <v>582</v>
      </c>
      <c r="Y210" t="s">
        <v>61</v>
      </c>
      <c r="Z210" t="s">
        <v>62</v>
      </c>
      <c r="AA210" t="s">
        <v>584</v>
      </c>
      <c r="AB210" t="s">
        <v>553</v>
      </c>
      <c r="AC210" s="12">
        <v>45057.436840277776</v>
      </c>
      <c r="AD210" s="12">
        <v>45058.729166666664</v>
      </c>
      <c r="AE210">
        <v>31.015833333309274</v>
      </c>
      <c r="AF210" s="12">
        <v>45058.295671296299</v>
      </c>
      <c r="AG210" s="20">
        <v>1.8333333333333333E-2</v>
      </c>
      <c r="AH210" s="12">
        <v>45058.314004629632</v>
      </c>
      <c r="AI210">
        <v>9.9638888887711801</v>
      </c>
      <c r="AJ210" t="s">
        <v>143</v>
      </c>
      <c r="AM210">
        <v>5</v>
      </c>
      <c r="AN210">
        <v>12</v>
      </c>
      <c r="AO210" t="s">
        <v>144</v>
      </c>
      <c r="AP210">
        <v>19</v>
      </c>
      <c r="AQ210">
        <v>7</v>
      </c>
      <c r="AR210">
        <v>6</v>
      </c>
    </row>
    <row r="211" spans="1:44" x14ac:dyDescent="0.2">
      <c r="A211" t="s">
        <v>536</v>
      </c>
      <c r="B211" t="s">
        <v>569</v>
      </c>
      <c r="C211" t="s">
        <v>1555</v>
      </c>
      <c r="D211" t="s">
        <v>47</v>
      </c>
      <c r="E211" t="s">
        <v>539</v>
      </c>
      <c r="F211" t="s">
        <v>1488</v>
      </c>
      <c r="G211" t="s">
        <v>1489</v>
      </c>
      <c r="H211" t="s">
        <v>1490</v>
      </c>
      <c r="I211" t="s">
        <v>1491</v>
      </c>
      <c r="J211" t="s">
        <v>575</v>
      </c>
      <c r="K211" t="s">
        <v>576</v>
      </c>
      <c r="L211" s="19">
        <v>45057</v>
      </c>
      <c r="M211" s="20">
        <v>0.53357638888888892</v>
      </c>
      <c r="N211" t="s">
        <v>1556</v>
      </c>
      <c r="O211" s="19">
        <v>45058</v>
      </c>
      <c r="P211" s="20">
        <v>0.83333333333333337</v>
      </c>
      <c r="Q211" t="s">
        <v>578</v>
      </c>
      <c r="R211" t="s">
        <v>1557</v>
      </c>
      <c r="S211" s="19">
        <v>45058</v>
      </c>
      <c r="T211" s="20">
        <v>0.26799768518518519</v>
      </c>
      <c r="U211">
        <v>41</v>
      </c>
      <c r="V211" t="s">
        <v>1001</v>
      </c>
      <c r="W211" t="s">
        <v>1002</v>
      </c>
      <c r="X211" t="s">
        <v>789</v>
      </c>
      <c r="Y211" t="s">
        <v>61</v>
      </c>
      <c r="Z211" t="s">
        <v>62</v>
      </c>
      <c r="AA211" t="s">
        <v>584</v>
      </c>
      <c r="AB211" t="s">
        <v>553</v>
      </c>
      <c r="AC211" s="12">
        <v>45057.533576388887</v>
      </c>
      <c r="AD211" s="12">
        <v>45058.833333333336</v>
      </c>
      <c r="AE211">
        <v>31.194166666769888</v>
      </c>
      <c r="AF211" s="12">
        <v>45058.267997685187</v>
      </c>
      <c r="AG211" s="20">
        <v>2.2777777777777775E-2</v>
      </c>
      <c r="AH211" s="12">
        <v>45058.290775462963</v>
      </c>
      <c r="AI211">
        <v>13.021388888941146</v>
      </c>
      <c r="AJ211" t="s">
        <v>143</v>
      </c>
      <c r="AM211">
        <v>5</v>
      </c>
      <c r="AN211">
        <v>12</v>
      </c>
      <c r="AO211" t="s">
        <v>144</v>
      </c>
      <c r="AP211">
        <v>19</v>
      </c>
      <c r="AQ211">
        <v>6</v>
      </c>
      <c r="AR211">
        <v>6</v>
      </c>
    </row>
    <row r="212" spans="1:44" x14ac:dyDescent="0.2">
      <c r="A212" t="s">
        <v>764</v>
      </c>
      <c r="B212" t="s">
        <v>765</v>
      </c>
      <c r="C212" t="s">
        <v>1558</v>
      </c>
      <c r="D212" t="s">
        <v>47</v>
      </c>
      <c r="E212" t="s">
        <v>539</v>
      </c>
      <c r="F212" t="s">
        <v>767</v>
      </c>
      <c r="G212" t="s">
        <v>768</v>
      </c>
      <c r="H212" t="s">
        <v>769</v>
      </c>
      <c r="I212" t="s">
        <v>770</v>
      </c>
      <c r="J212" t="s">
        <v>960</v>
      </c>
      <c r="K212" t="s">
        <v>961</v>
      </c>
      <c r="L212" s="19">
        <v>45057</v>
      </c>
      <c r="M212" s="20">
        <v>0.67063657407407407</v>
      </c>
      <c r="N212" t="s">
        <v>1540</v>
      </c>
      <c r="O212" s="19">
        <v>45058</v>
      </c>
      <c r="P212" s="20">
        <v>0.625</v>
      </c>
      <c r="Q212" t="s">
        <v>774</v>
      </c>
      <c r="R212" t="s">
        <v>1559</v>
      </c>
      <c r="S212" s="19">
        <v>45058</v>
      </c>
      <c r="T212" s="20">
        <v>0.27451388888888889</v>
      </c>
      <c r="U212">
        <v>2</v>
      </c>
      <c r="V212" t="s">
        <v>776</v>
      </c>
      <c r="W212" t="s">
        <v>777</v>
      </c>
      <c r="X212" t="s">
        <v>1353</v>
      </c>
      <c r="Y212" t="s">
        <v>61</v>
      </c>
      <c r="Z212" t="s">
        <v>62</v>
      </c>
      <c r="AA212" t="s">
        <v>584</v>
      </c>
      <c r="AB212" t="s">
        <v>553</v>
      </c>
      <c r="AC212" s="12">
        <v>45057.670636574076</v>
      </c>
      <c r="AD212" s="12">
        <v>45058.625</v>
      </c>
      <c r="AE212">
        <v>22.904722222185228</v>
      </c>
      <c r="AF212" s="12">
        <v>45058.274513888886</v>
      </c>
      <c r="AG212" s="20">
        <v>1.1111111111111111E-3</v>
      </c>
      <c r="AH212" s="12">
        <v>45058.275625000002</v>
      </c>
      <c r="AI212">
        <v>8.3850000001257285</v>
      </c>
      <c r="AJ212" t="s">
        <v>143</v>
      </c>
      <c r="AM212">
        <v>5</v>
      </c>
      <c r="AN212">
        <v>12</v>
      </c>
      <c r="AO212" t="s">
        <v>144</v>
      </c>
      <c r="AP212">
        <v>19</v>
      </c>
      <c r="AQ212">
        <v>6</v>
      </c>
      <c r="AR212">
        <v>6</v>
      </c>
    </row>
    <row r="213" spans="1:44" x14ac:dyDescent="0.2">
      <c r="A213" t="s">
        <v>536</v>
      </c>
      <c r="B213" t="s">
        <v>569</v>
      </c>
      <c r="C213" t="s">
        <v>1560</v>
      </c>
      <c r="D213" t="s">
        <v>47</v>
      </c>
      <c r="E213" t="s">
        <v>539</v>
      </c>
      <c r="F213" t="s">
        <v>1124</v>
      </c>
      <c r="G213" t="s">
        <v>1125</v>
      </c>
      <c r="H213" t="s">
        <v>1126</v>
      </c>
      <c r="I213" t="s">
        <v>1127</v>
      </c>
      <c r="J213" t="s">
        <v>575</v>
      </c>
      <c r="K213" t="s">
        <v>576</v>
      </c>
      <c r="L213" s="19">
        <v>45057</v>
      </c>
      <c r="M213" s="20">
        <v>0.36260416666666667</v>
      </c>
      <c r="N213" t="s">
        <v>634</v>
      </c>
      <c r="O213" s="19">
        <v>45057</v>
      </c>
      <c r="P213" s="20">
        <v>0.625</v>
      </c>
      <c r="Q213" t="s">
        <v>578</v>
      </c>
      <c r="R213" t="s">
        <v>1561</v>
      </c>
      <c r="S213" s="19">
        <v>45057</v>
      </c>
      <c r="T213" s="20">
        <v>0.53543981481481484</v>
      </c>
      <c r="U213">
        <v>61</v>
      </c>
      <c r="V213" t="s">
        <v>1099</v>
      </c>
      <c r="W213" t="s">
        <v>1100</v>
      </c>
      <c r="X213" t="s">
        <v>870</v>
      </c>
      <c r="Y213" t="s">
        <v>61</v>
      </c>
      <c r="Z213" t="s">
        <v>62</v>
      </c>
      <c r="AA213" t="s">
        <v>584</v>
      </c>
      <c r="AB213" t="s">
        <v>553</v>
      </c>
      <c r="AC213" s="12">
        <v>45057.362604166665</v>
      </c>
      <c r="AD213" s="12">
        <v>45057.625</v>
      </c>
      <c r="AE213">
        <v>6.2975000000442378</v>
      </c>
      <c r="AF213" s="12">
        <v>45057.535439814812</v>
      </c>
      <c r="AG213" s="20">
        <v>3.3888888888888885E-2</v>
      </c>
      <c r="AH213" s="12">
        <v>45057.569328703707</v>
      </c>
      <c r="AI213">
        <v>1.3361111112171784</v>
      </c>
      <c r="AJ213" t="s">
        <v>143</v>
      </c>
      <c r="AM213">
        <v>5</v>
      </c>
      <c r="AN213">
        <v>11</v>
      </c>
      <c r="AO213" t="s">
        <v>144</v>
      </c>
      <c r="AP213">
        <v>19</v>
      </c>
      <c r="AQ213">
        <v>12</v>
      </c>
      <c r="AR213">
        <v>5</v>
      </c>
    </row>
    <row r="214" spans="1:44" x14ac:dyDescent="0.2">
      <c r="A214" t="s">
        <v>536</v>
      </c>
      <c r="B214" t="s">
        <v>569</v>
      </c>
      <c r="C214" t="s">
        <v>1562</v>
      </c>
      <c r="D214" t="s">
        <v>47</v>
      </c>
      <c r="E214" t="s">
        <v>539</v>
      </c>
      <c r="F214" t="s">
        <v>1286</v>
      </c>
      <c r="G214" t="s">
        <v>1287</v>
      </c>
      <c r="H214" t="s">
        <v>1288</v>
      </c>
      <c r="I214" t="s">
        <v>1289</v>
      </c>
      <c r="J214" t="s">
        <v>575</v>
      </c>
      <c r="K214" t="s">
        <v>576</v>
      </c>
      <c r="L214" s="19">
        <v>45057</v>
      </c>
      <c r="M214" s="20">
        <v>0.55034722222222221</v>
      </c>
      <c r="N214" t="s">
        <v>1563</v>
      </c>
      <c r="O214" s="19">
        <v>45057</v>
      </c>
      <c r="P214" s="20">
        <v>0.83333333333333337</v>
      </c>
      <c r="Q214" t="s">
        <v>578</v>
      </c>
      <c r="R214" t="s">
        <v>1564</v>
      </c>
      <c r="S214" s="19">
        <v>45057</v>
      </c>
      <c r="T214" s="20">
        <v>0.51126157407407413</v>
      </c>
      <c r="U214">
        <v>16</v>
      </c>
      <c r="V214" t="s">
        <v>799</v>
      </c>
      <c r="W214" t="s">
        <v>800</v>
      </c>
      <c r="X214" t="s">
        <v>582</v>
      </c>
      <c r="Y214" t="s">
        <v>61</v>
      </c>
      <c r="Z214" t="s">
        <v>62</v>
      </c>
      <c r="AA214" t="s">
        <v>584</v>
      </c>
      <c r="AB214" t="s">
        <v>553</v>
      </c>
      <c r="AC214" s="12">
        <v>45057.550347222219</v>
      </c>
      <c r="AD214" s="12">
        <v>45057.833333333336</v>
      </c>
      <c r="AE214">
        <v>6.7916666668024845</v>
      </c>
      <c r="AF214" s="12">
        <v>45057.511261574073</v>
      </c>
      <c r="AG214" s="20">
        <v>8.8888888888888889E-3</v>
      </c>
      <c r="AH214" s="12">
        <v>45057.520150462966</v>
      </c>
      <c r="AI214">
        <v>7.5163888890529051</v>
      </c>
      <c r="AJ214" t="s">
        <v>143</v>
      </c>
      <c r="AM214">
        <v>5</v>
      </c>
      <c r="AN214">
        <v>11</v>
      </c>
      <c r="AO214" t="s">
        <v>144</v>
      </c>
      <c r="AP214">
        <v>19</v>
      </c>
      <c r="AQ214">
        <v>12</v>
      </c>
      <c r="AR214">
        <v>5</v>
      </c>
    </row>
    <row r="215" spans="1:44" x14ac:dyDescent="0.2">
      <c r="A215" t="s">
        <v>536</v>
      </c>
      <c r="B215" t="s">
        <v>569</v>
      </c>
      <c r="C215" t="s">
        <v>1565</v>
      </c>
      <c r="D215" t="s">
        <v>47</v>
      </c>
      <c r="E215" t="s">
        <v>539</v>
      </c>
      <c r="F215" t="s">
        <v>1566</v>
      </c>
      <c r="G215" t="s">
        <v>1567</v>
      </c>
      <c r="H215" t="s">
        <v>1568</v>
      </c>
      <c r="I215" t="s">
        <v>1569</v>
      </c>
      <c r="J215" t="s">
        <v>575</v>
      </c>
      <c r="K215" t="s">
        <v>576</v>
      </c>
      <c r="L215" s="19">
        <v>45057</v>
      </c>
      <c r="M215" s="20">
        <v>0.48899305555555556</v>
      </c>
      <c r="N215" t="s">
        <v>1570</v>
      </c>
      <c r="O215" s="19">
        <v>45057</v>
      </c>
      <c r="P215" s="20">
        <v>0.625</v>
      </c>
      <c r="Q215" t="s">
        <v>578</v>
      </c>
      <c r="R215" t="s">
        <v>1571</v>
      </c>
      <c r="S215" s="19">
        <v>45057</v>
      </c>
      <c r="T215" s="20">
        <v>0.51312499999999994</v>
      </c>
      <c r="U215">
        <v>25</v>
      </c>
      <c r="V215" t="s">
        <v>809</v>
      </c>
      <c r="W215" t="s">
        <v>810</v>
      </c>
      <c r="X215" t="s">
        <v>596</v>
      </c>
      <c r="Y215" t="s">
        <v>61</v>
      </c>
      <c r="Z215" t="s">
        <v>583</v>
      </c>
      <c r="AA215" t="s">
        <v>584</v>
      </c>
      <c r="AB215" t="s">
        <v>553</v>
      </c>
      <c r="AC215" s="12">
        <v>45057.488993055558</v>
      </c>
      <c r="AD215" s="12">
        <v>45057.625</v>
      </c>
      <c r="AE215">
        <v>3.2641666666022502</v>
      </c>
      <c r="AF215" s="12">
        <v>45057.513124999998</v>
      </c>
      <c r="AG215" s="20">
        <v>1.3888888888888888E-2</v>
      </c>
      <c r="AH215" s="12">
        <v>45057.527013888888</v>
      </c>
      <c r="AI215">
        <v>2.3516666666837409</v>
      </c>
      <c r="AJ215" t="s">
        <v>143</v>
      </c>
      <c r="AM215">
        <v>5</v>
      </c>
      <c r="AN215">
        <v>11</v>
      </c>
      <c r="AO215" t="s">
        <v>144</v>
      </c>
      <c r="AP215">
        <v>19</v>
      </c>
      <c r="AQ215">
        <v>12</v>
      </c>
      <c r="AR215">
        <v>5</v>
      </c>
    </row>
    <row r="216" spans="1:44" x14ac:dyDescent="0.2">
      <c r="A216" t="s">
        <v>536</v>
      </c>
      <c r="B216" t="s">
        <v>569</v>
      </c>
      <c r="C216" t="s">
        <v>1565</v>
      </c>
      <c r="D216" t="s">
        <v>47</v>
      </c>
      <c r="E216" t="s">
        <v>539</v>
      </c>
      <c r="F216" t="s">
        <v>1566</v>
      </c>
      <c r="G216" t="s">
        <v>1567</v>
      </c>
      <c r="H216" t="s">
        <v>1568</v>
      </c>
      <c r="I216" t="s">
        <v>1569</v>
      </c>
      <c r="J216" t="s">
        <v>585</v>
      </c>
      <c r="K216" t="s">
        <v>586</v>
      </c>
      <c r="L216" s="19">
        <v>45057</v>
      </c>
      <c r="M216" s="20">
        <v>0.48899305555555556</v>
      </c>
      <c r="N216" t="s">
        <v>1570</v>
      </c>
      <c r="O216" s="19">
        <v>45057</v>
      </c>
      <c r="P216" s="20">
        <v>0.625</v>
      </c>
      <c r="Q216" t="s">
        <v>578</v>
      </c>
      <c r="R216" t="s">
        <v>1571</v>
      </c>
      <c r="S216" s="19">
        <v>45057</v>
      </c>
      <c r="T216" s="20">
        <v>0.51312499999999994</v>
      </c>
      <c r="U216">
        <v>25</v>
      </c>
      <c r="V216" t="s">
        <v>809</v>
      </c>
      <c r="W216" t="s">
        <v>810</v>
      </c>
      <c r="X216" t="s">
        <v>596</v>
      </c>
      <c r="Y216" t="s">
        <v>61</v>
      </c>
      <c r="Z216" t="s">
        <v>62</v>
      </c>
      <c r="AA216" t="s">
        <v>584</v>
      </c>
      <c r="AB216" t="s">
        <v>553</v>
      </c>
      <c r="AC216" s="12">
        <v>45057.488993055558</v>
      </c>
      <c r="AD216" s="12">
        <v>45057.625</v>
      </c>
      <c r="AE216">
        <v>3.2641666666022502</v>
      </c>
      <c r="AF216" s="12">
        <v>45057.513124999998</v>
      </c>
      <c r="AG216" s="20">
        <v>1.3888888888888888E-2</v>
      </c>
      <c r="AH216" s="12">
        <v>45057.527013888888</v>
      </c>
      <c r="AI216">
        <v>2.3516666666837409</v>
      </c>
      <c r="AJ216" t="s">
        <v>143</v>
      </c>
      <c r="AM216">
        <v>5</v>
      </c>
      <c r="AN216">
        <v>11</v>
      </c>
      <c r="AO216" t="s">
        <v>144</v>
      </c>
      <c r="AP216">
        <v>19</v>
      </c>
      <c r="AQ216">
        <v>12</v>
      </c>
      <c r="AR216">
        <v>5</v>
      </c>
    </row>
    <row r="217" spans="1:44" x14ac:dyDescent="0.2">
      <c r="A217" t="s">
        <v>536</v>
      </c>
      <c r="B217" t="s">
        <v>569</v>
      </c>
      <c r="C217" t="s">
        <v>1572</v>
      </c>
      <c r="D217" t="s">
        <v>47</v>
      </c>
      <c r="E217" t="s">
        <v>539</v>
      </c>
      <c r="F217" t="s">
        <v>1573</v>
      </c>
      <c r="G217" t="s">
        <v>1574</v>
      </c>
      <c r="H217" t="s">
        <v>1575</v>
      </c>
      <c r="I217" t="s">
        <v>1576</v>
      </c>
      <c r="J217" t="s">
        <v>585</v>
      </c>
      <c r="K217" t="s">
        <v>586</v>
      </c>
      <c r="L217" s="19">
        <v>45057</v>
      </c>
      <c r="M217" s="20">
        <v>0.4529050925925926</v>
      </c>
      <c r="N217" t="s">
        <v>1577</v>
      </c>
      <c r="O217" s="19">
        <v>45058</v>
      </c>
      <c r="P217" s="20">
        <v>0.625</v>
      </c>
      <c r="Q217" t="s">
        <v>578</v>
      </c>
      <c r="R217" t="s">
        <v>1578</v>
      </c>
      <c r="S217" s="19">
        <v>45057</v>
      </c>
      <c r="T217" s="20">
        <v>0.51020833333333326</v>
      </c>
      <c r="U217">
        <v>16</v>
      </c>
      <c r="V217" t="s">
        <v>799</v>
      </c>
      <c r="W217" t="s">
        <v>800</v>
      </c>
      <c r="X217" t="s">
        <v>582</v>
      </c>
      <c r="Y217" t="s">
        <v>61</v>
      </c>
      <c r="Z217" t="s">
        <v>62</v>
      </c>
      <c r="AA217" t="s">
        <v>584</v>
      </c>
      <c r="AB217" t="s">
        <v>553</v>
      </c>
      <c r="AC217" s="12">
        <v>45057.452905092592</v>
      </c>
      <c r="AD217" s="12">
        <v>45058.625</v>
      </c>
      <c r="AE217">
        <v>28.130277777789161</v>
      </c>
      <c r="AF217" s="12">
        <v>45057.510208333333</v>
      </c>
      <c r="AG217" s="20">
        <v>8.8888888888888889E-3</v>
      </c>
      <c r="AH217" s="12">
        <v>45057.519097222219</v>
      </c>
      <c r="AI217">
        <v>26.541666666744277</v>
      </c>
      <c r="AJ217" t="s">
        <v>143</v>
      </c>
      <c r="AM217">
        <v>5</v>
      </c>
      <c r="AN217">
        <v>11</v>
      </c>
      <c r="AO217" t="s">
        <v>144</v>
      </c>
      <c r="AP217">
        <v>19</v>
      </c>
      <c r="AQ217">
        <v>12</v>
      </c>
      <c r="AR217">
        <v>5</v>
      </c>
    </row>
    <row r="218" spans="1:44" x14ac:dyDescent="0.2">
      <c r="A218" t="s">
        <v>536</v>
      </c>
      <c r="B218" t="s">
        <v>569</v>
      </c>
      <c r="C218" t="s">
        <v>1579</v>
      </c>
      <c r="D218" t="s">
        <v>47</v>
      </c>
      <c r="E218" t="s">
        <v>539</v>
      </c>
      <c r="F218" t="s">
        <v>846</v>
      </c>
      <c r="G218" t="s">
        <v>847</v>
      </c>
      <c r="H218" t="s">
        <v>848</v>
      </c>
      <c r="I218" t="s">
        <v>849</v>
      </c>
      <c r="J218" t="s">
        <v>575</v>
      </c>
      <c r="K218" t="s">
        <v>576</v>
      </c>
      <c r="L218" s="19">
        <v>45056</v>
      </c>
      <c r="M218" s="20">
        <v>0.81835648148148143</v>
      </c>
      <c r="N218" t="s">
        <v>1580</v>
      </c>
      <c r="O218" s="19">
        <v>45057</v>
      </c>
      <c r="P218" s="20">
        <v>0.4375</v>
      </c>
      <c r="Q218" t="s">
        <v>578</v>
      </c>
      <c r="R218" t="s">
        <v>1581</v>
      </c>
      <c r="S218" s="19">
        <v>45057</v>
      </c>
      <c r="T218" s="20">
        <v>0.39972222222222226</v>
      </c>
      <c r="U218">
        <v>47</v>
      </c>
      <c r="V218" t="s">
        <v>852</v>
      </c>
      <c r="W218" t="s">
        <v>853</v>
      </c>
      <c r="X218" t="s">
        <v>789</v>
      </c>
      <c r="Y218" t="s">
        <v>61</v>
      </c>
      <c r="Z218" t="s">
        <v>62</v>
      </c>
      <c r="AA218" t="s">
        <v>584</v>
      </c>
      <c r="AB218" t="s">
        <v>553</v>
      </c>
      <c r="AC218" s="12">
        <v>45056.818356481483</v>
      </c>
      <c r="AD218" s="12">
        <v>45057.4375</v>
      </c>
      <c r="AE218">
        <v>14.859444444417022</v>
      </c>
      <c r="AF218" s="12">
        <v>45057.399722222224</v>
      </c>
      <c r="AG218" s="20">
        <v>2.6111111111111113E-2</v>
      </c>
      <c r="AH218" s="12">
        <v>45057.425833333335</v>
      </c>
      <c r="AI218">
        <v>0.27999999996973202</v>
      </c>
      <c r="AJ218" t="s">
        <v>143</v>
      </c>
      <c r="AM218">
        <v>5</v>
      </c>
      <c r="AN218">
        <v>11</v>
      </c>
      <c r="AO218" t="s">
        <v>144</v>
      </c>
      <c r="AP218">
        <v>19</v>
      </c>
      <c r="AQ218">
        <v>9</v>
      </c>
      <c r="AR218">
        <v>5</v>
      </c>
    </row>
    <row r="219" spans="1:44" x14ac:dyDescent="0.2">
      <c r="A219" t="s">
        <v>536</v>
      </c>
      <c r="B219" t="s">
        <v>569</v>
      </c>
      <c r="C219" t="s">
        <v>1582</v>
      </c>
      <c r="D219" t="s">
        <v>47</v>
      </c>
      <c r="E219" t="s">
        <v>539</v>
      </c>
      <c r="F219" t="s">
        <v>929</v>
      </c>
      <c r="G219" t="s">
        <v>930</v>
      </c>
      <c r="H219" t="s">
        <v>931</v>
      </c>
      <c r="I219" t="s">
        <v>932</v>
      </c>
      <c r="J219" t="s">
        <v>575</v>
      </c>
      <c r="K219" t="s">
        <v>576</v>
      </c>
      <c r="L219" s="19">
        <v>45056</v>
      </c>
      <c r="M219" s="20">
        <v>0.54281250000000003</v>
      </c>
      <c r="N219" t="s">
        <v>1583</v>
      </c>
      <c r="O219" s="19">
        <v>45057</v>
      </c>
      <c r="P219" s="20">
        <v>0.5</v>
      </c>
      <c r="Q219" t="s">
        <v>578</v>
      </c>
      <c r="R219" t="s">
        <v>1584</v>
      </c>
      <c r="S219" s="19">
        <v>45057</v>
      </c>
      <c r="T219" s="20">
        <v>0.40196759259259257</v>
      </c>
      <c r="U219">
        <v>25</v>
      </c>
      <c r="V219" t="s">
        <v>809</v>
      </c>
      <c r="W219" t="s">
        <v>810</v>
      </c>
      <c r="X219" t="s">
        <v>789</v>
      </c>
      <c r="Y219" t="s">
        <v>61</v>
      </c>
      <c r="Z219" t="s">
        <v>583</v>
      </c>
      <c r="AA219" t="s">
        <v>584</v>
      </c>
      <c r="AB219" t="s">
        <v>553</v>
      </c>
      <c r="AC219" s="12">
        <v>45056.542812500003</v>
      </c>
      <c r="AD219" s="12">
        <v>45057.5</v>
      </c>
      <c r="AE219">
        <v>22.972499999916181</v>
      </c>
      <c r="AF219" s="12">
        <v>45057.401967592596</v>
      </c>
      <c r="AG219" s="20">
        <v>1.3888888888888888E-2</v>
      </c>
      <c r="AH219" s="12">
        <v>45057.415856481479</v>
      </c>
      <c r="AI219">
        <v>2.0194444443332031</v>
      </c>
      <c r="AJ219" t="s">
        <v>143</v>
      </c>
      <c r="AM219">
        <v>5</v>
      </c>
      <c r="AN219">
        <v>11</v>
      </c>
      <c r="AO219" t="s">
        <v>144</v>
      </c>
      <c r="AP219">
        <v>19</v>
      </c>
      <c r="AQ219">
        <v>9</v>
      </c>
      <c r="AR219">
        <v>5</v>
      </c>
    </row>
    <row r="220" spans="1:44" x14ac:dyDescent="0.2">
      <c r="A220" t="s">
        <v>536</v>
      </c>
      <c r="B220" t="s">
        <v>569</v>
      </c>
      <c r="C220" t="s">
        <v>1582</v>
      </c>
      <c r="D220" t="s">
        <v>47</v>
      </c>
      <c r="E220" t="s">
        <v>539</v>
      </c>
      <c r="F220" t="s">
        <v>929</v>
      </c>
      <c r="G220" t="s">
        <v>930</v>
      </c>
      <c r="H220" t="s">
        <v>931</v>
      </c>
      <c r="I220" t="s">
        <v>932</v>
      </c>
      <c r="J220" t="s">
        <v>585</v>
      </c>
      <c r="K220" t="s">
        <v>586</v>
      </c>
      <c r="L220" s="19">
        <v>45056</v>
      </c>
      <c r="M220" s="20">
        <v>0.54281250000000003</v>
      </c>
      <c r="N220" t="s">
        <v>1583</v>
      </c>
      <c r="O220" s="19">
        <v>45057</v>
      </c>
      <c r="P220" s="20">
        <v>0.5</v>
      </c>
      <c r="Q220" t="s">
        <v>578</v>
      </c>
      <c r="R220" t="s">
        <v>1584</v>
      </c>
      <c r="S220" s="19">
        <v>45057</v>
      </c>
      <c r="T220" s="20">
        <v>0.40196759259259257</v>
      </c>
      <c r="U220">
        <v>25</v>
      </c>
      <c r="V220" t="s">
        <v>809</v>
      </c>
      <c r="W220" t="s">
        <v>810</v>
      </c>
      <c r="X220" t="s">
        <v>789</v>
      </c>
      <c r="Y220" t="s">
        <v>61</v>
      </c>
      <c r="Z220" t="s">
        <v>62</v>
      </c>
      <c r="AA220" t="s">
        <v>584</v>
      </c>
      <c r="AB220" t="s">
        <v>553</v>
      </c>
      <c r="AC220" s="12">
        <v>45056.542812500003</v>
      </c>
      <c r="AD220" s="12">
        <v>45057.5</v>
      </c>
      <c r="AE220">
        <v>22.972499999916181</v>
      </c>
      <c r="AF220" s="12">
        <v>45057.401967592596</v>
      </c>
      <c r="AG220" s="20">
        <v>1.3888888888888888E-2</v>
      </c>
      <c r="AH220" s="12">
        <v>45057.415856481479</v>
      </c>
      <c r="AI220">
        <v>2.0194444443332031</v>
      </c>
      <c r="AJ220" t="s">
        <v>143</v>
      </c>
      <c r="AM220">
        <v>5</v>
      </c>
      <c r="AN220">
        <v>11</v>
      </c>
      <c r="AO220" t="s">
        <v>144</v>
      </c>
      <c r="AP220">
        <v>19</v>
      </c>
      <c r="AQ220">
        <v>9</v>
      </c>
      <c r="AR220">
        <v>5</v>
      </c>
    </row>
    <row r="221" spans="1:44" x14ac:dyDescent="0.2">
      <c r="A221" t="s">
        <v>536</v>
      </c>
      <c r="B221" t="s">
        <v>569</v>
      </c>
      <c r="C221" t="s">
        <v>1585</v>
      </c>
      <c r="D221" t="s">
        <v>47</v>
      </c>
      <c r="E221" t="s">
        <v>539</v>
      </c>
      <c r="F221" t="s">
        <v>1094</v>
      </c>
      <c r="G221" t="s">
        <v>1095</v>
      </c>
      <c r="H221" t="s">
        <v>1096</v>
      </c>
      <c r="I221" t="s">
        <v>1097</v>
      </c>
      <c r="J221" t="s">
        <v>585</v>
      </c>
      <c r="K221" t="s">
        <v>586</v>
      </c>
      <c r="L221" s="19">
        <v>45056</v>
      </c>
      <c r="M221" s="20">
        <v>0.69787037037037036</v>
      </c>
      <c r="N221" t="s">
        <v>1586</v>
      </c>
      <c r="O221" s="19">
        <v>45057</v>
      </c>
      <c r="P221" s="20">
        <v>0.39583333333333331</v>
      </c>
      <c r="Q221" t="s">
        <v>578</v>
      </c>
      <c r="R221" t="s">
        <v>1587</v>
      </c>
      <c r="S221" s="19">
        <v>45057</v>
      </c>
      <c r="T221" s="20">
        <v>0.29537037037037034</v>
      </c>
      <c r="U221">
        <v>61</v>
      </c>
      <c r="V221" t="s">
        <v>1099</v>
      </c>
      <c r="W221" t="s">
        <v>1100</v>
      </c>
      <c r="X221" t="s">
        <v>582</v>
      </c>
      <c r="Y221" t="s">
        <v>61</v>
      </c>
      <c r="Z221" t="s">
        <v>62</v>
      </c>
      <c r="AA221" t="s">
        <v>584</v>
      </c>
      <c r="AB221" t="s">
        <v>553</v>
      </c>
      <c r="AC221" s="12">
        <v>45056.697870370372</v>
      </c>
      <c r="AD221" s="12">
        <v>45057.395833333336</v>
      </c>
      <c r="AE221">
        <v>16.751111111138016</v>
      </c>
      <c r="AF221" s="12">
        <v>45057.295370370368</v>
      </c>
      <c r="AG221" s="20">
        <v>3.3888888888888885E-2</v>
      </c>
      <c r="AH221" s="12">
        <v>45057.329259259262</v>
      </c>
      <c r="AI221">
        <v>1.5977777779335156</v>
      </c>
      <c r="AJ221" t="s">
        <v>143</v>
      </c>
      <c r="AM221">
        <v>5</v>
      </c>
      <c r="AN221">
        <v>11</v>
      </c>
      <c r="AO221" t="s">
        <v>144</v>
      </c>
      <c r="AP221">
        <v>19</v>
      </c>
      <c r="AQ221">
        <v>7</v>
      </c>
      <c r="AR221">
        <v>5</v>
      </c>
    </row>
    <row r="222" spans="1:44" x14ac:dyDescent="0.2">
      <c r="A222" t="s">
        <v>536</v>
      </c>
      <c r="B222" t="s">
        <v>569</v>
      </c>
      <c r="C222" t="s">
        <v>1588</v>
      </c>
      <c r="D222" t="s">
        <v>47</v>
      </c>
      <c r="E222" t="s">
        <v>539</v>
      </c>
      <c r="F222" t="s">
        <v>1589</v>
      </c>
      <c r="G222" t="s">
        <v>1590</v>
      </c>
      <c r="H222" t="s">
        <v>1591</v>
      </c>
      <c r="I222" t="s">
        <v>1592</v>
      </c>
      <c r="J222" t="s">
        <v>575</v>
      </c>
      <c r="K222" t="s">
        <v>576</v>
      </c>
      <c r="L222" s="19">
        <v>45056</v>
      </c>
      <c r="M222" s="20">
        <v>0.66077546296296297</v>
      </c>
      <c r="N222" t="s">
        <v>634</v>
      </c>
      <c r="O222" s="19">
        <v>45057</v>
      </c>
      <c r="P222" s="20">
        <v>0.83333333333333337</v>
      </c>
      <c r="Q222" t="s">
        <v>578</v>
      </c>
      <c r="R222" t="s">
        <v>1593</v>
      </c>
      <c r="S222" s="19">
        <v>45057</v>
      </c>
      <c r="T222" s="20">
        <v>0.29378472222222224</v>
      </c>
      <c r="U222">
        <v>0</v>
      </c>
      <c r="V222" t="s">
        <v>144</v>
      </c>
      <c r="W222" t="s">
        <v>144</v>
      </c>
      <c r="X222" t="s">
        <v>582</v>
      </c>
      <c r="Y222" t="s">
        <v>61</v>
      </c>
      <c r="Z222" t="s">
        <v>62</v>
      </c>
      <c r="AA222" t="s">
        <v>584</v>
      </c>
      <c r="AB222" t="s">
        <v>553</v>
      </c>
      <c r="AC222" s="12">
        <v>45056.660775462966</v>
      </c>
      <c r="AD222" s="12">
        <v>45057.833333333336</v>
      </c>
      <c r="AE222">
        <v>28.141388888878282</v>
      </c>
      <c r="AF222" s="12">
        <v>45057.29378472222</v>
      </c>
      <c r="AG222" s="20">
        <v>0</v>
      </c>
      <c r="AH222" s="12">
        <v>45057.29378472222</v>
      </c>
      <c r="AI222">
        <v>12.949166666774545</v>
      </c>
      <c r="AJ222" t="s">
        <v>143</v>
      </c>
      <c r="AM222">
        <v>5</v>
      </c>
      <c r="AN222">
        <v>11</v>
      </c>
      <c r="AO222" t="s">
        <v>144</v>
      </c>
      <c r="AP222">
        <v>19</v>
      </c>
      <c r="AQ222">
        <v>7</v>
      </c>
      <c r="AR222">
        <v>5</v>
      </c>
    </row>
    <row r="223" spans="1:44" x14ac:dyDescent="0.2">
      <c r="A223" t="s">
        <v>536</v>
      </c>
      <c r="B223" t="s">
        <v>569</v>
      </c>
      <c r="C223" t="s">
        <v>1594</v>
      </c>
      <c r="D223" t="s">
        <v>47</v>
      </c>
      <c r="E223" t="s">
        <v>539</v>
      </c>
      <c r="F223" t="s">
        <v>1102</v>
      </c>
      <c r="G223" t="s">
        <v>1103</v>
      </c>
      <c r="H223" t="s">
        <v>1104</v>
      </c>
      <c r="I223" t="s">
        <v>1105</v>
      </c>
      <c r="J223" t="s">
        <v>575</v>
      </c>
      <c r="K223" t="s">
        <v>576</v>
      </c>
      <c r="L223" s="19">
        <v>45056</v>
      </c>
      <c r="M223" s="20">
        <v>0.4192939814814815</v>
      </c>
      <c r="N223" t="s">
        <v>634</v>
      </c>
      <c r="O223" s="19">
        <v>45057</v>
      </c>
      <c r="P223" s="20">
        <v>0.375</v>
      </c>
      <c r="Q223" t="s">
        <v>578</v>
      </c>
      <c r="R223" t="s">
        <v>1595</v>
      </c>
      <c r="S223" s="19">
        <v>45057</v>
      </c>
      <c r="T223" s="20">
        <v>0.29248842592592594</v>
      </c>
      <c r="U223">
        <v>53</v>
      </c>
      <c r="V223" t="s">
        <v>1107</v>
      </c>
      <c r="W223" t="s">
        <v>1108</v>
      </c>
      <c r="X223" t="s">
        <v>582</v>
      </c>
      <c r="Y223" t="s">
        <v>61</v>
      </c>
      <c r="Z223" t="s">
        <v>62</v>
      </c>
      <c r="AA223" t="s">
        <v>584</v>
      </c>
      <c r="AB223" t="s">
        <v>553</v>
      </c>
      <c r="AC223" s="12">
        <v>45056.419293981482</v>
      </c>
      <c r="AD223" s="12">
        <v>45057.375</v>
      </c>
      <c r="AE223">
        <v>22.936944444430992</v>
      </c>
      <c r="AF223" s="12">
        <v>45057.292488425926</v>
      </c>
      <c r="AG223" s="20">
        <v>2.9444444444444443E-2</v>
      </c>
      <c r="AH223" s="12">
        <v>45057.321932870371</v>
      </c>
      <c r="AI223">
        <v>1.2736111111007631</v>
      </c>
      <c r="AJ223" t="s">
        <v>143</v>
      </c>
      <c r="AM223">
        <v>5</v>
      </c>
      <c r="AN223">
        <v>11</v>
      </c>
      <c r="AO223" t="s">
        <v>144</v>
      </c>
      <c r="AP223">
        <v>19</v>
      </c>
      <c r="AQ223">
        <v>7</v>
      </c>
      <c r="AR223">
        <v>5</v>
      </c>
    </row>
    <row r="224" spans="1:44" x14ac:dyDescent="0.2">
      <c r="A224" t="s">
        <v>536</v>
      </c>
      <c r="B224" t="s">
        <v>569</v>
      </c>
      <c r="C224" t="s">
        <v>1596</v>
      </c>
      <c r="D224" t="s">
        <v>47</v>
      </c>
      <c r="E224" t="s">
        <v>539</v>
      </c>
      <c r="F224" t="s">
        <v>910</v>
      </c>
      <c r="G224" t="s">
        <v>911</v>
      </c>
      <c r="H224" t="s">
        <v>912</v>
      </c>
      <c r="I224" t="s">
        <v>849</v>
      </c>
      <c r="J224" t="s">
        <v>585</v>
      </c>
      <c r="K224" t="s">
        <v>586</v>
      </c>
      <c r="L224" s="19">
        <v>45055</v>
      </c>
      <c r="M224" s="20">
        <v>0.80945601851851856</v>
      </c>
      <c r="N224" t="s">
        <v>1597</v>
      </c>
      <c r="O224" s="19">
        <v>45057</v>
      </c>
      <c r="P224" s="20">
        <v>0.83333333333333337</v>
      </c>
      <c r="Q224" t="s">
        <v>578</v>
      </c>
      <c r="R224" t="s">
        <v>1598</v>
      </c>
      <c r="S224" s="19">
        <v>45057</v>
      </c>
      <c r="T224" s="20">
        <v>0.26190972222222225</v>
      </c>
      <c r="U224">
        <v>47</v>
      </c>
      <c r="V224" t="s">
        <v>852</v>
      </c>
      <c r="W224" t="s">
        <v>853</v>
      </c>
      <c r="X224" t="s">
        <v>789</v>
      </c>
      <c r="Y224" t="s">
        <v>61</v>
      </c>
      <c r="Z224" t="s">
        <v>583</v>
      </c>
      <c r="AA224" t="s">
        <v>584</v>
      </c>
      <c r="AB224" t="s">
        <v>553</v>
      </c>
      <c r="AC224" s="12">
        <v>45055.80945601852</v>
      </c>
      <c r="AD224" s="12">
        <v>45057.833333333336</v>
      </c>
      <c r="AE224">
        <v>48.573055555578321</v>
      </c>
      <c r="AF224" s="12">
        <v>45057.26190972222</v>
      </c>
      <c r="AG224" s="20">
        <v>2.6111111111111113E-2</v>
      </c>
      <c r="AH224" s="12">
        <v>45057.28802083333</v>
      </c>
      <c r="AI224">
        <v>13.087500000139698</v>
      </c>
      <c r="AJ224" t="s">
        <v>143</v>
      </c>
      <c r="AM224">
        <v>5</v>
      </c>
      <c r="AN224">
        <v>11</v>
      </c>
      <c r="AO224" t="s">
        <v>144</v>
      </c>
      <c r="AP224">
        <v>19</v>
      </c>
      <c r="AQ224">
        <v>6</v>
      </c>
      <c r="AR224">
        <v>5</v>
      </c>
    </row>
    <row r="225" spans="1:44" x14ac:dyDescent="0.2">
      <c r="A225" t="s">
        <v>536</v>
      </c>
      <c r="B225" t="s">
        <v>569</v>
      </c>
      <c r="C225" t="s">
        <v>1596</v>
      </c>
      <c r="D225" t="s">
        <v>47</v>
      </c>
      <c r="E225" t="s">
        <v>539</v>
      </c>
      <c r="F225" t="s">
        <v>910</v>
      </c>
      <c r="G225" t="s">
        <v>911</v>
      </c>
      <c r="H225" t="s">
        <v>912</v>
      </c>
      <c r="I225" t="s">
        <v>849</v>
      </c>
      <c r="J225" t="s">
        <v>575</v>
      </c>
      <c r="K225" t="s">
        <v>576</v>
      </c>
      <c r="L225" s="19">
        <v>45055</v>
      </c>
      <c r="M225" s="20">
        <v>0.80945601851851856</v>
      </c>
      <c r="N225" t="s">
        <v>1597</v>
      </c>
      <c r="O225" s="19">
        <v>45057</v>
      </c>
      <c r="P225" s="20">
        <v>0.83333333333333337</v>
      </c>
      <c r="Q225" t="s">
        <v>578</v>
      </c>
      <c r="R225" t="s">
        <v>1598</v>
      </c>
      <c r="S225" s="19">
        <v>45057</v>
      </c>
      <c r="T225" s="20">
        <v>0.26190972222222225</v>
      </c>
      <c r="U225">
        <v>47</v>
      </c>
      <c r="V225" t="s">
        <v>852</v>
      </c>
      <c r="W225" t="s">
        <v>853</v>
      </c>
      <c r="X225" t="s">
        <v>789</v>
      </c>
      <c r="Y225" t="s">
        <v>61</v>
      </c>
      <c r="Z225" t="s">
        <v>62</v>
      </c>
      <c r="AA225" t="s">
        <v>584</v>
      </c>
      <c r="AB225" t="s">
        <v>553</v>
      </c>
      <c r="AC225" s="12">
        <v>45055.80945601852</v>
      </c>
      <c r="AD225" s="12">
        <v>45057.833333333336</v>
      </c>
      <c r="AE225">
        <v>48.573055555578321</v>
      </c>
      <c r="AF225" s="12">
        <v>45057.26190972222</v>
      </c>
      <c r="AG225" s="20">
        <v>2.6111111111111113E-2</v>
      </c>
      <c r="AH225" s="12">
        <v>45057.28802083333</v>
      </c>
      <c r="AI225">
        <v>13.087500000139698</v>
      </c>
      <c r="AJ225" t="s">
        <v>143</v>
      </c>
      <c r="AM225">
        <v>5</v>
      </c>
      <c r="AN225">
        <v>11</v>
      </c>
      <c r="AO225" t="s">
        <v>144</v>
      </c>
      <c r="AP225">
        <v>19</v>
      </c>
      <c r="AQ225">
        <v>6</v>
      </c>
      <c r="AR225">
        <v>5</v>
      </c>
    </row>
    <row r="226" spans="1:44" x14ac:dyDescent="0.2">
      <c r="A226" t="s">
        <v>536</v>
      </c>
      <c r="B226" t="s">
        <v>569</v>
      </c>
      <c r="C226" t="s">
        <v>1599</v>
      </c>
      <c r="D226" t="s">
        <v>47</v>
      </c>
      <c r="E226" t="s">
        <v>539</v>
      </c>
      <c r="F226" t="s">
        <v>893</v>
      </c>
      <c r="G226" t="s">
        <v>894</v>
      </c>
      <c r="H226" t="s">
        <v>895</v>
      </c>
      <c r="I226" t="s">
        <v>896</v>
      </c>
      <c r="J226" t="s">
        <v>575</v>
      </c>
      <c r="K226" t="s">
        <v>576</v>
      </c>
      <c r="L226" s="19">
        <v>45055</v>
      </c>
      <c r="M226" s="20">
        <v>0.82354166666666673</v>
      </c>
      <c r="N226" t="s">
        <v>1600</v>
      </c>
      <c r="O226" s="19">
        <v>45057</v>
      </c>
      <c r="P226" s="20">
        <v>0.83333333333333337</v>
      </c>
      <c r="Q226" t="s">
        <v>578</v>
      </c>
      <c r="R226" t="s">
        <v>1601</v>
      </c>
      <c r="S226" s="19">
        <v>45056</v>
      </c>
      <c r="T226" s="20">
        <v>0.6071064814814815</v>
      </c>
      <c r="U226">
        <v>78</v>
      </c>
      <c r="V226" t="s">
        <v>899</v>
      </c>
      <c r="W226" t="s">
        <v>900</v>
      </c>
      <c r="X226" t="s">
        <v>801</v>
      </c>
      <c r="Y226" t="s">
        <v>61</v>
      </c>
      <c r="Z226" t="s">
        <v>62</v>
      </c>
      <c r="AA226" t="s">
        <v>584</v>
      </c>
      <c r="AB226" t="s">
        <v>553</v>
      </c>
      <c r="AC226" s="12">
        <v>45055.823541666665</v>
      </c>
      <c r="AD226" s="12">
        <v>45057.833333333336</v>
      </c>
      <c r="AE226">
        <v>48.235000000102445</v>
      </c>
      <c r="AF226" s="12">
        <v>45056.607106481482</v>
      </c>
      <c r="AG226" s="20">
        <v>4.3333333333333335E-2</v>
      </c>
      <c r="AH226" s="12">
        <v>45056.650439814817</v>
      </c>
      <c r="AI226">
        <v>28.389444444444962</v>
      </c>
      <c r="AJ226" t="s">
        <v>143</v>
      </c>
      <c r="AM226">
        <v>5</v>
      </c>
      <c r="AN226">
        <v>10</v>
      </c>
      <c r="AO226" t="s">
        <v>144</v>
      </c>
      <c r="AP226">
        <v>19</v>
      </c>
      <c r="AQ226">
        <v>14</v>
      </c>
      <c r="AR226">
        <v>4</v>
      </c>
    </row>
    <row r="227" spans="1:44" x14ac:dyDescent="0.2">
      <c r="A227" t="s">
        <v>536</v>
      </c>
      <c r="B227" t="s">
        <v>569</v>
      </c>
      <c r="C227" t="s">
        <v>1602</v>
      </c>
      <c r="D227" t="s">
        <v>47</v>
      </c>
      <c r="E227" t="s">
        <v>539</v>
      </c>
      <c r="F227" t="s">
        <v>881</v>
      </c>
      <c r="G227" t="s">
        <v>882</v>
      </c>
      <c r="H227" t="s">
        <v>883</v>
      </c>
      <c r="I227" t="s">
        <v>884</v>
      </c>
      <c r="J227" t="s">
        <v>585</v>
      </c>
      <c r="K227" t="s">
        <v>586</v>
      </c>
      <c r="L227" s="19">
        <v>45055</v>
      </c>
      <c r="M227" s="20">
        <v>0.67690972222222223</v>
      </c>
      <c r="N227" t="s">
        <v>1603</v>
      </c>
      <c r="O227" s="19">
        <v>45056</v>
      </c>
      <c r="P227" s="20">
        <v>0.47916666666666669</v>
      </c>
      <c r="Q227" t="s">
        <v>578</v>
      </c>
      <c r="R227" t="s">
        <v>1604</v>
      </c>
      <c r="S227" s="19">
        <v>45056</v>
      </c>
      <c r="T227" s="20">
        <v>0.48627314814814815</v>
      </c>
      <c r="U227">
        <v>17</v>
      </c>
      <c r="V227" t="s">
        <v>887</v>
      </c>
      <c r="W227" t="s">
        <v>888</v>
      </c>
      <c r="X227" t="s">
        <v>1353</v>
      </c>
      <c r="Y227" t="s">
        <v>61</v>
      </c>
      <c r="Z227" t="s">
        <v>583</v>
      </c>
      <c r="AA227" t="s">
        <v>584</v>
      </c>
      <c r="AB227" t="s">
        <v>553</v>
      </c>
      <c r="AC227" s="12">
        <v>45055.67690972222</v>
      </c>
      <c r="AD227" s="12">
        <v>45056.479166666664</v>
      </c>
      <c r="AE227">
        <v>19.254166666651145</v>
      </c>
      <c r="AF227" s="12">
        <v>45056.486273148148</v>
      </c>
      <c r="AG227" s="20">
        <v>9.4444444444444445E-3</v>
      </c>
      <c r="AH227" s="12">
        <v>45056.495717592596</v>
      </c>
      <c r="AI227">
        <v>-0.39722222235286608</v>
      </c>
      <c r="AJ227" t="s">
        <v>143</v>
      </c>
      <c r="AM227">
        <v>5</v>
      </c>
      <c r="AN227">
        <v>10</v>
      </c>
      <c r="AO227" t="s">
        <v>144</v>
      </c>
      <c r="AP227">
        <v>19</v>
      </c>
      <c r="AQ227">
        <v>11</v>
      </c>
      <c r="AR227">
        <v>4</v>
      </c>
    </row>
    <row r="228" spans="1:44" x14ac:dyDescent="0.2">
      <c r="A228" t="s">
        <v>536</v>
      </c>
      <c r="B228" t="s">
        <v>569</v>
      </c>
      <c r="C228" t="s">
        <v>1602</v>
      </c>
      <c r="D228" t="s">
        <v>47</v>
      </c>
      <c r="E228" t="s">
        <v>539</v>
      </c>
      <c r="F228" t="s">
        <v>881</v>
      </c>
      <c r="G228" t="s">
        <v>882</v>
      </c>
      <c r="H228" t="s">
        <v>883</v>
      </c>
      <c r="I228" t="s">
        <v>884</v>
      </c>
      <c r="J228" t="s">
        <v>575</v>
      </c>
      <c r="K228" t="s">
        <v>576</v>
      </c>
      <c r="L228" s="19">
        <v>45055</v>
      </c>
      <c r="M228" s="20">
        <v>0.67690972222222223</v>
      </c>
      <c r="N228" t="s">
        <v>1603</v>
      </c>
      <c r="O228" s="19">
        <v>45056</v>
      </c>
      <c r="P228" s="20">
        <v>0.47916666666666669</v>
      </c>
      <c r="Q228" t="s">
        <v>578</v>
      </c>
      <c r="R228" t="s">
        <v>1604</v>
      </c>
      <c r="S228" s="19">
        <v>45056</v>
      </c>
      <c r="T228" s="20">
        <v>0.48627314814814815</v>
      </c>
      <c r="U228">
        <v>17</v>
      </c>
      <c r="V228" t="s">
        <v>887</v>
      </c>
      <c r="W228" t="s">
        <v>888</v>
      </c>
      <c r="X228" t="s">
        <v>1353</v>
      </c>
      <c r="Y228" t="s">
        <v>61</v>
      </c>
      <c r="Z228" t="s">
        <v>62</v>
      </c>
      <c r="AA228" t="s">
        <v>584</v>
      </c>
      <c r="AB228" t="s">
        <v>553</v>
      </c>
      <c r="AC228" s="12">
        <v>45055.67690972222</v>
      </c>
      <c r="AD228" s="12">
        <v>45056.479166666664</v>
      </c>
      <c r="AE228">
        <v>19.254166666651145</v>
      </c>
      <c r="AF228" s="12">
        <v>45056.486273148148</v>
      </c>
      <c r="AG228" s="20">
        <v>9.4444444444444445E-3</v>
      </c>
      <c r="AH228" s="12">
        <v>45056.495717592596</v>
      </c>
      <c r="AI228">
        <v>-0.39722222235286608</v>
      </c>
      <c r="AJ228" t="s">
        <v>143</v>
      </c>
      <c r="AM228">
        <v>5</v>
      </c>
      <c r="AN228">
        <v>10</v>
      </c>
      <c r="AO228" t="s">
        <v>144</v>
      </c>
      <c r="AP228">
        <v>19</v>
      </c>
      <c r="AQ228">
        <v>11</v>
      </c>
      <c r="AR228">
        <v>4</v>
      </c>
    </row>
    <row r="229" spans="1:44" x14ac:dyDescent="0.2">
      <c r="A229" t="s">
        <v>536</v>
      </c>
      <c r="B229" t="s">
        <v>569</v>
      </c>
      <c r="C229" t="s">
        <v>1605</v>
      </c>
      <c r="D229" t="s">
        <v>47</v>
      </c>
      <c r="E229" t="s">
        <v>539</v>
      </c>
      <c r="F229" t="s">
        <v>855</v>
      </c>
      <c r="G229" t="s">
        <v>856</v>
      </c>
      <c r="H229" t="s">
        <v>857</v>
      </c>
      <c r="I229" t="s">
        <v>858</v>
      </c>
      <c r="J229" t="s">
        <v>575</v>
      </c>
      <c r="K229" t="s">
        <v>576</v>
      </c>
      <c r="L229" s="19">
        <v>45055</v>
      </c>
      <c r="M229" s="20">
        <v>0.4713310185185185</v>
      </c>
      <c r="N229" t="s">
        <v>1606</v>
      </c>
      <c r="O229" s="19">
        <v>45056</v>
      </c>
      <c r="P229" s="20">
        <v>0.5625</v>
      </c>
      <c r="Q229" t="s">
        <v>578</v>
      </c>
      <c r="R229" t="s">
        <v>1607</v>
      </c>
      <c r="S229" s="19">
        <v>45056</v>
      </c>
      <c r="T229" s="20">
        <v>0.49184027777777778</v>
      </c>
      <c r="U229">
        <v>64</v>
      </c>
      <c r="V229" t="s">
        <v>834</v>
      </c>
      <c r="W229" t="s">
        <v>835</v>
      </c>
      <c r="X229" t="s">
        <v>789</v>
      </c>
      <c r="Y229" t="s">
        <v>61</v>
      </c>
      <c r="Z229" t="s">
        <v>62</v>
      </c>
      <c r="AA229" t="s">
        <v>584</v>
      </c>
      <c r="AB229" t="s">
        <v>553</v>
      </c>
      <c r="AC229" s="12">
        <v>45055.471331018518</v>
      </c>
      <c r="AD229" s="12">
        <v>45056.5625</v>
      </c>
      <c r="AE229">
        <v>26.188055555569008</v>
      </c>
      <c r="AF229" s="12">
        <v>45056.491840277777</v>
      </c>
      <c r="AG229" s="20">
        <v>3.5555555555555556E-2</v>
      </c>
      <c r="AH229" s="12">
        <v>45056.527395833335</v>
      </c>
      <c r="AI229">
        <v>0.84249999996973202</v>
      </c>
      <c r="AJ229" t="s">
        <v>143</v>
      </c>
      <c r="AM229">
        <v>5</v>
      </c>
      <c r="AN229">
        <v>10</v>
      </c>
      <c r="AO229" t="s">
        <v>144</v>
      </c>
      <c r="AP229">
        <v>19</v>
      </c>
      <c r="AQ229">
        <v>11</v>
      </c>
      <c r="AR229">
        <v>4</v>
      </c>
    </row>
    <row r="230" spans="1:44" x14ac:dyDescent="0.2">
      <c r="A230" t="s">
        <v>536</v>
      </c>
      <c r="B230" t="s">
        <v>569</v>
      </c>
      <c r="C230" t="s">
        <v>1608</v>
      </c>
      <c r="D230" t="s">
        <v>47</v>
      </c>
      <c r="E230" t="s">
        <v>539</v>
      </c>
      <c r="F230" t="s">
        <v>1609</v>
      </c>
      <c r="G230" t="s">
        <v>1610</v>
      </c>
      <c r="H230" t="s">
        <v>1611</v>
      </c>
      <c r="I230" t="s">
        <v>1612</v>
      </c>
      <c r="J230" t="s">
        <v>575</v>
      </c>
      <c r="K230" t="s">
        <v>576</v>
      </c>
      <c r="L230" s="19">
        <v>45055</v>
      </c>
      <c r="M230" s="20">
        <v>0.47347222222222224</v>
      </c>
      <c r="N230" t="s">
        <v>1613</v>
      </c>
      <c r="O230" s="19">
        <v>45056</v>
      </c>
      <c r="P230" s="20">
        <v>0.83333333333333337</v>
      </c>
      <c r="Q230" t="s">
        <v>578</v>
      </c>
      <c r="R230" t="s">
        <v>1614</v>
      </c>
      <c r="S230" s="19">
        <v>45056</v>
      </c>
      <c r="T230" s="20">
        <v>0.43362268518518521</v>
      </c>
      <c r="U230">
        <v>26</v>
      </c>
      <c r="V230" t="s">
        <v>975</v>
      </c>
      <c r="W230" t="s">
        <v>976</v>
      </c>
      <c r="X230" t="s">
        <v>801</v>
      </c>
      <c r="Y230" t="s">
        <v>61</v>
      </c>
      <c r="Z230" t="s">
        <v>62</v>
      </c>
      <c r="AA230" t="s">
        <v>584</v>
      </c>
      <c r="AB230" t="s">
        <v>553</v>
      </c>
      <c r="AC230" s="12">
        <v>45055.47347222222</v>
      </c>
      <c r="AD230" s="12">
        <v>45056.833333333336</v>
      </c>
      <c r="AE230">
        <v>32.636666666774545</v>
      </c>
      <c r="AF230" s="12">
        <v>45056.433622685188</v>
      </c>
      <c r="AG230" s="20">
        <v>1.4444444444444446E-2</v>
      </c>
      <c r="AH230" s="12">
        <v>45056.448067129626</v>
      </c>
      <c r="AI230">
        <v>9.2463888888596557</v>
      </c>
      <c r="AJ230" t="s">
        <v>143</v>
      </c>
      <c r="AM230">
        <v>5</v>
      </c>
      <c r="AN230">
        <v>10</v>
      </c>
      <c r="AO230" t="s">
        <v>144</v>
      </c>
      <c r="AP230">
        <v>19</v>
      </c>
      <c r="AQ230">
        <v>10</v>
      </c>
      <c r="AR230">
        <v>4</v>
      </c>
    </row>
    <row r="231" spans="1:44" x14ac:dyDescent="0.2">
      <c r="A231" t="s">
        <v>536</v>
      </c>
      <c r="B231" t="s">
        <v>569</v>
      </c>
      <c r="C231" t="s">
        <v>1615</v>
      </c>
      <c r="D231" t="s">
        <v>47</v>
      </c>
      <c r="E231" t="s">
        <v>539</v>
      </c>
      <c r="F231" t="s">
        <v>813</v>
      </c>
      <c r="G231" t="s">
        <v>814</v>
      </c>
      <c r="H231" t="s">
        <v>815</v>
      </c>
      <c r="I231" t="s">
        <v>816</v>
      </c>
      <c r="J231" t="s">
        <v>585</v>
      </c>
      <c r="K231" t="s">
        <v>586</v>
      </c>
      <c r="L231" s="19">
        <v>45055</v>
      </c>
      <c r="M231" s="20">
        <v>0.35607638888888887</v>
      </c>
      <c r="N231" t="s">
        <v>1606</v>
      </c>
      <c r="O231" s="19">
        <v>45056</v>
      </c>
      <c r="P231" s="20">
        <v>0.60416666666666663</v>
      </c>
      <c r="Q231" t="s">
        <v>578</v>
      </c>
      <c r="R231" t="s">
        <v>1616</v>
      </c>
      <c r="S231" s="19">
        <v>45056</v>
      </c>
      <c r="T231" s="20">
        <v>0.4319675925925926</v>
      </c>
      <c r="U231">
        <v>34</v>
      </c>
      <c r="V231" t="s">
        <v>819</v>
      </c>
      <c r="W231" t="s">
        <v>820</v>
      </c>
      <c r="X231" t="s">
        <v>801</v>
      </c>
      <c r="Y231" t="s">
        <v>61</v>
      </c>
      <c r="Z231" t="s">
        <v>583</v>
      </c>
      <c r="AA231" t="s">
        <v>584</v>
      </c>
      <c r="AB231" t="s">
        <v>553</v>
      </c>
      <c r="AC231" s="12">
        <v>45055.356076388889</v>
      </c>
      <c r="AD231" s="12">
        <v>45056.604166666664</v>
      </c>
      <c r="AE231">
        <v>29.954166666604578</v>
      </c>
      <c r="AF231" s="12">
        <v>45056.431967592594</v>
      </c>
      <c r="AG231" s="20">
        <v>1.8888888888888889E-2</v>
      </c>
      <c r="AH231" s="12">
        <v>45056.450856481482</v>
      </c>
      <c r="AI231">
        <v>3.6794444443657994</v>
      </c>
      <c r="AJ231" t="s">
        <v>143</v>
      </c>
      <c r="AM231">
        <v>5</v>
      </c>
      <c r="AN231">
        <v>10</v>
      </c>
      <c r="AO231" t="s">
        <v>144</v>
      </c>
      <c r="AP231">
        <v>19</v>
      </c>
      <c r="AQ231">
        <v>10</v>
      </c>
      <c r="AR231">
        <v>4</v>
      </c>
    </row>
    <row r="232" spans="1:44" x14ac:dyDescent="0.2">
      <c r="A232" t="s">
        <v>536</v>
      </c>
      <c r="B232" t="s">
        <v>569</v>
      </c>
      <c r="C232" t="s">
        <v>1615</v>
      </c>
      <c r="D232" t="s">
        <v>47</v>
      </c>
      <c r="E232" t="s">
        <v>539</v>
      </c>
      <c r="F232" t="s">
        <v>813</v>
      </c>
      <c r="G232" t="s">
        <v>814</v>
      </c>
      <c r="H232" t="s">
        <v>815</v>
      </c>
      <c r="I232" t="s">
        <v>816</v>
      </c>
      <c r="J232" t="s">
        <v>575</v>
      </c>
      <c r="K232" t="s">
        <v>576</v>
      </c>
      <c r="L232" s="19">
        <v>45055</v>
      </c>
      <c r="M232" s="20">
        <v>0.35607638888888887</v>
      </c>
      <c r="N232" t="s">
        <v>1606</v>
      </c>
      <c r="O232" s="19">
        <v>45056</v>
      </c>
      <c r="P232" s="20">
        <v>0.60416666666666663</v>
      </c>
      <c r="Q232" t="s">
        <v>578</v>
      </c>
      <c r="R232" t="s">
        <v>1616</v>
      </c>
      <c r="S232" s="19">
        <v>45056</v>
      </c>
      <c r="T232" s="20">
        <v>0.4319675925925926</v>
      </c>
      <c r="U232">
        <v>34</v>
      </c>
      <c r="V232" t="s">
        <v>819</v>
      </c>
      <c r="W232" t="s">
        <v>820</v>
      </c>
      <c r="X232" t="s">
        <v>801</v>
      </c>
      <c r="Y232" t="s">
        <v>61</v>
      </c>
      <c r="Z232" t="s">
        <v>62</v>
      </c>
      <c r="AA232" t="s">
        <v>584</v>
      </c>
      <c r="AB232" t="s">
        <v>553</v>
      </c>
      <c r="AC232" s="12">
        <v>45055.356076388889</v>
      </c>
      <c r="AD232" s="12">
        <v>45056.604166666664</v>
      </c>
      <c r="AE232">
        <v>29.954166666604578</v>
      </c>
      <c r="AF232" s="12">
        <v>45056.431967592594</v>
      </c>
      <c r="AG232" s="20">
        <v>1.8888888888888889E-2</v>
      </c>
      <c r="AH232" s="12">
        <v>45056.450856481482</v>
      </c>
      <c r="AI232">
        <v>3.6794444443657994</v>
      </c>
      <c r="AJ232" t="s">
        <v>143</v>
      </c>
      <c r="AM232">
        <v>5</v>
      </c>
      <c r="AN232">
        <v>10</v>
      </c>
      <c r="AO232" t="s">
        <v>144</v>
      </c>
      <c r="AP232">
        <v>19</v>
      </c>
      <c r="AQ232">
        <v>10</v>
      </c>
      <c r="AR232">
        <v>4</v>
      </c>
    </row>
    <row r="233" spans="1:44" x14ac:dyDescent="0.2">
      <c r="A233" t="s">
        <v>536</v>
      </c>
      <c r="B233" t="s">
        <v>569</v>
      </c>
      <c r="C233" t="s">
        <v>1617</v>
      </c>
      <c r="D233" t="s">
        <v>47</v>
      </c>
      <c r="E233" t="s">
        <v>539</v>
      </c>
      <c r="F233" t="s">
        <v>1618</v>
      </c>
      <c r="G233" t="s">
        <v>1619</v>
      </c>
      <c r="H233" t="s">
        <v>1620</v>
      </c>
      <c r="I233" t="s">
        <v>1621</v>
      </c>
      <c r="J233" t="s">
        <v>575</v>
      </c>
      <c r="K233" t="s">
        <v>576</v>
      </c>
      <c r="L233" s="19">
        <v>45056</v>
      </c>
      <c r="M233" s="20">
        <v>0.44821759259259258</v>
      </c>
      <c r="N233" t="s">
        <v>1622</v>
      </c>
      <c r="O233" s="19">
        <v>45056</v>
      </c>
      <c r="P233" s="20">
        <v>0.83333333333333337</v>
      </c>
      <c r="Q233" t="s">
        <v>578</v>
      </c>
      <c r="R233" t="s">
        <v>1623</v>
      </c>
      <c r="S233" s="19">
        <v>45056</v>
      </c>
      <c r="T233" s="20">
        <v>0.41420138888888891</v>
      </c>
      <c r="U233">
        <v>77</v>
      </c>
      <c r="V233" t="s">
        <v>1202</v>
      </c>
      <c r="W233" t="s">
        <v>1203</v>
      </c>
      <c r="X233" t="s">
        <v>582</v>
      </c>
      <c r="Y233" t="s">
        <v>61</v>
      </c>
      <c r="Z233" t="s">
        <v>62</v>
      </c>
      <c r="AA233" t="s">
        <v>584</v>
      </c>
      <c r="AB233" t="s">
        <v>553</v>
      </c>
      <c r="AC233" s="12">
        <v>45056.448217592595</v>
      </c>
      <c r="AD233" s="12">
        <v>45056.833333333336</v>
      </c>
      <c r="AE233">
        <v>9.2427777777775191</v>
      </c>
      <c r="AF233" s="12">
        <v>45056.414201388892</v>
      </c>
      <c r="AG233" s="20">
        <v>4.2777777777777776E-2</v>
      </c>
      <c r="AH233" s="12">
        <v>45056.456979166665</v>
      </c>
      <c r="AI233">
        <v>9.0324999999138527</v>
      </c>
      <c r="AJ233" t="s">
        <v>143</v>
      </c>
      <c r="AM233">
        <v>5</v>
      </c>
      <c r="AN233">
        <v>10</v>
      </c>
      <c r="AO233" t="s">
        <v>144</v>
      </c>
      <c r="AP233">
        <v>19</v>
      </c>
      <c r="AQ233">
        <v>9</v>
      </c>
      <c r="AR233">
        <v>4</v>
      </c>
    </row>
    <row r="234" spans="1:44" x14ac:dyDescent="0.2">
      <c r="A234" t="s">
        <v>536</v>
      </c>
      <c r="B234" t="s">
        <v>569</v>
      </c>
      <c r="C234" t="s">
        <v>1624</v>
      </c>
      <c r="D234" t="s">
        <v>47</v>
      </c>
      <c r="E234" t="s">
        <v>539</v>
      </c>
      <c r="F234" t="s">
        <v>872</v>
      </c>
      <c r="G234" t="s">
        <v>873</v>
      </c>
      <c r="H234" t="s">
        <v>874</v>
      </c>
      <c r="I234" t="s">
        <v>875</v>
      </c>
      <c r="J234" t="s">
        <v>575</v>
      </c>
      <c r="K234" t="s">
        <v>576</v>
      </c>
      <c r="L234" s="19">
        <v>45056</v>
      </c>
      <c r="M234" s="20">
        <v>0.32920138888888889</v>
      </c>
      <c r="N234" t="s">
        <v>1625</v>
      </c>
      <c r="O234" s="19">
        <v>45056</v>
      </c>
      <c r="P234" s="20">
        <v>0.77083333333333337</v>
      </c>
      <c r="Q234" t="s">
        <v>578</v>
      </c>
      <c r="R234" t="s">
        <v>1626</v>
      </c>
      <c r="S234" s="19">
        <v>45056</v>
      </c>
      <c r="T234" s="20">
        <v>0.41329861111111116</v>
      </c>
      <c r="U234">
        <v>53</v>
      </c>
      <c r="V234" t="s">
        <v>878</v>
      </c>
      <c r="W234" t="s">
        <v>879</v>
      </c>
      <c r="X234" t="s">
        <v>582</v>
      </c>
      <c r="Y234" t="s">
        <v>61</v>
      </c>
      <c r="Z234" t="s">
        <v>583</v>
      </c>
      <c r="AA234" t="s">
        <v>584</v>
      </c>
      <c r="AB234" t="s">
        <v>553</v>
      </c>
      <c r="AC234" s="12">
        <v>45056.329201388886</v>
      </c>
      <c r="AD234" s="12">
        <v>45056.770833333336</v>
      </c>
      <c r="AE234">
        <v>10.599166666797828</v>
      </c>
      <c r="AF234" s="12">
        <v>45056.413298611114</v>
      </c>
      <c r="AG234" s="20">
        <v>2.9444444444444443E-2</v>
      </c>
      <c r="AH234" s="12">
        <v>45056.442743055559</v>
      </c>
      <c r="AI234">
        <v>7.874166666646488</v>
      </c>
      <c r="AJ234" t="s">
        <v>143</v>
      </c>
      <c r="AM234">
        <v>5</v>
      </c>
      <c r="AN234">
        <v>10</v>
      </c>
      <c r="AO234" t="s">
        <v>144</v>
      </c>
      <c r="AP234">
        <v>19</v>
      </c>
      <c r="AQ234">
        <v>9</v>
      </c>
      <c r="AR234">
        <v>4</v>
      </c>
    </row>
    <row r="235" spans="1:44" x14ac:dyDescent="0.2">
      <c r="A235" t="s">
        <v>536</v>
      </c>
      <c r="B235" t="s">
        <v>569</v>
      </c>
      <c r="C235" t="s">
        <v>1624</v>
      </c>
      <c r="D235" t="s">
        <v>47</v>
      </c>
      <c r="E235" t="s">
        <v>539</v>
      </c>
      <c r="F235" t="s">
        <v>872</v>
      </c>
      <c r="G235" t="s">
        <v>873</v>
      </c>
      <c r="H235" t="s">
        <v>874</v>
      </c>
      <c r="I235" t="s">
        <v>875</v>
      </c>
      <c r="J235" t="s">
        <v>585</v>
      </c>
      <c r="K235" t="s">
        <v>586</v>
      </c>
      <c r="L235" s="19">
        <v>45056</v>
      </c>
      <c r="M235" s="20">
        <v>0.32920138888888889</v>
      </c>
      <c r="N235" t="s">
        <v>1625</v>
      </c>
      <c r="O235" s="19">
        <v>45056</v>
      </c>
      <c r="P235" s="20">
        <v>0.77083333333333337</v>
      </c>
      <c r="Q235" t="s">
        <v>578</v>
      </c>
      <c r="R235" t="s">
        <v>1626</v>
      </c>
      <c r="S235" s="19">
        <v>45056</v>
      </c>
      <c r="T235" s="20">
        <v>0.41329861111111116</v>
      </c>
      <c r="U235">
        <v>53</v>
      </c>
      <c r="V235" t="s">
        <v>878</v>
      </c>
      <c r="W235" t="s">
        <v>879</v>
      </c>
      <c r="X235" t="s">
        <v>582</v>
      </c>
      <c r="Y235" t="s">
        <v>61</v>
      </c>
      <c r="Z235" t="s">
        <v>62</v>
      </c>
      <c r="AA235" t="s">
        <v>584</v>
      </c>
      <c r="AB235" t="s">
        <v>553</v>
      </c>
      <c r="AC235" s="12">
        <v>45056.329201388886</v>
      </c>
      <c r="AD235" s="12">
        <v>45056.770833333336</v>
      </c>
      <c r="AE235">
        <v>10.599166666797828</v>
      </c>
      <c r="AF235" s="12">
        <v>45056.413298611114</v>
      </c>
      <c r="AG235" s="20">
        <v>2.9444444444444443E-2</v>
      </c>
      <c r="AH235" s="12">
        <v>45056.442743055559</v>
      </c>
      <c r="AI235">
        <v>7.874166666646488</v>
      </c>
      <c r="AJ235" t="s">
        <v>143</v>
      </c>
      <c r="AM235">
        <v>5</v>
      </c>
      <c r="AN235">
        <v>10</v>
      </c>
      <c r="AO235" t="s">
        <v>144</v>
      </c>
      <c r="AP235">
        <v>19</v>
      </c>
      <c r="AQ235">
        <v>9</v>
      </c>
      <c r="AR235">
        <v>4</v>
      </c>
    </row>
    <row r="236" spans="1:44" x14ac:dyDescent="0.2">
      <c r="A236" t="s">
        <v>536</v>
      </c>
      <c r="B236" t="s">
        <v>569</v>
      </c>
      <c r="C236" t="s">
        <v>1627</v>
      </c>
      <c r="D236" t="s">
        <v>47</v>
      </c>
      <c r="E236" t="s">
        <v>539</v>
      </c>
      <c r="F236" t="s">
        <v>1628</v>
      </c>
      <c r="G236" t="s">
        <v>1629</v>
      </c>
      <c r="H236" t="s">
        <v>1630</v>
      </c>
      <c r="I236" t="s">
        <v>1631</v>
      </c>
      <c r="J236" t="s">
        <v>575</v>
      </c>
      <c r="K236" t="s">
        <v>576</v>
      </c>
      <c r="L236" s="19">
        <v>45055</v>
      </c>
      <c r="M236" s="20">
        <v>0.80557870370370377</v>
      </c>
      <c r="N236" t="s">
        <v>1632</v>
      </c>
      <c r="O236" s="19">
        <v>45056</v>
      </c>
      <c r="P236" s="20">
        <v>0.83333333333333337</v>
      </c>
      <c r="Q236" t="s">
        <v>578</v>
      </c>
      <c r="R236" t="s">
        <v>1633</v>
      </c>
      <c r="S236" s="19">
        <v>45056</v>
      </c>
      <c r="T236" s="20">
        <v>0.41192129629629631</v>
      </c>
      <c r="U236">
        <v>64</v>
      </c>
      <c r="V236" t="s">
        <v>834</v>
      </c>
      <c r="W236" t="s">
        <v>835</v>
      </c>
      <c r="X236" t="s">
        <v>582</v>
      </c>
      <c r="Y236" t="s">
        <v>61</v>
      </c>
      <c r="Z236" t="s">
        <v>62</v>
      </c>
      <c r="AA236" t="s">
        <v>584</v>
      </c>
      <c r="AB236" t="s">
        <v>553</v>
      </c>
      <c r="AC236" s="12">
        <v>45055.805578703701</v>
      </c>
      <c r="AD236" s="12">
        <v>45056.833333333336</v>
      </c>
      <c r="AE236">
        <v>24.666111111233477</v>
      </c>
      <c r="AF236" s="12">
        <v>45056.411921296298</v>
      </c>
      <c r="AG236" s="20">
        <v>3.5555555555555556E-2</v>
      </c>
      <c r="AH236" s="12">
        <v>45056.447476851848</v>
      </c>
      <c r="AI236">
        <v>9.2605555555201136</v>
      </c>
      <c r="AJ236" t="s">
        <v>143</v>
      </c>
      <c r="AM236">
        <v>5</v>
      </c>
      <c r="AN236">
        <v>10</v>
      </c>
      <c r="AO236" t="s">
        <v>144</v>
      </c>
      <c r="AP236">
        <v>19</v>
      </c>
      <c r="AQ236">
        <v>9</v>
      </c>
      <c r="AR236">
        <v>4</v>
      </c>
    </row>
    <row r="237" spans="1:44" x14ac:dyDescent="0.2">
      <c r="A237" t="s">
        <v>536</v>
      </c>
      <c r="B237" t="s">
        <v>569</v>
      </c>
      <c r="C237" t="s">
        <v>1634</v>
      </c>
      <c r="D237" t="s">
        <v>47</v>
      </c>
      <c r="E237" t="s">
        <v>539</v>
      </c>
      <c r="F237" t="s">
        <v>837</v>
      </c>
      <c r="G237" t="s">
        <v>838</v>
      </c>
      <c r="H237" t="s">
        <v>839</v>
      </c>
      <c r="I237" t="s">
        <v>840</v>
      </c>
      <c r="J237" t="s">
        <v>575</v>
      </c>
      <c r="K237" t="s">
        <v>576</v>
      </c>
      <c r="L237" s="19">
        <v>45054</v>
      </c>
      <c r="M237" s="20">
        <v>0.6270486111111111</v>
      </c>
      <c r="N237" t="s">
        <v>1635</v>
      </c>
      <c r="O237" s="19">
        <v>45056</v>
      </c>
      <c r="P237" s="20">
        <v>0.83333333333333337</v>
      </c>
      <c r="Q237" t="s">
        <v>578</v>
      </c>
      <c r="R237" t="s">
        <v>1636</v>
      </c>
      <c r="S237" s="19">
        <v>45056</v>
      </c>
      <c r="T237" s="20">
        <v>0.41120370370370374</v>
      </c>
      <c r="U237">
        <v>76</v>
      </c>
      <c r="V237" t="s">
        <v>843</v>
      </c>
      <c r="W237" t="s">
        <v>844</v>
      </c>
      <c r="X237" t="s">
        <v>582</v>
      </c>
      <c r="Y237" t="s">
        <v>61</v>
      </c>
      <c r="Z237" t="s">
        <v>62</v>
      </c>
      <c r="AA237" t="s">
        <v>584</v>
      </c>
      <c r="AB237" t="s">
        <v>553</v>
      </c>
      <c r="AC237" s="12">
        <v>45054.62704861111</v>
      </c>
      <c r="AD237" s="12">
        <v>45056.833333333336</v>
      </c>
      <c r="AE237">
        <v>52.950833333423361</v>
      </c>
      <c r="AF237" s="12">
        <v>45056.411203703705</v>
      </c>
      <c r="AG237" s="20">
        <v>4.2222222222222223E-2</v>
      </c>
      <c r="AH237" s="12">
        <v>45056.453425925924</v>
      </c>
      <c r="AI237">
        <v>9.1177777778939344</v>
      </c>
      <c r="AJ237" t="s">
        <v>143</v>
      </c>
      <c r="AM237">
        <v>5</v>
      </c>
      <c r="AN237">
        <v>10</v>
      </c>
      <c r="AO237" t="s">
        <v>144</v>
      </c>
      <c r="AP237">
        <v>19</v>
      </c>
      <c r="AQ237">
        <v>9</v>
      </c>
      <c r="AR237">
        <v>4</v>
      </c>
    </row>
    <row r="238" spans="1:44" x14ac:dyDescent="0.2">
      <c r="A238" t="s">
        <v>536</v>
      </c>
      <c r="B238" t="s">
        <v>569</v>
      </c>
      <c r="C238" t="s">
        <v>1637</v>
      </c>
      <c r="D238" t="s">
        <v>47</v>
      </c>
      <c r="E238" t="s">
        <v>539</v>
      </c>
      <c r="F238" t="s">
        <v>803</v>
      </c>
      <c r="G238" t="s">
        <v>804</v>
      </c>
      <c r="H238" t="s">
        <v>805</v>
      </c>
      <c r="I238" t="s">
        <v>806</v>
      </c>
      <c r="J238" t="s">
        <v>585</v>
      </c>
      <c r="K238" t="s">
        <v>586</v>
      </c>
      <c r="L238" s="19">
        <v>45055</v>
      </c>
      <c r="M238" s="20">
        <v>0.47106481481481483</v>
      </c>
      <c r="N238" t="s">
        <v>1638</v>
      </c>
      <c r="O238" s="19">
        <v>45056</v>
      </c>
      <c r="P238" s="20">
        <v>0.5625</v>
      </c>
      <c r="Q238" t="s">
        <v>578</v>
      </c>
      <c r="R238" t="s">
        <v>1639</v>
      </c>
      <c r="S238" s="19">
        <v>45056</v>
      </c>
      <c r="T238" s="20">
        <v>0.38584490740740746</v>
      </c>
      <c r="U238">
        <v>25</v>
      </c>
      <c r="V238" t="s">
        <v>809</v>
      </c>
      <c r="W238" t="s">
        <v>810</v>
      </c>
      <c r="X238" t="s">
        <v>789</v>
      </c>
      <c r="Y238" t="s">
        <v>61</v>
      </c>
      <c r="Z238" t="s">
        <v>583</v>
      </c>
      <c r="AA238" t="s">
        <v>584</v>
      </c>
      <c r="AB238" t="s">
        <v>553</v>
      </c>
      <c r="AC238" s="12">
        <v>45055.471064814818</v>
      </c>
      <c r="AD238" s="12">
        <v>45056.5625</v>
      </c>
      <c r="AE238">
        <v>26.194444444379769</v>
      </c>
      <c r="AF238" s="12">
        <v>45056.385844907411</v>
      </c>
      <c r="AG238" s="20">
        <v>1.3888888888888888E-2</v>
      </c>
      <c r="AH238" s="12">
        <v>45056.399733796294</v>
      </c>
      <c r="AI238">
        <v>3.9063888887758367</v>
      </c>
      <c r="AJ238" t="s">
        <v>143</v>
      </c>
      <c r="AM238">
        <v>5</v>
      </c>
      <c r="AN238">
        <v>10</v>
      </c>
      <c r="AO238" t="s">
        <v>144</v>
      </c>
      <c r="AP238">
        <v>19</v>
      </c>
      <c r="AQ238">
        <v>9</v>
      </c>
      <c r="AR238">
        <v>4</v>
      </c>
    </row>
    <row r="239" spans="1:44" x14ac:dyDescent="0.2">
      <c r="A239" t="s">
        <v>536</v>
      </c>
      <c r="B239" t="s">
        <v>569</v>
      </c>
      <c r="C239" t="s">
        <v>1637</v>
      </c>
      <c r="D239" t="s">
        <v>47</v>
      </c>
      <c r="E239" t="s">
        <v>539</v>
      </c>
      <c r="F239" t="s">
        <v>803</v>
      </c>
      <c r="G239" t="s">
        <v>804</v>
      </c>
      <c r="H239" t="s">
        <v>805</v>
      </c>
      <c r="I239" t="s">
        <v>806</v>
      </c>
      <c r="J239" t="s">
        <v>575</v>
      </c>
      <c r="K239" t="s">
        <v>576</v>
      </c>
      <c r="L239" s="19">
        <v>45055</v>
      </c>
      <c r="M239" s="20">
        <v>0.47106481481481483</v>
      </c>
      <c r="N239" t="s">
        <v>1638</v>
      </c>
      <c r="O239" s="19">
        <v>45056</v>
      </c>
      <c r="P239" s="20">
        <v>0.5625</v>
      </c>
      <c r="Q239" t="s">
        <v>578</v>
      </c>
      <c r="R239" t="s">
        <v>1639</v>
      </c>
      <c r="S239" s="19">
        <v>45056</v>
      </c>
      <c r="T239" s="20">
        <v>0.38584490740740746</v>
      </c>
      <c r="U239">
        <v>25</v>
      </c>
      <c r="V239" t="s">
        <v>809</v>
      </c>
      <c r="W239" t="s">
        <v>810</v>
      </c>
      <c r="X239" t="s">
        <v>789</v>
      </c>
      <c r="Y239" t="s">
        <v>61</v>
      </c>
      <c r="Z239" t="s">
        <v>62</v>
      </c>
      <c r="AA239" t="s">
        <v>584</v>
      </c>
      <c r="AB239" t="s">
        <v>553</v>
      </c>
      <c r="AC239" s="12">
        <v>45055.471064814818</v>
      </c>
      <c r="AD239" s="12">
        <v>45056.5625</v>
      </c>
      <c r="AE239">
        <v>26.194444444379769</v>
      </c>
      <c r="AF239" s="12">
        <v>45056.385844907411</v>
      </c>
      <c r="AG239" s="20">
        <v>1.3888888888888888E-2</v>
      </c>
      <c r="AH239" s="12">
        <v>45056.399733796294</v>
      </c>
      <c r="AI239">
        <v>3.9063888887758367</v>
      </c>
      <c r="AJ239" t="s">
        <v>143</v>
      </c>
      <c r="AM239">
        <v>5</v>
      </c>
      <c r="AN239">
        <v>10</v>
      </c>
      <c r="AO239" t="s">
        <v>144</v>
      </c>
      <c r="AP239">
        <v>19</v>
      </c>
      <c r="AQ239">
        <v>9</v>
      </c>
      <c r="AR239">
        <v>4</v>
      </c>
    </row>
    <row r="240" spans="1:44" x14ac:dyDescent="0.2">
      <c r="A240" t="s">
        <v>536</v>
      </c>
      <c r="B240" t="s">
        <v>569</v>
      </c>
      <c r="C240" t="s">
        <v>1640</v>
      </c>
      <c r="D240" t="s">
        <v>47</v>
      </c>
      <c r="E240" t="s">
        <v>539</v>
      </c>
      <c r="F240" t="s">
        <v>1174</v>
      </c>
      <c r="G240" t="s">
        <v>1175</v>
      </c>
      <c r="H240" t="s">
        <v>1641</v>
      </c>
      <c r="I240" t="s">
        <v>1642</v>
      </c>
      <c r="J240" t="s">
        <v>575</v>
      </c>
      <c r="K240" t="s">
        <v>576</v>
      </c>
      <c r="L240" s="19">
        <v>45055</v>
      </c>
      <c r="M240" s="20">
        <v>0.52309027777777783</v>
      </c>
      <c r="N240" t="s">
        <v>1606</v>
      </c>
      <c r="O240" s="19">
        <v>45056</v>
      </c>
      <c r="P240" s="20">
        <v>0.64583333333333337</v>
      </c>
      <c r="Q240" t="s">
        <v>578</v>
      </c>
      <c r="R240" t="s">
        <v>1643</v>
      </c>
      <c r="S240" s="19">
        <v>45056</v>
      </c>
      <c r="T240" s="20">
        <v>0.28783564814814816</v>
      </c>
      <c r="U240">
        <v>35</v>
      </c>
      <c r="V240" t="s">
        <v>1180</v>
      </c>
      <c r="W240" t="s">
        <v>1181</v>
      </c>
      <c r="X240" t="s">
        <v>582</v>
      </c>
      <c r="Y240" t="s">
        <v>61</v>
      </c>
      <c r="Z240" t="s">
        <v>62</v>
      </c>
      <c r="AA240" t="s">
        <v>584</v>
      </c>
      <c r="AB240" t="s">
        <v>553</v>
      </c>
      <c r="AC240" s="12">
        <v>45055.523090277777</v>
      </c>
      <c r="AD240" s="12">
        <v>45056.645833333336</v>
      </c>
      <c r="AE240">
        <v>26.945833333418705</v>
      </c>
      <c r="AF240" s="12">
        <v>45056.287835648145</v>
      </c>
      <c r="AG240" s="20">
        <v>1.9444444444444445E-2</v>
      </c>
      <c r="AH240" s="12">
        <v>45056.307280092595</v>
      </c>
      <c r="AI240">
        <v>8.125277777959127</v>
      </c>
      <c r="AJ240" t="s">
        <v>143</v>
      </c>
      <c r="AM240">
        <v>5</v>
      </c>
      <c r="AN240">
        <v>10</v>
      </c>
      <c r="AO240" t="s">
        <v>144</v>
      </c>
      <c r="AP240">
        <v>19</v>
      </c>
      <c r="AQ240">
        <v>6</v>
      </c>
      <c r="AR240">
        <v>4</v>
      </c>
    </row>
    <row r="241" spans="1:44" x14ac:dyDescent="0.2">
      <c r="A241" t="s">
        <v>536</v>
      </c>
      <c r="B241" t="s">
        <v>569</v>
      </c>
      <c r="C241" t="s">
        <v>1644</v>
      </c>
      <c r="D241" t="s">
        <v>47</v>
      </c>
      <c r="E241" t="s">
        <v>539</v>
      </c>
      <c r="F241" t="s">
        <v>781</v>
      </c>
      <c r="G241" t="s">
        <v>782</v>
      </c>
      <c r="H241" t="s">
        <v>783</v>
      </c>
      <c r="I241" t="s">
        <v>784</v>
      </c>
      <c r="J241" t="s">
        <v>575</v>
      </c>
      <c r="K241" t="s">
        <v>576</v>
      </c>
      <c r="L241" s="19">
        <v>45055</v>
      </c>
      <c r="M241" s="20">
        <v>0.43266203703703704</v>
      </c>
      <c r="N241" t="s">
        <v>1645</v>
      </c>
      <c r="O241" s="19">
        <v>45056</v>
      </c>
      <c r="P241" s="20">
        <v>0.83333333333333337</v>
      </c>
      <c r="Q241" t="s">
        <v>578</v>
      </c>
      <c r="R241" t="s">
        <v>1646</v>
      </c>
      <c r="S241" s="19">
        <v>45056</v>
      </c>
      <c r="T241" s="20">
        <v>0.26476851851851851</v>
      </c>
      <c r="U241">
        <v>15</v>
      </c>
      <c r="V241" t="s">
        <v>787</v>
      </c>
      <c r="W241" t="s">
        <v>788</v>
      </c>
      <c r="X241" t="s">
        <v>789</v>
      </c>
      <c r="Y241" t="s">
        <v>61</v>
      </c>
      <c r="Z241" t="s">
        <v>62</v>
      </c>
      <c r="AA241" t="s">
        <v>584</v>
      </c>
      <c r="AB241" t="s">
        <v>553</v>
      </c>
      <c r="AC241" s="12">
        <v>45055.432662037034</v>
      </c>
      <c r="AD241" s="12">
        <v>45056.833333333336</v>
      </c>
      <c r="AE241">
        <v>33.616111111245118</v>
      </c>
      <c r="AF241" s="12">
        <v>45056.264768518522</v>
      </c>
      <c r="AG241" s="20">
        <v>8.3333333333333332E-3</v>
      </c>
      <c r="AH241" s="12">
        <v>45056.273101851853</v>
      </c>
      <c r="AI241">
        <v>13.445555555575993</v>
      </c>
      <c r="AJ241" t="s">
        <v>143</v>
      </c>
      <c r="AM241">
        <v>5</v>
      </c>
      <c r="AN241">
        <v>10</v>
      </c>
      <c r="AO241" t="s">
        <v>144</v>
      </c>
      <c r="AP241">
        <v>19</v>
      </c>
      <c r="AQ241">
        <v>6</v>
      </c>
      <c r="AR241">
        <v>4</v>
      </c>
    </row>
    <row r="242" spans="1:44" x14ac:dyDescent="0.2">
      <c r="A242" t="s">
        <v>536</v>
      </c>
      <c r="B242" t="s">
        <v>569</v>
      </c>
      <c r="C242" t="s">
        <v>1647</v>
      </c>
      <c r="D242" t="s">
        <v>47</v>
      </c>
      <c r="E242" t="s">
        <v>539</v>
      </c>
      <c r="F242" t="s">
        <v>1648</v>
      </c>
      <c r="G242" t="s">
        <v>1649</v>
      </c>
      <c r="H242" t="s">
        <v>1650</v>
      </c>
      <c r="I242" t="s">
        <v>1651</v>
      </c>
      <c r="J242" t="s">
        <v>575</v>
      </c>
      <c r="K242" t="s">
        <v>576</v>
      </c>
      <c r="L242" s="19">
        <v>45054</v>
      </c>
      <c r="M242" s="20">
        <v>0.75697916666666665</v>
      </c>
      <c r="N242" t="s">
        <v>1652</v>
      </c>
      <c r="O242" s="19">
        <v>45056</v>
      </c>
      <c r="P242" s="20">
        <v>0.625</v>
      </c>
      <c r="Q242" t="s">
        <v>578</v>
      </c>
      <c r="R242" t="s">
        <v>1653</v>
      </c>
      <c r="S242" s="19">
        <v>45055</v>
      </c>
      <c r="T242" s="20">
        <v>0.70362268518518523</v>
      </c>
      <c r="U242">
        <v>35</v>
      </c>
      <c r="V242" t="s">
        <v>1180</v>
      </c>
      <c r="W242" t="s">
        <v>1181</v>
      </c>
      <c r="X242" t="s">
        <v>801</v>
      </c>
      <c r="Y242" t="s">
        <v>61</v>
      </c>
      <c r="Z242" t="s">
        <v>583</v>
      </c>
      <c r="AA242" t="s">
        <v>584</v>
      </c>
      <c r="AB242" t="s">
        <v>553</v>
      </c>
      <c r="AC242" s="12">
        <v>45054.756979166668</v>
      </c>
      <c r="AD242" s="12">
        <v>45056.625</v>
      </c>
      <c r="AE242">
        <v>44.832499999960419</v>
      </c>
      <c r="AF242" s="12">
        <v>45055.703622685185</v>
      </c>
      <c r="AG242" s="20">
        <v>1.9444444444444445E-2</v>
      </c>
      <c r="AH242" s="12">
        <v>45055.723067129627</v>
      </c>
      <c r="AI242">
        <v>21.646388888941146</v>
      </c>
      <c r="AJ242" t="s">
        <v>143</v>
      </c>
      <c r="AM242">
        <v>5</v>
      </c>
      <c r="AN242">
        <v>9</v>
      </c>
      <c r="AO242" t="s">
        <v>144</v>
      </c>
      <c r="AP242">
        <v>19</v>
      </c>
      <c r="AQ242">
        <v>16</v>
      </c>
      <c r="AR242">
        <v>3</v>
      </c>
    </row>
    <row r="243" spans="1:44" x14ac:dyDescent="0.2">
      <c r="A243" t="s">
        <v>536</v>
      </c>
      <c r="B243" t="s">
        <v>569</v>
      </c>
      <c r="C243" t="s">
        <v>1647</v>
      </c>
      <c r="D243" t="s">
        <v>47</v>
      </c>
      <c r="E243" t="s">
        <v>539</v>
      </c>
      <c r="F243" t="s">
        <v>1648</v>
      </c>
      <c r="G243" t="s">
        <v>1649</v>
      </c>
      <c r="H243" t="s">
        <v>1650</v>
      </c>
      <c r="I243" t="s">
        <v>1651</v>
      </c>
      <c r="J243" t="s">
        <v>585</v>
      </c>
      <c r="K243" t="s">
        <v>586</v>
      </c>
      <c r="L243" s="19">
        <v>45054</v>
      </c>
      <c r="M243" s="20">
        <v>0.75697916666666665</v>
      </c>
      <c r="N243" t="s">
        <v>1652</v>
      </c>
      <c r="O243" s="19">
        <v>45056</v>
      </c>
      <c r="P243" s="20">
        <v>0.625</v>
      </c>
      <c r="Q243" t="s">
        <v>578</v>
      </c>
      <c r="R243" t="s">
        <v>1653</v>
      </c>
      <c r="S243" s="19">
        <v>45055</v>
      </c>
      <c r="T243" s="20">
        <v>0.70362268518518523</v>
      </c>
      <c r="U243">
        <v>35</v>
      </c>
      <c r="V243" t="s">
        <v>1180</v>
      </c>
      <c r="W243" t="s">
        <v>1181</v>
      </c>
      <c r="X243" t="s">
        <v>801</v>
      </c>
      <c r="Y243" t="s">
        <v>61</v>
      </c>
      <c r="Z243" t="s">
        <v>62</v>
      </c>
      <c r="AA243" t="s">
        <v>584</v>
      </c>
      <c r="AB243" t="s">
        <v>553</v>
      </c>
      <c r="AC243" s="12">
        <v>45054.756979166668</v>
      </c>
      <c r="AD243" s="12">
        <v>45056.625</v>
      </c>
      <c r="AE243">
        <v>44.832499999960419</v>
      </c>
      <c r="AF243" s="12">
        <v>45055.703622685185</v>
      </c>
      <c r="AG243" s="20">
        <v>1.9444444444444445E-2</v>
      </c>
      <c r="AH243" s="12">
        <v>45055.723067129627</v>
      </c>
      <c r="AI243">
        <v>21.646388888941146</v>
      </c>
      <c r="AJ243" t="s">
        <v>143</v>
      </c>
      <c r="AM243">
        <v>5</v>
      </c>
      <c r="AN243">
        <v>9</v>
      </c>
      <c r="AO243" t="s">
        <v>144</v>
      </c>
      <c r="AP243">
        <v>19</v>
      </c>
      <c r="AQ243">
        <v>16</v>
      </c>
      <c r="AR243">
        <v>3</v>
      </c>
    </row>
    <row r="244" spans="1:44" x14ac:dyDescent="0.2">
      <c r="A244" t="s">
        <v>536</v>
      </c>
      <c r="B244" t="s">
        <v>569</v>
      </c>
      <c r="C244" t="s">
        <v>1654</v>
      </c>
      <c r="D244" t="s">
        <v>47</v>
      </c>
      <c r="E244" t="s">
        <v>539</v>
      </c>
      <c r="F244" t="s">
        <v>1295</v>
      </c>
      <c r="G244" t="s">
        <v>1296</v>
      </c>
      <c r="H244" t="s">
        <v>1297</v>
      </c>
      <c r="I244" t="s">
        <v>1298</v>
      </c>
      <c r="J244" t="s">
        <v>575</v>
      </c>
      <c r="K244" t="s">
        <v>576</v>
      </c>
      <c r="L244" s="19">
        <v>45054</v>
      </c>
      <c r="M244" s="20">
        <v>0.77961805555555552</v>
      </c>
      <c r="N244" t="s">
        <v>1335</v>
      </c>
      <c r="O244" s="19">
        <v>45055</v>
      </c>
      <c r="P244" s="20">
        <v>0.83333333333333337</v>
      </c>
      <c r="Q244" t="s">
        <v>578</v>
      </c>
      <c r="R244" t="s">
        <v>1655</v>
      </c>
      <c r="S244" s="19">
        <v>45055</v>
      </c>
      <c r="T244" s="20">
        <v>0.53996527777777781</v>
      </c>
      <c r="U244">
        <v>17</v>
      </c>
      <c r="V244" t="s">
        <v>887</v>
      </c>
      <c r="W244" t="s">
        <v>888</v>
      </c>
      <c r="X244" t="s">
        <v>582</v>
      </c>
      <c r="Y244" t="s">
        <v>61</v>
      </c>
      <c r="Z244" t="s">
        <v>62</v>
      </c>
      <c r="AA244" t="s">
        <v>584</v>
      </c>
      <c r="AB244" t="s">
        <v>553</v>
      </c>
      <c r="AC244" s="12">
        <v>45054.779618055552</v>
      </c>
      <c r="AD244" s="12">
        <v>45055.833333333336</v>
      </c>
      <c r="AE244">
        <v>25.289166666800156</v>
      </c>
      <c r="AF244" s="12">
        <v>45055.539965277778</v>
      </c>
      <c r="AG244" s="20">
        <v>9.4444444444444445E-3</v>
      </c>
      <c r="AH244" s="12">
        <v>45055.549409722225</v>
      </c>
      <c r="AI244">
        <v>6.8141666666488163</v>
      </c>
      <c r="AJ244" t="s">
        <v>143</v>
      </c>
      <c r="AM244">
        <v>5</v>
      </c>
      <c r="AN244">
        <v>9</v>
      </c>
      <c r="AO244" t="s">
        <v>144</v>
      </c>
      <c r="AP244">
        <v>19</v>
      </c>
      <c r="AQ244">
        <v>12</v>
      </c>
      <c r="AR244">
        <v>3</v>
      </c>
    </row>
    <row r="245" spans="1:44" x14ac:dyDescent="0.2">
      <c r="A245" t="s">
        <v>536</v>
      </c>
      <c r="B245" t="s">
        <v>569</v>
      </c>
      <c r="C245" t="s">
        <v>1656</v>
      </c>
      <c r="D245" t="s">
        <v>47</v>
      </c>
      <c r="E245" t="s">
        <v>539</v>
      </c>
      <c r="F245" t="s">
        <v>758</v>
      </c>
      <c r="G245" t="s">
        <v>759</v>
      </c>
      <c r="H245" t="s">
        <v>760</v>
      </c>
      <c r="I245" t="s">
        <v>761</v>
      </c>
      <c r="J245" t="s">
        <v>575</v>
      </c>
      <c r="K245" t="s">
        <v>576</v>
      </c>
      <c r="L245" s="19">
        <v>45054</v>
      </c>
      <c r="M245" s="20">
        <v>0.55166666666666664</v>
      </c>
      <c r="N245" t="s">
        <v>1657</v>
      </c>
      <c r="O245" s="19">
        <v>45055</v>
      </c>
      <c r="P245" s="20">
        <v>0.64583333333333337</v>
      </c>
      <c r="Q245" t="s">
        <v>578</v>
      </c>
      <c r="R245" t="s">
        <v>1658</v>
      </c>
      <c r="S245" s="19">
        <v>45055</v>
      </c>
      <c r="T245" s="20">
        <v>0.54142361111111115</v>
      </c>
      <c r="U245">
        <v>33</v>
      </c>
      <c r="V245" t="s">
        <v>580</v>
      </c>
      <c r="W245" t="s">
        <v>581</v>
      </c>
      <c r="X245" t="s">
        <v>582</v>
      </c>
      <c r="Y245" t="s">
        <v>61</v>
      </c>
      <c r="Z245" t="s">
        <v>583</v>
      </c>
      <c r="AA245" t="s">
        <v>584</v>
      </c>
      <c r="AB245" t="s">
        <v>553</v>
      </c>
      <c r="AC245" s="12">
        <v>45054.551666666666</v>
      </c>
      <c r="AD245" s="12">
        <v>45055.645833333336</v>
      </c>
      <c r="AE245">
        <v>26.260000000067521</v>
      </c>
      <c r="AF245" s="12">
        <v>45055.54142361111</v>
      </c>
      <c r="AG245" s="20">
        <v>1.8333333333333333E-2</v>
      </c>
      <c r="AH245" s="12">
        <v>45055.559756944444</v>
      </c>
      <c r="AI245">
        <v>2.065833333414048</v>
      </c>
      <c r="AJ245" t="s">
        <v>143</v>
      </c>
      <c r="AM245">
        <v>5</v>
      </c>
      <c r="AN245">
        <v>9</v>
      </c>
      <c r="AO245" t="s">
        <v>144</v>
      </c>
      <c r="AP245">
        <v>19</v>
      </c>
      <c r="AQ245">
        <v>12</v>
      </c>
      <c r="AR245">
        <v>3</v>
      </c>
    </row>
    <row r="246" spans="1:44" x14ac:dyDescent="0.2">
      <c r="A246" t="s">
        <v>536</v>
      </c>
      <c r="B246" t="s">
        <v>569</v>
      </c>
      <c r="C246" t="s">
        <v>1656</v>
      </c>
      <c r="D246" t="s">
        <v>47</v>
      </c>
      <c r="E246" t="s">
        <v>539</v>
      </c>
      <c r="F246" t="s">
        <v>758</v>
      </c>
      <c r="G246" t="s">
        <v>759</v>
      </c>
      <c r="H246" t="s">
        <v>760</v>
      </c>
      <c r="I246" t="s">
        <v>761</v>
      </c>
      <c r="J246" t="s">
        <v>585</v>
      </c>
      <c r="K246" t="s">
        <v>586</v>
      </c>
      <c r="L246" s="19">
        <v>45054</v>
      </c>
      <c r="M246" s="20">
        <v>0.55166666666666664</v>
      </c>
      <c r="N246" t="s">
        <v>1657</v>
      </c>
      <c r="O246" s="19">
        <v>45055</v>
      </c>
      <c r="P246" s="20">
        <v>0.64583333333333337</v>
      </c>
      <c r="Q246" t="s">
        <v>578</v>
      </c>
      <c r="R246" t="s">
        <v>1658</v>
      </c>
      <c r="S246" s="19">
        <v>45055</v>
      </c>
      <c r="T246" s="20">
        <v>0.54142361111111115</v>
      </c>
      <c r="U246">
        <v>33</v>
      </c>
      <c r="V246" t="s">
        <v>580</v>
      </c>
      <c r="W246" t="s">
        <v>581</v>
      </c>
      <c r="X246" t="s">
        <v>582</v>
      </c>
      <c r="Y246" t="s">
        <v>61</v>
      </c>
      <c r="Z246" t="s">
        <v>62</v>
      </c>
      <c r="AA246" t="s">
        <v>584</v>
      </c>
      <c r="AB246" t="s">
        <v>553</v>
      </c>
      <c r="AC246" s="12">
        <v>45054.551666666666</v>
      </c>
      <c r="AD246" s="12">
        <v>45055.645833333336</v>
      </c>
      <c r="AE246">
        <v>26.260000000067521</v>
      </c>
      <c r="AF246" s="12">
        <v>45055.54142361111</v>
      </c>
      <c r="AG246" s="20">
        <v>1.8333333333333333E-2</v>
      </c>
      <c r="AH246" s="12">
        <v>45055.559756944444</v>
      </c>
      <c r="AI246">
        <v>2.065833333414048</v>
      </c>
      <c r="AJ246" t="s">
        <v>143</v>
      </c>
      <c r="AM246">
        <v>5</v>
      </c>
      <c r="AN246">
        <v>9</v>
      </c>
      <c r="AO246" t="s">
        <v>144</v>
      </c>
      <c r="AP246">
        <v>19</v>
      </c>
      <c r="AQ246">
        <v>12</v>
      </c>
      <c r="AR246">
        <v>3</v>
      </c>
    </row>
    <row r="247" spans="1:44" x14ac:dyDescent="0.2">
      <c r="A247" t="s">
        <v>536</v>
      </c>
      <c r="B247" t="s">
        <v>569</v>
      </c>
      <c r="C247" t="s">
        <v>1659</v>
      </c>
      <c r="D247" t="s">
        <v>47</v>
      </c>
      <c r="E247" t="s">
        <v>539</v>
      </c>
      <c r="F247" t="s">
        <v>1034</v>
      </c>
      <c r="G247" t="s">
        <v>1035</v>
      </c>
      <c r="H247" t="s">
        <v>1036</v>
      </c>
      <c r="I247" t="s">
        <v>1037</v>
      </c>
      <c r="J247" t="s">
        <v>585</v>
      </c>
      <c r="K247" t="s">
        <v>586</v>
      </c>
      <c r="L247" s="19">
        <v>45054</v>
      </c>
      <c r="M247" s="20">
        <v>0.66011574074074075</v>
      </c>
      <c r="N247" t="s">
        <v>1660</v>
      </c>
      <c r="O247" s="19">
        <v>45055</v>
      </c>
      <c r="P247" s="20">
        <v>0.58333333333333337</v>
      </c>
      <c r="Q247" t="s">
        <v>578</v>
      </c>
      <c r="R247" t="s">
        <v>1661</v>
      </c>
      <c r="S247" s="19">
        <v>45055</v>
      </c>
      <c r="T247" s="20">
        <v>0.49150462962962965</v>
      </c>
      <c r="U247">
        <v>114</v>
      </c>
      <c r="V247" t="s">
        <v>1040</v>
      </c>
      <c r="W247" t="s">
        <v>1041</v>
      </c>
      <c r="X247" t="s">
        <v>801</v>
      </c>
      <c r="Y247" t="s">
        <v>61</v>
      </c>
      <c r="Z247" t="s">
        <v>583</v>
      </c>
      <c r="AA247" t="s">
        <v>584</v>
      </c>
      <c r="AB247" t="s">
        <v>553</v>
      </c>
      <c r="AC247" s="12">
        <v>45054.660115740742</v>
      </c>
      <c r="AD247" s="12">
        <v>45055.583333333336</v>
      </c>
      <c r="AE247">
        <v>22.157222222245764</v>
      </c>
      <c r="AF247" s="12">
        <v>45055.49150462963</v>
      </c>
      <c r="AG247" s="20">
        <v>6.3333333333333339E-2</v>
      </c>
      <c r="AH247" s="12">
        <v>45055.554837962962</v>
      </c>
      <c r="AI247">
        <v>0.68388888897607103</v>
      </c>
      <c r="AJ247" t="s">
        <v>143</v>
      </c>
      <c r="AM247">
        <v>5</v>
      </c>
      <c r="AN247">
        <v>9</v>
      </c>
      <c r="AO247" t="s">
        <v>144</v>
      </c>
      <c r="AP247">
        <v>19</v>
      </c>
      <c r="AQ247">
        <v>11</v>
      </c>
      <c r="AR247">
        <v>3</v>
      </c>
    </row>
    <row r="248" spans="1:44" x14ac:dyDescent="0.2">
      <c r="A248" t="s">
        <v>536</v>
      </c>
      <c r="B248" t="s">
        <v>569</v>
      </c>
      <c r="C248" t="s">
        <v>1659</v>
      </c>
      <c r="D248" t="s">
        <v>47</v>
      </c>
      <c r="E248" t="s">
        <v>539</v>
      </c>
      <c r="F248" t="s">
        <v>1034</v>
      </c>
      <c r="G248" t="s">
        <v>1035</v>
      </c>
      <c r="H248" t="s">
        <v>1036</v>
      </c>
      <c r="I248" t="s">
        <v>1037</v>
      </c>
      <c r="J248" t="s">
        <v>575</v>
      </c>
      <c r="K248" t="s">
        <v>576</v>
      </c>
      <c r="L248" s="19">
        <v>45054</v>
      </c>
      <c r="M248" s="20">
        <v>0.66011574074074075</v>
      </c>
      <c r="N248" t="s">
        <v>1660</v>
      </c>
      <c r="O248" s="19">
        <v>45055</v>
      </c>
      <c r="P248" s="20">
        <v>0.58333333333333337</v>
      </c>
      <c r="Q248" t="s">
        <v>578</v>
      </c>
      <c r="R248" t="s">
        <v>1661</v>
      </c>
      <c r="S248" s="19">
        <v>45055</v>
      </c>
      <c r="T248" s="20">
        <v>0.49150462962962965</v>
      </c>
      <c r="U248">
        <v>114</v>
      </c>
      <c r="V248" t="s">
        <v>1040</v>
      </c>
      <c r="W248" t="s">
        <v>1041</v>
      </c>
      <c r="X248" t="s">
        <v>801</v>
      </c>
      <c r="Y248" t="s">
        <v>61</v>
      </c>
      <c r="Z248" t="s">
        <v>62</v>
      </c>
      <c r="AA248" t="s">
        <v>584</v>
      </c>
      <c r="AB248" t="s">
        <v>553</v>
      </c>
      <c r="AC248" s="12">
        <v>45054.660115740742</v>
      </c>
      <c r="AD248" s="12">
        <v>45055.583333333336</v>
      </c>
      <c r="AE248">
        <v>22.157222222245764</v>
      </c>
      <c r="AF248" s="12">
        <v>45055.49150462963</v>
      </c>
      <c r="AG248" s="20">
        <v>6.3333333333333339E-2</v>
      </c>
      <c r="AH248" s="12">
        <v>45055.554837962962</v>
      </c>
      <c r="AI248">
        <v>0.68388888897607103</v>
      </c>
      <c r="AJ248" t="s">
        <v>143</v>
      </c>
      <c r="AM248">
        <v>5</v>
      </c>
      <c r="AN248">
        <v>9</v>
      </c>
      <c r="AO248" t="s">
        <v>144</v>
      </c>
      <c r="AP248">
        <v>19</v>
      </c>
      <c r="AQ248">
        <v>11</v>
      </c>
      <c r="AR248">
        <v>3</v>
      </c>
    </row>
    <row r="249" spans="1:44" x14ac:dyDescent="0.2">
      <c r="A249" t="s">
        <v>536</v>
      </c>
      <c r="B249" t="s">
        <v>569</v>
      </c>
      <c r="C249" t="s">
        <v>1662</v>
      </c>
      <c r="D249" t="s">
        <v>47</v>
      </c>
      <c r="E249" t="s">
        <v>539</v>
      </c>
      <c r="F249" t="s">
        <v>1663</v>
      </c>
      <c r="G249" t="s">
        <v>1664</v>
      </c>
      <c r="H249" t="s">
        <v>1665</v>
      </c>
      <c r="I249" t="s">
        <v>1666</v>
      </c>
      <c r="J249" t="s">
        <v>585</v>
      </c>
      <c r="K249" t="s">
        <v>586</v>
      </c>
      <c r="L249" s="19">
        <v>45054</v>
      </c>
      <c r="M249" s="20">
        <v>0.65879629629629632</v>
      </c>
      <c r="N249" t="s">
        <v>1667</v>
      </c>
      <c r="O249" s="19">
        <v>45055</v>
      </c>
      <c r="P249" s="20">
        <v>0.83333333333333337</v>
      </c>
      <c r="Q249" t="s">
        <v>578</v>
      </c>
      <c r="R249" t="s">
        <v>1668</v>
      </c>
      <c r="S249" s="19">
        <v>45055</v>
      </c>
      <c r="T249" s="20">
        <v>0.49298611111111112</v>
      </c>
      <c r="U249">
        <v>114</v>
      </c>
      <c r="V249" t="s">
        <v>1040</v>
      </c>
      <c r="W249" t="s">
        <v>1041</v>
      </c>
      <c r="X249" t="s">
        <v>801</v>
      </c>
      <c r="Y249" t="s">
        <v>61</v>
      </c>
      <c r="Z249" t="s">
        <v>583</v>
      </c>
      <c r="AA249" t="s">
        <v>584</v>
      </c>
      <c r="AB249" t="s">
        <v>553</v>
      </c>
      <c r="AC249" s="12">
        <v>45054.658796296295</v>
      </c>
      <c r="AD249" s="12">
        <v>45055.833333333336</v>
      </c>
      <c r="AE249">
        <v>28.188888888980728</v>
      </c>
      <c r="AF249" s="12">
        <v>45055.492986111109</v>
      </c>
      <c r="AG249" s="20">
        <v>6.3333333333333339E-2</v>
      </c>
      <c r="AH249" s="12">
        <v>45055.556319444448</v>
      </c>
      <c r="AI249">
        <v>6.6483333334908821</v>
      </c>
      <c r="AJ249" t="s">
        <v>143</v>
      </c>
      <c r="AM249">
        <v>5</v>
      </c>
      <c r="AN249">
        <v>9</v>
      </c>
      <c r="AO249" t="s">
        <v>144</v>
      </c>
      <c r="AP249">
        <v>19</v>
      </c>
      <c r="AQ249">
        <v>11</v>
      </c>
      <c r="AR249">
        <v>3</v>
      </c>
    </row>
    <row r="250" spans="1:44" x14ac:dyDescent="0.2">
      <c r="A250" t="s">
        <v>536</v>
      </c>
      <c r="B250" t="s">
        <v>569</v>
      </c>
      <c r="C250" t="s">
        <v>1662</v>
      </c>
      <c r="D250" t="s">
        <v>47</v>
      </c>
      <c r="E250" t="s">
        <v>539</v>
      </c>
      <c r="F250" t="s">
        <v>1663</v>
      </c>
      <c r="G250" t="s">
        <v>1664</v>
      </c>
      <c r="H250" t="s">
        <v>1665</v>
      </c>
      <c r="I250" t="s">
        <v>1666</v>
      </c>
      <c r="J250" t="s">
        <v>575</v>
      </c>
      <c r="K250" t="s">
        <v>576</v>
      </c>
      <c r="L250" s="19">
        <v>45054</v>
      </c>
      <c r="M250" s="20">
        <v>0.65879629629629632</v>
      </c>
      <c r="N250" t="s">
        <v>1667</v>
      </c>
      <c r="O250" s="19">
        <v>45055</v>
      </c>
      <c r="P250" s="20">
        <v>0.83333333333333337</v>
      </c>
      <c r="Q250" t="s">
        <v>578</v>
      </c>
      <c r="R250" t="s">
        <v>1668</v>
      </c>
      <c r="S250" s="19">
        <v>45055</v>
      </c>
      <c r="T250" s="20">
        <v>0.49298611111111112</v>
      </c>
      <c r="U250">
        <v>114</v>
      </c>
      <c r="V250" t="s">
        <v>1040</v>
      </c>
      <c r="W250" t="s">
        <v>1041</v>
      </c>
      <c r="X250" t="s">
        <v>801</v>
      </c>
      <c r="Y250" t="s">
        <v>61</v>
      </c>
      <c r="Z250" t="s">
        <v>62</v>
      </c>
      <c r="AA250" t="s">
        <v>584</v>
      </c>
      <c r="AB250" t="s">
        <v>553</v>
      </c>
      <c r="AC250" s="12">
        <v>45054.658796296295</v>
      </c>
      <c r="AD250" s="12">
        <v>45055.833333333336</v>
      </c>
      <c r="AE250">
        <v>28.188888888980728</v>
      </c>
      <c r="AF250" s="12">
        <v>45055.492986111109</v>
      </c>
      <c r="AG250" s="20">
        <v>6.3333333333333339E-2</v>
      </c>
      <c r="AH250" s="12">
        <v>45055.556319444448</v>
      </c>
      <c r="AI250">
        <v>6.6483333334908821</v>
      </c>
      <c r="AJ250" t="s">
        <v>143</v>
      </c>
      <c r="AM250">
        <v>5</v>
      </c>
      <c r="AN250">
        <v>9</v>
      </c>
      <c r="AO250" t="s">
        <v>144</v>
      </c>
      <c r="AP250">
        <v>19</v>
      </c>
      <c r="AQ250">
        <v>11</v>
      </c>
      <c r="AR250">
        <v>3</v>
      </c>
    </row>
    <row r="251" spans="1:44" x14ac:dyDescent="0.2">
      <c r="A251" t="s">
        <v>536</v>
      </c>
      <c r="B251" t="s">
        <v>569</v>
      </c>
      <c r="C251" t="s">
        <v>1669</v>
      </c>
      <c r="D251" t="s">
        <v>47</v>
      </c>
      <c r="E251" t="s">
        <v>539</v>
      </c>
      <c r="F251" t="s">
        <v>1331</v>
      </c>
      <c r="G251" t="s">
        <v>1332</v>
      </c>
      <c r="H251" t="s">
        <v>1333</v>
      </c>
      <c r="I251" t="s">
        <v>1334</v>
      </c>
      <c r="J251" t="s">
        <v>575</v>
      </c>
      <c r="K251" t="s">
        <v>576</v>
      </c>
      <c r="L251" s="19">
        <v>45054</v>
      </c>
      <c r="M251" s="20">
        <v>0.51906249999999998</v>
      </c>
      <c r="N251" t="s">
        <v>1670</v>
      </c>
      <c r="O251" s="19">
        <v>45055</v>
      </c>
      <c r="P251" s="20">
        <v>0.83333333333333337</v>
      </c>
      <c r="Q251" t="s">
        <v>578</v>
      </c>
      <c r="R251" t="s">
        <v>1671</v>
      </c>
      <c r="S251" s="19">
        <v>45055</v>
      </c>
      <c r="T251" s="20">
        <v>0.48538194444444444</v>
      </c>
      <c r="U251">
        <v>88</v>
      </c>
      <c r="V251" t="s">
        <v>993</v>
      </c>
      <c r="W251" t="s">
        <v>994</v>
      </c>
      <c r="X251" t="s">
        <v>801</v>
      </c>
      <c r="Y251" t="s">
        <v>61</v>
      </c>
      <c r="Z251" t="s">
        <v>62</v>
      </c>
      <c r="AA251" t="s">
        <v>584</v>
      </c>
      <c r="AB251" t="s">
        <v>553</v>
      </c>
      <c r="AC251" s="12">
        <v>45054.519062500003</v>
      </c>
      <c r="AD251" s="12">
        <v>45055.833333333336</v>
      </c>
      <c r="AE251">
        <v>31.542499999981374</v>
      </c>
      <c r="AF251" s="12">
        <v>45055.485381944447</v>
      </c>
      <c r="AG251" s="20">
        <v>4.8888888888888891E-2</v>
      </c>
      <c r="AH251" s="12">
        <v>45055.534270833334</v>
      </c>
      <c r="AI251">
        <v>7.1775000000488944</v>
      </c>
      <c r="AJ251" t="s">
        <v>143</v>
      </c>
      <c r="AM251">
        <v>5</v>
      </c>
      <c r="AN251">
        <v>9</v>
      </c>
      <c r="AO251" t="s">
        <v>144</v>
      </c>
      <c r="AP251">
        <v>19</v>
      </c>
      <c r="AQ251">
        <v>11</v>
      </c>
      <c r="AR251">
        <v>3</v>
      </c>
    </row>
    <row r="252" spans="1:44" x14ac:dyDescent="0.2">
      <c r="A252" t="s">
        <v>536</v>
      </c>
      <c r="B252" t="s">
        <v>569</v>
      </c>
      <c r="C252" t="s">
        <v>1672</v>
      </c>
      <c r="D252" t="s">
        <v>47</v>
      </c>
      <c r="E252" t="s">
        <v>539</v>
      </c>
      <c r="F252" t="s">
        <v>1110</v>
      </c>
      <c r="G252" t="s">
        <v>1111</v>
      </c>
      <c r="H252" t="s">
        <v>1112</v>
      </c>
      <c r="I252" t="s">
        <v>1113</v>
      </c>
      <c r="J252" t="s">
        <v>585</v>
      </c>
      <c r="K252" t="s">
        <v>586</v>
      </c>
      <c r="L252" s="19">
        <v>45054</v>
      </c>
      <c r="M252" s="20">
        <v>0.5499074074074074</v>
      </c>
      <c r="N252" t="s">
        <v>1673</v>
      </c>
      <c r="O252" s="19">
        <v>45055</v>
      </c>
      <c r="P252" s="20">
        <v>0.66666666666666663</v>
      </c>
      <c r="Q252" t="s">
        <v>578</v>
      </c>
      <c r="R252" t="s">
        <v>1674</v>
      </c>
      <c r="S252" s="19">
        <v>45055</v>
      </c>
      <c r="T252" s="20">
        <v>0.45534722222222218</v>
      </c>
      <c r="U252">
        <v>84</v>
      </c>
      <c r="V252" t="s">
        <v>1115</v>
      </c>
      <c r="W252" t="s">
        <v>1116</v>
      </c>
      <c r="X252" t="s">
        <v>811</v>
      </c>
      <c r="Y252" t="s">
        <v>61</v>
      </c>
      <c r="Z252" t="s">
        <v>62</v>
      </c>
      <c r="AA252" t="s">
        <v>584</v>
      </c>
      <c r="AB252" t="s">
        <v>553</v>
      </c>
      <c r="AC252" s="12">
        <v>45054.549907407411</v>
      </c>
      <c r="AD252" s="12">
        <v>45055.666666666664</v>
      </c>
      <c r="AE252">
        <v>26.802222222089767</v>
      </c>
      <c r="AF252" s="12">
        <v>45055.455347222225</v>
      </c>
      <c r="AG252" s="20">
        <v>4.6666666666666669E-2</v>
      </c>
      <c r="AH252" s="12">
        <v>45055.502013888887</v>
      </c>
      <c r="AI252">
        <v>3.9516666664858349</v>
      </c>
      <c r="AJ252" t="s">
        <v>143</v>
      </c>
      <c r="AM252">
        <v>5</v>
      </c>
      <c r="AN252">
        <v>9</v>
      </c>
      <c r="AO252" t="s">
        <v>144</v>
      </c>
      <c r="AP252">
        <v>19</v>
      </c>
      <c r="AQ252">
        <v>10</v>
      </c>
      <c r="AR252">
        <v>3</v>
      </c>
    </row>
    <row r="253" spans="1:44" x14ac:dyDescent="0.2">
      <c r="A253" t="s">
        <v>536</v>
      </c>
      <c r="B253" t="s">
        <v>569</v>
      </c>
      <c r="C253" t="s">
        <v>1675</v>
      </c>
      <c r="D253" t="s">
        <v>47</v>
      </c>
      <c r="E253" t="s">
        <v>539</v>
      </c>
      <c r="F253" t="s">
        <v>952</v>
      </c>
      <c r="G253" t="s">
        <v>953</v>
      </c>
      <c r="H253" t="s">
        <v>1676</v>
      </c>
      <c r="I253" t="s">
        <v>1677</v>
      </c>
      <c r="J253" t="s">
        <v>585</v>
      </c>
      <c r="K253" t="s">
        <v>586</v>
      </c>
      <c r="L253" s="19">
        <v>45054</v>
      </c>
      <c r="M253" s="20">
        <v>0.48625000000000002</v>
      </c>
      <c r="N253" t="s">
        <v>1678</v>
      </c>
      <c r="O253" s="19">
        <v>45055</v>
      </c>
      <c r="P253" s="20">
        <v>0.79166666666666663</v>
      </c>
      <c r="Q253" t="s">
        <v>578</v>
      </c>
      <c r="R253" t="s">
        <v>1679</v>
      </c>
      <c r="S253" s="19">
        <v>45055</v>
      </c>
      <c r="T253" s="20">
        <v>0.45302083333333337</v>
      </c>
      <c r="U253">
        <v>33</v>
      </c>
      <c r="V253" t="s">
        <v>580</v>
      </c>
      <c r="W253" t="s">
        <v>581</v>
      </c>
      <c r="X253" t="s">
        <v>811</v>
      </c>
      <c r="Y253" t="s">
        <v>61</v>
      </c>
      <c r="Z253" t="s">
        <v>62</v>
      </c>
      <c r="AA253" t="s">
        <v>584</v>
      </c>
      <c r="AB253" t="s">
        <v>553</v>
      </c>
      <c r="AC253" s="12">
        <v>45054.486250000002</v>
      </c>
      <c r="AD253" s="12">
        <v>45055.791666666664</v>
      </c>
      <c r="AE253">
        <v>31.329999999899883</v>
      </c>
      <c r="AF253" s="12">
        <v>45055.453020833331</v>
      </c>
      <c r="AG253" s="20">
        <v>1.8333333333333333E-2</v>
      </c>
      <c r="AH253" s="12">
        <v>45055.471354166664</v>
      </c>
      <c r="AI253">
        <v>7.6875</v>
      </c>
      <c r="AJ253" t="s">
        <v>143</v>
      </c>
      <c r="AM253">
        <v>5</v>
      </c>
      <c r="AN253">
        <v>9</v>
      </c>
      <c r="AO253" t="s">
        <v>144</v>
      </c>
      <c r="AP253">
        <v>19</v>
      </c>
      <c r="AQ253">
        <v>10</v>
      </c>
      <c r="AR253">
        <v>3</v>
      </c>
    </row>
    <row r="254" spans="1:44" x14ac:dyDescent="0.2">
      <c r="A254" t="s">
        <v>536</v>
      </c>
      <c r="B254" t="s">
        <v>569</v>
      </c>
      <c r="C254" t="s">
        <v>1680</v>
      </c>
      <c r="D254" t="s">
        <v>47</v>
      </c>
      <c r="E254" t="s">
        <v>539</v>
      </c>
      <c r="F254" t="s">
        <v>952</v>
      </c>
      <c r="G254" t="s">
        <v>953</v>
      </c>
      <c r="H254" t="s">
        <v>954</v>
      </c>
      <c r="I254" t="s">
        <v>955</v>
      </c>
      <c r="J254" t="s">
        <v>575</v>
      </c>
      <c r="K254" t="s">
        <v>576</v>
      </c>
      <c r="L254" s="19">
        <v>45054</v>
      </c>
      <c r="M254" s="20">
        <v>0.48256944444444444</v>
      </c>
      <c r="N254" t="s">
        <v>1681</v>
      </c>
      <c r="O254" s="19">
        <v>45055</v>
      </c>
      <c r="P254" s="20">
        <v>0.79166666666666663</v>
      </c>
      <c r="Q254" t="s">
        <v>578</v>
      </c>
      <c r="R254" t="s">
        <v>1682</v>
      </c>
      <c r="S254" s="19">
        <v>45055</v>
      </c>
      <c r="T254" s="20">
        <v>0.45454861111111106</v>
      </c>
      <c r="U254">
        <v>28</v>
      </c>
      <c r="V254" t="s">
        <v>957</v>
      </c>
      <c r="W254" t="s">
        <v>958</v>
      </c>
      <c r="X254" t="s">
        <v>811</v>
      </c>
      <c r="Y254" t="s">
        <v>61</v>
      </c>
      <c r="Z254" t="s">
        <v>62</v>
      </c>
      <c r="AA254" t="s">
        <v>584</v>
      </c>
      <c r="AB254" t="s">
        <v>553</v>
      </c>
      <c r="AC254" s="12">
        <v>45054.482569444444</v>
      </c>
      <c r="AD254" s="12">
        <v>45055.791666666664</v>
      </c>
      <c r="AE254">
        <v>31.418333333276678</v>
      </c>
      <c r="AF254" s="12">
        <v>45055.454548611109</v>
      </c>
      <c r="AG254" s="20">
        <v>1.5555555555555553E-2</v>
      </c>
      <c r="AH254" s="12">
        <v>45055.470104166663</v>
      </c>
      <c r="AI254">
        <v>7.7175000000279397</v>
      </c>
      <c r="AJ254" t="s">
        <v>143</v>
      </c>
      <c r="AM254">
        <v>5</v>
      </c>
      <c r="AN254">
        <v>9</v>
      </c>
      <c r="AO254" t="s">
        <v>144</v>
      </c>
      <c r="AP254">
        <v>19</v>
      </c>
      <c r="AQ254">
        <v>10</v>
      </c>
      <c r="AR254">
        <v>3</v>
      </c>
    </row>
    <row r="255" spans="1:44" x14ac:dyDescent="0.2">
      <c r="A255" t="s">
        <v>536</v>
      </c>
      <c r="B255" t="s">
        <v>569</v>
      </c>
      <c r="C255" t="s">
        <v>1683</v>
      </c>
      <c r="D255" t="s">
        <v>47</v>
      </c>
      <c r="E255" t="s">
        <v>539</v>
      </c>
      <c r="F255" t="s">
        <v>1344</v>
      </c>
      <c r="G255" t="s">
        <v>1345</v>
      </c>
      <c r="H255" t="s">
        <v>1346</v>
      </c>
      <c r="I255" t="s">
        <v>1347</v>
      </c>
      <c r="J255" t="s">
        <v>575</v>
      </c>
      <c r="K255" t="s">
        <v>576</v>
      </c>
      <c r="L255" s="19">
        <v>45054</v>
      </c>
      <c r="M255" s="20">
        <v>0.45064814814814813</v>
      </c>
      <c r="N255" t="s">
        <v>1684</v>
      </c>
      <c r="O255" s="19">
        <v>45056</v>
      </c>
      <c r="P255" s="20">
        <v>0.83333333333333337</v>
      </c>
      <c r="Q255" t="s">
        <v>578</v>
      </c>
      <c r="R255" t="s">
        <v>1685</v>
      </c>
      <c r="S255" s="19">
        <v>45055</v>
      </c>
      <c r="T255" s="20">
        <v>0.44190972222222219</v>
      </c>
      <c r="U255">
        <v>76</v>
      </c>
      <c r="V255" t="s">
        <v>594</v>
      </c>
      <c r="W255" t="s">
        <v>595</v>
      </c>
      <c r="X255" t="s">
        <v>582</v>
      </c>
      <c r="Y255" t="s">
        <v>61</v>
      </c>
      <c r="Z255" t="s">
        <v>583</v>
      </c>
      <c r="AA255" t="s">
        <v>584</v>
      </c>
      <c r="AB255" t="s">
        <v>553</v>
      </c>
      <c r="AC255" s="12">
        <v>45054.450648148151</v>
      </c>
      <c r="AD255" s="12">
        <v>45056.833333333336</v>
      </c>
      <c r="AE255">
        <v>57.184444444428664</v>
      </c>
      <c r="AF255" s="12">
        <v>45055.44190972222</v>
      </c>
      <c r="AG255" s="20">
        <v>4.2222222222222223E-2</v>
      </c>
      <c r="AH255" s="12">
        <v>45055.484131944446</v>
      </c>
      <c r="AI255">
        <v>32.380833333532792</v>
      </c>
      <c r="AJ255" t="s">
        <v>143</v>
      </c>
      <c r="AM255">
        <v>5</v>
      </c>
      <c r="AN255">
        <v>9</v>
      </c>
      <c r="AO255" t="s">
        <v>144</v>
      </c>
      <c r="AP255">
        <v>19</v>
      </c>
      <c r="AQ255">
        <v>10</v>
      </c>
      <c r="AR255">
        <v>3</v>
      </c>
    </row>
    <row r="256" spans="1:44" x14ac:dyDescent="0.2">
      <c r="A256" t="s">
        <v>536</v>
      </c>
      <c r="B256" t="s">
        <v>569</v>
      </c>
      <c r="C256" t="s">
        <v>1683</v>
      </c>
      <c r="D256" t="s">
        <v>47</v>
      </c>
      <c r="E256" t="s">
        <v>539</v>
      </c>
      <c r="F256" t="s">
        <v>1344</v>
      </c>
      <c r="G256" t="s">
        <v>1345</v>
      </c>
      <c r="H256" t="s">
        <v>1346</v>
      </c>
      <c r="I256" t="s">
        <v>1347</v>
      </c>
      <c r="J256" t="s">
        <v>585</v>
      </c>
      <c r="K256" t="s">
        <v>586</v>
      </c>
      <c r="L256" s="19">
        <v>45054</v>
      </c>
      <c r="M256" s="20">
        <v>0.45064814814814813</v>
      </c>
      <c r="N256" t="s">
        <v>1684</v>
      </c>
      <c r="O256" s="19">
        <v>45056</v>
      </c>
      <c r="P256" s="20">
        <v>0.83333333333333337</v>
      </c>
      <c r="Q256" t="s">
        <v>578</v>
      </c>
      <c r="R256" t="s">
        <v>1685</v>
      </c>
      <c r="S256" s="19">
        <v>45055</v>
      </c>
      <c r="T256" s="20">
        <v>0.44190972222222219</v>
      </c>
      <c r="U256">
        <v>76</v>
      </c>
      <c r="V256" t="s">
        <v>594</v>
      </c>
      <c r="W256" t="s">
        <v>595</v>
      </c>
      <c r="X256" t="s">
        <v>582</v>
      </c>
      <c r="Y256" t="s">
        <v>61</v>
      </c>
      <c r="Z256" t="s">
        <v>62</v>
      </c>
      <c r="AA256" t="s">
        <v>584</v>
      </c>
      <c r="AB256" t="s">
        <v>553</v>
      </c>
      <c r="AC256" s="12">
        <v>45054.450648148151</v>
      </c>
      <c r="AD256" s="12">
        <v>45056.833333333336</v>
      </c>
      <c r="AE256">
        <v>57.184444444428664</v>
      </c>
      <c r="AF256" s="12">
        <v>45055.44190972222</v>
      </c>
      <c r="AG256" s="20">
        <v>4.2222222222222223E-2</v>
      </c>
      <c r="AH256" s="12">
        <v>45055.484131944446</v>
      </c>
      <c r="AI256">
        <v>32.380833333532792</v>
      </c>
      <c r="AJ256" t="s">
        <v>143</v>
      </c>
      <c r="AM256">
        <v>5</v>
      </c>
      <c r="AN256">
        <v>9</v>
      </c>
      <c r="AO256" t="s">
        <v>144</v>
      </c>
      <c r="AP256">
        <v>19</v>
      </c>
      <c r="AQ256">
        <v>10</v>
      </c>
      <c r="AR256">
        <v>3</v>
      </c>
    </row>
    <row r="257" spans="1:44" x14ac:dyDescent="0.2">
      <c r="A257" t="s">
        <v>536</v>
      </c>
      <c r="B257" t="s">
        <v>569</v>
      </c>
      <c r="C257" t="s">
        <v>1686</v>
      </c>
      <c r="D257" t="s">
        <v>47</v>
      </c>
      <c r="E257" t="s">
        <v>539</v>
      </c>
      <c r="F257" t="s">
        <v>1687</v>
      </c>
      <c r="G257" t="s">
        <v>1688</v>
      </c>
      <c r="H257" t="s">
        <v>1689</v>
      </c>
      <c r="I257" t="s">
        <v>1690</v>
      </c>
      <c r="J257" t="s">
        <v>575</v>
      </c>
      <c r="K257" t="s">
        <v>576</v>
      </c>
      <c r="L257" s="19">
        <v>45051</v>
      </c>
      <c r="M257" s="20">
        <v>0.47172453703703704</v>
      </c>
      <c r="N257" t="s">
        <v>1691</v>
      </c>
      <c r="O257" s="19">
        <v>45055</v>
      </c>
      <c r="P257" s="20">
        <v>0.625</v>
      </c>
      <c r="Q257" t="s">
        <v>578</v>
      </c>
      <c r="R257" t="s">
        <v>1692</v>
      </c>
      <c r="S257" s="19">
        <v>45055</v>
      </c>
      <c r="T257" s="20">
        <v>0.44277777777777777</v>
      </c>
      <c r="U257">
        <v>57</v>
      </c>
      <c r="V257" t="s">
        <v>1693</v>
      </c>
      <c r="W257" t="s">
        <v>1694</v>
      </c>
      <c r="X257" t="s">
        <v>582</v>
      </c>
      <c r="Y257" t="s">
        <v>61</v>
      </c>
      <c r="Z257" t="s">
        <v>62</v>
      </c>
      <c r="AA257" t="s">
        <v>584</v>
      </c>
      <c r="AB257" t="s">
        <v>553</v>
      </c>
      <c r="AC257" s="12">
        <v>45051.471724537034</v>
      </c>
      <c r="AD257" s="12">
        <v>45055.625</v>
      </c>
      <c r="AE257">
        <v>99.67861111118691</v>
      </c>
      <c r="AF257" s="12">
        <v>45055.442777777775</v>
      </c>
      <c r="AG257" s="20">
        <v>3.1666666666666669E-2</v>
      </c>
      <c r="AH257" s="12">
        <v>45055.474444444444</v>
      </c>
      <c r="AI257">
        <v>3.6133333333418705</v>
      </c>
      <c r="AJ257" t="s">
        <v>143</v>
      </c>
      <c r="AM257">
        <v>5</v>
      </c>
      <c r="AN257">
        <v>9</v>
      </c>
      <c r="AO257" t="s">
        <v>144</v>
      </c>
      <c r="AP257">
        <v>19</v>
      </c>
      <c r="AQ257">
        <v>10</v>
      </c>
      <c r="AR257">
        <v>3</v>
      </c>
    </row>
    <row r="258" spans="1:44" x14ac:dyDescent="0.2">
      <c r="A258" t="s">
        <v>536</v>
      </c>
      <c r="B258" t="s">
        <v>569</v>
      </c>
      <c r="C258" t="s">
        <v>1695</v>
      </c>
      <c r="D258" t="s">
        <v>47</v>
      </c>
      <c r="E258" t="s">
        <v>539</v>
      </c>
      <c r="F258" t="s">
        <v>1131</v>
      </c>
      <c r="G258" t="s">
        <v>1132</v>
      </c>
      <c r="H258" t="s">
        <v>1133</v>
      </c>
      <c r="I258" t="s">
        <v>1134</v>
      </c>
      <c r="J258" t="s">
        <v>585</v>
      </c>
      <c r="K258" t="s">
        <v>586</v>
      </c>
      <c r="L258" s="19">
        <v>45055</v>
      </c>
      <c r="M258" s="20">
        <v>0.42552083333333335</v>
      </c>
      <c r="N258" t="s">
        <v>1135</v>
      </c>
      <c r="O258" s="19">
        <v>45055</v>
      </c>
      <c r="P258" s="20">
        <v>0.5625</v>
      </c>
      <c r="Q258" t="s">
        <v>578</v>
      </c>
      <c r="R258" t="s">
        <v>1696</v>
      </c>
      <c r="S258" s="19">
        <v>45055</v>
      </c>
      <c r="T258" s="20">
        <v>0.41584490740740737</v>
      </c>
      <c r="U258">
        <v>17</v>
      </c>
      <c r="V258" t="s">
        <v>887</v>
      </c>
      <c r="W258" t="s">
        <v>888</v>
      </c>
      <c r="X258" t="s">
        <v>789</v>
      </c>
      <c r="Y258" t="s">
        <v>61</v>
      </c>
      <c r="Z258" t="s">
        <v>583</v>
      </c>
      <c r="AA258" t="s">
        <v>584</v>
      </c>
      <c r="AB258" t="s">
        <v>553</v>
      </c>
      <c r="AC258" s="12">
        <v>45055.425520833334</v>
      </c>
      <c r="AD258" s="12">
        <v>45055.5625</v>
      </c>
      <c r="AE258">
        <v>3.2874999999767169</v>
      </c>
      <c r="AF258" s="12">
        <v>45055.415844907409</v>
      </c>
      <c r="AG258" s="20">
        <v>9.4444444444444445E-3</v>
      </c>
      <c r="AH258" s="12">
        <v>45055.42528935185</v>
      </c>
      <c r="AI258">
        <v>3.2930555554339662</v>
      </c>
      <c r="AJ258" t="s">
        <v>143</v>
      </c>
      <c r="AM258">
        <v>5</v>
      </c>
      <c r="AN258">
        <v>9</v>
      </c>
      <c r="AO258" t="s">
        <v>144</v>
      </c>
      <c r="AP258">
        <v>19</v>
      </c>
      <c r="AQ258">
        <v>9</v>
      </c>
      <c r="AR258">
        <v>3</v>
      </c>
    </row>
    <row r="259" spans="1:44" x14ac:dyDescent="0.2">
      <c r="A259" t="s">
        <v>536</v>
      </c>
      <c r="B259" t="s">
        <v>569</v>
      </c>
      <c r="C259" t="s">
        <v>1695</v>
      </c>
      <c r="D259" t="s">
        <v>47</v>
      </c>
      <c r="E259" t="s">
        <v>539</v>
      </c>
      <c r="F259" t="s">
        <v>1131</v>
      </c>
      <c r="G259" t="s">
        <v>1132</v>
      </c>
      <c r="H259" t="s">
        <v>1133</v>
      </c>
      <c r="I259" t="s">
        <v>1134</v>
      </c>
      <c r="J259" t="s">
        <v>575</v>
      </c>
      <c r="K259" t="s">
        <v>576</v>
      </c>
      <c r="L259" s="19">
        <v>45055</v>
      </c>
      <c r="M259" s="20">
        <v>0.42552083333333335</v>
      </c>
      <c r="N259" t="s">
        <v>1135</v>
      </c>
      <c r="O259" s="19">
        <v>45055</v>
      </c>
      <c r="P259" s="20">
        <v>0.5625</v>
      </c>
      <c r="Q259" t="s">
        <v>578</v>
      </c>
      <c r="R259" t="s">
        <v>1696</v>
      </c>
      <c r="S259" s="19">
        <v>45055</v>
      </c>
      <c r="T259" s="20">
        <v>0.41584490740740737</v>
      </c>
      <c r="U259">
        <v>17</v>
      </c>
      <c r="V259" t="s">
        <v>887</v>
      </c>
      <c r="W259" t="s">
        <v>888</v>
      </c>
      <c r="X259" t="s">
        <v>789</v>
      </c>
      <c r="Y259" t="s">
        <v>61</v>
      </c>
      <c r="Z259" t="s">
        <v>62</v>
      </c>
      <c r="AA259" t="s">
        <v>584</v>
      </c>
      <c r="AB259" t="s">
        <v>553</v>
      </c>
      <c r="AC259" s="12">
        <v>45055.425520833334</v>
      </c>
      <c r="AD259" s="12">
        <v>45055.5625</v>
      </c>
      <c r="AE259">
        <v>3.2874999999767169</v>
      </c>
      <c r="AF259" s="12">
        <v>45055.415844907409</v>
      </c>
      <c r="AG259" s="20">
        <v>9.4444444444444445E-3</v>
      </c>
      <c r="AH259" s="12">
        <v>45055.42528935185</v>
      </c>
      <c r="AI259">
        <v>3.2930555554339662</v>
      </c>
      <c r="AJ259" t="s">
        <v>143</v>
      </c>
      <c r="AM259">
        <v>5</v>
      </c>
      <c r="AN259">
        <v>9</v>
      </c>
      <c r="AO259" t="s">
        <v>144</v>
      </c>
      <c r="AP259">
        <v>19</v>
      </c>
      <c r="AQ259">
        <v>9</v>
      </c>
      <c r="AR259">
        <v>3</v>
      </c>
    </row>
    <row r="260" spans="1:44" x14ac:dyDescent="0.2">
      <c r="A260" t="s">
        <v>536</v>
      </c>
      <c r="B260" t="s">
        <v>569</v>
      </c>
      <c r="C260" t="s">
        <v>1697</v>
      </c>
      <c r="D260" t="s">
        <v>47</v>
      </c>
      <c r="E260" t="s">
        <v>539</v>
      </c>
      <c r="F260" t="s">
        <v>987</v>
      </c>
      <c r="G260" t="s">
        <v>988</v>
      </c>
      <c r="H260" t="s">
        <v>989</v>
      </c>
      <c r="I260" t="s">
        <v>990</v>
      </c>
      <c r="J260" t="s">
        <v>575</v>
      </c>
      <c r="K260" t="s">
        <v>576</v>
      </c>
      <c r="L260" s="19">
        <v>45054</v>
      </c>
      <c r="M260" s="20">
        <v>0.65989583333333335</v>
      </c>
      <c r="N260" t="s">
        <v>1698</v>
      </c>
      <c r="O260" s="19">
        <v>45055</v>
      </c>
      <c r="P260" s="20">
        <v>0.5</v>
      </c>
      <c r="Q260" t="s">
        <v>578</v>
      </c>
      <c r="R260" t="s">
        <v>1699</v>
      </c>
      <c r="S260" s="19">
        <v>45055</v>
      </c>
      <c r="T260" s="20">
        <v>0.39806712962962965</v>
      </c>
      <c r="U260">
        <v>88</v>
      </c>
      <c r="V260" t="s">
        <v>993</v>
      </c>
      <c r="W260" t="s">
        <v>994</v>
      </c>
      <c r="X260" t="s">
        <v>1353</v>
      </c>
      <c r="Y260" t="s">
        <v>61</v>
      </c>
      <c r="Z260" t="s">
        <v>62</v>
      </c>
      <c r="AA260" t="s">
        <v>584</v>
      </c>
      <c r="AB260" t="s">
        <v>553</v>
      </c>
      <c r="AC260" s="12">
        <v>45054.659895833334</v>
      </c>
      <c r="AD260" s="12">
        <v>45055.5</v>
      </c>
      <c r="AE260">
        <v>20.162499999976717</v>
      </c>
      <c r="AF260" s="12">
        <v>45055.39806712963</v>
      </c>
      <c r="AG260" s="20">
        <v>4.8888888888888891E-2</v>
      </c>
      <c r="AH260" s="12">
        <v>45055.446956018517</v>
      </c>
      <c r="AI260">
        <v>1.2730555555899628</v>
      </c>
      <c r="AJ260" t="s">
        <v>143</v>
      </c>
      <c r="AM260">
        <v>5</v>
      </c>
      <c r="AN260">
        <v>9</v>
      </c>
      <c r="AO260" t="s">
        <v>144</v>
      </c>
      <c r="AP260">
        <v>19</v>
      </c>
      <c r="AQ260">
        <v>9</v>
      </c>
      <c r="AR260">
        <v>3</v>
      </c>
    </row>
    <row r="261" spans="1:44" x14ac:dyDescent="0.2">
      <c r="A261" t="s">
        <v>536</v>
      </c>
      <c r="B261" t="s">
        <v>569</v>
      </c>
      <c r="C261" t="s">
        <v>1700</v>
      </c>
      <c r="D261" t="s">
        <v>47</v>
      </c>
      <c r="E261" t="s">
        <v>539</v>
      </c>
      <c r="F261" t="s">
        <v>1190</v>
      </c>
      <c r="G261" t="s">
        <v>1191</v>
      </c>
      <c r="H261" t="s">
        <v>1192</v>
      </c>
      <c r="I261" t="s">
        <v>1193</v>
      </c>
      <c r="J261" t="s">
        <v>575</v>
      </c>
      <c r="K261" t="s">
        <v>576</v>
      </c>
      <c r="L261" s="19">
        <v>45054</v>
      </c>
      <c r="M261" s="20">
        <v>0.60370370370370374</v>
      </c>
      <c r="N261" t="s">
        <v>1701</v>
      </c>
      <c r="O261" s="19">
        <v>45055</v>
      </c>
      <c r="P261" s="20">
        <v>0.33333333333333331</v>
      </c>
      <c r="Q261" t="s">
        <v>578</v>
      </c>
      <c r="R261" t="s">
        <v>1702</v>
      </c>
      <c r="S261" s="19">
        <v>45055</v>
      </c>
      <c r="T261" s="20">
        <v>0.29377314814814814</v>
      </c>
      <c r="U261">
        <v>33</v>
      </c>
      <c r="V261" t="s">
        <v>580</v>
      </c>
      <c r="W261" t="s">
        <v>581</v>
      </c>
      <c r="X261" t="s">
        <v>582</v>
      </c>
      <c r="Y261" t="s">
        <v>61</v>
      </c>
      <c r="Z261" t="s">
        <v>62</v>
      </c>
      <c r="AA261" t="s">
        <v>584</v>
      </c>
      <c r="AB261" t="s">
        <v>553</v>
      </c>
      <c r="AC261" s="12">
        <v>45054.603703703702</v>
      </c>
      <c r="AD261" s="12">
        <v>45055.333333333336</v>
      </c>
      <c r="AE261">
        <v>17.511111111205537</v>
      </c>
      <c r="AF261" s="12">
        <v>45055.293773148151</v>
      </c>
      <c r="AG261" s="20">
        <v>1.8333333333333333E-2</v>
      </c>
      <c r="AH261" s="12">
        <v>45055.312106481484</v>
      </c>
      <c r="AI261">
        <v>0.50944444444030523</v>
      </c>
      <c r="AJ261" t="s">
        <v>143</v>
      </c>
      <c r="AM261">
        <v>5</v>
      </c>
      <c r="AN261">
        <v>9</v>
      </c>
      <c r="AO261" t="s">
        <v>144</v>
      </c>
      <c r="AP261">
        <v>19</v>
      </c>
      <c r="AQ261">
        <v>7</v>
      </c>
      <c r="AR261">
        <v>3</v>
      </c>
    </row>
    <row r="262" spans="1:44" x14ac:dyDescent="0.2">
      <c r="A262" t="s">
        <v>536</v>
      </c>
      <c r="B262" t="s">
        <v>569</v>
      </c>
      <c r="C262" t="s">
        <v>1703</v>
      </c>
      <c r="D262" t="s">
        <v>47</v>
      </c>
      <c r="E262" t="s">
        <v>539</v>
      </c>
      <c r="F262" t="s">
        <v>1205</v>
      </c>
      <c r="G262" t="s">
        <v>1206</v>
      </c>
      <c r="H262" t="s">
        <v>1207</v>
      </c>
      <c r="I262" t="s">
        <v>1208</v>
      </c>
      <c r="J262" t="s">
        <v>575</v>
      </c>
      <c r="K262" t="s">
        <v>576</v>
      </c>
      <c r="L262" s="19">
        <v>45054</v>
      </c>
      <c r="M262" s="20">
        <v>0.39429398148148148</v>
      </c>
      <c r="N262" t="s">
        <v>1704</v>
      </c>
      <c r="O262" s="19">
        <v>45055</v>
      </c>
      <c r="P262" s="20">
        <v>0.6875</v>
      </c>
      <c r="Q262" t="s">
        <v>578</v>
      </c>
      <c r="R262" t="s">
        <v>1705</v>
      </c>
      <c r="S262" s="19">
        <v>45055</v>
      </c>
      <c r="T262" s="20">
        <v>0.2926273148148148</v>
      </c>
      <c r="U262">
        <v>33</v>
      </c>
      <c r="V262" t="s">
        <v>580</v>
      </c>
      <c r="W262" t="s">
        <v>581</v>
      </c>
      <c r="X262" t="s">
        <v>582</v>
      </c>
      <c r="Y262" t="s">
        <v>61</v>
      </c>
      <c r="Z262" t="s">
        <v>583</v>
      </c>
      <c r="AA262" t="s">
        <v>584</v>
      </c>
      <c r="AB262" t="s">
        <v>553</v>
      </c>
      <c r="AC262" s="12">
        <v>45054.394293981481</v>
      </c>
      <c r="AD262" s="12">
        <v>45055.6875</v>
      </c>
      <c r="AE262">
        <v>31.036944444465917</v>
      </c>
      <c r="AF262" s="12">
        <v>45055.292627314811</v>
      </c>
      <c r="AG262" s="20">
        <v>1.8333333333333333E-2</v>
      </c>
      <c r="AH262" s="12">
        <v>45055.310960648145</v>
      </c>
      <c r="AI262">
        <v>9.0369444445241243</v>
      </c>
      <c r="AJ262" t="s">
        <v>143</v>
      </c>
      <c r="AM262">
        <v>5</v>
      </c>
      <c r="AN262">
        <v>9</v>
      </c>
      <c r="AO262" t="s">
        <v>144</v>
      </c>
      <c r="AP262">
        <v>19</v>
      </c>
      <c r="AQ262">
        <v>7</v>
      </c>
      <c r="AR262">
        <v>3</v>
      </c>
    </row>
    <row r="263" spans="1:44" x14ac:dyDescent="0.2">
      <c r="A263" t="s">
        <v>536</v>
      </c>
      <c r="B263" t="s">
        <v>569</v>
      </c>
      <c r="C263" t="s">
        <v>1703</v>
      </c>
      <c r="D263" t="s">
        <v>47</v>
      </c>
      <c r="E263" t="s">
        <v>539</v>
      </c>
      <c r="F263" t="s">
        <v>1205</v>
      </c>
      <c r="G263" t="s">
        <v>1206</v>
      </c>
      <c r="H263" t="s">
        <v>1207</v>
      </c>
      <c r="I263" t="s">
        <v>1208</v>
      </c>
      <c r="J263" t="s">
        <v>585</v>
      </c>
      <c r="K263" t="s">
        <v>586</v>
      </c>
      <c r="L263" s="19">
        <v>45054</v>
      </c>
      <c r="M263" s="20">
        <v>0.39429398148148148</v>
      </c>
      <c r="N263" t="s">
        <v>1704</v>
      </c>
      <c r="O263" s="19">
        <v>45055</v>
      </c>
      <c r="P263" s="20">
        <v>0.6875</v>
      </c>
      <c r="Q263" t="s">
        <v>578</v>
      </c>
      <c r="R263" t="s">
        <v>1705</v>
      </c>
      <c r="S263" s="19">
        <v>45055</v>
      </c>
      <c r="T263" s="20">
        <v>0.2926273148148148</v>
      </c>
      <c r="U263">
        <v>33</v>
      </c>
      <c r="V263" t="s">
        <v>580</v>
      </c>
      <c r="W263" t="s">
        <v>581</v>
      </c>
      <c r="X263" t="s">
        <v>582</v>
      </c>
      <c r="Y263" t="s">
        <v>61</v>
      </c>
      <c r="Z263" t="s">
        <v>62</v>
      </c>
      <c r="AA263" t="s">
        <v>584</v>
      </c>
      <c r="AB263" t="s">
        <v>553</v>
      </c>
      <c r="AC263" s="12">
        <v>45054.394293981481</v>
      </c>
      <c r="AD263" s="12">
        <v>45055.6875</v>
      </c>
      <c r="AE263">
        <v>31.036944444465917</v>
      </c>
      <c r="AF263" s="12">
        <v>45055.292627314811</v>
      </c>
      <c r="AG263" s="20">
        <v>1.8333333333333333E-2</v>
      </c>
      <c r="AH263" s="12">
        <v>45055.310960648145</v>
      </c>
      <c r="AI263">
        <v>9.0369444445241243</v>
      </c>
      <c r="AJ263" t="s">
        <v>143</v>
      </c>
      <c r="AM263">
        <v>5</v>
      </c>
      <c r="AN263">
        <v>9</v>
      </c>
      <c r="AO263" t="s">
        <v>144</v>
      </c>
      <c r="AP263">
        <v>19</v>
      </c>
      <c r="AQ263">
        <v>7</v>
      </c>
      <c r="AR263">
        <v>3</v>
      </c>
    </row>
    <row r="264" spans="1:44" x14ac:dyDescent="0.2">
      <c r="A264" t="s">
        <v>536</v>
      </c>
      <c r="B264" t="s">
        <v>569</v>
      </c>
      <c r="C264" t="s">
        <v>1706</v>
      </c>
      <c r="D264" t="s">
        <v>47</v>
      </c>
      <c r="E264" t="s">
        <v>539</v>
      </c>
      <c r="F264" t="s">
        <v>846</v>
      </c>
      <c r="G264" t="s">
        <v>847</v>
      </c>
      <c r="H264" t="s">
        <v>848</v>
      </c>
      <c r="I264" t="s">
        <v>849</v>
      </c>
      <c r="J264" t="s">
        <v>575</v>
      </c>
      <c r="K264" t="s">
        <v>576</v>
      </c>
      <c r="L264" s="19">
        <v>45054</v>
      </c>
      <c r="M264" s="20">
        <v>0.56106481481481485</v>
      </c>
      <c r="N264" t="s">
        <v>1707</v>
      </c>
      <c r="O264" s="19">
        <v>45055</v>
      </c>
      <c r="P264" s="20">
        <v>0.35416666666666669</v>
      </c>
      <c r="Q264" t="s">
        <v>578</v>
      </c>
      <c r="R264" t="s">
        <v>1708</v>
      </c>
      <c r="S264" s="19">
        <v>45055</v>
      </c>
      <c r="T264" s="20">
        <v>0.26512731481481483</v>
      </c>
      <c r="U264">
        <v>47</v>
      </c>
      <c r="V264" t="s">
        <v>852</v>
      </c>
      <c r="W264" t="s">
        <v>853</v>
      </c>
      <c r="X264" t="s">
        <v>789</v>
      </c>
      <c r="Y264" t="s">
        <v>61</v>
      </c>
      <c r="Z264" t="s">
        <v>62</v>
      </c>
      <c r="AA264" t="s">
        <v>584</v>
      </c>
      <c r="AB264" t="s">
        <v>553</v>
      </c>
      <c r="AC264" s="12">
        <v>45054.561064814814</v>
      </c>
      <c r="AD264" s="12">
        <v>45055.354166666664</v>
      </c>
      <c r="AE264">
        <v>19.034444444405381</v>
      </c>
      <c r="AF264" s="12">
        <v>45055.265127314815</v>
      </c>
      <c r="AG264" s="20">
        <v>2.6111111111111113E-2</v>
      </c>
      <c r="AH264" s="12">
        <v>45055.291238425925</v>
      </c>
      <c r="AI264">
        <v>1.5102777777356096</v>
      </c>
      <c r="AJ264" t="s">
        <v>143</v>
      </c>
      <c r="AM264">
        <v>5</v>
      </c>
      <c r="AN264">
        <v>9</v>
      </c>
      <c r="AO264" t="s">
        <v>144</v>
      </c>
      <c r="AP264">
        <v>19</v>
      </c>
      <c r="AQ264">
        <v>6</v>
      </c>
      <c r="AR264">
        <v>3</v>
      </c>
    </row>
    <row r="265" spans="1:44" x14ac:dyDescent="0.2">
      <c r="A265" t="s">
        <v>536</v>
      </c>
      <c r="B265" t="s">
        <v>569</v>
      </c>
      <c r="C265" t="s">
        <v>1709</v>
      </c>
      <c r="D265" t="s">
        <v>47</v>
      </c>
      <c r="E265" t="s">
        <v>539</v>
      </c>
      <c r="F265" t="s">
        <v>1710</v>
      </c>
      <c r="G265" t="s">
        <v>1711</v>
      </c>
      <c r="H265" t="s">
        <v>1712</v>
      </c>
      <c r="I265" t="s">
        <v>1713</v>
      </c>
      <c r="J265" t="s">
        <v>575</v>
      </c>
      <c r="K265" t="s">
        <v>576</v>
      </c>
      <c r="L265" s="19">
        <v>45054</v>
      </c>
      <c r="M265" s="20">
        <v>0.46960648148148149</v>
      </c>
      <c r="N265" t="s">
        <v>1714</v>
      </c>
      <c r="O265" s="19">
        <v>45055</v>
      </c>
      <c r="P265" s="20">
        <v>0.33333333333333331</v>
      </c>
      <c r="Q265" t="s">
        <v>578</v>
      </c>
      <c r="R265" t="s">
        <v>1715</v>
      </c>
      <c r="S265" s="19">
        <v>45054</v>
      </c>
      <c r="T265" s="20">
        <v>0.67249999999999999</v>
      </c>
      <c r="U265">
        <v>41</v>
      </c>
      <c r="V265" t="s">
        <v>1001</v>
      </c>
      <c r="W265" t="s">
        <v>1002</v>
      </c>
      <c r="X265" t="s">
        <v>801</v>
      </c>
      <c r="Y265" t="s">
        <v>61</v>
      </c>
      <c r="Z265" t="s">
        <v>62</v>
      </c>
      <c r="AA265" t="s">
        <v>584</v>
      </c>
      <c r="AB265" t="s">
        <v>553</v>
      </c>
      <c r="AC265" s="12">
        <v>45054.469606481478</v>
      </c>
      <c r="AD265" s="12">
        <v>45055.333333333336</v>
      </c>
      <c r="AE265">
        <v>20.729444444586989</v>
      </c>
      <c r="AF265" s="12">
        <v>45054.672500000001</v>
      </c>
      <c r="AG265" s="20">
        <v>2.2777777777777775E-2</v>
      </c>
      <c r="AH265" s="12">
        <v>45054.695277777777</v>
      </c>
      <c r="AI265">
        <v>15.31333333341172</v>
      </c>
      <c r="AJ265" t="s">
        <v>143</v>
      </c>
      <c r="AM265">
        <v>5</v>
      </c>
      <c r="AN265">
        <v>8</v>
      </c>
      <c r="AO265" t="s">
        <v>144</v>
      </c>
      <c r="AP265">
        <v>19</v>
      </c>
      <c r="AQ265">
        <v>16</v>
      </c>
      <c r="AR265">
        <v>2</v>
      </c>
    </row>
    <row r="266" spans="1:44" x14ac:dyDescent="0.2">
      <c r="A266" t="s">
        <v>536</v>
      </c>
      <c r="B266" t="s">
        <v>569</v>
      </c>
      <c r="C266" t="s">
        <v>1716</v>
      </c>
      <c r="D266" t="s">
        <v>47</v>
      </c>
      <c r="E266" t="s">
        <v>539</v>
      </c>
      <c r="F266" t="s">
        <v>1717</v>
      </c>
      <c r="G266" t="s">
        <v>1718</v>
      </c>
      <c r="H266" t="s">
        <v>1719</v>
      </c>
      <c r="I266" t="s">
        <v>1720</v>
      </c>
      <c r="J266" t="s">
        <v>575</v>
      </c>
      <c r="K266" t="s">
        <v>576</v>
      </c>
      <c r="L266" s="19">
        <v>45051</v>
      </c>
      <c r="M266" s="20">
        <v>0.32848379629629632</v>
      </c>
      <c r="N266" t="s">
        <v>1721</v>
      </c>
      <c r="O266" s="19">
        <v>45054</v>
      </c>
      <c r="P266" s="20">
        <v>0.83333333333333337</v>
      </c>
      <c r="Q266" t="s">
        <v>578</v>
      </c>
      <c r="R266" t="s">
        <v>1722</v>
      </c>
      <c r="S266" s="19">
        <v>45054</v>
      </c>
      <c r="T266" s="20">
        <v>0.43435185185185188</v>
      </c>
      <c r="U266">
        <v>41</v>
      </c>
      <c r="V266" t="s">
        <v>1001</v>
      </c>
      <c r="W266" t="s">
        <v>1002</v>
      </c>
      <c r="X266" t="s">
        <v>789</v>
      </c>
      <c r="Y266" t="s">
        <v>61</v>
      </c>
      <c r="Z266" t="s">
        <v>62</v>
      </c>
      <c r="AA266" t="s">
        <v>584</v>
      </c>
      <c r="AB266" t="s">
        <v>553</v>
      </c>
      <c r="AC266" s="12">
        <v>45051.328483796293</v>
      </c>
      <c r="AD266" s="12">
        <v>45054.833333333336</v>
      </c>
      <c r="AE266">
        <v>84.116388889029622</v>
      </c>
      <c r="AF266" s="12">
        <v>45054.434351851851</v>
      </c>
      <c r="AG266" s="20">
        <v>2.2777777777777775E-2</v>
      </c>
      <c r="AH266" s="12">
        <v>45054.457129629627</v>
      </c>
      <c r="AI266">
        <v>9.028888889006339</v>
      </c>
      <c r="AJ266" t="s">
        <v>143</v>
      </c>
      <c r="AM266">
        <v>5</v>
      </c>
      <c r="AN266">
        <v>8</v>
      </c>
      <c r="AO266" t="s">
        <v>144</v>
      </c>
      <c r="AP266">
        <v>19</v>
      </c>
      <c r="AQ266">
        <v>10</v>
      </c>
      <c r="AR266">
        <v>2</v>
      </c>
    </row>
    <row r="267" spans="1:44" x14ac:dyDescent="0.2">
      <c r="A267" t="s">
        <v>536</v>
      </c>
      <c r="B267" t="s">
        <v>569</v>
      </c>
      <c r="C267" t="s">
        <v>1723</v>
      </c>
      <c r="D267" t="s">
        <v>47</v>
      </c>
      <c r="E267" t="s">
        <v>539</v>
      </c>
      <c r="F267" t="s">
        <v>872</v>
      </c>
      <c r="G267" t="s">
        <v>873</v>
      </c>
      <c r="H267" t="s">
        <v>874</v>
      </c>
      <c r="I267" t="s">
        <v>875</v>
      </c>
      <c r="J267" t="s">
        <v>585</v>
      </c>
      <c r="K267" t="s">
        <v>586</v>
      </c>
      <c r="L267" s="19">
        <v>45054</v>
      </c>
      <c r="M267" s="20">
        <v>0.41540509259259256</v>
      </c>
      <c r="N267" t="s">
        <v>1724</v>
      </c>
      <c r="O267" s="19">
        <v>45054</v>
      </c>
      <c r="P267" s="20">
        <v>0.54166666666666663</v>
      </c>
      <c r="Q267" t="s">
        <v>578</v>
      </c>
      <c r="R267" t="s">
        <v>1725</v>
      </c>
      <c r="S267" s="19">
        <v>45054</v>
      </c>
      <c r="T267" s="20">
        <v>0.37431712962962965</v>
      </c>
      <c r="U267">
        <v>53</v>
      </c>
      <c r="V267" t="s">
        <v>878</v>
      </c>
      <c r="W267" t="s">
        <v>879</v>
      </c>
      <c r="X267" t="s">
        <v>582</v>
      </c>
      <c r="Y267" t="s">
        <v>61</v>
      </c>
      <c r="Z267" t="s">
        <v>62</v>
      </c>
      <c r="AA267" t="s">
        <v>584</v>
      </c>
      <c r="AB267" t="s">
        <v>553</v>
      </c>
      <c r="AC267" s="12">
        <v>45054.415405092594</v>
      </c>
      <c r="AD267" s="12">
        <v>45054.541666666664</v>
      </c>
      <c r="AE267">
        <v>3.0302777776960284</v>
      </c>
      <c r="AF267" s="12">
        <v>45054.37431712963</v>
      </c>
      <c r="AG267" s="20">
        <v>2.9444444444444443E-2</v>
      </c>
      <c r="AH267" s="12">
        <v>45054.403761574074</v>
      </c>
      <c r="AI267">
        <v>3.30972222215496</v>
      </c>
      <c r="AJ267" t="s">
        <v>143</v>
      </c>
      <c r="AM267">
        <v>5</v>
      </c>
      <c r="AN267">
        <v>8</v>
      </c>
      <c r="AO267" t="s">
        <v>144</v>
      </c>
      <c r="AP267">
        <v>19</v>
      </c>
      <c r="AQ267">
        <v>8</v>
      </c>
      <c r="AR267">
        <v>2</v>
      </c>
    </row>
    <row r="268" spans="1:44" x14ac:dyDescent="0.2">
      <c r="A268" t="s">
        <v>536</v>
      </c>
      <c r="B268" t="s">
        <v>569</v>
      </c>
      <c r="C268" t="s">
        <v>1723</v>
      </c>
      <c r="D268" t="s">
        <v>47</v>
      </c>
      <c r="E268" t="s">
        <v>539</v>
      </c>
      <c r="F268" t="s">
        <v>872</v>
      </c>
      <c r="G268" t="s">
        <v>873</v>
      </c>
      <c r="H268" t="s">
        <v>874</v>
      </c>
      <c r="I268" t="s">
        <v>875</v>
      </c>
      <c r="J268" t="s">
        <v>575</v>
      </c>
      <c r="K268" t="s">
        <v>576</v>
      </c>
      <c r="L268" s="19">
        <v>45054</v>
      </c>
      <c r="M268" s="20">
        <v>0.41540509259259256</v>
      </c>
      <c r="N268" t="s">
        <v>1724</v>
      </c>
      <c r="O268" s="19">
        <v>45054</v>
      </c>
      <c r="P268" s="20">
        <v>0.54166666666666663</v>
      </c>
      <c r="Q268" t="s">
        <v>578</v>
      </c>
      <c r="R268" t="s">
        <v>1725</v>
      </c>
      <c r="S268" s="19">
        <v>45054</v>
      </c>
      <c r="T268" s="20">
        <v>0.37431712962962965</v>
      </c>
      <c r="U268">
        <v>53</v>
      </c>
      <c r="V268" t="s">
        <v>878</v>
      </c>
      <c r="W268" t="s">
        <v>879</v>
      </c>
      <c r="X268" t="s">
        <v>582</v>
      </c>
      <c r="Y268" t="s">
        <v>61</v>
      </c>
      <c r="Z268" t="s">
        <v>583</v>
      </c>
      <c r="AA268" t="s">
        <v>584</v>
      </c>
      <c r="AB268" t="s">
        <v>553</v>
      </c>
      <c r="AC268" s="12">
        <v>45054.415405092594</v>
      </c>
      <c r="AD268" s="12">
        <v>45054.541666666664</v>
      </c>
      <c r="AE268">
        <v>3.0302777776960284</v>
      </c>
      <c r="AF268" s="12">
        <v>45054.37431712963</v>
      </c>
      <c r="AG268" s="20">
        <v>2.9444444444444443E-2</v>
      </c>
      <c r="AH268" s="12">
        <v>45054.403761574074</v>
      </c>
      <c r="AI268">
        <v>3.30972222215496</v>
      </c>
      <c r="AJ268" t="s">
        <v>143</v>
      </c>
      <c r="AM268">
        <v>5</v>
      </c>
      <c r="AN268">
        <v>8</v>
      </c>
      <c r="AO268" t="s">
        <v>144</v>
      </c>
      <c r="AP268">
        <v>19</v>
      </c>
      <c r="AQ268">
        <v>8</v>
      </c>
      <c r="AR268">
        <v>2</v>
      </c>
    </row>
    <row r="269" spans="1:44" x14ac:dyDescent="0.2">
      <c r="A269" t="s">
        <v>536</v>
      </c>
      <c r="B269" t="s">
        <v>569</v>
      </c>
      <c r="C269" t="s">
        <v>1726</v>
      </c>
      <c r="D269" t="s">
        <v>47</v>
      </c>
      <c r="E269" t="s">
        <v>539</v>
      </c>
      <c r="F269" t="s">
        <v>902</v>
      </c>
      <c r="G269" t="s">
        <v>903</v>
      </c>
      <c r="H269" t="s">
        <v>904</v>
      </c>
      <c r="I269" t="s">
        <v>905</v>
      </c>
      <c r="J269" t="s">
        <v>575</v>
      </c>
      <c r="K269" t="s">
        <v>576</v>
      </c>
      <c r="L269" s="19">
        <v>45051</v>
      </c>
      <c r="M269" s="20">
        <v>0.54684027777777777</v>
      </c>
      <c r="N269" t="s">
        <v>1673</v>
      </c>
      <c r="O269" s="19">
        <v>45054</v>
      </c>
      <c r="P269" s="20">
        <v>0.33333333333333331</v>
      </c>
      <c r="Q269" t="s">
        <v>578</v>
      </c>
      <c r="R269" t="s">
        <v>1727</v>
      </c>
      <c r="S269" s="19">
        <v>45054</v>
      </c>
      <c r="T269" s="20">
        <v>0.29723379629629632</v>
      </c>
      <c r="U269">
        <v>11</v>
      </c>
      <c r="V269" t="s">
        <v>908</v>
      </c>
      <c r="W269" t="s">
        <v>144</v>
      </c>
      <c r="X269" t="s">
        <v>582</v>
      </c>
      <c r="Y269" t="s">
        <v>61</v>
      </c>
      <c r="Z269" t="s">
        <v>62</v>
      </c>
      <c r="AA269" t="s">
        <v>584</v>
      </c>
      <c r="AB269" t="s">
        <v>553</v>
      </c>
      <c r="AC269" s="12">
        <v>45051.546840277777</v>
      </c>
      <c r="AD269" s="12">
        <v>45054.333333333336</v>
      </c>
      <c r="AE269">
        <v>66.87583333341172</v>
      </c>
      <c r="AF269" s="12">
        <v>45054.297233796293</v>
      </c>
      <c r="AG269" s="20">
        <v>6.1111111111111114E-3</v>
      </c>
      <c r="AH269" s="12">
        <v>45054.303344907406</v>
      </c>
      <c r="AI269">
        <v>0.71972222230397165</v>
      </c>
      <c r="AJ269" t="s">
        <v>143</v>
      </c>
      <c r="AM269">
        <v>5</v>
      </c>
      <c r="AN269">
        <v>8</v>
      </c>
      <c r="AO269" t="s">
        <v>144</v>
      </c>
      <c r="AP269">
        <v>19</v>
      </c>
      <c r="AQ269">
        <v>7</v>
      </c>
      <c r="AR269">
        <v>2</v>
      </c>
    </row>
    <row r="270" spans="1:44" x14ac:dyDescent="0.2">
      <c r="A270" t="s">
        <v>536</v>
      </c>
      <c r="B270" t="s">
        <v>569</v>
      </c>
      <c r="C270" t="s">
        <v>1728</v>
      </c>
      <c r="D270" t="s">
        <v>47</v>
      </c>
      <c r="E270" t="s">
        <v>539</v>
      </c>
      <c r="F270" t="s">
        <v>1729</v>
      </c>
      <c r="G270" t="s">
        <v>1730</v>
      </c>
      <c r="H270" t="s">
        <v>1731</v>
      </c>
      <c r="I270" t="s">
        <v>1732</v>
      </c>
      <c r="J270" t="s">
        <v>575</v>
      </c>
      <c r="K270" t="s">
        <v>576</v>
      </c>
      <c r="L270" s="19">
        <v>45051</v>
      </c>
      <c r="M270" s="20">
        <v>0.44108796296296293</v>
      </c>
      <c r="N270" t="s">
        <v>933</v>
      </c>
      <c r="O270" s="19">
        <v>45054</v>
      </c>
      <c r="P270" s="20">
        <v>0.625</v>
      </c>
      <c r="Q270" t="s">
        <v>578</v>
      </c>
      <c r="R270" t="s">
        <v>1733</v>
      </c>
      <c r="S270" s="19">
        <v>45054</v>
      </c>
      <c r="T270" s="20">
        <v>0.29951388888888891</v>
      </c>
      <c r="U270">
        <v>64</v>
      </c>
      <c r="V270" t="s">
        <v>834</v>
      </c>
      <c r="W270" t="s">
        <v>835</v>
      </c>
      <c r="X270" t="s">
        <v>801</v>
      </c>
      <c r="Y270" t="s">
        <v>61</v>
      </c>
      <c r="Z270" t="s">
        <v>62</v>
      </c>
      <c r="AA270" t="s">
        <v>584</v>
      </c>
      <c r="AB270" t="s">
        <v>553</v>
      </c>
      <c r="AC270" s="12">
        <v>45051.441087962965</v>
      </c>
      <c r="AD270" s="12">
        <v>45054.625</v>
      </c>
      <c r="AE270">
        <v>76.413888888841029</v>
      </c>
      <c r="AF270" s="12">
        <v>45054.299513888887</v>
      </c>
      <c r="AG270" s="20">
        <v>3.5555555555555556E-2</v>
      </c>
      <c r="AH270" s="12">
        <v>45054.335069444445</v>
      </c>
      <c r="AI270">
        <v>6.9583333333139308</v>
      </c>
      <c r="AJ270" t="s">
        <v>143</v>
      </c>
      <c r="AM270">
        <v>5</v>
      </c>
      <c r="AN270">
        <v>8</v>
      </c>
      <c r="AO270" t="s">
        <v>144</v>
      </c>
      <c r="AP270">
        <v>19</v>
      </c>
      <c r="AQ270">
        <v>7</v>
      </c>
      <c r="AR270">
        <v>2</v>
      </c>
    </row>
    <row r="271" spans="1:44" x14ac:dyDescent="0.2">
      <c r="A271" t="s">
        <v>536</v>
      </c>
      <c r="B271" t="s">
        <v>569</v>
      </c>
      <c r="C271" t="s">
        <v>1734</v>
      </c>
      <c r="D271" t="s">
        <v>47</v>
      </c>
      <c r="E271" t="s">
        <v>539</v>
      </c>
      <c r="F271" t="s">
        <v>910</v>
      </c>
      <c r="G271" t="s">
        <v>911</v>
      </c>
      <c r="H271" t="s">
        <v>912</v>
      </c>
      <c r="I271" t="s">
        <v>849</v>
      </c>
      <c r="J271" t="s">
        <v>575</v>
      </c>
      <c r="K271" t="s">
        <v>576</v>
      </c>
      <c r="L271" s="19">
        <v>45051</v>
      </c>
      <c r="M271" s="20">
        <v>0.69371527777777775</v>
      </c>
      <c r="N271" t="s">
        <v>1735</v>
      </c>
      <c r="O271" s="19">
        <v>45054</v>
      </c>
      <c r="P271" s="20">
        <v>0.5</v>
      </c>
      <c r="Q271" t="s">
        <v>578</v>
      </c>
      <c r="R271" t="s">
        <v>1736</v>
      </c>
      <c r="S271" s="19">
        <v>45054</v>
      </c>
      <c r="T271" s="20">
        <v>0.26288194444444446</v>
      </c>
      <c r="U271">
        <v>47</v>
      </c>
      <c r="V271" t="s">
        <v>852</v>
      </c>
      <c r="W271" t="s">
        <v>853</v>
      </c>
      <c r="X271" t="s">
        <v>789</v>
      </c>
      <c r="Y271" t="s">
        <v>61</v>
      </c>
      <c r="Z271" t="s">
        <v>62</v>
      </c>
      <c r="AA271" t="s">
        <v>584</v>
      </c>
      <c r="AB271" t="s">
        <v>553</v>
      </c>
      <c r="AC271" s="12">
        <v>45051.693715277775</v>
      </c>
      <c r="AD271" s="12">
        <v>45054.5</v>
      </c>
      <c r="AE271">
        <v>67.350833333388437</v>
      </c>
      <c r="AF271" s="12">
        <v>45054.262881944444</v>
      </c>
      <c r="AG271" s="20">
        <v>2.6111111111111113E-2</v>
      </c>
      <c r="AH271" s="12">
        <v>45054.288993055554</v>
      </c>
      <c r="AI271">
        <v>5.064166666707024</v>
      </c>
      <c r="AJ271" t="s">
        <v>143</v>
      </c>
      <c r="AM271">
        <v>5</v>
      </c>
      <c r="AN271">
        <v>8</v>
      </c>
      <c r="AO271" t="s">
        <v>144</v>
      </c>
      <c r="AP271">
        <v>19</v>
      </c>
      <c r="AQ271">
        <v>6</v>
      </c>
      <c r="AR271">
        <v>2</v>
      </c>
    </row>
    <row r="272" spans="1:44" x14ac:dyDescent="0.2">
      <c r="A272" t="s">
        <v>536</v>
      </c>
      <c r="B272" t="s">
        <v>569</v>
      </c>
      <c r="C272" t="s">
        <v>1737</v>
      </c>
      <c r="D272" t="s">
        <v>47</v>
      </c>
      <c r="E272" t="s">
        <v>539</v>
      </c>
      <c r="F272" t="s">
        <v>1462</v>
      </c>
      <c r="G272" t="s">
        <v>1463</v>
      </c>
      <c r="H272" t="s">
        <v>1464</v>
      </c>
      <c r="I272" t="s">
        <v>1465</v>
      </c>
      <c r="J272" t="s">
        <v>585</v>
      </c>
      <c r="K272" t="s">
        <v>586</v>
      </c>
      <c r="L272" s="19">
        <v>45051</v>
      </c>
      <c r="M272" s="20">
        <v>0.44033564814814818</v>
      </c>
      <c r="N272" t="s">
        <v>1738</v>
      </c>
      <c r="O272" s="19">
        <v>45051</v>
      </c>
      <c r="P272" s="20">
        <v>0.79166666666666663</v>
      </c>
      <c r="Q272" t="s">
        <v>578</v>
      </c>
      <c r="R272" t="s">
        <v>1739</v>
      </c>
      <c r="S272" s="19">
        <v>45051</v>
      </c>
      <c r="T272" s="20">
        <v>0.68449074074074068</v>
      </c>
      <c r="U272">
        <v>53</v>
      </c>
      <c r="V272" t="s">
        <v>878</v>
      </c>
      <c r="W272" t="s">
        <v>879</v>
      </c>
      <c r="X272" t="s">
        <v>582</v>
      </c>
      <c r="Y272" t="s">
        <v>61</v>
      </c>
      <c r="Z272" t="s">
        <v>62</v>
      </c>
      <c r="AA272" t="s">
        <v>584</v>
      </c>
      <c r="AB272" t="s">
        <v>553</v>
      </c>
      <c r="AC272" s="12">
        <v>45051.440335648149</v>
      </c>
      <c r="AD272" s="12">
        <v>45051.791666666664</v>
      </c>
      <c r="AE272">
        <v>8.4319444443681277</v>
      </c>
      <c r="AF272" s="12">
        <v>45051.684490740743</v>
      </c>
      <c r="AG272" s="20">
        <v>2.9444444444444443E-2</v>
      </c>
      <c r="AH272" s="12">
        <v>45051.713935185187</v>
      </c>
      <c r="AI272">
        <v>1.8655555554432794</v>
      </c>
      <c r="AJ272" t="s">
        <v>143</v>
      </c>
      <c r="AM272">
        <v>5</v>
      </c>
      <c r="AN272">
        <v>5</v>
      </c>
      <c r="AO272" t="s">
        <v>144</v>
      </c>
      <c r="AP272">
        <v>18</v>
      </c>
      <c r="AQ272">
        <v>16</v>
      </c>
      <c r="AR272">
        <v>6</v>
      </c>
    </row>
    <row r="273" spans="1:44" x14ac:dyDescent="0.2">
      <c r="A273" t="s">
        <v>536</v>
      </c>
      <c r="B273" t="s">
        <v>569</v>
      </c>
      <c r="C273" t="s">
        <v>1740</v>
      </c>
      <c r="D273" t="s">
        <v>47</v>
      </c>
      <c r="E273" t="s">
        <v>539</v>
      </c>
      <c r="F273" t="s">
        <v>1275</v>
      </c>
      <c r="G273" t="s">
        <v>1276</v>
      </c>
      <c r="H273" t="s">
        <v>1277</v>
      </c>
      <c r="I273" t="s">
        <v>1278</v>
      </c>
      <c r="J273" t="s">
        <v>575</v>
      </c>
      <c r="K273" t="s">
        <v>576</v>
      </c>
      <c r="L273" s="19">
        <v>45050</v>
      </c>
      <c r="M273" s="20">
        <v>0.77974537037037039</v>
      </c>
      <c r="N273" t="s">
        <v>1741</v>
      </c>
      <c r="O273" s="19">
        <v>45051</v>
      </c>
      <c r="P273" s="20">
        <v>0.8125</v>
      </c>
      <c r="Q273" t="s">
        <v>578</v>
      </c>
      <c r="R273" t="s">
        <v>1742</v>
      </c>
      <c r="S273" s="19">
        <v>45051</v>
      </c>
      <c r="T273" s="20">
        <v>0.56731481481481483</v>
      </c>
      <c r="U273">
        <v>76</v>
      </c>
      <c r="V273" t="s">
        <v>843</v>
      </c>
      <c r="W273" t="s">
        <v>844</v>
      </c>
      <c r="X273" t="s">
        <v>789</v>
      </c>
      <c r="Y273" t="s">
        <v>61</v>
      </c>
      <c r="Z273" t="s">
        <v>583</v>
      </c>
      <c r="AA273" t="s">
        <v>584</v>
      </c>
      <c r="AB273" t="s">
        <v>553</v>
      </c>
      <c r="AC273" s="12">
        <v>45050.779745370368</v>
      </c>
      <c r="AD273" s="12">
        <v>45051.8125</v>
      </c>
      <c r="AE273">
        <v>24.786111111170612</v>
      </c>
      <c r="AF273" s="12">
        <v>45051.567314814813</v>
      </c>
      <c r="AG273" s="20">
        <v>4.2222222222222223E-2</v>
      </c>
      <c r="AH273" s="12">
        <v>45051.609537037039</v>
      </c>
      <c r="AI273">
        <v>4.8711111112497747</v>
      </c>
      <c r="AJ273" t="s">
        <v>143</v>
      </c>
      <c r="AM273">
        <v>5</v>
      </c>
      <c r="AN273">
        <v>5</v>
      </c>
      <c r="AO273" t="s">
        <v>144</v>
      </c>
      <c r="AP273">
        <v>18</v>
      </c>
      <c r="AQ273">
        <v>13</v>
      </c>
      <c r="AR273">
        <v>6</v>
      </c>
    </row>
    <row r="274" spans="1:44" x14ac:dyDescent="0.2">
      <c r="A274" t="s">
        <v>536</v>
      </c>
      <c r="B274" t="s">
        <v>569</v>
      </c>
      <c r="C274" t="s">
        <v>1740</v>
      </c>
      <c r="D274" t="s">
        <v>47</v>
      </c>
      <c r="E274" t="s">
        <v>539</v>
      </c>
      <c r="F274" t="s">
        <v>1275</v>
      </c>
      <c r="G274" t="s">
        <v>1276</v>
      </c>
      <c r="H274" t="s">
        <v>1277</v>
      </c>
      <c r="I274" t="s">
        <v>1278</v>
      </c>
      <c r="J274" t="s">
        <v>585</v>
      </c>
      <c r="K274" t="s">
        <v>586</v>
      </c>
      <c r="L274" s="19">
        <v>45050</v>
      </c>
      <c r="M274" s="20">
        <v>0.77974537037037039</v>
      </c>
      <c r="N274" t="s">
        <v>1741</v>
      </c>
      <c r="O274" s="19">
        <v>45051</v>
      </c>
      <c r="P274" s="20">
        <v>0.8125</v>
      </c>
      <c r="Q274" t="s">
        <v>578</v>
      </c>
      <c r="R274" t="s">
        <v>1742</v>
      </c>
      <c r="S274" s="19">
        <v>45051</v>
      </c>
      <c r="T274" s="20">
        <v>0.56731481481481483</v>
      </c>
      <c r="U274">
        <v>76</v>
      </c>
      <c r="V274" t="s">
        <v>843</v>
      </c>
      <c r="W274" t="s">
        <v>844</v>
      </c>
      <c r="X274" t="s">
        <v>789</v>
      </c>
      <c r="Y274" t="s">
        <v>61</v>
      </c>
      <c r="Z274" t="s">
        <v>62</v>
      </c>
      <c r="AA274" t="s">
        <v>584</v>
      </c>
      <c r="AB274" t="s">
        <v>553</v>
      </c>
      <c r="AC274" s="12">
        <v>45050.779745370368</v>
      </c>
      <c r="AD274" s="12">
        <v>45051.8125</v>
      </c>
      <c r="AE274">
        <v>24.786111111170612</v>
      </c>
      <c r="AF274" s="12">
        <v>45051.567314814813</v>
      </c>
      <c r="AG274" s="20">
        <v>4.2222222222222223E-2</v>
      </c>
      <c r="AH274" s="12">
        <v>45051.609537037039</v>
      </c>
      <c r="AI274">
        <v>4.8711111112497747</v>
      </c>
      <c r="AJ274" t="s">
        <v>143</v>
      </c>
      <c r="AM274">
        <v>5</v>
      </c>
      <c r="AN274">
        <v>5</v>
      </c>
      <c r="AO274" t="s">
        <v>144</v>
      </c>
      <c r="AP274">
        <v>18</v>
      </c>
      <c r="AQ274">
        <v>13</v>
      </c>
      <c r="AR274">
        <v>6</v>
      </c>
    </row>
    <row r="275" spans="1:44" x14ac:dyDescent="0.2">
      <c r="A275" t="s">
        <v>764</v>
      </c>
      <c r="B275" t="s">
        <v>765</v>
      </c>
      <c r="C275" t="s">
        <v>1743</v>
      </c>
      <c r="D275" t="s">
        <v>47</v>
      </c>
      <c r="E275" t="s">
        <v>539</v>
      </c>
      <c r="F275" t="s">
        <v>767</v>
      </c>
      <c r="G275" t="s">
        <v>768</v>
      </c>
      <c r="H275" t="s">
        <v>769</v>
      </c>
      <c r="I275" t="s">
        <v>770</v>
      </c>
      <c r="J275" t="s">
        <v>960</v>
      </c>
      <c r="K275" t="s">
        <v>961</v>
      </c>
      <c r="L275" s="19">
        <v>45051</v>
      </c>
      <c r="M275" s="20">
        <v>0.51171296296296298</v>
      </c>
      <c r="N275" t="s">
        <v>1744</v>
      </c>
      <c r="O275" s="19">
        <v>45051</v>
      </c>
      <c r="P275" s="20">
        <v>0.64583333333333337</v>
      </c>
      <c r="Q275" t="s">
        <v>774</v>
      </c>
      <c r="R275" t="s">
        <v>1745</v>
      </c>
      <c r="S275" s="19">
        <v>45051</v>
      </c>
      <c r="T275" s="20">
        <v>0.55562500000000004</v>
      </c>
      <c r="U275">
        <v>2</v>
      </c>
      <c r="V275" t="s">
        <v>776</v>
      </c>
      <c r="W275" t="s">
        <v>777</v>
      </c>
      <c r="X275" t="s">
        <v>596</v>
      </c>
      <c r="Y275" t="s">
        <v>61</v>
      </c>
      <c r="Z275" t="s">
        <v>62</v>
      </c>
      <c r="AA275" t="s">
        <v>584</v>
      </c>
      <c r="AB275" t="s">
        <v>553</v>
      </c>
      <c r="AC275" s="12">
        <v>45051.511712962965</v>
      </c>
      <c r="AD275" s="12">
        <v>45051.645833333336</v>
      </c>
      <c r="AE275">
        <v>3.218888888892252</v>
      </c>
      <c r="AF275" s="12">
        <v>45051.555625000001</v>
      </c>
      <c r="AG275" s="20">
        <v>1.1111111111111111E-3</v>
      </c>
      <c r="AH275" s="12">
        <v>45051.55673611111</v>
      </c>
      <c r="AI275">
        <v>2.1383333334233612</v>
      </c>
      <c r="AJ275" t="s">
        <v>143</v>
      </c>
      <c r="AM275">
        <v>5</v>
      </c>
      <c r="AN275">
        <v>5</v>
      </c>
      <c r="AO275" t="s">
        <v>144</v>
      </c>
      <c r="AP275">
        <v>18</v>
      </c>
      <c r="AQ275">
        <v>13</v>
      </c>
      <c r="AR275">
        <v>6</v>
      </c>
    </row>
    <row r="276" spans="1:44" x14ac:dyDescent="0.2">
      <c r="A276" t="s">
        <v>764</v>
      </c>
      <c r="B276" t="s">
        <v>765</v>
      </c>
      <c r="C276" t="s">
        <v>1746</v>
      </c>
      <c r="D276" t="s">
        <v>47</v>
      </c>
      <c r="E276" t="s">
        <v>539</v>
      </c>
      <c r="F276" t="s">
        <v>767</v>
      </c>
      <c r="G276" t="s">
        <v>768</v>
      </c>
      <c r="H276" t="s">
        <v>769</v>
      </c>
      <c r="I276" t="s">
        <v>770</v>
      </c>
      <c r="J276" t="s">
        <v>960</v>
      </c>
      <c r="K276" t="s">
        <v>961</v>
      </c>
      <c r="L276" s="19">
        <v>45051</v>
      </c>
      <c r="M276" s="20">
        <v>0.51133101851851859</v>
      </c>
      <c r="N276" t="s">
        <v>1747</v>
      </c>
      <c r="O276" s="19">
        <v>45051</v>
      </c>
      <c r="P276" s="20">
        <v>0.64583333333333337</v>
      </c>
      <c r="Q276" t="s">
        <v>774</v>
      </c>
      <c r="R276" t="s">
        <v>1748</v>
      </c>
      <c r="S276" s="19">
        <v>45051</v>
      </c>
      <c r="T276" s="20">
        <v>0.49951388888888887</v>
      </c>
      <c r="U276">
        <v>2</v>
      </c>
      <c r="V276" t="s">
        <v>776</v>
      </c>
      <c r="W276" t="s">
        <v>777</v>
      </c>
      <c r="X276" t="s">
        <v>596</v>
      </c>
      <c r="Y276" t="s">
        <v>61</v>
      </c>
      <c r="Z276" t="s">
        <v>62</v>
      </c>
      <c r="AA276" t="s">
        <v>584</v>
      </c>
      <c r="AB276" t="s">
        <v>553</v>
      </c>
      <c r="AC276" s="12">
        <v>45051.511331018519</v>
      </c>
      <c r="AD276" s="12">
        <v>45051.645833333336</v>
      </c>
      <c r="AE276">
        <v>3.2280555556062609</v>
      </c>
      <c r="AF276" s="12">
        <v>45051.499513888892</v>
      </c>
      <c r="AG276" s="20">
        <v>1.1111111111111111E-3</v>
      </c>
      <c r="AH276" s="12">
        <v>45051.500625000001</v>
      </c>
      <c r="AI276">
        <v>3.4850000000442378</v>
      </c>
      <c r="AJ276" t="s">
        <v>143</v>
      </c>
      <c r="AM276">
        <v>5</v>
      </c>
      <c r="AN276">
        <v>5</v>
      </c>
      <c r="AO276" t="s">
        <v>144</v>
      </c>
      <c r="AP276">
        <v>18</v>
      </c>
      <c r="AQ276">
        <v>11</v>
      </c>
      <c r="AR276">
        <v>6</v>
      </c>
    </row>
    <row r="277" spans="1:44" x14ac:dyDescent="0.2">
      <c r="A277" t="s">
        <v>536</v>
      </c>
      <c r="B277" t="s">
        <v>569</v>
      </c>
      <c r="C277" t="s">
        <v>1749</v>
      </c>
      <c r="D277" t="s">
        <v>47</v>
      </c>
      <c r="E277" t="s">
        <v>539</v>
      </c>
      <c r="F277" t="s">
        <v>1418</v>
      </c>
      <c r="G277" t="s">
        <v>1419</v>
      </c>
      <c r="H277" t="s">
        <v>1420</v>
      </c>
      <c r="I277" t="s">
        <v>932</v>
      </c>
      <c r="J277" t="s">
        <v>585</v>
      </c>
      <c r="K277" t="s">
        <v>586</v>
      </c>
      <c r="L277" s="19">
        <v>45051</v>
      </c>
      <c r="M277" s="20">
        <v>0.45313657407407404</v>
      </c>
      <c r="N277" t="s">
        <v>1738</v>
      </c>
      <c r="O277" s="19">
        <v>45051</v>
      </c>
      <c r="P277" s="20">
        <v>0.83333333333333337</v>
      </c>
      <c r="Q277" t="s">
        <v>578</v>
      </c>
      <c r="R277" t="s">
        <v>1750</v>
      </c>
      <c r="S277" s="19">
        <v>45051</v>
      </c>
      <c r="T277" s="20">
        <v>0.47483796296296293</v>
      </c>
      <c r="U277">
        <v>25</v>
      </c>
      <c r="V277" t="s">
        <v>809</v>
      </c>
      <c r="W277" t="s">
        <v>810</v>
      </c>
      <c r="X277" t="s">
        <v>582</v>
      </c>
      <c r="Y277" t="s">
        <v>61</v>
      </c>
      <c r="Z277" t="s">
        <v>62</v>
      </c>
      <c r="AA277" t="s">
        <v>584</v>
      </c>
      <c r="AB277" t="s">
        <v>553</v>
      </c>
      <c r="AC277" s="12">
        <v>45051.453136574077</v>
      </c>
      <c r="AD277" s="12">
        <v>45051.833333333336</v>
      </c>
      <c r="AE277">
        <v>9.124722222215496</v>
      </c>
      <c r="AF277" s="12">
        <v>45051.47483796296</v>
      </c>
      <c r="AG277" s="20">
        <v>1.3888888888888888E-2</v>
      </c>
      <c r="AH277" s="12">
        <v>45051.488726851851</v>
      </c>
      <c r="AI277">
        <v>8.2705555556458421</v>
      </c>
      <c r="AJ277" t="s">
        <v>143</v>
      </c>
      <c r="AM277">
        <v>5</v>
      </c>
      <c r="AN277">
        <v>5</v>
      </c>
      <c r="AO277" t="s">
        <v>144</v>
      </c>
      <c r="AP277">
        <v>18</v>
      </c>
      <c r="AQ277">
        <v>11</v>
      </c>
      <c r="AR277">
        <v>6</v>
      </c>
    </row>
    <row r="278" spans="1:44" x14ac:dyDescent="0.2">
      <c r="A278" t="s">
        <v>536</v>
      </c>
      <c r="B278" t="s">
        <v>569</v>
      </c>
      <c r="C278" t="s">
        <v>1751</v>
      </c>
      <c r="D278" t="s">
        <v>47</v>
      </c>
      <c r="E278" t="s">
        <v>539</v>
      </c>
      <c r="F278" t="s">
        <v>571</v>
      </c>
      <c r="G278" t="s">
        <v>572</v>
      </c>
      <c r="H278" t="s">
        <v>573</v>
      </c>
      <c r="I278" t="s">
        <v>574</v>
      </c>
      <c r="J278" t="s">
        <v>575</v>
      </c>
      <c r="K278" t="s">
        <v>576</v>
      </c>
      <c r="L278" s="19">
        <v>45049</v>
      </c>
      <c r="M278" s="20">
        <v>0.78589120370370369</v>
      </c>
      <c r="N278" t="s">
        <v>1752</v>
      </c>
      <c r="O278" s="19">
        <v>45051</v>
      </c>
      <c r="P278" s="20">
        <v>0.72916666666666663</v>
      </c>
      <c r="Q278" t="s">
        <v>578</v>
      </c>
      <c r="R278" t="s">
        <v>1753</v>
      </c>
      <c r="S278" s="19">
        <v>45051</v>
      </c>
      <c r="T278" s="20">
        <v>0.47349537037037037</v>
      </c>
      <c r="U278">
        <v>33</v>
      </c>
      <c r="V278" t="s">
        <v>580</v>
      </c>
      <c r="W278" t="s">
        <v>581</v>
      </c>
      <c r="X278" t="s">
        <v>582</v>
      </c>
      <c r="Y278" t="s">
        <v>61</v>
      </c>
      <c r="Z278" t="s">
        <v>583</v>
      </c>
      <c r="AA278" t="s">
        <v>584</v>
      </c>
      <c r="AB278" t="s">
        <v>553</v>
      </c>
      <c r="AC278" s="12">
        <v>45049.785891203705</v>
      </c>
      <c r="AD278" s="12">
        <v>45051.729166666664</v>
      </c>
      <c r="AE278">
        <v>46.638611111033242</v>
      </c>
      <c r="AF278" s="12">
        <v>45051.473495370374</v>
      </c>
      <c r="AG278" s="20">
        <v>1.8333333333333333E-2</v>
      </c>
      <c r="AH278" s="12">
        <v>45051.491828703707</v>
      </c>
      <c r="AI278">
        <v>5.6961111109703779</v>
      </c>
      <c r="AJ278" t="s">
        <v>143</v>
      </c>
      <c r="AM278">
        <v>5</v>
      </c>
      <c r="AN278">
        <v>5</v>
      </c>
      <c r="AO278" t="s">
        <v>144</v>
      </c>
      <c r="AP278">
        <v>18</v>
      </c>
      <c r="AQ278">
        <v>11</v>
      </c>
      <c r="AR278">
        <v>6</v>
      </c>
    </row>
    <row r="279" spans="1:44" x14ac:dyDescent="0.2">
      <c r="A279" t="s">
        <v>536</v>
      </c>
      <c r="B279" t="s">
        <v>569</v>
      </c>
      <c r="C279" t="s">
        <v>1751</v>
      </c>
      <c r="D279" t="s">
        <v>47</v>
      </c>
      <c r="E279" t="s">
        <v>539</v>
      </c>
      <c r="F279" t="s">
        <v>571</v>
      </c>
      <c r="G279" t="s">
        <v>572</v>
      </c>
      <c r="H279" t="s">
        <v>573</v>
      </c>
      <c r="I279" t="s">
        <v>574</v>
      </c>
      <c r="J279" t="s">
        <v>585</v>
      </c>
      <c r="K279" t="s">
        <v>586</v>
      </c>
      <c r="L279" s="19">
        <v>45049</v>
      </c>
      <c r="M279" s="20">
        <v>0.78589120370370369</v>
      </c>
      <c r="N279" t="s">
        <v>1752</v>
      </c>
      <c r="O279" s="19">
        <v>45051</v>
      </c>
      <c r="P279" s="20">
        <v>0.72916666666666663</v>
      </c>
      <c r="Q279" t="s">
        <v>578</v>
      </c>
      <c r="R279" t="s">
        <v>1753</v>
      </c>
      <c r="S279" s="19">
        <v>45051</v>
      </c>
      <c r="T279" s="20">
        <v>0.47349537037037037</v>
      </c>
      <c r="U279">
        <v>33</v>
      </c>
      <c r="V279" t="s">
        <v>580</v>
      </c>
      <c r="W279" t="s">
        <v>581</v>
      </c>
      <c r="X279" t="s">
        <v>582</v>
      </c>
      <c r="Y279" t="s">
        <v>61</v>
      </c>
      <c r="Z279" t="s">
        <v>62</v>
      </c>
      <c r="AA279" t="s">
        <v>584</v>
      </c>
      <c r="AB279" t="s">
        <v>553</v>
      </c>
      <c r="AC279" s="12">
        <v>45049.785891203705</v>
      </c>
      <c r="AD279" s="12">
        <v>45051.729166666664</v>
      </c>
      <c r="AE279">
        <v>46.638611111033242</v>
      </c>
      <c r="AF279" s="12">
        <v>45051.473495370374</v>
      </c>
      <c r="AG279" s="20">
        <v>1.8333333333333333E-2</v>
      </c>
      <c r="AH279" s="12">
        <v>45051.491828703707</v>
      </c>
      <c r="AI279">
        <v>5.6961111109703779</v>
      </c>
      <c r="AJ279" t="s">
        <v>143</v>
      </c>
      <c r="AM279">
        <v>5</v>
      </c>
      <c r="AN279">
        <v>5</v>
      </c>
      <c r="AO279" t="s">
        <v>144</v>
      </c>
      <c r="AP279">
        <v>18</v>
      </c>
      <c r="AQ279">
        <v>11</v>
      </c>
      <c r="AR279">
        <v>6</v>
      </c>
    </row>
    <row r="280" spans="1:44" x14ac:dyDescent="0.2">
      <c r="A280" t="s">
        <v>536</v>
      </c>
      <c r="B280" t="s">
        <v>569</v>
      </c>
      <c r="C280" t="s">
        <v>1754</v>
      </c>
      <c r="D280" t="s">
        <v>47</v>
      </c>
      <c r="E280" t="s">
        <v>539</v>
      </c>
      <c r="F280" t="s">
        <v>1755</v>
      </c>
      <c r="G280" t="s">
        <v>1756</v>
      </c>
      <c r="H280" t="s">
        <v>1757</v>
      </c>
      <c r="I280" t="s">
        <v>1758</v>
      </c>
      <c r="J280" t="s">
        <v>575</v>
      </c>
      <c r="K280" t="s">
        <v>576</v>
      </c>
      <c r="L280" s="19">
        <v>45051</v>
      </c>
      <c r="M280" s="20">
        <v>0.32774305555555555</v>
      </c>
      <c r="N280" t="s">
        <v>1759</v>
      </c>
      <c r="O280" s="19">
        <v>45051</v>
      </c>
      <c r="P280" s="20">
        <v>0.83333333333333337</v>
      </c>
      <c r="Q280" t="s">
        <v>578</v>
      </c>
      <c r="R280" t="s">
        <v>1760</v>
      </c>
      <c r="S280" s="19">
        <v>45051</v>
      </c>
      <c r="T280" s="20">
        <v>0.45741898148148147</v>
      </c>
      <c r="U280">
        <v>17</v>
      </c>
      <c r="V280" t="s">
        <v>887</v>
      </c>
      <c r="W280" t="s">
        <v>888</v>
      </c>
      <c r="X280" t="s">
        <v>582</v>
      </c>
      <c r="Y280" t="s">
        <v>61</v>
      </c>
      <c r="Z280" t="s">
        <v>62</v>
      </c>
      <c r="AA280" t="s">
        <v>584</v>
      </c>
      <c r="AB280" t="s">
        <v>553</v>
      </c>
      <c r="AC280" s="12">
        <v>45051.327743055554</v>
      </c>
      <c r="AD280" s="12">
        <v>45051.833333333336</v>
      </c>
      <c r="AE280">
        <v>12.134166666772217</v>
      </c>
      <c r="AF280" s="12">
        <v>45051.457418981481</v>
      </c>
      <c r="AG280" s="20">
        <v>9.4444444444444445E-3</v>
      </c>
      <c r="AH280" s="12">
        <v>45051.466863425929</v>
      </c>
      <c r="AI280">
        <v>8.7952777777682059</v>
      </c>
      <c r="AJ280" t="s">
        <v>143</v>
      </c>
      <c r="AM280">
        <v>5</v>
      </c>
      <c r="AN280">
        <v>5</v>
      </c>
      <c r="AO280" t="s">
        <v>144</v>
      </c>
      <c r="AP280">
        <v>18</v>
      </c>
      <c r="AQ280">
        <v>10</v>
      </c>
      <c r="AR280">
        <v>6</v>
      </c>
    </row>
    <row r="281" spans="1:44" x14ac:dyDescent="0.2">
      <c r="A281" t="s">
        <v>536</v>
      </c>
      <c r="B281" t="s">
        <v>569</v>
      </c>
      <c r="C281" t="s">
        <v>1761</v>
      </c>
      <c r="D281" t="s">
        <v>47</v>
      </c>
      <c r="E281" t="s">
        <v>539</v>
      </c>
      <c r="F281" t="s">
        <v>1762</v>
      </c>
      <c r="G281" t="s">
        <v>1763</v>
      </c>
      <c r="H281" t="s">
        <v>1764</v>
      </c>
      <c r="I281" t="s">
        <v>1765</v>
      </c>
      <c r="J281" t="s">
        <v>575</v>
      </c>
      <c r="K281" t="s">
        <v>576</v>
      </c>
      <c r="L281" s="19">
        <v>45051</v>
      </c>
      <c r="M281" s="20">
        <v>0.32821759259259259</v>
      </c>
      <c r="N281" t="s">
        <v>1766</v>
      </c>
      <c r="O281" s="19">
        <v>45051</v>
      </c>
      <c r="P281" s="20">
        <v>0.83333333333333337</v>
      </c>
      <c r="Q281" t="s">
        <v>578</v>
      </c>
      <c r="R281" t="s">
        <v>1767</v>
      </c>
      <c r="S281" s="19">
        <v>45051</v>
      </c>
      <c r="T281" s="20">
        <v>0.43459490740740742</v>
      </c>
      <c r="U281">
        <v>84</v>
      </c>
      <c r="V281" t="s">
        <v>1115</v>
      </c>
      <c r="W281" t="s">
        <v>1116</v>
      </c>
      <c r="X281" t="s">
        <v>1353</v>
      </c>
      <c r="Y281" t="s">
        <v>61</v>
      </c>
      <c r="Z281" t="s">
        <v>62</v>
      </c>
      <c r="AA281" t="s">
        <v>584</v>
      </c>
      <c r="AB281" t="s">
        <v>553</v>
      </c>
      <c r="AC281" s="12">
        <v>45051.328217592592</v>
      </c>
      <c r="AD281" s="12">
        <v>45051.833333333336</v>
      </c>
      <c r="AE281">
        <v>12.122777777840383</v>
      </c>
      <c r="AF281" s="12">
        <v>45051.434594907405</v>
      </c>
      <c r="AG281" s="20">
        <v>4.6666666666666669E-2</v>
      </c>
      <c r="AH281" s="12">
        <v>45051.481261574074</v>
      </c>
      <c r="AI281">
        <v>8.4497222222853452</v>
      </c>
      <c r="AJ281" t="s">
        <v>143</v>
      </c>
      <c r="AM281">
        <v>5</v>
      </c>
      <c r="AN281">
        <v>5</v>
      </c>
      <c r="AO281" t="s">
        <v>144</v>
      </c>
      <c r="AP281">
        <v>18</v>
      </c>
      <c r="AQ281">
        <v>10</v>
      </c>
      <c r="AR281">
        <v>6</v>
      </c>
    </row>
    <row r="282" spans="1:44" x14ac:dyDescent="0.2">
      <c r="A282" t="s">
        <v>536</v>
      </c>
      <c r="B282" t="s">
        <v>569</v>
      </c>
      <c r="C282" t="s">
        <v>1768</v>
      </c>
      <c r="D282" t="s">
        <v>47</v>
      </c>
      <c r="E282" t="s">
        <v>539</v>
      </c>
      <c r="F282" t="s">
        <v>862</v>
      </c>
      <c r="G282" t="s">
        <v>863</v>
      </c>
      <c r="H282" t="s">
        <v>864</v>
      </c>
      <c r="I282" t="s">
        <v>865</v>
      </c>
      <c r="J282" t="s">
        <v>585</v>
      </c>
      <c r="K282" t="s">
        <v>586</v>
      </c>
      <c r="L282" s="19">
        <v>45050</v>
      </c>
      <c r="M282" s="20">
        <v>0.5180555555555556</v>
      </c>
      <c r="N282" t="s">
        <v>1769</v>
      </c>
      <c r="O282" s="19">
        <v>45051</v>
      </c>
      <c r="P282" s="20">
        <v>0.83333333333333337</v>
      </c>
      <c r="Q282" t="s">
        <v>578</v>
      </c>
      <c r="R282" t="s">
        <v>1770</v>
      </c>
      <c r="S282" s="19">
        <v>45051</v>
      </c>
      <c r="T282" s="20">
        <v>0.42422453703703705</v>
      </c>
      <c r="U282">
        <v>22</v>
      </c>
      <c r="V282" t="s">
        <v>868</v>
      </c>
      <c r="W282" t="s">
        <v>869</v>
      </c>
      <c r="X282" t="s">
        <v>789</v>
      </c>
      <c r="Y282" t="s">
        <v>61</v>
      </c>
      <c r="Z282" t="s">
        <v>583</v>
      </c>
      <c r="AA282" t="s">
        <v>584</v>
      </c>
      <c r="AB282" t="s">
        <v>553</v>
      </c>
      <c r="AC282" s="12">
        <v>45050.518055555556</v>
      </c>
      <c r="AD282" s="12">
        <v>45051.833333333336</v>
      </c>
      <c r="AE282">
        <v>31.566666666709352</v>
      </c>
      <c r="AF282" s="12">
        <v>45051.424224537041</v>
      </c>
      <c r="AG282" s="20">
        <v>1.2222222222222223E-2</v>
      </c>
      <c r="AH282" s="12">
        <v>45051.43644675926</v>
      </c>
      <c r="AI282">
        <v>9.5252777778077871</v>
      </c>
      <c r="AJ282" t="s">
        <v>143</v>
      </c>
      <c r="AM282">
        <v>5</v>
      </c>
      <c r="AN282">
        <v>5</v>
      </c>
      <c r="AO282" t="s">
        <v>144</v>
      </c>
      <c r="AP282">
        <v>18</v>
      </c>
      <c r="AQ282">
        <v>10</v>
      </c>
      <c r="AR282">
        <v>6</v>
      </c>
    </row>
    <row r="283" spans="1:44" x14ac:dyDescent="0.2">
      <c r="A283" t="s">
        <v>536</v>
      </c>
      <c r="B283" t="s">
        <v>569</v>
      </c>
      <c r="C283" t="s">
        <v>1768</v>
      </c>
      <c r="D283" t="s">
        <v>47</v>
      </c>
      <c r="E283" t="s">
        <v>539</v>
      </c>
      <c r="F283" t="s">
        <v>862</v>
      </c>
      <c r="G283" t="s">
        <v>863</v>
      </c>
      <c r="H283" t="s">
        <v>864</v>
      </c>
      <c r="I283" t="s">
        <v>865</v>
      </c>
      <c r="J283" t="s">
        <v>575</v>
      </c>
      <c r="K283" t="s">
        <v>576</v>
      </c>
      <c r="L283" s="19">
        <v>45050</v>
      </c>
      <c r="M283" s="20">
        <v>0.5180555555555556</v>
      </c>
      <c r="N283" t="s">
        <v>1769</v>
      </c>
      <c r="O283" s="19">
        <v>45051</v>
      </c>
      <c r="P283" s="20">
        <v>0.83333333333333337</v>
      </c>
      <c r="Q283" t="s">
        <v>578</v>
      </c>
      <c r="R283" t="s">
        <v>1770</v>
      </c>
      <c r="S283" s="19">
        <v>45051</v>
      </c>
      <c r="T283" s="20">
        <v>0.42422453703703705</v>
      </c>
      <c r="U283">
        <v>22</v>
      </c>
      <c r="V283" t="s">
        <v>868</v>
      </c>
      <c r="W283" t="s">
        <v>869</v>
      </c>
      <c r="X283" t="s">
        <v>789</v>
      </c>
      <c r="Y283" t="s">
        <v>61</v>
      </c>
      <c r="Z283" t="s">
        <v>62</v>
      </c>
      <c r="AA283" t="s">
        <v>584</v>
      </c>
      <c r="AB283" t="s">
        <v>553</v>
      </c>
      <c r="AC283" s="12">
        <v>45050.518055555556</v>
      </c>
      <c r="AD283" s="12">
        <v>45051.833333333336</v>
      </c>
      <c r="AE283">
        <v>31.566666666709352</v>
      </c>
      <c r="AF283" s="12">
        <v>45051.424224537041</v>
      </c>
      <c r="AG283" s="20">
        <v>1.2222222222222223E-2</v>
      </c>
      <c r="AH283" s="12">
        <v>45051.43644675926</v>
      </c>
      <c r="AI283">
        <v>9.5252777778077871</v>
      </c>
      <c r="AJ283" t="s">
        <v>143</v>
      </c>
      <c r="AM283">
        <v>5</v>
      </c>
      <c r="AN283">
        <v>5</v>
      </c>
      <c r="AO283" t="s">
        <v>144</v>
      </c>
      <c r="AP283">
        <v>18</v>
      </c>
      <c r="AQ283">
        <v>10</v>
      </c>
      <c r="AR283">
        <v>6</v>
      </c>
    </row>
    <row r="284" spans="1:44" x14ac:dyDescent="0.2">
      <c r="A284" t="s">
        <v>536</v>
      </c>
      <c r="B284" t="s">
        <v>569</v>
      </c>
      <c r="C284" t="s">
        <v>1771</v>
      </c>
      <c r="D284" t="s">
        <v>47</v>
      </c>
      <c r="E284" t="s">
        <v>539</v>
      </c>
      <c r="F284" t="s">
        <v>945</v>
      </c>
      <c r="G284" t="s">
        <v>946</v>
      </c>
      <c r="H284" t="s">
        <v>947</v>
      </c>
      <c r="I284" t="s">
        <v>948</v>
      </c>
      <c r="J284" t="s">
        <v>575</v>
      </c>
      <c r="K284" t="s">
        <v>576</v>
      </c>
      <c r="L284" s="19">
        <v>45049</v>
      </c>
      <c r="M284" s="20">
        <v>0.5111458333333333</v>
      </c>
      <c r="N284" t="s">
        <v>1335</v>
      </c>
      <c r="O284" s="19">
        <v>45051</v>
      </c>
      <c r="P284" s="20">
        <v>0.83333333333333337</v>
      </c>
      <c r="Q284" t="s">
        <v>578</v>
      </c>
      <c r="R284" t="s">
        <v>1772</v>
      </c>
      <c r="S284" s="19">
        <v>45051</v>
      </c>
      <c r="T284" s="20">
        <v>0.41666666666666669</v>
      </c>
      <c r="U284">
        <v>47</v>
      </c>
      <c r="V284" t="s">
        <v>852</v>
      </c>
      <c r="W284" t="s">
        <v>853</v>
      </c>
      <c r="X284" t="s">
        <v>1773</v>
      </c>
      <c r="Y284" t="s">
        <v>61</v>
      </c>
      <c r="Z284" t="s">
        <v>62</v>
      </c>
      <c r="AA284" t="s">
        <v>584</v>
      </c>
      <c r="AB284" t="s">
        <v>553</v>
      </c>
      <c r="AC284" s="12">
        <v>45049.511145833334</v>
      </c>
      <c r="AD284" s="12">
        <v>45051.833333333336</v>
      </c>
      <c r="AE284">
        <v>55.73250000004191</v>
      </c>
      <c r="AF284" s="12">
        <v>45051.416666666664</v>
      </c>
      <c r="AG284" s="20">
        <v>2.6111111111111113E-2</v>
      </c>
      <c r="AH284" s="12">
        <v>45051.442777777775</v>
      </c>
      <c r="AI284">
        <v>9.373333333467599</v>
      </c>
      <c r="AJ284" t="s">
        <v>143</v>
      </c>
      <c r="AM284">
        <v>5</v>
      </c>
      <c r="AN284">
        <v>5</v>
      </c>
      <c r="AO284" t="s">
        <v>144</v>
      </c>
      <c r="AP284">
        <v>18</v>
      </c>
      <c r="AQ284">
        <v>10</v>
      </c>
      <c r="AR284">
        <v>6</v>
      </c>
    </row>
    <row r="285" spans="1:44" x14ac:dyDescent="0.2">
      <c r="A285" t="s">
        <v>536</v>
      </c>
      <c r="B285" t="s">
        <v>569</v>
      </c>
      <c r="C285" t="s">
        <v>1774</v>
      </c>
      <c r="D285" t="s">
        <v>47</v>
      </c>
      <c r="E285" t="s">
        <v>539</v>
      </c>
      <c r="F285" t="s">
        <v>1196</v>
      </c>
      <c r="G285" t="s">
        <v>1197</v>
      </c>
      <c r="H285" t="s">
        <v>1198</v>
      </c>
      <c r="I285" t="s">
        <v>1199</v>
      </c>
      <c r="J285" t="s">
        <v>585</v>
      </c>
      <c r="K285" t="s">
        <v>586</v>
      </c>
      <c r="L285" s="19">
        <v>45050</v>
      </c>
      <c r="M285" s="20">
        <v>0.56921296296296298</v>
      </c>
      <c r="N285" t="s">
        <v>1775</v>
      </c>
      <c r="O285" s="19">
        <v>45051</v>
      </c>
      <c r="P285" s="20">
        <v>0.83333333333333337</v>
      </c>
      <c r="Q285" t="s">
        <v>578</v>
      </c>
      <c r="R285" t="s">
        <v>1776</v>
      </c>
      <c r="S285" s="19">
        <v>45051</v>
      </c>
      <c r="T285" s="20">
        <v>0.34031250000000002</v>
      </c>
      <c r="U285">
        <v>77</v>
      </c>
      <c r="V285" t="s">
        <v>1202</v>
      </c>
      <c r="W285" t="s">
        <v>1203</v>
      </c>
      <c r="X285" t="s">
        <v>870</v>
      </c>
      <c r="Y285" t="s">
        <v>61</v>
      </c>
      <c r="Z285" t="s">
        <v>583</v>
      </c>
      <c r="AA285" t="s">
        <v>584</v>
      </c>
      <c r="AB285" t="s">
        <v>553</v>
      </c>
      <c r="AC285" s="12">
        <v>45050.569212962961</v>
      </c>
      <c r="AD285" s="12">
        <v>45051.833333333336</v>
      </c>
      <c r="AE285">
        <v>30.338888889004011</v>
      </c>
      <c r="AF285" s="12">
        <v>45051.340312499997</v>
      </c>
      <c r="AG285" s="20">
        <v>4.2777777777777776E-2</v>
      </c>
      <c r="AH285" s="12">
        <v>45051.383090277777</v>
      </c>
      <c r="AI285">
        <v>10.805833333404735</v>
      </c>
      <c r="AJ285" t="s">
        <v>143</v>
      </c>
      <c r="AM285">
        <v>5</v>
      </c>
      <c r="AN285">
        <v>5</v>
      </c>
      <c r="AO285" t="s">
        <v>144</v>
      </c>
      <c r="AP285">
        <v>18</v>
      </c>
      <c r="AQ285">
        <v>8</v>
      </c>
      <c r="AR285">
        <v>6</v>
      </c>
    </row>
    <row r="286" spans="1:44" x14ac:dyDescent="0.2">
      <c r="A286" t="s">
        <v>536</v>
      </c>
      <c r="B286" t="s">
        <v>569</v>
      </c>
      <c r="C286" t="s">
        <v>1774</v>
      </c>
      <c r="D286" t="s">
        <v>47</v>
      </c>
      <c r="E286" t="s">
        <v>539</v>
      </c>
      <c r="F286" t="s">
        <v>1196</v>
      </c>
      <c r="G286" t="s">
        <v>1197</v>
      </c>
      <c r="H286" t="s">
        <v>1198</v>
      </c>
      <c r="I286" t="s">
        <v>1199</v>
      </c>
      <c r="J286" t="s">
        <v>575</v>
      </c>
      <c r="K286" t="s">
        <v>576</v>
      </c>
      <c r="L286" s="19">
        <v>45050</v>
      </c>
      <c r="M286" s="20">
        <v>0.56921296296296298</v>
      </c>
      <c r="N286" t="s">
        <v>1775</v>
      </c>
      <c r="O286" s="19">
        <v>45051</v>
      </c>
      <c r="P286" s="20">
        <v>0.83333333333333337</v>
      </c>
      <c r="Q286" t="s">
        <v>578</v>
      </c>
      <c r="R286" t="s">
        <v>1776</v>
      </c>
      <c r="S286" s="19">
        <v>45051</v>
      </c>
      <c r="T286" s="20">
        <v>0.34031250000000002</v>
      </c>
      <c r="U286">
        <v>77</v>
      </c>
      <c r="V286" t="s">
        <v>1202</v>
      </c>
      <c r="W286" t="s">
        <v>1203</v>
      </c>
      <c r="X286" t="s">
        <v>870</v>
      </c>
      <c r="Y286" t="s">
        <v>61</v>
      </c>
      <c r="Z286" t="s">
        <v>62</v>
      </c>
      <c r="AA286" t="s">
        <v>584</v>
      </c>
      <c r="AB286" t="s">
        <v>553</v>
      </c>
      <c r="AC286" s="12">
        <v>45050.569212962961</v>
      </c>
      <c r="AD286" s="12">
        <v>45051.833333333336</v>
      </c>
      <c r="AE286">
        <v>30.338888889004011</v>
      </c>
      <c r="AF286" s="12">
        <v>45051.340312499997</v>
      </c>
      <c r="AG286" s="20">
        <v>4.2777777777777776E-2</v>
      </c>
      <c r="AH286" s="12">
        <v>45051.383090277777</v>
      </c>
      <c r="AI286">
        <v>10.805833333404735</v>
      </c>
      <c r="AJ286" t="s">
        <v>143</v>
      </c>
      <c r="AM286">
        <v>5</v>
      </c>
      <c r="AN286">
        <v>5</v>
      </c>
      <c r="AO286" t="s">
        <v>144</v>
      </c>
      <c r="AP286">
        <v>18</v>
      </c>
      <c r="AQ286">
        <v>8</v>
      </c>
      <c r="AR286">
        <v>6</v>
      </c>
    </row>
    <row r="287" spans="1:44" x14ac:dyDescent="0.2">
      <c r="A287" t="s">
        <v>536</v>
      </c>
      <c r="B287" t="s">
        <v>569</v>
      </c>
      <c r="C287" t="s">
        <v>1777</v>
      </c>
      <c r="D287" t="s">
        <v>47</v>
      </c>
      <c r="E287" t="s">
        <v>539</v>
      </c>
      <c r="F287" t="s">
        <v>923</v>
      </c>
      <c r="G287" t="s">
        <v>924</v>
      </c>
      <c r="H287" t="s">
        <v>925</v>
      </c>
      <c r="I287" t="s">
        <v>926</v>
      </c>
      <c r="J287" t="s">
        <v>575</v>
      </c>
      <c r="K287" t="s">
        <v>576</v>
      </c>
      <c r="L287" s="19">
        <v>45050</v>
      </c>
      <c r="M287" s="20">
        <v>0.65052083333333333</v>
      </c>
      <c r="N287" t="s">
        <v>1778</v>
      </c>
      <c r="O287" s="19">
        <v>45051</v>
      </c>
      <c r="P287" s="20">
        <v>0.83333333333333337</v>
      </c>
      <c r="Q287" t="s">
        <v>578</v>
      </c>
      <c r="R287" t="s">
        <v>1779</v>
      </c>
      <c r="S287" s="19">
        <v>45051</v>
      </c>
      <c r="T287" s="20">
        <v>0.29090277777777779</v>
      </c>
      <c r="U287">
        <v>17</v>
      </c>
      <c r="V287" t="s">
        <v>887</v>
      </c>
      <c r="W287" t="s">
        <v>888</v>
      </c>
      <c r="X287" t="s">
        <v>582</v>
      </c>
      <c r="Y287" t="s">
        <v>61</v>
      </c>
      <c r="Z287" t="s">
        <v>62</v>
      </c>
      <c r="AA287" t="s">
        <v>584</v>
      </c>
      <c r="AB287" t="s">
        <v>553</v>
      </c>
      <c r="AC287" s="12">
        <v>45050.650520833333</v>
      </c>
      <c r="AD287" s="12">
        <v>45051.833333333336</v>
      </c>
      <c r="AE287">
        <v>28.387500000069849</v>
      </c>
      <c r="AF287" s="12">
        <v>45051.290902777779</v>
      </c>
      <c r="AG287" s="20">
        <v>9.4444444444444445E-3</v>
      </c>
      <c r="AH287" s="12">
        <v>45051.300347222219</v>
      </c>
      <c r="AI287">
        <v>12.791666666627862</v>
      </c>
      <c r="AJ287" t="s">
        <v>143</v>
      </c>
      <c r="AM287">
        <v>5</v>
      </c>
      <c r="AN287">
        <v>5</v>
      </c>
      <c r="AO287" t="s">
        <v>144</v>
      </c>
      <c r="AP287">
        <v>18</v>
      </c>
      <c r="AQ287">
        <v>6</v>
      </c>
      <c r="AR287">
        <v>6</v>
      </c>
    </row>
    <row r="288" spans="1:44" x14ac:dyDescent="0.2">
      <c r="A288" t="s">
        <v>536</v>
      </c>
      <c r="B288" t="s">
        <v>569</v>
      </c>
      <c r="C288" t="s">
        <v>1780</v>
      </c>
      <c r="D288" t="s">
        <v>47</v>
      </c>
      <c r="E288" t="s">
        <v>539</v>
      </c>
      <c r="F288" t="s">
        <v>1054</v>
      </c>
      <c r="G288" t="s">
        <v>1055</v>
      </c>
      <c r="H288" t="s">
        <v>1056</v>
      </c>
      <c r="I288" t="s">
        <v>1057</v>
      </c>
      <c r="J288" t="s">
        <v>575</v>
      </c>
      <c r="K288" t="s">
        <v>576</v>
      </c>
      <c r="L288" s="19">
        <v>45050</v>
      </c>
      <c r="M288" s="20">
        <v>0.4526041666666667</v>
      </c>
      <c r="N288" t="s">
        <v>1738</v>
      </c>
      <c r="O288" s="19">
        <v>45051</v>
      </c>
      <c r="P288" s="20">
        <v>0.33333333333333331</v>
      </c>
      <c r="Q288" t="s">
        <v>578</v>
      </c>
      <c r="R288" t="s">
        <v>1781</v>
      </c>
      <c r="S288" s="19">
        <v>45050</v>
      </c>
      <c r="T288" s="20">
        <v>0.66788194444444438</v>
      </c>
      <c r="U288">
        <v>76</v>
      </c>
      <c r="V288" t="s">
        <v>843</v>
      </c>
      <c r="W288" t="s">
        <v>844</v>
      </c>
      <c r="X288" t="s">
        <v>1353</v>
      </c>
      <c r="Y288" t="s">
        <v>61</v>
      </c>
      <c r="Z288" t="s">
        <v>62</v>
      </c>
      <c r="AA288" t="s">
        <v>584</v>
      </c>
      <c r="AB288" t="s">
        <v>553</v>
      </c>
      <c r="AC288" s="12">
        <v>45050.452604166669</v>
      </c>
      <c r="AD288" s="12">
        <v>45051.333333333336</v>
      </c>
      <c r="AE288">
        <v>21.137500000011642</v>
      </c>
      <c r="AF288" s="12">
        <v>45050.667881944442</v>
      </c>
      <c r="AG288" s="20">
        <v>4.2222222222222223E-2</v>
      </c>
      <c r="AH288" s="12">
        <v>45050.710104166668</v>
      </c>
      <c r="AI288">
        <v>14.957500000193249</v>
      </c>
      <c r="AJ288" t="s">
        <v>143</v>
      </c>
      <c r="AM288">
        <v>5</v>
      </c>
      <c r="AN288">
        <v>4</v>
      </c>
      <c r="AO288" t="s">
        <v>144</v>
      </c>
      <c r="AP288">
        <v>18</v>
      </c>
      <c r="AQ288">
        <v>16</v>
      </c>
      <c r="AR288">
        <v>5</v>
      </c>
    </row>
    <row r="289" spans="1:44" x14ac:dyDescent="0.2">
      <c r="A289" t="s">
        <v>536</v>
      </c>
      <c r="B289" t="s">
        <v>569</v>
      </c>
      <c r="C289" t="s">
        <v>1782</v>
      </c>
      <c r="D289" t="s">
        <v>47</v>
      </c>
      <c r="E289" t="s">
        <v>539</v>
      </c>
      <c r="F289" t="s">
        <v>1238</v>
      </c>
      <c r="G289" t="s">
        <v>1239</v>
      </c>
      <c r="H289" t="s">
        <v>1240</v>
      </c>
      <c r="I289" t="s">
        <v>1241</v>
      </c>
      <c r="J289" t="s">
        <v>575</v>
      </c>
      <c r="K289" t="s">
        <v>576</v>
      </c>
      <c r="L289" s="19">
        <v>45049</v>
      </c>
      <c r="M289" s="20">
        <v>0.4380208333333333</v>
      </c>
      <c r="N289" t="s">
        <v>1783</v>
      </c>
      <c r="O289" s="19">
        <v>45050</v>
      </c>
      <c r="P289" s="20">
        <v>0.83333333333333337</v>
      </c>
      <c r="Q289" t="s">
        <v>578</v>
      </c>
      <c r="R289" t="s">
        <v>1784</v>
      </c>
      <c r="S289" s="19">
        <v>45050</v>
      </c>
      <c r="T289" s="20">
        <v>0.6448032407407408</v>
      </c>
      <c r="U289">
        <v>64</v>
      </c>
      <c r="V289" t="s">
        <v>834</v>
      </c>
      <c r="W289" t="s">
        <v>835</v>
      </c>
      <c r="X289" t="s">
        <v>801</v>
      </c>
      <c r="Y289" t="s">
        <v>61</v>
      </c>
      <c r="Z289" t="s">
        <v>583</v>
      </c>
      <c r="AA289" t="s">
        <v>584</v>
      </c>
      <c r="AB289" t="s">
        <v>553</v>
      </c>
      <c r="AC289" s="12">
        <v>45049.438020833331</v>
      </c>
      <c r="AD289" s="12">
        <v>45050.833333333336</v>
      </c>
      <c r="AE289">
        <v>33.487500000104774</v>
      </c>
      <c r="AF289" s="12">
        <v>45050.644803240742</v>
      </c>
      <c r="AG289" s="20">
        <v>3.5555555555555556E-2</v>
      </c>
      <c r="AH289" s="12">
        <v>45050.680358796293</v>
      </c>
      <c r="AI289">
        <v>3.6713888888480142</v>
      </c>
      <c r="AJ289" t="s">
        <v>143</v>
      </c>
      <c r="AM289">
        <v>5</v>
      </c>
      <c r="AN289">
        <v>4</v>
      </c>
      <c r="AO289" t="s">
        <v>144</v>
      </c>
      <c r="AP289">
        <v>18</v>
      </c>
      <c r="AQ289">
        <v>15</v>
      </c>
      <c r="AR289">
        <v>5</v>
      </c>
    </row>
    <row r="290" spans="1:44" x14ac:dyDescent="0.2">
      <c r="A290" t="s">
        <v>536</v>
      </c>
      <c r="B290" t="s">
        <v>569</v>
      </c>
      <c r="C290" t="s">
        <v>1782</v>
      </c>
      <c r="D290" t="s">
        <v>47</v>
      </c>
      <c r="E290" t="s">
        <v>539</v>
      </c>
      <c r="F290" t="s">
        <v>1238</v>
      </c>
      <c r="G290" t="s">
        <v>1239</v>
      </c>
      <c r="H290" t="s">
        <v>1240</v>
      </c>
      <c r="I290" t="s">
        <v>1241</v>
      </c>
      <c r="J290" t="s">
        <v>585</v>
      </c>
      <c r="K290" t="s">
        <v>586</v>
      </c>
      <c r="L290" s="19">
        <v>45049</v>
      </c>
      <c r="M290" s="20">
        <v>0.4380208333333333</v>
      </c>
      <c r="N290" t="s">
        <v>1783</v>
      </c>
      <c r="O290" s="19">
        <v>45050</v>
      </c>
      <c r="P290" s="20">
        <v>0.83333333333333337</v>
      </c>
      <c r="Q290" t="s">
        <v>578</v>
      </c>
      <c r="R290" t="s">
        <v>1784</v>
      </c>
      <c r="S290" s="19">
        <v>45050</v>
      </c>
      <c r="T290" s="20">
        <v>0.6448032407407408</v>
      </c>
      <c r="U290">
        <v>64</v>
      </c>
      <c r="V290" t="s">
        <v>834</v>
      </c>
      <c r="W290" t="s">
        <v>835</v>
      </c>
      <c r="X290" t="s">
        <v>801</v>
      </c>
      <c r="Y290" t="s">
        <v>61</v>
      </c>
      <c r="Z290" t="s">
        <v>62</v>
      </c>
      <c r="AA290" t="s">
        <v>584</v>
      </c>
      <c r="AB290" t="s">
        <v>553</v>
      </c>
      <c r="AC290" s="12">
        <v>45049.438020833331</v>
      </c>
      <c r="AD290" s="12">
        <v>45050.833333333336</v>
      </c>
      <c r="AE290">
        <v>33.487500000104774</v>
      </c>
      <c r="AF290" s="12">
        <v>45050.644803240742</v>
      </c>
      <c r="AG290" s="20">
        <v>3.5555555555555556E-2</v>
      </c>
      <c r="AH290" s="12">
        <v>45050.680358796293</v>
      </c>
      <c r="AI290">
        <v>3.6713888888480142</v>
      </c>
      <c r="AJ290" t="s">
        <v>143</v>
      </c>
      <c r="AM290">
        <v>5</v>
      </c>
      <c r="AN290">
        <v>4</v>
      </c>
      <c r="AO290" t="s">
        <v>144</v>
      </c>
      <c r="AP290">
        <v>18</v>
      </c>
      <c r="AQ290">
        <v>15</v>
      </c>
      <c r="AR290">
        <v>5</v>
      </c>
    </row>
    <row r="291" spans="1:44" x14ac:dyDescent="0.2">
      <c r="A291" t="s">
        <v>536</v>
      </c>
      <c r="B291" t="s">
        <v>569</v>
      </c>
      <c r="C291" t="s">
        <v>1785</v>
      </c>
      <c r="D291" t="s">
        <v>47</v>
      </c>
      <c r="E291" t="s">
        <v>539</v>
      </c>
      <c r="F291" t="s">
        <v>1054</v>
      </c>
      <c r="G291" t="s">
        <v>1055</v>
      </c>
      <c r="H291" t="s">
        <v>1056</v>
      </c>
      <c r="I291" t="s">
        <v>1057</v>
      </c>
      <c r="J291" t="s">
        <v>585</v>
      </c>
      <c r="K291" t="s">
        <v>586</v>
      </c>
      <c r="L291" s="19">
        <v>45050</v>
      </c>
      <c r="M291" s="20">
        <v>0.44975694444444447</v>
      </c>
      <c r="N291" t="s">
        <v>1543</v>
      </c>
      <c r="O291" s="19">
        <v>45050</v>
      </c>
      <c r="P291" s="20">
        <v>0.625</v>
      </c>
      <c r="Q291" t="s">
        <v>578</v>
      </c>
      <c r="R291" t="s">
        <v>1786</v>
      </c>
      <c r="S291" s="19">
        <v>45050</v>
      </c>
      <c r="T291" s="20">
        <v>0.57243055555555555</v>
      </c>
      <c r="U291">
        <v>76</v>
      </c>
      <c r="V291" t="s">
        <v>843</v>
      </c>
      <c r="W291" t="s">
        <v>844</v>
      </c>
      <c r="X291" t="s">
        <v>789</v>
      </c>
      <c r="Y291" t="s">
        <v>61</v>
      </c>
      <c r="Z291" t="s">
        <v>62</v>
      </c>
      <c r="AA291" t="s">
        <v>584</v>
      </c>
      <c r="AB291" t="s">
        <v>553</v>
      </c>
      <c r="AC291" s="12">
        <v>45050.449756944443</v>
      </c>
      <c r="AD291" s="12">
        <v>45050.625</v>
      </c>
      <c r="AE291">
        <v>4.2058333333698101</v>
      </c>
      <c r="AF291" s="12">
        <v>45050.572430555556</v>
      </c>
      <c r="AG291" s="20">
        <v>4.2222222222222223E-2</v>
      </c>
      <c r="AH291" s="12">
        <v>45050.614652777775</v>
      </c>
      <c r="AI291">
        <v>0.24833333340939134</v>
      </c>
      <c r="AJ291" t="s">
        <v>143</v>
      </c>
      <c r="AM291">
        <v>5</v>
      </c>
      <c r="AN291">
        <v>4</v>
      </c>
      <c r="AO291" t="s">
        <v>144</v>
      </c>
      <c r="AP291">
        <v>18</v>
      </c>
      <c r="AQ291">
        <v>13</v>
      </c>
      <c r="AR291">
        <v>5</v>
      </c>
    </row>
    <row r="292" spans="1:44" x14ac:dyDescent="0.2">
      <c r="A292" t="s">
        <v>536</v>
      </c>
      <c r="B292" t="s">
        <v>569</v>
      </c>
      <c r="C292" t="s">
        <v>1787</v>
      </c>
      <c r="D292" t="s">
        <v>47</v>
      </c>
      <c r="E292" t="s">
        <v>539</v>
      </c>
      <c r="F292" t="s">
        <v>1205</v>
      </c>
      <c r="G292" t="s">
        <v>1206</v>
      </c>
      <c r="H292" t="s">
        <v>1207</v>
      </c>
      <c r="I292" t="s">
        <v>1208</v>
      </c>
      <c r="J292" t="s">
        <v>575</v>
      </c>
      <c r="K292" t="s">
        <v>576</v>
      </c>
      <c r="L292" s="19">
        <v>45049</v>
      </c>
      <c r="M292" s="20">
        <v>0.4684490740740741</v>
      </c>
      <c r="N292" t="s">
        <v>1788</v>
      </c>
      <c r="O292" s="19">
        <v>45050</v>
      </c>
      <c r="P292" s="20">
        <v>0.83333333333333337</v>
      </c>
      <c r="Q292" t="s">
        <v>578</v>
      </c>
      <c r="R292" t="s">
        <v>1789</v>
      </c>
      <c r="S292" s="19">
        <v>45050</v>
      </c>
      <c r="T292" s="20">
        <v>0.54979166666666668</v>
      </c>
      <c r="U292">
        <v>33</v>
      </c>
      <c r="V292" t="s">
        <v>580</v>
      </c>
      <c r="W292" t="s">
        <v>581</v>
      </c>
      <c r="X292" t="s">
        <v>789</v>
      </c>
      <c r="Y292" t="s">
        <v>61</v>
      </c>
      <c r="Z292" t="s">
        <v>583</v>
      </c>
      <c r="AA292" t="s">
        <v>584</v>
      </c>
      <c r="AB292" t="s">
        <v>553</v>
      </c>
      <c r="AC292" s="12">
        <v>45049.468449074076</v>
      </c>
      <c r="AD292" s="12">
        <v>45050.833333333336</v>
      </c>
      <c r="AE292">
        <v>32.757222222222481</v>
      </c>
      <c r="AF292" s="12">
        <v>45050.549791666665</v>
      </c>
      <c r="AG292" s="20">
        <v>1.8333333333333333E-2</v>
      </c>
      <c r="AH292" s="12">
        <v>45050.568124999998</v>
      </c>
      <c r="AI292">
        <v>6.3650000001071021</v>
      </c>
      <c r="AJ292" t="s">
        <v>143</v>
      </c>
      <c r="AM292">
        <v>5</v>
      </c>
      <c r="AN292">
        <v>4</v>
      </c>
      <c r="AO292" t="s">
        <v>144</v>
      </c>
      <c r="AP292">
        <v>18</v>
      </c>
      <c r="AQ292">
        <v>13</v>
      </c>
      <c r="AR292">
        <v>5</v>
      </c>
    </row>
    <row r="293" spans="1:44" x14ac:dyDescent="0.2">
      <c r="A293" t="s">
        <v>536</v>
      </c>
      <c r="B293" t="s">
        <v>569</v>
      </c>
      <c r="C293" t="s">
        <v>1787</v>
      </c>
      <c r="D293" t="s">
        <v>47</v>
      </c>
      <c r="E293" t="s">
        <v>539</v>
      </c>
      <c r="F293" t="s">
        <v>1205</v>
      </c>
      <c r="G293" t="s">
        <v>1206</v>
      </c>
      <c r="H293" t="s">
        <v>1207</v>
      </c>
      <c r="I293" t="s">
        <v>1208</v>
      </c>
      <c r="J293" t="s">
        <v>585</v>
      </c>
      <c r="K293" t="s">
        <v>586</v>
      </c>
      <c r="L293" s="19">
        <v>45049</v>
      </c>
      <c r="M293" s="20">
        <v>0.4684490740740741</v>
      </c>
      <c r="N293" t="s">
        <v>1788</v>
      </c>
      <c r="O293" s="19">
        <v>45050</v>
      </c>
      <c r="P293" s="20">
        <v>0.83333333333333337</v>
      </c>
      <c r="Q293" t="s">
        <v>578</v>
      </c>
      <c r="R293" t="s">
        <v>1789</v>
      </c>
      <c r="S293" s="19">
        <v>45050</v>
      </c>
      <c r="T293" s="20">
        <v>0.54979166666666668</v>
      </c>
      <c r="U293">
        <v>33</v>
      </c>
      <c r="V293" t="s">
        <v>580</v>
      </c>
      <c r="W293" t="s">
        <v>581</v>
      </c>
      <c r="X293" t="s">
        <v>789</v>
      </c>
      <c r="Y293" t="s">
        <v>61</v>
      </c>
      <c r="Z293" t="s">
        <v>62</v>
      </c>
      <c r="AA293" t="s">
        <v>584</v>
      </c>
      <c r="AB293" t="s">
        <v>553</v>
      </c>
      <c r="AC293" s="12">
        <v>45049.468449074076</v>
      </c>
      <c r="AD293" s="12">
        <v>45050.833333333336</v>
      </c>
      <c r="AE293">
        <v>32.757222222222481</v>
      </c>
      <c r="AF293" s="12">
        <v>45050.549791666665</v>
      </c>
      <c r="AG293" s="20">
        <v>1.8333333333333333E-2</v>
      </c>
      <c r="AH293" s="12">
        <v>45050.568124999998</v>
      </c>
      <c r="AI293">
        <v>6.3650000001071021</v>
      </c>
      <c r="AJ293" t="s">
        <v>143</v>
      </c>
      <c r="AM293">
        <v>5</v>
      </c>
      <c r="AN293">
        <v>4</v>
      </c>
      <c r="AO293" t="s">
        <v>144</v>
      </c>
      <c r="AP293">
        <v>18</v>
      </c>
      <c r="AQ293">
        <v>13</v>
      </c>
      <c r="AR293">
        <v>5</v>
      </c>
    </row>
    <row r="294" spans="1:44" x14ac:dyDescent="0.2">
      <c r="A294" t="s">
        <v>536</v>
      </c>
      <c r="B294" t="s">
        <v>569</v>
      </c>
      <c r="C294" t="s">
        <v>1790</v>
      </c>
      <c r="D294" t="s">
        <v>47</v>
      </c>
      <c r="E294" t="s">
        <v>539</v>
      </c>
      <c r="F294" t="s">
        <v>1729</v>
      </c>
      <c r="G294" t="s">
        <v>1730</v>
      </c>
      <c r="H294" t="s">
        <v>1731</v>
      </c>
      <c r="I294" t="s">
        <v>1732</v>
      </c>
      <c r="J294" t="s">
        <v>575</v>
      </c>
      <c r="K294" t="s">
        <v>576</v>
      </c>
      <c r="L294" s="19">
        <v>45044</v>
      </c>
      <c r="M294" s="20">
        <v>0.69925925925925936</v>
      </c>
      <c r="N294" t="s">
        <v>1791</v>
      </c>
      <c r="O294" s="19">
        <v>45050</v>
      </c>
      <c r="P294" s="20">
        <v>0.83333333333333337</v>
      </c>
      <c r="Q294" t="s">
        <v>578</v>
      </c>
      <c r="R294" t="s">
        <v>1792</v>
      </c>
      <c r="S294" s="19">
        <v>45050</v>
      </c>
      <c r="T294" s="20">
        <v>0.54809027777777775</v>
      </c>
      <c r="U294">
        <v>64</v>
      </c>
      <c r="V294" t="s">
        <v>834</v>
      </c>
      <c r="W294" t="s">
        <v>835</v>
      </c>
      <c r="X294" t="s">
        <v>789</v>
      </c>
      <c r="Y294" t="s">
        <v>61</v>
      </c>
      <c r="Z294" t="s">
        <v>62</v>
      </c>
      <c r="AA294" t="s">
        <v>584</v>
      </c>
      <c r="AB294" t="s">
        <v>553</v>
      </c>
      <c r="AC294" s="12">
        <v>45044.699259259258</v>
      </c>
      <c r="AD294" s="12">
        <v>45050.833333333336</v>
      </c>
      <c r="AE294">
        <v>147.21777777787065</v>
      </c>
      <c r="AF294" s="12">
        <v>45050.548090277778</v>
      </c>
      <c r="AG294" s="20">
        <v>3.5555555555555556E-2</v>
      </c>
      <c r="AH294" s="12">
        <v>45050.583645833336</v>
      </c>
      <c r="AI294">
        <v>5.9924999999930151</v>
      </c>
      <c r="AJ294" t="s">
        <v>143</v>
      </c>
      <c r="AM294">
        <v>5</v>
      </c>
      <c r="AN294">
        <v>4</v>
      </c>
      <c r="AO294" t="s">
        <v>144</v>
      </c>
      <c r="AP294">
        <v>18</v>
      </c>
      <c r="AQ294">
        <v>13</v>
      </c>
      <c r="AR294">
        <v>5</v>
      </c>
    </row>
    <row r="295" spans="1:44" x14ac:dyDescent="0.2">
      <c r="A295" t="s">
        <v>764</v>
      </c>
      <c r="B295" t="s">
        <v>765</v>
      </c>
      <c r="C295" t="s">
        <v>1793</v>
      </c>
      <c r="D295" t="s">
        <v>47</v>
      </c>
      <c r="E295" t="s">
        <v>539</v>
      </c>
      <c r="F295" t="s">
        <v>767</v>
      </c>
      <c r="G295" t="s">
        <v>768</v>
      </c>
      <c r="H295" t="s">
        <v>769</v>
      </c>
      <c r="I295" t="s">
        <v>770</v>
      </c>
      <c r="J295" t="s">
        <v>771</v>
      </c>
      <c r="K295" t="s">
        <v>772</v>
      </c>
      <c r="L295" s="19">
        <v>45049</v>
      </c>
      <c r="M295" s="20">
        <v>0.72597222222222213</v>
      </c>
      <c r="N295" t="s">
        <v>1794</v>
      </c>
      <c r="O295" s="19">
        <v>45050</v>
      </c>
      <c r="P295" s="20">
        <v>0.5625</v>
      </c>
      <c r="Q295" t="s">
        <v>774</v>
      </c>
      <c r="R295" t="s">
        <v>1795</v>
      </c>
      <c r="S295" s="19">
        <v>45050</v>
      </c>
      <c r="T295" s="20">
        <v>0.5584027777777778</v>
      </c>
      <c r="U295">
        <v>2</v>
      </c>
      <c r="V295" t="s">
        <v>776</v>
      </c>
      <c r="W295" t="s">
        <v>777</v>
      </c>
      <c r="X295" t="s">
        <v>870</v>
      </c>
      <c r="Y295" t="s">
        <v>61</v>
      </c>
      <c r="Z295" t="s">
        <v>62</v>
      </c>
      <c r="AA295" t="s">
        <v>584</v>
      </c>
      <c r="AB295" t="s">
        <v>553</v>
      </c>
      <c r="AC295" s="12">
        <v>45049.725972222222</v>
      </c>
      <c r="AD295" s="12">
        <v>45050.5625</v>
      </c>
      <c r="AE295">
        <v>20.076666666660458</v>
      </c>
      <c r="AF295" s="12">
        <v>45050.55840277778</v>
      </c>
      <c r="AG295" s="20">
        <v>1.1111111111111111E-3</v>
      </c>
      <c r="AH295" s="12">
        <v>45050.559513888889</v>
      </c>
      <c r="AI295">
        <v>7.1666666655801237E-2</v>
      </c>
      <c r="AJ295" t="s">
        <v>143</v>
      </c>
      <c r="AM295">
        <v>5</v>
      </c>
      <c r="AN295">
        <v>4</v>
      </c>
      <c r="AO295" t="s">
        <v>144</v>
      </c>
      <c r="AP295">
        <v>18</v>
      </c>
      <c r="AQ295">
        <v>13</v>
      </c>
      <c r="AR295">
        <v>5</v>
      </c>
    </row>
    <row r="296" spans="1:44" x14ac:dyDescent="0.2">
      <c r="A296" t="s">
        <v>536</v>
      </c>
      <c r="B296" t="s">
        <v>569</v>
      </c>
      <c r="C296" t="s">
        <v>1796</v>
      </c>
      <c r="D296" t="s">
        <v>47</v>
      </c>
      <c r="E296" t="s">
        <v>539</v>
      </c>
      <c r="F296" t="s">
        <v>1251</v>
      </c>
      <c r="G296" t="s">
        <v>1252</v>
      </c>
      <c r="H296" t="s">
        <v>1253</v>
      </c>
      <c r="I296" t="s">
        <v>1254</v>
      </c>
      <c r="J296" t="s">
        <v>585</v>
      </c>
      <c r="K296" t="s">
        <v>586</v>
      </c>
      <c r="L296" s="19">
        <v>45044</v>
      </c>
      <c r="M296" s="20">
        <v>0.69991898148148157</v>
      </c>
      <c r="N296" t="s">
        <v>1797</v>
      </c>
      <c r="O296" s="19">
        <v>45050</v>
      </c>
      <c r="P296" s="20">
        <v>0.83333333333333337</v>
      </c>
      <c r="Q296" t="s">
        <v>578</v>
      </c>
      <c r="R296" t="s">
        <v>1798</v>
      </c>
      <c r="S296" s="19">
        <v>45050</v>
      </c>
      <c r="T296" s="20">
        <v>0.53896990740740736</v>
      </c>
      <c r="U296">
        <v>67</v>
      </c>
      <c r="V296" t="s">
        <v>1257</v>
      </c>
      <c r="W296" t="s">
        <v>1258</v>
      </c>
      <c r="X296" t="s">
        <v>582</v>
      </c>
      <c r="Y296" t="s">
        <v>61</v>
      </c>
      <c r="Z296" t="s">
        <v>62</v>
      </c>
      <c r="AA296" t="s">
        <v>584</v>
      </c>
      <c r="AB296" t="s">
        <v>553</v>
      </c>
      <c r="AC296" s="12">
        <v>45044.699918981481</v>
      </c>
      <c r="AD296" s="12">
        <v>45050.833333333336</v>
      </c>
      <c r="AE296">
        <v>147.20194444450317</v>
      </c>
      <c r="AF296" s="12">
        <v>45050.538969907408</v>
      </c>
      <c r="AG296" s="20">
        <v>3.7222222222222219E-2</v>
      </c>
      <c r="AH296" s="12">
        <v>45050.576192129629</v>
      </c>
      <c r="AI296">
        <v>6.1713888889644295</v>
      </c>
      <c r="AJ296" t="s">
        <v>143</v>
      </c>
      <c r="AM296">
        <v>5</v>
      </c>
      <c r="AN296">
        <v>4</v>
      </c>
      <c r="AO296" t="s">
        <v>144</v>
      </c>
      <c r="AP296">
        <v>18</v>
      </c>
      <c r="AQ296">
        <v>12</v>
      </c>
      <c r="AR296">
        <v>5</v>
      </c>
    </row>
    <row r="297" spans="1:44" x14ac:dyDescent="0.2">
      <c r="A297" t="s">
        <v>536</v>
      </c>
      <c r="B297" t="s">
        <v>569</v>
      </c>
      <c r="C297" t="s">
        <v>1799</v>
      </c>
      <c r="D297" t="s">
        <v>47</v>
      </c>
      <c r="E297" t="s">
        <v>539</v>
      </c>
      <c r="F297" t="s">
        <v>846</v>
      </c>
      <c r="G297" t="s">
        <v>847</v>
      </c>
      <c r="H297" t="s">
        <v>848</v>
      </c>
      <c r="I297" t="s">
        <v>849</v>
      </c>
      <c r="J297" t="s">
        <v>575</v>
      </c>
      <c r="K297" t="s">
        <v>576</v>
      </c>
      <c r="L297" s="19">
        <v>45050</v>
      </c>
      <c r="M297" s="20">
        <v>0.47450231481481481</v>
      </c>
      <c r="N297" t="s">
        <v>1800</v>
      </c>
      <c r="O297" s="19">
        <v>45050</v>
      </c>
      <c r="P297" s="20">
        <v>0.64583333333333337</v>
      </c>
      <c r="Q297" t="s">
        <v>578</v>
      </c>
      <c r="R297" t="s">
        <v>1801</v>
      </c>
      <c r="S297" s="19">
        <v>45050</v>
      </c>
      <c r="T297" s="20">
        <v>0.51825231481481482</v>
      </c>
      <c r="U297">
        <v>47</v>
      </c>
      <c r="V297" t="s">
        <v>852</v>
      </c>
      <c r="W297" t="s">
        <v>853</v>
      </c>
      <c r="X297" t="s">
        <v>596</v>
      </c>
      <c r="Y297" t="s">
        <v>61</v>
      </c>
      <c r="Z297" t="s">
        <v>62</v>
      </c>
      <c r="AA297" t="s">
        <v>584</v>
      </c>
      <c r="AB297" t="s">
        <v>553</v>
      </c>
      <c r="AC297" s="12">
        <v>45050.474502314813</v>
      </c>
      <c r="AD297" s="12">
        <v>45050.645833333336</v>
      </c>
      <c r="AE297">
        <v>4.1119444445357658</v>
      </c>
      <c r="AF297" s="12">
        <v>45050.518252314818</v>
      </c>
      <c r="AG297" s="20">
        <v>2.6111111111111113E-2</v>
      </c>
      <c r="AH297" s="12">
        <v>45050.544363425928</v>
      </c>
      <c r="AI297">
        <v>2.4352777777821757</v>
      </c>
      <c r="AJ297" t="s">
        <v>143</v>
      </c>
      <c r="AM297">
        <v>5</v>
      </c>
      <c r="AN297">
        <v>4</v>
      </c>
      <c r="AO297" t="s">
        <v>144</v>
      </c>
      <c r="AP297">
        <v>18</v>
      </c>
      <c r="AQ297">
        <v>12</v>
      </c>
      <c r="AR297">
        <v>5</v>
      </c>
    </row>
    <row r="298" spans="1:44" x14ac:dyDescent="0.2">
      <c r="A298" t="s">
        <v>764</v>
      </c>
      <c r="B298" t="s">
        <v>765</v>
      </c>
      <c r="C298" t="s">
        <v>1802</v>
      </c>
      <c r="D298" t="s">
        <v>47</v>
      </c>
      <c r="E298" t="s">
        <v>539</v>
      </c>
      <c r="F298" t="s">
        <v>767</v>
      </c>
      <c r="G298" t="s">
        <v>768</v>
      </c>
      <c r="H298" t="s">
        <v>769</v>
      </c>
      <c r="I298" t="s">
        <v>770</v>
      </c>
      <c r="J298" t="s">
        <v>771</v>
      </c>
      <c r="K298" t="s">
        <v>772</v>
      </c>
      <c r="L298" s="19">
        <v>45049</v>
      </c>
      <c r="M298" s="20">
        <v>0.72585648148148152</v>
      </c>
      <c r="N298" t="s">
        <v>1794</v>
      </c>
      <c r="O298" s="19">
        <v>45050</v>
      </c>
      <c r="P298" s="20">
        <v>0.5625</v>
      </c>
      <c r="Q298" t="s">
        <v>774</v>
      </c>
      <c r="R298" t="s">
        <v>1803</v>
      </c>
      <c r="S298" s="19">
        <v>45050</v>
      </c>
      <c r="T298" s="20">
        <v>0.52134259259259264</v>
      </c>
      <c r="U298">
        <v>2</v>
      </c>
      <c r="V298" t="s">
        <v>776</v>
      </c>
      <c r="W298" t="s">
        <v>777</v>
      </c>
      <c r="X298" t="s">
        <v>870</v>
      </c>
      <c r="Y298" t="s">
        <v>61</v>
      </c>
      <c r="Z298" t="s">
        <v>62</v>
      </c>
      <c r="AA298" t="s">
        <v>584</v>
      </c>
      <c r="AB298" t="s">
        <v>553</v>
      </c>
      <c r="AC298" s="12">
        <v>45049.725856481484</v>
      </c>
      <c r="AD298" s="12">
        <v>45050.5625</v>
      </c>
      <c r="AE298">
        <v>20.079444444389082</v>
      </c>
      <c r="AF298" s="12">
        <v>45050.52134259259</v>
      </c>
      <c r="AG298" s="20">
        <v>1.1111111111111111E-3</v>
      </c>
      <c r="AH298" s="12">
        <v>45050.522453703707</v>
      </c>
      <c r="AI298">
        <v>0.9611111112171784</v>
      </c>
      <c r="AJ298" t="s">
        <v>143</v>
      </c>
      <c r="AM298">
        <v>5</v>
      </c>
      <c r="AN298">
        <v>4</v>
      </c>
      <c r="AO298" t="s">
        <v>144</v>
      </c>
      <c r="AP298">
        <v>18</v>
      </c>
      <c r="AQ298">
        <v>12</v>
      </c>
      <c r="AR298">
        <v>5</v>
      </c>
    </row>
    <row r="299" spans="1:44" x14ac:dyDescent="0.2">
      <c r="A299" t="s">
        <v>536</v>
      </c>
      <c r="B299" t="s">
        <v>569</v>
      </c>
      <c r="C299" t="s">
        <v>1804</v>
      </c>
      <c r="D299" t="s">
        <v>47</v>
      </c>
      <c r="E299" t="s">
        <v>539</v>
      </c>
      <c r="F299" t="s">
        <v>1573</v>
      </c>
      <c r="G299" t="s">
        <v>1574</v>
      </c>
      <c r="H299" t="s">
        <v>1575</v>
      </c>
      <c r="I299" t="s">
        <v>1576</v>
      </c>
      <c r="J299" t="s">
        <v>585</v>
      </c>
      <c r="K299" t="s">
        <v>586</v>
      </c>
      <c r="L299" s="19">
        <v>45049</v>
      </c>
      <c r="M299" s="20">
        <v>0.63550925925925927</v>
      </c>
      <c r="N299" t="s">
        <v>1805</v>
      </c>
      <c r="O299" s="19">
        <v>45050</v>
      </c>
      <c r="P299" s="20">
        <v>0.83333333333333337</v>
      </c>
      <c r="Q299" t="s">
        <v>578</v>
      </c>
      <c r="R299" t="s">
        <v>1806</v>
      </c>
      <c r="S299" s="19">
        <v>45050</v>
      </c>
      <c r="T299" s="20">
        <v>0.49549768518518517</v>
      </c>
      <c r="U299">
        <v>16</v>
      </c>
      <c r="V299" t="s">
        <v>799</v>
      </c>
      <c r="W299" t="s">
        <v>800</v>
      </c>
      <c r="X299" t="s">
        <v>801</v>
      </c>
      <c r="Y299" t="s">
        <v>61</v>
      </c>
      <c r="Z299" t="s">
        <v>62</v>
      </c>
      <c r="AA299" t="s">
        <v>584</v>
      </c>
      <c r="AB299" t="s">
        <v>553</v>
      </c>
      <c r="AC299" s="12">
        <v>45049.635509259257</v>
      </c>
      <c r="AD299" s="12">
        <v>45050.833333333336</v>
      </c>
      <c r="AE299">
        <v>28.747777777898591</v>
      </c>
      <c r="AF299" s="12">
        <v>45050.495497685188</v>
      </c>
      <c r="AG299" s="20">
        <v>8.8888888888888889E-3</v>
      </c>
      <c r="AH299" s="12">
        <v>45050.504386574074</v>
      </c>
      <c r="AI299">
        <v>7.8947222222923301</v>
      </c>
      <c r="AJ299" t="s">
        <v>143</v>
      </c>
      <c r="AM299">
        <v>5</v>
      </c>
      <c r="AN299">
        <v>4</v>
      </c>
      <c r="AO299" t="s">
        <v>144</v>
      </c>
      <c r="AP299">
        <v>18</v>
      </c>
      <c r="AQ299">
        <v>11</v>
      </c>
      <c r="AR299">
        <v>5</v>
      </c>
    </row>
    <row r="300" spans="1:44" x14ac:dyDescent="0.2">
      <c r="A300" t="s">
        <v>536</v>
      </c>
      <c r="B300" t="s">
        <v>569</v>
      </c>
      <c r="C300" t="s">
        <v>1807</v>
      </c>
      <c r="D300" t="s">
        <v>47</v>
      </c>
      <c r="E300" t="s">
        <v>539</v>
      </c>
      <c r="F300" t="s">
        <v>1609</v>
      </c>
      <c r="G300" t="s">
        <v>1610</v>
      </c>
      <c r="H300" t="s">
        <v>1611</v>
      </c>
      <c r="I300" t="s">
        <v>1612</v>
      </c>
      <c r="J300" t="s">
        <v>575</v>
      </c>
      <c r="K300" t="s">
        <v>576</v>
      </c>
      <c r="L300" s="19">
        <v>45049</v>
      </c>
      <c r="M300" s="20">
        <v>0.43878472222222226</v>
      </c>
      <c r="N300" t="s">
        <v>1808</v>
      </c>
      <c r="O300" s="19">
        <v>45050</v>
      </c>
      <c r="P300" s="20">
        <v>0.83333333333333337</v>
      </c>
      <c r="Q300" t="s">
        <v>578</v>
      </c>
      <c r="R300" t="s">
        <v>1809</v>
      </c>
      <c r="S300" s="19">
        <v>45050</v>
      </c>
      <c r="T300" s="20">
        <v>0.49728009259259259</v>
      </c>
      <c r="U300">
        <v>26</v>
      </c>
      <c r="V300" t="s">
        <v>975</v>
      </c>
      <c r="W300" t="s">
        <v>976</v>
      </c>
      <c r="X300" t="s">
        <v>801</v>
      </c>
      <c r="Y300" t="s">
        <v>61</v>
      </c>
      <c r="Z300" t="s">
        <v>62</v>
      </c>
      <c r="AA300" t="s">
        <v>584</v>
      </c>
      <c r="AB300" t="s">
        <v>553</v>
      </c>
      <c r="AC300" s="12">
        <v>45049.438784722224</v>
      </c>
      <c r="AD300" s="12">
        <v>45050.833333333336</v>
      </c>
      <c r="AE300">
        <v>33.469166666676756</v>
      </c>
      <c r="AF300" s="12">
        <v>45050.49728009259</v>
      </c>
      <c r="AG300" s="20">
        <v>1.4444444444444446E-2</v>
      </c>
      <c r="AH300" s="12">
        <v>45050.511724537035</v>
      </c>
      <c r="AI300">
        <v>7.7186111112241633</v>
      </c>
      <c r="AJ300" t="s">
        <v>143</v>
      </c>
      <c r="AM300">
        <v>5</v>
      </c>
      <c r="AN300">
        <v>4</v>
      </c>
      <c r="AO300" t="s">
        <v>144</v>
      </c>
      <c r="AP300">
        <v>18</v>
      </c>
      <c r="AQ300">
        <v>11</v>
      </c>
      <c r="AR300">
        <v>5</v>
      </c>
    </row>
    <row r="301" spans="1:44" x14ac:dyDescent="0.2">
      <c r="A301" t="s">
        <v>764</v>
      </c>
      <c r="B301" t="s">
        <v>765</v>
      </c>
      <c r="C301" t="s">
        <v>1810</v>
      </c>
      <c r="D301" t="s">
        <v>47</v>
      </c>
      <c r="E301" t="s">
        <v>539</v>
      </c>
      <c r="F301" t="s">
        <v>767</v>
      </c>
      <c r="G301" t="s">
        <v>768</v>
      </c>
      <c r="H301" t="s">
        <v>769</v>
      </c>
      <c r="I301" t="s">
        <v>770</v>
      </c>
      <c r="J301" t="s">
        <v>771</v>
      </c>
      <c r="K301" t="s">
        <v>772</v>
      </c>
      <c r="L301" s="19">
        <v>45049</v>
      </c>
      <c r="M301" s="20">
        <v>0.72562499999999996</v>
      </c>
      <c r="N301" t="s">
        <v>1794</v>
      </c>
      <c r="O301" s="19">
        <v>45050</v>
      </c>
      <c r="P301" s="20">
        <v>0.5625</v>
      </c>
      <c r="Q301" t="s">
        <v>774</v>
      </c>
      <c r="R301" t="s">
        <v>1811</v>
      </c>
      <c r="S301" s="19">
        <v>45050</v>
      </c>
      <c r="T301" s="20">
        <v>0.47414351851851855</v>
      </c>
      <c r="U301">
        <v>2</v>
      </c>
      <c r="V301" t="s">
        <v>776</v>
      </c>
      <c r="W301" t="s">
        <v>777</v>
      </c>
      <c r="X301" t="s">
        <v>870</v>
      </c>
      <c r="Y301" t="s">
        <v>61</v>
      </c>
      <c r="Z301" t="s">
        <v>62</v>
      </c>
      <c r="AA301" t="s">
        <v>584</v>
      </c>
      <c r="AB301" t="s">
        <v>553</v>
      </c>
      <c r="AC301" s="12">
        <v>45049.725624999999</v>
      </c>
      <c r="AD301" s="12">
        <v>45050.5625</v>
      </c>
      <c r="AE301">
        <v>20.085000000020955</v>
      </c>
      <c r="AF301" s="12">
        <v>45050.474143518521</v>
      </c>
      <c r="AG301" s="20">
        <v>1.1111111111111111E-3</v>
      </c>
      <c r="AH301" s="12">
        <v>45050.475254629629</v>
      </c>
      <c r="AI301">
        <v>2.093888888892252</v>
      </c>
      <c r="AJ301" t="s">
        <v>143</v>
      </c>
      <c r="AM301">
        <v>5</v>
      </c>
      <c r="AN301">
        <v>4</v>
      </c>
      <c r="AO301" t="s">
        <v>144</v>
      </c>
      <c r="AP301">
        <v>18</v>
      </c>
      <c r="AQ301">
        <v>11</v>
      </c>
      <c r="AR301">
        <v>5</v>
      </c>
    </row>
    <row r="302" spans="1:44" x14ac:dyDescent="0.2">
      <c r="A302" t="s">
        <v>536</v>
      </c>
      <c r="B302" t="s">
        <v>569</v>
      </c>
      <c r="C302" t="s">
        <v>1812</v>
      </c>
      <c r="D302" t="s">
        <v>47</v>
      </c>
      <c r="E302" t="s">
        <v>539</v>
      </c>
      <c r="F302" t="s">
        <v>1469</v>
      </c>
      <c r="G302" t="s">
        <v>1470</v>
      </c>
      <c r="H302" t="s">
        <v>1471</v>
      </c>
      <c r="I302" t="s">
        <v>1472</v>
      </c>
      <c r="J302" t="s">
        <v>575</v>
      </c>
      <c r="K302" t="s">
        <v>576</v>
      </c>
      <c r="L302" s="19">
        <v>45050</v>
      </c>
      <c r="M302" s="20">
        <v>0.40150462962962963</v>
      </c>
      <c r="N302" t="s">
        <v>1769</v>
      </c>
      <c r="O302" s="19">
        <v>45050</v>
      </c>
      <c r="P302" s="20">
        <v>0.52083333333333337</v>
      </c>
      <c r="Q302" t="s">
        <v>578</v>
      </c>
      <c r="R302" t="s">
        <v>1813</v>
      </c>
      <c r="S302" s="19">
        <v>45050</v>
      </c>
      <c r="T302" s="20">
        <v>0.44020833333333331</v>
      </c>
      <c r="U302">
        <v>44</v>
      </c>
      <c r="V302" t="s">
        <v>1317</v>
      </c>
      <c r="W302" t="s">
        <v>1318</v>
      </c>
      <c r="X302" t="s">
        <v>1353</v>
      </c>
      <c r="Y302" t="s">
        <v>61</v>
      </c>
      <c r="Z302" t="s">
        <v>583</v>
      </c>
      <c r="AA302" t="s">
        <v>584</v>
      </c>
      <c r="AB302" t="s">
        <v>553</v>
      </c>
      <c r="AC302" s="12">
        <v>45050.401504629626</v>
      </c>
      <c r="AD302" s="12">
        <v>45050.520833333336</v>
      </c>
      <c r="AE302">
        <v>2.8638888890272938</v>
      </c>
      <c r="AF302" s="12">
        <v>45050.440208333333</v>
      </c>
      <c r="AG302" s="20">
        <v>2.4444444444444446E-2</v>
      </c>
      <c r="AH302" s="12">
        <v>45050.46465277778</v>
      </c>
      <c r="AI302">
        <v>1.3483333333279006</v>
      </c>
      <c r="AJ302" t="s">
        <v>143</v>
      </c>
      <c r="AM302">
        <v>5</v>
      </c>
      <c r="AN302">
        <v>4</v>
      </c>
      <c r="AO302" t="s">
        <v>144</v>
      </c>
      <c r="AP302">
        <v>18</v>
      </c>
      <c r="AQ302">
        <v>10</v>
      </c>
      <c r="AR302">
        <v>5</v>
      </c>
    </row>
    <row r="303" spans="1:44" x14ac:dyDescent="0.2">
      <c r="A303" t="s">
        <v>536</v>
      </c>
      <c r="B303" t="s">
        <v>569</v>
      </c>
      <c r="C303" t="s">
        <v>1812</v>
      </c>
      <c r="D303" t="s">
        <v>47</v>
      </c>
      <c r="E303" t="s">
        <v>539</v>
      </c>
      <c r="F303" t="s">
        <v>1469</v>
      </c>
      <c r="G303" t="s">
        <v>1470</v>
      </c>
      <c r="H303" t="s">
        <v>1471</v>
      </c>
      <c r="I303" t="s">
        <v>1472</v>
      </c>
      <c r="J303" t="s">
        <v>585</v>
      </c>
      <c r="K303" t="s">
        <v>586</v>
      </c>
      <c r="L303" s="19">
        <v>45050</v>
      </c>
      <c r="M303" s="20">
        <v>0.40150462962962963</v>
      </c>
      <c r="N303" t="s">
        <v>1769</v>
      </c>
      <c r="O303" s="19">
        <v>45050</v>
      </c>
      <c r="P303" s="20">
        <v>0.52083333333333337</v>
      </c>
      <c r="Q303" t="s">
        <v>578</v>
      </c>
      <c r="R303" t="s">
        <v>1813</v>
      </c>
      <c r="S303" s="19">
        <v>45050</v>
      </c>
      <c r="T303" s="20">
        <v>0.44020833333333331</v>
      </c>
      <c r="U303">
        <v>44</v>
      </c>
      <c r="V303" t="s">
        <v>1317</v>
      </c>
      <c r="W303" t="s">
        <v>1318</v>
      </c>
      <c r="X303" t="s">
        <v>1353</v>
      </c>
      <c r="Y303" t="s">
        <v>61</v>
      </c>
      <c r="Z303" t="s">
        <v>62</v>
      </c>
      <c r="AA303" t="s">
        <v>584</v>
      </c>
      <c r="AB303" t="s">
        <v>553</v>
      </c>
      <c r="AC303" s="12">
        <v>45050.401504629626</v>
      </c>
      <c r="AD303" s="12">
        <v>45050.520833333336</v>
      </c>
      <c r="AE303">
        <v>2.8638888890272938</v>
      </c>
      <c r="AF303" s="12">
        <v>45050.440208333333</v>
      </c>
      <c r="AG303" s="20">
        <v>2.4444444444444446E-2</v>
      </c>
      <c r="AH303" s="12">
        <v>45050.46465277778</v>
      </c>
      <c r="AI303">
        <v>1.3483333333279006</v>
      </c>
      <c r="AJ303" t="s">
        <v>143</v>
      </c>
      <c r="AM303">
        <v>5</v>
      </c>
      <c r="AN303">
        <v>4</v>
      </c>
      <c r="AO303" t="s">
        <v>144</v>
      </c>
      <c r="AP303">
        <v>18</v>
      </c>
      <c r="AQ303">
        <v>10</v>
      </c>
      <c r="AR303">
        <v>5</v>
      </c>
    </row>
    <row r="304" spans="1:44" x14ac:dyDescent="0.2">
      <c r="A304" t="s">
        <v>536</v>
      </c>
      <c r="B304" t="s">
        <v>569</v>
      </c>
      <c r="C304" t="s">
        <v>1814</v>
      </c>
      <c r="D304" t="s">
        <v>47</v>
      </c>
      <c r="E304" t="s">
        <v>539</v>
      </c>
      <c r="F304" t="s">
        <v>1110</v>
      </c>
      <c r="G304" t="s">
        <v>1111</v>
      </c>
      <c r="H304" t="s">
        <v>1112</v>
      </c>
      <c r="I304" t="s">
        <v>1113</v>
      </c>
      <c r="J304" t="s">
        <v>575</v>
      </c>
      <c r="K304" t="s">
        <v>576</v>
      </c>
      <c r="L304" s="19">
        <v>45049</v>
      </c>
      <c r="M304" s="20">
        <v>0.48341435185185189</v>
      </c>
      <c r="N304" t="s">
        <v>1815</v>
      </c>
      <c r="O304" s="19">
        <v>45050</v>
      </c>
      <c r="P304" s="20">
        <v>0.60416666666666663</v>
      </c>
      <c r="Q304" t="s">
        <v>578</v>
      </c>
      <c r="R304" t="s">
        <v>1816</v>
      </c>
      <c r="S304" s="19">
        <v>45050</v>
      </c>
      <c r="T304" s="20">
        <v>0.43884259259259256</v>
      </c>
      <c r="U304">
        <v>84</v>
      </c>
      <c r="V304" t="s">
        <v>1115</v>
      </c>
      <c r="W304" t="s">
        <v>1116</v>
      </c>
      <c r="X304" t="s">
        <v>1353</v>
      </c>
      <c r="Y304" t="s">
        <v>61</v>
      </c>
      <c r="Z304" t="s">
        <v>583</v>
      </c>
      <c r="AA304" t="s">
        <v>584</v>
      </c>
      <c r="AB304" t="s">
        <v>553</v>
      </c>
      <c r="AC304" s="12">
        <v>45049.483414351853</v>
      </c>
      <c r="AD304" s="12">
        <v>45050.604166666664</v>
      </c>
      <c r="AE304">
        <v>26.898055555473547</v>
      </c>
      <c r="AF304" s="12">
        <v>45050.438842592594</v>
      </c>
      <c r="AG304" s="20">
        <v>4.6666666666666669E-2</v>
      </c>
      <c r="AH304" s="12">
        <v>45050.485509259262</v>
      </c>
      <c r="AI304">
        <v>2.8477777776424773</v>
      </c>
      <c r="AJ304" t="s">
        <v>143</v>
      </c>
      <c r="AM304">
        <v>5</v>
      </c>
      <c r="AN304">
        <v>4</v>
      </c>
      <c r="AO304" t="s">
        <v>144</v>
      </c>
      <c r="AP304">
        <v>18</v>
      </c>
      <c r="AQ304">
        <v>10</v>
      </c>
      <c r="AR304">
        <v>5</v>
      </c>
    </row>
    <row r="305" spans="1:44" x14ac:dyDescent="0.2">
      <c r="A305" t="s">
        <v>536</v>
      </c>
      <c r="B305" t="s">
        <v>569</v>
      </c>
      <c r="C305" t="s">
        <v>1814</v>
      </c>
      <c r="D305" t="s">
        <v>47</v>
      </c>
      <c r="E305" t="s">
        <v>539</v>
      </c>
      <c r="F305" t="s">
        <v>1110</v>
      </c>
      <c r="G305" t="s">
        <v>1111</v>
      </c>
      <c r="H305" t="s">
        <v>1112</v>
      </c>
      <c r="I305" t="s">
        <v>1113</v>
      </c>
      <c r="J305" t="s">
        <v>585</v>
      </c>
      <c r="K305" t="s">
        <v>586</v>
      </c>
      <c r="L305" s="19">
        <v>45049</v>
      </c>
      <c r="M305" s="20">
        <v>0.48341435185185189</v>
      </c>
      <c r="N305" t="s">
        <v>1815</v>
      </c>
      <c r="O305" s="19">
        <v>45050</v>
      </c>
      <c r="P305" s="20">
        <v>0.60416666666666663</v>
      </c>
      <c r="Q305" t="s">
        <v>578</v>
      </c>
      <c r="R305" t="s">
        <v>1816</v>
      </c>
      <c r="S305" s="19">
        <v>45050</v>
      </c>
      <c r="T305" s="20">
        <v>0.43884259259259256</v>
      </c>
      <c r="U305">
        <v>84</v>
      </c>
      <c r="V305" t="s">
        <v>1115</v>
      </c>
      <c r="W305" t="s">
        <v>1116</v>
      </c>
      <c r="X305" t="s">
        <v>1353</v>
      </c>
      <c r="Y305" t="s">
        <v>61</v>
      </c>
      <c r="Z305" t="s">
        <v>62</v>
      </c>
      <c r="AA305" t="s">
        <v>584</v>
      </c>
      <c r="AB305" t="s">
        <v>553</v>
      </c>
      <c r="AC305" s="12">
        <v>45049.483414351853</v>
      </c>
      <c r="AD305" s="12">
        <v>45050.604166666664</v>
      </c>
      <c r="AE305">
        <v>26.898055555473547</v>
      </c>
      <c r="AF305" s="12">
        <v>45050.438842592594</v>
      </c>
      <c r="AG305" s="20">
        <v>4.6666666666666669E-2</v>
      </c>
      <c r="AH305" s="12">
        <v>45050.485509259262</v>
      </c>
      <c r="AI305">
        <v>2.8477777776424773</v>
      </c>
      <c r="AJ305" t="s">
        <v>143</v>
      </c>
      <c r="AM305">
        <v>5</v>
      </c>
      <c r="AN305">
        <v>4</v>
      </c>
      <c r="AO305" t="s">
        <v>144</v>
      </c>
      <c r="AP305">
        <v>18</v>
      </c>
      <c r="AQ305">
        <v>10</v>
      </c>
      <c r="AR305">
        <v>5</v>
      </c>
    </row>
    <row r="306" spans="1:44" x14ac:dyDescent="0.2">
      <c r="A306" t="s">
        <v>764</v>
      </c>
      <c r="B306" t="s">
        <v>765</v>
      </c>
      <c r="C306" t="s">
        <v>1817</v>
      </c>
      <c r="D306" t="s">
        <v>47</v>
      </c>
      <c r="E306" t="s">
        <v>539</v>
      </c>
      <c r="F306" t="s">
        <v>767</v>
      </c>
      <c r="G306" t="s">
        <v>768</v>
      </c>
      <c r="H306" t="s">
        <v>769</v>
      </c>
      <c r="I306" t="s">
        <v>770</v>
      </c>
      <c r="J306" t="s">
        <v>771</v>
      </c>
      <c r="K306" t="s">
        <v>772</v>
      </c>
      <c r="L306" s="19">
        <v>45049</v>
      </c>
      <c r="M306" s="20">
        <v>0.72542824074074075</v>
      </c>
      <c r="N306" t="s">
        <v>1794</v>
      </c>
      <c r="O306" s="19">
        <v>45050</v>
      </c>
      <c r="P306" s="20">
        <v>0.5625</v>
      </c>
      <c r="Q306" t="s">
        <v>774</v>
      </c>
      <c r="R306" t="s">
        <v>1818</v>
      </c>
      <c r="S306" s="19">
        <v>45050</v>
      </c>
      <c r="T306" s="20">
        <v>0.42731481481481487</v>
      </c>
      <c r="U306">
        <v>2</v>
      </c>
      <c r="V306" t="s">
        <v>776</v>
      </c>
      <c r="W306" t="s">
        <v>777</v>
      </c>
      <c r="X306" t="s">
        <v>870</v>
      </c>
      <c r="Y306" t="s">
        <v>61</v>
      </c>
      <c r="Z306" t="s">
        <v>62</v>
      </c>
      <c r="AA306" t="s">
        <v>584</v>
      </c>
      <c r="AB306" t="s">
        <v>553</v>
      </c>
      <c r="AC306" s="12">
        <v>45049.725428240738</v>
      </c>
      <c r="AD306" s="12">
        <v>45050.5625</v>
      </c>
      <c r="AE306">
        <v>20.089722222299315</v>
      </c>
      <c r="AF306" s="12">
        <v>45050.427314814813</v>
      </c>
      <c r="AG306" s="20">
        <v>1.1111111111111111E-3</v>
      </c>
      <c r="AH306" s="12">
        <v>45050.428425925929</v>
      </c>
      <c r="AI306">
        <v>3.2177777778706513</v>
      </c>
      <c r="AJ306" t="s">
        <v>143</v>
      </c>
      <c r="AM306">
        <v>5</v>
      </c>
      <c r="AN306">
        <v>4</v>
      </c>
      <c r="AO306" t="s">
        <v>144</v>
      </c>
      <c r="AP306">
        <v>18</v>
      </c>
      <c r="AQ306">
        <v>10</v>
      </c>
      <c r="AR306">
        <v>5</v>
      </c>
    </row>
    <row r="307" spans="1:44" x14ac:dyDescent="0.2">
      <c r="A307" t="s">
        <v>764</v>
      </c>
      <c r="B307" t="s">
        <v>765</v>
      </c>
      <c r="C307" t="s">
        <v>1819</v>
      </c>
      <c r="D307" t="s">
        <v>47</v>
      </c>
      <c r="E307" t="s">
        <v>539</v>
      </c>
      <c r="F307" t="s">
        <v>767</v>
      </c>
      <c r="G307" t="s">
        <v>768</v>
      </c>
      <c r="H307" t="s">
        <v>769</v>
      </c>
      <c r="I307" t="s">
        <v>770</v>
      </c>
      <c r="J307" t="s">
        <v>771</v>
      </c>
      <c r="K307" t="s">
        <v>772</v>
      </c>
      <c r="L307" s="19">
        <v>45049</v>
      </c>
      <c r="M307" s="20">
        <v>0.72531249999999992</v>
      </c>
      <c r="N307" t="s">
        <v>1794</v>
      </c>
      <c r="O307" s="19">
        <v>45050</v>
      </c>
      <c r="P307" s="20">
        <v>0.5625</v>
      </c>
      <c r="Q307" t="s">
        <v>774</v>
      </c>
      <c r="R307" t="s">
        <v>1820</v>
      </c>
      <c r="S307" s="19">
        <v>45050</v>
      </c>
      <c r="T307" s="20">
        <v>0.39300925925925928</v>
      </c>
      <c r="U307">
        <v>2</v>
      </c>
      <c r="V307" t="s">
        <v>776</v>
      </c>
      <c r="W307" t="s">
        <v>777</v>
      </c>
      <c r="X307" t="s">
        <v>1353</v>
      </c>
      <c r="Y307" t="s">
        <v>61</v>
      </c>
      <c r="Z307" t="s">
        <v>62</v>
      </c>
      <c r="AA307" t="s">
        <v>584</v>
      </c>
      <c r="AB307" t="s">
        <v>553</v>
      </c>
      <c r="AC307" s="12">
        <v>45049.725312499999</v>
      </c>
      <c r="AD307" s="12">
        <v>45050.5625</v>
      </c>
      <c r="AE307">
        <v>20.09250000002794</v>
      </c>
      <c r="AF307" s="12">
        <v>45050.393009259256</v>
      </c>
      <c r="AG307" s="20">
        <v>1.1111111111111111E-3</v>
      </c>
      <c r="AH307" s="12">
        <v>45050.394120370373</v>
      </c>
      <c r="AI307">
        <v>4.0411111112334765</v>
      </c>
      <c r="AJ307" t="s">
        <v>143</v>
      </c>
      <c r="AM307">
        <v>5</v>
      </c>
      <c r="AN307">
        <v>4</v>
      </c>
      <c r="AO307" t="s">
        <v>144</v>
      </c>
      <c r="AP307">
        <v>18</v>
      </c>
      <c r="AQ307">
        <v>9</v>
      </c>
      <c r="AR307">
        <v>5</v>
      </c>
    </row>
    <row r="308" spans="1:44" x14ac:dyDescent="0.2">
      <c r="A308" t="s">
        <v>536</v>
      </c>
      <c r="B308" t="s">
        <v>569</v>
      </c>
      <c r="C308" t="s">
        <v>1821</v>
      </c>
      <c r="D308" t="s">
        <v>47</v>
      </c>
      <c r="E308" t="s">
        <v>539</v>
      </c>
      <c r="F308" t="s">
        <v>1138</v>
      </c>
      <c r="G308" t="s">
        <v>1139</v>
      </c>
      <c r="H308" t="s">
        <v>1140</v>
      </c>
      <c r="I308" t="s">
        <v>1141</v>
      </c>
      <c r="J308" t="s">
        <v>575</v>
      </c>
      <c r="K308" t="s">
        <v>576</v>
      </c>
      <c r="L308" s="19">
        <v>45049</v>
      </c>
      <c r="M308" s="20">
        <v>0.43840277777777775</v>
      </c>
      <c r="N308" t="s">
        <v>1822</v>
      </c>
      <c r="O308" s="19">
        <v>45050</v>
      </c>
      <c r="P308" s="20">
        <v>0.83333333333333337</v>
      </c>
      <c r="Q308" t="s">
        <v>578</v>
      </c>
      <c r="R308" t="s">
        <v>1823</v>
      </c>
      <c r="S308" s="19">
        <v>45050</v>
      </c>
      <c r="T308" s="20">
        <v>0.36336805555555557</v>
      </c>
      <c r="U308">
        <v>84</v>
      </c>
      <c r="V308" t="s">
        <v>1115</v>
      </c>
      <c r="W308" t="s">
        <v>1116</v>
      </c>
      <c r="X308" t="s">
        <v>789</v>
      </c>
      <c r="Y308" t="s">
        <v>61</v>
      </c>
      <c r="Z308" t="s">
        <v>62</v>
      </c>
      <c r="AA308" t="s">
        <v>584</v>
      </c>
      <c r="AB308" t="s">
        <v>553</v>
      </c>
      <c r="AC308" s="12">
        <v>45049.438402777778</v>
      </c>
      <c r="AD308" s="12">
        <v>45050.833333333336</v>
      </c>
      <c r="AE308">
        <v>33.478333333390765</v>
      </c>
      <c r="AF308" s="12">
        <v>45050.363368055558</v>
      </c>
      <c r="AG308" s="20">
        <v>4.6666666666666669E-2</v>
      </c>
      <c r="AH308" s="12">
        <v>45050.410034722219</v>
      </c>
      <c r="AI308">
        <v>10.159166666620877</v>
      </c>
      <c r="AJ308" t="s">
        <v>143</v>
      </c>
      <c r="AM308">
        <v>5</v>
      </c>
      <c r="AN308">
        <v>4</v>
      </c>
      <c r="AO308" t="s">
        <v>144</v>
      </c>
      <c r="AP308">
        <v>18</v>
      </c>
      <c r="AQ308">
        <v>8</v>
      </c>
      <c r="AR308">
        <v>5</v>
      </c>
    </row>
    <row r="309" spans="1:44" x14ac:dyDescent="0.2">
      <c r="A309" t="s">
        <v>764</v>
      </c>
      <c r="B309" t="s">
        <v>765</v>
      </c>
      <c r="C309" t="s">
        <v>1824</v>
      </c>
      <c r="D309" t="s">
        <v>47</v>
      </c>
      <c r="E309" t="s">
        <v>539</v>
      </c>
      <c r="F309" t="s">
        <v>767</v>
      </c>
      <c r="G309" t="s">
        <v>768</v>
      </c>
      <c r="H309" t="s">
        <v>769</v>
      </c>
      <c r="I309" t="s">
        <v>770</v>
      </c>
      <c r="J309" t="s">
        <v>771</v>
      </c>
      <c r="K309" t="s">
        <v>772</v>
      </c>
      <c r="L309" s="19">
        <v>45049</v>
      </c>
      <c r="M309" s="20">
        <v>0.72509259259259251</v>
      </c>
      <c r="N309" t="s">
        <v>1794</v>
      </c>
      <c r="O309" s="19">
        <v>45050</v>
      </c>
      <c r="P309" s="20">
        <v>0.5625</v>
      </c>
      <c r="Q309" t="s">
        <v>774</v>
      </c>
      <c r="R309" t="s">
        <v>1825</v>
      </c>
      <c r="S309" s="19">
        <v>45050</v>
      </c>
      <c r="T309" s="20">
        <v>0.34956018518518522</v>
      </c>
      <c r="U309">
        <v>2</v>
      </c>
      <c r="V309" t="s">
        <v>776</v>
      </c>
      <c r="W309" t="s">
        <v>777</v>
      </c>
      <c r="X309" t="s">
        <v>1353</v>
      </c>
      <c r="Y309" t="s">
        <v>61</v>
      </c>
      <c r="Z309" t="s">
        <v>62</v>
      </c>
      <c r="AA309" t="s">
        <v>584</v>
      </c>
      <c r="AB309" t="s">
        <v>553</v>
      </c>
      <c r="AC309" s="12">
        <v>45049.725092592591</v>
      </c>
      <c r="AD309" s="12">
        <v>45050.5625</v>
      </c>
      <c r="AE309">
        <v>20.0977777778171</v>
      </c>
      <c r="AF309" s="12">
        <v>45050.349560185183</v>
      </c>
      <c r="AG309" s="20">
        <v>1.1111111111111111E-3</v>
      </c>
      <c r="AH309" s="12">
        <v>45050.350671296299</v>
      </c>
      <c r="AI309">
        <v>5.0838888889993541</v>
      </c>
      <c r="AJ309" t="s">
        <v>143</v>
      </c>
      <c r="AM309">
        <v>5</v>
      </c>
      <c r="AN309">
        <v>4</v>
      </c>
      <c r="AO309" t="s">
        <v>144</v>
      </c>
      <c r="AP309">
        <v>18</v>
      </c>
      <c r="AQ309">
        <v>8</v>
      </c>
      <c r="AR309">
        <v>5</v>
      </c>
    </row>
    <row r="310" spans="1:44" x14ac:dyDescent="0.2">
      <c r="A310" t="s">
        <v>764</v>
      </c>
      <c r="B310" t="s">
        <v>765</v>
      </c>
      <c r="C310" t="s">
        <v>1826</v>
      </c>
      <c r="D310" t="s">
        <v>47</v>
      </c>
      <c r="E310" t="s">
        <v>539</v>
      </c>
      <c r="F310" t="s">
        <v>767</v>
      </c>
      <c r="G310" t="s">
        <v>768</v>
      </c>
      <c r="H310" t="s">
        <v>769</v>
      </c>
      <c r="I310" t="s">
        <v>770</v>
      </c>
      <c r="J310" t="s">
        <v>771</v>
      </c>
      <c r="K310" t="s">
        <v>772</v>
      </c>
      <c r="L310" s="19">
        <v>45049</v>
      </c>
      <c r="M310" s="20">
        <v>0.7249537037037036</v>
      </c>
      <c r="N310" t="s">
        <v>1794</v>
      </c>
      <c r="O310" s="19">
        <v>45050</v>
      </c>
      <c r="P310" s="20">
        <v>0.5625</v>
      </c>
      <c r="Q310" t="s">
        <v>774</v>
      </c>
      <c r="R310" t="s">
        <v>1827</v>
      </c>
      <c r="S310" s="19">
        <v>45050</v>
      </c>
      <c r="T310" s="20">
        <v>0.32300925925925927</v>
      </c>
      <c r="U310">
        <v>2</v>
      </c>
      <c r="V310" t="s">
        <v>776</v>
      </c>
      <c r="W310" t="s">
        <v>777</v>
      </c>
      <c r="X310" t="s">
        <v>1353</v>
      </c>
      <c r="Y310" t="s">
        <v>61</v>
      </c>
      <c r="Z310" t="s">
        <v>62</v>
      </c>
      <c r="AA310" t="s">
        <v>584</v>
      </c>
      <c r="AB310" t="s">
        <v>553</v>
      </c>
      <c r="AC310" s="12">
        <v>45049.724953703706</v>
      </c>
      <c r="AD310" s="12">
        <v>45050.5625</v>
      </c>
      <c r="AE310">
        <v>20.101111111056525</v>
      </c>
      <c r="AF310" s="12">
        <v>45050.323009259257</v>
      </c>
      <c r="AG310" s="20">
        <v>1.1111111111111111E-3</v>
      </c>
      <c r="AH310" s="12">
        <v>45050.324120370373</v>
      </c>
      <c r="AI310">
        <v>5.7211111112264916</v>
      </c>
      <c r="AJ310" t="s">
        <v>143</v>
      </c>
      <c r="AM310">
        <v>5</v>
      </c>
      <c r="AN310">
        <v>4</v>
      </c>
      <c r="AO310" t="s">
        <v>144</v>
      </c>
      <c r="AP310">
        <v>18</v>
      </c>
      <c r="AQ310">
        <v>7</v>
      </c>
      <c r="AR310">
        <v>5</v>
      </c>
    </row>
    <row r="311" spans="1:44" x14ac:dyDescent="0.2">
      <c r="A311" t="s">
        <v>536</v>
      </c>
      <c r="B311" t="s">
        <v>569</v>
      </c>
      <c r="C311" t="s">
        <v>1828</v>
      </c>
      <c r="D311" t="s">
        <v>47</v>
      </c>
      <c r="E311" t="s">
        <v>539</v>
      </c>
      <c r="F311" t="s">
        <v>872</v>
      </c>
      <c r="G311" t="s">
        <v>873</v>
      </c>
      <c r="H311" t="s">
        <v>874</v>
      </c>
      <c r="I311" t="s">
        <v>875</v>
      </c>
      <c r="J311" t="s">
        <v>585</v>
      </c>
      <c r="K311" t="s">
        <v>586</v>
      </c>
      <c r="L311" s="19">
        <v>45049</v>
      </c>
      <c r="M311" s="20">
        <v>0.45954861111111112</v>
      </c>
      <c r="N311" t="s">
        <v>1829</v>
      </c>
      <c r="O311" s="19">
        <v>45050</v>
      </c>
      <c r="P311" s="20">
        <v>0.375</v>
      </c>
      <c r="Q311" t="s">
        <v>578</v>
      </c>
      <c r="R311" t="s">
        <v>1830</v>
      </c>
      <c r="S311" s="19">
        <v>45050</v>
      </c>
      <c r="T311" s="20">
        <v>0.30042824074074076</v>
      </c>
      <c r="U311">
        <v>53</v>
      </c>
      <c r="V311" t="s">
        <v>878</v>
      </c>
      <c r="W311" t="s">
        <v>879</v>
      </c>
      <c r="X311" t="s">
        <v>801</v>
      </c>
      <c r="Y311" t="s">
        <v>61</v>
      </c>
      <c r="Z311" t="s">
        <v>62</v>
      </c>
      <c r="AA311" t="s">
        <v>584</v>
      </c>
      <c r="AB311" t="s">
        <v>553</v>
      </c>
      <c r="AC311" s="12">
        <v>45049.459548611114</v>
      </c>
      <c r="AD311" s="12">
        <v>45050.375</v>
      </c>
      <c r="AE311">
        <v>21.970833333267365</v>
      </c>
      <c r="AF311" s="12">
        <v>45050.300428240742</v>
      </c>
      <c r="AG311" s="20">
        <v>2.9444444444444443E-2</v>
      </c>
      <c r="AH311" s="12">
        <v>45050.329872685186</v>
      </c>
      <c r="AI311">
        <v>1.0830555555294268</v>
      </c>
      <c r="AJ311" t="s">
        <v>143</v>
      </c>
      <c r="AM311">
        <v>5</v>
      </c>
      <c r="AN311">
        <v>4</v>
      </c>
      <c r="AO311" t="s">
        <v>144</v>
      </c>
      <c r="AP311">
        <v>18</v>
      </c>
      <c r="AQ311">
        <v>7</v>
      </c>
      <c r="AR311">
        <v>5</v>
      </c>
    </row>
    <row r="312" spans="1:44" x14ac:dyDescent="0.2">
      <c r="A312" t="s">
        <v>536</v>
      </c>
      <c r="B312" t="s">
        <v>569</v>
      </c>
      <c r="C312" t="s">
        <v>1831</v>
      </c>
      <c r="D312" t="s">
        <v>47</v>
      </c>
      <c r="E312" t="s">
        <v>539</v>
      </c>
      <c r="F312" t="s">
        <v>1131</v>
      </c>
      <c r="G312" t="s">
        <v>1132</v>
      </c>
      <c r="H312" t="s">
        <v>1133</v>
      </c>
      <c r="I312" t="s">
        <v>1134</v>
      </c>
      <c r="J312" t="s">
        <v>585</v>
      </c>
      <c r="K312" t="s">
        <v>586</v>
      </c>
      <c r="L312" s="19">
        <v>45049</v>
      </c>
      <c r="M312" s="20">
        <v>0.42956018518518518</v>
      </c>
      <c r="N312" t="s">
        <v>1832</v>
      </c>
      <c r="O312" s="19">
        <v>45050</v>
      </c>
      <c r="P312" s="20">
        <v>0.35416666666666669</v>
      </c>
      <c r="Q312" t="s">
        <v>578</v>
      </c>
      <c r="R312" t="s">
        <v>1833</v>
      </c>
      <c r="S312" s="19">
        <v>45050</v>
      </c>
      <c r="T312" s="20">
        <v>0.2663888888888889</v>
      </c>
      <c r="U312">
        <v>17</v>
      </c>
      <c r="V312" t="s">
        <v>887</v>
      </c>
      <c r="W312" t="s">
        <v>888</v>
      </c>
      <c r="X312" t="s">
        <v>789</v>
      </c>
      <c r="Y312" t="s">
        <v>61</v>
      </c>
      <c r="Z312" t="s">
        <v>583</v>
      </c>
      <c r="AA312" t="s">
        <v>584</v>
      </c>
      <c r="AB312" t="s">
        <v>553</v>
      </c>
      <c r="AC312" s="12">
        <v>45049.429560185185</v>
      </c>
      <c r="AD312" s="12">
        <v>45050.354166666664</v>
      </c>
      <c r="AE312">
        <v>22.190555555513129</v>
      </c>
      <c r="AF312" s="12">
        <v>45050.266388888886</v>
      </c>
      <c r="AG312" s="20">
        <v>9.4444444444444445E-3</v>
      </c>
      <c r="AH312" s="12">
        <v>45050.275833333333</v>
      </c>
      <c r="AI312">
        <v>1.879999999946449</v>
      </c>
      <c r="AJ312" t="s">
        <v>143</v>
      </c>
      <c r="AM312">
        <v>5</v>
      </c>
      <c r="AN312">
        <v>4</v>
      </c>
      <c r="AO312" t="s">
        <v>144</v>
      </c>
      <c r="AP312">
        <v>18</v>
      </c>
      <c r="AQ312">
        <v>6</v>
      </c>
      <c r="AR312">
        <v>5</v>
      </c>
    </row>
    <row r="313" spans="1:44" x14ac:dyDescent="0.2">
      <c r="A313" t="s">
        <v>536</v>
      </c>
      <c r="B313" t="s">
        <v>569</v>
      </c>
      <c r="C313" t="s">
        <v>1831</v>
      </c>
      <c r="D313" t="s">
        <v>47</v>
      </c>
      <c r="E313" t="s">
        <v>539</v>
      </c>
      <c r="F313" t="s">
        <v>1131</v>
      </c>
      <c r="G313" t="s">
        <v>1132</v>
      </c>
      <c r="H313" t="s">
        <v>1133</v>
      </c>
      <c r="I313" t="s">
        <v>1134</v>
      </c>
      <c r="J313" t="s">
        <v>575</v>
      </c>
      <c r="K313" t="s">
        <v>576</v>
      </c>
      <c r="L313" s="19">
        <v>45049</v>
      </c>
      <c r="M313" s="20">
        <v>0.42956018518518518</v>
      </c>
      <c r="N313" t="s">
        <v>1832</v>
      </c>
      <c r="O313" s="19">
        <v>45050</v>
      </c>
      <c r="P313" s="20">
        <v>0.35416666666666669</v>
      </c>
      <c r="Q313" t="s">
        <v>578</v>
      </c>
      <c r="R313" t="s">
        <v>1833</v>
      </c>
      <c r="S313" s="19">
        <v>45050</v>
      </c>
      <c r="T313" s="20">
        <v>0.2663888888888889</v>
      </c>
      <c r="U313">
        <v>17</v>
      </c>
      <c r="V313" t="s">
        <v>887</v>
      </c>
      <c r="W313" t="s">
        <v>888</v>
      </c>
      <c r="X313" t="s">
        <v>789</v>
      </c>
      <c r="Y313" t="s">
        <v>61</v>
      </c>
      <c r="Z313" t="s">
        <v>62</v>
      </c>
      <c r="AA313" t="s">
        <v>584</v>
      </c>
      <c r="AB313" t="s">
        <v>553</v>
      </c>
      <c r="AC313" s="12">
        <v>45049.429560185185</v>
      </c>
      <c r="AD313" s="12">
        <v>45050.354166666664</v>
      </c>
      <c r="AE313">
        <v>22.190555555513129</v>
      </c>
      <c r="AF313" s="12">
        <v>45050.266388888886</v>
      </c>
      <c r="AG313" s="20">
        <v>9.4444444444444445E-3</v>
      </c>
      <c r="AH313" s="12">
        <v>45050.275833333333</v>
      </c>
      <c r="AI313">
        <v>1.879999999946449</v>
      </c>
      <c r="AJ313" t="s">
        <v>143</v>
      </c>
      <c r="AM313">
        <v>5</v>
      </c>
      <c r="AN313">
        <v>4</v>
      </c>
      <c r="AO313" t="s">
        <v>144</v>
      </c>
      <c r="AP313">
        <v>18</v>
      </c>
      <c r="AQ313">
        <v>6</v>
      </c>
      <c r="AR313">
        <v>5</v>
      </c>
    </row>
    <row r="314" spans="1:44" x14ac:dyDescent="0.2">
      <c r="A314" t="s">
        <v>764</v>
      </c>
      <c r="B314" t="s">
        <v>765</v>
      </c>
      <c r="C314" t="s">
        <v>1834</v>
      </c>
      <c r="D314" t="s">
        <v>47</v>
      </c>
      <c r="E314" t="s">
        <v>539</v>
      </c>
      <c r="F314" t="s">
        <v>767</v>
      </c>
      <c r="G314" t="s">
        <v>768</v>
      </c>
      <c r="H314" t="s">
        <v>769</v>
      </c>
      <c r="I314" t="s">
        <v>770</v>
      </c>
      <c r="J314" t="s">
        <v>771</v>
      </c>
      <c r="K314" t="s">
        <v>772</v>
      </c>
      <c r="L314" s="19">
        <v>45049</v>
      </c>
      <c r="M314" s="20">
        <v>0.72479166666666661</v>
      </c>
      <c r="N314" t="s">
        <v>1794</v>
      </c>
      <c r="O314" s="19">
        <v>45050</v>
      </c>
      <c r="P314" s="20">
        <v>0.5625</v>
      </c>
      <c r="Q314" t="s">
        <v>774</v>
      </c>
      <c r="R314" t="s">
        <v>1835</v>
      </c>
      <c r="S314" s="19">
        <v>45050</v>
      </c>
      <c r="T314" s="20">
        <v>0.27628472222222222</v>
      </c>
      <c r="U314">
        <v>2</v>
      </c>
      <c r="V314" t="s">
        <v>776</v>
      </c>
      <c r="W314" t="s">
        <v>777</v>
      </c>
      <c r="X314" t="s">
        <v>1353</v>
      </c>
      <c r="Y314" t="s">
        <v>61</v>
      </c>
      <c r="Z314" t="s">
        <v>62</v>
      </c>
      <c r="AA314" t="s">
        <v>584</v>
      </c>
      <c r="AB314" t="s">
        <v>553</v>
      </c>
      <c r="AC314" s="12">
        <v>45049.724791666667</v>
      </c>
      <c r="AD314" s="12">
        <v>45050.5625</v>
      </c>
      <c r="AE314">
        <v>20.104999999981374</v>
      </c>
      <c r="AF314" s="12">
        <v>45050.276284722226</v>
      </c>
      <c r="AG314" s="20">
        <v>1.1111111111111111E-3</v>
      </c>
      <c r="AH314" s="12">
        <v>45050.277395833335</v>
      </c>
      <c r="AI314">
        <v>6.842499999969732</v>
      </c>
      <c r="AJ314" t="s">
        <v>143</v>
      </c>
      <c r="AM314">
        <v>5</v>
      </c>
      <c r="AN314">
        <v>4</v>
      </c>
      <c r="AO314" t="s">
        <v>144</v>
      </c>
      <c r="AP314">
        <v>18</v>
      </c>
      <c r="AQ314">
        <v>6</v>
      </c>
      <c r="AR314">
        <v>5</v>
      </c>
    </row>
    <row r="315" spans="1:44" x14ac:dyDescent="0.2">
      <c r="A315" t="s">
        <v>536</v>
      </c>
      <c r="B315" t="s">
        <v>569</v>
      </c>
      <c r="C315" t="s">
        <v>1836</v>
      </c>
      <c r="D315" t="s">
        <v>47</v>
      </c>
      <c r="E315" t="s">
        <v>539</v>
      </c>
      <c r="F315" t="s">
        <v>952</v>
      </c>
      <c r="G315" t="s">
        <v>953</v>
      </c>
      <c r="H315" t="s">
        <v>954</v>
      </c>
      <c r="I315" t="s">
        <v>955</v>
      </c>
      <c r="J315" t="s">
        <v>575</v>
      </c>
      <c r="K315" t="s">
        <v>576</v>
      </c>
      <c r="L315" s="19">
        <v>45048</v>
      </c>
      <c r="M315" s="20">
        <v>0.74976851851851845</v>
      </c>
      <c r="N315" t="s">
        <v>1837</v>
      </c>
      <c r="O315" s="19">
        <v>45050</v>
      </c>
      <c r="P315" s="20">
        <v>0.83333333333333337</v>
      </c>
      <c r="Q315" t="s">
        <v>578</v>
      </c>
      <c r="R315" t="s">
        <v>1838</v>
      </c>
      <c r="S315" s="19">
        <v>45048</v>
      </c>
      <c r="T315" s="20">
        <v>0.72998842592592583</v>
      </c>
      <c r="U315">
        <v>28</v>
      </c>
      <c r="V315" t="s">
        <v>957</v>
      </c>
      <c r="W315" t="s">
        <v>958</v>
      </c>
      <c r="X315" t="s">
        <v>801</v>
      </c>
      <c r="Y315" t="s">
        <v>61</v>
      </c>
      <c r="Z315" t="s">
        <v>62</v>
      </c>
      <c r="AA315" t="s">
        <v>584</v>
      </c>
      <c r="AB315" t="s">
        <v>553</v>
      </c>
      <c r="AC315" s="12">
        <v>45048.749768518515</v>
      </c>
      <c r="AD315" s="12">
        <v>45050.833333333336</v>
      </c>
      <c r="AE315">
        <v>50.00555555569008</v>
      </c>
      <c r="AF315" s="12">
        <v>45048.729988425926</v>
      </c>
      <c r="AG315" s="20">
        <v>1.5555555555555553E-2</v>
      </c>
      <c r="AH315" s="12">
        <v>45048.74554398148</v>
      </c>
      <c r="AI315">
        <v>50.106944444531109</v>
      </c>
      <c r="AJ315" t="s">
        <v>143</v>
      </c>
      <c r="AM315">
        <v>5</v>
      </c>
      <c r="AN315">
        <v>2</v>
      </c>
      <c r="AO315" t="s">
        <v>144</v>
      </c>
      <c r="AP315">
        <v>18</v>
      </c>
      <c r="AQ315">
        <v>17</v>
      </c>
      <c r="AR315">
        <v>3</v>
      </c>
    </row>
    <row r="316" spans="1:44" x14ac:dyDescent="0.2">
      <c r="A316" t="s">
        <v>536</v>
      </c>
      <c r="B316" t="s">
        <v>569</v>
      </c>
      <c r="C316" t="s">
        <v>1839</v>
      </c>
      <c r="D316" t="s">
        <v>47</v>
      </c>
      <c r="E316" t="s">
        <v>539</v>
      </c>
      <c r="F316" t="s">
        <v>1124</v>
      </c>
      <c r="G316" t="s">
        <v>1125</v>
      </c>
      <c r="H316" t="s">
        <v>1126</v>
      </c>
      <c r="I316" t="s">
        <v>1127</v>
      </c>
      <c r="J316" t="s">
        <v>575</v>
      </c>
      <c r="K316" t="s">
        <v>576</v>
      </c>
      <c r="L316" s="19">
        <v>45048</v>
      </c>
      <c r="M316" s="20">
        <v>0.62245370370370368</v>
      </c>
      <c r="N316" t="s">
        <v>1840</v>
      </c>
      <c r="O316" s="19">
        <v>45049</v>
      </c>
      <c r="P316" s="20">
        <v>0.83333333333333337</v>
      </c>
      <c r="Q316" t="s">
        <v>578</v>
      </c>
      <c r="R316" t="s">
        <v>1841</v>
      </c>
      <c r="S316" s="19">
        <v>45048</v>
      </c>
      <c r="T316" s="20">
        <v>0.63214120370370364</v>
      </c>
      <c r="U316">
        <v>61</v>
      </c>
      <c r="V316" t="s">
        <v>1099</v>
      </c>
      <c r="W316" t="s">
        <v>1100</v>
      </c>
      <c r="X316" t="s">
        <v>789</v>
      </c>
      <c r="Y316" t="s">
        <v>61</v>
      </c>
      <c r="Z316" t="s">
        <v>62</v>
      </c>
      <c r="AA316" t="s">
        <v>584</v>
      </c>
      <c r="AB316" t="s">
        <v>553</v>
      </c>
      <c r="AC316" s="12">
        <v>45048.622453703705</v>
      </c>
      <c r="AD316" s="12">
        <v>45049.833333333336</v>
      </c>
      <c r="AE316">
        <v>29.061111111135688</v>
      </c>
      <c r="AF316" s="12">
        <v>45048.632141203707</v>
      </c>
      <c r="AG316" s="20">
        <v>3.3888888888888885E-2</v>
      </c>
      <c r="AH316" s="12">
        <v>45048.666030092594</v>
      </c>
      <c r="AI316">
        <v>28.015277777798474</v>
      </c>
      <c r="AJ316" t="s">
        <v>143</v>
      </c>
      <c r="AM316">
        <v>5</v>
      </c>
      <c r="AN316">
        <v>2</v>
      </c>
      <c r="AO316" t="s">
        <v>144</v>
      </c>
      <c r="AP316">
        <v>18</v>
      </c>
      <c r="AQ316">
        <v>15</v>
      </c>
      <c r="AR316">
        <v>3</v>
      </c>
    </row>
    <row r="317" spans="1:44" x14ac:dyDescent="0.2">
      <c r="A317" t="s">
        <v>536</v>
      </c>
      <c r="B317" t="s">
        <v>569</v>
      </c>
      <c r="C317" t="s">
        <v>1842</v>
      </c>
      <c r="D317" t="s">
        <v>47</v>
      </c>
      <c r="E317" t="s">
        <v>539</v>
      </c>
      <c r="F317" t="s">
        <v>952</v>
      </c>
      <c r="G317" t="s">
        <v>953</v>
      </c>
      <c r="H317" t="s">
        <v>1676</v>
      </c>
      <c r="I317" t="s">
        <v>1677</v>
      </c>
      <c r="J317" t="s">
        <v>575</v>
      </c>
      <c r="K317" t="s">
        <v>576</v>
      </c>
      <c r="L317" s="19">
        <v>45048</v>
      </c>
      <c r="M317" s="20">
        <v>0.46714120370370371</v>
      </c>
      <c r="N317" t="s">
        <v>1843</v>
      </c>
      <c r="O317" s="19">
        <v>45048</v>
      </c>
      <c r="P317" s="20">
        <v>0.83333333333333337</v>
      </c>
      <c r="Q317" t="s">
        <v>578</v>
      </c>
      <c r="R317" t="s">
        <v>1844</v>
      </c>
      <c r="S317" s="19">
        <v>45048</v>
      </c>
      <c r="T317" s="20">
        <v>0.60048611111111116</v>
      </c>
      <c r="U317">
        <v>33</v>
      </c>
      <c r="V317" t="s">
        <v>580</v>
      </c>
      <c r="W317" t="s">
        <v>581</v>
      </c>
      <c r="X317" t="s">
        <v>801</v>
      </c>
      <c r="Y317" t="s">
        <v>61</v>
      </c>
      <c r="Z317" t="s">
        <v>583</v>
      </c>
      <c r="AA317" t="s">
        <v>584</v>
      </c>
      <c r="AB317" t="s">
        <v>553</v>
      </c>
      <c r="AC317" s="12">
        <v>45048.467141203706</v>
      </c>
      <c r="AD317" s="12">
        <v>45048.833333333336</v>
      </c>
      <c r="AE317">
        <v>8.7886111111147329</v>
      </c>
      <c r="AF317" s="12">
        <v>45048.600486111114</v>
      </c>
      <c r="AG317" s="20">
        <v>1.8333333333333333E-2</v>
      </c>
      <c r="AH317" s="12">
        <v>45048.618819444448</v>
      </c>
      <c r="AI317">
        <v>5.1483333333162591</v>
      </c>
      <c r="AJ317" t="s">
        <v>143</v>
      </c>
      <c r="AM317">
        <v>5</v>
      </c>
      <c r="AN317">
        <v>2</v>
      </c>
      <c r="AO317" t="s">
        <v>144</v>
      </c>
      <c r="AP317">
        <v>18</v>
      </c>
      <c r="AQ317">
        <v>14</v>
      </c>
      <c r="AR317">
        <v>3</v>
      </c>
    </row>
    <row r="318" spans="1:44" x14ac:dyDescent="0.2">
      <c r="A318" t="s">
        <v>536</v>
      </c>
      <c r="B318" t="s">
        <v>569</v>
      </c>
      <c r="C318" t="s">
        <v>1842</v>
      </c>
      <c r="D318" t="s">
        <v>47</v>
      </c>
      <c r="E318" t="s">
        <v>539</v>
      </c>
      <c r="F318" t="s">
        <v>952</v>
      </c>
      <c r="G318" t="s">
        <v>953</v>
      </c>
      <c r="H318" t="s">
        <v>1676</v>
      </c>
      <c r="I318" t="s">
        <v>1677</v>
      </c>
      <c r="J318" t="s">
        <v>585</v>
      </c>
      <c r="K318" t="s">
        <v>586</v>
      </c>
      <c r="L318" s="19">
        <v>45048</v>
      </c>
      <c r="M318" s="20">
        <v>0.46714120370370371</v>
      </c>
      <c r="N318" t="s">
        <v>1843</v>
      </c>
      <c r="O318" s="19">
        <v>45048</v>
      </c>
      <c r="P318" s="20">
        <v>0.83333333333333337</v>
      </c>
      <c r="Q318" t="s">
        <v>578</v>
      </c>
      <c r="R318" t="s">
        <v>1844</v>
      </c>
      <c r="S318" s="19">
        <v>45048</v>
      </c>
      <c r="T318" s="20">
        <v>0.60048611111111116</v>
      </c>
      <c r="U318">
        <v>33</v>
      </c>
      <c r="V318" t="s">
        <v>580</v>
      </c>
      <c r="W318" t="s">
        <v>581</v>
      </c>
      <c r="X318" t="s">
        <v>801</v>
      </c>
      <c r="Y318" t="s">
        <v>61</v>
      </c>
      <c r="Z318" t="s">
        <v>62</v>
      </c>
      <c r="AA318" t="s">
        <v>584</v>
      </c>
      <c r="AB318" t="s">
        <v>553</v>
      </c>
      <c r="AC318" s="12">
        <v>45048.467141203706</v>
      </c>
      <c r="AD318" s="12">
        <v>45048.833333333336</v>
      </c>
      <c r="AE318">
        <v>8.7886111111147329</v>
      </c>
      <c r="AF318" s="12">
        <v>45048.600486111114</v>
      </c>
      <c r="AG318" s="20">
        <v>1.8333333333333333E-2</v>
      </c>
      <c r="AH318" s="12">
        <v>45048.618819444448</v>
      </c>
      <c r="AI318">
        <v>5.1483333333162591</v>
      </c>
      <c r="AJ318" t="s">
        <v>143</v>
      </c>
      <c r="AM318">
        <v>5</v>
      </c>
      <c r="AN318">
        <v>2</v>
      </c>
      <c r="AO318" t="s">
        <v>144</v>
      </c>
      <c r="AP318">
        <v>18</v>
      </c>
      <c r="AQ318">
        <v>14</v>
      </c>
      <c r="AR318">
        <v>3</v>
      </c>
    </row>
    <row r="319" spans="1:44" x14ac:dyDescent="0.2">
      <c r="A319" t="s">
        <v>536</v>
      </c>
      <c r="B319" t="s">
        <v>569</v>
      </c>
      <c r="C319" t="s">
        <v>1845</v>
      </c>
      <c r="D319" t="s">
        <v>47</v>
      </c>
      <c r="E319" t="s">
        <v>539</v>
      </c>
      <c r="F319" t="s">
        <v>881</v>
      </c>
      <c r="G319" t="s">
        <v>882</v>
      </c>
      <c r="H319" t="s">
        <v>883</v>
      </c>
      <c r="I319" t="s">
        <v>884</v>
      </c>
      <c r="J319" t="s">
        <v>575</v>
      </c>
      <c r="K319" t="s">
        <v>576</v>
      </c>
      <c r="L319" s="19">
        <v>45048</v>
      </c>
      <c r="M319" s="20">
        <v>0.46197916666666666</v>
      </c>
      <c r="N319" t="s">
        <v>1846</v>
      </c>
      <c r="O319" s="19">
        <v>45048</v>
      </c>
      <c r="P319" s="20">
        <v>0.83333333333333337</v>
      </c>
      <c r="Q319" t="s">
        <v>578</v>
      </c>
      <c r="R319" t="s">
        <v>1847</v>
      </c>
      <c r="S319" s="19">
        <v>45048</v>
      </c>
      <c r="T319" s="20">
        <v>0.56247685185185181</v>
      </c>
      <c r="U319">
        <v>17</v>
      </c>
      <c r="V319" t="s">
        <v>887</v>
      </c>
      <c r="W319" t="s">
        <v>888</v>
      </c>
      <c r="X319" t="s">
        <v>811</v>
      </c>
      <c r="Y319" t="s">
        <v>61</v>
      </c>
      <c r="Z319" t="s">
        <v>62</v>
      </c>
      <c r="AA319" t="s">
        <v>584</v>
      </c>
      <c r="AB319" t="s">
        <v>553</v>
      </c>
      <c r="AC319" s="12">
        <v>45048.46197916667</v>
      </c>
      <c r="AD319" s="12">
        <v>45048.833333333336</v>
      </c>
      <c r="AE319">
        <v>8.9124999999767169</v>
      </c>
      <c r="AF319" s="12">
        <v>45048.562476851854</v>
      </c>
      <c r="AG319" s="20">
        <v>9.4444444444444445E-3</v>
      </c>
      <c r="AH319" s="12">
        <v>45048.571921296294</v>
      </c>
      <c r="AI319">
        <v>6.2738888888270594</v>
      </c>
      <c r="AJ319" t="s">
        <v>143</v>
      </c>
      <c r="AM319">
        <v>5</v>
      </c>
      <c r="AN319">
        <v>2</v>
      </c>
      <c r="AO319" t="s">
        <v>144</v>
      </c>
      <c r="AP319">
        <v>18</v>
      </c>
      <c r="AQ319">
        <v>13</v>
      </c>
      <c r="AR319">
        <v>3</v>
      </c>
    </row>
    <row r="320" spans="1:44" x14ac:dyDescent="0.2">
      <c r="A320" t="s">
        <v>536</v>
      </c>
      <c r="B320" t="s">
        <v>569</v>
      </c>
      <c r="C320" t="s">
        <v>1848</v>
      </c>
      <c r="D320" t="s">
        <v>47</v>
      </c>
      <c r="E320" t="s">
        <v>539</v>
      </c>
      <c r="F320" t="s">
        <v>996</v>
      </c>
      <c r="G320" t="s">
        <v>997</v>
      </c>
      <c r="H320" t="s">
        <v>998</v>
      </c>
      <c r="I320" t="s">
        <v>999</v>
      </c>
      <c r="J320" t="s">
        <v>575</v>
      </c>
      <c r="K320" t="s">
        <v>576</v>
      </c>
      <c r="L320" s="19">
        <v>45044</v>
      </c>
      <c r="M320" s="20">
        <v>0.35346064814814815</v>
      </c>
      <c r="N320" t="s">
        <v>1849</v>
      </c>
      <c r="O320" s="19">
        <v>45048</v>
      </c>
      <c r="P320" s="20">
        <v>0.54166666666666663</v>
      </c>
      <c r="Q320" t="s">
        <v>578</v>
      </c>
      <c r="R320" t="s">
        <v>1850</v>
      </c>
      <c r="S320" s="19">
        <v>45048</v>
      </c>
      <c r="T320" s="20">
        <v>0.52195601851851847</v>
      </c>
      <c r="U320">
        <v>41</v>
      </c>
      <c r="V320" t="s">
        <v>1001</v>
      </c>
      <c r="W320" t="s">
        <v>1002</v>
      </c>
      <c r="X320" t="s">
        <v>596</v>
      </c>
      <c r="Y320" t="s">
        <v>61</v>
      </c>
      <c r="Z320" t="s">
        <v>62</v>
      </c>
      <c r="AA320" t="s">
        <v>584</v>
      </c>
      <c r="AB320" t="s">
        <v>553</v>
      </c>
      <c r="AC320" s="12">
        <v>45044.353460648148</v>
      </c>
      <c r="AD320" s="12">
        <v>45048.541666666664</v>
      </c>
      <c r="AE320">
        <v>100.51694444438908</v>
      </c>
      <c r="AF320" s="12">
        <v>45048.521956018521</v>
      </c>
      <c r="AG320" s="20">
        <v>2.2777777777777775E-2</v>
      </c>
      <c r="AH320" s="12">
        <v>45048.544733796298</v>
      </c>
      <c r="AI320">
        <v>-7.3611111205536872E-2</v>
      </c>
      <c r="AJ320" t="s">
        <v>143</v>
      </c>
      <c r="AM320">
        <v>5</v>
      </c>
      <c r="AN320">
        <v>2</v>
      </c>
      <c r="AO320" t="s">
        <v>144</v>
      </c>
      <c r="AP320">
        <v>18</v>
      </c>
      <c r="AQ320">
        <v>12</v>
      </c>
      <c r="AR320">
        <v>3</v>
      </c>
    </row>
    <row r="321" spans="1:44" x14ac:dyDescent="0.2">
      <c r="A321" t="s">
        <v>536</v>
      </c>
      <c r="B321" t="s">
        <v>569</v>
      </c>
      <c r="C321" t="s">
        <v>1851</v>
      </c>
      <c r="D321" t="s">
        <v>47</v>
      </c>
      <c r="E321" t="s">
        <v>539</v>
      </c>
      <c r="F321" t="s">
        <v>1214</v>
      </c>
      <c r="G321" t="s">
        <v>1215</v>
      </c>
      <c r="H321" t="s">
        <v>1852</v>
      </c>
      <c r="I321" t="s">
        <v>1853</v>
      </c>
      <c r="J321" t="s">
        <v>575</v>
      </c>
      <c r="K321" t="s">
        <v>576</v>
      </c>
      <c r="L321" s="19">
        <v>45048</v>
      </c>
      <c r="M321" s="20">
        <v>0.42182870370370368</v>
      </c>
      <c r="N321" t="s">
        <v>1854</v>
      </c>
      <c r="O321" s="19">
        <v>45048</v>
      </c>
      <c r="P321" s="20">
        <v>0.83333333333333337</v>
      </c>
      <c r="Q321" t="s">
        <v>578</v>
      </c>
      <c r="R321" t="s">
        <v>1855</v>
      </c>
      <c r="S321" s="19">
        <v>45048</v>
      </c>
      <c r="T321" s="20">
        <v>0.48439814814814813</v>
      </c>
      <c r="U321">
        <v>16</v>
      </c>
      <c r="V321" t="s">
        <v>799</v>
      </c>
      <c r="W321" t="s">
        <v>800</v>
      </c>
      <c r="X321" t="s">
        <v>801</v>
      </c>
      <c r="Y321" t="s">
        <v>61</v>
      </c>
      <c r="Z321" t="s">
        <v>62</v>
      </c>
      <c r="AA321" t="s">
        <v>584</v>
      </c>
      <c r="AB321" t="s">
        <v>553</v>
      </c>
      <c r="AC321" s="12">
        <v>45048.4218287037</v>
      </c>
      <c r="AD321" s="12">
        <v>45048.833333333336</v>
      </c>
      <c r="AE321">
        <v>9.8761111112544313</v>
      </c>
      <c r="AF321" s="12">
        <v>45048.484398148146</v>
      </c>
      <c r="AG321" s="20">
        <v>8.8888888888888889E-3</v>
      </c>
      <c r="AH321" s="12">
        <v>45048.493287037039</v>
      </c>
      <c r="AI321">
        <v>8.1611111112870276</v>
      </c>
      <c r="AJ321" t="s">
        <v>143</v>
      </c>
      <c r="AM321">
        <v>5</v>
      </c>
      <c r="AN321">
        <v>2</v>
      </c>
      <c r="AO321" t="s">
        <v>144</v>
      </c>
      <c r="AP321">
        <v>18</v>
      </c>
      <c r="AQ321">
        <v>11</v>
      </c>
      <c r="AR321">
        <v>3</v>
      </c>
    </row>
    <row r="322" spans="1:44" x14ac:dyDescent="0.2">
      <c r="A322" t="s">
        <v>536</v>
      </c>
      <c r="B322" t="s">
        <v>569</v>
      </c>
      <c r="C322" t="s">
        <v>1856</v>
      </c>
      <c r="D322" t="s">
        <v>47</v>
      </c>
      <c r="E322" t="s">
        <v>539</v>
      </c>
      <c r="F322" t="s">
        <v>987</v>
      </c>
      <c r="G322" t="s">
        <v>988</v>
      </c>
      <c r="H322" t="s">
        <v>989</v>
      </c>
      <c r="I322" t="s">
        <v>990</v>
      </c>
      <c r="J322" t="s">
        <v>585</v>
      </c>
      <c r="K322" t="s">
        <v>586</v>
      </c>
      <c r="L322" s="19">
        <v>45043</v>
      </c>
      <c r="M322" s="20">
        <v>0.77728009259259256</v>
      </c>
      <c r="N322" t="s">
        <v>1857</v>
      </c>
      <c r="O322" s="19">
        <v>45048</v>
      </c>
      <c r="P322" s="20">
        <v>0.5</v>
      </c>
      <c r="Q322" t="s">
        <v>578</v>
      </c>
      <c r="R322" t="s">
        <v>1858</v>
      </c>
      <c r="S322" s="19">
        <v>45048</v>
      </c>
      <c r="T322" s="20">
        <v>0.4586689814814815</v>
      </c>
      <c r="U322">
        <v>88</v>
      </c>
      <c r="V322" t="s">
        <v>993</v>
      </c>
      <c r="W322" t="s">
        <v>994</v>
      </c>
      <c r="X322" t="s">
        <v>789</v>
      </c>
      <c r="Y322" t="s">
        <v>61</v>
      </c>
      <c r="Z322" t="s">
        <v>62</v>
      </c>
      <c r="AA322" t="s">
        <v>584</v>
      </c>
      <c r="AB322" t="s">
        <v>553</v>
      </c>
      <c r="AC322" s="12">
        <v>45043.777280092596</v>
      </c>
      <c r="AD322" s="12">
        <v>45048.5</v>
      </c>
      <c r="AE322">
        <v>113.34527777769836</v>
      </c>
      <c r="AF322" s="12">
        <v>45048.458668981482</v>
      </c>
      <c r="AG322" s="20">
        <v>4.8888888888888891E-2</v>
      </c>
      <c r="AH322" s="12">
        <v>45048.507557870369</v>
      </c>
      <c r="AI322">
        <v>-0.1813888888573274</v>
      </c>
      <c r="AJ322" t="s">
        <v>143</v>
      </c>
      <c r="AM322">
        <v>5</v>
      </c>
      <c r="AN322">
        <v>2</v>
      </c>
      <c r="AO322" t="s">
        <v>144</v>
      </c>
      <c r="AP322">
        <v>18</v>
      </c>
      <c r="AQ322">
        <v>11</v>
      </c>
      <c r="AR322">
        <v>3</v>
      </c>
    </row>
    <row r="323" spans="1:44" x14ac:dyDescent="0.2">
      <c r="A323" t="s">
        <v>536</v>
      </c>
      <c r="B323" t="s">
        <v>569</v>
      </c>
      <c r="C323" t="s">
        <v>1859</v>
      </c>
      <c r="D323" t="s">
        <v>47</v>
      </c>
      <c r="E323" t="s">
        <v>539</v>
      </c>
      <c r="F323" t="s">
        <v>1102</v>
      </c>
      <c r="G323" t="s">
        <v>1103</v>
      </c>
      <c r="H323" t="s">
        <v>1104</v>
      </c>
      <c r="I323" t="s">
        <v>1105</v>
      </c>
      <c r="J323" t="s">
        <v>575</v>
      </c>
      <c r="K323" t="s">
        <v>576</v>
      </c>
      <c r="L323" s="19">
        <v>45044</v>
      </c>
      <c r="M323" s="20">
        <v>0.71749999999999992</v>
      </c>
      <c r="N323" t="s">
        <v>1843</v>
      </c>
      <c r="O323" s="19">
        <v>45048</v>
      </c>
      <c r="P323" s="20">
        <v>0.83333333333333337</v>
      </c>
      <c r="Q323" t="s">
        <v>578</v>
      </c>
      <c r="R323" t="s">
        <v>1860</v>
      </c>
      <c r="S323" s="19">
        <v>45048</v>
      </c>
      <c r="T323" s="20">
        <v>0.40707175925925926</v>
      </c>
      <c r="U323">
        <v>53</v>
      </c>
      <c r="V323" t="s">
        <v>1107</v>
      </c>
      <c r="W323" t="s">
        <v>1108</v>
      </c>
      <c r="X323" t="s">
        <v>582</v>
      </c>
      <c r="Y323" t="s">
        <v>61</v>
      </c>
      <c r="Z323" t="s">
        <v>62</v>
      </c>
      <c r="AA323" t="s">
        <v>584</v>
      </c>
      <c r="AB323" t="s">
        <v>553</v>
      </c>
      <c r="AC323" s="12">
        <v>45044.717499999999</v>
      </c>
      <c r="AD323" s="12">
        <v>45048.833333333336</v>
      </c>
      <c r="AE323">
        <v>98.780000000086147</v>
      </c>
      <c r="AF323" s="12">
        <v>45048.407071759262</v>
      </c>
      <c r="AG323" s="20">
        <v>2.9444444444444443E-2</v>
      </c>
      <c r="AH323" s="12">
        <v>45048.436516203707</v>
      </c>
      <c r="AI323">
        <v>9.5236111111007631</v>
      </c>
      <c r="AJ323" t="s">
        <v>143</v>
      </c>
      <c r="AM323">
        <v>5</v>
      </c>
      <c r="AN323">
        <v>2</v>
      </c>
      <c r="AO323" t="s">
        <v>144</v>
      </c>
      <c r="AP323">
        <v>18</v>
      </c>
      <c r="AQ323">
        <v>9</v>
      </c>
      <c r="AR323">
        <v>3</v>
      </c>
    </row>
    <row r="324" spans="1:44" x14ac:dyDescent="0.2">
      <c r="A324" t="s">
        <v>536</v>
      </c>
      <c r="B324" t="s">
        <v>569</v>
      </c>
      <c r="C324" t="s">
        <v>1861</v>
      </c>
      <c r="D324" t="s">
        <v>47</v>
      </c>
      <c r="E324" t="s">
        <v>539</v>
      </c>
      <c r="F324" t="s">
        <v>813</v>
      </c>
      <c r="G324" t="s">
        <v>814</v>
      </c>
      <c r="H324" t="s">
        <v>815</v>
      </c>
      <c r="I324" t="s">
        <v>816</v>
      </c>
      <c r="J324" t="s">
        <v>585</v>
      </c>
      <c r="K324" t="s">
        <v>586</v>
      </c>
      <c r="L324" s="19">
        <v>45044</v>
      </c>
      <c r="M324" s="20">
        <v>0.56259259259259264</v>
      </c>
      <c r="N324" t="s">
        <v>1862</v>
      </c>
      <c r="O324" s="19">
        <v>45048</v>
      </c>
      <c r="P324" s="20">
        <v>0.83333333333333337</v>
      </c>
      <c r="Q324" t="s">
        <v>578</v>
      </c>
      <c r="R324" t="s">
        <v>1863</v>
      </c>
      <c r="S324" s="19">
        <v>45048</v>
      </c>
      <c r="T324" s="20">
        <v>0.40332175925925928</v>
      </c>
      <c r="U324">
        <v>34</v>
      </c>
      <c r="V324" t="s">
        <v>819</v>
      </c>
      <c r="W324" t="s">
        <v>820</v>
      </c>
      <c r="X324" t="s">
        <v>582</v>
      </c>
      <c r="Y324" t="s">
        <v>61</v>
      </c>
      <c r="Z324" t="s">
        <v>583</v>
      </c>
      <c r="AA324" t="s">
        <v>584</v>
      </c>
      <c r="AB324" t="s">
        <v>553</v>
      </c>
      <c r="AC324" s="12">
        <v>45044.562592592592</v>
      </c>
      <c r="AD324" s="12">
        <v>45048.833333333336</v>
      </c>
      <c r="AE324">
        <v>102.49777777784038</v>
      </c>
      <c r="AF324" s="12">
        <v>45048.403321759259</v>
      </c>
      <c r="AG324" s="20">
        <v>1.8888888888888889E-2</v>
      </c>
      <c r="AH324" s="12">
        <v>45048.422210648147</v>
      </c>
      <c r="AI324">
        <v>9.8669444445404224</v>
      </c>
      <c r="AJ324" t="s">
        <v>143</v>
      </c>
      <c r="AM324">
        <v>5</v>
      </c>
      <c r="AN324">
        <v>2</v>
      </c>
      <c r="AO324" t="s">
        <v>144</v>
      </c>
      <c r="AP324">
        <v>18</v>
      </c>
      <c r="AQ324">
        <v>9</v>
      </c>
      <c r="AR324">
        <v>3</v>
      </c>
    </row>
    <row r="325" spans="1:44" x14ac:dyDescent="0.2">
      <c r="A325" t="s">
        <v>536</v>
      </c>
      <c r="B325" t="s">
        <v>569</v>
      </c>
      <c r="C325" t="s">
        <v>1861</v>
      </c>
      <c r="D325" t="s">
        <v>47</v>
      </c>
      <c r="E325" t="s">
        <v>539</v>
      </c>
      <c r="F325" t="s">
        <v>813</v>
      </c>
      <c r="G325" t="s">
        <v>814</v>
      </c>
      <c r="H325" t="s">
        <v>815</v>
      </c>
      <c r="I325" t="s">
        <v>816</v>
      </c>
      <c r="J325" t="s">
        <v>575</v>
      </c>
      <c r="K325" t="s">
        <v>576</v>
      </c>
      <c r="L325" s="19">
        <v>45044</v>
      </c>
      <c r="M325" s="20">
        <v>0.56259259259259264</v>
      </c>
      <c r="N325" t="s">
        <v>1862</v>
      </c>
      <c r="O325" s="19">
        <v>45048</v>
      </c>
      <c r="P325" s="20">
        <v>0.83333333333333337</v>
      </c>
      <c r="Q325" t="s">
        <v>578</v>
      </c>
      <c r="R325" t="s">
        <v>1863</v>
      </c>
      <c r="S325" s="19">
        <v>45048</v>
      </c>
      <c r="T325" s="20">
        <v>0.40332175925925928</v>
      </c>
      <c r="U325">
        <v>34</v>
      </c>
      <c r="V325" t="s">
        <v>819</v>
      </c>
      <c r="W325" t="s">
        <v>820</v>
      </c>
      <c r="X325" t="s">
        <v>582</v>
      </c>
      <c r="Y325" t="s">
        <v>61</v>
      </c>
      <c r="Z325" t="s">
        <v>62</v>
      </c>
      <c r="AA325" t="s">
        <v>584</v>
      </c>
      <c r="AB325" t="s">
        <v>553</v>
      </c>
      <c r="AC325" s="12">
        <v>45044.562592592592</v>
      </c>
      <c r="AD325" s="12">
        <v>45048.833333333336</v>
      </c>
      <c r="AE325">
        <v>102.49777777784038</v>
      </c>
      <c r="AF325" s="12">
        <v>45048.403321759259</v>
      </c>
      <c r="AG325" s="20">
        <v>1.8888888888888889E-2</v>
      </c>
      <c r="AH325" s="12">
        <v>45048.422210648147</v>
      </c>
      <c r="AI325">
        <v>9.8669444445404224</v>
      </c>
      <c r="AJ325" t="s">
        <v>143</v>
      </c>
      <c r="AM325">
        <v>5</v>
      </c>
      <c r="AN325">
        <v>2</v>
      </c>
      <c r="AO325" t="s">
        <v>144</v>
      </c>
      <c r="AP325">
        <v>18</v>
      </c>
      <c r="AQ325">
        <v>9</v>
      </c>
      <c r="AR325">
        <v>3</v>
      </c>
    </row>
    <row r="326" spans="1:44" x14ac:dyDescent="0.2">
      <c r="A326" t="s">
        <v>536</v>
      </c>
      <c r="B326" t="s">
        <v>569</v>
      </c>
      <c r="C326" t="s">
        <v>1864</v>
      </c>
      <c r="D326" t="s">
        <v>47</v>
      </c>
      <c r="E326" t="s">
        <v>539</v>
      </c>
      <c r="F326" t="s">
        <v>1013</v>
      </c>
      <c r="G326" t="s">
        <v>1014</v>
      </c>
      <c r="H326" t="s">
        <v>1015</v>
      </c>
      <c r="I326" t="s">
        <v>1016</v>
      </c>
      <c r="J326" t="s">
        <v>575</v>
      </c>
      <c r="K326" t="s">
        <v>576</v>
      </c>
      <c r="L326" s="19">
        <v>45044</v>
      </c>
      <c r="M326" s="20">
        <v>0.41298611111111111</v>
      </c>
      <c r="N326" t="s">
        <v>1865</v>
      </c>
      <c r="O326" s="19">
        <v>45048</v>
      </c>
      <c r="P326" s="20">
        <v>0.83333333333333337</v>
      </c>
      <c r="Q326" t="s">
        <v>578</v>
      </c>
      <c r="R326" t="s">
        <v>1866</v>
      </c>
      <c r="S326" s="19">
        <v>45048</v>
      </c>
      <c r="T326" s="20">
        <v>0.40113425925925927</v>
      </c>
      <c r="U326">
        <v>47</v>
      </c>
      <c r="V326" t="s">
        <v>852</v>
      </c>
      <c r="W326" t="s">
        <v>853</v>
      </c>
      <c r="X326" t="s">
        <v>582</v>
      </c>
      <c r="Y326" t="s">
        <v>61</v>
      </c>
      <c r="Z326" t="s">
        <v>62</v>
      </c>
      <c r="AA326" t="s">
        <v>584</v>
      </c>
      <c r="AB326" t="s">
        <v>553</v>
      </c>
      <c r="AC326" s="12">
        <v>45044.412986111114</v>
      </c>
      <c r="AD326" s="12">
        <v>45048.833333333336</v>
      </c>
      <c r="AE326">
        <v>106.08833333331859</v>
      </c>
      <c r="AF326" s="12">
        <v>45048.401134259257</v>
      </c>
      <c r="AG326" s="20">
        <v>2.6111111111111113E-2</v>
      </c>
      <c r="AH326" s="12">
        <v>45048.427245370367</v>
      </c>
      <c r="AI326">
        <v>9.7461111112497747</v>
      </c>
      <c r="AJ326" t="s">
        <v>143</v>
      </c>
      <c r="AM326">
        <v>5</v>
      </c>
      <c r="AN326">
        <v>2</v>
      </c>
      <c r="AO326" t="s">
        <v>144</v>
      </c>
      <c r="AP326">
        <v>18</v>
      </c>
      <c r="AQ326">
        <v>9</v>
      </c>
      <c r="AR326">
        <v>3</v>
      </c>
    </row>
    <row r="327" spans="1:44" x14ac:dyDescent="0.2">
      <c r="A327" t="s">
        <v>536</v>
      </c>
      <c r="B327" t="s">
        <v>569</v>
      </c>
      <c r="C327" t="s">
        <v>1867</v>
      </c>
      <c r="D327" t="s">
        <v>47</v>
      </c>
      <c r="E327" t="s">
        <v>539</v>
      </c>
      <c r="F327" t="s">
        <v>1868</v>
      </c>
      <c r="G327" t="s">
        <v>1869</v>
      </c>
      <c r="H327" t="s">
        <v>1870</v>
      </c>
      <c r="I327" t="s">
        <v>1871</v>
      </c>
      <c r="J327" t="s">
        <v>585</v>
      </c>
      <c r="K327" t="s">
        <v>586</v>
      </c>
      <c r="L327" s="19">
        <v>45044</v>
      </c>
      <c r="M327" s="20">
        <v>0.72780092592592593</v>
      </c>
      <c r="N327" t="s">
        <v>1872</v>
      </c>
      <c r="O327" s="19">
        <v>45048</v>
      </c>
      <c r="P327" s="20">
        <v>0.83333333333333337</v>
      </c>
      <c r="Q327" t="s">
        <v>578</v>
      </c>
      <c r="R327" t="s">
        <v>1873</v>
      </c>
      <c r="S327" s="19">
        <v>45048</v>
      </c>
      <c r="T327" s="20">
        <v>0.29912037037037037</v>
      </c>
      <c r="U327">
        <v>53</v>
      </c>
      <c r="V327" t="s">
        <v>878</v>
      </c>
      <c r="W327" t="s">
        <v>879</v>
      </c>
      <c r="X327" t="s">
        <v>801</v>
      </c>
      <c r="Y327" t="s">
        <v>61</v>
      </c>
      <c r="Z327" t="s">
        <v>62</v>
      </c>
      <c r="AA327" t="s">
        <v>584</v>
      </c>
      <c r="AB327" t="s">
        <v>553</v>
      </c>
      <c r="AC327" s="12">
        <v>45044.727800925924</v>
      </c>
      <c r="AD327" s="12">
        <v>45048.833333333336</v>
      </c>
      <c r="AE327">
        <v>98.53277777787298</v>
      </c>
      <c r="AF327" s="12">
        <v>45048.299120370371</v>
      </c>
      <c r="AG327" s="20">
        <v>2.9444444444444443E-2</v>
      </c>
      <c r="AH327" s="12">
        <v>45048.328564814816</v>
      </c>
      <c r="AI327">
        <v>12.114444444479886</v>
      </c>
      <c r="AJ327" t="s">
        <v>143</v>
      </c>
      <c r="AM327">
        <v>5</v>
      </c>
      <c r="AN327">
        <v>2</v>
      </c>
      <c r="AO327" t="s">
        <v>144</v>
      </c>
      <c r="AP327">
        <v>18</v>
      </c>
      <c r="AQ327">
        <v>7</v>
      </c>
      <c r="AR327">
        <v>3</v>
      </c>
    </row>
    <row r="328" spans="1:44" x14ac:dyDescent="0.2">
      <c r="A328" t="s">
        <v>536</v>
      </c>
      <c r="B328" t="s">
        <v>569</v>
      </c>
      <c r="C328" t="s">
        <v>1874</v>
      </c>
      <c r="D328" t="s">
        <v>47</v>
      </c>
      <c r="E328" t="s">
        <v>539</v>
      </c>
      <c r="F328" t="s">
        <v>1205</v>
      </c>
      <c r="G328" t="s">
        <v>1206</v>
      </c>
      <c r="H328" t="s">
        <v>1207</v>
      </c>
      <c r="I328" t="s">
        <v>1208</v>
      </c>
      <c r="J328" t="s">
        <v>575</v>
      </c>
      <c r="K328" t="s">
        <v>576</v>
      </c>
      <c r="L328" s="19">
        <v>45044</v>
      </c>
      <c r="M328" s="20">
        <v>0.44987268518518514</v>
      </c>
      <c r="N328" t="s">
        <v>1875</v>
      </c>
      <c r="O328" s="19">
        <v>45048</v>
      </c>
      <c r="P328" s="20">
        <v>0.33333333333333331</v>
      </c>
      <c r="Q328" t="s">
        <v>578</v>
      </c>
      <c r="R328" t="s">
        <v>1876</v>
      </c>
      <c r="S328" s="19">
        <v>45048</v>
      </c>
      <c r="T328" s="20">
        <v>0.3054513888888889</v>
      </c>
      <c r="U328">
        <v>33</v>
      </c>
      <c r="V328" t="s">
        <v>580</v>
      </c>
      <c r="W328" t="s">
        <v>581</v>
      </c>
      <c r="X328" t="s">
        <v>801</v>
      </c>
      <c r="Y328" t="s">
        <v>61</v>
      </c>
      <c r="Z328" t="s">
        <v>583</v>
      </c>
      <c r="AA328" t="s">
        <v>584</v>
      </c>
      <c r="AB328" t="s">
        <v>553</v>
      </c>
      <c r="AC328" s="12">
        <v>45044.449872685182</v>
      </c>
      <c r="AD328" s="12">
        <v>45048.333333333336</v>
      </c>
      <c r="AE328">
        <v>93.203055555699393</v>
      </c>
      <c r="AF328" s="12">
        <v>45048.305451388886</v>
      </c>
      <c r="AG328" s="20">
        <v>1.8333333333333333E-2</v>
      </c>
      <c r="AH328" s="12">
        <v>45048.323784722219</v>
      </c>
      <c r="AI328">
        <v>0.22916666680248454</v>
      </c>
      <c r="AJ328" t="s">
        <v>143</v>
      </c>
      <c r="AM328">
        <v>5</v>
      </c>
      <c r="AN328">
        <v>2</v>
      </c>
      <c r="AO328" t="s">
        <v>144</v>
      </c>
      <c r="AP328">
        <v>18</v>
      </c>
      <c r="AQ328">
        <v>7</v>
      </c>
      <c r="AR328">
        <v>3</v>
      </c>
    </row>
    <row r="329" spans="1:44" x14ac:dyDescent="0.2">
      <c r="A329" t="s">
        <v>536</v>
      </c>
      <c r="B329" t="s">
        <v>569</v>
      </c>
      <c r="C329" t="s">
        <v>1874</v>
      </c>
      <c r="D329" t="s">
        <v>47</v>
      </c>
      <c r="E329" t="s">
        <v>539</v>
      </c>
      <c r="F329" t="s">
        <v>1205</v>
      </c>
      <c r="G329" t="s">
        <v>1206</v>
      </c>
      <c r="H329" t="s">
        <v>1207</v>
      </c>
      <c r="I329" t="s">
        <v>1208</v>
      </c>
      <c r="J329" t="s">
        <v>585</v>
      </c>
      <c r="K329" t="s">
        <v>586</v>
      </c>
      <c r="L329" s="19">
        <v>45044</v>
      </c>
      <c r="M329" s="20">
        <v>0.44987268518518514</v>
      </c>
      <c r="N329" t="s">
        <v>1875</v>
      </c>
      <c r="O329" s="19">
        <v>45048</v>
      </c>
      <c r="P329" s="20">
        <v>0.33333333333333331</v>
      </c>
      <c r="Q329" t="s">
        <v>578</v>
      </c>
      <c r="R329" t="s">
        <v>1876</v>
      </c>
      <c r="S329" s="19">
        <v>45048</v>
      </c>
      <c r="T329" s="20">
        <v>0.3054513888888889</v>
      </c>
      <c r="U329">
        <v>33</v>
      </c>
      <c r="V329" t="s">
        <v>580</v>
      </c>
      <c r="W329" t="s">
        <v>581</v>
      </c>
      <c r="X329" t="s">
        <v>801</v>
      </c>
      <c r="Y329" t="s">
        <v>61</v>
      </c>
      <c r="Z329" t="s">
        <v>62</v>
      </c>
      <c r="AA329" t="s">
        <v>584</v>
      </c>
      <c r="AB329" t="s">
        <v>553</v>
      </c>
      <c r="AC329" s="12">
        <v>45044.449872685182</v>
      </c>
      <c r="AD329" s="12">
        <v>45048.333333333336</v>
      </c>
      <c r="AE329">
        <v>93.203055555699393</v>
      </c>
      <c r="AF329" s="12">
        <v>45048.305451388886</v>
      </c>
      <c r="AG329" s="20">
        <v>1.8333333333333333E-2</v>
      </c>
      <c r="AH329" s="12">
        <v>45048.323784722219</v>
      </c>
      <c r="AI329">
        <v>0.22916666680248454</v>
      </c>
      <c r="AJ329" t="s">
        <v>143</v>
      </c>
      <c r="AM329">
        <v>5</v>
      </c>
      <c r="AN329">
        <v>2</v>
      </c>
      <c r="AO329" t="s">
        <v>144</v>
      </c>
      <c r="AP329">
        <v>18</v>
      </c>
      <c r="AQ329">
        <v>7</v>
      </c>
      <c r="AR329">
        <v>3</v>
      </c>
    </row>
    <row r="330" spans="1:44" x14ac:dyDescent="0.2">
      <c r="A330" t="s">
        <v>536</v>
      </c>
      <c r="B330" t="s">
        <v>569</v>
      </c>
      <c r="C330" t="s">
        <v>1877</v>
      </c>
      <c r="D330" t="s">
        <v>47</v>
      </c>
      <c r="E330" t="s">
        <v>539</v>
      </c>
      <c r="F330" t="s">
        <v>1174</v>
      </c>
      <c r="G330" t="s">
        <v>1175</v>
      </c>
      <c r="H330" t="s">
        <v>1641</v>
      </c>
      <c r="I330" t="s">
        <v>1642</v>
      </c>
      <c r="J330" t="s">
        <v>575</v>
      </c>
      <c r="K330" t="s">
        <v>576</v>
      </c>
      <c r="L330" s="19">
        <v>45043</v>
      </c>
      <c r="M330" s="20">
        <v>0.75875000000000004</v>
      </c>
      <c r="N330" t="s">
        <v>1878</v>
      </c>
      <c r="O330" s="19">
        <v>45050</v>
      </c>
      <c r="P330" s="20">
        <v>0.83333333333333337</v>
      </c>
      <c r="Q330" t="s">
        <v>578</v>
      </c>
      <c r="R330" t="s">
        <v>1879</v>
      </c>
      <c r="S330" s="19">
        <v>45048</v>
      </c>
      <c r="T330" s="20">
        <v>0.29072916666666665</v>
      </c>
      <c r="U330">
        <v>35</v>
      </c>
      <c r="V330" t="s">
        <v>1180</v>
      </c>
      <c r="W330" t="s">
        <v>1181</v>
      </c>
      <c r="X330" t="s">
        <v>582</v>
      </c>
      <c r="Y330" t="s">
        <v>61</v>
      </c>
      <c r="Z330" t="s">
        <v>62</v>
      </c>
      <c r="AA330" t="s">
        <v>584</v>
      </c>
      <c r="AB330" t="s">
        <v>553</v>
      </c>
      <c r="AC330" s="12">
        <v>45043.758750000001</v>
      </c>
      <c r="AD330" s="12">
        <v>45050.833333333336</v>
      </c>
      <c r="AE330">
        <v>169.79000000003725</v>
      </c>
      <c r="AF330" s="12">
        <v>45048.290729166663</v>
      </c>
      <c r="AG330" s="20">
        <v>1.9444444444444445E-2</v>
      </c>
      <c r="AH330" s="12">
        <v>45048.310173611113</v>
      </c>
      <c r="AI330">
        <v>60.55583333352115</v>
      </c>
      <c r="AJ330" t="s">
        <v>143</v>
      </c>
      <c r="AM330">
        <v>5</v>
      </c>
      <c r="AN330">
        <v>2</v>
      </c>
      <c r="AO330" t="s">
        <v>144</v>
      </c>
      <c r="AP330">
        <v>18</v>
      </c>
      <c r="AQ330">
        <v>6</v>
      </c>
      <c r="AR330">
        <v>3</v>
      </c>
    </row>
    <row r="331" spans="1:44" x14ac:dyDescent="0.2">
      <c r="A331" t="s">
        <v>536</v>
      </c>
      <c r="B331" t="s">
        <v>569</v>
      </c>
      <c r="C331" t="s">
        <v>1880</v>
      </c>
      <c r="D331" t="s">
        <v>47</v>
      </c>
      <c r="E331" t="s">
        <v>539</v>
      </c>
      <c r="F331" t="s">
        <v>1167</v>
      </c>
      <c r="G331" t="s">
        <v>1168</v>
      </c>
      <c r="H331" t="s">
        <v>1169</v>
      </c>
      <c r="I331" t="s">
        <v>1170</v>
      </c>
      <c r="J331" t="s">
        <v>585</v>
      </c>
      <c r="K331" t="s">
        <v>586</v>
      </c>
      <c r="L331" s="19">
        <v>45043</v>
      </c>
      <c r="M331" s="20">
        <v>0.42200231481481482</v>
      </c>
      <c r="N331" t="s">
        <v>1881</v>
      </c>
      <c r="O331" s="19">
        <v>45048</v>
      </c>
      <c r="P331" s="20">
        <v>0.33333333333333331</v>
      </c>
      <c r="Q331" t="s">
        <v>578</v>
      </c>
      <c r="R331" t="s">
        <v>1882</v>
      </c>
      <c r="S331" s="19">
        <v>45048</v>
      </c>
      <c r="T331" s="20">
        <v>0.26391203703703703</v>
      </c>
      <c r="U331">
        <v>61</v>
      </c>
      <c r="V331" t="s">
        <v>1099</v>
      </c>
      <c r="W331" t="s">
        <v>1100</v>
      </c>
      <c r="X331" t="s">
        <v>789</v>
      </c>
      <c r="Y331" t="s">
        <v>61</v>
      </c>
      <c r="Z331" t="s">
        <v>583</v>
      </c>
      <c r="AA331" t="s">
        <v>584</v>
      </c>
      <c r="AB331" t="s">
        <v>553</v>
      </c>
      <c r="AC331" s="12">
        <v>45043.422002314815</v>
      </c>
      <c r="AD331" s="12">
        <v>45048.333333333336</v>
      </c>
      <c r="AE331">
        <v>117.87194444448687</v>
      </c>
      <c r="AF331" s="12">
        <v>45048.263912037037</v>
      </c>
      <c r="AG331" s="20">
        <v>3.3888888888888885E-2</v>
      </c>
      <c r="AH331" s="12">
        <v>45048.297800925924</v>
      </c>
      <c r="AI331">
        <v>0.85277777787996456</v>
      </c>
      <c r="AJ331" t="s">
        <v>143</v>
      </c>
      <c r="AM331">
        <v>5</v>
      </c>
      <c r="AN331">
        <v>2</v>
      </c>
      <c r="AO331" t="s">
        <v>144</v>
      </c>
      <c r="AP331">
        <v>18</v>
      </c>
      <c r="AQ331">
        <v>6</v>
      </c>
      <c r="AR331">
        <v>3</v>
      </c>
    </row>
    <row r="332" spans="1:44" x14ac:dyDescent="0.2">
      <c r="A332" t="s">
        <v>536</v>
      </c>
      <c r="B332" t="s">
        <v>569</v>
      </c>
      <c r="C332" t="s">
        <v>1880</v>
      </c>
      <c r="D332" t="s">
        <v>47</v>
      </c>
      <c r="E332" t="s">
        <v>539</v>
      </c>
      <c r="F332" t="s">
        <v>1167</v>
      </c>
      <c r="G332" t="s">
        <v>1168</v>
      </c>
      <c r="H332" t="s">
        <v>1169</v>
      </c>
      <c r="I332" t="s">
        <v>1170</v>
      </c>
      <c r="J332" t="s">
        <v>575</v>
      </c>
      <c r="K332" t="s">
        <v>576</v>
      </c>
      <c r="L332" s="19">
        <v>45043</v>
      </c>
      <c r="M332" s="20">
        <v>0.42200231481481482</v>
      </c>
      <c r="N332" t="s">
        <v>1881</v>
      </c>
      <c r="O332" s="19">
        <v>45048</v>
      </c>
      <c r="P332" s="20">
        <v>0.33333333333333331</v>
      </c>
      <c r="Q332" t="s">
        <v>578</v>
      </c>
      <c r="R332" t="s">
        <v>1882</v>
      </c>
      <c r="S332" s="19">
        <v>45048</v>
      </c>
      <c r="T332" s="20">
        <v>0.26391203703703703</v>
      </c>
      <c r="U332">
        <v>61</v>
      </c>
      <c r="V332" t="s">
        <v>1099</v>
      </c>
      <c r="W332" t="s">
        <v>1100</v>
      </c>
      <c r="X332" t="s">
        <v>789</v>
      </c>
      <c r="Y332" t="s">
        <v>61</v>
      </c>
      <c r="Z332" t="s">
        <v>62</v>
      </c>
      <c r="AA332" t="s">
        <v>584</v>
      </c>
      <c r="AB332" t="s">
        <v>553</v>
      </c>
      <c r="AC332" s="12">
        <v>45043.422002314815</v>
      </c>
      <c r="AD332" s="12">
        <v>45048.333333333336</v>
      </c>
      <c r="AE332">
        <v>117.87194444448687</v>
      </c>
      <c r="AF332" s="12">
        <v>45048.263912037037</v>
      </c>
      <c r="AG332" s="20">
        <v>3.3888888888888885E-2</v>
      </c>
      <c r="AH332" s="12">
        <v>45048.297800925924</v>
      </c>
      <c r="AI332">
        <v>0.85277777787996456</v>
      </c>
      <c r="AJ332" t="s">
        <v>143</v>
      </c>
      <c r="AM332">
        <v>5</v>
      </c>
      <c r="AN332">
        <v>2</v>
      </c>
      <c r="AO332" t="s">
        <v>144</v>
      </c>
      <c r="AP332">
        <v>18</v>
      </c>
      <c r="AQ332">
        <v>6</v>
      </c>
      <c r="AR332">
        <v>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3ED0-F5C5-4E0A-8A96-1CB24FA502A3}">
  <dimension ref="A1:AR12"/>
  <sheetViews>
    <sheetView topLeftCell="I1" workbookViewId="0">
      <selection activeCell="G1" sqref="G1:AJ12"/>
    </sheetView>
  </sheetViews>
  <sheetFormatPr defaultColWidth="11.42578125" defaultRowHeight="12.75" x14ac:dyDescent="0.2"/>
  <cols>
    <col min="3" max="3" width="17" customWidth="1"/>
    <col min="7" max="7" width="42.42578125" customWidth="1"/>
    <col min="8" max="8" width="0" hidden="1" customWidth="1"/>
    <col min="9" max="9" width="40.5703125" customWidth="1"/>
    <col min="10" max="10" width="17.140625" hidden="1" customWidth="1"/>
    <col min="11" max="11" width="41.42578125" customWidth="1"/>
    <col min="12" max="12" width="14.85546875" hidden="1" customWidth="1"/>
    <col min="13" max="13" width="15" hidden="1" customWidth="1"/>
    <col min="14" max="14" width="23" hidden="1" customWidth="1"/>
    <col min="15" max="15" width="19.5703125" hidden="1" customWidth="1"/>
    <col min="16" max="16" width="13.42578125" hidden="1" customWidth="1"/>
    <col min="17" max="17" width="0" hidden="1" customWidth="1"/>
    <col min="18" max="18" width="22.42578125" hidden="1" customWidth="1"/>
    <col min="19" max="19" width="22.5703125" hidden="1" customWidth="1"/>
    <col min="20" max="20" width="12.42578125" hidden="1" customWidth="1"/>
    <col min="21" max="22" width="0" hidden="1" customWidth="1"/>
    <col min="23" max="23" width="18.5703125" hidden="1" customWidth="1"/>
    <col min="24" max="24" width="19.140625" customWidth="1"/>
    <col min="25" max="25" width="21.42578125" hidden="1" customWidth="1"/>
    <col min="26" max="26" width="22.42578125" hidden="1" customWidth="1"/>
    <col min="27" max="27" width="0" hidden="1" customWidth="1"/>
    <col min="28" max="28" width="22.42578125" hidden="1" customWidth="1"/>
    <col min="29" max="29" width="17.42578125" customWidth="1"/>
    <col min="30" max="30" width="17" customWidth="1"/>
    <col min="31" max="31" width="13" hidden="1" customWidth="1"/>
    <col min="32" max="32" width="20.42578125" customWidth="1"/>
    <col min="33" max="33" width="14.5703125" hidden="1" customWidth="1"/>
    <col min="34" max="34" width="18.42578125" customWidth="1"/>
    <col min="35" max="35" width="18.5703125" customWidth="1"/>
    <col min="44" max="44" width="12.42578125" customWidth="1"/>
  </cols>
  <sheetData>
    <row r="1" spans="1:4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1" t="s">
        <v>6</v>
      </c>
      <c r="H1" t="s">
        <v>7</v>
      </c>
      <c r="I1" s="21" t="s">
        <v>8</v>
      </c>
      <c r="J1" t="s">
        <v>9</v>
      </c>
      <c r="K1" s="2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1" t="s">
        <v>23</v>
      </c>
      <c r="Y1" t="s">
        <v>24</v>
      </c>
      <c r="Z1" t="s">
        <v>25</v>
      </c>
      <c r="AA1" t="s">
        <v>26</v>
      </c>
      <c r="AB1" t="s">
        <v>27</v>
      </c>
      <c r="AC1" s="21" t="s">
        <v>28</v>
      </c>
      <c r="AD1" s="21" t="s">
        <v>29</v>
      </c>
      <c r="AE1" t="s">
        <v>30</v>
      </c>
      <c r="AF1" s="21" t="s">
        <v>31</v>
      </c>
      <c r="AG1" t="s">
        <v>32</v>
      </c>
      <c r="AH1" s="21" t="s">
        <v>33</v>
      </c>
      <c r="AI1" s="21" t="s">
        <v>34</v>
      </c>
      <c r="AJ1" s="2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2">
      <c r="A2" t="s">
        <v>44</v>
      </c>
      <c r="B2" t="s">
        <v>45</v>
      </c>
      <c r="C2" t="s">
        <v>1883</v>
      </c>
      <c r="D2" t="s">
        <v>47</v>
      </c>
      <c r="E2" t="s">
        <v>48</v>
      </c>
      <c r="F2" t="s">
        <v>493</v>
      </c>
      <c r="G2" t="s">
        <v>494</v>
      </c>
      <c r="H2" t="s">
        <v>495</v>
      </c>
      <c r="I2" t="s">
        <v>496</v>
      </c>
      <c r="J2" t="s">
        <v>176</v>
      </c>
      <c r="K2" t="s">
        <v>177</v>
      </c>
      <c r="L2" s="19">
        <v>45078</v>
      </c>
      <c r="M2" s="20">
        <v>0.67094907407407411</v>
      </c>
      <c r="N2" t="s">
        <v>1884</v>
      </c>
      <c r="O2" s="19">
        <v>45079</v>
      </c>
      <c r="P2" s="20">
        <v>0.54166666666666663</v>
      </c>
      <c r="Q2" t="s">
        <v>56</v>
      </c>
      <c r="R2" t="s">
        <v>1885</v>
      </c>
      <c r="S2" s="19">
        <v>45079</v>
      </c>
      <c r="T2" s="20">
        <v>0.55384259259259261</v>
      </c>
      <c r="U2">
        <v>149</v>
      </c>
      <c r="V2" t="s">
        <v>499</v>
      </c>
      <c r="W2" t="s">
        <v>500</v>
      </c>
      <c r="X2" t="s">
        <v>324</v>
      </c>
      <c r="Y2" t="s">
        <v>61</v>
      </c>
      <c r="Z2" t="s">
        <v>62</v>
      </c>
      <c r="AA2" t="s">
        <v>63</v>
      </c>
      <c r="AB2" t="s">
        <v>64</v>
      </c>
      <c r="AC2" s="12">
        <v>45078.670949074076</v>
      </c>
      <c r="AD2" s="12">
        <v>45079.541666666664</v>
      </c>
      <c r="AE2">
        <v>20.897222222120035</v>
      </c>
      <c r="AF2" s="12">
        <v>45079.553842592592</v>
      </c>
      <c r="AG2" s="20">
        <v>8.2777777777777783E-2</v>
      </c>
      <c r="AH2" s="12">
        <v>45079.636620370373</v>
      </c>
      <c r="AI2" s="18">
        <v>-2.278888889006339</v>
      </c>
      <c r="AJ2" t="s">
        <v>65</v>
      </c>
      <c r="AM2">
        <v>6</v>
      </c>
      <c r="AN2">
        <v>2</v>
      </c>
      <c r="AO2" t="s">
        <v>66</v>
      </c>
      <c r="AP2">
        <v>22</v>
      </c>
      <c r="AQ2">
        <v>13</v>
      </c>
      <c r="AR2">
        <v>6</v>
      </c>
    </row>
    <row r="3" spans="1:44" x14ac:dyDescent="0.2">
      <c r="A3" t="s">
        <v>44</v>
      </c>
      <c r="B3" t="s">
        <v>45</v>
      </c>
      <c r="C3" t="s">
        <v>1886</v>
      </c>
      <c r="D3" t="s">
        <v>47</v>
      </c>
      <c r="E3" t="s">
        <v>48</v>
      </c>
      <c r="F3" t="s">
        <v>215</v>
      </c>
      <c r="G3" t="s">
        <v>216</v>
      </c>
      <c r="H3" t="s">
        <v>363</v>
      </c>
      <c r="I3" t="s">
        <v>364</v>
      </c>
      <c r="J3" t="s">
        <v>72</v>
      </c>
      <c r="K3" t="s">
        <v>73</v>
      </c>
      <c r="L3" s="19">
        <v>45078</v>
      </c>
      <c r="M3" s="20">
        <v>0.65173611111111118</v>
      </c>
      <c r="N3" t="s">
        <v>1887</v>
      </c>
      <c r="O3" s="19">
        <v>45079</v>
      </c>
      <c r="P3" s="20">
        <v>0.5</v>
      </c>
      <c r="Q3" t="s">
        <v>56</v>
      </c>
      <c r="R3" t="s">
        <v>1888</v>
      </c>
      <c r="S3" s="19">
        <v>45079</v>
      </c>
      <c r="T3" s="20">
        <v>0.48464120370370373</v>
      </c>
      <c r="U3">
        <v>143</v>
      </c>
      <c r="V3" t="s">
        <v>140</v>
      </c>
      <c r="W3" t="s">
        <v>141</v>
      </c>
      <c r="X3" t="s">
        <v>271</v>
      </c>
      <c r="Y3" t="s">
        <v>61</v>
      </c>
      <c r="Z3" t="s">
        <v>62</v>
      </c>
      <c r="AA3" t="s">
        <v>63</v>
      </c>
      <c r="AB3" t="s">
        <v>64</v>
      </c>
      <c r="AC3" s="12">
        <v>45078.651736111111</v>
      </c>
      <c r="AD3" s="12">
        <v>45079.5</v>
      </c>
      <c r="AE3">
        <v>20.358333333337214</v>
      </c>
      <c r="AF3" s="12">
        <v>45079.4846412037</v>
      </c>
      <c r="AG3" s="20">
        <v>7.9444444444444443E-2</v>
      </c>
      <c r="AH3" s="12">
        <v>45079.564085648148</v>
      </c>
      <c r="AI3" s="18">
        <v>-1.5380555555457249</v>
      </c>
      <c r="AJ3" t="s">
        <v>65</v>
      </c>
      <c r="AM3">
        <v>6</v>
      </c>
      <c r="AN3">
        <v>2</v>
      </c>
      <c r="AO3" t="s">
        <v>66</v>
      </c>
      <c r="AP3">
        <v>22</v>
      </c>
      <c r="AQ3">
        <v>11</v>
      </c>
      <c r="AR3">
        <v>6</v>
      </c>
    </row>
    <row r="4" spans="1:44" x14ac:dyDescent="0.2">
      <c r="A4" t="s">
        <v>44</v>
      </c>
      <c r="B4" t="s">
        <v>45</v>
      </c>
      <c r="C4" t="s">
        <v>1889</v>
      </c>
      <c r="D4" t="s">
        <v>47</v>
      </c>
      <c r="E4" t="s">
        <v>48</v>
      </c>
      <c r="F4" t="s">
        <v>1890</v>
      </c>
      <c r="G4" t="s">
        <v>1891</v>
      </c>
      <c r="H4" t="s">
        <v>1892</v>
      </c>
      <c r="I4" t="s">
        <v>1893</v>
      </c>
      <c r="J4" t="s">
        <v>176</v>
      </c>
      <c r="K4" t="s">
        <v>177</v>
      </c>
      <c r="L4" s="19">
        <v>45078</v>
      </c>
      <c r="M4" s="20">
        <v>0.6910532407407407</v>
      </c>
      <c r="N4" t="s">
        <v>1894</v>
      </c>
      <c r="O4" s="19">
        <v>45079</v>
      </c>
      <c r="P4" s="20">
        <v>0.41666666666666669</v>
      </c>
      <c r="Q4" t="s">
        <v>56</v>
      </c>
      <c r="R4" t="s">
        <v>1895</v>
      </c>
      <c r="S4" s="19">
        <v>45079</v>
      </c>
      <c r="T4" s="20">
        <v>0.43155092592592598</v>
      </c>
      <c r="U4">
        <v>84</v>
      </c>
      <c r="V4" t="s">
        <v>615</v>
      </c>
      <c r="W4" t="s">
        <v>616</v>
      </c>
      <c r="X4" t="s">
        <v>194</v>
      </c>
      <c r="Y4" t="s">
        <v>61</v>
      </c>
      <c r="Z4" t="s">
        <v>62</v>
      </c>
      <c r="AA4" t="s">
        <v>63</v>
      </c>
      <c r="AB4" t="s">
        <v>64</v>
      </c>
      <c r="AC4" s="12">
        <v>45078.691053240742</v>
      </c>
      <c r="AD4" s="12">
        <v>45079.416666666664</v>
      </c>
      <c r="AE4">
        <v>17.414722222136334</v>
      </c>
      <c r="AF4" s="12">
        <v>45079.431550925925</v>
      </c>
      <c r="AG4" s="20">
        <v>4.6666666666666669E-2</v>
      </c>
      <c r="AH4" s="12">
        <v>45079.478217592594</v>
      </c>
      <c r="AI4" s="18">
        <v>-1.4772222223109566</v>
      </c>
      <c r="AJ4" t="s">
        <v>65</v>
      </c>
      <c r="AM4">
        <v>6</v>
      </c>
      <c r="AN4">
        <v>2</v>
      </c>
      <c r="AO4" t="s">
        <v>97</v>
      </c>
      <c r="AP4">
        <v>22</v>
      </c>
      <c r="AQ4">
        <v>10</v>
      </c>
      <c r="AR4">
        <v>6</v>
      </c>
    </row>
    <row r="5" spans="1:44" x14ac:dyDescent="0.2">
      <c r="A5" t="s">
        <v>44</v>
      </c>
      <c r="B5" t="s">
        <v>45</v>
      </c>
      <c r="C5" t="s">
        <v>1896</v>
      </c>
      <c r="D5" t="s">
        <v>47</v>
      </c>
      <c r="E5" t="s">
        <v>48</v>
      </c>
      <c r="F5" t="s">
        <v>206</v>
      </c>
      <c r="G5" t="s">
        <v>207</v>
      </c>
      <c r="H5" t="s">
        <v>208</v>
      </c>
      <c r="I5" t="s">
        <v>209</v>
      </c>
      <c r="J5" t="s">
        <v>72</v>
      </c>
      <c r="K5" t="s">
        <v>73</v>
      </c>
      <c r="L5" s="19">
        <v>45072</v>
      </c>
      <c r="M5" s="20">
        <v>0.50081018518518516</v>
      </c>
      <c r="N5" t="s">
        <v>1897</v>
      </c>
      <c r="O5" s="19">
        <v>45079</v>
      </c>
      <c r="P5" s="20">
        <v>0.33333333333333331</v>
      </c>
      <c r="Q5" t="s">
        <v>56</v>
      </c>
      <c r="R5" t="s">
        <v>1898</v>
      </c>
      <c r="S5" s="19">
        <v>45079</v>
      </c>
      <c r="T5" s="20">
        <v>0.32215277777777779</v>
      </c>
      <c r="U5">
        <v>127</v>
      </c>
      <c r="V5" t="s">
        <v>211</v>
      </c>
      <c r="W5" t="s">
        <v>212</v>
      </c>
      <c r="X5" t="s">
        <v>1899</v>
      </c>
      <c r="Y5" t="s">
        <v>61</v>
      </c>
      <c r="Z5" t="s">
        <v>62</v>
      </c>
      <c r="AA5" t="s">
        <v>63</v>
      </c>
      <c r="AB5" t="s">
        <v>64</v>
      </c>
      <c r="AC5" s="12">
        <v>45072.500810185185</v>
      </c>
      <c r="AD5" s="12">
        <v>45079.333333333336</v>
      </c>
      <c r="AE5">
        <v>163.98055555560859</v>
      </c>
      <c r="AF5" s="12">
        <v>45079.322152777779</v>
      </c>
      <c r="AG5" s="20">
        <v>7.0555555555555552E-2</v>
      </c>
      <c r="AH5" s="12">
        <v>45079.392708333333</v>
      </c>
      <c r="AI5" s="18">
        <v>-1.4249999999301508</v>
      </c>
      <c r="AJ5" t="s">
        <v>65</v>
      </c>
      <c r="AM5">
        <v>6</v>
      </c>
      <c r="AN5">
        <v>2</v>
      </c>
      <c r="AO5" t="s">
        <v>97</v>
      </c>
      <c r="AP5">
        <v>22</v>
      </c>
      <c r="AQ5">
        <v>7</v>
      </c>
      <c r="AR5">
        <v>6</v>
      </c>
    </row>
    <row r="6" spans="1:44" x14ac:dyDescent="0.2">
      <c r="A6" t="s">
        <v>44</v>
      </c>
      <c r="B6" t="s">
        <v>45</v>
      </c>
      <c r="C6" t="s">
        <v>1900</v>
      </c>
      <c r="D6" t="s">
        <v>47</v>
      </c>
      <c r="E6" t="s">
        <v>48</v>
      </c>
      <c r="F6" t="s">
        <v>150</v>
      </c>
      <c r="G6" t="s">
        <v>151</v>
      </c>
      <c r="H6" t="s">
        <v>174</v>
      </c>
      <c r="I6" t="s">
        <v>175</v>
      </c>
      <c r="J6" t="s">
        <v>176</v>
      </c>
      <c r="K6" t="s">
        <v>177</v>
      </c>
      <c r="L6" s="19">
        <v>45078</v>
      </c>
      <c r="M6" s="20">
        <v>0.53416666666666668</v>
      </c>
      <c r="N6" t="s">
        <v>1901</v>
      </c>
      <c r="O6" s="19">
        <v>45079</v>
      </c>
      <c r="P6" s="20">
        <v>0.625</v>
      </c>
      <c r="Q6" t="s">
        <v>56</v>
      </c>
      <c r="R6" t="s">
        <v>1902</v>
      </c>
      <c r="S6" s="19">
        <v>45079</v>
      </c>
      <c r="T6" s="20">
        <v>0.57396990740740739</v>
      </c>
      <c r="U6">
        <v>195</v>
      </c>
      <c r="V6" t="s">
        <v>179</v>
      </c>
      <c r="W6" t="s">
        <v>180</v>
      </c>
      <c r="X6" t="s">
        <v>1903</v>
      </c>
      <c r="Y6" t="s">
        <v>61</v>
      </c>
      <c r="Z6" t="s">
        <v>62</v>
      </c>
      <c r="AA6" t="s">
        <v>63</v>
      </c>
      <c r="AB6" t="s">
        <v>64</v>
      </c>
      <c r="AC6" s="12">
        <v>45078.534166666665</v>
      </c>
      <c r="AD6" s="12">
        <v>45079.625</v>
      </c>
      <c r="AE6">
        <v>26.180000000051223</v>
      </c>
      <c r="AF6" s="12">
        <v>45079.573969907404</v>
      </c>
      <c r="AG6" s="20">
        <v>0.10833333333333334</v>
      </c>
      <c r="AH6" s="12">
        <v>45079.682303240741</v>
      </c>
      <c r="AI6" s="18">
        <v>-1.375277777609881</v>
      </c>
      <c r="AJ6" t="s">
        <v>65</v>
      </c>
      <c r="AM6">
        <v>6</v>
      </c>
      <c r="AN6">
        <v>2</v>
      </c>
      <c r="AO6" t="s">
        <v>97</v>
      </c>
      <c r="AP6">
        <v>22</v>
      </c>
      <c r="AQ6">
        <v>13</v>
      </c>
      <c r="AR6">
        <v>6</v>
      </c>
    </row>
    <row r="7" spans="1:44" x14ac:dyDescent="0.2">
      <c r="A7" t="s">
        <v>44</v>
      </c>
      <c r="B7" t="s">
        <v>45</v>
      </c>
      <c r="C7" t="s">
        <v>1904</v>
      </c>
      <c r="D7" t="s">
        <v>47</v>
      </c>
      <c r="E7" t="s">
        <v>48</v>
      </c>
      <c r="F7" t="s">
        <v>277</v>
      </c>
      <c r="G7" t="s">
        <v>278</v>
      </c>
      <c r="H7" t="s">
        <v>402</v>
      </c>
      <c r="I7" t="s">
        <v>225</v>
      </c>
      <c r="J7" t="s">
        <v>72</v>
      </c>
      <c r="K7" t="s">
        <v>73</v>
      </c>
      <c r="L7" s="19">
        <v>45078</v>
      </c>
      <c r="M7" s="20">
        <v>0.56844907407407408</v>
      </c>
      <c r="N7" t="s">
        <v>1905</v>
      </c>
      <c r="O7" s="19">
        <v>45079</v>
      </c>
      <c r="P7" s="20">
        <v>0.45833333333333331</v>
      </c>
      <c r="Q7" t="s">
        <v>56</v>
      </c>
      <c r="R7" t="s">
        <v>1906</v>
      </c>
      <c r="S7" s="19">
        <v>45079</v>
      </c>
      <c r="T7" s="20">
        <v>0.49928240740740742</v>
      </c>
      <c r="U7">
        <v>24</v>
      </c>
      <c r="V7" t="s">
        <v>227</v>
      </c>
      <c r="W7" t="s">
        <v>228</v>
      </c>
      <c r="X7" t="s">
        <v>1907</v>
      </c>
      <c r="Y7" t="s">
        <v>61</v>
      </c>
      <c r="Z7" t="s">
        <v>62</v>
      </c>
      <c r="AA7" t="s">
        <v>63</v>
      </c>
      <c r="AB7" t="s">
        <v>64</v>
      </c>
      <c r="AC7" s="12">
        <v>45078.568449074075</v>
      </c>
      <c r="AD7" s="12">
        <v>45079.458333333336</v>
      </c>
      <c r="AE7">
        <v>21.357222222257406</v>
      </c>
      <c r="AF7" s="12">
        <v>45079.499282407407</v>
      </c>
      <c r="AG7" s="20">
        <v>1.3333333333333334E-2</v>
      </c>
      <c r="AH7" s="12">
        <v>45079.512615740743</v>
      </c>
      <c r="AI7" s="18">
        <v>-1.3027777777751908</v>
      </c>
      <c r="AJ7" t="s">
        <v>65</v>
      </c>
      <c r="AM7">
        <v>6</v>
      </c>
      <c r="AN7">
        <v>2</v>
      </c>
      <c r="AO7" t="s">
        <v>97</v>
      </c>
      <c r="AP7">
        <v>22</v>
      </c>
      <c r="AQ7">
        <v>11</v>
      </c>
      <c r="AR7">
        <v>6</v>
      </c>
    </row>
    <row r="8" spans="1:44" x14ac:dyDescent="0.2">
      <c r="A8" t="s">
        <v>44</v>
      </c>
      <c r="B8" t="s">
        <v>45</v>
      </c>
      <c r="C8" t="s">
        <v>1908</v>
      </c>
      <c r="D8" t="s">
        <v>47</v>
      </c>
      <c r="E8" t="s">
        <v>48</v>
      </c>
      <c r="F8" t="s">
        <v>99</v>
      </c>
      <c r="G8" t="s">
        <v>100</v>
      </c>
      <c r="H8" t="s">
        <v>119</v>
      </c>
      <c r="I8" t="s">
        <v>120</v>
      </c>
      <c r="J8" t="s">
        <v>72</v>
      </c>
      <c r="K8" t="s">
        <v>73</v>
      </c>
      <c r="L8" s="19">
        <v>45078</v>
      </c>
      <c r="M8" s="20">
        <v>0.71496527777777785</v>
      </c>
      <c r="N8" t="s">
        <v>1894</v>
      </c>
      <c r="O8" s="19">
        <v>45079</v>
      </c>
      <c r="P8" s="20">
        <v>0.41666666666666669</v>
      </c>
      <c r="Q8" t="s">
        <v>56</v>
      </c>
      <c r="R8" t="s">
        <v>1909</v>
      </c>
      <c r="S8" s="19">
        <v>45079</v>
      </c>
      <c r="T8" s="20">
        <v>0.43299768518518517</v>
      </c>
      <c r="U8">
        <v>68</v>
      </c>
      <c r="V8" t="s">
        <v>123</v>
      </c>
      <c r="W8" t="s">
        <v>124</v>
      </c>
      <c r="X8" t="s">
        <v>222</v>
      </c>
      <c r="Y8" t="s">
        <v>61</v>
      </c>
      <c r="Z8" t="s">
        <v>62</v>
      </c>
      <c r="AA8" t="s">
        <v>63</v>
      </c>
      <c r="AB8" t="s">
        <v>64</v>
      </c>
      <c r="AC8" s="12">
        <v>45078.714965277781</v>
      </c>
      <c r="AD8" s="12">
        <v>45079.416666666664</v>
      </c>
      <c r="AE8">
        <v>16.8408333332045</v>
      </c>
      <c r="AF8" s="12">
        <v>45079.432997685188</v>
      </c>
      <c r="AG8" s="20">
        <v>3.7777777777777778E-2</v>
      </c>
      <c r="AH8" s="12">
        <v>45079.470775462964</v>
      </c>
      <c r="AI8" s="18">
        <v>-1.2986111111822538</v>
      </c>
      <c r="AJ8" t="s">
        <v>65</v>
      </c>
      <c r="AM8">
        <v>6</v>
      </c>
      <c r="AN8">
        <v>2</v>
      </c>
      <c r="AO8" t="s">
        <v>97</v>
      </c>
      <c r="AP8">
        <v>22</v>
      </c>
      <c r="AQ8">
        <v>10</v>
      </c>
      <c r="AR8">
        <v>6</v>
      </c>
    </row>
    <row r="9" spans="1:44" x14ac:dyDescent="0.2">
      <c r="A9" t="s">
        <v>44</v>
      </c>
      <c r="B9" t="s">
        <v>45</v>
      </c>
      <c r="C9" t="s">
        <v>1910</v>
      </c>
      <c r="D9" t="s">
        <v>47</v>
      </c>
      <c r="E9" t="s">
        <v>48</v>
      </c>
      <c r="F9" t="s">
        <v>330</v>
      </c>
      <c r="G9" t="s">
        <v>331</v>
      </c>
      <c r="H9" t="s">
        <v>477</v>
      </c>
      <c r="I9" t="s">
        <v>478</v>
      </c>
      <c r="J9" t="s">
        <v>189</v>
      </c>
      <c r="K9" t="s">
        <v>190</v>
      </c>
      <c r="L9" s="19">
        <v>45078</v>
      </c>
      <c r="M9" s="20">
        <v>0.7093518518518519</v>
      </c>
      <c r="N9" t="s">
        <v>1894</v>
      </c>
      <c r="O9" s="19">
        <v>45079</v>
      </c>
      <c r="P9" s="20">
        <v>0.41666666666666669</v>
      </c>
      <c r="Q9" t="s">
        <v>56</v>
      </c>
      <c r="R9" t="s">
        <v>1911</v>
      </c>
      <c r="S9" s="19">
        <v>45079</v>
      </c>
      <c r="T9" s="20">
        <v>0.38773148148148145</v>
      </c>
      <c r="U9">
        <v>143</v>
      </c>
      <c r="V9" t="s">
        <v>140</v>
      </c>
      <c r="W9" t="s">
        <v>141</v>
      </c>
      <c r="X9" t="s">
        <v>142</v>
      </c>
      <c r="Y9" t="s">
        <v>61</v>
      </c>
      <c r="Z9" t="s">
        <v>62</v>
      </c>
      <c r="AA9" t="s">
        <v>63</v>
      </c>
      <c r="AB9" t="s">
        <v>64</v>
      </c>
      <c r="AC9" s="12">
        <v>45078.709351851852</v>
      </c>
      <c r="AD9" s="12">
        <v>45079.416666666664</v>
      </c>
      <c r="AE9">
        <v>16.975555555487517</v>
      </c>
      <c r="AF9" s="12">
        <v>45079.387731481482</v>
      </c>
      <c r="AG9" s="20">
        <v>7.9444444444444443E-2</v>
      </c>
      <c r="AH9" s="12">
        <v>45079.467175925929</v>
      </c>
      <c r="AI9" s="18">
        <v>-1.2122222223551944</v>
      </c>
      <c r="AJ9" t="s">
        <v>65</v>
      </c>
      <c r="AM9">
        <v>6</v>
      </c>
      <c r="AN9">
        <v>2</v>
      </c>
      <c r="AO9" t="s">
        <v>97</v>
      </c>
      <c r="AP9">
        <v>22</v>
      </c>
      <c r="AQ9">
        <v>9</v>
      </c>
      <c r="AR9">
        <v>6</v>
      </c>
    </row>
    <row r="10" spans="1:44" x14ac:dyDescent="0.2">
      <c r="A10" t="s">
        <v>44</v>
      </c>
      <c r="B10" t="s">
        <v>45</v>
      </c>
      <c r="C10" t="s">
        <v>1912</v>
      </c>
      <c r="D10" t="s">
        <v>47</v>
      </c>
      <c r="E10" t="s">
        <v>48</v>
      </c>
      <c r="F10" t="s">
        <v>1890</v>
      </c>
      <c r="G10" t="s">
        <v>1891</v>
      </c>
      <c r="H10" t="s">
        <v>1892</v>
      </c>
      <c r="I10" t="s">
        <v>1893</v>
      </c>
      <c r="J10" t="s">
        <v>176</v>
      </c>
      <c r="K10" t="s">
        <v>177</v>
      </c>
      <c r="L10" s="19">
        <v>45078</v>
      </c>
      <c r="M10" s="20">
        <v>0.69835648148148144</v>
      </c>
      <c r="N10" t="s">
        <v>1905</v>
      </c>
      <c r="O10" s="19">
        <v>45079</v>
      </c>
      <c r="P10" s="20">
        <v>0.45833333333333331</v>
      </c>
      <c r="Q10" t="s">
        <v>56</v>
      </c>
      <c r="R10" t="s">
        <v>1913</v>
      </c>
      <c r="S10" s="19">
        <v>45079</v>
      </c>
      <c r="T10" s="20">
        <v>0.45707175925925925</v>
      </c>
      <c r="U10">
        <v>84</v>
      </c>
      <c r="V10" t="s">
        <v>615</v>
      </c>
      <c r="W10" t="s">
        <v>616</v>
      </c>
      <c r="X10" t="s">
        <v>275</v>
      </c>
      <c r="Y10" t="s">
        <v>61</v>
      </c>
      <c r="Z10" t="s">
        <v>62</v>
      </c>
      <c r="AA10" t="s">
        <v>63</v>
      </c>
      <c r="AB10" t="s">
        <v>64</v>
      </c>
      <c r="AC10" s="12">
        <v>45078.69835648148</v>
      </c>
      <c r="AD10" s="12">
        <v>45079.458333333336</v>
      </c>
      <c r="AE10">
        <v>18.239444444538094</v>
      </c>
      <c r="AF10" s="12">
        <v>45079.457071759258</v>
      </c>
      <c r="AG10" s="20">
        <v>4.6666666666666669E-2</v>
      </c>
      <c r="AH10" s="12">
        <v>45079.503738425927</v>
      </c>
      <c r="AI10" s="18">
        <v>-1.0897222221828997</v>
      </c>
      <c r="AJ10" t="s">
        <v>65</v>
      </c>
      <c r="AM10">
        <v>6</v>
      </c>
      <c r="AN10">
        <v>2</v>
      </c>
      <c r="AO10" t="s">
        <v>97</v>
      </c>
      <c r="AP10">
        <v>22</v>
      </c>
      <c r="AQ10">
        <v>10</v>
      </c>
      <c r="AR10">
        <v>6</v>
      </c>
    </row>
    <row r="11" spans="1:44" x14ac:dyDescent="0.2">
      <c r="A11" t="s">
        <v>44</v>
      </c>
      <c r="B11" t="s">
        <v>45</v>
      </c>
      <c r="C11" t="s">
        <v>1914</v>
      </c>
      <c r="D11" t="s">
        <v>47</v>
      </c>
      <c r="E11" t="s">
        <v>48</v>
      </c>
      <c r="F11" t="s">
        <v>68</v>
      </c>
      <c r="G11" t="s">
        <v>69</v>
      </c>
      <c r="H11" t="s">
        <v>80</v>
      </c>
      <c r="I11" t="s">
        <v>81</v>
      </c>
      <c r="J11" t="s">
        <v>72</v>
      </c>
      <c r="K11" t="s">
        <v>73</v>
      </c>
      <c r="L11" s="19">
        <v>45078</v>
      </c>
      <c r="M11" s="20">
        <v>0.65181712962962968</v>
      </c>
      <c r="N11" t="s">
        <v>1887</v>
      </c>
      <c r="O11" s="19">
        <v>45079</v>
      </c>
      <c r="P11" s="20">
        <v>0.5</v>
      </c>
      <c r="Q11" t="s">
        <v>56</v>
      </c>
      <c r="R11" t="s">
        <v>1915</v>
      </c>
      <c r="S11" s="19">
        <v>45079</v>
      </c>
      <c r="T11" s="20">
        <v>0.49204861111111109</v>
      </c>
      <c r="U11">
        <v>76</v>
      </c>
      <c r="V11" t="s">
        <v>84</v>
      </c>
      <c r="W11" t="s">
        <v>85</v>
      </c>
      <c r="X11" t="s">
        <v>398</v>
      </c>
      <c r="Y11" t="s">
        <v>61</v>
      </c>
      <c r="Z11" t="s">
        <v>62</v>
      </c>
      <c r="AA11" t="s">
        <v>63</v>
      </c>
      <c r="AB11" t="s">
        <v>64</v>
      </c>
      <c r="AC11" s="12">
        <v>45078.651817129627</v>
      </c>
      <c r="AD11" s="12">
        <v>45079.5</v>
      </c>
      <c r="AE11">
        <v>20.356388888962101</v>
      </c>
      <c r="AF11" s="12">
        <v>45079.492048611108</v>
      </c>
      <c r="AG11" s="20">
        <v>4.2222222222222223E-2</v>
      </c>
      <c r="AH11" s="12">
        <v>45079.534270833334</v>
      </c>
      <c r="AI11" s="18">
        <v>-0.82249999983469024</v>
      </c>
      <c r="AJ11" t="s">
        <v>65</v>
      </c>
      <c r="AM11">
        <v>6</v>
      </c>
      <c r="AN11">
        <v>2</v>
      </c>
      <c r="AO11" t="s">
        <v>97</v>
      </c>
      <c r="AP11">
        <v>22</v>
      </c>
      <c r="AQ11">
        <v>11</v>
      </c>
      <c r="AR11">
        <v>6</v>
      </c>
    </row>
    <row r="12" spans="1:44" x14ac:dyDescent="0.2">
      <c r="A12" t="s">
        <v>44</v>
      </c>
      <c r="B12" t="s">
        <v>45</v>
      </c>
      <c r="C12" t="s">
        <v>1916</v>
      </c>
      <c r="D12" t="s">
        <v>47</v>
      </c>
      <c r="E12" t="s">
        <v>48</v>
      </c>
      <c r="F12" t="s">
        <v>150</v>
      </c>
      <c r="G12" t="s">
        <v>151</v>
      </c>
      <c r="H12" t="s">
        <v>292</v>
      </c>
      <c r="I12" t="s">
        <v>293</v>
      </c>
      <c r="J12" t="s">
        <v>176</v>
      </c>
      <c r="K12" t="s">
        <v>177</v>
      </c>
      <c r="L12" s="19">
        <v>45078</v>
      </c>
      <c r="M12" s="20">
        <v>0.53454861111111118</v>
      </c>
      <c r="N12" t="s">
        <v>1905</v>
      </c>
      <c r="O12" s="19">
        <v>45079</v>
      </c>
      <c r="P12" s="20">
        <v>0.45833333333333331</v>
      </c>
      <c r="Q12" t="s">
        <v>56</v>
      </c>
      <c r="R12" t="s">
        <v>1917</v>
      </c>
      <c r="S12" s="19">
        <v>45079</v>
      </c>
      <c r="T12" s="20">
        <v>0.45849537037037041</v>
      </c>
      <c r="U12">
        <v>57</v>
      </c>
      <c r="V12" t="s">
        <v>295</v>
      </c>
      <c r="W12" t="s">
        <v>296</v>
      </c>
      <c r="X12" t="s">
        <v>517</v>
      </c>
      <c r="Y12" t="s">
        <v>61</v>
      </c>
      <c r="Z12" t="s">
        <v>62</v>
      </c>
      <c r="AA12" t="s">
        <v>63</v>
      </c>
      <c r="AB12" t="s">
        <v>64</v>
      </c>
      <c r="AC12" s="12">
        <v>45078.534548611111</v>
      </c>
      <c r="AD12" s="12">
        <v>45079.458333333336</v>
      </c>
      <c r="AE12">
        <v>22.170833333395422</v>
      </c>
      <c r="AF12" s="12">
        <v>45079.458495370367</v>
      </c>
      <c r="AG12" s="20">
        <v>3.1666666666666669E-2</v>
      </c>
      <c r="AH12" s="12">
        <v>45079.490162037036</v>
      </c>
      <c r="AI12" s="18">
        <v>-0.76388888881774619</v>
      </c>
      <c r="AJ12" t="s">
        <v>65</v>
      </c>
      <c r="AM12">
        <v>6</v>
      </c>
      <c r="AN12">
        <v>2</v>
      </c>
      <c r="AO12" t="s">
        <v>97</v>
      </c>
      <c r="AP12">
        <v>22</v>
      </c>
      <c r="AQ12">
        <v>11</v>
      </c>
      <c r="AR12">
        <v>6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DD878-A3D1-4103-AE59-D568AB2597DC}">
  <dimension ref="A1:X75"/>
  <sheetViews>
    <sheetView workbookViewId="0">
      <selection activeCell="T118" sqref="T118"/>
    </sheetView>
  </sheetViews>
  <sheetFormatPr defaultColWidth="11.42578125" defaultRowHeight="12.75" x14ac:dyDescent="0.2"/>
  <cols>
    <col min="1" max="1" width="38" bestFit="1" customWidth="1"/>
    <col min="2" max="2" width="23" bestFit="1" customWidth="1"/>
    <col min="3" max="9" width="12" bestFit="1" customWidth="1"/>
    <col min="10" max="12" width="5" bestFit="1" customWidth="1"/>
    <col min="13" max="18" width="12" bestFit="1" customWidth="1"/>
    <col min="19" max="19" width="13.140625" bestFit="1" customWidth="1"/>
    <col min="20" max="24" width="12" bestFit="1" customWidth="1"/>
    <col min="25" max="26" width="13.140625" bestFit="1" customWidth="1"/>
    <col min="27" max="27" width="5" bestFit="1" customWidth="1"/>
    <col min="28" max="29" width="13.140625" bestFit="1" customWidth="1"/>
    <col min="30" max="30" width="12.7109375" bestFit="1" customWidth="1"/>
    <col min="31" max="31" width="38" bestFit="1" customWidth="1"/>
    <col min="32" max="32" width="33.85546875" bestFit="1" customWidth="1"/>
    <col min="33" max="33" width="38" bestFit="1" customWidth="1"/>
    <col min="34" max="34" width="33.85546875" bestFit="1" customWidth="1"/>
    <col min="35" max="35" width="38" bestFit="1" customWidth="1"/>
    <col min="36" max="36" width="33.85546875" bestFit="1" customWidth="1"/>
    <col min="37" max="37" width="38" bestFit="1" customWidth="1"/>
    <col min="38" max="38" width="33.85546875" bestFit="1" customWidth="1"/>
    <col min="39" max="39" width="38" bestFit="1" customWidth="1"/>
    <col min="40" max="40" width="33.85546875" bestFit="1" customWidth="1"/>
    <col min="41" max="41" width="38" bestFit="1" customWidth="1"/>
    <col min="42" max="42" width="33.85546875" bestFit="1" customWidth="1"/>
    <col min="43" max="43" width="38" bestFit="1" customWidth="1"/>
    <col min="44" max="44" width="33.85546875" bestFit="1" customWidth="1"/>
    <col min="45" max="45" width="38" bestFit="1" customWidth="1"/>
    <col min="46" max="46" width="33.85546875" bestFit="1" customWidth="1"/>
    <col min="47" max="47" width="38" bestFit="1" customWidth="1"/>
    <col min="48" max="48" width="39.140625" bestFit="1" customWidth="1"/>
    <col min="49" max="49" width="43.28515625" bestFit="1" customWidth="1"/>
  </cols>
  <sheetData>
    <row r="1" spans="1:19" x14ac:dyDescent="0.2">
      <c r="A1" s="1" t="s">
        <v>27</v>
      </c>
      <c r="B1" t="s">
        <v>64</v>
      </c>
    </row>
    <row r="2" spans="1:19" x14ac:dyDescent="0.2">
      <c r="A2" s="1" t="s">
        <v>16</v>
      </c>
      <c r="B2" t="s">
        <v>547</v>
      </c>
    </row>
    <row r="4" spans="1:19" x14ac:dyDescent="0.2">
      <c r="A4" s="1" t="s">
        <v>1918</v>
      </c>
      <c r="B4" s="1" t="s">
        <v>1919</v>
      </c>
    </row>
    <row r="5" spans="1:19" x14ac:dyDescent="0.2">
      <c r="A5" s="1" t="s">
        <v>1920</v>
      </c>
      <c r="B5">
        <v>2</v>
      </c>
      <c r="C5">
        <v>3</v>
      </c>
      <c r="D5">
        <v>4</v>
      </c>
      <c r="E5">
        <v>5</v>
      </c>
      <c r="F5">
        <v>6</v>
      </c>
      <c r="G5">
        <v>9</v>
      </c>
      <c r="H5">
        <v>10</v>
      </c>
      <c r="I5">
        <v>11</v>
      </c>
      <c r="J5">
        <v>12</v>
      </c>
      <c r="K5">
        <v>16</v>
      </c>
      <c r="L5">
        <v>17</v>
      </c>
      <c r="M5">
        <v>18</v>
      </c>
      <c r="N5">
        <v>19</v>
      </c>
      <c r="O5">
        <v>20</v>
      </c>
      <c r="P5">
        <v>23</v>
      </c>
      <c r="Q5">
        <v>24</v>
      </c>
      <c r="R5">
        <v>25</v>
      </c>
      <c r="S5" t="s">
        <v>1921</v>
      </c>
    </row>
    <row r="6" spans="1:19" x14ac:dyDescent="0.2">
      <c r="A6" s="2" t="s">
        <v>1922</v>
      </c>
      <c r="B6">
        <v>5.4666666666666668</v>
      </c>
      <c r="C6">
        <v>6.48</v>
      </c>
      <c r="D6">
        <v>7.3066666666666666</v>
      </c>
      <c r="E6">
        <v>5.4666666666666668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5.6266666666666669</v>
      </c>
      <c r="O6">
        <v>5.9466666666666672</v>
      </c>
      <c r="P6">
        <v>7.3066666666666666</v>
      </c>
      <c r="Q6">
        <v>5.9466666666666672</v>
      </c>
      <c r="R6">
        <v>7.3066666666666666</v>
      </c>
      <c r="S6">
        <v>56.853333333333325</v>
      </c>
    </row>
    <row r="7" spans="1:19" x14ac:dyDescent="0.2">
      <c r="A7" s="2" t="s">
        <v>1923</v>
      </c>
      <c r="B7">
        <v>0.53333333333333333</v>
      </c>
      <c r="C7">
        <v>5.9466666666666672</v>
      </c>
      <c r="D7">
        <v>5.4666666666666668</v>
      </c>
      <c r="E7">
        <v>4.1866666666666665</v>
      </c>
      <c r="F7">
        <v>7.3066666666666666</v>
      </c>
      <c r="G7">
        <v>5.4666666666666668</v>
      </c>
      <c r="H7">
        <v>0.53333333333333333</v>
      </c>
      <c r="I7">
        <v>7.1466666666666665</v>
      </c>
      <c r="J7">
        <v>1.04</v>
      </c>
      <c r="K7">
        <v>6.48</v>
      </c>
      <c r="L7">
        <v>1.52</v>
      </c>
      <c r="M7">
        <v>5.4666666666666668</v>
      </c>
      <c r="N7">
        <v>0</v>
      </c>
      <c r="O7">
        <v>10.106666666666666</v>
      </c>
      <c r="P7">
        <v>2.88</v>
      </c>
      <c r="Q7">
        <v>6</v>
      </c>
      <c r="R7">
        <v>2.7466666666666666</v>
      </c>
      <c r="S7">
        <v>72.826666666666668</v>
      </c>
    </row>
    <row r="8" spans="1:19" x14ac:dyDescent="0.2">
      <c r="A8" s="2" t="s">
        <v>1921</v>
      </c>
      <c r="B8">
        <v>6</v>
      </c>
      <c r="C8">
        <v>12.426666666666668</v>
      </c>
      <c r="D8">
        <v>12.773333333333333</v>
      </c>
      <c r="E8">
        <v>9.6533333333333324</v>
      </c>
      <c r="F8">
        <v>7.3066666666666666</v>
      </c>
      <c r="G8">
        <v>5.4666666666666668</v>
      </c>
      <c r="H8">
        <v>0.53333333333333333</v>
      </c>
      <c r="I8">
        <v>7.1466666666666665</v>
      </c>
      <c r="J8">
        <v>1.04</v>
      </c>
      <c r="K8">
        <v>6.48</v>
      </c>
      <c r="L8">
        <v>1.52</v>
      </c>
      <c r="M8">
        <v>5.4666666666666668</v>
      </c>
      <c r="N8">
        <v>5.6266666666666669</v>
      </c>
      <c r="O8">
        <v>16.053333333333335</v>
      </c>
      <c r="P8">
        <v>10.186666666666667</v>
      </c>
      <c r="Q8">
        <v>11.946666666666667</v>
      </c>
      <c r="R8">
        <v>10.053333333333333</v>
      </c>
      <c r="S8">
        <v>129.68</v>
      </c>
    </row>
    <row r="38" spans="2:24" x14ac:dyDescent="0.2">
      <c r="B38">
        <f t="shared" ref="B38:Q66" si="0">IF(B7=0,0,1)</f>
        <v>1</v>
      </c>
      <c r="C38">
        <f t="shared" si="0"/>
        <v>1</v>
      </c>
      <c r="D38">
        <f t="shared" si="0"/>
        <v>1</v>
      </c>
      <c r="E38">
        <f t="shared" si="0"/>
        <v>1</v>
      </c>
      <c r="F38">
        <f t="shared" si="0"/>
        <v>1</v>
      </c>
      <c r="G38">
        <f t="shared" si="0"/>
        <v>1</v>
      </c>
      <c r="H38">
        <f t="shared" si="0"/>
        <v>1</v>
      </c>
      <c r="I38">
        <f t="shared" si="0"/>
        <v>1</v>
      </c>
      <c r="J38">
        <f t="shared" si="0"/>
        <v>1</v>
      </c>
      <c r="K38">
        <f t="shared" si="0"/>
        <v>1</v>
      </c>
      <c r="L38">
        <f t="shared" si="0"/>
        <v>1</v>
      </c>
      <c r="M38">
        <f t="shared" si="0"/>
        <v>1</v>
      </c>
      <c r="N38">
        <f t="shared" si="0"/>
        <v>0</v>
      </c>
      <c r="O38">
        <f t="shared" si="0"/>
        <v>1</v>
      </c>
      <c r="P38">
        <f t="shared" si="0"/>
        <v>1</v>
      </c>
      <c r="Q38">
        <f t="shared" si="0"/>
        <v>1</v>
      </c>
      <c r="R38">
        <f t="shared" ref="C38:X49" si="1">IF(R7=0,0,1)</f>
        <v>1</v>
      </c>
      <c r="S38">
        <f t="shared" si="1"/>
        <v>1</v>
      </c>
      <c r="T38">
        <f t="shared" si="1"/>
        <v>0</v>
      </c>
      <c r="U38">
        <f t="shared" si="1"/>
        <v>0</v>
      </c>
      <c r="V38">
        <f t="shared" si="1"/>
        <v>0</v>
      </c>
      <c r="W38">
        <f t="shared" si="1"/>
        <v>0</v>
      </c>
      <c r="X38">
        <f t="shared" si="1"/>
        <v>0</v>
      </c>
    </row>
    <row r="39" spans="2:24" x14ac:dyDescent="0.2">
      <c r="B39">
        <f t="shared" si="0"/>
        <v>1</v>
      </c>
      <c r="C39">
        <f t="shared" si="1"/>
        <v>1</v>
      </c>
      <c r="D39">
        <f t="shared" si="1"/>
        <v>1</v>
      </c>
      <c r="E39">
        <f t="shared" si="1"/>
        <v>1</v>
      </c>
      <c r="F39">
        <f t="shared" si="1"/>
        <v>1</v>
      </c>
      <c r="G39">
        <f t="shared" si="1"/>
        <v>1</v>
      </c>
      <c r="H39">
        <f t="shared" si="1"/>
        <v>1</v>
      </c>
      <c r="I39">
        <f t="shared" si="1"/>
        <v>1</v>
      </c>
      <c r="J39">
        <f t="shared" si="1"/>
        <v>1</v>
      </c>
      <c r="K39">
        <f t="shared" si="1"/>
        <v>1</v>
      </c>
      <c r="L39">
        <f t="shared" si="1"/>
        <v>1</v>
      </c>
      <c r="M39">
        <f t="shared" si="1"/>
        <v>1</v>
      </c>
      <c r="N39">
        <f t="shared" si="1"/>
        <v>1</v>
      </c>
      <c r="O39">
        <f t="shared" si="1"/>
        <v>1</v>
      </c>
      <c r="P39">
        <f t="shared" si="1"/>
        <v>1</v>
      </c>
      <c r="Q39">
        <f t="shared" si="1"/>
        <v>1</v>
      </c>
      <c r="R39">
        <f t="shared" si="1"/>
        <v>1</v>
      </c>
      <c r="S39">
        <f t="shared" si="1"/>
        <v>1</v>
      </c>
      <c r="T39">
        <f t="shared" si="1"/>
        <v>0</v>
      </c>
      <c r="U39">
        <f t="shared" si="1"/>
        <v>0</v>
      </c>
      <c r="V39">
        <f t="shared" si="1"/>
        <v>0</v>
      </c>
      <c r="W39">
        <f t="shared" si="1"/>
        <v>0</v>
      </c>
      <c r="X39">
        <f t="shared" si="1"/>
        <v>0</v>
      </c>
    </row>
    <row r="40" spans="2:24" x14ac:dyDescent="0.2">
      <c r="B40">
        <f t="shared" si="0"/>
        <v>0</v>
      </c>
      <c r="C40">
        <f t="shared" si="1"/>
        <v>0</v>
      </c>
      <c r="D40">
        <f t="shared" si="1"/>
        <v>0</v>
      </c>
      <c r="E40">
        <f t="shared" si="1"/>
        <v>0</v>
      </c>
      <c r="F40">
        <f t="shared" si="1"/>
        <v>0</v>
      </c>
      <c r="G40">
        <f t="shared" si="1"/>
        <v>0</v>
      </c>
      <c r="H40">
        <f t="shared" si="1"/>
        <v>0</v>
      </c>
      <c r="I40">
        <f t="shared" si="1"/>
        <v>0</v>
      </c>
      <c r="J40">
        <f t="shared" si="1"/>
        <v>0</v>
      </c>
      <c r="K40">
        <f t="shared" si="1"/>
        <v>0</v>
      </c>
      <c r="L40">
        <f t="shared" si="1"/>
        <v>0</v>
      </c>
      <c r="M40">
        <f t="shared" si="1"/>
        <v>0</v>
      </c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  <c r="R40">
        <f t="shared" si="1"/>
        <v>0</v>
      </c>
      <c r="S40">
        <f t="shared" si="1"/>
        <v>0</v>
      </c>
      <c r="T40">
        <f t="shared" si="1"/>
        <v>0</v>
      </c>
      <c r="U40">
        <f t="shared" si="1"/>
        <v>0</v>
      </c>
      <c r="V40">
        <f t="shared" si="1"/>
        <v>0</v>
      </c>
      <c r="W40">
        <f t="shared" si="1"/>
        <v>0</v>
      </c>
      <c r="X40">
        <f t="shared" si="1"/>
        <v>0</v>
      </c>
    </row>
    <row r="41" spans="2:24" x14ac:dyDescent="0.2">
      <c r="B41">
        <f t="shared" si="0"/>
        <v>0</v>
      </c>
      <c r="C41">
        <f t="shared" si="1"/>
        <v>0</v>
      </c>
      <c r="D41">
        <f t="shared" si="1"/>
        <v>0</v>
      </c>
      <c r="E41">
        <f t="shared" si="1"/>
        <v>0</v>
      </c>
      <c r="F41">
        <f t="shared" si="1"/>
        <v>0</v>
      </c>
      <c r="G41">
        <f t="shared" si="1"/>
        <v>0</v>
      </c>
      <c r="H41">
        <f t="shared" si="1"/>
        <v>0</v>
      </c>
      <c r="I41">
        <f t="shared" si="1"/>
        <v>0</v>
      </c>
      <c r="J41">
        <f t="shared" si="1"/>
        <v>0</v>
      </c>
      <c r="K41">
        <f t="shared" si="1"/>
        <v>0</v>
      </c>
      <c r="L41">
        <f t="shared" si="1"/>
        <v>0</v>
      </c>
      <c r="M41">
        <f t="shared" si="1"/>
        <v>0</v>
      </c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  <c r="R41">
        <f t="shared" si="1"/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</row>
    <row r="42" spans="2:24" x14ac:dyDescent="0.2">
      <c r="B42">
        <f t="shared" si="0"/>
        <v>0</v>
      </c>
      <c r="C42">
        <f t="shared" si="1"/>
        <v>0</v>
      </c>
      <c r="D42">
        <f t="shared" si="1"/>
        <v>0</v>
      </c>
      <c r="E42">
        <f t="shared" si="1"/>
        <v>0</v>
      </c>
      <c r="F42">
        <f t="shared" si="1"/>
        <v>0</v>
      </c>
      <c r="G42">
        <f t="shared" si="1"/>
        <v>0</v>
      </c>
      <c r="H42">
        <f t="shared" si="1"/>
        <v>0</v>
      </c>
      <c r="I42">
        <f t="shared" si="1"/>
        <v>0</v>
      </c>
      <c r="J42">
        <f t="shared" si="1"/>
        <v>0</v>
      </c>
      <c r="K42">
        <f t="shared" si="1"/>
        <v>0</v>
      </c>
      <c r="L42">
        <f t="shared" si="1"/>
        <v>0</v>
      </c>
      <c r="M42">
        <f t="shared" si="1"/>
        <v>0</v>
      </c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  <c r="R42">
        <f t="shared" si="1"/>
        <v>0</v>
      </c>
      <c r="S42">
        <f t="shared" si="1"/>
        <v>0</v>
      </c>
      <c r="T42">
        <f t="shared" si="1"/>
        <v>0</v>
      </c>
      <c r="U42">
        <f t="shared" si="1"/>
        <v>0</v>
      </c>
      <c r="V42">
        <f t="shared" si="1"/>
        <v>0</v>
      </c>
      <c r="W42">
        <f t="shared" si="1"/>
        <v>0</v>
      </c>
      <c r="X42">
        <f t="shared" si="1"/>
        <v>0</v>
      </c>
    </row>
    <row r="43" spans="2:24" x14ac:dyDescent="0.2">
      <c r="B43">
        <f t="shared" si="0"/>
        <v>0</v>
      </c>
      <c r="C43">
        <f t="shared" si="1"/>
        <v>0</v>
      </c>
      <c r="D43">
        <f t="shared" si="1"/>
        <v>0</v>
      </c>
      <c r="E43">
        <f t="shared" si="1"/>
        <v>0</v>
      </c>
      <c r="F43">
        <f t="shared" si="1"/>
        <v>0</v>
      </c>
      <c r="G43">
        <f t="shared" si="1"/>
        <v>0</v>
      </c>
      <c r="H43">
        <f t="shared" si="1"/>
        <v>0</v>
      </c>
      <c r="I43">
        <f t="shared" si="1"/>
        <v>0</v>
      </c>
      <c r="J43">
        <f t="shared" si="1"/>
        <v>0</v>
      </c>
      <c r="K43">
        <f t="shared" si="1"/>
        <v>0</v>
      </c>
      <c r="L43">
        <f t="shared" si="1"/>
        <v>0</v>
      </c>
      <c r="M43">
        <f t="shared" si="1"/>
        <v>0</v>
      </c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  <c r="R43">
        <f t="shared" si="1"/>
        <v>0</v>
      </c>
      <c r="S43">
        <f t="shared" si="1"/>
        <v>0</v>
      </c>
      <c r="T43">
        <f t="shared" si="1"/>
        <v>0</v>
      </c>
      <c r="U43">
        <f t="shared" si="1"/>
        <v>0</v>
      </c>
      <c r="V43">
        <f t="shared" si="1"/>
        <v>0</v>
      </c>
      <c r="W43">
        <f t="shared" si="1"/>
        <v>0</v>
      </c>
      <c r="X43">
        <f t="shared" si="1"/>
        <v>0</v>
      </c>
    </row>
    <row r="44" spans="2:24" x14ac:dyDescent="0.2">
      <c r="B44">
        <f t="shared" si="0"/>
        <v>0</v>
      </c>
      <c r="C44">
        <f t="shared" si="1"/>
        <v>0</v>
      </c>
      <c r="D44">
        <f t="shared" si="1"/>
        <v>0</v>
      </c>
      <c r="E44">
        <f t="shared" si="1"/>
        <v>0</v>
      </c>
      <c r="F44">
        <f t="shared" si="1"/>
        <v>0</v>
      </c>
      <c r="G44">
        <f t="shared" si="1"/>
        <v>0</v>
      </c>
      <c r="H44">
        <f t="shared" si="1"/>
        <v>0</v>
      </c>
      <c r="I44">
        <f t="shared" si="1"/>
        <v>0</v>
      </c>
      <c r="J44">
        <f t="shared" si="1"/>
        <v>0</v>
      </c>
      <c r="K44">
        <f t="shared" si="1"/>
        <v>0</v>
      </c>
      <c r="L44">
        <f t="shared" si="1"/>
        <v>0</v>
      </c>
      <c r="M44">
        <f t="shared" si="1"/>
        <v>0</v>
      </c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  <c r="R44">
        <f t="shared" si="1"/>
        <v>0</v>
      </c>
      <c r="S44">
        <f t="shared" si="1"/>
        <v>0</v>
      </c>
      <c r="T44">
        <f t="shared" si="1"/>
        <v>0</v>
      </c>
      <c r="U44">
        <f t="shared" si="1"/>
        <v>0</v>
      </c>
      <c r="V44">
        <f t="shared" si="1"/>
        <v>0</v>
      </c>
      <c r="W44">
        <f t="shared" si="1"/>
        <v>0</v>
      </c>
      <c r="X44">
        <f t="shared" si="1"/>
        <v>0</v>
      </c>
    </row>
    <row r="45" spans="2:24" x14ac:dyDescent="0.2">
      <c r="B45">
        <f t="shared" si="0"/>
        <v>0</v>
      </c>
      <c r="C45">
        <f t="shared" si="1"/>
        <v>0</v>
      </c>
      <c r="D45">
        <f t="shared" si="1"/>
        <v>0</v>
      </c>
      <c r="E45">
        <f t="shared" si="1"/>
        <v>0</v>
      </c>
      <c r="F45">
        <f t="shared" si="1"/>
        <v>0</v>
      </c>
      <c r="G45">
        <f t="shared" si="1"/>
        <v>0</v>
      </c>
      <c r="H45">
        <f t="shared" si="1"/>
        <v>0</v>
      </c>
      <c r="I45">
        <f t="shared" si="1"/>
        <v>0</v>
      </c>
      <c r="J45">
        <f t="shared" si="1"/>
        <v>0</v>
      </c>
      <c r="K45">
        <f t="shared" si="1"/>
        <v>0</v>
      </c>
      <c r="L45">
        <f t="shared" si="1"/>
        <v>0</v>
      </c>
      <c r="M45">
        <f t="shared" si="1"/>
        <v>0</v>
      </c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  <c r="R45">
        <f t="shared" si="1"/>
        <v>0</v>
      </c>
      <c r="S45">
        <f t="shared" si="1"/>
        <v>0</v>
      </c>
      <c r="T45">
        <f t="shared" si="1"/>
        <v>0</v>
      </c>
      <c r="U45">
        <f t="shared" si="1"/>
        <v>0</v>
      </c>
      <c r="V45">
        <f t="shared" si="1"/>
        <v>0</v>
      </c>
      <c r="W45">
        <f t="shared" si="1"/>
        <v>0</v>
      </c>
      <c r="X45">
        <f t="shared" si="1"/>
        <v>0</v>
      </c>
    </row>
    <row r="46" spans="2:24" x14ac:dyDescent="0.2">
      <c r="B46">
        <f t="shared" si="0"/>
        <v>0</v>
      </c>
      <c r="C46">
        <f t="shared" si="1"/>
        <v>0</v>
      </c>
      <c r="D46">
        <f t="shared" si="1"/>
        <v>0</v>
      </c>
      <c r="E46">
        <f t="shared" si="1"/>
        <v>0</v>
      </c>
      <c r="F46">
        <f t="shared" si="1"/>
        <v>0</v>
      </c>
      <c r="G46">
        <f t="shared" si="1"/>
        <v>0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1"/>
        <v>0</v>
      </c>
      <c r="L46">
        <f t="shared" si="1"/>
        <v>0</v>
      </c>
      <c r="M46">
        <f t="shared" si="1"/>
        <v>0</v>
      </c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  <c r="R46">
        <f t="shared" si="1"/>
        <v>0</v>
      </c>
      <c r="S46">
        <f t="shared" si="1"/>
        <v>0</v>
      </c>
      <c r="T46">
        <f t="shared" si="1"/>
        <v>0</v>
      </c>
      <c r="U46">
        <f t="shared" si="1"/>
        <v>0</v>
      </c>
      <c r="V46">
        <f t="shared" si="1"/>
        <v>0</v>
      </c>
      <c r="W46">
        <f t="shared" si="1"/>
        <v>0</v>
      </c>
      <c r="X46">
        <f t="shared" si="1"/>
        <v>0</v>
      </c>
    </row>
    <row r="47" spans="2:24" x14ac:dyDescent="0.2">
      <c r="B47">
        <f t="shared" si="0"/>
        <v>0</v>
      </c>
      <c r="C47">
        <f t="shared" si="1"/>
        <v>0</v>
      </c>
      <c r="D47">
        <f t="shared" si="1"/>
        <v>0</v>
      </c>
      <c r="E47">
        <f t="shared" si="1"/>
        <v>0</v>
      </c>
      <c r="F47">
        <f t="shared" si="1"/>
        <v>0</v>
      </c>
      <c r="G47">
        <f t="shared" si="1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1"/>
        <v>0</v>
      </c>
      <c r="L47">
        <f t="shared" si="1"/>
        <v>0</v>
      </c>
      <c r="M47">
        <f t="shared" si="1"/>
        <v>0</v>
      </c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  <c r="R47">
        <f t="shared" si="1"/>
        <v>0</v>
      </c>
      <c r="S47">
        <f t="shared" si="1"/>
        <v>0</v>
      </c>
      <c r="T47">
        <f t="shared" si="1"/>
        <v>0</v>
      </c>
      <c r="U47">
        <f t="shared" si="1"/>
        <v>0</v>
      </c>
      <c r="V47">
        <f t="shared" si="1"/>
        <v>0</v>
      </c>
      <c r="W47">
        <f t="shared" si="1"/>
        <v>0</v>
      </c>
      <c r="X47">
        <f t="shared" si="1"/>
        <v>0</v>
      </c>
    </row>
    <row r="48" spans="2:24" x14ac:dyDescent="0.2">
      <c r="B48">
        <f t="shared" si="0"/>
        <v>0</v>
      </c>
      <c r="C48">
        <f t="shared" si="1"/>
        <v>0</v>
      </c>
      <c r="D48">
        <f t="shared" si="1"/>
        <v>0</v>
      </c>
      <c r="E48">
        <f t="shared" si="1"/>
        <v>0</v>
      </c>
      <c r="F48">
        <f t="shared" si="1"/>
        <v>0</v>
      </c>
      <c r="G48">
        <f t="shared" si="1"/>
        <v>0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1"/>
        <v>0</v>
      </c>
      <c r="L48">
        <f t="shared" si="1"/>
        <v>0</v>
      </c>
      <c r="M48">
        <f t="shared" si="1"/>
        <v>0</v>
      </c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  <c r="R48">
        <f t="shared" si="1"/>
        <v>0</v>
      </c>
      <c r="S48">
        <f t="shared" si="1"/>
        <v>0</v>
      </c>
      <c r="T48">
        <f t="shared" si="1"/>
        <v>0</v>
      </c>
      <c r="U48">
        <f t="shared" si="1"/>
        <v>0</v>
      </c>
      <c r="V48">
        <f t="shared" si="1"/>
        <v>0</v>
      </c>
      <c r="W48">
        <f t="shared" si="1"/>
        <v>0</v>
      </c>
      <c r="X48">
        <f t="shared" si="1"/>
        <v>0</v>
      </c>
    </row>
    <row r="49" spans="2:24" x14ac:dyDescent="0.2">
      <c r="B49">
        <f t="shared" si="0"/>
        <v>0</v>
      </c>
      <c r="C49">
        <f t="shared" si="1"/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</v>
      </c>
      <c r="H49">
        <f t="shared" si="1"/>
        <v>0</v>
      </c>
      <c r="I49">
        <f t="shared" ref="C49:X60" si="2">IF(I18=0,0,1)</f>
        <v>0</v>
      </c>
      <c r="J49">
        <f t="shared" si="2"/>
        <v>0</v>
      </c>
      <c r="K49">
        <f t="shared" si="2"/>
        <v>0</v>
      </c>
      <c r="L49">
        <f t="shared" si="2"/>
        <v>0</v>
      </c>
      <c r="M49">
        <f t="shared" si="2"/>
        <v>0</v>
      </c>
      <c r="N49">
        <f t="shared" si="2"/>
        <v>0</v>
      </c>
      <c r="O49">
        <f t="shared" si="2"/>
        <v>0</v>
      </c>
      <c r="P49">
        <f t="shared" si="2"/>
        <v>0</v>
      </c>
      <c r="Q49">
        <f t="shared" si="2"/>
        <v>0</v>
      </c>
      <c r="R49">
        <f t="shared" si="2"/>
        <v>0</v>
      </c>
      <c r="S49">
        <f t="shared" si="2"/>
        <v>0</v>
      </c>
      <c r="T49">
        <f t="shared" si="2"/>
        <v>0</v>
      </c>
      <c r="U49">
        <f t="shared" si="2"/>
        <v>0</v>
      </c>
      <c r="V49">
        <f t="shared" si="2"/>
        <v>0</v>
      </c>
      <c r="W49">
        <f t="shared" si="2"/>
        <v>0</v>
      </c>
      <c r="X49">
        <f t="shared" si="2"/>
        <v>0</v>
      </c>
    </row>
    <row r="50" spans="2:24" x14ac:dyDescent="0.2">
      <c r="B50">
        <f t="shared" si="0"/>
        <v>0</v>
      </c>
      <c r="C50">
        <f t="shared" si="2"/>
        <v>0</v>
      </c>
      <c r="D50">
        <f t="shared" si="2"/>
        <v>0</v>
      </c>
      <c r="E50">
        <f t="shared" si="2"/>
        <v>0</v>
      </c>
      <c r="F50">
        <f t="shared" si="2"/>
        <v>0</v>
      </c>
      <c r="G50">
        <f t="shared" si="2"/>
        <v>0</v>
      </c>
      <c r="H50">
        <f t="shared" si="2"/>
        <v>0</v>
      </c>
      <c r="I50">
        <f t="shared" si="2"/>
        <v>0</v>
      </c>
      <c r="J50">
        <f t="shared" si="2"/>
        <v>0</v>
      </c>
      <c r="K50">
        <f t="shared" si="2"/>
        <v>0</v>
      </c>
      <c r="L50">
        <f t="shared" si="2"/>
        <v>0</v>
      </c>
      <c r="M50">
        <f t="shared" si="2"/>
        <v>0</v>
      </c>
      <c r="N50">
        <f t="shared" si="2"/>
        <v>0</v>
      </c>
      <c r="O50">
        <f t="shared" si="2"/>
        <v>0</v>
      </c>
      <c r="P50">
        <f t="shared" si="2"/>
        <v>0</v>
      </c>
      <c r="Q50">
        <f t="shared" si="2"/>
        <v>0</v>
      </c>
      <c r="R50">
        <f t="shared" si="2"/>
        <v>0</v>
      </c>
      <c r="S50">
        <f t="shared" si="2"/>
        <v>0</v>
      </c>
      <c r="T50">
        <f t="shared" si="2"/>
        <v>0</v>
      </c>
      <c r="U50">
        <f t="shared" si="2"/>
        <v>0</v>
      </c>
      <c r="V50">
        <f t="shared" si="2"/>
        <v>0</v>
      </c>
      <c r="W50">
        <f t="shared" si="2"/>
        <v>0</v>
      </c>
      <c r="X50">
        <f t="shared" si="2"/>
        <v>0</v>
      </c>
    </row>
    <row r="51" spans="2:24" x14ac:dyDescent="0.2">
      <c r="B51">
        <f t="shared" si="0"/>
        <v>0</v>
      </c>
      <c r="C51">
        <f t="shared" si="2"/>
        <v>0</v>
      </c>
      <c r="D51">
        <f t="shared" si="2"/>
        <v>0</v>
      </c>
      <c r="E51">
        <f t="shared" si="2"/>
        <v>0</v>
      </c>
      <c r="F51">
        <f t="shared" si="2"/>
        <v>0</v>
      </c>
      <c r="G51">
        <f t="shared" si="2"/>
        <v>0</v>
      </c>
      <c r="H51">
        <f t="shared" si="2"/>
        <v>0</v>
      </c>
      <c r="I51">
        <f t="shared" si="2"/>
        <v>0</v>
      </c>
      <c r="J51">
        <f t="shared" si="2"/>
        <v>0</v>
      </c>
      <c r="K51">
        <f t="shared" si="2"/>
        <v>0</v>
      </c>
      <c r="L51">
        <f t="shared" si="2"/>
        <v>0</v>
      </c>
      <c r="M51">
        <f t="shared" si="2"/>
        <v>0</v>
      </c>
      <c r="N51">
        <f t="shared" si="2"/>
        <v>0</v>
      </c>
      <c r="O51">
        <f t="shared" si="2"/>
        <v>0</v>
      </c>
      <c r="P51">
        <f t="shared" si="2"/>
        <v>0</v>
      </c>
      <c r="Q51">
        <f t="shared" si="2"/>
        <v>0</v>
      </c>
      <c r="R51">
        <f t="shared" si="2"/>
        <v>0</v>
      </c>
      <c r="S51">
        <f t="shared" si="2"/>
        <v>0</v>
      </c>
      <c r="T51">
        <f t="shared" si="2"/>
        <v>0</v>
      </c>
      <c r="U51">
        <f t="shared" si="2"/>
        <v>0</v>
      </c>
      <c r="V51">
        <f t="shared" si="2"/>
        <v>0</v>
      </c>
      <c r="W51">
        <f t="shared" si="2"/>
        <v>0</v>
      </c>
      <c r="X51">
        <f t="shared" si="2"/>
        <v>0</v>
      </c>
    </row>
    <row r="52" spans="2:24" x14ac:dyDescent="0.2">
      <c r="B52">
        <f t="shared" si="0"/>
        <v>0</v>
      </c>
      <c r="C52">
        <f t="shared" si="2"/>
        <v>0</v>
      </c>
      <c r="D52">
        <f t="shared" si="2"/>
        <v>0</v>
      </c>
      <c r="E52">
        <f t="shared" si="2"/>
        <v>0</v>
      </c>
      <c r="F52">
        <f t="shared" si="2"/>
        <v>0</v>
      </c>
      <c r="G52">
        <f t="shared" si="2"/>
        <v>0</v>
      </c>
      <c r="H52">
        <f t="shared" si="2"/>
        <v>0</v>
      </c>
      <c r="I52">
        <f t="shared" si="2"/>
        <v>0</v>
      </c>
      <c r="J52">
        <f t="shared" si="2"/>
        <v>0</v>
      </c>
      <c r="K52">
        <f t="shared" si="2"/>
        <v>0</v>
      </c>
      <c r="L52">
        <f t="shared" si="2"/>
        <v>0</v>
      </c>
      <c r="M52">
        <f t="shared" si="2"/>
        <v>0</v>
      </c>
      <c r="N52">
        <f t="shared" si="2"/>
        <v>0</v>
      </c>
      <c r="O52">
        <f t="shared" si="2"/>
        <v>0</v>
      </c>
      <c r="P52">
        <f t="shared" si="2"/>
        <v>0</v>
      </c>
      <c r="Q52">
        <f t="shared" si="2"/>
        <v>0</v>
      </c>
      <c r="R52">
        <f t="shared" si="2"/>
        <v>0</v>
      </c>
      <c r="S52">
        <f t="shared" si="2"/>
        <v>0</v>
      </c>
      <c r="T52">
        <f t="shared" si="2"/>
        <v>0</v>
      </c>
      <c r="U52">
        <f t="shared" si="2"/>
        <v>0</v>
      </c>
      <c r="V52">
        <f t="shared" si="2"/>
        <v>0</v>
      </c>
      <c r="W52">
        <f t="shared" si="2"/>
        <v>0</v>
      </c>
      <c r="X52">
        <f t="shared" si="2"/>
        <v>0</v>
      </c>
    </row>
    <row r="53" spans="2:24" x14ac:dyDescent="0.2">
      <c r="B53">
        <f t="shared" si="0"/>
        <v>0</v>
      </c>
      <c r="C53">
        <f t="shared" si="2"/>
        <v>0</v>
      </c>
      <c r="D53">
        <f t="shared" si="2"/>
        <v>0</v>
      </c>
      <c r="E53">
        <f t="shared" si="2"/>
        <v>0</v>
      </c>
      <c r="F53">
        <f t="shared" si="2"/>
        <v>0</v>
      </c>
      <c r="G53">
        <f t="shared" si="2"/>
        <v>0</v>
      </c>
      <c r="H53">
        <f t="shared" si="2"/>
        <v>0</v>
      </c>
      <c r="I53">
        <f t="shared" si="2"/>
        <v>0</v>
      </c>
      <c r="J53">
        <f t="shared" si="2"/>
        <v>0</v>
      </c>
      <c r="K53">
        <f t="shared" si="2"/>
        <v>0</v>
      </c>
      <c r="L53">
        <f t="shared" si="2"/>
        <v>0</v>
      </c>
      <c r="M53">
        <f t="shared" si="2"/>
        <v>0</v>
      </c>
      <c r="N53">
        <f t="shared" si="2"/>
        <v>0</v>
      </c>
      <c r="O53">
        <f t="shared" si="2"/>
        <v>0</v>
      </c>
      <c r="P53">
        <f t="shared" si="2"/>
        <v>0</v>
      </c>
      <c r="Q53">
        <f t="shared" si="2"/>
        <v>0</v>
      </c>
      <c r="R53">
        <f t="shared" si="2"/>
        <v>0</v>
      </c>
      <c r="S53">
        <f t="shared" si="2"/>
        <v>0</v>
      </c>
      <c r="T53">
        <f t="shared" si="2"/>
        <v>0</v>
      </c>
      <c r="U53">
        <f t="shared" si="2"/>
        <v>0</v>
      </c>
      <c r="V53">
        <f t="shared" si="2"/>
        <v>0</v>
      </c>
      <c r="W53">
        <f t="shared" si="2"/>
        <v>0</v>
      </c>
      <c r="X53">
        <f t="shared" si="2"/>
        <v>0</v>
      </c>
    </row>
    <row r="54" spans="2:24" x14ac:dyDescent="0.2">
      <c r="B54">
        <f t="shared" si="0"/>
        <v>0</v>
      </c>
      <c r="C54">
        <f t="shared" si="2"/>
        <v>0</v>
      </c>
      <c r="D54">
        <f t="shared" si="2"/>
        <v>0</v>
      </c>
      <c r="E54">
        <f t="shared" si="2"/>
        <v>0</v>
      </c>
      <c r="F54">
        <f t="shared" si="2"/>
        <v>0</v>
      </c>
      <c r="G54">
        <f t="shared" si="2"/>
        <v>0</v>
      </c>
      <c r="H54">
        <f t="shared" si="2"/>
        <v>0</v>
      </c>
      <c r="I54">
        <f t="shared" si="2"/>
        <v>0</v>
      </c>
      <c r="J54">
        <f t="shared" si="2"/>
        <v>0</v>
      </c>
      <c r="K54">
        <f t="shared" si="2"/>
        <v>0</v>
      </c>
      <c r="L54">
        <f t="shared" si="2"/>
        <v>0</v>
      </c>
      <c r="M54">
        <f t="shared" si="2"/>
        <v>0</v>
      </c>
      <c r="N54">
        <f t="shared" si="2"/>
        <v>0</v>
      </c>
      <c r="O54">
        <f t="shared" si="2"/>
        <v>0</v>
      </c>
      <c r="P54">
        <f t="shared" si="2"/>
        <v>0</v>
      </c>
      <c r="Q54">
        <f t="shared" si="2"/>
        <v>0</v>
      </c>
      <c r="R54">
        <f t="shared" si="2"/>
        <v>0</v>
      </c>
      <c r="S54">
        <f t="shared" si="2"/>
        <v>0</v>
      </c>
      <c r="T54">
        <f t="shared" si="2"/>
        <v>0</v>
      </c>
      <c r="U54">
        <f t="shared" si="2"/>
        <v>0</v>
      </c>
      <c r="V54">
        <f t="shared" si="2"/>
        <v>0</v>
      </c>
      <c r="W54">
        <f t="shared" si="2"/>
        <v>0</v>
      </c>
      <c r="X54">
        <f t="shared" si="2"/>
        <v>0</v>
      </c>
    </row>
    <row r="55" spans="2:24" x14ac:dyDescent="0.2">
      <c r="B55">
        <f t="shared" si="0"/>
        <v>0</v>
      </c>
      <c r="C55">
        <f t="shared" si="2"/>
        <v>0</v>
      </c>
      <c r="D55">
        <f t="shared" si="2"/>
        <v>0</v>
      </c>
      <c r="E55">
        <f t="shared" si="2"/>
        <v>0</v>
      </c>
      <c r="F55">
        <f t="shared" si="2"/>
        <v>0</v>
      </c>
      <c r="G55">
        <f t="shared" si="2"/>
        <v>0</v>
      </c>
      <c r="H55">
        <f t="shared" si="2"/>
        <v>0</v>
      </c>
      <c r="I55">
        <f t="shared" si="2"/>
        <v>0</v>
      </c>
      <c r="J55">
        <f t="shared" si="2"/>
        <v>0</v>
      </c>
      <c r="K55">
        <f t="shared" si="2"/>
        <v>0</v>
      </c>
      <c r="L55">
        <f t="shared" si="2"/>
        <v>0</v>
      </c>
      <c r="M55">
        <f t="shared" si="2"/>
        <v>0</v>
      </c>
      <c r="N55">
        <f t="shared" si="2"/>
        <v>0</v>
      </c>
      <c r="O55">
        <f t="shared" si="2"/>
        <v>0</v>
      </c>
      <c r="P55">
        <f t="shared" si="2"/>
        <v>0</v>
      </c>
      <c r="Q55">
        <f t="shared" si="2"/>
        <v>0</v>
      </c>
      <c r="R55">
        <f t="shared" si="2"/>
        <v>0</v>
      </c>
      <c r="S55">
        <f t="shared" si="2"/>
        <v>0</v>
      </c>
      <c r="T55">
        <f t="shared" si="2"/>
        <v>0</v>
      </c>
      <c r="U55">
        <f t="shared" si="2"/>
        <v>0</v>
      </c>
      <c r="V55">
        <f t="shared" si="2"/>
        <v>0</v>
      </c>
      <c r="W55">
        <f t="shared" si="2"/>
        <v>0</v>
      </c>
      <c r="X55">
        <f t="shared" si="2"/>
        <v>0</v>
      </c>
    </row>
    <row r="56" spans="2:24" x14ac:dyDescent="0.2">
      <c r="B56">
        <f t="shared" si="0"/>
        <v>0</v>
      </c>
      <c r="C56">
        <f t="shared" si="2"/>
        <v>0</v>
      </c>
      <c r="D56">
        <f t="shared" si="2"/>
        <v>0</v>
      </c>
      <c r="E56">
        <f t="shared" si="2"/>
        <v>0</v>
      </c>
      <c r="F56">
        <f t="shared" si="2"/>
        <v>0</v>
      </c>
      <c r="G56">
        <f t="shared" si="2"/>
        <v>0</v>
      </c>
      <c r="H56">
        <f t="shared" si="2"/>
        <v>0</v>
      </c>
      <c r="I56">
        <f t="shared" si="2"/>
        <v>0</v>
      </c>
      <c r="J56">
        <f t="shared" si="2"/>
        <v>0</v>
      </c>
      <c r="K56">
        <f t="shared" si="2"/>
        <v>0</v>
      </c>
      <c r="L56">
        <f t="shared" si="2"/>
        <v>0</v>
      </c>
      <c r="M56">
        <f t="shared" si="2"/>
        <v>0</v>
      </c>
      <c r="N56">
        <f t="shared" si="2"/>
        <v>0</v>
      </c>
      <c r="O56">
        <f t="shared" si="2"/>
        <v>0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0</v>
      </c>
      <c r="T56">
        <f t="shared" si="2"/>
        <v>0</v>
      </c>
      <c r="U56">
        <f t="shared" si="2"/>
        <v>0</v>
      </c>
      <c r="V56">
        <f t="shared" si="2"/>
        <v>0</v>
      </c>
      <c r="W56">
        <f t="shared" si="2"/>
        <v>0</v>
      </c>
      <c r="X56">
        <f t="shared" si="2"/>
        <v>0</v>
      </c>
    </row>
    <row r="57" spans="2:24" x14ac:dyDescent="0.2">
      <c r="B57">
        <f t="shared" si="0"/>
        <v>0</v>
      </c>
      <c r="C57">
        <f t="shared" si="2"/>
        <v>0</v>
      </c>
      <c r="D57">
        <f t="shared" si="2"/>
        <v>0</v>
      </c>
      <c r="E57">
        <f t="shared" si="2"/>
        <v>0</v>
      </c>
      <c r="F57">
        <f t="shared" si="2"/>
        <v>0</v>
      </c>
      <c r="G57">
        <f t="shared" si="2"/>
        <v>0</v>
      </c>
      <c r="H57">
        <f t="shared" si="2"/>
        <v>0</v>
      </c>
      <c r="I57">
        <f t="shared" si="2"/>
        <v>0</v>
      </c>
      <c r="J57">
        <f t="shared" si="2"/>
        <v>0</v>
      </c>
      <c r="K57">
        <f t="shared" si="2"/>
        <v>0</v>
      </c>
      <c r="L57">
        <f t="shared" si="2"/>
        <v>0</v>
      </c>
      <c r="M57">
        <f t="shared" si="2"/>
        <v>0</v>
      </c>
      <c r="N57">
        <f t="shared" si="2"/>
        <v>0</v>
      </c>
      <c r="O57">
        <f t="shared" si="2"/>
        <v>0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0</v>
      </c>
      <c r="U57">
        <f t="shared" si="2"/>
        <v>0</v>
      </c>
      <c r="V57">
        <f t="shared" si="2"/>
        <v>0</v>
      </c>
      <c r="W57">
        <f t="shared" si="2"/>
        <v>0</v>
      </c>
      <c r="X57">
        <f t="shared" si="2"/>
        <v>0</v>
      </c>
    </row>
    <row r="58" spans="2:24" x14ac:dyDescent="0.2">
      <c r="B58">
        <f t="shared" si="0"/>
        <v>0</v>
      </c>
      <c r="C58">
        <f t="shared" si="2"/>
        <v>0</v>
      </c>
      <c r="D58">
        <f t="shared" si="2"/>
        <v>0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0</v>
      </c>
      <c r="K58">
        <f t="shared" si="2"/>
        <v>0</v>
      </c>
      <c r="L58">
        <f t="shared" si="2"/>
        <v>0</v>
      </c>
      <c r="M58">
        <f t="shared" si="2"/>
        <v>0</v>
      </c>
      <c r="N58">
        <f t="shared" si="2"/>
        <v>0</v>
      </c>
      <c r="O58">
        <f t="shared" si="2"/>
        <v>0</v>
      </c>
      <c r="P58">
        <f t="shared" si="2"/>
        <v>0</v>
      </c>
      <c r="Q58">
        <f t="shared" si="2"/>
        <v>0</v>
      </c>
      <c r="R58">
        <f t="shared" si="2"/>
        <v>0</v>
      </c>
      <c r="S58">
        <f t="shared" si="2"/>
        <v>0</v>
      </c>
      <c r="T58">
        <f t="shared" si="2"/>
        <v>0</v>
      </c>
      <c r="U58">
        <f t="shared" si="2"/>
        <v>0</v>
      </c>
      <c r="V58">
        <f t="shared" si="2"/>
        <v>0</v>
      </c>
      <c r="W58">
        <f t="shared" si="2"/>
        <v>0</v>
      </c>
      <c r="X58">
        <f t="shared" si="2"/>
        <v>0</v>
      </c>
    </row>
    <row r="59" spans="2:24" x14ac:dyDescent="0.2">
      <c r="B59">
        <f t="shared" si="0"/>
        <v>0</v>
      </c>
      <c r="C59">
        <f t="shared" si="2"/>
        <v>0</v>
      </c>
      <c r="D59">
        <f t="shared" si="2"/>
        <v>0</v>
      </c>
      <c r="E59">
        <f t="shared" si="2"/>
        <v>0</v>
      </c>
      <c r="F59">
        <f t="shared" si="2"/>
        <v>0</v>
      </c>
      <c r="G59">
        <f t="shared" si="2"/>
        <v>0</v>
      </c>
      <c r="H59">
        <f t="shared" si="2"/>
        <v>0</v>
      </c>
      <c r="I59">
        <f t="shared" si="2"/>
        <v>0</v>
      </c>
      <c r="J59">
        <f t="shared" si="2"/>
        <v>0</v>
      </c>
      <c r="K59">
        <f t="shared" si="2"/>
        <v>0</v>
      </c>
      <c r="L59">
        <f t="shared" si="2"/>
        <v>0</v>
      </c>
      <c r="M59">
        <f t="shared" si="2"/>
        <v>0</v>
      </c>
      <c r="N59">
        <f t="shared" si="2"/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0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0</v>
      </c>
      <c r="X59">
        <f t="shared" si="2"/>
        <v>0</v>
      </c>
    </row>
    <row r="60" spans="2:24" x14ac:dyDescent="0.2">
      <c r="B60">
        <f t="shared" si="0"/>
        <v>0</v>
      </c>
      <c r="C60">
        <f t="shared" si="2"/>
        <v>0</v>
      </c>
      <c r="D60">
        <f t="shared" si="2"/>
        <v>0</v>
      </c>
      <c r="E60">
        <f t="shared" si="2"/>
        <v>0</v>
      </c>
      <c r="F60">
        <f t="shared" si="2"/>
        <v>0</v>
      </c>
      <c r="G60">
        <f t="shared" si="2"/>
        <v>0</v>
      </c>
      <c r="H60">
        <f t="shared" si="2"/>
        <v>0</v>
      </c>
      <c r="I60">
        <f t="shared" si="2"/>
        <v>0</v>
      </c>
      <c r="J60">
        <f t="shared" si="2"/>
        <v>0</v>
      </c>
      <c r="K60">
        <f t="shared" si="2"/>
        <v>0</v>
      </c>
      <c r="L60">
        <f t="shared" si="2"/>
        <v>0</v>
      </c>
      <c r="M60">
        <f t="shared" si="2"/>
        <v>0</v>
      </c>
      <c r="N60">
        <f t="shared" si="2"/>
        <v>0</v>
      </c>
      <c r="O60">
        <f t="shared" si="2"/>
        <v>0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0</v>
      </c>
      <c r="T60">
        <f t="shared" si="2"/>
        <v>0</v>
      </c>
      <c r="U60">
        <f t="shared" si="2"/>
        <v>0</v>
      </c>
      <c r="V60">
        <f t="shared" ref="C60:X66" si="3">IF(V29=0,0,1)</f>
        <v>0</v>
      </c>
      <c r="W60">
        <f t="shared" si="3"/>
        <v>0</v>
      </c>
      <c r="X60">
        <f t="shared" si="3"/>
        <v>0</v>
      </c>
    </row>
    <row r="61" spans="2:24" x14ac:dyDescent="0.2">
      <c r="B61">
        <f t="shared" si="0"/>
        <v>0</v>
      </c>
      <c r="C61">
        <f t="shared" si="3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3"/>
        <v>0</v>
      </c>
      <c r="H61">
        <f t="shared" si="3"/>
        <v>0</v>
      </c>
      <c r="I61">
        <f t="shared" si="3"/>
        <v>0</v>
      </c>
      <c r="J61">
        <f t="shared" si="3"/>
        <v>0</v>
      </c>
      <c r="K61">
        <f t="shared" si="3"/>
        <v>0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0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0</v>
      </c>
      <c r="X61">
        <f t="shared" si="3"/>
        <v>0</v>
      </c>
    </row>
    <row r="62" spans="2:24" x14ac:dyDescent="0.2">
      <c r="B62">
        <f t="shared" si="0"/>
        <v>0</v>
      </c>
      <c r="C62">
        <f t="shared" si="3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3"/>
        <v>0</v>
      </c>
      <c r="H62">
        <f t="shared" si="3"/>
        <v>0</v>
      </c>
      <c r="I62">
        <f t="shared" si="3"/>
        <v>0</v>
      </c>
      <c r="J62">
        <f t="shared" si="3"/>
        <v>0</v>
      </c>
      <c r="K62">
        <f t="shared" si="3"/>
        <v>0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0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0</v>
      </c>
      <c r="X62">
        <f t="shared" si="3"/>
        <v>0</v>
      </c>
    </row>
    <row r="63" spans="2:24" x14ac:dyDescent="0.2">
      <c r="B63">
        <f t="shared" si="0"/>
        <v>0</v>
      </c>
      <c r="C63">
        <f t="shared" si="3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0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0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0</v>
      </c>
      <c r="X63">
        <f t="shared" si="3"/>
        <v>0</v>
      </c>
    </row>
    <row r="64" spans="2:24" x14ac:dyDescent="0.2">
      <c r="B64">
        <f t="shared" si="0"/>
        <v>0</v>
      </c>
      <c r="C64">
        <f t="shared" si="3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0</v>
      </c>
      <c r="K64">
        <f t="shared" si="3"/>
        <v>0</v>
      </c>
      <c r="L64">
        <f t="shared" si="3"/>
        <v>0</v>
      </c>
      <c r="M64">
        <f t="shared" si="3"/>
        <v>0</v>
      </c>
      <c r="N64">
        <f t="shared" si="3"/>
        <v>0</v>
      </c>
      <c r="O64">
        <f t="shared" si="3"/>
        <v>0</v>
      </c>
      <c r="P64">
        <f t="shared" si="3"/>
        <v>0</v>
      </c>
      <c r="Q64">
        <f t="shared" si="3"/>
        <v>0</v>
      </c>
      <c r="R64">
        <f t="shared" si="3"/>
        <v>0</v>
      </c>
      <c r="S64">
        <f t="shared" si="3"/>
        <v>0</v>
      </c>
      <c r="T64">
        <f t="shared" si="3"/>
        <v>0</v>
      </c>
      <c r="U64">
        <f t="shared" si="3"/>
        <v>0</v>
      </c>
      <c r="V64">
        <f t="shared" si="3"/>
        <v>0</v>
      </c>
      <c r="W64">
        <f t="shared" si="3"/>
        <v>0</v>
      </c>
      <c r="X64">
        <f t="shared" si="3"/>
        <v>0</v>
      </c>
    </row>
    <row r="65" spans="2:24" x14ac:dyDescent="0.2">
      <c r="B65">
        <f t="shared" si="0"/>
        <v>0</v>
      </c>
      <c r="C65">
        <f t="shared" si="3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0</v>
      </c>
      <c r="I65">
        <f t="shared" si="3"/>
        <v>0</v>
      </c>
      <c r="J65">
        <f t="shared" si="3"/>
        <v>0</v>
      </c>
      <c r="K65">
        <f t="shared" si="3"/>
        <v>0</v>
      </c>
      <c r="L65">
        <f t="shared" si="3"/>
        <v>0</v>
      </c>
      <c r="M65">
        <f t="shared" si="3"/>
        <v>0</v>
      </c>
      <c r="N65">
        <f t="shared" si="3"/>
        <v>0</v>
      </c>
      <c r="O65">
        <f t="shared" si="3"/>
        <v>0</v>
      </c>
      <c r="P65">
        <f t="shared" si="3"/>
        <v>0</v>
      </c>
      <c r="Q65">
        <f t="shared" si="3"/>
        <v>0</v>
      </c>
      <c r="R65">
        <f t="shared" si="3"/>
        <v>0</v>
      </c>
      <c r="S65">
        <f t="shared" si="3"/>
        <v>0</v>
      </c>
      <c r="T65">
        <f t="shared" si="3"/>
        <v>0</v>
      </c>
      <c r="U65">
        <f t="shared" si="3"/>
        <v>0</v>
      </c>
      <c r="V65">
        <f t="shared" si="3"/>
        <v>0</v>
      </c>
      <c r="W65">
        <f t="shared" si="3"/>
        <v>0</v>
      </c>
      <c r="X65">
        <f t="shared" si="3"/>
        <v>0</v>
      </c>
    </row>
    <row r="66" spans="2:24" x14ac:dyDescent="0.2">
      <c r="B66">
        <f t="shared" si="0"/>
        <v>0</v>
      </c>
      <c r="C66">
        <f t="shared" si="3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3"/>
        <v>0</v>
      </c>
      <c r="H66">
        <f t="shared" si="3"/>
        <v>0</v>
      </c>
      <c r="I66">
        <f t="shared" si="3"/>
        <v>0</v>
      </c>
      <c r="J66">
        <f t="shared" si="3"/>
        <v>0</v>
      </c>
      <c r="K66">
        <f t="shared" si="3"/>
        <v>0</v>
      </c>
      <c r="L66">
        <f t="shared" si="3"/>
        <v>0</v>
      </c>
      <c r="M66">
        <f t="shared" si="3"/>
        <v>0</v>
      </c>
      <c r="N66">
        <f t="shared" si="3"/>
        <v>0</v>
      </c>
      <c r="O66">
        <f t="shared" si="3"/>
        <v>0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0</v>
      </c>
      <c r="U66">
        <f t="shared" si="3"/>
        <v>0</v>
      </c>
      <c r="V66">
        <f t="shared" si="3"/>
        <v>0</v>
      </c>
      <c r="W66">
        <f t="shared" si="3"/>
        <v>0</v>
      </c>
      <c r="X66">
        <f t="shared" si="3"/>
        <v>0</v>
      </c>
    </row>
    <row r="69" spans="2:24" x14ac:dyDescent="0.2">
      <c r="B69">
        <f>SUM(B37:B66)</f>
        <v>2</v>
      </c>
      <c r="C69">
        <f t="shared" ref="C69:X69" si="4">SUM(C37:C66)</f>
        <v>2</v>
      </c>
      <c r="D69">
        <f t="shared" si="4"/>
        <v>2</v>
      </c>
      <c r="E69">
        <f t="shared" si="4"/>
        <v>2</v>
      </c>
      <c r="F69">
        <f t="shared" si="4"/>
        <v>2</v>
      </c>
      <c r="G69">
        <f t="shared" si="4"/>
        <v>2</v>
      </c>
      <c r="H69">
        <f t="shared" si="4"/>
        <v>2</v>
      </c>
      <c r="I69">
        <f t="shared" si="4"/>
        <v>2</v>
      </c>
      <c r="J69">
        <f t="shared" si="4"/>
        <v>2</v>
      </c>
      <c r="K69">
        <f t="shared" si="4"/>
        <v>2</v>
      </c>
      <c r="L69">
        <f t="shared" si="4"/>
        <v>2</v>
      </c>
      <c r="M69">
        <f t="shared" si="4"/>
        <v>2</v>
      </c>
      <c r="N69">
        <f t="shared" si="4"/>
        <v>1</v>
      </c>
      <c r="O69">
        <f t="shared" si="4"/>
        <v>2</v>
      </c>
      <c r="P69">
        <f t="shared" si="4"/>
        <v>2</v>
      </c>
      <c r="Q69">
        <f t="shared" si="4"/>
        <v>2</v>
      </c>
      <c r="R69">
        <f t="shared" si="4"/>
        <v>2</v>
      </c>
      <c r="S69">
        <f t="shared" si="4"/>
        <v>2</v>
      </c>
      <c r="T69">
        <f t="shared" si="4"/>
        <v>0</v>
      </c>
      <c r="U69">
        <f t="shared" si="4"/>
        <v>0</v>
      </c>
      <c r="V69">
        <f t="shared" si="4"/>
        <v>0</v>
      </c>
      <c r="W69">
        <f t="shared" si="4"/>
        <v>0</v>
      </c>
      <c r="X69">
        <f t="shared" si="4"/>
        <v>0</v>
      </c>
    </row>
    <row r="72" spans="2:24" x14ac:dyDescent="0.2">
      <c r="B72">
        <f>B36/B69</f>
        <v>0</v>
      </c>
      <c r="C72">
        <f t="shared" ref="C72:X72" si="5">C36/C69</f>
        <v>0</v>
      </c>
      <c r="D72">
        <f t="shared" si="5"/>
        <v>0</v>
      </c>
      <c r="E72">
        <f t="shared" si="5"/>
        <v>0</v>
      </c>
      <c r="F72">
        <f t="shared" si="5"/>
        <v>0</v>
      </c>
      <c r="G72">
        <f t="shared" si="5"/>
        <v>0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5"/>
        <v>0</v>
      </c>
      <c r="L72">
        <f t="shared" si="5"/>
        <v>0</v>
      </c>
      <c r="M72">
        <f t="shared" si="5"/>
        <v>0</v>
      </c>
      <c r="N72">
        <f t="shared" si="5"/>
        <v>0</v>
      </c>
      <c r="O72">
        <f t="shared" si="5"/>
        <v>0</v>
      </c>
      <c r="P72">
        <f t="shared" si="5"/>
        <v>0</v>
      </c>
      <c r="Q72">
        <f t="shared" si="5"/>
        <v>0</v>
      </c>
      <c r="R72">
        <f t="shared" si="5"/>
        <v>0</v>
      </c>
      <c r="S72">
        <f t="shared" si="5"/>
        <v>0</v>
      </c>
      <c r="T72" t="e">
        <f t="shared" si="5"/>
        <v>#DIV/0!</v>
      </c>
      <c r="U72" t="e">
        <f t="shared" si="5"/>
        <v>#DIV/0!</v>
      </c>
      <c r="V72" t="e">
        <f t="shared" si="5"/>
        <v>#DIV/0!</v>
      </c>
      <c r="W72" t="e">
        <f t="shared" si="5"/>
        <v>#DIV/0!</v>
      </c>
      <c r="X72" t="e">
        <f t="shared" si="5"/>
        <v>#DIV/0!</v>
      </c>
    </row>
    <row r="75" spans="2:24" x14ac:dyDescent="0.2">
      <c r="B75" s="16">
        <f>B72/9</f>
        <v>0</v>
      </c>
      <c r="C75" s="16">
        <f t="shared" ref="C75:X75" si="6">C72/9</f>
        <v>0</v>
      </c>
      <c r="D75" s="16">
        <f t="shared" si="6"/>
        <v>0</v>
      </c>
      <c r="E75" s="16">
        <f t="shared" si="6"/>
        <v>0</v>
      </c>
      <c r="F75" s="16">
        <f t="shared" si="6"/>
        <v>0</v>
      </c>
      <c r="G75" s="16">
        <f t="shared" si="6"/>
        <v>0</v>
      </c>
      <c r="H75" s="16">
        <f t="shared" si="6"/>
        <v>0</v>
      </c>
      <c r="I75" s="16">
        <f t="shared" si="6"/>
        <v>0</v>
      </c>
      <c r="J75" s="16">
        <f t="shared" si="6"/>
        <v>0</v>
      </c>
      <c r="K75" s="16">
        <f t="shared" si="6"/>
        <v>0</v>
      </c>
      <c r="L75" s="16">
        <f t="shared" si="6"/>
        <v>0</v>
      </c>
      <c r="M75" s="16">
        <f t="shared" si="6"/>
        <v>0</v>
      </c>
      <c r="N75" s="16">
        <f t="shared" si="6"/>
        <v>0</v>
      </c>
      <c r="O75" s="16">
        <f t="shared" si="6"/>
        <v>0</v>
      </c>
      <c r="P75" s="16">
        <f t="shared" si="6"/>
        <v>0</v>
      </c>
      <c r="Q75" s="16">
        <f t="shared" si="6"/>
        <v>0</v>
      </c>
      <c r="R75" s="16">
        <f t="shared" si="6"/>
        <v>0</v>
      </c>
      <c r="S75" s="16">
        <f t="shared" si="6"/>
        <v>0</v>
      </c>
      <c r="T75" s="16" t="e">
        <f t="shared" si="6"/>
        <v>#DIV/0!</v>
      </c>
      <c r="U75" s="16" t="e">
        <f t="shared" si="6"/>
        <v>#DIV/0!</v>
      </c>
      <c r="V75" s="16" t="e">
        <f t="shared" si="6"/>
        <v>#DIV/0!</v>
      </c>
      <c r="W75" s="16" t="e">
        <f t="shared" si="6"/>
        <v>#DIV/0!</v>
      </c>
      <c r="X75" s="16" t="e">
        <f t="shared" si="6"/>
        <v>#DIV/0!</v>
      </c>
    </row>
  </sheetData>
  <conditionalFormatting sqref="B72:X72">
    <cfRule type="colorScale" priority="1">
      <colorScale>
        <cfvo type="num" val="0"/>
        <cfvo type="num" val="5"/>
        <cfvo type="num" val="10"/>
        <color rgb="FFF8696B"/>
        <color rgb="FFFFEB84"/>
        <color rgb="FF63BE7B"/>
      </colorScale>
    </cfRule>
  </conditionalFormatting>
  <pageMargins left="0.7" right="0.7" top="0.75" bottom="0.75" header="0.3" footer="0.3"/>
  <customProperties>
    <customPr name="_pios_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7C75C-F757-444F-8740-FDEA1D5DA231}">
  <dimension ref="A1:T28"/>
  <sheetViews>
    <sheetView zoomScaleNormal="100" workbookViewId="0">
      <selection activeCell="T23" sqref="T23:T24"/>
    </sheetView>
  </sheetViews>
  <sheetFormatPr defaultColWidth="11.42578125" defaultRowHeight="12.75" x14ac:dyDescent="0.2"/>
  <cols>
    <col min="1" max="1" width="20" bestFit="1" customWidth="1"/>
    <col min="2" max="2" width="25.85546875" bestFit="1" customWidth="1"/>
    <col min="3" max="3" width="17.7109375" bestFit="1" customWidth="1"/>
    <col min="7" max="7" width="20" bestFit="1" customWidth="1"/>
    <col min="8" max="8" width="25.85546875" bestFit="1" customWidth="1"/>
    <col min="9" max="9" width="17.7109375" bestFit="1" customWidth="1"/>
  </cols>
  <sheetData>
    <row r="1" spans="1:20" x14ac:dyDescent="0.2">
      <c r="A1" s="1" t="s">
        <v>24</v>
      </c>
      <c r="B1" t="s">
        <v>1924</v>
      </c>
      <c r="G1" s="1" t="s">
        <v>24</v>
      </c>
      <c r="H1" t="s">
        <v>1924</v>
      </c>
    </row>
    <row r="2" spans="1:20" x14ac:dyDescent="0.2">
      <c r="A2" s="1" t="s">
        <v>27</v>
      </c>
      <c r="B2" t="s">
        <v>64</v>
      </c>
      <c r="G2" s="1" t="s">
        <v>27</v>
      </c>
      <c r="H2" t="s">
        <v>553</v>
      </c>
      <c r="S2" s="66" t="s">
        <v>1925</v>
      </c>
    </row>
    <row r="3" spans="1:20" x14ac:dyDescent="0.2">
      <c r="A3" s="1" t="s">
        <v>38</v>
      </c>
      <c r="B3" t="s">
        <v>1926</v>
      </c>
      <c r="G3" s="1" t="s">
        <v>38</v>
      </c>
      <c r="H3" t="s">
        <v>1926</v>
      </c>
    </row>
    <row r="4" spans="1:20" x14ac:dyDescent="0.2">
      <c r="D4" s="66"/>
      <c r="J4" s="66"/>
      <c r="S4" t="s">
        <v>1927</v>
      </c>
      <c r="T4" t="s">
        <v>1928</v>
      </c>
    </row>
    <row r="5" spans="1:20" x14ac:dyDescent="0.2">
      <c r="A5" s="1" t="s">
        <v>1920</v>
      </c>
      <c r="B5" t="s">
        <v>1929</v>
      </c>
      <c r="C5" t="s">
        <v>1930</v>
      </c>
      <c r="D5" s="66" t="e">
        <f t="shared" ref="D5:D14" si="0">C5/B5</f>
        <v>#VALUE!</v>
      </c>
      <c r="G5" s="1" t="s">
        <v>1920</v>
      </c>
      <c r="H5" t="s">
        <v>1929</v>
      </c>
      <c r="I5" t="s">
        <v>1930</v>
      </c>
      <c r="J5" s="66" t="e">
        <f t="shared" ref="J5:J13" si="1">I5/H5</f>
        <v>#VALUE!</v>
      </c>
      <c r="S5" t="s">
        <v>552</v>
      </c>
      <c r="T5" t="s">
        <v>1928</v>
      </c>
    </row>
    <row r="6" spans="1:20" x14ac:dyDescent="0.2">
      <c r="A6" s="2" t="s">
        <v>1931</v>
      </c>
      <c r="B6">
        <v>601</v>
      </c>
      <c r="C6">
        <v>17</v>
      </c>
      <c r="D6" s="66">
        <f t="shared" si="0"/>
        <v>2.8286189683860232E-2</v>
      </c>
      <c r="G6" s="2" t="s">
        <v>1931</v>
      </c>
      <c r="H6">
        <v>152</v>
      </c>
      <c r="I6">
        <v>0</v>
      </c>
      <c r="J6" s="66">
        <f t="shared" si="1"/>
        <v>0</v>
      </c>
      <c r="S6" t="s">
        <v>1932</v>
      </c>
      <c r="T6" t="s">
        <v>1928</v>
      </c>
    </row>
    <row r="7" spans="1:20" x14ac:dyDescent="0.2">
      <c r="A7" s="2" t="s">
        <v>1928</v>
      </c>
      <c r="B7">
        <v>1209</v>
      </c>
      <c r="C7">
        <v>83</v>
      </c>
      <c r="D7" s="66">
        <f t="shared" si="0"/>
        <v>6.865177832919768E-2</v>
      </c>
      <c r="G7" s="2" t="s">
        <v>1928</v>
      </c>
      <c r="H7">
        <v>123</v>
      </c>
      <c r="I7">
        <v>1</v>
      </c>
      <c r="J7" s="66">
        <f t="shared" si="1"/>
        <v>8.130081300813009E-3</v>
      </c>
      <c r="S7" t="s">
        <v>679</v>
      </c>
      <c r="T7" t="s">
        <v>1931</v>
      </c>
    </row>
    <row r="8" spans="1:20" x14ac:dyDescent="0.2">
      <c r="A8" s="2" t="s">
        <v>1933</v>
      </c>
      <c r="B8">
        <v>1971</v>
      </c>
      <c r="C8">
        <v>18</v>
      </c>
      <c r="D8" s="66">
        <f t="shared" si="0"/>
        <v>9.1324200913242004E-3</v>
      </c>
      <c r="G8" s="2" t="s">
        <v>1933</v>
      </c>
      <c r="H8">
        <v>222</v>
      </c>
      <c r="I8">
        <v>4</v>
      </c>
      <c r="J8" s="66">
        <f t="shared" si="1"/>
        <v>1.8018018018018018E-2</v>
      </c>
      <c r="S8" t="s">
        <v>1934</v>
      </c>
      <c r="T8" t="s">
        <v>1933</v>
      </c>
    </row>
    <row r="9" spans="1:20" x14ac:dyDescent="0.2">
      <c r="A9" s="2" t="s">
        <v>1935</v>
      </c>
      <c r="B9">
        <v>228</v>
      </c>
      <c r="C9">
        <v>2</v>
      </c>
      <c r="D9" s="66">
        <f t="shared" si="0"/>
        <v>8.771929824561403E-3</v>
      </c>
      <c r="G9" s="2" t="s">
        <v>1935</v>
      </c>
      <c r="H9">
        <v>324</v>
      </c>
      <c r="I9">
        <v>5</v>
      </c>
      <c r="J9" s="66">
        <f t="shared" si="1"/>
        <v>1.5432098765432098E-2</v>
      </c>
      <c r="S9" t="s">
        <v>63</v>
      </c>
      <c r="T9" t="s">
        <v>1933</v>
      </c>
    </row>
    <row r="10" spans="1:20" x14ac:dyDescent="0.2">
      <c r="A10" s="2" t="s">
        <v>1936</v>
      </c>
      <c r="B10">
        <v>542</v>
      </c>
      <c r="C10">
        <v>2360</v>
      </c>
      <c r="D10" s="66">
        <f t="shared" si="0"/>
        <v>4.354243542435424</v>
      </c>
      <c r="G10" s="2" t="s">
        <v>1921</v>
      </c>
      <c r="H10">
        <v>821</v>
      </c>
      <c r="I10">
        <v>10</v>
      </c>
      <c r="J10" s="66">
        <f t="shared" si="1"/>
        <v>1.2180267965895249E-2</v>
      </c>
      <c r="S10" t="s">
        <v>1937</v>
      </c>
      <c r="T10" t="s">
        <v>1933</v>
      </c>
    </row>
    <row r="11" spans="1:20" x14ac:dyDescent="0.2">
      <c r="A11" s="2" t="s">
        <v>1921</v>
      </c>
      <c r="B11">
        <v>4551</v>
      </c>
      <c r="C11">
        <v>2480</v>
      </c>
      <c r="D11" s="66">
        <f t="shared" si="0"/>
        <v>0.54493517908152056</v>
      </c>
      <c r="J11" s="66" t="e">
        <f t="shared" si="1"/>
        <v>#DIV/0!</v>
      </c>
      <c r="S11" t="s">
        <v>746</v>
      </c>
      <c r="T11" t="s">
        <v>1933</v>
      </c>
    </row>
    <row r="12" spans="1:20" x14ac:dyDescent="0.2">
      <c r="D12" s="66" t="e">
        <f t="shared" si="0"/>
        <v>#DIV/0!</v>
      </c>
      <c r="J12" s="66" t="e">
        <f t="shared" si="1"/>
        <v>#DIV/0!</v>
      </c>
      <c r="S12" t="s">
        <v>584</v>
      </c>
      <c r="T12" t="s">
        <v>1935</v>
      </c>
    </row>
    <row r="13" spans="1:20" x14ac:dyDescent="0.2">
      <c r="D13" s="66" t="e">
        <f t="shared" si="0"/>
        <v>#DIV/0!</v>
      </c>
      <c r="J13" s="66" t="e">
        <f t="shared" si="1"/>
        <v>#DIV/0!</v>
      </c>
      <c r="S13" t="s">
        <v>2247</v>
      </c>
      <c r="T13" t="s">
        <v>2256</v>
      </c>
    </row>
    <row r="14" spans="1:20" x14ac:dyDescent="0.2">
      <c r="D14" s="66" t="e">
        <f t="shared" si="0"/>
        <v>#DIV/0!</v>
      </c>
      <c r="J14" s="66"/>
      <c r="S14" t="s">
        <v>2249</v>
      </c>
      <c r="T14" t="s">
        <v>2256</v>
      </c>
    </row>
    <row r="15" spans="1:20" x14ac:dyDescent="0.2">
      <c r="D15" s="66"/>
      <c r="J15" s="66"/>
      <c r="S15" t="s">
        <v>2251</v>
      </c>
      <c r="T15" t="s">
        <v>2257</v>
      </c>
    </row>
    <row r="16" spans="1:20" x14ac:dyDescent="0.2">
      <c r="D16" s="66"/>
      <c r="J16" s="66"/>
      <c r="S16" t="s">
        <v>2253</v>
      </c>
      <c r="T16" t="s">
        <v>2256</v>
      </c>
    </row>
    <row r="17" spans="1:20" x14ac:dyDescent="0.2">
      <c r="D17" s="66"/>
      <c r="J17" s="66"/>
      <c r="S17" t="s">
        <v>2255</v>
      </c>
      <c r="T17" t="s">
        <v>2256</v>
      </c>
    </row>
    <row r="18" spans="1:20" x14ac:dyDescent="0.2">
      <c r="D18" s="66"/>
      <c r="G18" t="str">
        <f>G6</f>
        <v>CENTRO</v>
      </c>
      <c r="H18" s="13">
        <f>J6</f>
        <v>0</v>
      </c>
      <c r="J18" s="66"/>
    </row>
    <row r="19" spans="1:20" x14ac:dyDescent="0.2">
      <c r="A19" t="str">
        <f>A6</f>
        <v>CENTRO</v>
      </c>
      <c r="B19" s="13">
        <f>D6</f>
        <v>2.8286189683860232E-2</v>
      </c>
      <c r="D19" s="66"/>
      <c r="G19" t="str">
        <f t="shared" ref="G19:G21" si="2">G7</f>
        <v>NORTE</v>
      </c>
      <c r="H19" s="13">
        <f t="shared" ref="H19:H21" si="3">J7</f>
        <v>8.130081300813009E-3</v>
      </c>
      <c r="J19" s="66"/>
    </row>
    <row r="20" spans="1:20" x14ac:dyDescent="0.2">
      <c r="A20" t="str">
        <f t="shared" ref="A20:A22" si="4">A7</f>
        <v>NORTE</v>
      </c>
      <c r="B20" s="13">
        <f t="shared" ref="B20:B22" si="5">D7</f>
        <v>6.865177832919768E-2</v>
      </c>
      <c r="D20" s="66"/>
      <c r="G20" t="str">
        <f t="shared" si="2"/>
        <v>SUR</v>
      </c>
      <c r="H20" s="13">
        <f t="shared" si="3"/>
        <v>1.8018018018018018E-2</v>
      </c>
      <c r="J20" s="66"/>
    </row>
    <row r="21" spans="1:20" x14ac:dyDescent="0.2">
      <c r="A21" t="str">
        <f t="shared" si="4"/>
        <v>SUR</v>
      </c>
      <c r="B21" s="13">
        <f t="shared" si="5"/>
        <v>9.1324200913242004E-3</v>
      </c>
      <c r="D21" s="66"/>
      <c r="G21" t="str">
        <f t="shared" si="2"/>
        <v>TENERIFE</v>
      </c>
      <c r="H21" s="13">
        <f t="shared" si="3"/>
        <v>1.5432098765432098E-2</v>
      </c>
      <c r="J21" s="66"/>
    </row>
    <row r="22" spans="1:20" x14ac:dyDescent="0.2">
      <c r="A22" t="str">
        <f t="shared" si="4"/>
        <v>TENERIFE</v>
      </c>
      <c r="B22" s="13">
        <f t="shared" si="5"/>
        <v>8.771929824561403E-3</v>
      </c>
      <c r="D22" s="66"/>
      <c r="H22" s="13"/>
      <c r="J22" s="66"/>
    </row>
    <row r="23" spans="1:20" x14ac:dyDescent="0.2">
      <c r="B23" s="13"/>
      <c r="D23" s="66"/>
      <c r="H23" s="13"/>
      <c r="J23" s="66"/>
    </row>
    <row r="24" spans="1:20" x14ac:dyDescent="0.2">
      <c r="B24" s="13"/>
      <c r="D24" s="66"/>
      <c r="H24" s="13"/>
      <c r="J24" s="66"/>
    </row>
    <row r="25" spans="1:20" x14ac:dyDescent="0.2">
      <c r="B25" s="13"/>
      <c r="D25" s="66"/>
      <c r="H25" s="13"/>
      <c r="J25" s="66"/>
    </row>
    <row r="26" spans="1:20" x14ac:dyDescent="0.2">
      <c r="A26" t="str">
        <f>A11</f>
        <v>Total general</v>
      </c>
      <c r="C26" s="13">
        <f>D11</f>
        <v>0.54493517908152056</v>
      </c>
      <c r="D26" s="66"/>
      <c r="G26" t="str">
        <f>G10</f>
        <v>Total general</v>
      </c>
      <c r="I26" s="13">
        <f>J10</f>
        <v>1.2180267965895249E-2</v>
      </c>
      <c r="J26" s="66"/>
    </row>
    <row r="27" spans="1:20" x14ac:dyDescent="0.2">
      <c r="D27" s="66"/>
      <c r="J27" s="66"/>
    </row>
    <row r="28" spans="1:20" x14ac:dyDescent="0.2">
      <c r="J28" s="66"/>
    </row>
  </sheetData>
  <pageMargins left="0.7" right="0.7" top="0.75" bottom="0.75" header="0.3" footer="0.3"/>
  <customProperties>
    <customPr name="_pios_id" r:id="rId3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AY720"/>
  <sheetViews>
    <sheetView showGridLines="0" topLeftCell="G1" zoomScaleNormal="100" workbookViewId="0">
      <pane ySplit="4" topLeftCell="A5" activePane="bottomLeft" state="frozen"/>
      <selection activeCell="A2" sqref="A2:XFD8"/>
      <selection pane="bottomLeft" activeCell="AW39" sqref="AW39"/>
    </sheetView>
  </sheetViews>
  <sheetFormatPr defaultColWidth="22.5703125" defaultRowHeight="12.75" outlineLevelCol="1" x14ac:dyDescent="0.2"/>
  <cols>
    <col min="1" max="1" width="10" style="6" customWidth="1" outlineLevel="1"/>
    <col min="2" max="2" width="7" style="6" customWidth="1" outlineLevel="1"/>
    <col min="3" max="3" width="14.140625" style="6" customWidth="1" outlineLevel="1"/>
    <col min="4" max="4" width="6.7109375" style="6" customWidth="1" outlineLevel="1"/>
    <col min="5" max="5" width="6.5703125" style="6" customWidth="1" outlineLevel="1"/>
    <col min="6" max="6" width="12" style="6" customWidth="1" outlineLevel="1"/>
    <col min="7" max="7" width="43.5703125" style="6" customWidth="1" outlineLevel="1"/>
    <col min="8" max="8" width="12" style="6" customWidth="1" outlineLevel="1"/>
    <col min="9" max="9" width="43.85546875" style="6" customWidth="1" outlineLevel="1"/>
    <col min="10" max="10" width="20.85546875" style="6" customWidth="1" outlineLevel="1"/>
    <col min="11" max="11" width="40.140625" style="6" customWidth="1" outlineLevel="1"/>
    <col min="12" max="13" width="12.42578125" style="6" customWidth="1"/>
    <col min="14" max="14" width="27.42578125" style="6" customWidth="1"/>
    <col min="15" max="15" width="13.140625" style="6" customWidth="1"/>
    <col min="16" max="16" width="13" style="6" customWidth="1"/>
    <col min="17" max="17" width="8.85546875" style="6" customWidth="1"/>
    <col min="18" max="18" width="15.42578125" style="77" customWidth="1"/>
    <col min="19" max="19" width="18" style="6" customWidth="1"/>
    <col min="20" max="20" width="11" style="6" customWidth="1"/>
    <col min="21" max="21" width="10.140625" style="6" customWidth="1"/>
    <col min="22" max="22" width="9.85546875" style="6" customWidth="1" outlineLevel="1"/>
    <col min="23" max="23" width="25.5703125" style="6" customWidth="1" outlineLevel="1"/>
    <col min="24" max="24" width="13.5703125" style="6" customWidth="1" outlineLevel="1"/>
    <col min="25" max="25" width="19.42578125" style="6" customWidth="1" outlineLevel="1"/>
    <col min="26" max="26" width="20.140625" style="6" customWidth="1" outlineLevel="1"/>
    <col min="27" max="27" width="13.5703125" style="6" customWidth="1" outlineLevel="1"/>
    <col min="28" max="28" width="20.140625" style="6" customWidth="1" outlineLevel="1"/>
    <col min="29" max="29" width="16.42578125" style="6" bestFit="1" customWidth="1"/>
    <col min="30" max="30" width="18.42578125" style="6" bestFit="1" customWidth="1"/>
    <col min="31" max="31" width="11.5703125" style="7" bestFit="1" customWidth="1"/>
    <col min="32" max="32" width="16" style="6" bestFit="1" customWidth="1"/>
    <col min="33" max="33" width="16" style="8" customWidth="1"/>
    <col min="34" max="34" width="15.42578125" style="6" bestFit="1" customWidth="1"/>
    <col min="35" max="35" width="13.140625" style="9" bestFit="1" customWidth="1"/>
    <col min="36" max="36" width="10.140625" style="6" bestFit="1" customWidth="1"/>
    <col min="37" max="37" width="10.5703125" style="6" bestFit="1" customWidth="1"/>
    <col min="38" max="38" width="13" style="6" bestFit="1" customWidth="1"/>
    <col min="39" max="39" width="8.42578125" style="6" bestFit="1" customWidth="1"/>
    <col min="40" max="40" width="7" style="6" bestFit="1" customWidth="1"/>
    <col min="41" max="41" width="10.5703125" style="6" bestFit="1" customWidth="1"/>
    <col min="42" max="42" width="12" style="6" bestFit="1" customWidth="1"/>
    <col min="43" max="43" width="8.5703125" style="6" bestFit="1" customWidth="1"/>
    <col min="44" max="44" width="14.85546875" style="6" bestFit="1" customWidth="1"/>
    <col min="45" max="45" width="40.85546875" style="6" bestFit="1" customWidth="1"/>
    <col min="46" max="46" width="40.85546875" style="6" customWidth="1"/>
    <col min="47" max="16384" width="22.5703125" style="6"/>
  </cols>
  <sheetData>
    <row r="1" spans="1:51" x14ac:dyDescent="0.2">
      <c r="AN1" s="6" t="s">
        <v>97</v>
      </c>
      <c r="AO1" s="6">
        <v>-1.5</v>
      </c>
    </row>
    <row r="2" spans="1:51" x14ac:dyDescent="0.2">
      <c r="AN2" s="6" t="s">
        <v>66</v>
      </c>
      <c r="AO2" s="6">
        <v>-3</v>
      </c>
    </row>
    <row r="3" spans="1:51" x14ac:dyDescent="0.2">
      <c r="AN3" s="6" t="s">
        <v>491</v>
      </c>
    </row>
    <row r="4" spans="1:51" ht="36.7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11" t="s">
        <v>5</v>
      </c>
      <c r="G4" s="15" t="s">
        <v>6</v>
      </c>
      <c r="H4" s="11" t="s">
        <v>7</v>
      </c>
      <c r="I4" s="15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78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1938</v>
      </c>
      <c r="AT4" s="4" t="s">
        <v>1939</v>
      </c>
      <c r="AU4" s="4" t="s">
        <v>1940</v>
      </c>
      <c r="AV4" s="4" t="s">
        <v>1941</v>
      </c>
      <c r="AW4" s="4" t="s">
        <v>1942</v>
      </c>
      <c r="AX4" s="4" t="s">
        <v>1943</v>
      </c>
      <c r="AY4" s="4" t="s">
        <v>1944</v>
      </c>
    </row>
    <row r="5" spans="1:51" x14ac:dyDescent="0.2">
      <c r="A5" s="10" t="s">
        <v>536</v>
      </c>
      <c r="B5" s="10" t="s">
        <v>1945</v>
      </c>
      <c r="C5" s="10">
        <v>209900749</v>
      </c>
      <c r="D5" s="10" t="s">
        <v>47</v>
      </c>
      <c r="E5" s="10" t="s">
        <v>48</v>
      </c>
      <c r="F5" s="10">
        <v>432000110</v>
      </c>
      <c r="G5" s="10" t="s">
        <v>89</v>
      </c>
      <c r="H5" s="10">
        <v>21000010</v>
      </c>
      <c r="I5" s="10" t="s">
        <v>1946</v>
      </c>
      <c r="J5" s="10">
        <v>3043</v>
      </c>
      <c r="K5" s="71" t="s">
        <v>1947</v>
      </c>
      <c r="L5" s="72">
        <v>45534</v>
      </c>
      <c r="M5" s="73">
        <v>0.78004629629629996</v>
      </c>
      <c r="N5" s="71" t="s">
        <v>1948</v>
      </c>
      <c r="O5" s="72">
        <v>45537</v>
      </c>
      <c r="P5" s="73">
        <v>0.54166666666666996</v>
      </c>
      <c r="Q5" s="10" t="s">
        <v>547</v>
      </c>
      <c r="R5" s="79">
        <v>1322310907</v>
      </c>
      <c r="S5" s="72">
        <v>45537</v>
      </c>
      <c r="T5" s="73">
        <v>0.36273148148147999</v>
      </c>
      <c r="U5" s="74">
        <v>211</v>
      </c>
      <c r="V5" s="10" t="s">
        <v>528</v>
      </c>
      <c r="W5" s="10" t="s">
        <v>529</v>
      </c>
      <c r="X5" s="10" t="s">
        <v>1949</v>
      </c>
      <c r="Y5" s="10" t="s">
        <v>61</v>
      </c>
      <c r="Z5" s="10">
        <v>10</v>
      </c>
      <c r="AA5" s="6" t="str">
        <f>VLOOKUP(Table1[[#This Row],[Plant]],Soporte!A:B,2,FALSE)</f>
        <v>F. TORAL</v>
      </c>
      <c r="AB5" s="6" t="str">
        <f>IF(Table1[[#This Row],[Cdis]]="E4","Ensacado","Granel")</f>
        <v>Granel</v>
      </c>
      <c r="AC5" s="67">
        <f>Table1[[#This Row],[Creation Date]]+Table1[[#This Row],[Creation Time]]</f>
        <v>45534.780046296299</v>
      </c>
      <c r="AD5" s="67">
        <f>Table1[[#This Row],[Schedule Line Date]]+Table1[[#This Row],[Arrival Time]]</f>
        <v>45537.541666666664</v>
      </c>
      <c r="AE5" s="7">
        <f>(Table1[[#This Row],[Solicitud Pedido]]-Table1[[#This Row],[Creación Pedido]])*24</f>
        <v>66.278888888773508</v>
      </c>
      <c r="AF5" s="67">
        <f>Table1[[#This Row],[Date on Which Record]]+Table1[[#This Row],[Entry Time]]</f>
        <v>45537.36273148148</v>
      </c>
      <c r="AG5" s="8">
        <f>Table1[[#This Row],[Distance]]/75/24</f>
        <v>0.11722222222222223</v>
      </c>
      <c r="AH5" s="67">
        <f>Table1[[#This Row],[Salida Carga Pedido]]+Table1[[#This Row],[Tiempo Porte]]</f>
        <v>45537.479953703703</v>
      </c>
      <c r="AI5" s="9" t="s">
        <v>1950</v>
      </c>
      <c r="AJ5" s="6" t="str">
        <f>IF(Table1[[#This Row],[Indicador Servicio]]&lt;-0.75,"Late","On Time")</f>
        <v>On Time</v>
      </c>
      <c r="AM5" s="6">
        <f>MONTH(Table1[[#This Row],[Date on Which Record]])</f>
        <v>9</v>
      </c>
      <c r="AN5" s="6">
        <f>DAY(Table1[[#This Row],[Date on Which Record]])</f>
        <v>2</v>
      </c>
      <c r="AO5" s="6" t="str">
        <f>+IF(Table1[[#This Row],[Grupo]]="On Time","",IF(Table1[[#This Row],[Indicador Servicio]]&lt;$AO$2,$AN$3,IF(Table1[[#This Row],[Indicador Servicio]]&lt;$AO$1,$AN$2,$AN$1)))</f>
        <v/>
      </c>
      <c r="AP5" s="6">
        <f>_xlfn.ISOWEEKNUM(Table1[[#This Row],[Date on Which Record]])</f>
        <v>36</v>
      </c>
      <c r="AQ5" s="6">
        <f>+HOUR(Table1[[#This Row],[Salida Carga Pedido]])</f>
        <v>8</v>
      </c>
      <c r="AR5" s="6">
        <f>+WEEKDAY(Table1[[#This Row],[Salida Carga Pedido]])</f>
        <v>2</v>
      </c>
      <c r="AS5" s="6" t="str">
        <f>+IFERROR(VLOOKUP(Table1[[#This Row],[Licen.plate Vehicle]],Tabla43[],2,FALSE),"")</f>
        <v/>
      </c>
      <c r="AT5" s="8">
        <f>Table1[[#This Row],[Tiempo Porte]]*24</f>
        <v>2.8133333333333335</v>
      </c>
      <c r="AU5" s="9">
        <f>(Table1[[#This Row],[Verificación]]-Table1[[#This Row],[Tiempo de porte en Horas]])-1</f>
        <v>62.465555555440176</v>
      </c>
      <c r="AV5" s="6" cm="1">
        <f t="array" ref="AV5">IF(Table1[[#This Row],[Agrupado]]="P. NORTE",_xlfn.IFS(Table1[[#This Row],[Schedule Line Date]]-Table1[[#This Row],[Creation Date]]&lt;1,0,Table1[[#This Row],[Schedule Line Date]]-Table1[[#This Row],[Creation Date]]&lt;2,14,Table1[[#This Row],[Schedule Line Date]]-Table1[[#This Row],[Creation Date]]&lt;3,28,Table1[[#This Row],[Schedule Line Date]]-Table1[[#This Row],[Creation Date]]&lt;4,42,Table1[[#This Row],[Schedule Line Date]]-Table1[[#This Row],[Creation Date]]&lt;5,56,Table1[[#This Row],[Schedule Line Date]]-Table1[[#This Row],[Creation Date]]&gt;=5,70),_xlfn.IFS(Table1[[#This Row],[Schedule Line Date]]-Table1[[#This Row],[Creation Date]]&lt;1,0,Table1[[#This Row],[Schedule Line Date]]-Table1[[#This Row],[Creation Date]]&lt;2,12,Table1[[#This Row],[Schedule Line Date]]-Table1[[#This Row],[Creation Date]]&lt;3,24,Table1[[#This Row],[Schedule Line Date]]-Table1[[#This Row],[Creation Date]]&lt;4,36,Table1[[#This Row],[Schedule Line Date]]-Table1[[#This Row],[Creation Date]]&lt;5,48,Table1[[#This Row],[Schedule Line Date]]-Table1[[#This Row],[Creation Date]]&gt;=5,60))</f>
        <v>36</v>
      </c>
      <c r="AW5" s="6">
        <f>IFERROR(Table1[[#This Row],[Tiempo de margen real contando las noches]]-Table1[[#This Row],[Tiempo que es de noche]],Table1[[#This Row],[Tiempo de margen real contando las noches]])</f>
        <v>26.465555555440176</v>
      </c>
      <c r="AX5" s="6">
        <f>IF(Table1[[#This Row],[Tiempo de margen real]]&lt;1,1,0)</f>
        <v>0</v>
      </c>
      <c r="AY5" s="6" t="str">
        <f>VLOOKUP(Table1[[#This Row],[Agrupado]],'Pedidos imposibles'!$S$4:$T$20,2,FALSE)</f>
        <v>NORTE</v>
      </c>
    </row>
    <row r="6" spans="1:51" x14ac:dyDescent="0.2">
      <c r="A6"/>
      <c r="B6"/>
      <c r="C6"/>
      <c r="D6"/>
      <c r="E6"/>
      <c r="F6"/>
      <c r="G6"/>
      <c r="H6"/>
      <c r="I6"/>
      <c r="J6"/>
      <c r="K6"/>
      <c r="L6" s="38"/>
      <c r="M6" s="39"/>
      <c r="N6"/>
      <c r="O6" s="38"/>
      <c r="P6" s="39"/>
      <c r="Q6"/>
      <c r="R6" s="80"/>
      <c r="S6" s="38"/>
      <c r="T6" s="39"/>
      <c r="U6" s="40"/>
      <c r="V6"/>
      <c r="W6"/>
      <c r="X6"/>
      <c r="Y6"/>
      <c r="Z6"/>
      <c r="AC6" s="67"/>
      <c r="AD6" s="67"/>
      <c r="AF6" s="67"/>
      <c r="AH6" s="67"/>
      <c r="AT6" s="8"/>
      <c r="AU6" s="9"/>
    </row>
    <row r="7" spans="1:51" x14ac:dyDescent="0.2">
      <c r="A7"/>
      <c r="B7"/>
      <c r="C7"/>
      <c r="D7"/>
      <c r="E7"/>
      <c r="F7"/>
      <c r="G7"/>
      <c r="H7"/>
      <c r="I7"/>
      <c r="J7"/>
      <c r="K7"/>
      <c r="L7" s="38"/>
      <c r="M7" s="39"/>
      <c r="N7"/>
      <c r="O7" s="38"/>
      <c r="P7" s="39"/>
      <c r="Q7"/>
      <c r="R7" s="80"/>
      <c r="S7" s="38"/>
      <c r="T7" s="39"/>
      <c r="U7" s="40"/>
      <c r="V7"/>
      <c r="W7"/>
      <c r="X7"/>
      <c r="Y7"/>
      <c r="Z7"/>
      <c r="AC7" s="67"/>
      <c r="AD7" s="67"/>
      <c r="AF7" s="67"/>
      <c r="AH7" s="67"/>
      <c r="AT7" s="8"/>
      <c r="AU7" s="9"/>
    </row>
    <row r="8" spans="1:51" x14ac:dyDescent="0.2">
      <c r="A8"/>
      <c r="B8"/>
      <c r="C8"/>
      <c r="D8"/>
      <c r="E8"/>
      <c r="F8"/>
      <c r="G8"/>
      <c r="H8"/>
      <c r="I8"/>
      <c r="J8"/>
      <c r="K8"/>
      <c r="L8" s="38"/>
      <c r="M8" s="39"/>
      <c r="N8"/>
      <c r="O8" s="38"/>
      <c r="P8" s="39"/>
      <c r="Q8"/>
      <c r="R8" s="80"/>
      <c r="S8" s="38"/>
      <c r="T8" s="39"/>
      <c r="U8" s="40"/>
      <c r="V8"/>
      <c r="W8"/>
      <c r="X8"/>
      <c r="Y8"/>
      <c r="Z8"/>
      <c r="AC8" s="67"/>
      <c r="AD8" s="67"/>
      <c r="AF8" s="67"/>
      <c r="AH8" s="67"/>
      <c r="AT8" s="8"/>
      <c r="AU8" s="9"/>
    </row>
    <row r="9" spans="1:51" x14ac:dyDescent="0.2">
      <c r="A9"/>
      <c r="B9"/>
      <c r="C9"/>
      <c r="D9"/>
      <c r="E9"/>
      <c r="F9"/>
      <c r="G9"/>
      <c r="H9"/>
      <c r="I9"/>
      <c r="J9"/>
      <c r="K9"/>
      <c r="L9" s="38"/>
      <c r="M9" s="39"/>
      <c r="N9"/>
      <c r="O9" s="38"/>
      <c r="P9" s="39"/>
      <c r="Q9"/>
      <c r="R9" s="80"/>
      <c r="S9" s="38"/>
      <c r="T9" s="39"/>
      <c r="U9" s="40"/>
      <c r="V9"/>
      <c r="W9"/>
      <c r="X9"/>
      <c r="Y9"/>
      <c r="Z9"/>
      <c r="AC9" s="67"/>
      <c r="AD9" s="67"/>
      <c r="AF9" s="67"/>
      <c r="AH9" s="67"/>
      <c r="AT9" s="8"/>
      <c r="AU9" s="9"/>
    </row>
    <row r="10" spans="1:51" x14ac:dyDescent="0.2">
      <c r="A10"/>
      <c r="B10"/>
      <c r="C10"/>
      <c r="D10"/>
      <c r="E10"/>
      <c r="F10"/>
      <c r="G10"/>
      <c r="H10"/>
      <c r="I10"/>
      <c r="J10"/>
      <c r="K10"/>
      <c r="L10" s="38"/>
      <c r="M10" s="39"/>
      <c r="N10"/>
      <c r="O10" s="38"/>
      <c r="P10" s="39"/>
      <c r="Q10"/>
      <c r="R10" s="80"/>
      <c r="S10" s="38"/>
      <c r="T10" s="39"/>
      <c r="U10" s="40"/>
      <c r="V10"/>
      <c r="W10"/>
      <c r="X10"/>
      <c r="Y10"/>
      <c r="Z10"/>
      <c r="AC10" s="67"/>
      <c r="AD10" s="67"/>
      <c r="AF10" s="67"/>
      <c r="AH10" s="67"/>
      <c r="AT10" s="8"/>
      <c r="AU10" s="9"/>
    </row>
    <row r="11" spans="1:51" x14ac:dyDescent="0.2">
      <c r="A11"/>
      <c r="B11"/>
      <c r="C11"/>
      <c r="D11"/>
      <c r="E11"/>
      <c r="F11"/>
      <c r="G11"/>
      <c r="H11"/>
      <c r="I11"/>
      <c r="J11"/>
      <c r="K11"/>
      <c r="L11" s="38"/>
      <c r="M11" s="39"/>
      <c r="N11"/>
      <c r="O11" s="38"/>
      <c r="P11" s="39"/>
      <c r="Q11"/>
      <c r="R11" s="80"/>
      <c r="S11" s="38"/>
      <c r="T11" s="39"/>
      <c r="U11" s="40"/>
      <c r="V11"/>
      <c r="W11"/>
      <c r="X11"/>
      <c r="Y11"/>
      <c r="Z11"/>
      <c r="AC11" s="67"/>
      <c r="AD11" s="67"/>
      <c r="AF11" s="67"/>
      <c r="AH11" s="67"/>
      <c r="AT11" s="8"/>
      <c r="AU11" s="9"/>
    </row>
    <row r="12" spans="1:51" x14ac:dyDescent="0.2">
      <c r="A12"/>
      <c r="B12"/>
      <c r="C12"/>
      <c r="D12"/>
      <c r="E12"/>
      <c r="F12"/>
      <c r="G12"/>
      <c r="H12"/>
      <c r="I12"/>
      <c r="J12"/>
      <c r="K12"/>
      <c r="L12" s="38"/>
      <c r="M12" s="39"/>
      <c r="N12"/>
      <c r="O12" s="38"/>
      <c r="P12" s="39"/>
      <c r="Q12"/>
      <c r="R12" s="80"/>
      <c r="S12" s="38"/>
      <c r="T12" s="39"/>
      <c r="U12" s="40"/>
      <c r="V12"/>
      <c r="W12"/>
      <c r="X12"/>
      <c r="Y12"/>
      <c r="Z12"/>
      <c r="AC12" s="67"/>
      <c r="AD12" s="67"/>
      <c r="AF12" s="67"/>
      <c r="AH12" s="67"/>
      <c r="AT12" s="8"/>
      <c r="AU12" s="9"/>
    </row>
    <row r="13" spans="1:51" x14ac:dyDescent="0.2">
      <c r="A13"/>
      <c r="B13"/>
      <c r="C13"/>
      <c r="D13"/>
      <c r="E13"/>
      <c r="F13"/>
      <c r="G13"/>
      <c r="H13"/>
      <c r="I13"/>
      <c r="J13"/>
      <c r="K13"/>
      <c r="L13" s="38"/>
      <c r="M13" s="39"/>
      <c r="N13"/>
      <c r="O13" s="38"/>
      <c r="P13" s="39"/>
      <c r="Q13"/>
      <c r="R13" s="80"/>
      <c r="S13" s="38"/>
      <c r="T13" s="39"/>
      <c r="U13" s="40"/>
      <c r="V13"/>
      <c r="W13"/>
      <c r="X13"/>
      <c r="Y13"/>
      <c r="Z13"/>
      <c r="AC13" s="67"/>
      <c r="AD13" s="67"/>
      <c r="AF13" s="67"/>
      <c r="AH13" s="67"/>
      <c r="AT13" s="8"/>
      <c r="AU13" s="9"/>
    </row>
    <row r="14" spans="1:51" x14ac:dyDescent="0.2">
      <c r="A14"/>
      <c r="B14"/>
      <c r="C14"/>
      <c r="D14"/>
      <c r="E14"/>
      <c r="F14"/>
      <c r="G14"/>
      <c r="H14"/>
      <c r="I14"/>
      <c r="J14"/>
      <c r="K14"/>
      <c r="L14" s="38"/>
      <c r="M14" s="39"/>
      <c r="N14"/>
      <c r="O14" s="38"/>
      <c r="P14" s="39"/>
      <c r="Q14"/>
      <c r="R14" s="80"/>
      <c r="S14" s="38"/>
      <c r="T14" s="39"/>
      <c r="U14" s="40"/>
      <c r="V14"/>
      <c r="W14"/>
      <c r="X14"/>
      <c r="Y14"/>
      <c r="Z14"/>
      <c r="AC14" s="67"/>
      <c r="AD14" s="67"/>
      <c r="AF14" s="67"/>
      <c r="AH14" s="67"/>
      <c r="AT14" s="8"/>
      <c r="AU14" s="9"/>
    </row>
    <row r="15" spans="1:51" x14ac:dyDescent="0.2">
      <c r="A15"/>
      <c r="B15"/>
      <c r="C15"/>
      <c r="D15"/>
      <c r="E15"/>
      <c r="F15"/>
      <c r="G15"/>
      <c r="H15"/>
      <c r="I15"/>
      <c r="J15"/>
      <c r="K15"/>
      <c r="L15" s="38"/>
      <c r="M15" s="39"/>
      <c r="N15"/>
      <c r="O15" s="38"/>
      <c r="P15" s="39"/>
      <c r="Q15"/>
      <c r="R15" s="80"/>
      <c r="S15" s="38"/>
      <c r="T15" s="39"/>
      <c r="U15" s="40"/>
      <c r="V15"/>
      <c r="W15"/>
      <c r="X15"/>
      <c r="Y15"/>
      <c r="Z15"/>
      <c r="AC15" s="67"/>
      <c r="AD15" s="67"/>
      <c r="AF15" s="67"/>
      <c r="AH15" s="67"/>
      <c r="AT15" s="8"/>
      <c r="AU15" s="9"/>
    </row>
    <row r="16" spans="1:51" x14ac:dyDescent="0.2">
      <c r="A16"/>
      <c r="B16"/>
      <c r="C16"/>
      <c r="D16"/>
      <c r="E16"/>
      <c r="F16"/>
      <c r="G16"/>
      <c r="H16"/>
      <c r="I16"/>
      <c r="J16"/>
      <c r="K16"/>
      <c r="L16" s="38"/>
      <c r="M16" s="39"/>
      <c r="N16"/>
      <c r="O16" s="38"/>
      <c r="P16" s="39"/>
      <c r="Q16"/>
      <c r="R16" s="80"/>
      <c r="S16" s="38"/>
      <c r="T16" s="39"/>
      <c r="U16" s="40"/>
      <c r="V16"/>
      <c r="W16"/>
      <c r="X16"/>
      <c r="Y16"/>
      <c r="Z16"/>
      <c r="AC16" s="67"/>
      <c r="AD16" s="67"/>
      <c r="AF16" s="67"/>
      <c r="AH16" s="67"/>
      <c r="AT16" s="8"/>
      <c r="AU16" s="9"/>
    </row>
    <row r="17" spans="1:47" x14ac:dyDescent="0.2">
      <c r="A17"/>
      <c r="B17"/>
      <c r="C17"/>
      <c r="D17"/>
      <c r="E17"/>
      <c r="F17"/>
      <c r="G17"/>
      <c r="H17"/>
      <c r="I17"/>
      <c r="J17"/>
      <c r="K17"/>
      <c r="L17" s="38"/>
      <c r="M17" s="39"/>
      <c r="N17"/>
      <c r="O17" s="38"/>
      <c r="P17" s="39"/>
      <c r="Q17"/>
      <c r="R17" s="80"/>
      <c r="S17" s="38"/>
      <c r="T17" s="39"/>
      <c r="U17" s="40"/>
      <c r="V17"/>
      <c r="W17"/>
      <c r="X17"/>
      <c r="Y17"/>
      <c r="Z17"/>
      <c r="AC17" s="67"/>
      <c r="AD17" s="67"/>
      <c r="AF17" s="67"/>
      <c r="AH17" s="67"/>
      <c r="AT17" s="8"/>
      <c r="AU17" s="9"/>
    </row>
    <row r="18" spans="1:47" x14ac:dyDescent="0.2">
      <c r="A18"/>
      <c r="B18"/>
      <c r="C18"/>
      <c r="D18"/>
      <c r="E18"/>
      <c r="F18"/>
      <c r="G18"/>
      <c r="H18"/>
      <c r="I18"/>
      <c r="J18"/>
      <c r="K18"/>
      <c r="L18" s="38"/>
      <c r="M18" s="39"/>
      <c r="N18"/>
      <c r="O18" s="38"/>
      <c r="P18" s="39"/>
      <c r="Q18"/>
      <c r="R18" s="80"/>
      <c r="S18" s="38"/>
      <c r="T18" s="39"/>
      <c r="U18" s="40"/>
      <c r="V18"/>
      <c r="W18"/>
      <c r="X18"/>
      <c r="Y18"/>
      <c r="Z18"/>
      <c r="AC18" s="67"/>
      <c r="AD18" s="67"/>
      <c r="AF18" s="67"/>
      <c r="AH18" s="67"/>
      <c r="AT18" s="8"/>
      <c r="AU18" s="9"/>
    </row>
    <row r="19" spans="1:47" x14ac:dyDescent="0.2">
      <c r="A19"/>
      <c r="B19"/>
      <c r="C19"/>
      <c r="D19"/>
      <c r="E19"/>
      <c r="F19"/>
      <c r="G19"/>
      <c r="H19"/>
      <c r="I19"/>
      <c r="J19"/>
      <c r="K19"/>
      <c r="L19" s="38"/>
      <c r="M19" s="39"/>
      <c r="N19"/>
      <c r="O19" s="38"/>
      <c r="P19" s="39"/>
      <c r="Q19"/>
      <c r="R19" s="80"/>
      <c r="S19" s="38"/>
      <c r="T19" s="39"/>
      <c r="U19" s="40"/>
      <c r="V19"/>
      <c r="W19"/>
      <c r="X19"/>
      <c r="Y19"/>
      <c r="Z19"/>
      <c r="AC19" s="67"/>
      <c r="AD19" s="67"/>
      <c r="AF19" s="67"/>
      <c r="AH19" s="67"/>
      <c r="AT19" s="8"/>
      <c r="AU19" s="9"/>
    </row>
    <row r="20" spans="1:47" x14ac:dyDescent="0.2">
      <c r="A20"/>
      <c r="B20"/>
      <c r="C20"/>
      <c r="D20"/>
      <c r="E20"/>
      <c r="F20"/>
      <c r="G20"/>
      <c r="H20"/>
      <c r="I20"/>
      <c r="J20"/>
      <c r="K20"/>
      <c r="L20" s="38"/>
      <c r="M20" s="39"/>
      <c r="N20"/>
      <c r="O20" s="38"/>
      <c r="P20" s="39"/>
      <c r="Q20"/>
      <c r="R20" s="80"/>
      <c r="S20" s="38"/>
      <c r="T20" s="39"/>
      <c r="U20" s="40"/>
      <c r="V20"/>
      <c r="W20"/>
      <c r="X20"/>
      <c r="Y20"/>
      <c r="Z20"/>
      <c r="AC20" s="67"/>
      <c r="AD20" s="67"/>
      <c r="AF20" s="67"/>
      <c r="AH20" s="67"/>
      <c r="AT20" s="8"/>
      <c r="AU20" s="9"/>
    </row>
    <row r="21" spans="1:47" x14ac:dyDescent="0.2">
      <c r="A21"/>
      <c r="B21"/>
      <c r="C21"/>
      <c r="D21"/>
      <c r="E21"/>
      <c r="F21"/>
      <c r="G21"/>
      <c r="H21"/>
      <c r="I21"/>
      <c r="J21"/>
      <c r="K21"/>
      <c r="L21" s="38"/>
      <c r="M21" s="39"/>
      <c r="N21"/>
      <c r="O21" s="38"/>
      <c r="P21" s="39"/>
      <c r="Q21"/>
      <c r="R21" s="80"/>
      <c r="S21" s="38"/>
      <c r="T21" s="39"/>
      <c r="U21" s="40"/>
      <c r="V21"/>
      <c r="W21"/>
      <c r="X21"/>
      <c r="Y21"/>
      <c r="Z21"/>
      <c r="AC21" s="67"/>
      <c r="AD21" s="67"/>
      <c r="AF21" s="67"/>
      <c r="AH21" s="67"/>
      <c r="AT21" s="8"/>
      <c r="AU21" s="9"/>
    </row>
    <row r="22" spans="1:47" x14ac:dyDescent="0.2">
      <c r="A22"/>
      <c r="B22"/>
      <c r="C22"/>
      <c r="D22"/>
      <c r="E22"/>
      <c r="F22"/>
      <c r="G22"/>
      <c r="H22"/>
      <c r="I22"/>
      <c r="J22"/>
      <c r="K22"/>
      <c r="L22" s="38"/>
      <c r="M22" s="39"/>
      <c r="N22"/>
      <c r="O22" s="38"/>
      <c r="P22" s="39"/>
      <c r="Q22"/>
      <c r="R22" s="80"/>
      <c r="S22" s="38"/>
      <c r="T22" s="39"/>
      <c r="U22" s="40"/>
      <c r="V22"/>
      <c r="W22"/>
      <c r="X22"/>
      <c r="Y22"/>
      <c r="Z22"/>
      <c r="AC22" s="67"/>
      <c r="AD22" s="67"/>
      <c r="AF22" s="67"/>
      <c r="AH22" s="67"/>
      <c r="AT22" s="8"/>
      <c r="AU22" s="9"/>
    </row>
    <row r="23" spans="1:47" x14ac:dyDescent="0.2">
      <c r="A23"/>
      <c r="B23"/>
      <c r="C23"/>
      <c r="D23"/>
      <c r="E23"/>
      <c r="F23"/>
      <c r="G23"/>
      <c r="H23"/>
      <c r="I23"/>
      <c r="J23"/>
      <c r="K23"/>
      <c r="L23" s="38"/>
      <c r="M23" s="39"/>
      <c r="N23"/>
      <c r="O23" s="38"/>
      <c r="P23" s="39"/>
      <c r="Q23"/>
      <c r="R23" s="80"/>
      <c r="S23" s="38"/>
      <c r="T23" s="39"/>
      <c r="U23" s="40"/>
      <c r="V23"/>
      <c r="W23"/>
      <c r="X23"/>
      <c r="Y23"/>
      <c r="Z23"/>
      <c r="AC23" s="67"/>
      <c r="AD23" s="67"/>
      <c r="AF23" s="67"/>
      <c r="AH23" s="67"/>
      <c r="AT23" s="8"/>
      <c r="AU23" s="9"/>
    </row>
    <row r="24" spans="1:47" x14ac:dyDescent="0.2">
      <c r="A24"/>
      <c r="B24"/>
      <c r="C24"/>
      <c r="D24"/>
      <c r="E24"/>
      <c r="F24"/>
      <c r="G24"/>
      <c r="H24"/>
      <c r="I24"/>
      <c r="J24"/>
      <c r="K24"/>
      <c r="L24" s="38"/>
      <c r="M24" s="39"/>
      <c r="N24"/>
      <c r="O24" s="38"/>
      <c r="P24" s="39"/>
      <c r="Q24"/>
      <c r="R24" s="80"/>
      <c r="S24" s="38"/>
      <c r="T24" s="39"/>
      <c r="U24" s="40"/>
      <c r="V24"/>
      <c r="W24"/>
      <c r="X24"/>
      <c r="Y24"/>
      <c r="Z24"/>
      <c r="AC24" s="67"/>
      <c r="AD24" s="67"/>
      <c r="AF24" s="67"/>
      <c r="AH24" s="67"/>
      <c r="AT24" s="8"/>
      <c r="AU24" s="9"/>
    </row>
    <row r="25" spans="1:47" x14ac:dyDescent="0.2">
      <c r="A25"/>
      <c r="B25"/>
      <c r="C25"/>
      <c r="D25"/>
      <c r="E25"/>
      <c r="F25"/>
      <c r="G25"/>
      <c r="H25"/>
      <c r="I25"/>
      <c r="J25"/>
      <c r="K25"/>
      <c r="L25" s="38"/>
      <c r="M25" s="39"/>
      <c r="N25"/>
      <c r="O25" s="38"/>
      <c r="P25" s="39"/>
      <c r="Q25"/>
      <c r="R25" s="80"/>
      <c r="S25" s="38"/>
      <c r="T25" s="39"/>
      <c r="U25" s="40"/>
      <c r="V25"/>
      <c r="W25"/>
      <c r="X25"/>
      <c r="Y25"/>
      <c r="Z25"/>
      <c r="AC25" s="67"/>
      <c r="AD25" s="67"/>
      <c r="AF25" s="67"/>
      <c r="AH25" s="67"/>
      <c r="AT25" s="8"/>
      <c r="AU25" s="9"/>
    </row>
    <row r="26" spans="1:47" x14ac:dyDescent="0.2">
      <c r="A26"/>
      <c r="B26"/>
      <c r="C26"/>
      <c r="D26"/>
      <c r="E26"/>
      <c r="F26"/>
      <c r="G26"/>
      <c r="H26"/>
      <c r="I26"/>
      <c r="J26"/>
      <c r="K26"/>
      <c r="L26" s="38"/>
      <c r="M26" s="39"/>
      <c r="N26"/>
      <c r="O26" s="38"/>
      <c r="P26" s="39"/>
      <c r="Q26"/>
      <c r="R26" s="80"/>
      <c r="S26" s="38"/>
      <c r="T26" s="39"/>
      <c r="U26" s="40"/>
      <c r="V26"/>
      <c r="W26"/>
      <c r="X26"/>
      <c r="Y26"/>
      <c r="Z26"/>
      <c r="AC26" s="67"/>
      <c r="AD26" s="67"/>
      <c r="AF26" s="67"/>
      <c r="AH26" s="67"/>
      <c r="AT26" s="8"/>
      <c r="AU26" s="9"/>
    </row>
    <row r="27" spans="1:47" x14ac:dyDescent="0.2">
      <c r="A27"/>
      <c r="B27"/>
      <c r="C27"/>
      <c r="D27"/>
      <c r="E27"/>
      <c r="F27"/>
      <c r="G27"/>
      <c r="H27"/>
      <c r="I27"/>
      <c r="J27"/>
      <c r="K27"/>
      <c r="L27" s="38"/>
      <c r="M27" s="39"/>
      <c r="N27"/>
      <c r="O27" s="38"/>
      <c r="P27" s="39"/>
      <c r="Q27"/>
      <c r="R27" s="80"/>
      <c r="S27" s="38"/>
      <c r="T27" s="39"/>
      <c r="U27" s="40"/>
      <c r="V27"/>
      <c r="W27"/>
      <c r="X27"/>
      <c r="Y27"/>
      <c r="Z27"/>
      <c r="AC27" s="67"/>
      <c r="AD27" s="67"/>
      <c r="AF27" s="67"/>
      <c r="AH27" s="67"/>
      <c r="AT27" s="8"/>
      <c r="AU27" s="9"/>
    </row>
    <row r="28" spans="1:47" x14ac:dyDescent="0.2">
      <c r="A28"/>
      <c r="B28"/>
      <c r="C28"/>
      <c r="D28"/>
      <c r="E28"/>
      <c r="F28"/>
      <c r="G28"/>
      <c r="H28"/>
      <c r="I28"/>
      <c r="J28"/>
      <c r="K28"/>
      <c r="L28" s="38"/>
      <c r="M28" s="39"/>
      <c r="N28"/>
      <c r="O28" s="38"/>
      <c r="P28" s="39"/>
      <c r="Q28"/>
      <c r="R28" s="80"/>
      <c r="S28" s="38"/>
      <c r="T28" s="39"/>
      <c r="U28" s="40"/>
      <c r="V28"/>
      <c r="W28"/>
      <c r="X28"/>
      <c r="Y28"/>
      <c r="Z28"/>
      <c r="AC28" s="67"/>
      <c r="AD28" s="67"/>
      <c r="AF28" s="67"/>
      <c r="AH28" s="67"/>
      <c r="AT28" s="8"/>
      <c r="AU28" s="9"/>
    </row>
    <row r="29" spans="1:47" x14ac:dyDescent="0.2">
      <c r="A29"/>
      <c r="B29"/>
      <c r="C29"/>
      <c r="D29"/>
      <c r="E29"/>
      <c r="F29"/>
      <c r="G29"/>
      <c r="H29"/>
      <c r="I29"/>
      <c r="J29"/>
      <c r="K29"/>
      <c r="L29" s="38"/>
      <c r="M29" s="39"/>
      <c r="N29"/>
      <c r="O29" s="38"/>
      <c r="P29" s="39"/>
      <c r="Q29"/>
      <c r="R29" s="80"/>
      <c r="S29" s="38"/>
      <c r="T29" s="39"/>
      <c r="U29" s="40"/>
      <c r="V29"/>
      <c r="W29"/>
      <c r="X29"/>
      <c r="Y29"/>
      <c r="Z29"/>
      <c r="AC29" s="67"/>
      <c r="AD29" s="67"/>
      <c r="AF29" s="67"/>
      <c r="AH29" s="67"/>
      <c r="AT29" s="8"/>
      <c r="AU29" s="9"/>
    </row>
    <row r="30" spans="1:47" x14ac:dyDescent="0.2">
      <c r="A30"/>
      <c r="B30"/>
      <c r="C30"/>
      <c r="D30"/>
      <c r="E30"/>
      <c r="F30"/>
      <c r="G30"/>
      <c r="H30"/>
      <c r="I30"/>
      <c r="J30"/>
      <c r="K30"/>
      <c r="L30" s="38"/>
      <c r="M30" s="39"/>
      <c r="N30"/>
      <c r="O30" s="38"/>
      <c r="P30" s="39"/>
      <c r="Q30"/>
      <c r="R30" s="80"/>
      <c r="S30" s="38"/>
      <c r="T30" s="39"/>
      <c r="U30" s="40"/>
      <c r="V30"/>
      <c r="W30"/>
      <c r="X30"/>
      <c r="Y30"/>
      <c r="Z30"/>
      <c r="AC30" s="67"/>
      <c r="AD30" s="67"/>
      <c r="AF30" s="67"/>
      <c r="AH30" s="67"/>
      <c r="AT30" s="8"/>
      <c r="AU30" s="9"/>
    </row>
    <row r="31" spans="1:47" x14ac:dyDescent="0.2">
      <c r="A31"/>
      <c r="B31"/>
      <c r="C31"/>
      <c r="D31"/>
      <c r="E31"/>
      <c r="F31"/>
      <c r="G31"/>
      <c r="H31"/>
      <c r="I31"/>
      <c r="J31"/>
      <c r="K31"/>
      <c r="L31" s="38"/>
      <c r="M31" s="39"/>
      <c r="N31"/>
      <c r="O31" s="38"/>
      <c r="P31" s="39"/>
      <c r="Q31"/>
      <c r="R31" s="80"/>
      <c r="S31" s="38"/>
      <c r="T31" s="39"/>
      <c r="U31" s="40"/>
      <c r="V31"/>
      <c r="W31"/>
      <c r="X31"/>
      <c r="Y31"/>
      <c r="Z31"/>
      <c r="AC31" s="67"/>
      <c r="AD31" s="67"/>
      <c r="AF31" s="67"/>
      <c r="AH31" s="67"/>
      <c r="AT31" s="8"/>
      <c r="AU31" s="9"/>
    </row>
    <row r="32" spans="1:47" x14ac:dyDescent="0.2">
      <c r="A32"/>
      <c r="B32"/>
      <c r="C32"/>
      <c r="D32"/>
      <c r="E32"/>
      <c r="F32"/>
      <c r="G32"/>
      <c r="H32"/>
      <c r="I32"/>
      <c r="J32"/>
      <c r="K32"/>
      <c r="L32" s="38"/>
      <c r="M32" s="39"/>
      <c r="N32"/>
      <c r="O32" s="38"/>
      <c r="P32" s="39"/>
      <c r="Q32"/>
      <c r="R32" s="80"/>
      <c r="S32" s="38"/>
      <c r="T32" s="39"/>
      <c r="U32" s="40"/>
      <c r="V32"/>
      <c r="W32"/>
      <c r="X32"/>
      <c r="Y32"/>
      <c r="Z32"/>
      <c r="AC32" s="67"/>
      <c r="AD32" s="67"/>
      <c r="AF32" s="67"/>
      <c r="AH32" s="67"/>
      <c r="AT32" s="8"/>
      <c r="AU32" s="9"/>
    </row>
    <row r="33" spans="1:47" x14ac:dyDescent="0.2">
      <c r="A33"/>
      <c r="B33"/>
      <c r="C33"/>
      <c r="D33"/>
      <c r="E33"/>
      <c r="F33"/>
      <c r="G33"/>
      <c r="H33"/>
      <c r="I33"/>
      <c r="J33"/>
      <c r="K33"/>
      <c r="L33" s="38"/>
      <c r="M33" s="39"/>
      <c r="N33"/>
      <c r="O33" s="38"/>
      <c r="P33" s="39"/>
      <c r="Q33"/>
      <c r="R33" s="80"/>
      <c r="S33" s="38"/>
      <c r="T33" s="39"/>
      <c r="U33" s="40"/>
      <c r="V33"/>
      <c r="W33"/>
      <c r="X33"/>
      <c r="Y33"/>
      <c r="Z33"/>
      <c r="AC33" s="67"/>
      <c r="AD33" s="67"/>
      <c r="AF33" s="67"/>
      <c r="AH33" s="67"/>
      <c r="AT33" s="8"/>
      <c r="AU33" s="9"/>
    </row>
    <row r="34" spans="1:47" x14ac:dyDescent="0.2">
      <c r="A34"/>
      <c r="B34"/>
      <c r="C34"/>
      <c r="D34"/>
      <c r="E34"/>
      <c r="F34"/>
      <c r="G34"/>
      <c r="H34"/>
      <c r="I34"/>
      <c r="J34"/>
      <c r="K34"/>
      <c r="L34" s="38"/>
      <c r="M34" s="39"/>
      <c r="N34"/>
      <c r="O34" s="38"/>
      <c r="P34" s="39"/>
      <c r="Q34"/>
      <c r="R34" s="80"/>
      <c r="S34" s="38"/>
      <c r="T34" s="39"/>
      <c r="U34" s="40"/>
      <c r="V34"/>
      <c r="W34"/>
      <c r="X34"/>
      <c r="Y34"/>
      <c r="Z34"/>
      <c r="AC34" s="67"/>
      <c r="AD34" s="67"/>
      <c r="AF34" s="67"/>
      <c r="AH34" s="67"/>
      <c r="AT34" s="8"/>
      <c r="AU34" s="9"/>
    </row>
    <row r="35" spans="1:47" x14ac:dyDescent="0.2">
      <c r="A35"/>
      <c r="B35"/>
      <c r="C35"/>
      <c r="D35"/>
      <c r="E35"/>
      <c r="F35"/>
      <c r="G35"/>
      <c r="H35"/>
      <c r="I35"/>
      <c r="J35"/>
      <c r="K35"/>
      <c r="L35" s="38"/>
      <c r="M35" s="39"/>
      <c r="N35"/>
      <c r="O35" s="38"/>
      <c r="P35" s="39"/>
      <c r="Q35"/>
      <c r="R35" s="80"/>
      <c r="S35" s="38"/>
      <c r="T35" s="39"/>
      <c r="U35" s="40"/>
      <c r="V35"/>
      <c r="W35"/>
      <c r="X35"/>
      <c r="Y35"/>
      <c r="Z35"/>
      <c r="AC35" s="67"/>
      <c r="AD35" s="67"/>
      <c r="AF35" s="67"/>
      <c r="AH35" s="67"/>
      <c r="AT35" s="8"/>
      <c r="AU35" s="9"/>
    </row>
    <row r="36" spans="1:47" x14ac:dyDescent="0.2">
      <c r="A36"/>
      <c r="B36"/>
      <c r="C36"/>
      <c r="D36"/>
      <c r="E36"/>
      <c r="F36"/>
      <c r="G36"/>
      <c r="H36"/>
      <c r="I36"/>
      <c r="J36"/>
      <c r="K36"/>
      <c r="L36" s="38"/>
      <c r="M36" s="39"/>
      <c r="N36"/>
      <c r="O36" s="38"/>
      <c r="P36" s="39"/>
      <c r="Q36"/>
      <c r="R36" s="80"/>
      <c r="S36" s="38"/>
      <c r="T36" s="39"/>
      <c r="U36" s="40"/>
      <c r="V36"/>
      <c r="W36"/>
      <c r="X36"/>
      <c r="Y36"/>
      <c r="Z36"/>
      <c r="AC36" s="67"/>
      <c r="AD36" s="67"/>
      <c r="AF36" s="67"/>
      <c r="AH36" s="67"/>
      <c r="AT36" s="8"/>
      <c r="AU36" s="9"/>
    </row>
    <row r="37" spans="1:47" x14ac:dyDescent="0.2">
      <c r="A37"/>
      <c r="B37"/>
      <c r="C37"/>
      <c r="D37"/>
      <c r="E37"/>
      <c r="F37"/>
      <c r="G37"/>
      <c r="H37"/>
      <c r="I37"/>
      <c r="J37"/>
      <c r="K37"/>
      <c r="L37" s="38"/>
      <c r="M37" s="39"/>
      <c r="N37"/>
      <c r="O37" s="38"/>
      <c r="P37" s="39"/>
      <c r="Q37"/>
      <c r="R37" s="80"/>
      <c r="S37" s="38"/>
      <c r="T37" s="39"/>
      <c r="U37" s="40"/>
      <c r="V37"/>
      <c r="W37"/>
      <c r="X37"/>
      <c r="Y37"/>
      <c r="Z37"/>
      <c r="AC37" s="67"/>
      <c r="AD37" s="67"/>
      <c r="AF37" s="67"/>
      <c r="AH37" s="67"/>
      <c r="AT37" s="8"/>
      <c r="AU37" s="9"/>
    </row>
    <row r="38" spans="1:47" x14ac:dyDescent="0.2">
      <c r="A38"/>
      <c r="B38"/>
      <c r="C38"/>
      <c r="D38"/>
      <c r="E38"/>
      <c r="F38"/>
      <c r="G38"/>
      <c r="H38"/>
      <c r="I38"/>
      <c r="J38"/>
      <c r="K38"/>
      <c r="L38" s="38"/>
      <c r="M38" s="39"/>
      <c r="N38"/>
      <c r="O38" s="38"/>
      <c r="P38" s="39"/>
      <c r="Q38"/>
      <c r="R38" s="80"/>
      <c r="S38" s="38"/>
      <c r="T38" s="39"/>
      <c r="U38" s="40"/>
      <c r="V38"/>
      <c r="W38"/>
      <c r="X38"/>
      <c r="Y38"/>
      <c r="Z38"/>
      <c r="AC38" s="67"/>
      <c r="AD38" s="67"/>
      <c r="AF38" s="67"/>
      <c r="AH38" s="67"/>
      <c r="AT38" s="8"/>
      <c r="AU38" s="9"/>
    </row>
    <row r="39" spans="1:47" x14ac:dyDescent="0.2">
      <c r="A39"/>
      <c r="B39"/>
      <c r="C39"/>
      <c r="D39"/>
      <c r="E39"/>
      <c r="F39"/>
      <c r="G39"/>
      <c r="H39"/>
      <c r="I39"/>
      <c r="J39"/>
      <c r="K39"/>
      <c r="L39" s="38"/>
      <c r="M39" s="39"/>
      <c r="N39"/>
      <c r="O39" s="38"/>
      <c r="P39" s="39"/>
      <c r="Q39"/>
      <c r="R39" s="80"/>
      <c r="S39" s="38"/>
      <c r="T39" s="39"/>
      <c r="U39" s="40"/>
      <c r="V39"/>
      <c r="W39"/>
      <c r="X39"/>
      <c r="Y39"/>
      <c r="Z39"/>
      <c r="AC39" s="67"/>
      <c r="AD39" s="67"/>
      <c r="AF39" s="67"/>
      <c r="AH39" s="67"/>
      <c r="AT39" s="8"/>
      <c r="AU39" s="9"/>
    </row>
    <row r="40" spans="1:47" x14ac:dyDescent="0.2">
      <c r="A40"/>
      <c r="B40"/>
      <c r="C40"/>
      <c r="D40"/>
      <c r="E40"/>
      <c r="F40"/>
      <c r="G40"/>
      <c r="H40"/>
      <c r="I40"/>
      <c r="J40"/>
      <c r="K40"/>
      <c r="L40" s="38"/>
      <c r="M40" s="39"/>
      <c r="N40"/>
      <c r="O40" s="38"/>
      <c r="P40" s="39"/>
      <c r="Q40"/>
      <c r="R40" s="80"/>
      <c r="S40" s="38"/>
      <c r="T40" s="39"/>
      <c r="U40" s="40"/>
      <c r="V40"/>
      <c r="W40"/>
      <c r="X40"/>
      <c r="Y40"/>
      <c r="Z40"/>
      <c r="AC40" s="67"/>
      <c r="AD40" s="67"/>
      <c r="AF40" s="67"/>
      <c r="AH40" s="67"/>
      <c r="AT40" s="8"/>
      <c r="AU40" s="9"/>
    </row>
    <row r="41" spans="1:47" x14ac:dyDescent="0.2">
      <c r="A41"/>
      <c r="B41"/>
      <c r="C41"/>
      <c r="D41"/>
      <c r="E41"/>
      <c r="F41"/>
      <c r="G41"/>
      <c r="H41"/>
      <c r="I41"/>
      <c r="J41"/>
      <c r="K41"/>
      <c r="L41" s="38"/>
      <c r="M41" s="39"/>
      <c r="N41"/>
      <c r="O41" s="38"/>
      <c r="P41" s="39"/>
      <c r="Q41"/>
      <c r="R41" s="80"/>
      <c r="S41" s="38"/>
      <c r="T41" s="39"/>
      <c r="U41" s="40"/>
      <c r="V41"/>
      <c r="W41"/>
      <c r="X41"/>
      <c r="Y41"/>
      <c r="Z41"/>
      <c r="AC41" s="67"/>
      <c r="AD41" s="67"/>
      <c r="AF41" s="67"/>
      <c r="AH41" s="67"/>
      <c r="AT41" s="8"/>
      <c r="AU41" s="9"/>
    </row>
    <row r="42" spans="1:47" x14ac:dyDescent="0.2">
      <c r="A42"/>
      <c r="B42"/>
      <c r="C42"/>
      <c r="D42"/>
      <c r="E42"/>
      <c r="F42"/>
      <c r="G42"/>
      <c r="H42"/>
      <c r="I42"/>
      <c r="J42"/>
      <c r="K42"/>
      <c r="L42" s="38"/>
      <c r="M42" s="39"/>
      <c r="N42"/>
      <c r="O42" s="38"/>
      <c r="P42" s="39"/>
      <c r="Q42"/>
      <c r="R42" s="80"/>
      <c r="S42" s="38"/>
      <c r="T42" s="39"/>
      <c r="U42" s="40"/>
      <c r="V42"/>
      <c r="W42"/>
      <c r="X42"/>
      <c r="Y42"/>
      <c r="Z42"/>
      <c r="AC42" s="67"/>
      <c r="AD42" s="67"/>
      <c r="AF42" s="67"/>
      <c r="AH42" s="67"/>
      <c r="AT42" s="8"/>
      <c r="AU42" s="9"/>
    </row>
    <row r="43" spans="1:47" x14ac:dyDescent="0.2">
      <c r="A43"/>
      <c r="B43"/>
      <c r="C43"/>
      <c r="D43"/>
      <c r="E43"/>
      <c r="F43"/>
      <c r="G43"/>
      <c r="H43"/>
      <c r="I43"/>
      <c r="J43"/>
      <c r="K43"/>
      <c r="L43" s="38"/>
      <c r="M43" s="39"/>
      <c r="N43"/>
      <c r="O43" s="38"/>
      <c r="P43" s="39"/>
      <c r="Q43"/>
      <c r="R43" s="80"/>
      <c r="S43" s="38"/>
      <c r="T43" s="39"/>
      <c r="U43" s="40"/>
      <c r="V43"/>
      <c r="W43"/>
      <c r="X43"/>
      <c r="Y43"/>
      <c r="Z43"/>
      <c r="AC43" s="67"/>
      <c r="AD43" s="67"/>
      <c r="AF43" s="67"/>
      <c r="AH43" s="67"/>
      <c r="AT43" s="8"/>
      <c r="AU43" s="9"/>
    </row>
    <row r="44" spans="1:47" x14ac:dyDescent="0.2">
      <c r="A44"/>
      <c r="B44"/>
      <c r="C44"/>
      <c r="D44"/>
      <c r="E44"/>
      <c r="F44"/>
      <c r="G44"/>
      <c r="H44"/>
      <c r="I44"/>
      <c r="J44"/>
      <c r="K44"/>
      <c r="L44" s="38"/>
      <c r="M44" s="39"/>
      <c r="N44"/>
      <c r="O44" s="38"/>
      <c r="P44" s="39"/>
      <c r="Q44"/>
      <c r="R44" s="80"/>
      <c r="S44" s="38"/>
      <c r="T44" s="39"/>
      <c r="U44" s="40"/>
      <c r="V44"/>
      <c r="W44"/>
      <c r="X44"/>
      <c r="Y44"/>
      <c r="Z44"/>
      <c r="AC44" s="67"/>
      <c r="AD44" s="67"/>
      <c r="AF44" s="67"/>
      <c r="AH44" s="67"/>
      <c r="AT44" s="8"/>
      <c r="AU44" s="9"/>
    </row>
    <row r="45" spans="1:47" x14ac:dyDescent="0.2">
      <c r="A45"/>
      <c r="B45"/>
      <c r="C45"/>
      <c r="D45"/>
      <c r="E45"/>
      <c r="F45"/>
      <c r="G45"/>
      <c r="H45"/>
      <c r="I45"/>
      <c r="J45"/>
      <c r="K45"/>
      <c r="L45" s="38"/>
      <c r="M45" s="39"/>
      <c r="N45"/>
      <c r="O45" s="38"/>
      <c r="P45" s="39"/>
      <c r="Q45"/>
      <c r="R45" s="80"/>
      <c r="S45" s="38"/>
      <c r="T45" s="39"/>
      <c r="U45" s="40"/>
      <c r="V45"/>
      <c r="W45"/>
      <c r="X45"/>
      <c r="Y45"/>
      <c r="Z45"/>
      <c r="AC45" s="67"/>
      <c r="AD45" s="67"/>
      <c r="AF45" s="67"/>
      <c r="AH45" s="67"/>
      <c r="AT45" s="8"/>
      <c r="AU45" s="9"/>
    </row>
    <row r="46" spans="1:47" x14ac:dyDescent="0.2">
      <c r="A46"/>
      <c r="B46"/>
      <c r="C46"/>
      <c r="D46"/>
      <c r="E46"/>
      <c r="F46"/>
      <c r="G46"/>
      <c r="H46"/>
      <c r="I46"/>
      <c r="J46"/>
      <c r="K46"/>
      <c r="L46" s="38"/>
      <c r="M46" s="39"/>
      <c r="N46"/>
      <c r="O46" s="38"/>
      <c r="P46" s="39"/>
      <c r="Q46"/>
      <c r="R46" s="80"/>
      <c r="S46" s="38"/>
      <c r="T46" s="39"/>
      <c r="U46" s="40"/>
      <c r="V46"/>
      <c r="W46"/>
      <c r="X46"/>
      <c r="Y46"/>
      <c r="Z46"/>
      <c r="AC46" s="67"/>
      <c r="AD46" s="67"/>
      <c r="AF46" s="67"/>
      <c r="AH46" s="67"/>
      <c r="AT46" s="8"/>
      <c r="AU46" s="9"/>
    </row>
    <row r="47" spans="1:47" x14ac:dyDescent="0.2">
      <c r="A47"/>
      <c r="B47"/>
      <c r="C47"/>
      <c r="D47"/>
      <c r="E47"/>
      <c r="F47"/>
      <c r="G47"/>
      <c r="H47"/>
      <c r="I47"/>
      <c r="J47"/>
      <c r="K47"/>
      <c r="L47" s="38"/>
      <c r="M47" s="39"/>
      <c r="N47"/>
      <c r="O47" s="38"/>
      <c r="P47" s="39"/>
      <c r="Q47"/>
      <c r="R47" s="80"/>
      <c r="S47" s="38"/>
      <c r="T47" s="39"/>
      <c r="U47" s="40"/>
      <c r="V47"/>
      <c r="W47"/>
      <c r="X47"/>
      <c r="Y47"/>
      <c r="Z47"/>
      <c r="AC47" s="67"/>
      <c r="AD47" s="67"/>
      <c r="AF47" s="67"/>
      <c r="AH47" s="67"/>
      <c r="AT47" s="8"/>
      <c r="AU47" s="9"/>
    </row>
    <row r="48" spans="1:47" x14ac:dyDescent="0.2">
      <c r="A48"/>
      <c r="B48"/>
      <c r="C48"/>
      <c r="D48"/>
      <c r="E48"/>
      <c r="F48"/>
      <c r="G48"/>
      <c r="H48"/>
      <c r="I48"/>
      <c r="J48"/>
      <c r="K48"/>
      <c r="L48" s="38"/>
      <c r="M48" s="39"/>
      <c r="N48"/>
      <c r="O48" s="38"/>
      <c r="P48" s="39"/>
      <c r="Q48"/>
      <c r="R48" s="80"/>
      <c r="S48" s="38"/>
      <c r="T48" s="39"/>
      <c r="U48" s="40"/>
      <c r="V48"/>
      <c r="W48"/>
      <c r="X48"/>
      <c r="Y48"/>
      <c r="Z48"/>
      <c r="AC48" s="67"/>
      <c r="AD48" s="67"/>
      <c r="AF48" s="67"/>
      <c r="AH48" s="67"/>
      <c r="AT48" s="8"/>
      <c r="AU48" s="9"/>
    </row>
    <row r="49" spans="1:47" x14ac:dyDescent="0.2">
      <c r="A49"/>
      <c r="B49"/>
      <c r="C49"/>
      <c r="D49"/>
      <c r="E49"/>
      <c r="F49"/>
      <c r="G49"/>
      <c r="H49"/>
      <c r="I49"/>
      <c r="J49"/>
      <c r="K49"/>
      <c r="L49" s="38"/>
      <c r="M49" s="39"/>
      <c r="N49"/>
      <c r="O49" s="38"/>
      <c r="P49" s="39"/>
      <c r="Q49"/>
      <c r="R49" s="80"/>
      <c r="S49" s="38"/>
      <c r="T49" s="39"/>
      <c r="U49" s="40"/>
      <c r="V49"/>
      <c r="W49"/>
      <c r="X49"/>
      <c r="Y49"/>
      <c r="Z49"/>
      <c r="AC49" s="67"/>
      <c r="AD49" s="67"/>
      <c r="AF49" s="67"/>
      <c r="AH49" s="67"/>
      <c r="AT49" s="8"/>
      <c r="AU49" s="9"/>
    </row>
    <row r="50" spans="1:47" x14ac:dyDescent="0.2">
      <c r="A50"/>
      <c r="B50"/>
      <c r="C50"/>
      <c r="D50"/>
      <c r="E50"/>
      <c r="F50"/>
      <c r="G50"/>
      <c r="H50"/>
      <c r="I50"/>
      <c r="J50"/>
      <c r="K50"/>
      <c r="L50" s="38"/>
      <c r="M50" s="39"/>
      <c r="N50"/>
      <c r="O50" s="38"/>
      <c r="P50" s="39"/>
      <c r="Q50"/>
      <c r="R50" s="80"/>
      <c r="S50" s="38"/>
      <c r="T50" s="39"/>
      <c r="U50" s="40"/>
      <c r="V50"/>
      <c r="W50"/>
      <c r="X50"/>
      <c r="Y50"/>
      <c r="Z50"/>
      <c r="AC50" s="67"/>
      <c r="AD50" s="67"/>
      <c r="AF50" s="67"/>
      <c r="AH50" s="67"/>
      <c r="AT50" s="8"/>
      <c r="AU50" s="9"/>
    </row>
    <row r="51" spans="1:47" x14ac:dyDescent="0.2">
      <c r="A51"/>
      <c r="B51"/>
      <c r="C51"/>
      <c r="D51"/>
      <c r="E51"/>
      <c r="F51"/>
      <c r="G51"/>
      <c r="H51"/>
      <c r="I51"/>
      <c r="J51"/>
      <c r="K51"/>
      <c r="L51" s="38"/>
      <c r="M51" s="39"/>
      <c r="N51"/>
      <c r="O51" s="38"/>
      <c r="P51" s="39"/>
      <c r="Q51"/>
      <c r="R51" s="80"/>
      <c r="S51" s="38"/>
      <c r="T51" s="39"/>
      <c r="U51" s="40"/>
      <c r="V51"/>
      <c r="W51"/>
      <c r="X51"/>
      <c r="Y51"/>
      <c r="Z51"/>
      <c r="AC51" s="67"/>
      <c r="AD51" s="67"/>
      <c r="AF51" s="67"/>
      <c r="AH51" s="67"/>
      <c r="AT51" s="8"/>
      <c r="AU51" s="9"/>
    </row>
    <row r="52" spans="1:47" x14ac:dyDescent="0.2">
      <c r="A52"/>
      <c r="B52"/>
      <c r="C52"/>
      <c r="D52"/>
      <c r="E52"/>
      <c r="F52"/>
      <c r="G52"/>
      <c r="H52"/>
      <c r="I52"/>
      <c r="J52"/>
      <c r="K52"/>
      <c r="L52" s="38"/>
      <c r="M52" s="39"/>
      <c r="N52"/>
      <c r="O52" s="38"/>
      <c r="P52" s="39"/>
      <c r="Q52"/>
      <c r="R52" s="80"/>
      <c r="S52" s="38"/>
      <c r="T52" s="39"/>
      <c r="U52" s="40"/>
      <c r="V52"/>
      <c r="W52"/>
      <c r="X52"/>
      <c r="Y52"/>
      <c r="Z52"/>
      <c r="AC52" s="67"/>
      <c r="AD52" s="67"/>
      <c r="AF52" s="67"/>
      <c r="AH52" s="67"/>
      <c r="AT52" s="8"/>
      <c r="AU52" s="9"/>
    </row>
    <row r="53" spans="1:47" x14ac:dyDescent="0.2">
      <c r="A53"/>
      <c r="B53"/>
      <c r="C53"/>
      <c r="D53"/>
      <c r="E53"/>
      <c r="F53"/>
      <c r="G53"/>
      <c r="H53"/>
      <c r="I53"/>
      <c r="J53"/>
      <c r="K53"/>
      <c r="L53" s="38"/>
      <c r="M53" s="39"/>
      <c r="N53"/>
      <c r="O53" s="38"/>
      <c r="P53" s="39"/>
      <c r="Q53"/>
      <c r="R53" s="80"/>
      <c r="S53" s="38"/>
      <c r="T53" s="39"/>
      <c r="U53" s="40"/>
      <c r="V53"/>
      <c r="W53"/>
      <c r="X53"/>
      <c r="Y53"/>
      <c r="Z53"/>
      <c r="AC53" s="67"/>
      <c r="AD53" s="67"/>
      <c r="AF53" s="67"/>
      <c r="AH53" s="67"/>
      <c r="AT53" s="8"/>
      <c r="AU53" s="9"/>
    </row>
    <row r="54" spans="1:47" x14ac:dyDescent="0.2">
      <c r="A54"/>
      <c r="B54"/>
      <c r="C54"/>
      <c r="D54"/>
      <c r="E54"/>
      <c r="F54"/>
      <c r="G54"/>
      <c r="H54"/>
      <c r="I54"/>
      <c r="J54"/>
      <c r="K54"/>
      <c r="L54" s="38"/>
      <c r="M54" s="39"/>
      <c r="N54"/>
      <c r="O54" s="38"/>
      <c r="P54" s="39"/>
      <c r="Q54"/>
      <c r="R54" s="80"/>
      <c r="S54" s="38"/>
      <c r="T54" s="39"/>
      <c r="U54" s="40"/>
      <c r="V54"/>
      <c r="W54"/>
      <c r="X54"/>
      <c r="Y54"/>
      <c r="Z54"/>
      <c r="AC54" s="67"/>
      <c r="AD54" s="67"/>
      <c r="AF54" s="67"/>
      <c r="AH54" s="67"/>
      <c r="AT54" s="8"/>
      <c r="AU54" s="9"/>
    </row>
    <row r="55" spans="1:47" x14ac:dyDescent="0.2">
      <c r="A55"/>
      <c r="B55"/>
      <c r="C55"/>
      <c r="D55"/>
      <c r="E55"/>
      <c r="F55"/>
      <c r="G55"/>
      <c r="H55"/>
      <c r="I55"/>
      <c r="J55"/>
      <c r="K55"/>
      <c r="L55" s="38"/>
      <c r="M55" s="39"/>
      <c r="N55"/>
      <c r="O55" s="38"/>
      <c r="P55" s="39"/>
      <c r="Q55"/>
      <c r="R55" s="80"/>
      <c r="S55" s="38"/>
      <c r="T55" s="39"/>
      <c r="U55" s="40"/>
      <c r="V55"/>
      <c r="W55"/>
      <c r="X55"/>
      <c r="Y55"/>
      <c r="Z55"/>
      <c r="AC55" s="67"/>
      <c r="AD55" s="67"/>
      <c r="AF55" s="67"/>
      <c r="AH55" s="67"/>
      <c r="AT55" s="8"/>
      <c r="AU55" s="9"/>
    </row>
    <row r="56" spans="1:47" x14ac:dyDescent="0.2">
      <c r="A56"/>
      <c r="B56"/>
      <c r="C56"/>
      <c r="D56"/>
      <c r="E56"/>
      <c r="F56"/>
      <c r="G56"/>
      <c r="H56"/>
      <c r="I56"/>
      <c r="J56"/>
      <c r="K56"/>
      <c r="L56" s="38"/>
      <c r="M56" s="39"/>
      <c r="N56"/>
      <c r="O56" s="38"/>
      <c r="P56" s="39"/>
      <c r="Q56"/>
      <c r="R56" s="80"/>
      <c r="S56" s="38"/>
      <c r="T56" s="39"/>
      <c r="U56" s="40"/>
      <c r="V56"/>
      <c r="W56"/>
      <c r="X56"/>
      <c r="Y56"/>
      <c r="Z56"/>
      <c r="AC56" s="67"/>
      <c r="AD56" s="67"/>
      <c r="AF56" s="67"/>
      <c r="AH56" s="67"/>
      <c r="AT56" s="8"/>
      <c r="AU56" s="9"/>
    </row>
    <row r="57" spans="1:47" x14ac:dyDescent="0.2">
      <c r="A57"/>
      <c r="B57"/>
      <c r="C57"/>
      <c r="D57"/>
      <c r="E57"/>
      <c r="F57"/>
      <c r="G57"/>
      <c r="H57"/>
      <c r="I57"/>
      <c r="J57"/>
      <c r="K57"/>
      <c r="L57" s="38"/>
      <c r="M57" s="39"/>
      <c r="N57"/>
      <c r="O57" s="38"/>
      <c r="P57" s="39"/>
      <c r="Q57"/>
      <c r="R57" s="80"/>
      <c r="S57" s="38"/>
      <c r="T57" s="39"/>
      <c r="U57" s="40"/>
      <c r="V57"/>
      <c r="W57"/>
      <c r="X57"/>
      <c r="Y57"/>
      <c r="Z57"/>
      <c r="AC57" s="67"/>
      <c r="AD57" s="67"/>
      <c r="AF57" s="67"/>
      <c r="AH57" s="67"/>
      <c r="AT57" s="8"/>
      <c r="AU57" s="9"/>
    </row>
    <row r="58" spans="1:47" x14ac:dyDescent="0.2">
      <c r="A58"/>
      <c r="B58"/>
      <c r="C58"/>
      <c r="D58"/>
      <c r="E58"/>
      <c r="F58"/>
      <c r="G58"/>
      <c r="H58"/>
      <c r="I58"/>
      <c r="J58"/>
      <c r="K58"/>
      <c r="L58" s="38"/>
      <c r="M58" s="39"/>
      <c r="N58"/>
      <c r="O58" s="38"/>
      <c r="P58" s="39"/>
      <c r="Q58"/>
      <c r="R58" s="80"/>
      <c r="S58" s="38"/>
      <c r="T58" s="39"/>
      <c r="U58" s="40"/>
      <c r="V58"/>
      <c r="W58"/>
      <c r="X58"/>
      <c r="Y58"/>
      <c r="Z58"/>
      <c r="AC58" s="67"/>
      <c r="AD58" s="67"/>
      <c r="AF58" s="67"/>
      <c r="AH58" s="67"/>
      <c r="AT58" s="8"/>
      <c r="AU58" s="9"/>
    </row>
    <row r="59" spans="1:47" x14ac:dyDescent="0.2">
      <c r="A59"/>
      <c r="B59"/>
      <c r="C59"/>
      <c r="D59"/>
      <c r="E59"/>
      <c r="F59"/>
      <c r="G59"/>
      <c r="H59"/>
      <c r="I59"/>
      <c r="J59"/>
      <c r="K59"/>
      <c r="L59" s="38"/>
      <c r="M59" s="39"/>
      <c r="N59"/>
      <c r="O59" s="38"/>
      <c r="P59" s="39"/>
      <c r="Q59"/>
      <c r="R59" s="80"/>
      <c r="S59" s="38"/>
      <c r="T59" s="39"/>
      <c r="U59" s="40"/>
      <c r="V59"/>
      <c r="W59"/>
      <c r="X59"/>
      <c r="Y59"/>
      <c r="Z59"/>
      <c r="AC59" s="67"/>
      <c r="AD59" s="67"/>
      <c r="AF59" s="67"/>
      <c r="AH59" s="67"/>
      <c r="AT59" s="8"/>
      <c r="AU59" s="9"/>
    </row>
    <row r="60" spans="1:47" x14ac:dyDescent="0.2">
      <c r="A60"/>
      <c r="B60"/>
      <c r="C60"/>
      <c r="D60"/>
      <c r="E60"/>
      <c r="F60"/>
      <c r="G60"/>
      <c r="H60"/>
      <c r="I60"/>
      <c r="J60"/>
      <c r="K60"/>
      <c r="L60" s="38"/>
      <c r="M60" s="39"/>
      <c r="N60"/>
      <c r="O60" s="38"/>
      <c r="P60" s="39"/>
      <c r="Q60"/>
      <c r="R60" s="80"/>
      <c r="S60" s="38"/>
      <c r="T60" s="39"/>
      <c r="U60" s="40"/>
      <c r="V60"/>
      <c r="W60"/>
      <c r="X60"/>
      <c r="Y60"/>
      <c r="Z60"/>
      <c r="AC60" s="67"/>
      <c r="AD60" s="67"/>
      <c r="AF60" s="67"/>
      <c r="AH60" s="67"/>
      <c r="AT60" s="8"/>
      <c r="AU60" s="9"/>
    </row>
    <row r="61" spans="1:47" x14ac:dyDescent="0.2">
      <c r="A61"/>
      <c r="B61"/>
      <c r="C61"/>
      <c r="D61"/>
      <c r="E61"/>
      <c r="F61"/>
      <c r="G61"/>
      <c r="H61"/>
      <c r="I61"/>
      <c r="J61"/>
      <c r="K61"/>
      <c r="L61" s="38"/>
      <c r="M61" s="39"/>
      <c r="N61"/>
      <c r="O61" s="38"/>
      <c r="P61" s="39"/>
      <c r="Q61"/>
      <c r="R61" s="80"/>
      <c r="S61" s="38"/>
      <c r="T61" s="39"/>
      <c r="U61" s="40"/>
      <c r="V61"/>
      <c r="W61"/>
      <c r="X61"/>
      <c r="Y61"/>
      <c r="Z61"/>
      <c r="AC61" s="67"/>
      <c r="AD61" s="67"/>
      <c r="AF61" s="67"/>
      <c r="AH61" s="67"/>
      <c r="AT61" s="8"/>
      <c r="AU61" s="9"/>
    </row>
    <row r="62" spans="1:47" x14ac:dyDescent="0.2">
      <c r="A62"/>
      <c r="B62"/>
      <c r="C62"/>
      <c r="D62"/>
      <c r="E62"/>
      <c r="F62"/>
      <c r="G62"/>
      <c r="H62"/>
      <c r="I62"/>
      <c r="J62"/>
      <c r="K62"/>
      <c r="L62" s="38"/>
      <c r="M62" s="39"/>
      <c r="N62"/>
      <c r="O62" s="38"/>
      <c r="P62" s="39"/>
      <c r="Q62"/>
      <c r="R62" s="80"/>
      <c r="S62" s="38"/>
      <c r="T62" s="39"/>
      <c r="U62" s="40"/>
      <c r="V62"/>
      <c r="W62"/>
      <c r="X62"/>
      <c r="Y62"/>
      <c r="Z62"/>
      <c r="AC62" s="67"/>
      <c r="AD62" s="67"/>
      <c r="AF62" s="67"/>
      <c r="AH62" s="67"/>
      <c r="AT62" s="8"/>
      <c r="AU62" s="9"/>
    </row>
    <row r="63" spans="1:47" x14ac:dyDescent="0.2">
      <c r="A63"/>
      <c r="B63"/>
      <c r="C63"/>
      <c r="D63"/>
      <c r="E63"/>
      <c r="F63"/>
      <c r="G63"/>
      <c r="H63"/>
      <c r="I63"/>
      <c r="J63"/>
      <c r="K63"/>
      <c r="L63" s="38"/>
      <c r="M63" s="39"/>
      <c r="N63"/>
      <c r="O63" s="38"/>
      <c r="P63" s="39"/>
      <c r="Q63"/>
      <c r="R63" s="80"/>
      <c r="S63" s="38"/>
      <c r="T63" s="39"/>
      <c r="U63" s="40"/>
      <c r="V63"/>
      <c r="W63"/>
      <c r="X63"/>
      <c r="Y63"/>
      <c r="Z63"/>
      <c r="AC63" s="67"/>
      <c r="AD63" s="67"/>
      <c r="AF63" s="67"/>
      <c r="AH63" s="67"/>
      <c r="AT63" s="8"/>
      <c r="AU63" s="9"/>
    </row>
    <row r="64" spans="1:47" x14ac:dyDescent="0.2">
      <c r="A64"/>
      <c r="B64"/>
      <c r="C64"/>
      <c r="D64"/>
      <c r="E64"/>
      <c r="F64"/>
      <c r="G64"/>
      <c r="H64"/>
      <c r="I64"/>
      <c r="J64"/>
      <c r="K64"/>
      <c r="L64" s="38"/>
      <c r="M64" s="39"/>
      <c r="N64"/>
      <c r="O64" s="38"/>
      <c r="P64" s="39"/>
      <c r="Q64"/>
      <c r="R64" s="80"/>
      <c r="S64" s="38"/>
      <c r="T64" s="39"/>
      <c r="U64" s="40"/>
      <c r="V64"/>
      <c r="W64"/>
      <c r="X64"/>
      <c r="Y64"/>
      <c r="Z64"/>
      <c r="AC64" s="67"/>
      <c r="AD64" s="67"/>
      <c r="AF64" s="67"/>
      <c r="AH64" s="67"/>
      <c r="AT64" s="8"/>
      <c r="AU64" s="9"/>
    </row>
    <row r="65" spans="1:47" x14ac:dyDescent="0.2">
      <c r="A65"/>
      <c r="B65"/>
      <c r="C65"/>
      <c r="D65"/>
      <c r="E65"/>
      <c r="F65"/>
      <c r="G65"/>
      <c r="H65"/>
      <c r="I65"/>
      <c r="J65"/>
      <c r="K65"/>
      <c r="L65" s="38"/>
      <c r="M65" s="39"/>
      <c r="N65"/>
      <c r="O65" s="38"/>
      <c r="P65" s="39"/>
      <c r="Q65"/>
      <c r="R65" s="80"/>
      <c r="S65" s="38"/>
      <c r="T65" s="39"/>
      <c r="U65" s="40"/>
      <c r="V65"/>
      <c r="W65"/>
      <c r="X65"/>
      <c r="Y65"/>
      <c r="Z65"/>
      <c r="AC65" s="67"/>
      <c r="AD65" s="67"/>
      <c r="AF65" s="67"/>
      <c r="AH65" s="67"/>
      <c r="AT65" s="8"/>
      <c r="AU65" s="9"/>
    </row>
    <row r="66" spans="1:47" x14ac:dyDescent="0.2">
      <c r="A66"/>
      <c r="B66"/>
      <c r="C66"/>
      <c r="D66"/>
      <c r="E66"/>
      <c r="F66"/>
      <c r="G66"/>
      <c r="H66"/>
      <c r="I66"/>
      <c r="J66"/>
      <c r="K66"/>
      <c r="L66" s="38"/>
      <c r="M66" s="39"/>
      <c r="N66"/>
      <c r="O66" s="38"/>
      <c r="P66" s="39"/>
      <c r="Q66"/>
      <c r="R66" s="80"/>
      <c r="S66" s="38"/>
      <c r="T66" s="39"/>
      <c r="U66" s="40"/>
      <c r="V66"/>
      <c r="W66"/>
      <c r="X66"/>
      <c r="Y66"/>
      <c r="Z66"/>
      <c r="AC66" s="67"/>
      <c r="AD66" s="67"/>
      <c r="AF66" s="67"/>
      <c r="AH66" s="67"/>
      <c r="AT66" s="8"/>
      <c r="AU66" s="9"/>
    </row>
    <row r="67" spans="1:47" x14ac:dyDescent="0.2">
      <c r="A67"/>
      <c r="B67"/>
      <c r="C67"/>
      <c r="D67"/>
      <c r="E67"/>
      <c r="F67"/>
      <c r="G67"/>
      <c r="H67"/>
      <c r="I67"/>
      <c r="J67"/>
      <c r="K67"/>
      <c r="L67" s="38"/>
      <c r="M67" s="39"/>
      <c r="N67"/>
      <c r="O67" s="38"/>
      <c r="P67" s="39"/>
      <c r="Q67"/>
      <c r="R67" s="80"/>
      <c r="S67" s="38"/>
      <c r="T67" s="39"/>
      <c r="U67" s="40"/>
      <c r="V67"/>
      <c r="W67"/>
      <c r="X67"/>
      <c r="Y67"/>
      <c r="Z67"/>
      <c r="AC67" s="67"/>
      <c r="AD67" s="67"/>
      <c r="AF67" s="67"/>
      <c r="AH67" s="67"/>
      <c r="AT67" s="8"/>
      <c r="AU67" s="9"/>
    </row>
    <row r="68" spans="1:47" x14ac:dyDescent="0.2">
      <c r="A68"/>
      <c r="B68"/>
      <c r="C68"/>
      <c r="D68"/>
      <c r="E68"/>
      <c r="F68"/>
      <c r="G68"/>
      <c r="H68"/>
      <c r="I68"/>
      <c r="J68"/>
      <c r="K68"/>
      <c r="L68" s="38"/>
      <c r="M68" s="39"/>
      <c r="N68"/>
      <c r="O68" s="38"/>
      <c r="P68" s="39"/>
      <c r="Q68"/>
      <c r="R68" s="80"/>
      <c r="S68" s="38"/>
      <c r="T68" s="39"/>
      <c r="U68" s="40"/>
      <c r="V68"/>
      <c r="W68"/>
      <c r="X68"/>
      <c r="Y68"/>
      <c r="Z68"/>
      <c r="AC68" s="67"/>
      <c r="AD68" s="67"/>
      <c r="AF68" s="67"/>
      <c r="AH68" s="67"/>
      <c r="AT68" s="8"/>
      <c r="AU68" s="9"/>
    </row>
    <row r="69" spans="1:47" x14ac:dyDescent="0.2">
      <c r="A69"/>
      <c r="B69"/>
      <c r="C69"/>
      <c r="D69"/>
      <c r="E69"/>
      <c r="F69"/>
      <c r="G69"/>
      <c r="H69"/>
      <c r="I69"/>
      <c r="J69"/>
      <c r="K69"/>
      <c r="L69" s="38"/>
      <c r="M69" s="39"/>
      <c r="N69"/>
      <c r="O69" s="38"/>
      <c r="P69" s="39"/>
      <c r="Q69"/>
      <c r="R69" s="80"/>
      <c r="S69" s="38"/>
      <c r="T69" s="39"/>
      <c r="U69" s="40"/>
      <c r="V69"/>
      <c r="W69"/>
      <c r="X69"/>
      <c r="Y69"/>
      <c r="Z69"/>
      <c r="AC69" s="67"/>
      <c r="AD69" s="67"/>
      <c r="AF69" s="67"/>
      <c r="AH69" s="67"/>
      <c r="AT69" s="8"/>
      <c r="AU69" s="9"/>
    </row>
    <row r="70" spans="1:47" x14ac:dyDescent="0.2">
      <c r="A70"/>
      <c r="B70"/>
      <c r="C70"/>
      <c r="D70"/>
      <c r="E70"/>
      <c r="F70"/>
      <c r="G70"/>
      <c r="H70"/>
      <c r="I70"/>
      <c r="J70"/>
      <c r="K70"/>
      <c r="L70" s="38"/>
      <c r="M70" s="39"/>
      <c r="N70"/>
      <c r="O70" s="38"/>
      <c r="P70" s="39"/>
      <c r="Q70"/>
      <c r="R70" s="80"/>
      <c r="S70" s="38"/>
      <c r="T70" s="39"/>
      <c r="U70" s="40"/>
      <c r="V70"/>
      <c r="W70"/>
      <c r="X70"/>
      <c r="Y70"/>
      <c r="Z70"/>
      <c r="AC70" s="67"/>
      <c r="AD70" s="67"/>
      <c r="AF70" s="67"/>
      <c r="AH70" s="67"/>
      <c r="AT70" s="8"/>
      <c r="AU70" s="9"/>
    </row>
    <row r="71" spans="1:47" x14ac:dyDescent="0.2">
      <c r="A71"/>
      <c r="B71"/>
      <c r="C71"/>
      <c r="D71"/>
      <c r="E71"/>
      <c r="F71"/>
      <c r="G71"/>
      <c r="H71"/>
      <c r="I71"/>
      <c r="J71"/>
      <c r="K71"/>
      <c r="L71" s="38"/>
      <c r="M71" s="39"/>
      <c r="N71"/>
      <c r="O71" s="38"/>
      <c r="P71" s="39"/>
      <c r="Q71"/>
      <c r="R71" s="80"/>
      <c r="S71" s="38"/>
      <c r="T71" s="39"/>
      <c r="U71" s="40"/>
      <c r="V71"/>
      <c r="W71"/>
      <c r="X71"/>
      <c r="Y71"/>
      <c r="Z71"/>
      <c r="AC71" s="67"/>
      <c r="AD71" s="67"/>
      <c r="AF71" s="67"/>
      <c r="AH71" s="67"/>
      <c r="AT71" s="8"/>
      <c r="AU71" s="9"/>
    </row>
    <row r="72" spans="1:47" x14ac:dyDescent="0.2">
      <c r="A72"/>
      <c r="B72"/>
      <c r="C72"/>
      <c r="D72"/>
      <c r="E72"/>
      <c r="F72"/>
      <c r="G72"/>
      <c r="H72"/>
      <c r="I72"/>
      <c r="J72"/>
      <c r="K72"/>
      <c r="L72" s="38"/>
      <c r="M72" s="39"/>
      <c r="N72"/>
      <c r="O72" s="38"/>
      <c r="P72" s="39"/>
      <c r="Q72"/>
      <c r="R72" s="80"/>
      <c r="S72" s="38"/>
      <c r="T72" s="39"/>
      <c r="U72" s="40"/>
      <c r="V72"/>
      <c r="W72"/>
      <c r="X72"/>
      <c r="Y72"/>
      <c r="Z72"/>
      <c r="AC72" s="67"/>
      <c r="AD72" s="67"/>
      <c r="AF72" s="67"/>
      <c r="AH72" s="67"/>
      <c r="AT72" s="8"/>
      <c r="AU72" s="9"/>
    </row>
    <row r="73" spans="1:47" x14ac:dyDescent="0.2">
      <c r="A73"/>
      <c r="B73"/>
      <c r="C73"/>
      <c r="D73"/>
      <c r="E73"/>
      <c r="F73"/>
      <c r="G73"/>
      <c r="H73"/>
      <c r="I73"/>
      <c r="J73"/>
      <c r="K73"/>
      <c r="L73" s="38"/>
      <c r="M73" s="39"/>
      <c r="N73"/>
      <c r="O73" s="38"/>
      <c r="P73" s="39"/>
      <c r="Q73"/>
      <c r="R73" s="80"/>
      <c r="S73" s="38"/>
      <c r="T73" s="39"/>
      <c r="U73" s="40"/>
      <c r="V73"/>
      <c r="W73"/>
      <c r="X73"/>
      <c r="Y73"/>
      <c r="Z73"/>
      <c r="AC73" s="67"/>
      <c r="AD73" s="67"/>
      <c r="AF73" s="67"/>
      <c r="AH73" s="67"/>
      <c r="AT73" s="8"/>
      <c r="AU73" s="9"/>
    </row>
    <row r="74" spans="1:47" x14ac:dyDescent="0.2">
      <c r="A74"/>
      <c r="B74"/>
      <c r="C74"/>
      <c r="D74"/>
      <c r="E74"/>
      <c r="F74"/>
      <c r="G74"/>
      <c r="H74"/>
      <c r="I74"/>
      <c r="J74"/>
      <c r="K74"/>
      <c r="L74" s="38"/>
      <c r="M74" s="39"/>
      <c r="N74"/>
      <c r="O74" s="38"/>
      <c r="P74" s="39"/>
      <c r="Q74"/>
      <c r="R74" s="80"/>
      <c r="S74" s="38"/>
      <c r="T74" s="39"/>
      <c r="U74" s="40"/>
      <c r="V74"/>
      <c r="W74"/>
      <c r="X74"/>
      <c r="Y74"/>
      <c r="Z74"/>
      <c r="AC74" s="67"/>
      <c r="AD74" s="67"/>
      <c r="AF74" s="67"/>
      <c r="AH74" s="67"/>
      <c r="AT74" s="8"/>
      <c r="AU74" s="9"/>
    </row>
    <row r="75" spans="1:47" x14ac:dyDescent="0.2">
      <c r="A75"/>
      <c r="B75"/>
      <c r="C75"/>
      <c r="D75"/>
      <c r="E75"/>
      <c r="F75"/>
      <c r="G75"/>
      <c r="H75"/>
      <c r="I75"/>
      <c r="J75"/>
      <c r="K75"/>
      <c r="L75" s="38"/>
      <c r="M75" s="39"/>
      <c r="N75"/>
      <c r="O75" s="38"/>
      <c r="P75" s="39"/>
      <c r="Q75"/>
      <c r="R75" s="80"/>
      <c r="S75" s="38"/>
      <c r="T75" s="39"/>
      <c r="U75" s="40"/>
      <c r="V75"/>
      <c r="W75"/>
      <c r="X75"/>
      <c r="Y75"/>
      <c r="Z75"/>
      <c r="AC75" s="67"/>
      <c r="AD75" s="67"/>
      <c r="AF75" s="67"/>
      <c r="AH75" s="67"/>
      <c r="AT75" s="8"/>
      <c r="AU75" s="9"/>
    </row>
    <row r="76" spans="1:47" x14ac:dyDescent="0.2">
      <c r="A76"/>
      <c r="B76"/>
      <c r="C76"/>
      <c r="D76"/>
      <c r="E76"/>
      <c r="F76"/>
      <c r="G76"/>
      <c r="H76"/>
      <c r="I76"/>
      <c r="J76"/>
      <c r="K76"/>
      <c r="L76" s="38"/>
      <c r="M76" s="39"/>
      <c r="N76"/>
      <c r="O76" s="38"/>
      <c r="P76" s="39"/>
      <c r="Q76"/>
      <c r="R76" s="80"/>
      <c r="S76" s="38"/>
      <c r="T76" s="39"/>
      <c r="U76" s="40"/>
      <c r="V76"/>
      <c r="W76"/>
      <c r="X76"/>
      <c r="Y76"/>
      <c r="Z76"/>
      <c r="AC76" s="67"/>
      <c r="AD76" s="67"/>
      <c r="AF76" s="67"/>
      <c r="AH76" s="67"/>
      <c r="AT76" s="8"/>
      <c r="AU76" s="9"/>
    </row>
    <row r="77" spans="1:47" x14ac:dyDescent="0.2">
      <c r="A77"/>
      <c r="B77"/>
      <c r="C77"/>
      <c r="D77"/>
      <c r="E77"/>
      <c r="F77"/>
      <c r="G77"/>
      <c r="H77"/>
      <c r="I77"/>
      <c r="J77"/>
      <c r="K77"/>
      <c r="L77" s="38"/>
      <c r="M77" s="39"/>
      <c r="N77"/>
      <c r="O77" s="38"/>
      <c r="P77" s="39"/>
      <c r="Q77"/>
      <c r="R77" s="80"/>
      <c r="S77" s="38"/>
      <c r="T77" s="39"/>
      <c r="U77" s="40"/>
      <c r="V77"/>
      <c r="W77"/>
      <c r="X77"/>
      <c r="Y77"/>
      <c r="Z77"/>
      <c r="AC77" s="67"/>
      <c r="AD77" s="67"/>
      <c r="AF77" s="67"/>
      <c r="AH77" s="67"/>
      <c r="AT77" s="8"/>
      <c r="AU77" s="9"/>
    </row>
    <row r="78" spans="1:47" x14ac:dyDescent="0.2">
      <c r="A78"/>
      <c r="B78"/>
      <c r="C78"/>
      <c r="D78"/>
      <c r="E78"/>
      <c r="F78"/>
      <c r="G78"/>
      <c r="H78"/>
      <c r="I78"/>
      <c r="J78"/>
      <c r="K78"/>
      <c r="L78" s="38"/>
      <c r="M78" s="39"/>
      <c r="N78"/>
      <c r="O78" s="38"/>
      <c r="P78" s="39"/>
      <c r="Q78"/>
      <c r="R78" s="80"/>
      <c r="S78" s="38"/>
      <c r="T78" s="39"/>
      <c r="U78" s="40"/>
      <c r="V78"/>
      <c r="W78"/>
      <c r="X78"/>
      <c r="Y78"/>
      <c r="Z78"/>
      <c r="AC78" s="67"/>
      <c r="AD78" s="67"/>
      <c r="AF78" s="67"/>
      <c r="AH78" s="67"/>
      <c r="AT78" s="8"/>
      <c r="AU78" s="9"/>
    </row>
    <row r="79" spans="1:47" x14ac:dyDescent="0.2">
      <c r="A79"/>
      <c r="B79"/>
      <c r="C79"/>
      <c r="D79"/>
      <c r="E79"/>
      <c r="F79"/>
      <c r="G79"/>
      <c r="H79"/>
      <c r="I79"/>
      <c r="J79"/>
      <c r="K79"/>
      <c r="L79" s="38"/>
      <c r="M79" s="39"/>
      <c r="N79"/>
      <c r="O79" s="38"/>
      <c r="P79" s="39"/>
      <c r="Q79"/>
      <c r="R79" s="80"/>
      <c r="S79" s="38"/>
      <c r="T79" s="39"/>
      <c r="U79" s="40"/>
      <c r="V79"/>
      <c r="W79"/>
      <c r="X79"/>
      <c r="Y79"/>
      <c r="Z79"/>
      <c r="AC79" s="67"/>
      <c r="AD79" s="67"/>
      <c r="AF79" s="67"/>
      <c r="AH79" s="67"/>
      <c r="AT79" s="8"/>
      <c r="AU79" s="9"/>
    </row>
    <row r="80" spans="1:47" x14ac:dyDescent="0.2">
      <c r="A80"/>
      <c r="B80"/>
      <c r="C80"/>
      <c r="D80"/>
      <c r="E80"/>
      <c r="F80"/>
      <c r="G80"/>
      <c r="H80"/>
      <c r="I80"/>
      <c r="J80"/>
      <c r="K80"/>
      <c r="L80" s="38"/>
      <c r="M80" s="39"/>
      <c r="N80"/>
      <c r="O80" s="38"/>
      <c r="P80" s="39"/>
      <c r="Q80"/>
      <c r="R80" s="80"/>
      <c r="S80" s="38"/>
      <c r="T80" s="39"/>
      <c r="U80" s="40"/>
      <c r="V80"/>
      <c r="W80"/>
      <c r="X80"/>
      <c r="Y80"/>
      <c r="Z80"/>
      <c r="AC80" s="67"/>
      <c r="AD80" s="67"/>
      <c r="AF80" s="67"/>
      <c r="AH80" s="67"/>
      <c r="AT80" s="8"/>
      <c r="AU80" s="9"/>
    </row>
    <row r="81" spans="1:47" x14ac:dyDescent="0.2">
      <c r="A81"/>
      <c r="B81"/>
      <c r="C81"/>
      <c r="D81"/>
      <c r="E81"/>
      <c r="F81"/>
      <c r="G81"/>
      <c r="H81"/>
      <c r="I81"/>
      <c r="J81"/>
      <c r="K81"/>
      <c r="L81" s="38"/>
      <c r="M81" s="39"/>
      <c r="N81"/>
      <c r="O81" s="38"/>
      <c r="P81" s="39"/>
      <c r="Q81"/>
      <c r="R81" s="80"/>
      <c r="S81" s="38"/>
      <c r="T81" s="39"/>
      <c r="U81" s="40"/>
      <c r="V81"/>
      <c r="W81"/>
      <c r="X81"/>
      <c r="Y81"/>
      <c r="Z81"/>
      <c r="AC81" s="67"/>
      <c r="AD81" s="67"/>
      <c r="AF81" s="67"/>
      <c r="AH81" s="67"/>
      <c r="AT81" s="8"/>
      <c r="AU81" s="9"/>
    </row>
    <row r="82" spans="1:47" x14ac:dyDescent="0.2">
      <c r="A82"/>
      <c r="B82"/>
      <c r="C82"/>
      <c r="D82"/>
      <c r="E82"/>
      <c r="F82"/>
      <c r="G82"/>
      <c r="H82"/>
      <c r="I82"/>
      <c r="J82"/>
      <c r="K82"/>
      <c r="L82" s="38"/>
      <c r="M82" s="39"/>
      <c r="N82"/>
      <c r="O82" s="38"/>
      <c r="P82" s="39"/>
      <c r="Q82"/>
      <c r="R82" s="80"/>
      <c r="S82" s="38"/>
      <c r="T82" s="39"/>
      <c r="U82" s="40"/>
      <c r="V82"/>
      <c r="W82"/>
      <c r="X82"/>
      <c r="Y82"/>
      <c r="Z82"/>
      <c r="AC82" s="67"/>
      <c r="AD82" s="67"/>
      <c r="AF82" s="67"/>
      <c r="AH82" s="67"/>
      <c r="AT82" s="8"/>
      <c r="AU82" s="9"/>
    </row>
    <row r="83" spans="1:47" x14ac:dyDescent="0.2">
      <c r="A83"/>
      <c r="B83"/>
      <c r="C83"/>
      <c r="D83"/>
      <c r="E83"/>
      <c r="F83"/>
      <c r="G83"/>
      <c r="H83"/>
      <c r="I83"/>
      <c r="J83"/>
      <c r="K83"/>
      <c r="L83" s="38"/>
      <c r="M83" s="39"/>
      <c r="N83"/>
      <c r="O83" s="38"/>
      <c r="P83" s="39"/>
      <c r="Q83"/>
      <c r="R83" s="80"/>
      <c r="S83" s="38"/>
      <c r="T83" s="39"/>
      <c r="U83" s="40"/>
      <c r="V83"/>
      <c r="W83"/>
      <c r="X83"/>
      <c r="Y83"/>
      <c r="Z83"/>
      <c r="AC83" s="67"/>
      <c r="AD83" s="67"/>
      <c r="AF83" s="67"/>
      <c r="AH83" s="67"/>
      <c r="AT83" s="8"/>
      <c r="AU83" s="9"/>
    </row>
    <row r="84" spans="1:47" x14ac:dyDescent="0.2">
      <c r="A84"/>
      <c r="B84"/>
      <c r="C84"/>
      <c r="D84"/>
      <c r="E84"/>
      <c r="F84"/>
      <c r="G84"/>
      <c r="H84"/>
      <c r="I84"/>
      <c r="J84"/>
      <c r="K84"/>
      <c r="L84" s="38"/>
      <c r="M84" s="39"/>
      <c r="N84"/>
      <c r="O84" s="38"/>
      <c r="P84" s="39"/>
      <c r="Q84"/>
      <c r="R84" s="80"/>
      <c r="S84" s="38"/>
      <c r="T84" s="39"/>
      <c r="U84" s="40"/>
      <c r="V84"/>
      <c r="W84"/>
      <c r="X84"/>
      <c r="Y84"/>
      <c r="Z84"/>
      <c r="AC84" s="67"/>
      <c r="AD84" s="67"/>
      <c r="AF84" s="67"/>
      <c r="AH84" s="67"/>
      <c r="AT84" s="8"/>
      <c r="AU84" s="9"/>
    </row>
    <row r="85" spans="1:47" x14ac:dyDescent="0.2">
      <c r="A85"/>
      <c r="B85"/>
      <c r="C85"/>
      <c r="D85"/>
      <c r="E85"/>
      <c r="F85"/>
      <c r="G85"/>
      <c r="H85"/>
      <c r="I85"/>
      <c r="J85"/>
      <c r="K85"/>
      <c r="L85" s="38"/>
      <c r="M85" s="39"/>
      <c r="N85"/>
      <c r="O85" s="38"/>
      <c r="P85" s="39"/>
      <c r="Q85"/>
      <c r="R85" s="80"/>
      <c r="S85" s="38"/>
      <c r="T85" s="39"/>
      <c r="U85" s="40"/>
      <c r="V85"/>
      <c r="W85"/>
      <c r="X85"/>
      <c r="Y85"/>
      <c r="Z85"/>
      <c r="AC85" s="67"/>
      <c r="AD85" s="67"/>
      <c r="AF85" s="67"/>
      <c r="AH85" s="67"/>
      <c r="AT85" s="8"/>
      <c r="AU85" s="9"/>
    </row>
    <row r="86" spans="1:47" x14ac:dyDescent="0.2">
      <c r="A86"/>
      <c r="B86"/>
      <c r="C86"/>
      <c r="D86"/>
      <c r="E86"/>
      <c r="F86"/>
      <c r="G86"/>
      <c r="H86"/>
      <c r="I86"/>
      <c r="J86"/>
      <c r="K86"/>
      <c r="L86" s="38"/>
      <c r="M86" s="39"/>
      <c r="N86"/>
      <c r="O86" s="38"/>
      <c r="P86" s="39"/>
      <c r="Q86"/>
      <c r="R86" s="80"/>
      <c r="S86" s="38"/>
      <c r="T86" s="39"/>
      <c r="U86" s="40"/>
      <c r="V86"/>
      <c r="W86"/>
      <c r="X86"/>
      <c r="Y86"/>
      <c r="Z86"/>
      <c r="AC86" s="67"/>
      <c r="AD86" s="67"/>
      <c r="AF86" s="67"/>
      <c r="AH86" s="67"/>
      <c r="AT86" s="8"/>
      <c r="AU86" s="9"/>
    </row>
    <row r="87" spans="1:47" x14ac:dyDescent="0.2">
      <c r="A87"/>
      <c r="B87"/>
      <c r="C87"/>
      <c r="D87"/>
      <c r="E87"/>
      <c r="F87"/>
      <c r="G87"/>
      <c r="H87"/>
      <c r="I87"/>
      <c r="J87"/>
      <c r="K87"/>
      <c r="L87" s="38"/>
      <c r="M87" s="39"/>
      <c r="N87"/>
      <c r="O87" s="38"/>
      <c r="P87" s="39"/>
      <c r="Q87"/>
      <c r="R87" s="80"/>
      <c r="S87" s="38"/>
      <c r="T87" s="39"/>
      <c r="U87" s="40"/>
      <c r="V87"/>
      <c r="W87"/>
      <c r="X87"/>
      <c r="Y87"/>
      <c r="Z87"/>
      <c r="AC87" s="67"/>
      <c r="AD87" s="67"/>
      <c r="AF87" s="67"/>
      <c r="AH87" s="67"/>
      <c r="AT87" s="8"/>
      <c r="AU87" s="9"/>
    </row>
    <row r="88" spans="1:47" x14ac:dyDescent="0.2">
      <c r="A88"/>
      <c r="B88"/>
      <c r="C88"/>
      <c r="D88"/>
      <c r="E88"/>
      <c r="F88"/>
      <c r="G88"/>
      <c r="H88"/>
      <c r="I88"/>
      <c r="J88"/>
      <c r="K88"/>
      <c r="L88" s="38"/>
      <c r="M88" s="39"/>
      <c r="N88"/>
      <c r="O88" s="38"/>
      <c r="P88" s="39"/>
      <c r="Q88"/>
      <c r="R88" s="80"/>
      <c r="S88" s="38"/>
      <c r="T88" s="39"/>
      <c r="U88" s="40"/>
      <c r="V88"/>
      <c r="W88"/>
      <c r="X88"/>
      <c r="Y88"/>
      <c r="Z88"/>
      <c r="AC88" s="67"/>
      <c r="AD88" s="67"/>
      <c r="AF88" s="67"/>
      <c r="AH88" s="67"/>
      <c r="AT88" s="8"/>
      <c r="AU88" s="9"/>
    </row>
    <row r="89" spans="1:47" x14ac:dyDescent="0.2">
      <c r="A89"/>
      <c r="B89"/>
      <c r="C89"/>
      <c r="D89"/>
      <c r="E89"/>
      <c r="F89"/>
      <c r="G89"/>
      <c r="H89"/>
      <c r="I89"/>
      <c r="J89"/>
      <c r="K89"/>
      <c r="L89" s="38"/>
      <c r="M89" s="39"/>
      <c r="N89"/>
      <c r="O89" s="38"/>
      <c r="P89" s="39"/>
      <c r="Q89"/>
      <c r="R89" s="80"/>
      <c r="S89" s="38"/>
      <c r="T89" s="39"/>
      <c r="U89" s="40"/>
      <c r="V89"/>
      <c r="W89"/>
      <c r="X89"/>
      <c r="Y89"/>
      <c r="Z89"/>
      <c r="AC89" s="67"/>
      <c r="AD89" s="67"/>
      <c r="AF89" s="67"/>
      <c r="AH89" s="67"/>
      <c r="AT89" s="8"/>
      <c r="AU89" s="9"/>
    </row>
    <row r="90" spans="1:47" x14ac:dyDescent="0.2">
      <c r="A90"/>
      <c r="B90"/>
      <c r="C90"/>
      <c r="D90"/>
      <c r="E90"/>
      <c r="F90"/>
      <c r="G90"/>
      <c r="H90"/>
      <c r="I90"/>
      <c r="J90"/>
      <c r="K90"/>
      <c r="L90" s="38"/>
      <c r="M90" s="39"/>
      <c r="N90"/>
      <c r="O90" s="38"/>
      <c r="P90" s="39"/>
      <c r="Q90"/>
      <c r="R90" s="80"/>
      <c r="S90" s="38"/>
      <c r="T90" s="39"/>
      <c r="U90" s="40"/>
      <c r="V90"/>
      <c r="W90"/>
      <c r="X90"/>
      <c r="Y90"/>
      <c r="Z90"/>
      <c r="AC90" s="67"/>
      <c r="AD90" s="67"/>
      <c r="AF90" s="67"/>
      <c r="AH90" s="67"/>
      <c r="AT90" s="8"/>
      <c r="AU90" s="9"/>
    </row>
    <row r="91" spans="1:47" x14ac:dyDescent="0.2">
      <c r="A91"/>
      <c r="B91"/>
      <c r="C91"/>
      <c r="D91"/>
      <c r="E91"/>
      <c r="F91"/>
      <c r="G91"/>
      <c r="H91"/>
      <c r="I91"/>
      <c r="J91"/>
      <c r="K91"/>
      <c r="L91" s="38"/>
      <c r="M91" s="39"/>
      <c r="N91"/>
      <c r="O91" s="38"/>
      <c r="P91" s="39"/>
      <c r="Q91"/>
      <c r="R91" s="80"/>
      <c r="S91" s="38"/>
      <c r="T91" s="39"/>
      <c r="U91" s="40"/>
      <c r="V91"/>
      <c r="W91"/>
      <c r="X91"/>
      <c r="Y91"/>
      <c r="Z91"/>
      <c r="AC91" s="67"/>
      <c r="AD91" s="67"/>
      <c r="AF91" s="67"/>
      <c r="AH91" s="67"/>
      <c r="AT91" s="8"/>
      <c r="AU91" s="9"/>
    </row>
    <row r="92" spans="1:47" x14ac:dyDescent="0.2">
      <c r="A92"/>
      <c r="B92"/>
      <c r="C92"/>
      <c r="D92"/>
      <c r="E92"/>
      <c r="F92"/>
      <c r="G92"/>
      <c r="H92"/>
      <c r="I92"/>
      <c r="J92"/>
      <c r="K92"/>
      <c r="L92" s="38"/>
      <c r="M92" s="39"/>
      <c r="N92"/>
      <c r="O92" s="38"/>
      <c r="P92" s="39"/>
      <c r="Q92"/>
      <c r="R92" s="80"/>
      <c r="S92" s="38"/>
      <c r="T92" s="39"/>
      <c r="U92" s="40"/>
      <c r="V92"/>
      <c r="W92"/>
      <c r="X92"/>
      <c r="Y92"/>
      <c r="Z92"/>
      <c r="AC92" s="67"/>
      <c r="AD92" s="67"/>
      <c r="AF92" s="67"/>
      <c r="AH92" s="67"/>
      <c r="AT92" s="8"/>
      <c r="AU92" s="9"/>
    </row>
    <row r="93" spans="1:47" x14ac:dyDescent="0.2">
      <c r="A93"/>
      <c r="B93"/>
      <c r="C93"/>
      <c r="D93"/>
      <c r="E93"/>
      <c r="F93"/>
      <c r="G93"/>
      <c r="H93"/>
      <c r="I93"/>
      <c r="J93"/>
      <c r="K93"/>
      <c r="L93" s="38"/>
      <c r="M93" s="39"/>
      <c r="N93"/>
      <c r="O93" s="38"/>
      <c r="P93" s="39"/>
      <c r="Q93"/>
      <c r="R93" s="80"/>
      <c r="S93" s="38"/>
      <c r="T93" s="39"/>
      <c r="U93" s="40"/>
      <c r="V93"/>
      <c r="W93"/>
      <c r="X93"/>
      <c r="Y93"/>
      <c r="Z93"/>
      <c r="AC93" s="67"/>
      <c r="AD93" s="67"/>
      <c r="AF93" s="67"/>
      <c r="AH93" s="67"/>
      <c r="AT93" s="8"/>
      <c r="AU93" s="9"/>
    </row>
    <row r="94" spans="1:47" x14ac:dyDescent="0.2">
      <c r="A94"/>
      <c r="B94"/>
      <c r="C94"/>
      <c r="D94"/>
      <c r="E94"/>
      <c r="F94"/>
      <c r="G94"/>
      <c r="H94"/>
      <c r="I94"/>
      <c r="J94"/>
      <c r="K94"/>
      <c r="L94" s="38"/>
      <c r="M94" s="39"/>
      <c r="N94"/>
      <c r="O94" s="38"/>
      <c r="P94" s="39"/>
      <c r="Q94"/>
      <c r="R94" s="80"/>
      <c r="S94" s="38"/>
      <c r="T94" s="39"/>
      <c r="U94" s="40"/>
      <c r="V94"/>
      <c r="W94"/>
      <c r="X94"/>
      <c r="Y94"/>
      <c r="Z94"/>
      <c r="AC94" s="67"/>
      <c r="AD94" s="67"/>
      <c r="AF94" s="67"/>
      <c r="AH94" s="67"/>
      <c r="AT94" s="8"/>
      <c r="AU94" s="9"/>
    </row>
    <row r="95" spans="1:47" x14ac:dyDescent="0.2">
      <c r="A95"/>
      <c r="B95"/>
      <c r="C95"/>
      <c r="D95"/>
      <c r="E95"/>
      <c r="F95"/>
      <c r="G95"/>
      <c r="H95"/>
      <c r="I95"/>
      <c r="J95"/>
      <c r="K95"/>
      <c r="L95" s="38"/>
      <c r="M95" s="39"/>
      <c r="N95"/>
      <c r="O95" s="38"/>
      <c r="P95" s="39"/>
      <c r="Q95"/>
      <c r="R95" s="80"/>
      <c r="S95" s="38"/>
      <c r="T95" s="39"/>
      <c r="U95" s="40"/>
      <c r="V95"/>
      <c r="W95"/>
      <c r="X95"/>
      <c r="Y95"/>
      <c r="Z95"/>
      <c r="AC95" s="67"/>
      <c r="AD95" s="67"/>
      <c r="AF95" s="67"/>
      <c r="AH95" s="67"/>
      <c r="AT95" s="8"/>
      <c r="AU95" s="9"/>
    </row>
    <row r="96" spans="1:47" x14ac:dyDescent="0.2">
      <c r="A96"/>
      <c r="B96"/>
      <c r="C96"/>
      <c r="D96"/>
      <c r="E96"/>
      <c r="F96"/>
      <c r="G96"/>
      <c r="H96"/>
      <c r="I96"/>
      <c r="J96"/>
      <c r="K96"/>
      <c r="L96" s="38"/>
      <c r="M96" s="39"/>
      <c r="N96"/>
      <c r="O96" s="38"/>
      <c r="P96" s="39"/>
      <c r="Q96"/>
      <c r="R96" s="80"/>
      <c r="S96" s="38"/>
      <c r="T96" s="39"/>
      <c r="U96" s="40"/>
      <c r="V96"/>
      <c r="W96"/>
      <c r="X96"/>
      <c r="Y96"/>
      <c r="Z96"/>
      <c r="AC96" s="67"/>
      <c r="AD96" s="67"/>
      <c r="AF96" s="67"/>
      <c r="AH96" s="67"/>
      <c r="AT96" s="8"/>
      <c r="AU96" s="9"/>
    </row>
    <row r="97" spans="1:47" x14ac:dyDescent="0.2">
      <c r="A97"/>
      <c r="B97"/>
      <c r="C97"/>
      <c r="D97"/>
      <c r="E97"/>
      <c r="F97"/>
      <c r="G97"/>
      <c r="H97"/>
      <c r="I97"/>
      <c r="J97"/>
      <c r="K97"/>
      <c r="L97" s="38"/>
      <c r="M97" s="39"/>
      <c r="N97"/>
      <c r="O97" s="38"/>
      <c r="P97" s="39"/>
      <c r="Q97"/>
      <c r="R97" s="80"/>
      <c r="S97" s="38"/>
      <c r="T97" s="39"/>
      <c r="U97" s="40"/>
      <c r="V97"/>
      <c r="W97"/>
      <c r="X97"/>
      <c r="Y97"/>
      <c r="Z97"/>
      <c r="AC97" s="67"/>
      <c r="AD97" s="67"/>
      <c r="AF97" s="67"/>
      <c r="AH97" s="67"/>
      <c r="AT97" s="8"/>
      <c r="AU97" s="9"/>
    </row>
    <row r="98" spans="1:47" x14ac:dyDescent="0.2">
      <c r="A98"/>
      <c r="B98"/>
      <c r="C98"/>
      <c r="D98"/>
      <c r="E98"/>
      <c r="F98"/>
      <c r="G98"/>
      <c r="H98"/>
      <c r="I98"/>
      <c r="J98"/>
      <c r="K98"/>
      <c r="L98" s="38"/>
      <c r="M98" s="39"/>
      <c r="N98"/>
      <c r="O98" s="38"/>
      <c r="P98" s="39"/>
      <c r="Q98"/>
      <c r="R98" s="80"/>
      <c r="S98" s="38"/>
      <c r="T98" s="39"/>
      <c r="U98" s="40"/>
      <c r="V98"/>
      <c r="W98"/>
      <c r="X98"/>
      <c r="Y98"/>
      <c r="Z98"/>
      <c r="AC98" s="67"/>
      <c r="AD98" s="67"/>
      <c r="AF98" s="67"/>
      <c r="AH98" s="67"/>
      <c r="AT98" s="8"/>
      <c r="AU98" s="9"/>
    </row>
    <row r="99" spans="1:47" x14ac:dyDescent="0.2">
      <c r="A99"/>
      <c r="B99"/>
      <c r="C99"/>
      <c r="D99"/>
      <c r="E99"/>
      <c r="F99"/>
      <c r="G99"/>
      <c r="H99"/>
      <c r="I99"/>
      <c r="J99"/>
      <c r="K99"/>
      <c r="L99" s="38"/>
      <c r="M99" s="39"/>
      <c r="N99"/>
      <c r="O99" s="38"/>
      <c r="P99" s="39"/>
      <c r="Q99"/>
      <c r="R99" s="80"/>
      <c r="S99" s="38"/>
      <c r="T99" s="39"/>
      <c r="U99" s="40"/>
      <c r="V99"/>
      <c r="W99"/>
      <c r="X99"/>
      <c r="Y99"/>
      <c r="Z99"/>
      <c r="AC99" s="67"/>
      <c r="AD99" s="67"/>
      <c r="AF99" s="67"/>
      <c r="AH99" s="67"/>
      <c r="AT99" s="8"/>
      <c r="AU99" s="9"/>
    </row>
    <row r="100" spans="1:47" x14ac:dyDescent="0.2">
      <c r="A100"/>
      <c r="B100"/>
      <c r="C100"/>
      <c r="D100"/>
      <c r="E100"/>
      <c r="F100"/>
      <c r="G100"/>
      <c r="H100"/>
      <c r="I100"/>
      <c r="J100"/>
      <c r="K100"/>
      <c r="L100" s="38"/>
      <c r="M100" s="39"/>
      <c r="N100"/>
      <c r="O100" s="38"/>
      <c r="P100" s="39"/>
      <c r="Q100"/>
      <c r="R100" s="80"/>
      <c r="S100" s="38"/>
      <c r="T100" s="39"/>
      <c r="U100" s="40"/>
      <c r="V100"/>
      <c r="W100"/>
      <c r="X100"/>
      <c r="Y100"/>
      <c r="Z100"/>
      <c r="AC100" s="67"/>
      <c r="AD100" s="67"/>
      <c r="AF100" s="67"/>
      <c r="AH100" s="67"/>
      <c r="AT100" s="8"/>
      <c r="AU100" s="9"/>
    </row>
    <row r="101" spans="1:47" x14ac:dyDescent="0.2">
      <c r="A101"/>
      <c r="B101"/>
      <c r="C101"/>
      <c r="D101"/>
      <c r="E101"/>
      <c r="F101"/>
      <c r="G101"/>
      <c r="H101"/>
      <c r="I101"/>
      <c r="J101"/>
      <c r="K101"/>
      <c r="L101" s="38"/>
      <c r="M101" s="39"/>
      <c r="N101"/>
      <c r="O101" s="38"/>
      <c r="P101" s="39"/>
      <c r="Q101"/>
      <c r="R101" s="80"/>
      <c r="S101" s="38"/>
      <c r="T101" s="39"/>
      <c r="U101" s="40"/>
      <c r="V101"/>
      <c r="W101"/>
      <c r="X101"/>
      <c r="Y101"/>
      <c r="Z101"/>
      <c r="AC101" s="67"/>
      <c r="AD101" s="67"/>
      <c r="AF101" s="67"/>
      <c r="AH101" s="67"/>
      <c r="AT101" s="8"/>
      <c r="AU101" s="9"/>
    </row>
    <row r="102" spans="1:47" x14ac:dyDescent="0.2">
      <c r="A102"/>
      <c r="B102"/>
      <c r="C102"/>
      <c r="D102"/>
      <c r="E102"/>
      <c r="F102"/>
      <c r="G102"/>
      <c r="H102"/>
      <c r="I102"/>
      <c r="J102"/>
      <c r="K102"/>
      <c r="L102" s="38"/>
      <c r="M102" s="39"/>
      <c r="N102"/>
      <c r="O102" s="38"/>
      <c r="P102" s="39"/>
      <c r="Q102"/>
      <c r="R102" s="80"/>
      <c r="S102" s="38"/>
      <c r="T102" s="39"/>
      <c r="U102" s="40"/>
      <c r="V102"/>
      <c r="W102"/>
      <c r="X102"/>
      <c r="Y102"/>
      <c r="Z102"/>
      <c r="AC102" s="67"/>
      <c r="AD102" s="67"/>
      <c r="AF102" s="67"/>
      <c r="AH102" s="67"/>
      <c r="AT102" s="8"/>
      <c r="AU102" s="9"/>
    </row>
    <row r="103" spans="1:47" x14ac:dyDescent="0.2">
      <c r="A103"/>
      <c r="B103"/>
      <c r="C103"/>
      <c r="D103"/>
      <c r="E103"/>
      <c r="F103"/>
      <c r="G103"/>
      <c r="H103"/>
      <c r="I103"/>
      <c r="J103"/>
      <c r="K103"/>
      <c r="L103" s="38"/>
      <c r="M103" s="39"/>
      <c r="N103"/>
      <c r="O103" s="38"/>
      <c r="P103" s="39"/>
      <c r="Q103"/>
      <c r="R103" s="80"/>
      <c r="S103" s="38"/>
      <c r="T103" s="39"/>
      <c r="U103" s="40"/>
      <c r="V103"/>
      <c r="W103"/>
      <c r="X103"/>
      <c r="Y103"/>
      <c r="Z103"/>
      <c r="AC103" s="67"/>
      <c r="AD103" s="67"/>
      <c r="AF103" s="67"/>
      <c r="AH103" s="67"/>
      <c r="AT103" s="8"/>
      <c r="AU103" s="9"/>
    </row>
    <row r="104" spans="1:47" x14ac:dyDescent="0.2">
      <c r="A104"/>
      <c r="B104"/>
      <c r="C104"/>
      <c r="D104"/>
      <c r="E104"/>
      <c r="F104"/>
      <c r="G104"/>
      <c r="H104"/>
      <c r="I104"/>
      <c r="J104"/>
      <c r="K104"/>
      <c r="L104" s="38"/>
      <c r="M104" s="39"/>
      <c r="N104"/>
      <c r="O104" s="38"/>
      <c r="P104" s="39"/>
      <c r="Q104"/>
      <c r="R104" s="80"/>
      <c r="S104" s="38"/>
      <c r="T104" s="39"/>
      <c r="U104" s="40"/>
      <c r="V104"/>
      <c r="W104"/>
      <c r="X104"/>
      <c r="Y104"/>
      <c r="Z104"/>
      <c r="AC104" s="67"/>
      <c r="AD104" s="67"/>
      <c r="AF104" s="67"/>
      <c r="AH104" s="67"/>
      <c r="AT104" s="8"/>
      <c r="AU104" s="9"/>
    </row>
    <row r="105" spans="1:47" x14ac:dyDescent="0.2">
      <c r="A105"/>
      <c r="B105"/>
      <c r="C105"/>
      <c r="D105"/>
      <c r="E105"/>
      <c r="F105"/>
      <c r="G105"/>
      <c r="H105"/>
      <c r="I105"/>
      <c r="J105"/>
      <c r="K105"/>
      <c r="L105" s="38"/>
      <c r="M105" s="39"/>
      <c r="N105"/>
      <c r="O105" s="38"/>
      <c r="P105" s="39"/>
      <c r="Q105"/>
      <c r="R105" s="80"/>
      <c r="S105" s="38"/>
      <c r="T105" s="39"/>
      <c r="U105" s="40"/>
      <c r="V105"/>
      <c r="W105"/>
      <c r="X105"/>
      <c r="Y105"/>
      <c r="Z105"/>
      <c r="AC105" s="67"/>
      <c r="AD105" s="67"/>
      <c r="AF105" s="67"/>
      <c r="AH105" s="67"/>
      <c r="AT105" s="8"/>
      <c r="AU105" s="9"/>
    </row>
    <row r="106" spans="1:47" x14ac:dyDescent="0.2">
      <c r="A106"/>
      <c r="B106"/>
      <c r="C106"/>
      <c r="D106"/>
      <c r="E106"/>
      <c r="F106"/>
      <c r="G106"/>
      <c r="H106"/>
      <c r="I106"/>
      <c r="J106"/>
      <c r="K106"/>
      <c r="L106" s="38"/>
      <c r="M106" s="39"/>
      <c r="N106"/>
      <c r="O106" s="38"/>
      <c r="P106" s="39"/>
      <c r="Q106"/>
      <c r="R106" s="80"/>
      <c r="S106" s="38"/>
      <c r="T106" s="39"/>
      <c r="U106" s="40"/>
      <c r="V106"/>
      <c r="W106"/>
      <c r="X106"/>
      <c r="Y106"/>
      <c r="Z106"/>
      <c r="AC106" s="67"/>
      <c r="AD106" s="67"/>
      <c r="AF106" s="67"/>
      <c r="AH106" s="67"/>
      <c r="AT106" s="8"/>
      <c r="AU106" s="9"/>
    </row>
    <row r="107" spans="1:47" x14ac:dyDescent="0.2">
      <c r="A107"/>
      <c r="B107"/>
      <c r="C107"/>
      <c r="D107"/>
      <c r="E107"/>
      <c r="F107"/>
      <c r="G107"/>
      <c r="H107"/>
      <c r="I107"/>
      <c r="J107"/>
      <c r="K107"/>
      <c r="L107" s="38"/>
      <c r="M107" s="39"/>
      <c r="N107"/>
      <c r="O107" s="38"/>
      <c r="P107" s="39"/>
      <c r="Q107"/>
      <c r="R107" s="80"/>
      <c r="S107" s="38"/>
      <c r="T107" s="39"/>
      <c r="U107" s="40"/>
      <c r="V107"/>
      <c r="W107"/>
      <c r="X107"/>
      <c r="Y107"/>
      <c r="Z107"/>
      <c r="AC107" s="67"/>
      <c r="AD107" s="67"/>
      <c r="AF107" s="67"/>
      <c r="AH107" s="67"/>
      <c r="AT107" s="8"/>
      <c r="AU107" s="9"/>
    </row>
    <row r="108" spans="1:47" x14ac:dyDescent="0.2">
      <c r="A108"/>
      <c r="B108"/>
      <c r="C108"/>
      <c r="D108"/>
      <c r="E108"/>
      <c r="F108"/>
      <c r="G108"/>
      <c r="H108"/>
      <c r="I108"/>
      <c r="J108"/>
      <c r="K108"/>
      <c r="L108" s="38"/>
      <c r="M108" s="39"/>
      <c r="N108"/>
      <c r="O108" s="38"/>
      <c r="P108" s="39"/>
      <c r="Q108"/>
      <c r="R108" s="80"/>
      <c r="S108" s="38"/>
      <c r="T108" s="39"/>
      <c r="U108" s="40"/>
      <c r="V108"/>
      <c r="W108"/>
      <c r="X108"/>
      <c r="Y108"/>
      <c r="Z108"/>
      <c r="AC108" s="67"/>
      <c r="AD108" s="67"/>
      <c r="AF108" s="67"/>
      <c r="AH108" s="67"/>
      <c r="AT108" s="8"/>
      <c r="AU108" s="9"/>
    </row>
    <row r="109" spans="1:47" x14ac:dyDescent="0.2">
      <c r="A109"/>
      <c r="B109"/>
      <c r="C109"/>
      <c r="D109"/>
      <c r="E109"/>
      <c r="F109"/>
      <c r="G109"/>
      <c r="H109"/>
      <c r="I109"/>
      <c r="J109"/>
      <c r="K109"/>
      <c r="L109" s="38"/>
      <c r="M109" s="39"/>
      <c r="N109"/>
      <c r="O109" s="38"/>
      <c r="P109" s="39"/>
      <c r="Q109"/>
      <c r="R109" s="80"/>
      <c r="S109" s="38"/>
      <c r="T109" s="39"/>
      <c r="U109" s="40"/>
      <c r="V109"/>
      <c r="W109"/>
      <c r="X109"/>
      <c r="Y109"/>
      <c r="Z109"/>
      <c r="AC109" s="67"/>
      <c r="AD109" s="67"/>
      <c r="AF109" s="67"/>
      <c r="AH109" s="67"/>
      <c r="AT109" s="8"/>
      <c r="AU109" s="9"/>
    </row>
    <row r="110" spans="1:47" x14ac:dyDescent="0.2">
      <c r="A110"/>
      <c r="B110"/>
      <c r="C110"/>
      <c r="D110"/>
      <c r="E110"/>
      <c r="F110"/>
      <c r="G110"/>
      <c r="H110"/>
      <c r="I110"/>
      <c r="J110"/>
      <c r="K110"/>
      <c r="L110" s="38"/>
      <c r="M110" s="39"/>
      <c r="N110"/>
      <c r="O110" s="38"/>
      <c r="P110" s="39"/>
      <c r="Q110"/>
      <c r="R110" s="80"/>
      <c r="S110" s="38"/>
      <c r="T110" s="39"/>
      <c r="U110" s="40"/>
      <c r="V110"/>
      <c r="W110"/>
      <c r="X110"/>
      <c r="Y110"/>
      <c r="Z110"/>
      <c r="AC110" s="67"/>
      <c r="AD110" s="67"/>
      <c r="AF110" s="67"/>
      <c r="AH110" s="67"/>
      <c r="AT110" s="8"/>
      <c r="AU110" s="9"/>
    </row>
    <row r="111" spans="1:47" x14ac:dyDescent="0.2">
      <c r="A111"/>
      <c r="B111"/>
      <c r="C111"/>
      <c r="D111"/>
      <c r="E111"/>
      <c r="F111"/>
      <c r="G111"/>
      <c r="H111"/>
      <c r="I111"/>
      <c r="J111"/>
      <c r="K111"/>
      <c r="L111" s="38"/>
      <c r="M111" s="39"/>
      <c r="N111"/>
      <c r="O111" s="38"/>
      <c r="P111" s="39"/>
      <c r="Q111"/>
      <c r="R111" s="80"/>
      <c r="S111" s="38"/>
      <c r="T111" s="39"/>
      <c r="U111" s="40"/>
      <c r="V111"/>
      <c r="W111"/>
      <c r="X111"/>
      <c r="Y111"/>
      <c r="Z111"/>
      <c r="AC111" s="67"/>
      <c r="AD111" s="67"/>
      <c r="AF111" s="67"/>
      <c r="AH111" s="67"/>
      <c r="AT111" s="8"/>
      <c r="AU111" s="9"/>
    </row>
    <row r="112" spans="1:47" x14ac:dyDescent="0.2">
      <c r="A112"/>
      <c r="B112"/>
      <c r="C112"/>
      <c r="D112"/>
      <c r="E112"/>
      <c r="F112"/>
      <c r="G112"/>
      <c r="H112"/>
      <c r="I112"/>
      <c r="J112"/>
      <c r="K112"/>
      <c r="L112" s="38"/>
      <c r="M112" s="39"/>
      <c r="N112"/>
      <c r="O112" s="38"/>
      <c r="P112" s="39"/>
      <c r="Q112"/>
      <c r="R112" s="80"/>
      <c r="S112" s="38"/>
      <c r="T112" s="39"/>
      <c r="U112" s="40"/>
      <c r="V112"/>
      <c r="W112"/>
      <c r="X112"/>
      <c r="Y112"/>
      <c r="Z112"/>
      <c r="AC112" s="67"/>
      <c r="AD112" s="67"/>
      <c r="AF112" s="67"/>
      <c r="AH112" s="67"/>
      <c r="AT112" s="8"/>
      <c r="AU112" s="9"/>
    </row>
    <row r="113" spans="1:47" x14ac:dyDescent="0.2">
      <c r="A113"/>
      <c r="B113"/>
      <c r="C113"/>
      <c r="D113"/>
      <c r="E113"/>
      <c r="F113"/>
      <c r="G113"/>
      <c r="H113"/>
      <c r="I113"/>
      <c r="J113"/>
      <c r="K113"/>
      <c r="L113" s="38"/>
      <c r="M113" s="39"/>
      <c r="N113"/>
      <c r="O113" s="38"/>
      <c r="P113" s="39"/>
      <c r="Q113"/>
      <c r="R113" s="80"/>
      <c r="S113" s="38"/>
      <c r="T113" s="39"/>
      <c r="U113" s="40"/>
      <c r="V113"/>
      <c r="W113"/>
      <c r="X113"/>
      <c r="Y113"/>
      <c r="Z113"/>
      <c r="AC113" s="67"/>
      <c r="AD113" s="67"/>
      <c r="AF113" s="67"/>
      <c r="AH113" s="67"/>
      <c r="AT113" s="8"/>
      <c r="AU113" s="9"/>
    </row>
    <row r="114" spans="1:47" x14ac:dyDescent="0.2">
      <c r="A114"/>
      <c r="B114"/>
      <c r="C114"/>
      <c r="D114"/>
      <c r="E114"/>
      <c r="F114"/>
      <c r="G114"/>
      <c r="H114"/>
      <c r="I114"/>
      <c r="J114"/>
      <c r="K114"/>
      <c r="L114" s="38"/>
      <c r="M114" s="39"/>
      <c r="N114"/>
      <c r="O114" s="38"/>
      <c r="P114" s="39"/>
      <c r="Q114"/>
      <c r="R114" s="80"/>
      <c r="S114" s="38"/>
      <c r="T114" s="39"/>
      <c r="U114" s="40"/>
      <c r="V114"/>
      <c r="W114"/>
      <c r="X114"/>
      <c r="Y114"/>
      <c r="Z114"/>
      <c r="AC114" s="67"/>
      <c r="AD114" s="67"/>
      <c r="AF114" s="67"/>
      <c r="AH114" s="67"/>
      <c r="AT114" s="8"/>
      <c r="AU114" s="9"/>
    </row>
    <row r="115" spans="1:47" x14ac:dyDescent="0.2">
      <c r="A115"/>
      <c r="B115"/>
      <c r="C115"/>
      <c r="D115"/>
      <c r="E115"/>
      <c r="F115"/>
      <c r="G115"/>
      <c r="H115"/>
      <c r="I115"/>
      <c r="J115"/>
      <c r="K115"/>
      <c r="L115" s="38"/>
      <c r="M115" s="39"/>
      <c r="N115"/>
      <c r="O115" s="38"/>
      <c r="P115" s="39"/>
      <c r="Q115"/>
      <c r="R115" s="80"/>
      <c r="S115" s="38"/>
      <c r="T115" s="39"/>
      <c r="U115" s="40"/>
      <c r="V115"/>
      <c r="W115"/>
      <c r="X115"/>
      <c r="Y115"/>
      <c r="Z115"/>
      <c r="AC115" s="67"/>
      <c r="AD115" s="67"/>
      <c r="AF115" s="67"/>
      <c r="AH115" s="67"/>
      <c r="AT115" s="8"/>
      <c r="AU115" s="9"/>
    </row>
    <row r="116" spans="1:47" x14ac:dyDescent="0.2">
      <c r="A116"/>
      <c r="B116"/>
      <c r="C116"/>
      <c r="D116"/>
      <c r="E116"/>
      <c r="F116"/>
      <c r="G116"/>
      <c r="H116"/>
      <c r="I116"/>
      <c r="J116"/>
      <c r="K116"/>
      <c r="L116" s="38"/>
      <c r="M116" s="39"/>
      <c r="N116"/>
      <c r="O116" s="38"/>
      <c r="P116" s="39"/>
      <c r="Q116"/>
      <c r="R116" s="80"/>
      <c r="S116" s="38"/>
      <c r="T116" s="39"/>
      <c r="U116" s="40"/>
      <c r="V116"/>
      <c r="W116"/>
      <c r="X116"/>
      <c r="Y116"/>
      <c r="Z116"/>
      <c r="AC116" s="67"/>
      <c r="AD116" s="67"/>
      <c r="AF116" s="67"/>
      <c r="AH116" s="67"/>
      <c r="AT116" s="8"/>
      <c r="AU116" s="9"/>
    </row>
    <row r="117" spans="1:47" x14ac:dyDescent="0.2">
      <c r="A117"/>
      <c r="B117"/>
      <c r="C117"/>
      <c r="D117"/>
      <c r="E117"/>
      <c r="F117"/>
      <c r="G117"/>
      <c r="H117"/>
      <c r="I117"/>
      <c r="J117"/>
      <c r="K117"/>
      <c r="L117" s="38"/>
      <c r="M117" s="39"/>
      <c r="N117"/>
      <c r="O117" s="38"/>
      <c r="P117" s="39"/>
      <c r="Q117"/>
      <c r="R117" s="80"/>
      <c r="S117" s="38"/>
      <c r="T117" s="39"/>
      <c r="U117" s="40"/>
      <c r="V117"/>
      <c r="W117"/>
      <c r="X117"/>
      <c r="Y117"/>
      <c r="Z117"/>
      <c r="AC117" s="67"/>
      <c r="AD117" s="67"/>
      <c r="AF117" s="67"/>
      <c r="AH117" s="67"/>
      <c r="AT117" s="8"/>
      <c r="AU117" s="9"/>
    </row>
    <row r="118" spans="1:47" x14ac:dyDescent="0.2">
      <c r="A118"/>
      <c r="B118"/>
      <c r="C118"/>
      <c r="D118"/>
      <c r="E118"/>
      <c r="F118"/>
      <c r="G118"/>
      <c r="H118"/>
      <c r="I118"/>
      <c r="J118"/>
      <c r="K118"/>
      <c r="L118" s="38"/>
      <c r="M118" s="39"/>
      <c r="N118"/>
      <c r="O118" s="38"/>
      <c r="P118" s="39"/>
      <c r="Q118"/>
      <c r="R118" s="80"/>
      <c r="S118" s="38"/>
      <c r="T118" s="39"/>
      <c r="U118" s="40"/>
      <c r="V118"/>
      <c r="W118"/>
      <c r="X118"/>
      <c r="Y118"/>
      <c r="Z118"/>
      <c r="AC118" s="67"/>
      <c r="AD118" s="67"/>
      <c r="AF118" s="67"/>
      <c r="AH118" s="67"/>
      <c r="AT118" s="8"/>
      <c r="AU118" s="9"/>
    </row>
    <row r="119" spans="1:47" x14ac:dyDescent="0.2">
      <c r="A119"/>
      <c r="B119"/>
      <c r="C119"/>
      <c r="D119"/>
      <c r="E119"/>
      <c r="F119"/>
      <c r="G119"/>
      <c r="H119"/>
      <c r="I119"/>
      <c r="J119"/>
      <c r="K119"/>
      <c r="L119" s="38"/>
      <c r="M119" s="39"/>
      <c r="N119"/>
      <c r="O119" s="38"/>
      <c r="P119" s="39"/>
      <c r="Q119"/>
      <c r="R119" s="80"/>
      <c r="S119" s="38"/>
      <c r="T119" s="39"/>
      <c r="U119" s="40"/>
      <c r="V119"/>
      <c r="W119"/>
      <c r="X119"/>
      <c r="Y119"/>
      <c r="Z119"/>
      <c r="AC119" s="67"/>
      <c r="AD119" s="67"/>
      <c r="AF119" s="67"/>
      <c r="AH119" s="67"/>
      <c r="AT119" s="8"/>
      <c r="AU119" s="9"/>
    </row>
    <row r="120" spans="1:47" x14ac:dyDescent="0.2">
      <c r="A120"/>
      <c r="B120"/>
      <c r="C120"/>
      <c r="D120"/>
      <c r="E120"/>
      <c r="F120"/>
      <c r="G120"/>
      <c r="H120"/>
      <c r="I120"/>
      <c r="J120"/>
      <c r="K120"/>
      <c r="L120" s="38"/>
      <c r="M120" s="39"/>
      <c r="N120"/>
      <c r="O120" s="38"/>
      <c r="P120" s="39"/>
      <c r="Q120"/>
      <c r="R120" s="80"/>
      <c r="S120" s="38"/>
      <c r="T120" s="39"/>
      <c r="U120" s="40"/>
      <c r="V120"/>
      <c r="W120"/>
      <c r="X120"/>
      <c r="Y120"/>
      <c r="Z120"/>
      <c r="AC120" s="67"/>
      <c r="AD120" s="67"/>
      <c r="AF120" s="67"/>
      <c r="AH120" s="67"/>
      <c r="AT120" s="8"/>
      <c r="AU120" s="9"/>
    </row>
    <row r="121" spans="1:47" x14ac:dyDescent="0.2">
      <c r="A121"/>
      <c r="B121"/>
      <c r="C121"/>
      <c r="D121"/>
      <c r="E121"/>
      <c r="F121"/>
      <c r="G121"/>
      <c r="H121"/>
      <c r="I121"/>
      <c r="J121"/>
      <c r="K121"/>
      <c r="L121" s="38"/>
      <c r="M121" s="39"/>
      <c r="N121"/>
      <c r="O121" s="38"/>
      <c r="P121" s="39"/>
      <c r="Q121"/>
      <c r="R121" s="80"/>
      <c r="S121" s="38"/>
      <c r="T121" s="39"/>
      <c r="U121" s="40"/>
      <c r="V121"/>
      <c r="W121"/>
      <c r="X121"/>
      <c r="Y121"/>
      <c r="Z121"/>
      <c r="AC121" s="67"/>
      <c r="AD121" s="67"/>
      <c r="AF121" s="67"/>
      <c r="AH121" s="67"/>
      <c r="AT121" s="8"/>
      <c r="AU121" s="9"/>
    </row>
    <row r="122" spans="1:47" x14ac:dyDescent="0.2">
      <c r="A122"/>
      <c r="B122"/>
      <c r="C122"/>
      <c r="D122"/>
      <c r="E122"/>
      <c r="F122"/>
      <c r="G122"/>
      <c r="H122"/>
      <c r="I122"/>
      <c r="J122"/>
      <c r="K122"/>
      <c r="L122" s="38"/>
      <c r="M122" s="39"/>
      <c r="N122"/>
      <c r="O122" s="38"/>
      <c r="P122" s="39"/>
      <c r="Q122"/>
      <c r="R122" s="80"/>
      <c r="S122" s="38"/>
      <c r="T122" s="39"/>
      <c r="U122" s="40"/>
      <c r="V122"/>
      <c r="W122"/>
      <c r="X122"/>
      <c r="Y122"/>
      <c r="Z122"/>
      <c r="AC122" s="67"/>
      <c r="AD122" s="67"/>
      <c r="AF122" s="67"/>
      <c r="AH122" s="67"/>
      <c r="AT122" s="8"/>
      <c r="AU122" s="9"/>
    </row>
    <row r="123" spans="1:47" x14ac:dyDescent="0.2">
      <c r="A123"/>
      <c r="B123"/>
      <c r="C123"/>
      <c r="D123"/>
      <c r="E123"/>
      <c r="F123"/>
      <c r="G123"/>
      <c r="H123"/>
      <c r="I123"/>
      <c r="J123"/>
      <c r="K123"/>
      <c r="L123" s="38"/>
      <c r="M123" s="39"/>
      <c r="N123"/>
      <c r="O123" s="38"/>
      <c r="P123" s="39"/>
      <c r="Q123"/>
      <c r="R123" s="80"/>
      <c r="S123" s="38"/>
      <c r="T123" s="39"/>
      <c r="U123" s="40"/>
      <c r="V123"/>
      <c r="W123"/>
      <c r="X123"/>
      <c r="Y123"/>
      <c r="Z123"/>
      <c r="AC123" s="67"/>
      <c r="AD123" s="67"/>
      <c r="AF123" s="67"/>
      <c r="AH123" s="67"/>
      <c r="AT123" s="8"/>
      <c r="AU123" s="9"/>
    </row>
    <row r="124" spans="1:47" x14ac:dyDescent="0.2">
      <c r="A124"/>
      <c r="B124"/>
      <c r="C124"/>
      <c r="D124"/>
      <c r="E124"/>
      <c r="F124"/>
      <c r="G124"/>
      <c r="H124"/>
      <c r="I124"/>
      <c r="J124"/>
      <c r="K124"/>
      <c r="L124" s="38"/>
      <c r="M124" s="39"/>
      <c r="N124"/>
      <c r="O124" s="38"/>
      <c r="P124" s="39"/>
      <c r="Q124"/>
      <c r="R124" s="80"/>
      <c r="S124" s="38"/>
      <c r="T124" s="39"/>
      <c r="U124" s="40"/>
      <c r="V124"/>
      <c r="W124"/>
      <c r="X124"/>
      <c r="Y124"/>
      <c r="Z124"/>
      <c r="AC124" s="67"/>
      <c r="AD124" s="67"/>
      <c r="AF124" s="67"/>
      <c r="AH124" s="67"/>
      <c r="AT124" s="8"/>
      <c r="AU124" s="9"/>
    </row>
    <row r="125" spans="1:47" x14ac:dyDescent="0.2">
      <c r="A125"/>
      <c r="B125"/>
      <c r="C125"/>
      <c r="D125"/>
      <c r="E125"/>
      <c r="F125"/>
      <c r="G125"/>
      <c r="H125"/>
      <c r="I125"/>
      <c r="J125"/>
      <c r="K125"/>
      <c r="L125" s="38"/>
      <c r="M125" s="39"/>
      <c r="N125"/>
      <c r="O125" s="38"/>
      <c r="P125" s="39"/>
      <c r="Q125"/>
      <c r="R125" s="80"/>
      <c r="S125" s="38"/>
      <c r="T125" s="39"/>
      <c r="U125" s="40"/>
      <c r="V125"/>
      <c r="W125"/>
      <c r="X125"/>
      <c r="Y125"/>
      <c r="Z125"/>
      <c r="AC125" s="67"/>
      <c r="AD125" s="67"/>
      <c r="AF125" s="67"/>
      <c r="AH125" s="67"/>
      <c r="AT125" s="8"/>
      <c r="AU125" s="9"/>
    </row>
    <row r="126" spans="1:47" x14ac:dyDescent="0.2">
      <c r="A126"/>
      <c r="B126"/>
      <c r="C126"/>
      <c r="D126"/>
      <c r="E126"/>
      <c r="F126"/>
      <c r="G126"/>
      <c r="H126"/>
      <c r="I126"/>
      <c r="J126"/>
      <c r="K126"/>
      <c r="L126" s="38"/>
      <c r="M126" s="39"/>
      <c r="N126"/>
      <c r="O126" s="38"/>
      <c r="P126" s="39"/>
      <c r="Q126"/>
      <c r="R126" s="80"/>
      <c r="S126" s="38"/>
      <c r="T126" s="39"/>
      <c r="U126" s="40"/>
      <c r="V126"/>
      <c r="W126"/>
      <c r="X126"/>
      <c r="Y126"/>
      <c r="Z126"/>
      <c r="AC126" s="67"/>
      <c r="AD126" s="67"/>
      <c r="AF126" s="67"/>
      <c r="AH126" s="67"/>
      <c r="AT126" s="8"/>
      <c r="AU126" s="9"/>
    </row>
    <row r="127" spans="1:47" x14ac:dyDescent="0.2">
      <c r="A127"/>
      <c r="B127"/>
      <c r="C127"/>
      <c r="D127"/>
      <c r="E127"/>
      <c r="F127"/>
      <c r="G127"/>
      <c r="H127"/>
      <c r="I127"/>
      <c r="J127"/>
      <c r="K127"/>
      <c r="L127" s="38"/>
      <c r="M127" s="39"/>
      <c r="N127"/>
      <c r="O127" s="38"/>
      <c r="P127" s="39"/>
      <c r="Q127"/>
      <c r="R127" s="80"/>
      <c r="S127" s="38"/>
      <c r="T127" s="39"/>
      <c r="U127" s="40"/>
      <c r="V127"/>
      <c r="W127"/>
      <c r="X127"/>
      <c r="Y127"/>
      <c r="Z127"/>
      <c r="AC127" s="67"/>
      <c r="AD127" s="67"/>
      <c r="AF127" s="67"/>
      <c r="AH127" s="67"/>
      <c r="AT127" s="8"/>
      <c r="AU127" s="9"/>
    </row>
    <row r="128" spans="1:47" x14ac:dyDescent="0.2">
      <c r="A128"/>
      <c r="B128"/>
      <c r="C128"/>
      <c r="D128"/>
      <c r="E128"/>
      <c r="F128"/>
      <c r="G128"/>
      <c r="H128"/>
      <c r="I128"/>
      <c r="J128"/>
      <c r="K128"/>
      <c r="L128" s="38"/>
      <c r="M128" s="39"/>
      <c r="N128"/>
      <c r="O128" s="38"/>
      <c r="P128" s="39"/>
      <c r="Q128"/>
      <c r="R128" s="80"/>
      <c r="S128" s="38"/>
      <c r="T128" s="39"/>
      <c r="U128" s="40"/>
      <c r="V128"/>
      <c r="W128"/>
      <c r="X128"/>
      <c r="Y128"/>
      <c r="Z128"/>
      <c r="AC128" s="67"/>
      <c r="AD128" s="67"/>
      <c r="AF128" s="67"/>
      <c r="AH128" s="67"/>
      <c r="AT128" s="8"/>
      <c r="AU128" s="9"/>
    </row>
    <row r="129" spans="1:47" x14ac:dyDescent="0.2">
      <c r="A129"/>
      <c r="B129"/>
      <c r="C129"/>
      <c r="D129"/>
      <c r="E129"/>
      <c r="F129"/>
      <c r="G129"/>
      <c r="H129"/>
      <c r="I129"/>
      <c r="J129"/>
      <c r="K129"/>
      <c r="L129" s="38"/>
      <c r="M129" s="39"/>
      <c r="N129"/>
      <c r="O129" s="38"/>
      <c r="P129" s="39"/>
      <c r="Q129"/>
      <c r="R129" s="80"/>
      <c r="S129" s="38"/>
      <c r="T129" s="39"/>
      <c r="U129" s="40"/>
      <c r="V129"/>
      <c r="W129"/>
      <c r="X129"/>
      <c r="Y129"/>
      <c r="Z129"/>
      <c r="AC129" s="67"/>
      <c r="AD129" s="67"/>
      <c r="AF129" s="67"/>
      <c r="AH129" s="67"/>
      <c r="AT129" s="8"/>
      <c r="AU129" s="9"/>
    </row>
    <row r="130" spans="1:47" x14ac:dyDescent="0.2">
      <c r="A130"/>
      <c r="B130"/>
      <c r="C130"/>
      <c r="D130"/>
      <c r="E130"/>
      <c r="F130"/>
      <c r="G130"/>
      <c r="H130"/>
      <c r="I130"/>
      <c r="J130"/>
      <c r="K130"/>
      <c r="L130" s="38"/>
      <c r="M130" s="39"/>
      <c r="N130"/>
      <c r="O130" s="38"/>
      <c r="P130" s="39"/>
      <c r="Q130"/>
      <c r="R130" s="80"/>
      <c r="S130" s="38"/>
      <c r="T130" s="39"/>
      <c r="U130" s="40"/>
      <c r="V130"/>
      <c r="W130"/>
      <c r="X130"/>
      <c r="Y130"/>
      <c r="Z130"/>
      <c r="AC130" s="67"/>
      <c r="AD130" s="67"/>
      <c r="AF130" s="67"/>
      <c r="AH130" s="67"/>
      <c r="AT130" s="8"/>
      <c r="AU130" s="9"/>
    </row>
    <row r="131" spans="1:47" x14ac:dyDescent="0.2">
      <c r="A131"/>
      <c r="B131"/>
      <c r="C131"/>
      <c r="D131"/>
      <c r="E131"/>
      <c r="F131"/>
      <c r="G131"/>
      <c r="H131"/>
      <c r="I131"/>
      <c r="J131"/>
      <c r="K131"/>
      <c r="L131" s="38"/>
      <c r="M131" s="39"/>
      <c r="N131"/>
      <c r="O131" s="38"/>
      <c r="P131" s="39"/>
      <c r="Q131"/>
      <c r="R131" s="80"/>
      <c r="S131" s="38"/>
      <c r="T131" s="39"/>
      <c r="U131" s="40"/>
      <c r="V131"/>
      <c r="W131"/>
      <c r="X131"/>
      <c r="Y131"/>
      <c r="Z131"/>
      <c r="AC131" s="67"/>
      <c r="AD131" s="67"/>
      <c r="AF131" s="67"/>
      <c r="AH131" s="67"/>
      <c r="AT131" s="8"/>
      <c r="AU131" s="9"/>
    </row>
    <row r="132" spans="1:47" x14ac:dyDescent="0.2">
      <c r="A132"/>
      <c r="B132"/>
      <c r="C132"/>
      <c r="D132"/>
      <c r="E132"/>
      <c r="F132"/>
      <c r="G132"/>
      <c r="H132"/>
      <c r="I132"/>
      <c r="J132"/>
      <c r="K132"/>
      <c r="L132" s="38"/>
      <c r="M132" s="39"/>
      <c r="N132"/>
      <c r="O132" s="38"/>
      <c r="P132" s="39"/>
      <c r="Q132"/>
      <c r="R132" s="80"/>
      <c r="S132" s="38"/>
      <c r="T132" s="39"/>
      <c r="U132" s="40"/>
      <c r="V132"/>
      <c r="W132"/>
      <c r="X132"/>
      <c r="Y132"/>
      <c r="Z132"/>
      <c r="AC132" s="67"/>
      <c r="AD132" s="67"/>
      <c r="AF132" s="67"/>
      <c r="AH132" s="67"/>
      <c r="AT132" s="8"/>
      <c r="AU132" s="9"/>
    </row>
    <row r="133" spans="1:47" x14ac:dyDescent="0.2">
      <c r="A133"/>
      <c r="B133"/>
      <c r="C133"/>
      <c r="D133"/>
      <c r="E133"/>
      <c r="F133"/>
      <c r="G133"/>
      <c r="H133"/>
      <c r="I133"/>
      <c r="J133"/>
      <c r="K133"/>
      <c r="L133" s="38"/>
      <c r="M133" s="39"/>
      <c r="N133"/>
      <c r="O133" s="38"/>
      <c r="P133" s="39"/>
      <c r="Q133"/>
      <c r="R133" s="80"/>
      <c r="S133" s="38"/>
      <c r="T133" s="39"/>
      <c r="U133" s="40"/>
      <c r="V133"/>
      <c r="W133"/>
      <c r="X133"/>
      <c r="Y133"/>
      <c r="Z133"/>
      <c r="AC133" s="67"/>
      <c r="AD133" s="67"/>
      <c r="AF133" s="67"/>
      <c r="AH133" s="67"/>
      <c r="AT133" s="8"/>
      <c r="AU133" s="9"/>
    </row>
    <row r="134" spans="1:47" x14ac:dyDescent="0.2">
      <c r="A134"/>
      <c r="B134"/>
      <c r="C134"/>
      <c r="D134"/>
      <c r="E134"/>
      <c r="F134"/>
      <c r="G134"/>
      <c r="H134"/>
      <c r="I134"/>
      <c r="J134"/>
      <c r="K134"/>
      <c r="L134" s="38"/>
      <c r="M134" s="39"/>
      <c r="N134"/>
      <c r="O134" s="38"/>
      <c r="P134" s="39"/>
      <c r="Q134"/>
      <c r="R134" s="80"/>
      <c r="S134" s="38"/>
      <c r="T134" s="39"/>
      <c r="U134" s="40"/>
      <c r="V134"/>
      <c r="W134"/>
      <c r="X134"/>
      <c r="Y134"/>
      <c r="Z134"/>
      <c r="AC134" s="67"/>
      <c r="AD134" s="67"/>
      <c r="AF134" s="67"/>
      <c r="AH134" s="67"/>
      <c r="AT134" s="8"/>
      <c r="AU134" s="9"/>
    </row>
    <row r="135" spans="1:47" x14ac:dyDescent="0.2">
      <c r="A135"/>
      <c r="B135"/>
      <c r="C135"/>
      <c r="D135"/>
      <c r="E135"/>
      <c r="F135"/>
      <c r="G135"/>
      <c r="H135"/>
      <c r="I135"/>
      <c r="J135"/>
      <c r="K135"/>
      <c r="L135" s="38"/>
      <c r="M135" s="39"/>
      <c r="N135"/>
      <c r="O135" s="38"/>
      <c r="P135" s="39"/>
      <c r="Q135"/>
      <c r="R135" s="80"/>
      <c r="S135" s="38"/>
      <c r="T135" s="39"/>
      <c r="U135" s="40"/>
      <c r="V135"/>
      <c r="W135"/>
      <c r="X135"/>
      <c r="Y135"/>
      <c r="Z135"/>
      <c r="AC135" s="67"/>
      <c r="AD135" s="67"/>
      <c r="AF135" s="67"/>
      <c r="AH135" s="67"/>
      <c r="AT135" s="8"/>
      <c r="AU135" s="9"/>
    </row>
    <row r="136" spans="1:47" x14ac:dyDescent="0.2">
      <c r="A136"/>
      <c r="B136"/>
      <c r="C136"/>
      <c r="D136"/>
      <c r="E136"/>
      <c r="F136"/>
      <c r="G136"/>
      <c r="H136"/>
      <c r="I136"/>
      <c r="J136"/>
      <c r="K136"/>
      <c r="L136" s="38"/>
      <c r="M136" s="39"/>
      <c r="N136"/>
      <c r="O136" s="38"/>
      <c r="P136" s="39"/>
      <c r="Q136"/>
      <c r="R136" s="80"/>
      <c r="S136" s="38"/>
      <c r="T136" s="39"/>
      <c r="U136" s="40"/>
      <c r="V136"/>
      <c r="W136"/>
      <c r="X136"/>
      <c r="Y136"/>
      <c r="Z136"/>
      <c r="AC136" s="67"/>
      <c r="AD136" s="67"/>
      <c r="AF136" s="67"/>
      <c r="AH136" s="67"/>
      <c r="AT136" s="8"/>
      <c r="AU136" s="9"/>
    </row>
    <row r="137" spans="1:47" x14ac:dyDescent="0.2">
      <c r="A137"/>
      <c r="B137"/>
      <c r="C137"/>
      <c r="D137"/>
      <c r="E137"/>
      <c r="F137"/>
      <c r="G137"/>
      <c r="H137"/>
      <c r="I137"/>
      <c r="J137"/>
      <c r="K137"/>
      <c r="L137" s="38"/>
      <c r="M137" s="39"/>
      <c r="N137"/>
      <c r="O137" s="38"/>
      <c r="P137" s="39"/>
      <c r="Q137"/>
      <c r="R137" s="80"/>
      <c r="S137" s="38"/>
      <c r="T137" s="39"/>
      <c r="U137" s="40"/>
      <c r="V137"/>
      <c r="W137"/>
      <c r="X137"/>
      <c r="Y137"/>
      <c r="Z137"/>
      <c r="AC137" s="67"/>
      <c r="AD137" s="67"/>
      <c r="AF137" s="67"/>
      <c r="AH137" s="67"/>
      <c r="AT137" s="8"/>
      <c r="AU137" s="9"/>
    </row>
    <row r="138" spans="1:47" x14ac:dyDescent="0.2">
      <c r="A138"/>
      <c r="B138"/>
      <c r="C138"/>
      <c r="D138"/>
      <c r="E138"/>
      <c r="F138"/>
      <c r="G138"/>
      <c r="H138"/>
      <c r="I138"/>
      <c r="J138"/>
      <c r="K138"/>
      <c r="L138" s="38"/>
      <c r="M138" s="39"/>
      <c r="N138"/>
      <c r="O138" s="38"/>
      <c r="P138" s="39"/>
      <c r="Q138"/>
      <c r="R138" s="80"/>
      <c r="S138" s="38"/>
      <c r="T138" s="39"/>
      <c r="U138" s="40"/>
      <c r="V138"/>
      <c r="W138"/>
      <c r="X138"/>
      <c r="Y138"/>
      <c r="Z138"/>
      <c r="AC138" s="67"/>
      <c r="AD138" s="67"/>
      <c r="AF138" s="67"/>
      <c r="AH138" s="67"/>
      <c r="AT138" s="8"/>
      <c r="AU138" s="9"/>
    </row>
    <row r="139" spans="1:47" x14ac:dyDescent="0.2">
      <c r="A139"/>
      <c r="B139"/>
      <c r="C139"/>
      <c r="D139"/>
      <c r="E139"/>
      <c r="F139"/>
      <c r="G139"/>
      <c r="H139"/>
      <c r="I139"/>
      <c r="J139"/>
      <c r="K139"/>
      <c r="L139" s="38"/>
      <c r="M139" s="39"/>
      <c r="N139"/>
      <c r="O139" s="38"/>
      <c r="P139" s="39"/>
      <c r="Q139"/>
      <c r="R139" s="80"/>
      <c r="S139" s="38"/>
      <c r="T139" s="39"/>
      <c r="U139" s="40"/>
      <c r="V139"/>
      <c r="W139"/>
      <c r="X139"/>
      <c r="Y139"/>
      <c r="Z139"/>
      <c r="AC139" s="67"/>
      <c r="AD139" s="67"/>
      <c r="AF139" s="67"/>
      <c r="AH139" s="67"/>
      <c r="AT139" s="8"/>
      <c r="AU139" s="9"/>
    </row>
    <row r="140" spans="1:47" x14ac:dyDescent="0.2">
      <c r="A140"/>
      <c r="B140"/>
      <c r="C140"/>
      <c r="D140"/>
      <c r="E140"/>
      <c r="F140"/>
      <c r="G140"/>
      <c r="H140"/>
      <c r="I140"/>
      <c r="J140"/>
      <c r="K140"/>
      <c r="L140" s="38"/>
      <c r="M140" s="39"/>
      <c r="N140"/>
      <c r="O140" s="38"/>
      <c r="P140" s="39"/>
      <c r="Q140"/>
      <c r="R140" s="80"/>
      <c r="S140" s="38"/>
      <c r="T140" s="39"/>
      <c r="U140" s="40"/>
      <c r="V140"/>
      <c r="W140"/>
      <c r="X140"/>
      <c r="Y140"/>
      <c r="Z140"/>
      <c r="AC140" s="67"/>
      <c r="AD140" s="67"/>
      <c r="AF140" s="67"/>
      <c r="AH140" s="67"/>
      <c r="AT140" s="8"/>
      <c r="AU140" s="9"/>
    </row>
    <row r="141" spans="1:47" x14ac:dyDescent="0.2">
      <c r="A141"/>
      <c r="B141"/>
      <c r="C141"/>
      <c r="D141"/>
      <c r="E141"/>
      <c r="F141"/>
      <c r="G141"/>
      <c r="H141"/>
      <c r="I141"/>
      <c r="J141"/>
      <c r="K141"/>
      <c r="L141" s="38"/>
      <c r="M141" s="39"/>
      <c r="N141"/>
      <c r="O141" s="38"/>
      <c r="P141" s="39"/>
      <c r="Q141"/>
      <c r="R141" s="80"/>
      <c r="S141" s="38"/>
      <c r="T141" s="39"/>
      <c r="U141" s="40"/>
      <c r="V141"/>
      <c r="W141"/>
      <c r="X141"/>
      <c r="Y141"/>
      <c r="Z141"/>
      <c r="AC141" s="67"/>
      <c r="AD141" s="67"/>
      <c r="AF141" s="67"/>
      <c r="AH141" s="67"/>
      <c r="AT141" s="8"/>
      <c r="AU141" s="9"/>
    </row>
    <row r="142" spans="1:47" x14ac:dyDescent="0.2">
      <c r="A142"/>
      <c r="B142"/>
      <c r="C142"/>
      <c r="D142"/>
      <c r="E142"/>
      <c r="F142"/>
      <c r="G142"/>
      <c r="H142"/>
      <c r="I142"/>
      <c r="J142"/>
      <c r="K142"/>
      <c r="L142" s="38"/>
      <c r="M142" s="39"/>
      <c r="N142"/>
      <c r="O142" s="38"/>
      <c r="P142" s="39"/>
      <c r="Q142"/>
      <c r="R142" s="80"/>
      <c r="S142" s="38"/>
      <c r="T142" s="39"/>
      <c r="U142" s="40"/>
      <c r="V142"/>
      <c r="W142"/>
      <c r="X142"/>
      <c r="Y142"/>
      <c r="Z142"/>
      <c r="AC142" s="67"/>
      <c r="AD142" s="67"/>
      <c r="AF142" s="67"/>
      <c r="AH142" s="67"/>
      <c r="AT142" s="8"/>
      <c r="AU142" s="9"/>
    </row>
    <row r="143" spans="1:47" x14ac:dyDescent="0.2">
      <c r="A143"/>
      <c r="B143"/>
      <c r="C143"/>
      <c r="D143"/>
      <c r="E143"/>
      <c r="F143"/>
      <c r="G143"/>
      <c r="H143"/>
      <c r="I143"/>
      <c r="J143"/>
      <c r="K143"/>
      <c r="L143" s="38"/>
      <c r="M143" s="39"/>
      <c r="N143"/>
      <c r="O143" s="38"/>
      <c r="P143" s="39"/>
      <c r="Q143"/>
      <c r="R143" s="80"/>
      <c r="S143" s="38"/>
      <c r="T143" s="39"/>
      <c r="U143" s="40"/>
      <c r="V143"/>
      <c r="W143"/>
      <c r="X143"/>
      <c r="Y143"/>
      <c r="Z143"/>
      <c r="AC143" s="67"/>
      <c r="AD143" s="67"/>
      <c r="AF143" s="67"/>
      <c r="AH143" s="67"/>
      <c r="AT143" s="8"/>
      <c r="AU143" s="9"/>
    </row>
    <row r="144" spans="1:47" x14ac:dyDescent="0.2">
      <c r="A144"/>
      <c r="B144"/>
      <c r="C144"/>
      <c r="D144"/>
      <c r="E144"/>
      <c r="F144"/>
      <c r="G144"/>
      <c r="H144"/>
      <c r="I144"/>
      <c r="J144"/>
      <c r="K144"/>
      <c r="L144" s="38"/>
      <c r="M144" s="39"/>
      <c r="N144"/>
      <c r="O144" s="38"/>
      <c r="P144" s="39"/>
      <c r="Q144"/>
      <c r="R144" s="80"/>
      <c r="S144" s="38"/>
      <c r="T144" s="39"/>
      <c r="U144" s="40"/>
      <c r="V144"/>
      <c r="W144"/>
      <c r="X144"/>
      <c r="Y144"/>
      <c r="Z144"/>
      <c r="AC144" s="67"/>
      <c r="AD144" s="67"/>
      <c r="AF144" s="67"/>
      <c r="AH144" s="67"/>
      <c r="AT144" s="8"/>
      <c r="AU144" s="9"/>
    </row>
    <row r="145" spans="1:47" x14ac:dyDescent="0.2">
      <c r="A145"/>
      <c r="B145"/>
      <c r="C145"/>
      <c r="D145"/>
      <c r="E145"/>
      <c r="F145"/>
      <c r="G145"/>
      <c r="H145"/>
      <c r="I145"/>
      <c r="J145"/>
      <c r="K145"/>
      <c r="L145" s="38"/>
      <c r="M145" s="39"/>
      <c r="N145"/>
      <c r="O145" s="38"/>
      <c r="P145" s="39"/>
      <c r="Q145"/>
      <c r="R145" s="80"/>
      <c r="S145" s="38"/>
      <c r="T145" s="39"/>
      <c r="U145" s="40"/>
      <c r="V145"/>
      <c r="W145"/>
      <c r="X145"/>
      <c r="Y145"/>
      <c r="Z145"/>
      <c r="AC145" s="67"/>
      <c r="AD145" s="67"/>
      <c r="AF145" s="67"/>
      <c r="AH145" s="67"/>
      <c r="AT145" s="8"/>
      <c r="AU145" s="9"/>
    </row>
    <row r="146" spans="1:47" x14ac:dyDescent="0.2">
      <c r="A146"/>
      <c r="B146"/>
      <c r="C146"/>
      <c r="D146"/>
      <c r="E146"/>
      <c r="F146"/>
      <c r="G146"/>
      <c r="H146"/>
      <c r="I146"/>
      <c r="J146"/>
      <c r="K146"/>
      <c r="L146" s="38"/>
      <c r="M146" s="39"/>
      <c r="N146"/>
      <c r="O146" s="38"/>
      <c r="P146" s="39"/>
      <c r="Q146"/>
      <c r="R146" s="80"/>
      <c r="S146" s="38"/>
      <c r="T146" s="39"/>
      <c r="U146" s="40"/>
      <c r="V146"/>
      <c r="W146"/>
      <c r="X146"/>
      <c r="Y146"/>
      <c r="Z146"/>
      <c r="AC146" s="67"/>
      <c r="AD146" s="67"/>
      <c r="AF146" s="67"/>
      <c r="AH146" s="67"/>
      <c r="AT146" s="8"/>
      <c r="AU146" s="9"/>
    </row>
    <row r="147" spans="1:47" x14ac:dyDescent="0.2">
      <c r="A147"/>
      <c r="B147"/>
      <c r="C147"/>
      <c r="D147"/>
      <c r="E147"/>
      <c r="F147"/>
      <c r="G147"/>
      <c r="H147"/>
      <c r="I147"/>
      <c r="J147"/>
      <c r="K147"/>
      <c r="L147" s="38"/>
      <c r="M147" s="39"/>
      <c r="N147"/>
      <c r="O147" s="38"/>
      <c r="P147" s="39"/>
      <c r="Q147"/>
      <c r="R147" s="80"/>
      <c r="S147" s="38"/>
      <c r="T147" s="39"/>
      <c r="U147" s="40"/>
      <c r="V147"/>
      <c r="W147"/>
      <c r="X147"/>
      <c r="Y147"/>
      <c r="Z147"/>
      <c r="AC147" s="67"/>
      <c r="AD147" s="67"/>
      <c r="AF147" s="67"/>
      <c r="AH147" s="67"/>
      <c r="AT147" s="8"/>
      <c r="AU147" s="9"/>
    </row>
    <row r="148" spans="1:47" x14ac:dyDescent="0.2">
      <c r="A148"/>
      <c r="B148"/>
      <c r="C148"/>
      <c r="D148"/>
      <c r="E148"/>
      <c r="F148"/>
      <c r="G148"/>
      <c r="H148"/>
      <c r="I148"/>
      <c r="J148"/>
      <c r="K148"/>
      <c r="L148" s="38"/>
      <c r="M148" s="39"/>
      <c r="N148"/>
      <c r="O148" s="38"/>
      <c r="P148" s="39"/>
      <c r="Q148"/>
      <c r="R148" s="80"/>
      <c r="S148" s="38"/>
      <c r="T148" s="39"/>
      <c r="U148" s="40"/>
      <c r="V148"/>
      <c r="W148"/>
      <c r="X148"/>
      <c r="Y148"/>
      <c r="Z148"/>
      <c r="AC148" s="67"/>
      <c r="AD148" s="67"/>
      <c r="AF148" s="67"/>
      <c r="AH148" s="67"/>
      <c r="AT148" s="8"/>
      <c r="AU148" s="9"/>
    </row>
    <row r="149" spans="1:47" x14ac:dyDescent="0.2">
      <c r="A149"/>
      <c r="B149"/>
      <c r="C149"/>
      <c r="D149"/>
      <c r="E149"/>
      <c r="F149"/>
      <c r="G149"/>
      <c r="H149"/>
      <c r="I149"/>
      <c r="J149"/>
      <c r="K149"/>
      <c r="L149" s="38"/>
      <c r="M149" s="39"/>
      <c r="N149"/>
      <c r="O149" s="38"/>
      <c r="P149" s="39"/>
      <c r="Q149"/>
      <c r="R149" s="80"/>
      <c r="S149" s="38"/>
      <c r="T149" s="39"/>
      <c r="U149" s="40"/>
      <c r="V149"/>
      <c r="W149"/>
      <c r="X149"/>
      <c r="Y149"/>
      <c r="Z149"/>
      <c r="AC149" s="67"/>
      <c r="AD149" s="67"/>
      <c r="AF149" s="67"/>
      <c r="AH149" s="67"/>
      <c r="AT149" s="8"/>
      <c r="AU149" s="9"/>
    </row>
    <row r="150" spans="1:47" x14ac:dyDescent="0.2">
      <c r="A150"/>
      <c r="B150"/>
      <c r="C150"/>
      <c r="D150"/>
      <c r="E150"/>
      <c r="F150"/>
      <c r="G150"/>
      <c r="H150"/>
      <c r="I150"/>
      <c r="J150"/>
      <c r="K150"/>
      <c r="L150" s="38"/>
      <c r="M150" s="39"/>
      <c r="N150"/>
      <c r="O150" s="38"/>
      <c r="P150" s="39"/>
      <c r="Q150"/>
      <c r="R150" s="80"/>
      <c r="S150" s="38"/>
      <c r="T150" s="39"/>
      <c r="U150" s="40"/>
      <c r="V150"/>
      <c r="W150"/>
      <c r="X150"/>
      <c r="Y150"/>
      <c r="Z150"/>
      <c r="AC150" s="67"/>
      <c r="AD150" s="67"/>
      <c r="AF150" s="67"/>
      <c r="AH150" s="67"/>
      <c r="AT150" s="8"/>
      <c r="AU150" s="9"/>
    </row>
    <row r="151" spans="1:47" x14ac:dyDescent="0.2">
      <c r="A151"/>
      <c r="B151"/>
      <c r="C151"/>
      <c r="D151"/>
      <c r="E151"/>
      <c r="F151"/>
      <c r="G151"/>
      <c r="H151"/>
      <c r="I151"/>
      <c r="J151"/>
      <c r="K151"/>
      <c r="L151" s="38"/>
      <c r="M151" s="39"/>
      <c r="N151"/>
      <c r="O151" s="38"/>
      <c r="P151" s="39"/>
      <c r="Q151"/>
      <c r="R151" s="80"/>
      <c r="S151" s="38"/>
      <c r="T151" s="39"/>
      <c r="U151" s="40"/>
      <c r="V151"/>
      <c r="W151"/>
      <c r="X151"/>
      <c r="Y151"/>
      <c r="Z151"/>
      <c r="AC151" s="67"/>
      <c r="AD151" s="67"/>
      <c r="AF151" s="67"/>
      <c r="AH151" s="67"/>
      <c r="AT151" s="8"/>
      <c r="AU151" s="9"/>
    </row>
    <row r="152" spans="1:47" x14ac:dyDescent="0.2">
      <c r="A152"/>
      <c r="B152"/>
      <c r="C152"/>
      <c r="D152"/>
      <c r="E152"/>
      <c r="F152"/>
      <c r="G152"/>
      <c r="H152"/>
      <c r="I152"/>
      <c r="J152"/>
      <c r="K152"/>
      <c r="L152" s="38"/>
      <c r="M152" s="39"/>
      <c r="N152"/>
      <c r="O152" s="38"/>
      <c r="P152" s="39"/>
      <c r="Q152"/>
      <c r="R152" s="80"/>
      <c r="S152" s="38"/>
      <c r="T152" s="39"/>
      <c r="U152" s="40"/>
      <c r="V152"/>
      <c r="W152"/>
      <c r="X152"/>
      <c r="Y152"/>
      <c r="Z152"/>
      <c r="AC152" s="67"/>
      <c r="AD152" s="67"/>
      <c r="AF152" s="67"/>
      <c r="AH152" s="67"/>
      <c r="AT152" s="8"/>
      <c r="AU152" s="9"/>
    </row>
    <row r="153" spans="1:47" x14ac:dyDescent="0.2">
      <c r="A153"/>
      <c r="B153"/>
      <c r="C153"/>
      <c r="D153"/>
      <c r="E153"/>
      <c r="F153"/>
      <c r="G153"/>
      <c r="H153"/>
      <c r="I153"/>
      <c r="J153"/>
      <c r="K153"/>
      <c r="L153" s="38"/>
      <c r="M153" s="39"/>
      <c r="N153"/>
      <c r="O153" s="38"/>
      <c r="P153" s="39"/>
      <c r="Q153"/>
      <c r="R153" s="80"/>
      <c r="S153" s="38"/>
      <c r="T153" s="39"/>
      <c r="U153" s="40"/>
      <c r="V153"/>
      <c r="W153"/>
      <c r="X153"/>
      <c r="Y153"/>
      <c r="Z153"/>
      <c r="AC153" s="67"/>
      <c r="AD153" s="67"/>
      <c r="AF153" s="67"/>
      <c r="AH153" s="67"/>
      <c r="AT153" s="8"/>
      <c r="AU153" s="9"/>
    </row>
    <row r="154" spans="1:47" x14ac:dyDescent="0.2">
      <c r="A154"/>
      <c r="B154"/>
      <c r="C154"/>
      <c r="D154"/>
      <c r="E154"/>
      <c r="F154"/>
      <c r="G154"/>
      <c r="H154"/>
      <c r="I154"/>
      <c r="J154"/>
      <c r="K154"/>
      <c r="L154" s="38"/>
      <c r="M154" s="39"/>
      <c r="N154"/>
      <c r="O154" s="38"/>
      <c r="P154" s="39"/>
      <c r="Q154"/>
      <c r="R154" s="80"/>
      <c r="S154" s="38"/>
      <c r="T154" s="39"/>
      <c r="U154" s="40"/>
      <c r="V154"/>
      <c r="W154"/>
      <c r="X154"/>
      <c r="Y154"/>
      <c r="Z154"/>
      <c r="AC154" s="67"/>
      <c r="AD154" s="67"/>
      <c r="AF154" s="67"/>
      <c r="AH154" s="67"/>
      <c r="AT154" s="8"/>
      <c r="AU154" s="9"/>
    </row>
    <row r="155" spans="1:47" x14ac:dyDescent="0.2">
      <c r="A155"/>
      <c r="B155"/>
      <c r="C155"/>
      <c r="D155"/>
      <c r="E155"/>
      <c r="F155"/>
      <c r="G155"/>
      <c r="H155"/>
      <c r="I155"/>
      <c r="J155"/>
      <c r="K155"/>
      <c r="L155" s="38"/>
      <c r="M155" s="39"/>
      <c r="N155"/>
      <c r="O155" s="38"/>
      <c r="P155" s="39"/>
      <c r="Q155"/>
      <c r="R155" s="80"/>
      <c r="S155" s="38"/>
      <c r="T155" s="39"/>
      <c r="U155" s="40"/>
      <c r="V155"/>
      <c r="W155"/>
      <c r="X155"/>
      <c r="Y155"/>
      <c r="Z155"/>
      <c r="AC155" s="67"/>
      <c r="AD155" s="67"/>
      <c r="AF155" s="67"/>
      <c r="AH155" s="67"/>
      <c r="AT155" s="8"/>
      <c r="AU155" s="9"/>
    </row>
    <row r="156" spans="1:47" x14ac:dyDescent="0.2">
      <c r="A156"/>
      <c r="B156"/>
      <c r="C156"/>
      <c r="D156"/>
      <c r="E156"/>
      <c r="F156"/>
      <c r="G156"/>
      <c r="H156"/>
      <c r="I156"/>
      <c r="J156"/>
      <c r="K156"/>
      <c r="L156" s="38"/>
      <c r="M156" s="39"/>
      <c r="N156"/>
      <c r="O156" s="38"/>
      <c r="P156" s="39"/>
      <c r="Q156"/>
      <c r="R156" s="80"/>
      <c r="S156" s="38"/>
      <c r="T156" s="39"/>
      <c r="U156" s="40"/>
      <c r="V156"/>
      <c r="W156"/>
      <c r="X156"/>
      <c r="Y156"/>
      <c r="Z156"/>
      <c r="AC156" s="67"/>
      <c r="AD156" s="67"/>
      <c r="AF156" s="67"/>
      <c r="AH156" s="67"/>
      <c r="AT156" s="8"/>
      <c r="AU156" s="9"/>
    </row>
    <row r="157" spans="1:47" x14ac:dyDescent="0.2">
      <c r="A157"/>
      <c r="B157"/>
      <c r="C157"/>
      <c r="D157"/>
      <c r="E157"/>
      <c r="F157"/>
      <c r="G157"/>
      <c r="H157"/>
      <c r="I157"/>
      <c r="J157"/>
      <c r="K157"/>
      <c r="L157" s="38"/>
      <c r="M157" s="39"/>
      <c r="N157"/>
      <c r="O157" s="38"/>
      <c r="P157" s="39"/>
      <c r="Q157"/>
      <c r="R157" s="80"/>
      <c r="S157" s="38"/>
      <c r="T157" s="39"/>
      <c r="U157" s="40"/>
      <c r="V157"/>
      <c r="W157"/>
      <c r="X157"/>
      <c r="Y157"/>
      <c r="Z157"/>
      <c r="AC157" s="67"/>
      <c r="AD157" s="67"/>
      <c r="AF157" s="67"/>
      <c r="AH157" s="67"/>
      <c r="AT157" s="8"/>
      <c r="AU157" s="9"/>
    </row>
    <row r="158" spans="1:47" x14ac:dyDescent="0.2">
      <c r="A158"/>
      <c r="B158"/>
      <c r="C158"/>
      <c r="D158"/>
      <c r="E158"/>
      <c r="F158"/>
      <c r="G158"/>
      <c r="H158"/>
      <c r="I158"/>
      <c r="J158"/>
      <c r="K158"/>
      <c r="L158" s="38"/>
      <c r="M158" s="39"/>
      <c r="N158"/>
      <c r="O158" s="38"/>
      <c r="P158" s="39"/>
      <c r="Q158"/>
      <c r="R158" s="80"/>
      <c r="S158" s="38"/>
      <c r="T158" s="39"/>
      <c r="U158" s="40"/>
      <c r="V158"/>
      <c r="W158"/>
      <c r="X158"/>
      <c r="Y158"/>
      <c r="Z158"/>
      <c r="AC158" s="67"/>
      <c r="AD158" s="67"/>
      <c r="AF158" s="67"/>
      <c r="AH158" s="67"/>
      <c r="AT158" s="8"/>
      <c r="AU158" s="9"/>
    </row>
    <row r="159" spans="1:47" x14ac:dyDescent="0.2">
      <c r="A159"/>
      <c r="B159"/>
      <c r="C159"/>
      <c r="D159"/>
      <c r="E159"/>
      <c r="F159"/>
      <c r="G159"/>
      <c r="H159"/>
      <c r="I159"/>
      <c r="J159"/>
      <c r="K159"/>
      <c r="L159" s="38"/>
      <c r="M159" s="39"/>
      <c r="N159"/>
      <c r="O159" s="38"/>
      <c r="P159" s="39"/>
      <c r="Q159"/>
      <c r="R159" s="80"/>
      <c r="S159" s="38"/>
      <c r="T159" s="39"/>
      <c r="U159" s="40"/>
      <c r="V159"/>
      <c r="W159"/>
      <c r="X159"/>
      <c r="Y159"/>
      <c r="Z159"/>
      <c r="AC159" s="67"/>
      <c r="AD159" s="67"/>
      <c r="AF159" s="67"/>
      <c r="AH159" s="67"/>
      <c r="AT159" s="8"/>
      <c r="AU159" s="9"/>
    </row>
    <row r="160" spans="1:47" x14ac:dyDescent="0.2">
      <c r="A160"/>
      <c r="B160"/>
      <c r="C160"/>
      <c r="D160"/>
      <c r="E160"/>
      <c r="F160"/>
      <c r="G160"/>
      <c r="H160"/>
      <c r="I160"/>
      <c r="J160"/>
      <c r="K160"/>
      <c r="L160" s="38"/>
      <c r="M160" s="39"/>
      <c r="N160"/>
      <c r="O160" s="38"/>
      <c r="P160" s="39"/>
      <c r="Q160"/>
      <c r="R160" s="80"/>
      <c r="S160" s="38"/>
      <c r="T160" s="39"/>
      <c r="U160" s="40"/>
      <c r="V160"/>
      <c r="W160"/>
      <c r="X160"/>
      <c r="Y160"/>
      <c r="Z160"/>
      <c r="AC160" s="67"/>
      <c r="AD160" s="67"/>
      <c r="AF160" s="67"/>
      <c r="AH160" s="67"/>
      <c r="AT160" s="8"/>
      <c r="AU160" s="9"/>
    </row>
    <row r="161" spans="1:47" x14ac:dyDescent="0.2">
      <c r="A161"/>
      <c r="B161"/>
      <c r="C161"/>
      <c r="D161"/>
      <c r="E161"/>
      <c r="F161"/>
      <c r="G161"/>
      <c r="H161"/>
      <c r="I161"/>
      <c r="J161"/>
      <c r="K161"/>
      <c r="L161" s="38"/>
      <c r="M161" s="39"/>
      <c r="N161"/>
      <c r="O161" s="38"/>
      <c r="P161" s="39"/>
      <c r="Q161"/>
      <c r="R161" s="80"/>
      <c r="S161" s="38"/>
      <c r="T161" s="39"/>
      <c r="U161" s="40"/>
      <c r="V161"/>
      <c r="W161"/>
      <c r="X161"/>
      <c r="Y161"/>
      <c r="Z161"/>
      <c r="AC161" s="67"/>
      <c r="AD161" s="67"/>
      <c r="AF161" s="67"/>
      <c r="AH161" s="67"/>
      <c r="AT161" s="8"/>
      <c r="AU161" s="9"/>
    </row>
    <row r="162" spans="1:47" x14ac:dyDescent="0.2">
      <c r="A162"/>
      <c r="B162"/>
      <c r="C162"/>
      <c r="D162"/>
      <c r="E162"/>
      <c r="F162"/>
      <c r="G162"/>
      <c r="H162"/>
      <c r="I162"/>
      <c r="J162"/>
      <c r="K162"/>
      <c r="L162" s="38"/>
      <c r="M162" s="39"/>
      <c r="N162"/>
      <c r="O162" s="38"/>
      <c r="P162" s="39"/>
      <c r="Q162"/>
      <c r="R162" s="80"/>
      <c r="S162" s="38"/>
      <c r="T162" s="39"/>
      <c r="U162" s="40"/>
      <c r="V162"/>
      <c r="W162"/>
      <c r="X162"/>
      <c r="Y162"/>
      <c r="Z162"/>
      <c r="AC162" s="67"/>
      <c r="AD162" s="67"/>
      <c r="AF162" s="67"/>
      <c r="AH162" s="67"/>
      <c r="AT162" s="8"/>
      <c r="AU162" s="9"/>
    </row>
    <row r="163" spans="1:47" x14ac:dyDescent="0.2">
      <c r="A163"/>
      <c r="B163"/>
      <c r="C163"/>
      <c r="D163"/>
      <c r="E163"/>
      <c r="F163"/>
      <c r="G163"/>
      <c r="H163"/>
      <c r="I163"/>
      <c r="J163"/>
      <c r="K163"/>
      <c r="L163" s="38"/>
      <c r="M163" s="39"/>
      <c r="N163"/>
      <c r="O163" s="38"/>
      <c r="P163" s="39"/>
      <c r="Q163"/>
      <c r="R163" s="80"/>
      <c r="S163" s="38"/>
      <c r="T163" s="39"/>
      <c r="U163" s="40"/>
      <c r="V163"/>
      <c r="W163"/>
      <c r="X163"/>
      <c r="Y163"/>
      <c r="Z163"/>
      <c r="AC163" s="67"/>
      <c r="AD163" s="67"/>
      <c r="AF163" s="67"/>
      <c r="AH163" s="67"/>
      <c r="AT163" s="8"/>
      <c r="AU163" s="9"/>
    </row>
    <row r="164" spans="1:47" x14ac:dyDescent="0.2">
      <c r="A164"/>
      <c r="B164"/>
      <c r="C164"/>
      <c r="D164"/>
      <c r="E164"/>
      <c r="F164"/>
      <c r="G164"/>
      <c r="H164"/>
      <c r="I164"/>
      <c r="J164"/>
      <c r="K164"/>
      <c r="L164" s="38"/>
      <c r="M164" s="39"/>
      <c r="N164"/>
      <c r="O164" s="38"/>
      <c r="P164" s="39"/>
      <c r="Q164"/>
      <c r="R164" s="80"/>
      <c r="S164" s="38"/>
      <c r="T164" s="39"/>
      <c r="U164" s="40"/>
      <c r="V164"/>
      <c r="W164"/>
      <c r="X164"/>
      <c r="Y164"/>
      <c r="Z164"/>
      <c r="AC164" s="67"/>
      <c r="AD164" s="67"/>
      <c r="AF164" s="67"/>
      <c r="AH164" s="67"/>
      <c r="AT164" s="8"/>
      <c r="AU164" s="9"/>
    </row>
    <row r="165" spans="1:47" x14ac:dyDescent="0.2">
      <c r="A165"/>
      <c r="B165"/>
      <c r="C165"/>
      <c r="D165"/>
      <c r="E165"/>
      <c r="F165"/>
      <c r="G165"/>
      <c r="H165"/>
      <c r="I165"/>
      <c r="J165"/>
      <c r="K165"/>
      <c r="L165" s="38"/>
      <c r="M165" s="39"/>
      <c r="N165"/>
      <c r="O165" s="38"/>
      <c r="P165" s="39"/>
      <c r="Q165"/>
      <c r="R165" s="80"/>
      <c r="S165" s="38"/>
      <c r="T165" s="39"/>
      <c r="U165" s="40"/>
      <c r="V165"/>
      <c r="W165"/>
      <c r="X165"/>
      <c r="Y165"/>
      <c r="Z165"/>
      <c r="AC165" s="67"/>
      <c r="AD165" s="67"/>
      <c r="AF165" s="67"/>
      <c r="AH165" s="67"/>
      <c r="AT165" s="8"/>
      <c r="AU165" s="9"/>
    </row>
    <row r="166" spans="1:47" x14ac:dyDescent="0.2">
      <c r="A166"/>
      <c r="B166"/>
      <c r="C166"/>
      <c r="D166"/>
      <c r="E166"/>
      <c r="F166"/>
      <c r="G166"/>
      <c r="H166"/>
      <c r="I166"/>
      <c r="J166"/>
      <c r="K166"/>
      <c r="L166" s="38"/>
      <c r="M166" s="39"/>
      <c r="N166"/>
      <c r="O166" s="38"/>
      <c r="P166" s="39"/>
      <c r="Q166"/>
      <c r="R166" s="80"/>
      <c r="S166" s="38"/>
      <c r="T166" s="39"/>
      <c r="U166" s="40"/>
      <c r="V166"/>
      <c r="W166"/>
      <c r="X166"/>
      <c r="Y166"/>
      <c r="Z166"/>
      <c r="AC166" s="67"/>
      <c r="AD166" s="67"/>
      <c r="AF166" s="67"/>
      <c r="AH166" s="67"/>
      <c r="AT166" s="8"/>
      <c r="AU166" s="9"/>
    </row>
    <row r="167" spans="1:47" x14ac:dyDescent="0.2">
      <c r="A167"/>
      <c r="B167"/>
      <c r="C167"/>
      <c r="D167"/>
      <c r="E167"/>
      <c r="F167"/>
      <c r="G167"/>
      <c r="H167"/>
      <c r="I167"/>
      <c r="J167"/>
      <c r="K167"/>
      <c r="L167" s="38"/>
      <c r="M167" s="39"/>
      <c r="N167"/>
      <c r="O167" s="38"/>
      <c r="P167" s="39"/>
      <c r="Q167"/>
      <c r="R167" s="80"/>
      <c r="S167" s="38"/>
      <c r="T167" s="39"/>
      <c r="U167" s="40"/>
      <c r="V167"/>
      <c r="W167"/>
      <c r="X167"/>
      <c r="Y167"/>
      <c r="Z167"/>
      <c r="AC167" s="67"/>
      <c r="AD167" s="67"/>
      <c r="AF167" s="67"/>
      <c r="AH167" s="67"/>
      <c r="AT167" s="8"/>
      <c r="AU167" s="9"/>
    </row>
    <row r="168" spans="1:47" x14ac:dyDescent="0.2">
      <c r="A168"/>
      <c r="B168"/>
      <c r="C168"/>
      <c r="D168"/>
      <c r="E168"/>
      <c r="F168"/>
      <c r="G168"/>
      <c r="H168"/>
      <c r="I168"/>
      <c r="J168"/>
      <c r="K168"/>
      <c r="L168" s="38"/>
      <c r="M168" s="39"/>
      <c r="N168"/>
      <c r="O168" s="38"/>
      <c r="P168" s="39"/>
      <c r="Q168"/>
      <c r="R168" s="80"/>
      <c r="S168" s="38"/>
      <c r="T168" s="39"/>
      <c r="U168" s="40"/>
      <c r="V168"/>
      <c r="W168"/>
      <c r="X168"/>
      <c r="Y168"/>
      <c r="Z168"/>
      <c r="AC168" s="67"/>
      <c r="AD168" s="67"/>
      <c r="AF168" s="67"/>
      <c r="AH168" s="67"/>
      <c r="AT168" s="8"/>
      <c r="AU168" s="9"/>
    </row>
    <row r="169" spans="1:47" x14ac:dyDescent="0.2">
      <c r="A169"/>
      <c r="B169"/>
      <c r="C169"/>
      <c r="D169"/>
      <c r="E169"/>
      <c r="F169"/>
      <c r="G169"/>
      <c r="H169"/>
      <c r="I169"/>
      <c r="J169"/>
      <c r="K169"/>
      <c r="L169" s="38"/>
      <c r="M169" s="39"/>
      <c r="N169"/>
      <c r="O169" s="38"/>
      <c r="P169" s="39"/>
      <c r="Q169"/>
      <c r="R169" s="80"/>
      <c r="S169" s="38"/>
      <c r="T169" s="39"/>
      <c r="U169" s="40"/>
      <c r="V169"/>
      <c r="W169"/>
      <c r="X169"/>
      <c r="Y169"/>
      <c r="Z169"/>
      <c r="AC169" s="67"/>
      <c r="AD169" s="67"/>
      <c r="AF169" s="67"/>
      <c r="AH169" s="67"/>
      <c r="AT169" s="8"/>
      <c r="AU169" s="9"/>
    </row>
    <row r="170" spans="1:47" x14ac:dyDescent="0.2">
      <c r="A170"/>
      <c r="B170"/>
      <c r="C170"/>
      <c r="D170"/>
      <c r="E170"/>
      <c r="F170"/>
      <c r="G170"/>
      <c r="H170"/>
      <c r="I170"/>
      <c r="J170"/>
      <c r="K170"/>
      <c r="L170" s="38"/>
      <c r="M170" s="39"/>
      <c r="N170"/>
      <c r="O170" s="38"/>
      <c r="P170" s="39"/>
      <c r="Q170"/>
      <c r="R170" s="80"/>
      <c r="S170" s="38"/>
      <c r="T170" s="39"/>
      <c r="U170" s="40"/>
      <c r="V170"/>
      <c r="W170"/>
      <c r="X170"/>
      <c r="Y170"/>
      <c r="Z170"/>
      <c r="AC170" s="67"/>
      <c r="AD170" s="67"/>
      <c r="AF170" s="67"/>
      <c r="AH170" s="67"/>
      <c r="AT170" s="8"/>
      <c r="AU170" s="9"/>
    </row>
    <row r="171" spans="1:47" x14ac:dyDescent="0.2">
      <c r="A171"/>
      <c r="B171"/>
      <c r="C171"/>
      <c r="D171"/>
      <c r="E171"/>
      <c r="F171"/>
      <c r="G171"/>
      <c r="H171"/>
      <c r="I171"/>
      <c r="J171"/>
      <c r="K171"/>
      <c r="L171" s="38"/>
      <c r="M171" s="39"/>
      <c r="N171"/>
      <c r="O171" s="38"/>
      <c r="P171" s="39"/>
      <c r="Q171"/>
      <c r="R171" s="80"/>
      <c r="S171" s="38"/>
      <c r="T171" s="39"/>
      <c r="U171" s="40"/>
      <c r="V171"/>
      <c r="W171"/>
      <c r="X171"/>
      <c r="Y171"/>
      <c r="Z171"/>
      <c r="AC171" s="67"/>
      <c r="AD171" s="67"/>
      <c r="AF171" s="67"/>
      <c r="AH171" s="67"/>
      <c r="AT171" s="8"/>
      <c r="AU171" s="9"/>
    </row>
    <row r="172" spans="1:47" x14ac:dyDescent="0.2">
      <c r="A172"/>
      <c r="B172"/>
      <c r="C172"/>
      <c r="D172"/>
      <c r="E172"/>
      <c r="F172"/>
      <c r="G172"/>
      <c r="H172"/>
      <c r="I172"/>
      <c r="J172"/>
      <c r="K172"/>
      <c r="L172" s="38"/>
      <c r="M172" s="39"/>
      <c r="N172"/>
      <c r="O172" s="38"/>
      <c r="P172" s="39"/>
      <c r="Q172"/>
      <c r="R172" s="80"/>
      <c r="S172" s="38"/>
      <c r="T172" s="39"/>
      <c r="U172" s="40"/>
      <c r="V172"/>
      <c r="W172"/>
      <c r="X172"/>
      <c r="Y172"/>
      <c r="Z172"/>
      <c r="AC172" s="67"/>
      <c r="AD172" s="67"/>
      <c r="AF172" s="67"/>
      <c r="AH172" s="67"/>
      <c r="AT172" s="8"/>
      <c r="AU172" s="9"/>
    </row>
    <row r="173" spans="1:47" x14ac:dyDescent="0.2">
      <c r="A173"/>
      <c r="B173"/>
      <c r="C173"/>
      <c r="D173"/>
      <c r="E173"/>
      <c r="F173"/>
      <c r="G173"/>
      <c r="H173"/>
      <c r="I173"/>
      <c r="J173"/>
      <c r="K173"/>
      <c r="L173" s="38"/>
      <c r="M173" s="39"/>
      <c r="N173"/>
      <c r="O173" s="38"/>
      <c r="P173" s="39"/>
      <c r="Q173"/>
      <c r="R173" s="80"/>
      <c r="S173" s="38"/>
      <c r="T173" s="39"/>
      <c r="U173" s="40"/>
      <c r="V173"/>
      <c r="W173"/>
      <c r="X173"/>
      <c r="Y173"/>
      <c r="Z173"/>
      <c r="AC173" s="67"/>
      <c r="AD173" s="67"/>
      <c r="AF173" s="67"/>
      <c r="AH173" s="67"/>
      <c r="AT173" s="8"/>
      <c r="AU173" s="9"/>
    </row>
    <row r="174" spans="1:47" x14ac:dyDescent="0.2">
      <c r="A174"/>
      <c r="B174"/>
      <c r="C174"/>
      <c r="D174"/>
      <c r="E174"/>
      <c r="F174"/>
      <c r="G174"/>
      <c r="H174"/>
      <c r="I174"/>
      <c r="J174"/>
      <c r="K174"/>
      <c r="L174" s="38"/>
      <c r="M174" s="39"/>
      <c r="N174"/>
      <c r="O174" s="38"/>
      <c r="P174" s="39"/>
      <c r="Q174"/>
      <c r="R174" s="80"/>
      <c r="S174" s="38"/>
      <c r="T174" s="39"/>
      <c r="U174" s="40"/>
      <c r="V174"/>
      <c r="W174"/>
      <c r="X174"/>
      <c r="Y174"/>
      <c r="Z174"/>
      <c r="AC174" s="67"/>
      <c r="AD174" s="67"/>
      <c r="AF174" s="67"/>
      <c r="AH174" s="67"/>
      <c r="AT174" s="8"/>
      <c r="AU174" s="9"/>
    </row>
    <row r="175" spans="1:47" x14ac:dyDescent="0.2">
      <c r="A175"/>
      <c r="B175"/>
      <c r="C175"/>
      <c r="D175"/>
      <c r="E175"/>
      <c r="F175"/>
      <c r="G175"/>
      <c r="H175"/>
      <c r="I175"/>
      <c r="J175"/>
      <c r="K175"/>
      <c r="L175" s="38"/>
      <c r="M175" s="39"/>
      <c r="N175"/>
      <c r="O175" s="38"/>
      <c r="P175" s="39"/>
      <c r="Q175"/>
      <c r="R175" s="80"/>
      <c r="S175" s="38"/>
      <c r="T175" s="39"/>
      <c r="U175" s="40"/>
      <c r="V175"/>
      <c r="W175"/>
      <c r="X175"/>
      <c r="Y175"/>
      <c r="Z175"/>
      <c r="AC175" s="67"/>
      <c r="AD175" s="67"/>
      <c r="AF175" s="67"/>
      <c r="AH175" s="67"/>
      <c r="AT175" s="8"/>
      <c r="AU175" s="9"/>
    </row>
    <row r="176" spans="1:47" x14ac:dyDescent="0.2">
      <c r="A176"/>
      <c r="B176"/>
      <c r="C176"/>
      <c r="D176"/>
      <c r="E176"/>
      <c r="F176"/>
      <c r="G176"/>
      <c r="H176"/>
      <c r="I176"/>
      <c r="J176"/>
      <c r="K176"/>
      <c r="L176" s="38"/>
      <c r="M176" s="39"/>
      <c r="N176"/>
      <c r="O176" s="38"/>
      <c r="P176" s="39"/>
      <c r="Q176"/>
      <c r="R176" s="80"/>
      <c r="S176" s="38"/>
      <c r="T176" s="39"/>
      <c r="U176" s="40"/>
      <c r="V176"/>
      <c r="W176"/>
      <c r="X176"/>
      <c r="Y176"/>
      <c r="Z176"/>
      <c r="AC176" s="67"/>
      <c r="AD176" s="67"/>
      <c r="AF176" s="67"/>
      <c r="AH176" s="67"/>
      <c r="AT176" s="8"/>
      <c r="AU176" s="9"/>
    </row>
    <row r="177" spans="1:47" x14ac:dyDescent="0.2">
      <c r="A177"/>
      <c r="B177"/>
      <c r="C177"/>
      <c r="D177"/>
      <c r="E177"/>
      <c r="F177"/>
      <c r="G177"/>
      <c r="H177"/>
      <c r="I177"/>
      <c r="J177"/>
      <c r="K177"/>
      <c r="L177" s="38"/>
      <c r="M177" s="39"/>
      <c r="N177"/>
      <c r="O177" s="38"/>
      <c r="P177" s="39"/>
      <c r="Q177"/>
      <c r="R177" s="80"/>
      <c r="S177" s="38"/>
      <c r="T177" s="39"/>
      <c r="U177" s="40"/>
      <c r="V177"/>
      <c r="W177"/>
      <c r="X177"/>
      <c r="Y177"/>
      <c r="Z177"/>
      <c r="AC177" s="67"/>
      <c r="AD177" s="67"/>
      <c r="AF177" s="67"/>
      <c r="AH177" s="67"/>
      <c r="AT177" s="8"/>
      <c r="AU177" s="9"/>
    </row>
    <row r="178" spans="1:47" x14ac:dyDescent="0.2">
      <c r="A178"/>
      <c r="B178"/>
      <c r="C178"/>
      <c r="D178"/>
      <c r="E178"/>
      <c r="F178"/>
      <c r="G178"/>
      <c r="H178"/>
      <c r="I178"/>
      <c r="J178"/>
      <c r="K178"/>
      <c r="L178" s="38"/>
      <c r="M178" s="39"/>
      <c r="N178"/>
      <c r="O178" s="38"/>
      <c r="P178" s="39"/>
      <c r="Q178"/>
      <c r="R178" s="80"/>
      <c r="S178" s="38"/>
      <c r="T178" s="39"/>
      <c r="U178" s="40"/>
      <c r="V178"/>
      <c r="W178"/>
      <c r="X178"/>
      <c r="Y178"/>
      <c r="Z178"/>
      <c r="AC178" s="67"/>
      <c r="AD178" s="67"/>
      <c r="AF178" s="67"/>
      <c r="AH178" s="67"/>
      <c r="AT178" s="8"/>
      <c r="AU178" s="9"/>
    </row>
    <row r="179" spans="1:47" x14ac:dyDescent="0.2">
      <c r="A179"/>
      <c r="B179"/>
      <c r="C179"/>
      <c r="D179"/>
      <c r="E179"/>
      <c r="F179"/>
      <c r="G179"/>
      <c r="H179"/>
      <c r="I179"/>
      <c r="J179"/>
      <c r="K179"/>
      <c r="L179" s="38"/>
      <c r="M179" s="39"/>
      <c r="N179"/>
      <c r="O179" s="38"/>
      <c r="P179" s="39"/>
      <c r="Q179"/>
      <c r="R179" s="80"/>
      <c r="S179" s="38"/>
      <c r="T179" s="39"/>
      <c r="U179" s="40"/>
      <c r="V179"/>
      <c r="W179"/>
      <c r="X179"/>
      <c r="Y179"/>
      <c r="Z179"/>
      <c r="AC179" s="67"/>
      <c r="AD179" s="67"/>
      <c r="AF179" s="67"/>
      <c r="AH179" s="67"/>
      <c r="AT179" s="8"/>
      <c r="AU179" s="9"/>
    </row>
    <row r="180" spans="1:47" x14ac:dyDescent="0.2">
      <c r="A180"/>
      <c r="B180"/>
      <c r="C180"/>
      <c r="D180"/>
      <c r="E180"/>
      <c r="F180"/>
      <c r="G180"/>
      <c r="H180"/>
      <c r="I180"/>
      <c r="J180"/>
      <c r="K180"/>
      <c r="L180" s="38"/>
      <c r="M180" s="39"/>
      <c r="N180"/>
      <c r="O180" s="38"/>
      <c r="P180" s="39"/>
      <c r="Q180"/>
      <c r="R180" s="80"/>
      <c r="S180" s="38"/>
      <c r="T180" s="39"/>
      <c r="U180" s="40"/>
      <c r="V180"/>
      <c r="W180"/>
      <c r="X180"/>
      <c r="Y180"/>
      <c r="Z180"/>
      <c r="AC180" s="67"/>
      <c r="AD180" s="67"/>
      <c r="AF180" s="67"/>
      <c r="AH180" s="67"/>
      <c r="AT180" s="8"/>
      <c r="AU180" s="9"/>
    </row>
    <row r="181" spans="1:47" x14ac:dyDescent="0.2">
      <c r="A181"/>
      <c r="B181"/>
      <c r="C181"/>
      <c r="D181"/>
      <c r="E181"/>
      <c r="F181"/>
      <c r="G181"/>
      <c r="H181"/>
      <c r="I181"/>
      <c r="J181"/>
      <c r="K181"/>
      <c r="L181" s="38"/>
      <c r="M181" s="39"/>
      <c r="N181"/>
      <c r="O181" s="38"/>
      <c r="P181" s="39"/>
      <c r="Q181"/>
      <c r="R181" s="80"/>
      <c r="S181" s="38"/>
      <c r="T181" s="39"/>
      <c r="U181" s="40"/>
      <c r="V181"/>
      <c r="W181"/>
      <c r="X181"/>
      <c r="Y181"/>
      <c r="Z181"/>
      <c r="AC181" s="67"/>
      <c r="AD181" s="67"/>
      <c r="AF181" s="67"/>
      <c r="AH181" s="67"/>
      <c r="AT181" s="8"/>
      <c r="AU181" s="9"/>
    </row>
    <row r="182" spans="1:47" x14ac:dyDescent="0.2">
      <c r="A182"/>
      <c r="B182"/>
      <c r="C182"/>
      <c r="D182"/>
      <c r="E182"/>
      <c r="F182"/>
      <c r="G182"/>
      <c r="H182"/>
      <c r="I182"/>
      <c r="J182"/>
      <c r="K182"/>
      <c r="L182" s="38"/>
      <c r="M182" s="39"/>
      <c r="N182"/>
      <c r="O182" s="38"/>
      <c r="P182" s="39"/>
      <c r="Q182"/>
      <c r="R182" s="80"/>
      <c r="S182" s="38"/>
      <c r="T182" s="39"/>
      <c r="U182" s="40"/>
      <c r="V182"/>
      <c r="W182"/>
      <c r="X182"/>
      <c r="Y182"/>
      <c r="Z182"/>
      <c r="AC182" s="67"/>
      <c r="AD182" s="67"/>
      <c r="AF182" s="67"/>
      <c r="AH182" s="67"/>
      <c r="AT182" s="8"/>
      <c r="AU182" s="9"/>
    </row>
    <row r="183" spans="1:47" x14ac:dyDescent="0.2">
      <c r="A183"/>
      <c r="B183"/>
      <c r="C183"/>
      <c r="D183"/>
      <c r="E183"/>
      <c r="F183"/>
      <c r="G183"/>
      <c r="H183"/>
      <c r="I183"/>
      <c r="J183"/>
      <c r="K183"/>
      <c r="L183" s="38"/>
      <c r="M183" s="39"/>
      <c r="N183"/>
      <c r="O183" s="38"/>
      <c r="P183" s="39"/>
      <c r="Q183"/>
      <c r="R183" s="80"/>
      <c r="S183" s="38"/>
      <c r="T183" s="39"/>
      <c r="U183" s="40"/>
      <c r="V183"/>
      <c r="W183"/>
      <c r="X183"/>
      <c r="Y183"/>
      <c r="Z183"/>
      <c r="AC183" s="67"/>
      <c r="AD183" s="67"/>
      <c r="AF183" s="67"/>
      <c r="AH183" s="67"/>
      <c r="AT183" s="8"/>
      <c r="AU183" s="9"/>
    </row>
    <row r="184" spans="1:47" x14ac:dyDescent="0.2">
      <c r="A184"/>
      <c r="B184"/>
      <c r="C184"/>
      <c r="D184"/>
      <c r="E184"/>
      <c r="F184"/>
      <c r="G184"/>
      <c r="H184"/>
      <c r="I184"/>
      <c r="J184"/>
      <c r="K184"/>
      <c r="L184" s="38"/>
      <c r="M184" s="39"/>
      <c r="N184"/>
      <c r="O184" s="38"/>
      <c r="P184" s="39"/>
      <c r="Q184"/>
      <c r="R184" s="80"/>
      <c r="S184" s="38"/>
      <c r="T184" s="39"/>
      <c r="U184" s="40"/>
      <c r="V184"/>
      <c r="W184"/>
      <c r="X184"/>
      <c r="Y184"/>
      <c r="Z184"/>
      <c r="AC184" s="67"/>
      <c r="AD184" s="67"/>
      <c r="AF184" s="67"/>
      <c r="AH184" s="67"/>
      <c r="AT184" s="8"/>
      <c r="AU184" s="9"/>
    </row>
    <row r="185" spans="1:47" x14ac:dyDescent="0.2">
      <c r="A185"/>
      <c r="B185"/>
      <c r="C185"/>
      <c r="D185"/>
      <c r="E185"/>
      <c r="F185"/>
      <c r="G185"/>
      <c r="H185"/>
      <c r="I185"/>
      <c r="J185"/>
      <c r="K185"/>
      <c r="L185" s="38"/>
      <c r="M185" s="39"/>
      <c r="N185"/>
      <c r="O185" s="38"/>
      <c r="P185" s="39"/>
      <c r="Q185"/>
      <c r="R185" s="80"/>
      <c r="S185" s="38"/>
      <c r="T185" s="39"/>
      <c r="U185" s="40"/>
      <c r="V185"/>
      <c r="W185"/>
      <c r="X185"/>
      <c r="Y185"/>
      <c r="Z185"/>
      <c r="AC185" s="67"/>
      <c r="AD185" s="67"/>
      <c r="AF185" s="67"/>
      <c r="AH185" s="67"/>
      <c r="AT185" s="8"/>
      <c r="AU185" s="9"/>
    </row>
    <row r="186" spans="1:47" x14ac:dyDescent="0.2">
      <c r="A186"/>
      <c r="B186"/>
      <c r="C186"/>
      <c r="D186"/>
      <c r="E186"/>
      <c r="F186"/>
      <c r="G186"/>
      <c r="H186"/>
      <c r="I186"/>
      <c r="J186"/>
      <c r="K186"/>
      <c r="L186" s="38"/>
      <c r="M186" s="39"/>
      <c r="N186"/>
      <c r="O186" s="38"/>
      <c r="P186" s="39"/>
      <c r="Q186"/>
      <c r="R186" s="80"/>
      <c r="S186" s="38"/>
      <c r="T186" s="39"/>
      <c r="U186" s="40"/>
      <c r="V186"/>
      <c r="W186"/>
      <c r="X186"/>
      <c r="Y186"/>
      <c r="Z186"/>
      <c r="AC186" s="67"/>
      <c r="AD186" s="67"/>
      <c r="AF186" s="67"/>
      <c r="AH186" s="67"/>
      <c r="AT186" s="8"/>
      <c r="AU186" s="9"/>
    </row>
    <row r="187" spans="1:47" x14ac:dyDescent="0.2">
      <c r="A187"/>
      <c r="B187"/>
      <c r="C187"/>
      <c r="D187"/>
      <c r="E187"/>
      <c r="F187"/>
      <c r="G187"/>
      <c r="H187"/>
      <c r="I187"/>
      <c r="J187"/>
      <c r="K187"/>
      <c r="L187" s="38"/>
      <c r="M187" s="39"/>
      <c r="N187"/>
      <c r="O187" s="38"/>
      <c r="P187" s="39"/>
      <c r="Q187"/>
      <c r="R187" s="80"/>
      <c r="S187" s="38"/>
      <c r="T187" s="39"/>
      <c r="U187" s="40"/>
      <c r="V187"/>
      <c r="W187"/>
      <c r="X187"/>
      <c r="Y187"/>
      <c r="Z187"/>
      <c r="AC187" s="67"/>
      <c r="AD187" s="67"/>
      <c r="AF187" s="67"/>
      <c r="AH187" s="67"/>
      <c r="AT187" s="8"/>
      <c r="AU187" s="9"/>
    </row>
    <row r="188" spans="1:47" x14ac:dyDescent="0.2">
      <c r="A188"/>
      <c r="B188"/>
      <c r="C188"/>
      <c r="D188"/>
      <c r="E188"/>
      <c r="F188"/>
      <c r="G188"/>
      <c r="H188"/>
      <c r="I188"/>
      <c r="J188"/>
      <c r="K188"/>
      <c r="L188" s="38"/>
      <c r="M188" s="39"/>
      <c r="N188"/>
      <c r="O188" s="38"/>
      <c r="P188" s="39"/>
      <c r="Q188"/>
      <c r="R188" s="80"/>
      <c r="S188" s="38"/>
      <c r="T188" s="39"/>
      <c r="U188" s="40"/>
      <c r="V188"/>
      <c r="W188"/>
      <c r="X188"/>
      <c r="Y188"/>
      <c r="Z188"/>
      <c r="AC188" s="67"/>
      <c r="AD188" s="67"/>
      <c r="AF188" s="67"/>
      <c r="AH188" s="67"/>
      <c r="AT188" s="8"/>
      <c r="AU188" s="9"/>
    </row>
    <row r="189" spans="1:47" x14ac:dyDescent="0.2">
      <c r="A189"/>
      <c r="B189"/>
      <c r="C189"/>
      <c r="D189"/>
      <c r="E189"/>
      <c r="F189"/>
      <c r="G189"/>
      <c r="H189"/>
      <c r="I189"/>
      <c r="J189"/>
      <c r="K189"/>
      <c r="L189" s="38"/>
      <c r="M189" s="39"/>
      <c r="N189"/>
      <c r="O189" s="38"/>
      <c r="P189" s="39"/>
      <c r="Q189"/>
      <c r="R189" s="80"/>
      <c r="S189" s="38"/>
      <c r="T189" s="39"/>
      <c r="U189" s="40"/>
      <c r="V189"/>
      <c r="W189"/>
      <c r="X189"/>
      <c r="Y189"/>
      <c r="Z189"/>
      <c r="AC189" s="67"/>
      <c r="AD189" s="67"/>
      <c r="AF189" s="67"/>
      <c r="AH189" s="67"/>
      <c r="AT189" s="8"/>
      <c r="AU189" s="9"/>
    </row>
    <row r="190" spans="1:47" x14ac:dyDescent="0.2">
      <c r="A190"/>
      <c r="B190"/>
      <c r="C190"/>
      <c r="D190"/>
      <c r="E190"/>
      <c r="F190"/>
      <c r="G190"/>
      <c r="H190"/>
      <c r="I190"/>
      <c r="J190"/>
      <c r="K190"/>
      <c r="L190" s="38"/>
      <c r="M190" s="39"/>
      <c r="N190"/>
      <c r="O190" s="38"/>
      <c r="P190" s="39"/>
      <c r="Q190"/>
      <c r="R190" s="80"/>
      <c r="S190" s="38"/>
      <c r="T190" s="39"/>
      <c r="U190" s="40"/>
      <c r="V190"/>
      <c r="W190"/>
      <c r="X190"/>
      <c r="Y190"/>
      <c r="Z190"/>
      <c r="AC190" s="67"/>
      <c r="AD190" s="67"/>
      <c r="AF190" s="67"/>
      <c r="AH190" s="67"/>
      <c r="AT190" s="8"/>
      <c r="AU190" s="9"/>
    </row>
    <row r="191" spans="1:47" x14ac:dyDescent="0.2">
      <c r="A191"/>
      <c r="B191"/>
      <c r="C191"/>
      <c r="D191"/>
      <c r="E191"/>
      <c r="F191"/>
      <c r="G191"/>
      <c r="H191"/>
      <c r="I191"/>
      <c r="J191"/>
      <c r="K191"/>
      <c r="L191" s="38"/>
      <c r="M191" s="39"/>
      <c r="N191"/>
      <c r="O191" s="38"/>
      <c r="P191" s="39"/>
      <c r="Q191"/>
      <c r="R191" s="80"/>
      <c r="S191" s="38"/>
      <c r="T191" s="39"/>
      <c r="U191" s="40"/>
      <c r="V191"/>
      <c r="W191"/>
      <c r="X191"/>
      <c r="Y191"/>
      <c r="Z191"/>
      <c r="AC191" s="67"/>
      <c r="AD191" s="67"/>
      <c r="AF191" s="67"/>
      <c r="AH191" s="67"/>
      <c r="AT191" s="8"/>
      <c r="AU191" s="9"/>
    </row>
    <row r="192" spans="1:47" x14ac:dyDescent="0.2">
      <c r="A192"/>
      <c r="B192"/>
      <c r="C192"/>
      <c r="D192"/>
      <c r="E192"/>
      <c r="F192"/>
      <c r="G192"/>
      <c r="H192"/>
      <c r="I192"/>
      <c r="J192"/>
      <c r="K192"/>
      <c r="L192" s="38"/>
      <c r="M192" s="39"/>
      <c r="N192"/>
      <c r="O192" s="38"/>
      <c r="P192" s="39"/>
      <c r="Q192"/>
      <c r="R192" s="80"/>
      <c r="S192" s="38"/>
      <c r="T192" s="39"/>
      <c r="U192" s="40"/>
      <c r="V192"/>
      <c r="W192"/>
      <c r="X192"/>
      <c r="Y192"/>
      <c r="Z192"/>
      <c r="AC192" s="67"/>
      <c r="AD192" s="67"/>
      <c r="AF192" s="67"/>
      <c r="AH192" s="67"/>
      <c r="AT192" s="8"/>
      <c r="AU192" s="9"/>
    </row>
    <row r="193" spans="1:47" x14ac:dyDescent="0.2">
      <c r="A193"/>
      <c r="B193"/>
      <c r="C193"/>
      <c r="D193"/>
      <c r="E193"/>
      <c r="F193"/>
      <c r="G193"/>
      <c r="H193"/>
      <c r="I193"/>
      <c r="J193"/>
      <c r="K193"/>
      <c r="L193" s="38"/>
      <c r="M193" s="39"/>
      <c r="N193"/>
      <c r="O193" s="38"/>
      <c r="P193" s="39"/>
      <c r="Q193"/>
      <c r="R193" s="80"/>
      <c r="S193" s="38"/>
      <c r="T193" s="39"/>
      <c r="U193" s="40"/>
      <c r="V193"/>
      <c r="W193"/>
      <c r="X193"/>
      <c r="Y193"/>
      <c r="Z193"/>
      <c r="AC193" s="67"/>
      <c r="AD193" s="67"/>
      <c r="AF193" s="67"/>
      <c r="AH193" s="67"/>
      <c r="AT193" s="8"/>
      <c r="AU193" s="9"/>
    </row>
    <row r="194" spans="1:47" x14ac:dyDescent="0.2">
      <c r="A194"/>
      <c r="B194"/>
      <c r="C194"/>
      <c r="D194"/>
      <c r="E194"/>
      <c r="F194"/>
      <c r="G194"/>
      <c r="H194"/>
      <c r="I194"/>
      <c r="J194"/>
      <c r="K194"/>
      <c r="L194" s="38"/>
      <c r="M194" s="39"/>
      <c r="N194"/>
      <c r="O194" s="38"/>
      <c r="P194" s="39"/>
      <c r="Q194"/>
      <c r="R194" s="80"/>
      <c r="S194" s="38"/>
      <c r="T194" s="39"/>
      <c r="U194" s="40"/>
      <c r="V194"/>
      <c r="W194"/>
      <c r="X194"/>
      <c r="Y194"/>
      <c r="Z194"/>
      <c r="AC194" s="67"/>
      <c r="AD194" s="67"/>
      <c r="AF194" s="67"/>
      <c r="AH194" s="67"/>
      <c r="AT194" s="8"/>
      <c r="AU194" s="9"/>
    </row>
    <row r="195" spans="1:47" x14ac:dyDescent="0.2">
      <c r="A195"/>
      <c r="B195"/>
      <c r="C195"/>
      <c r="D195"/>
      <c r="E195"/>
      <c r="F195"/>
      <c r="G195"/>
      <c r="H195"/>
      <c r="I195"/>
      <c r="J195"/>
      <c r="K195"/>
      <c r="L195" s="38"/>
      <c r="M195" s="39"/>
      <c r="N195"/>
      <c r="O195" s="38"/>
      <c r="P195" s="39"/>
      <c r="Q195"/>
      <c r="R195" s="80"/>
      <c r="S195" s="38"/>
      <c r="T195" s="39"/>
      <c r="U195" s="40"/>
      <c r="V195"/>
      <c r="W195"/>
      <c r="X195"/>
      <c r="Y195"/>
      <c r="Z195"/>
      <c r="AC195" s="67"/>
      <c r="AD195" s="67"/>
      <c r="AF195" s="67"/>
      <c r="AH195" s="67"/>
      <c r="AT195" s="8"/>
      <c r="AU195" s="9"/>
    </row>
    <row r="196" spans="1:47" x14ac:dyDescent="0.2">
      <c r="A196"/>
      <c r="B196"/>
      <c r="C196"/>
      <c r="D196"/>
      <c r="E196"/>
      <c r="F196"/>
      <c r="G196"/>
      <c r="H196"/>
      <c r="I196"/>
      <c r="J196"/>
      <c r="K196"/>
      <c r="L196" s="38"/>
      <c r="M196" s="39"/>
      <c r="N196"/>
      <c r="O196" s="38"/>
      <c r="P196" s="39"/>
      <c r="Q196"/>
      <c r="R196" s="80"/>
      <c r="S196" s="38"/>
      <c r="T196" s="39"/>
      <c r="U196" s="40"/>
      <c r="V196"/>
      <c r="W196"/>
      <c r="X196"/>
      <c r="Y196"/>
      <c r="Z196"/>
      <c r="AC196" s="67"/>
      <c r="AD196" s="67"/>
      <c r="AF196" s="67"/>
      <c r="AH196" s="67"/>
      <c r="AT196" s="8"/>
      <c r="AU196" s="9"/>
    </row>
    <row r="197" spans="1:47" x14ac:dyDescent="0.2">
      <c r="A197"/>
      <c r="B197"/>
      <c r="C197"/>
      <c r="D197"/>
      <c r="E197"/>
      <c r="F197"/>
      <c r="G197"/>
      <c r="H197"/>
      <c r="I197"/>
      <c r="J197"/>
      <c r="K197"/>
      <c r="L197" s="38"/>
      <c r="M197" s="39"/>
      <c r="N197"/>
      <c r="O197" s="38"/>
      <c r="P197" s="39"/>
      <c r="Q197"/>
      <c r="R197" s="80"/>
      <c r="S197" s="38"/>
      <c r="T197" s="39"/>
      <c r="U197" s="40"/>
      <c r="V197"/>
      <c r="W197"/>
      <c r="X197"/>
      <c r="Y197"/>
      <c r="Z197"/>
      <c r="AC197" s="67"/>
      <c r="AD197" s="67"/>
      <c r="AF197" s="67"/>
      <c r="AH197" s="67"/>
      <c r="AT197" s="8"/>
      <c r="AU197" s="9"/>
    </row>
    <row r="198" spans="1:47" x14ac:dyDescent="0.2">
      <c r="A198"/>
      <c r="B198"/>
      <c r="C198"/>
      <c r="D198"/>
      <c r="E198"/>
      <c r="F198"/>
      <c r="G198"/>
      <c r="H198"/>
      <c r="I198"/>
      <c r="J198"/>
      <c r="K198"/>
      <c r="L198" s="38"/>
      <c r="M198" s="39"/>
      <c r="N198"/>
      <c r="O198" s="38"/>
      <c r="P198" s="39"/>
      <c r="Q198"/>
      <c r="R198" s="80"/>
      <c r="S198" s="38"/>
      <c r="T198" s="39"/>
      <c r="U198" s="40"/>
      <c r="V198"/>
      <c r="W198"/>
      <c r="X198"/>
      <c r="Y198"/>
      <c r="Z198"/>
      <c r="AC198" s="67"/>
      <c r="AD198" s="67"/>
      <c r="AF198" s="67"/>
      <c r="AH198" s="67"/>
      <c r="AT198" s="8"/>
      <c r="AU198" s="9"/>
    </row>
    <row r="199" spans="1:47" x14ac:dyDescent="0.2">
      <c r="A199"/>
      <c r="B199"/>
      <c r="C199"/>
      <c r="D199"/>
      <c r="E199"/>
      <c r="F199"/>
      <c r="G199"/>
      <c r="H199"/>
      <c r="I199"/>
      <c r="J199"/>
      <c r="K199"/>
      <c r="L199" s="38"/>
      <c r="M199" s="39"/>
      <c r="N199"/>
      <c r="O199" s="38"/>
      <c r="P199" s="39"/>
      <c r="Q199"/>
      <c r="R199" s="80"/>
      <c r="S199" s="38"/>
      <c r="T199" s="39"/>
      <c r="U199" s="40"/>
      <c r="V199"/>
      <c r="W199"/>
      <c r="X199"/>
      <c r="Y199"/>
      <c r="Z199"/>
      <c r="AC199" s="67"/>
      <c r="AD199" s="67"/>
      <c r="AF199" s="67"/>
      <c r="AH199" s="67"/>
      <c r="AT199" s="8"/>
      <c r="AU199" s="9"/>
    </row>
    <row r="200" spans="1:47" x14ac:dyDescent="0.2">
      <c r="A200"/>
      <c r="B200"/>
      <c r="C200"/>
      <c r="D200"/>
      <c r="E200"/>
      <c r="F200"/>
      <c r="G200"/>
      <c r="H200"/>
      <c r="I200"/>
      <c r="J200"/>
      <c r="K200"/>
      <c r="L200" s="38"/>
      <c r="M200" s="39"/>
      <c r="N200"/>
      <c r="O200" s="38"/>
      <c r="P200" s="39"/>
      <c r="Q200"/>
      <c r="R200" s="80"/>
      <c r="S200" s="38"/>
      <c r="T200" s="39"/>
      <c r="U200" s="40"/>
      <c r="V200"/>
      <c r="W200"/>
      <c r="X200"/>
      <c r="Y200"/>
      <c r="Z200"/>
      <c r="AC200" s="67"/>
      <c r="AD200" s="67"/>
      <c r="AF200" s="67"/>
      <c r="AH200" s="67"/>
      <c r="AT200" s="8"/>
      <c r="AU200" s="9"/>
    </row>
    <row r="201" spans="1:47" x14ac:dyDescent="0.2">
      <c r="A201"/>
      <c r="B201"/>
      <c r="C201"/>
      <c r="D201"/>
      <c r="E201"/>
      <c r="F201"/>
      <c r="G201"/>
      <c r="H201"/>
      <c r="I201"/>
      <c r="J201"/>
      <c r="K201"/>
      <c r="L201" s="38"/>
      <c r="M201" s="39"/>
      <c r="N201"/>
      <c r="O201" s="38"/>
      <c r="P201" s="39"/>
      <c r="Q201"/>
      <c r="R201" s="80"/>
      <c r="S201" s="38"/>
      <c r="T201" s="39"/>
      <c r="U201" s="40"/>
      <c r="V201"/>
      <c r="W201"/>
      <c r="X201"/>
      <c r="Y201"/>
      <c r="Z201"/>
      <c r="AC201" s="67"/>
      <c r="AD201" s="67"/>
      <c r="AF201" s="67"/>
      <c r="AH201" s="67"/>
      <c r="AT201" s="8"/>
      <c r="AU201" s="9"/>
    </row>
    <row r="202" spans="1:47" x14ac:dyDescent="0.2">
      <c r="A202"/>
      <c r="B202"/>
      <c r="C202"/>
      <c r="D202"/>
      <c r="E202"/>
      <c r="F202"/>
      <c r="G202"/>
      <c r="H202"/>
      <c r="I202"/>
      <c r="J202"/>
      <c r="K202"/>
      <c r="L202" s="38"/>
      <c r="M202" s="39"/>
      <c r="N202"/>
      <c r="O202" s="38"/>
      <c r="P202" s="39"/>
      <c r="Q202"/>
      <c r="R202" s="80"/>
      <c r="S202" s="38"/>
      <c r="T202" s="39"/>
      <c r="U202" s="40"/>
      <c r="V202"/>
      <c r="W202"/>
      <c r="X202"/>
      <c r="Y202"/>
      <c r="Z202"/>
      <c r="AC202" s="67"/>
      <c r="AD202" s="67"/>
      <c r="AF202" s="67"/>
      <c r="AH202" s="67"/>
      <c r="AT202" s="8"/>
      <c r="AU202" s="9"/>
    </row>
    <row r="203" spans="1:47" x14ac:dyDescent="0.2">
      <c r="A203"/>
      <c r="B203"/>
      <c r="C203"/>
      <c r="D203"/>
      <c r="E203"/>
      <c r="F203"/>
      <c r="G203"/>
      <c r="H203"/>
      <c r="I203"/>
      <c r="J203"/>
      <c r="K203"/>
      <c r="L203" s="38"/>
      <c r="M203" s="39"/>
      <c r="N203"/>
      <c r="O203" s="38"/>
      <c r="P203" s="39"/>
      <c r="Q203"/>
      <c r="R203" s="80"/>
      <c r="S203" s="38"/>
      <c r="T203" s="39"/>
      <c r="U203" s="40"/>
      <c r="V203"/>
      <c r="W203"/>
      <c r="X203"/>
      <c r="Y203"/>
      <c r="Z203"/>
      <c r="AC203" s="67"/>
      <c r="AD203" s="67"/>
      <c r="AF203" s="67"/>
      <c r="AH203" s="67"/>
      <c r="AT203" s="8"/>
      <c r="AU203" s="9"/>
    </row>
    <row r="204" spans="1:47" x14ac:dyDescent="0.2">
      <c r="A204"/>
      <c r="B204"/>
      <c r="C204"/>
      <c r="D204"/>
      <c r="E204"/>
      <c r="F204"/>
      <c r="G204"/>
      <c r="H204"/>
      <c r="I204"/>
      <c r="J204"/>
      <c r="K204"/>
      <c r="L204" s="38"/>
      <c r="M204" s="39"/>
      <c r="N204"/>
      <c r="O204" s="38"/>
      <c r="P204" s="39"/>
      <c r="Q204"/>
      <c r="R204" s="80"/>
      <c r="S204" s="38"/>
      <c r="T204" s="39"/>
      <c r="U204" s="40"/>
      <c r="V204"/>
      <c r="W204"/>
      <c r="X204"/>
      <c r="Y204"/>
      <c r="Z204"/>
      <c r="AC204" s="67"/>
      <c r="AD204" s="67"/>
      <c r="AF204" s="67"/>
      <c r="AH204" s="67"/>
      <c r="AT204" s="8"/>
      <c r="AU204" s="9"/>
    </row>
    <row r="205" spans="1:47" x14ac:dyDescent="0.2">
      <c r="A205"/>
      <c r="B205"/>
      <c r="C205"/>
      <c r="D205"/>
      <c r="E205"/>
      <c r="F205"/>
      <c r="G205"/>
      <c r="H205"/>
      <c r="I205"/>
      <c r="J205"/>
      <c r="K205"/>
      <c r="L205" s="38"/>
      <c r="M205" s="39"/>
      <c r="N205"/>
      <c r="O205" s="38"/>
      <c r="P205" s="39"/>
      <c r="Q205"/>
      <c r="R205" s="80"/>
      <c r="S205" s="38"/>
      <c r="T205" s="39"/>
      <c r="U205" s="40"/>
      <c r="V205"/>
      <c r="W205"/>
      <c r="X205"/>
      <c r="Y205"/>
      <c r="Z205"/>
      <c r="AC205" s="67"/>
      <c r="AD205" s="67"/>
      <c r="AF205" s="67"/>
      <c r="AH205" s="67"/>
      <c r="AT205" s="8"/>
      <c r="AU205" s="9"/>
    </row>
    <row r="206" spans="1:47" x14ac:dyDescent="0.2">
      <c r="A206"/>
      <c r="B206"/>
      <c r="C206"/>
      <c r="D206"/>
      <c r="E206"/>
      <c r="F206"/>
      <c r="G206"/>
      <c r="H206"/>
      <c r="I206"/>
      <c r="J206"/>
      <c r="K206"/>
      <c r="L206" s="38"/>
      <c r="M206" s="39"/>
      <c r="N206"/>
      <c r="O206" s="38"/>
      <c r="P206" s="39"/>
      <c r="Q206"/>
      <c r="R206" s="80"/>
      <c r="S206" s="38"/>
      <c r="T206" s="39"/>
      <c r="U206" s="40"/>
      <c r="V206"/>
      <c r="W206"/>
      <c r="X206"/>
      <c r="Y206"/>
      <c r="Z206"/>
      <c r="AC206" s="67"/>
      <c r="AD206" s="67"/>
      <c r="AF206" s="67"/>
      <c r="AH206" s="67"/>
      <c r="AT206" s="8"/>
      <c r="AU206" s="9"/>
    </row>
    <row r="207" spans="1:47" x14ac:dyDescent="0.2">
      <c r="A207"/>
      <c r="B207"/>
      <c r="C207"/>
      <c r="D207"/>
      <c r="E207"/>
      <c r="F207"/>
      <c r="G207"/>
      <c r="H207"/>
      <c r="I207"/>
      <c r="J207"/>
      <c r="K207"/>
      <c r="L207" s="38"/>
      <c r="M207" s="39"/>
      <c r="N207"/>
      <c r="O207" s="38"/>
      <c r="P207" s="39"/>
      <c r="Q207"/>
      <c r="R207" s="80"/>
      <c r="S207" s="38"/>
      <c r="T207" s="39"/>
      <c r="U207" s="40"/>
      <c r="V207"/>
      <c r="W207"/>
      <c r="X207"/>
      <c r="Y207"/>
      <c r="Z207"/>
      <c r="AC207" s="67"/>
      <c r="AD207" s="67"/>
      <c r="AF207" s="67"/>
      <c r="AH207" s="67"/>
      <c r="AT207" s="8"/>
      <c r="AU207" s="9"/>
    </row>
    <row r="208" spans="1:47" x14ac:dyDescent="0.2">
      <c r="A208"/>
      <c r="B208"/>
      <c r="C208"/>
      <c r="D208"/>
      <c r="E208"/>
      <c r="F208"/>
      <c r="G208"/>
      <c r="H208"/>
      <c r="I208"/>
      <c r="J208"/>
      <c r="K208"/>
      <c r="L208" s="38"/>
      <c r="M208" s="39"/>
      <c r="N208"/>
      <c r="O208" s="38"/>
      <c r="P208" s="39"/>
      <c r="Q208"/>
      <c r="R208" s="80"/>
      <c r="S208" s="38"/>
      <c r="T208" s="39"/>
      <c r="U208" s="40"/>
      <c r="V208"/>
      <c r="W208"/>
      <c r="X208"/>
      <c r="Y208"/>
      <c r="Z208"/>
      <c r="AC208" s="67"/>
      <c r="AD208" s="67"/>
      <c r="AF208" s="67"/>
      <c r="AH208" s="67"/>
      <c r="AT208" s="8"/>
      <c r="AU208" s="9"/>
    </row>
    <row r="209" spans="1:47" x14ac:dyDescent="0.2">
      <c r="A209"/>
      <c r="B209"/>
      <c r="C209"/>
      <c r="D209"/>
      <c r="E209"/>
      <c r="F209"/>
      <c r="G209"/>
      <c r="H209"/>
      <c r="I209"/>
      <c r="J209"/>
      <c r="K209"/>
      <c r="L209" s="38"/>
      <c r="M209" s="39"/>
      <c r="N209"/>
      <c r="O209" s="38"/>
      <c r="P209" s="39"/>
      <c r="Q209"/>
      <c r="R209" s="80"/>
      <c r="S209" s="38"/>
      <c r="T209" s="39"/>
      <c r="U209" s="40"/>
      <c r="V209"/>
      <c r="W209"/>
      <c r="X209"/>
      <c r="Y209"/>
      <c r="Z209"/>
      <c r="AC209" s="67"/>
      <c r="AD209" s="67"/>
      <c r="AF209" s="67"/>
      <c r="AH209" s="67"/>
      <c r="AT209" s="8"/>
      <c r="AU209" s="9"/>
    </row>
    <row r="210" spans="1:47" x14ac:dyDescent="0.2">
      <c r="A210"/>
      <c r="B210"/>
      <c r="C210"/>
      <c r="D210"/>
      <c r="E210"/>
      <c r="F210"/>
      <c r="G210"/>
      <c r="H210"/>
      <c r="I210"/>
      <c r="J210"/>
      <c r="K210"/>
      <c r="L210" s="38"/>
      <c r="M210" s="39"/>
      <c r="N210"/>
      <c r="O210" s="38"/>
      <c r="P210" s="39"/>
      <c r="Q210"/>
      <c r="R210" s="80"/>
      <c r="S210" s="38"/>
      <c r="T210" s="39"/>
      <c r="U210" s="40"/>
      <c r="V210"/>
      <c r="W210"/>
      <c r="X210"/>
      <c r="Y210"/>
      <c r="Z210"/>
      <c r="AC210" s="67"/>
      <c r="AD210" s="67"/>
      <c r="AF210" s="67"/>
      <c r="AH210" s="67"/>
      <c r="AT210" s="8"/>
      <c r="AU210" s="9"/>
    </row>
    <row r="211" spans="1:47" x14ac:dyDescent="0.2">
      <c r="A211"/>
      <c r="B211"/>
      <c r="C211"/>
      <c r="D211"/>
      <c r="E211"/>
      <c r="F211"/>
      <c r="G211"/>
      <c r="H211"/>
      <c r="I211"/>
      <c r="J211"/>
      <c r="K211"/>
      <c r="L211" s="38"/>
      <c r="M211" s="39"/>
      <c r="N211"/>
      <c r="O211" s="38"/>
      <c r="P211" s="39"/>
      <c r="Q211"/>
      <c r="R211" s="80"/>
      <c r="S211" s="38"/>
      <c r="T211" s="39"/>
      <c r="U211" s="40"/>
      <c r="V211"/>
      <c r="W211"/>
      <c r="X211"/>
      <c r="Y211"/>
      <c r="Z211"/>
      <c r="AC211" s="67"/>
      <c r="AD211" s="67"/>
      <c r="AF211" s="67"/>
      <c r="AH211" s="67"/>
      <c r="AT211" s="8"/>
      <c r="AU211" s="9"/>
    </row>
    <row r="212" spans="1:47" x14ac:dyDescent="0.2">
      <c r="A212"/>
      <c r="B212"/>
      <c r="C212"/>
      <c r="D212"/>
      <c r="E212"/>
      <c r="F212"/>
      <c r="G212"/>
      <c r="H212"/>
      <c r="I212"/>
      <c r="J212"/>
      <c r="K212"/>
      <c r="L212" s="38"/>
      <c r="M212" s="39"/>
      <c r="N212"/>
      <c r="O212" s="38"/>
      <c r="P212" s="39"/>
      <c r="Q212"/>
      <c r="R212" s="80"/>
      <c r="S212" s="38"/>
      <c r="T212" s="39"/>
      <c r="U212" s="40"/>
      <c r="V212"/>
      <c r="W212"/>
      <c r="X212"/>
      <c r="Y212"/>
      <c r="Z212"/>
      <c r="AC212" s="67"/>
      <c r="AD212" s="67"/>
      <c r="AF212" s="67"/>
      <c r="AH212" s="67"/>
      <c r="AT212" s="8"/>
      <c r="AU212" s="9"/>
    </row>
    <row r="213" spans="1:47" x14ac:dyDescent="0.2">
      <c r="A213"/>
      <c r="B213"/>
      <c r="C213"/>
      <c r="D213"/>
      <c r="E213"/>
      <c r="F213"/>
      <c r="G213"/>
      <c r="H213"/>
      <c r="I213"/>
      <c r="J213"/>
      <c r="K213"/>
      <c r="L213" s="38"/>
      <c r="M213" s="39"/>
      <c r="N213"/>
      <c r="O213" s="38"/>
      <c r="P213" s="39"/>
      <c r="Q213"/>
      <c r="R213" s="80"/>
      <c r="S213" s="38"/>
      <c r="T213" s="39"/>
      <c r="U213" s="40"/>
      <c r="V213"/>
      <c r="W213"/>
      <c r="X213"/>
      <c r="Y213"/>
      <c r="Z213"/>
      <c r="AC213" s="67"/>
      <c r="AD213" s="67"/>
      <c r="AF213" s="67"/>
      <c r="AH213" s="67"/>
      <c r="AT213" s="8"/>
      <c r="AU213" s="9"/>
    </row>
    <row r="214" spans="1:47" x14ac:dyDescent="0.2">
      <c r="A214"/>
      <c r="B214"/>
      <c r="C214"/>
      <c r="D214"/>
      <c r="E214"/>
      <c r="F214"/>
      <c r="G214"/>
      <c r="H214"/>
      <c r="I214"/>
      <c r="J214"/>
      <c r="K214"/>
      <c r="L214" s="38"/>
      <c r="M214" s="39"/>
      <c r="N214"/>
      <c r="O214" s="38"/>
      <c r="P214" s="39"/>
      <c r="Q214"/>
      <c r="R214" s="80"/>
      <c r="S214" s="38"/>
      <c r="T214" s="39"/>
      <c r="U214" s="40"/>
      <c r="V214"/>
      <c r="W214"/>
      <c r="X214"/>
      <c r="Y214"/>
      <c r="Z214"/>
      <c r="AC214" s="67"/>
      <c r="AD214" s="67"/>
      <c r="AF214" s="67"/>
      <c r="AH214" s="67"/>
      <c r="AT214" s="8"/>
      <c r="AU214" s="9"/>
    </row>
    <row r="215" spans="1:47" x14ac:dyDescent="0.2">
      <c r="A215"/>
      <c r="B215"/>
      <c r="C215"/>
      <c r="D215"/>
      <c r="E215"/>
      <c r="F215"/>
      <c r="G215"/>
      <c r="H215"/>
      <c r="I215"/>
      <c r="J215"/>
      <c r="K215"/>
      <c r="L215" s="38"/>
      <c r="M215" s="39"/>
      <c r="N215"/>
      <c r="O215" s="38"/>
      <c r="P215" s="39"/>
      <c r="Q215"/>
      <c r="R215" s="80"/>
      <c r="S215" s="38"/>
      <c r="T215" s="39"/>
      <c r="U215" s="40"/>
      <c r="V215"/>
      <c r="W215"/>
      <c r="X215"/>
      <c r="Y215"/>
      <c r="Z215"/>
      <c r="AC215" s="67"/>
      <c r="AD215" s="67"/>
      <c r="AF215" s="67"/>
      <c r="AH215" s="67"/>
      <c r="AT215" s="8"/>
      <c r="AU215" s="9"/>
    </row>
    <row r="216" spans="1:47" x14ac:dyDescent="0.2">
      <c r="A216"/>
      <c r="B216"/>
      <c r="C216"/>
      <c r="D216"/>
      <c r="E216"/>
      <c r="F216"/>
      <c r="G216"/>
      <c r="H216"/>
      <c r="I216"/>
      <c r="J216"/>
      <c r="K216"/>
      <c r="L216" s="38"/>
      <c r="M216" s="39"/>
      <c r="N216"/>
      <c r="O216" s="38"/>
      <c r="P216" s="39"/>
      <c r="Q216"/>
      <c r="R216" s="80"/>
      <c r="S216" s="38"/>
      <c r="T216" s="39"/>
      <c r="U216" s="40"/>
      <c r="V216"/>
      <c r="W216"/>
      <c r="X216"/>
      <c r="Y216"/>
      <c r="Z216"/>
      <c r="AC216" s="67"/>
      <c r="AD216" s="67"/>
      <c r="AF216" s="67"/>
      <c r="AH216" s="67"/>
      <c r="AT216" s="8"/>
      <c r="AU216" s="9"/>
    </row>
    <row r="217" spans="1:47" x14ac:dyDescent="0.2">
      <c r="A217"/>
      <c r="B217"/>
      <c r="C217"/>
      <c r="D217"/>
      <c r="E217"/>
      <c r="F217"/>
      <c r="G217"/>
      <c r="H217"/>
      <c r="I217"/>
      <c r="J217"/>
      <c r="K217"/>
      <c r="L217" s="38"/>
      <c r="M217" s="39"/>
      <c r="N217"/>
      <c r="O217" s="38"/>
      <c r="P217" s="39"/>
      <c r="Q217"/>
      <c r="R217" s="80"/>
      <c r="S217" s="38"/>
      <c r="T217" s="39"/>
      <c r="U217" s="40"/>
      <c r="V217"/>
      <c r="W217"/>
      <c r="X217"/>
      <c r="Y217"/>
      <c r="Z217"/>
      <c r="AC217" s="67"/>
      <c r="AD217" s="67"/>
      <c r="AF217" s="67"/>
      <c r="AH217" s="67"/>
      <c r="AT217" s="8"/>
      <c r="AU217" s="9"/>
    </row>
    <row r="218" spans="1:47" x14ac:dyDescent="0.2">
      <c r="A218"/>
      <c r="B218"/>
      <c r="C218"/>
      <c r="D218"/>
      <c r="E218"/>
      <c r="F218"/>
      <c r="G218"/>
      <c r="H218"/>
      <c r="I218"/>
      <c r="J218"/>
      <c r="K218"/>
      <c r="L218" s="38"/>
      <c r="M218" s="39"/>
      <c r="N218"/>
      <c r="O218" s="38"/>
      <c r="P218" s="39"/>
      <c r="Q218"/>
      <c r="R218" s="80"/>
      <c r="S218" s="38"/>
      <c r="T218" s="39"/>
      <c r="U218" s="40"/>
      <c r="V218"/>
      <c r="W218"/>
      <c r="X218"/>
      <c r="Y218"/>
      <c r="Z218"/>
      <c r="AC218" s="67"/>
      <c r="AD218" s="67"/>
      <c r="AF218" s="67"/>
      <c r="AH218" s="67"/>
      <c r="AT218" s="8"/>
      <c r="AU218" s="9"/>
    </row>
    <row r="219" spans="1:47" x14ac:dyDescent="0.2">
      <c r="A219"/>
      <c r="B219"/>
      <c r="C219"/>
      <c r="D219"/>
      <c r="E219"/>
      <c r="F219"/>
      <c r="G219"/>
      <c r="H219"/>
      <c r="I219"/>
      <c r="J219"/>
      <c r="K219"/>
      <c r="L219" s="38"/>
      <c r="M219" s="39"/>
      <c r="N219"/>
      <c r="O219" s="38"/>
      <c r="P219" s="39"/>
      <c r="Q219"/>
      <c r="R219" s="80"/>
      <c r="S219" s="38"/>
      <c r="T219" s="39"/>
      <c r="U219" s="40"/>
      <c r="V219"/>
      <c r="W219"/>
      <c r="X219"/>
      <c r="Y219"/>
      <c r="Z219"/>
      <c r="AC219" s="67"/>
      <c r="AD219" s="67"/>
      <c r="AF219" s="67"/>
      <c r="AH219" s="67"/>
      <c r="AT219" s="8"/>
      <c r="AU219" s="9"/>
    </row>
    <row r="220" spans="1:47" x14ac:dyDescent="0.2">
      <c r="A220"/>
      <c r="B220"/>
      <c r="C220"/>
      <c r="D220"/>
      <c r="E220"/>
      <c r="F220"/>
      <c r="G220"/>
      <c r="H220"/>
      <c r="I220"/>
      <c r="J220"/>
      <c r="K220"/>
      <c r="L220" s="38"/>
      <c r="M220" s="39"/>
      <c r="N220"/>
      <c r="O220" s="38"/>
      <c r="P220" s="39"/>
      <c r="Q220"/>
      <c r="R220" s="80"/>
      <c r="S220" s="38"/>
      <c r="T220" s="39"/>
      <c r="U220" s="40"/>
      <c r="V220"/>
      <c r="W220"/>
      <c r="X220"/>
      <c r="Y220"/>
      <c r="Z220"/>
      <c r="AC220" s="67"/>
      <c r="AD220" s="67"/>
      <c r="AF220" s="67"/>
      <c r="AH220" s="67"/>
      <c r="AT220" s="8"/>
      <c r="AU220" s="9"/>
    </row>
    <row r="221" spans="1:47" x14ac:dyDescent="0.2">
      <c r="A221"/>
      <c r="B221"/>
      <c r="C221"/>
      <c r="D221"/>
      <c r="E221"/>
      <c r="F221"/>
      <c r="G221"/>
      <c r="H221"/>
      <c r="I221"/>
      <c r="J221"/>
      <c r="K221"/>
      <c r="L221" s="38"/>
      <c r="M221" s="39"/>
      <c r="N221"/>
      <c r="O221" s="38"/>
      <c r="P221" s="39"/>
      <c r="Q221"/>
      <c r="R221" s="80"/>
      <c r="S221" s="38"/>
      <c r="T221" s="39"/>
      <c r="U221" s="40"/>
      <c r="V221"/>
      <c r="W221"/>
      <c r="X221"/>
      <c r="Y221"/>
      <c r="Z221"/>
      <c r="AC221" s="67"/>
      <c r="AD221" s="67"/>
      <c r="AF221" s="67"/>
      <c r="AH221" s="67"/>
      <c r="AT221" s="8"/>
      <c r="AU221" s="9"/>
    </row>
    <row r="222" spans="1:47" x14ac:dyDescent="0.2">
      <c r="A222"/>
      <c r="B222"/>
      <c r="C222"/>
      <c r="D222"/>
      <c r="E222"/>
      <c r="F222"/>
      <c r="G222"/>
      <c r="H222"/>
      <c r="I222"/>
      <c r="J222"/>
      <c r="K222"/>
      <c r="L222" s="38"/>
      <c r="M222" s="39"/>
      <c r="N222"/>
      <c r="O222" s="38"/>
      <c r="P222" s="39"/>
      <c r="Q222"/>
      <c r="R222" s="80"/>
      <c r="S222" s="38"/>
      <c r="T222" s="39"/>
      <c r="U222" s="40"/>
      <c r="V222"/>
      <c r="W222"/>
      <c r="X222"/>
      <c r="Y222"/>
      <c r="Z222"/>
      <c r="AC222" s="67"/>
      <c r="AD222" s="67"/>
      <c r="AF222" s="67"/>
      <c r="AH222" s="67"/>
      <c r="AT222" s="8"/>
      <c r="AU222" s="9"/>
    </row>
    <row r="223" spans="1:47" x14ac:dyDescent="0.2">
      <c r="A223"/>
      <c r="B223"/>
      <c r="C223"/>
      <c r="D223"/>
      <c r="E223"/>
      <c r="F223"/>
      <c r="G223"/>
      <c r="H223"/>
      <c r="I223"/>
      <c r="J223"/>
      <c r="K223"/>
      <c r="L223" s="38"/>
      <c r="M223" s="39"/>
      <c r="N223"/>
      <c r="O223" s="38"/>
      <c r="P223" s="39"/>
      <c r="Q223"/>
      <c r="R223" s="80"/>
      <c r="S223" s="38"/>
      <c r="T223" s="39"/>
      <c r="U223" s="40"/>
      <c r="V223"/>
      <c r="W223"/>
      <c r="X223"/>
      <c r="Y223"/>
      <c r="Z223"/>
      <c r="AC223" s="67"/>
      <c r="AD223" s="67"/>
      <c r="AF223" s="67"/>
      <c r="AH223" s="67"/>
      <c r="AT223" s="8"/>
      <c r="AU223" s="9"/>
    </row>
    <row r="224" spans="1:47" x14ac:dyDescent="0.2">
      <c r="A224"/>
      <c r="B224"/>
      <c r="C224"/>
      <c r="D224"/>
      <c r="E224"/>
      <c r="F224"/>
      <c r="G224"/>
      <c r="H224"/>
      <c r="I224"/>
      <c r="J224"/>
      <c r="K224"/>
      <c r="L224" s="38"/>
      <c r="M224" s="39"/>
      <c r="N224"/>
      <c r="O224" s="38"/>
      <c r="P224" s="39"/>
      <c r="Q224"/>
      <c r="R224" s="80"/>
      <c r="S224" s="38"/>
      <c r="T224" s="39"/>
      <c r="U224" s="40"/>
      <c r="V224"/>
      <c r="W224"/>
      <c r="X224"/>
      <c r="Y224"/>
      <c r="Z224"/>
      <c r="AC224" s="67"/>
      <c r="AD224" s="67"/>
      <c r="AF224" s="67"/>
      <c r="AH224" s="67"/>
      <c r="AT224" s="8"/>
      <c r="AU224" s="9"/>
    </row>
    <row r="225" spans="1:47" x14ac:dyDescent="0.2">
      <c r="A225"/>
      <c r="B225"/>
      <c r="C225"/>
      <c r="D225"/>
      <c r="E225"/>
      <c r="F225"/>
      <c r="G225"/>
      <c r="H225"/>
      <c r="I225"/>
      <c r="J225"/>
      <c r="K225"/>
      <c r="L225" s="38"/>
      <c r="M225" s="39"/>
      <c r="N225"/>
      <c r="O225" s="38"/>
      <c r="P225" s="39"/>
      <c r="Q225"/>
      <c r="R225" s="80"/>
      <c r="S225" s="38"/>
      <c r="T225" s="39"/>
      <c r="U225" s="40"/>
      <c r="V225"/>
      <c r="W225"/>
      <c r="X225"/>
      <c r="Y225"/>
      <c r="Z225"/>
      <c r="AC225" s="67"/>
      <c r="AD225" s="67"/>
      <c r="AF225" s="67"/>
      <c r="AH225" s="67"/>
      <c r="AT225" s="8"/>
      <c r="AU225" s="9"/>
    </row>
    <row r="226" spans="1:47" x14ac:dyDescent="0.2">
      <c r="A226"/>
      <c r="B226"/>
      <c r="C226"/>
      <c r="D226"/>
      <c r="E226"/>
      <c r="F226"/>
      <c r="G226"/>
      <c r="H226"/>
      <c r="I226"/>
      <c r="J226"/>
      <c r="K226"/>
      <c r="L226" s="38"/>
      <c r="M226" s="39"/>
      <c r="N226"/>
      <c r="O226" s="38"/>
      <c r="P226" s="39"/>
      <c r="Q226"/>
      <c r="R226" s="80"/>
      <c r="S226" s="38"/>
      <c r="T226" s="39"/>
      <c r="U226" s="40"/>
      <c r="V226"/>
      <c r="W226"/>
      <c r="X226"/>
      <c r="Y226"/>
      <c r="Z226"/>
      <c r="AC226" s="67"/>
      <c r="AD226" s="67"/>
      <c r="AF226" s="67"/>
      <c r="AH226" s="67"/>
      <c r="AT226" s="8"/>
      <c r="AU226" s="9"/>
    </row>
    <row r="227" spans="1:47" x14ac:dyDescent="0.2">
      <c r="A227"/>
      <c r="B227"/>
      <c r="C227"/>
      <c r="D227"/>
      <c r="E227"/>
      <c r="F227"/>
      <c r="G227"/>
      <c r="H227"/>
      <c r="I227"/>
      <c r="J227"/>
      <c r="K227"/>
      <c r="L227" s="38"/>
      <c r="M227" s="39"/>
      <c r="N227"/>
      <c r="O227" s="38"/>
      <c r="P227" s="39"/>
      <c r="Q227"/>
      <c r="R227" s="80"/>
      <c r="S227" s="38"/>
      <c r="T227" s="39"/>
      <c r="U227" s="40"/>
      <c r="V227"/>
      <c r="W227"/>
      <c r="X227"/>
      <c r="Y227"/>
      <c r="Z227"/>
      <c r="AC227" s="67"/>
      <c r="AD227" s="67"/>
      <c r="AF227" s="67"/>
      <c r="AH227" s="67"/>
      <c r="AT227" s="8"/>
      <c r="AU227" s="9"/>
    </row>
    <row r="228" spans="1:47" x14ac:dyDescent="0.2">
      <c r="A228"/>
      <c r="B228"/>
      <c r="C228"/>
      <c r="D228"/>
      <c r="E228"/>
      <c r="F228"/>
      <c r="G228"/>
      <c r="H228"/>
      <c r="I228"/>
      <c r="J228"/>
      <c r="K228"/>
      <c r="L228" s="38"/>
      <c r="M228" s="39"/>
      <c r="N228"/>
      <c r="O228" s="38"/>
      <c r="P228" s="39"/>
      <c r="Q228"/>
      <c r="R228" s="80"/>
      <c r="S228" s="38"/>
      <c r="T228" s="39"/>
      <c r="U228" s="40"/>
      <c r="V228"/>
      <c r="W228"/>
      <c r="X228"/>
      <c r="Y228"/>
      <c r="Z228"/>
      <c r="AC228" s="67"/>
      <c r="AD228" s="67"/>
      <c r="AF228" s="67"/>
      <c r="AH228" s="67"/>
      <c r="AT228" s="8"/>
      <c r="AU228" s="9"/>
    </row>
    <row r="229" spans="1:47" x14ac:dyDescent="0.2">
      <c r="A229"/>
      <c r="B229"/>
      <c r="C229"/>
      <c r="D229"/>
      <c r="E229"/>
      <c r="F229"/>
      <c r="G229"/>
      <c r="H229"/>
      <c r="I229"/>
      <c r="J229"/>
      <c r="K229"/>
      <c r="L229" s="38"/>
      <c r="M229" s="39"/>
      <c r="N229"/>
      <c r="O229" s="38"/>
      <c r="P229" s="39"/>
      <c r="Q229"/>
      <c r="R229" s="80"/>
      <c r="S229" s="38"/>
      <c r="T229" s="39"/>
      <c r="U229" s="40"/>
      <c r="V229"/>
      <c r="W229"/>
      <c r="X229"/>
      <c r="Y229"/>
      <c r="Z229"/>
      <c r="AC229" s="67"/>
      <c r="AD229" s="67"/>
      <c r="AF229" s="67"/>
      <c r="AH229" s="67"/>
      <c r="AT229" s="8"/>
      <c r="AU229" s="9"/>
    </row>
    <row r="230" spans="1:47" x14ac:dyDescent="0.2">
      <c r="A230"/>
      <c r="B230"/>
      <c r="C230"/>
      <c r="D230"/>
      <c r="E230"/>
      <c r="F230"/>
      <c r="G230"/>
      <c r="H230"/>
      <c r="I230"/>
      <c r="J230"/>
      <c r="K230"/>
      <c r="L230" s="38"/>
      <c r="M230" s="39"/>
      <c r="N230"/>
      <c r="O230" s="38"/>
      <c r="P230" s="39"/>
      <c r="Q230"/>
      <c r="R230" s="80"/>
      <c r="S230" s="38"/>
      <c r="T230" s="39"/>
      <c r="U230" s="40"/>
      <c r="V230"/>
      <c r="W230"/>
      <c r="X230"/>
      <c r="Y230"/>
      <c r="Z230"/>
      <c r="AC230" s="67"/>
      <c r="AD230" s="67"/>
      <c r="AF230" s="67"/>
      <c r="AH230" s="67"/>
      <c r="AT230" s="8"/>
      <c r="AU230" s="9"/>
    </row>
    <row r="231" spans="1:47" x14ac:dyDescent="0.2">
      <c r="A231"/>
      <c r="B231"/>
      <c r="C231"/>
      <c r="D231"/>
      <c r="E231"/>
      <c r="F231"/>
      <c r="G231"/>
      <c r="H231"/>
      <c r="I231"/>
      <c r="J231"/>
      <c r="K231"/>
      <c r="L231" s="38"/>
      <c r="M231" s="39"/>
      <c r="N231"/>
      <c r="O231" s="38"/>
      <c r="P231" s="39"/>
      <c r="Q231"/>
      <c r="R231" s="80"/>
      <c r="S231" s="38"/>
      <c r="T231" s="39"/>
      <c r="U231" s="40"/>
      <c r="V231"/>
      <c r="W231"/>
      <c r="X231"/>
      <c r="Y231"/>
      <c r="Z231"/>
      <c r="AC231" s="67"/>
      <c r="AD231" s="67"/>
      <c r="AF231" s="67"/>
      <c r="AH231" s="67"/>
      <c r="AT231" s="8"/>
      <c r="AU231" s="9"/>
    </row>
    <row r="232" spans="1:47" x14ac:dyDescent="0.2">
      <c r="A232"/>
      <c r="B232"/>
      <c r="C232"/>
      <c r="D232"/>
      <c r="E232"/>
      <c r="F232"/>
      <c r="G232"/>
      <c r="H232"/>
      <c r="I232"/>
      <c r="J232"/>
      <c r="K232"/>
      <c r="L232" s="38"/>
      <c r="M232" s="39"/>
      <c r="N232"/>
      <c r="O232" s="38"/>
      <c r="P232" s="39"/>
      <c r="Q232"/>
      <c r="R232" s="80"/>
      <c r="S232" s="38"/>
      <c r="T232" s="39"/>
      <c r="U232" s="40"/>
      <c r="V232"/>
      <c r="W232"/>
      <c r="X232"/>
      <c r="Y232"/>
      <c r="Z232"/>
      <c r="AC232" s="67"/>
      <c r="AD232" s="67"/>
      <c r="AF232" s="67"/>
      <c r="AH232" s="67"/>
      <c r="AT232" s="8"/>
      <c r="AU232" s="9"/>
    </row>
    <row r="233" spans="1:47" x14ac:dyDescent="0.2">
      <c r="A233"/>
      <c r="B233"/>
      <c r="C233"/>
      <c r="D233"/>
      <c r="E233"/>
      <c r="F233"/>
      <c r="G233"/>
      <c r="H233"/>
      <c r="I233"/>
      <c r="J233"/>
      <c r="K233"/>
      <c r="L233" s="38"/>
      <c r="M233" s="39"/>
      <c r="N233"/>
      <c r="O233" s="38"/>
      <c r="P233" s="39"/>
      <c r="Q233"/>
      <c r="R233" s="80"/>
      <c r="S233" s="38"/>
      <c r="T233" s="39"/>
      <c r="U233" s="40"/>
      <c r="V233"/>
      <c r="W233"/>
      <c r="X233"/>
      <c r="Y233"/>
      <c r="Z233"/>
      <c r="AC233" s="67"/>
      <c r="AD233" s="67"/>
      <c r="AF233" s="67"/>
      <c r="AH233" s="67"/>
      <c r="AT233" s="8"/>
      <c r="AU233" s="9"/>
    </row>
    <row r="234" spans="1:47" x14ac:dyDescent="0.2">
      <c r="A234"/>
      <c r="B234"/>
      <c r="C234"/>
      <c r="D234"/>
      <c r="E234"/>
      <c r="F234"/>
      <c r="G234"/>
      <c r="H234"/>
      <c r="I234"/>
      <c r="J234"/>
      <c r="K234"/>
      <c r="L234" s="38"/>
      <c r="M234" s="39"/>
      <c r="N234"/>
      <c r="O234" s="38"/>
      <c r="P234" s="39"/>
      <c r="Q234"/>
      <c r="R234" s="80"/>
      <c r="S234" s="38"/>
      <c r="T234" s="39"/>
      <c r="U234" s="40"/>
      <c r="V234"/>
      <c r="W234"/>
      <c r="X234"/>
      <c r="Y234"/>
      <c r="Z234"/>
      <c r="AC234" s="67"/>
      <c r="AD234" s="67"/>
      <c r="AF234" s="67"/>
      <c r="AH234" s="67"/>
      <c r="AT234" s="8"/>
      <c r="AU234" s="9"/>
    </row>
    <row r="235" spans="1:47" x14ac:dyDescent="0.2">
      <c r="A235"/>
      <c r="B235"/>
      <c r="C235"/>
      <c r="D235"/>
      <c r="E235"/>
      <c r="F235"/>
      <c r="G235"/>
      <c r="H235"/>
      <c r="I235"/>
      <c r="J235"/>
      <c r="K235"/>
      <c r="L235" s="38"/>
      <c r="M235" s="39"/>
      <c r="N235"/>
      <c r="O235" s="38"/>
      <c r="P235" s="39"/>
      <c r="Q235"/>
      <c r="R235" s="80"/>
      <c r="S235" s="38"/>
      <c r="T235" s="39"/>
      <c r="U235" s="40"/>
      <c r="V235"/>
      <c r="W235"/>
      <c r="X235"/>
      <c r="Y235"/>
      <c r="Z235"/>
      <c r="AC235" s="67"/>
      <c r="AD235" s="67"/>
      <c r="AF235" s="67"/>
      <c r="AH235" s="67"/>
      <c r="AT235" s="8"/>
      <c r="AU235" s="9"/>
    </row>
    <row r="236" spans="1:47" x14ac:dyDescent="0.2">
      <c r="A236"/>
      <c r="B236"/>
      <c r="C236"/>
      <c r="D236"/>
      <c r="E236"/>
      <c r="F236"/>
      <c r="G236"/>
      <c r="H236"/>
      <c r="I236"/>
      <c r="J236"/>
      <c r="K236"/>
      <c r="L236" s="38"/>
      <c r="M236" s="39"/>
      <c r="N236"/>
      <c r="O236" s="38"/>
      <c r="P236" s="39"/>
      <c r="Q236"/>
      <c r="R236" s="80"/>
      <c r="S236" s="38"/>
      <c r="T236" s="39"/>
      <c r="U236" s="40"/>
      <c r="V236"/>
      <c r="W236"/>
      <c r="X236"/>
      <c r="Y236"/>
      <c r="Z236"/>
      <c r="AC236" s="67"/>
      <c r="AD236" s="67"/>
      <c r="AF236" s="67"/>
      <c r="AH236" s="67"/>
      <c r="AT236" s="8"/>
      <c r="AU236" s="9"/>
    </row>
    <row r="237" spans="1:47" x14ac:dyDescent="0.2">
      <c r="A237"/>
      <c r="B237"/>
      <c r="C237"/>
      <c r="D237"/>
      <c r="E237"/>
      <c r="F237"/>
      <c r="G237"/>
      <c r="H237"/>
      <c r="I237"/>
      <c r="J237"/>
      <c r="K237"/>
      <c r="L237" s="38"/>
      <c r="M237" s="39"/>
      <c r="N237"/>
      <c r="O237" s="38"/>
      <c r="P237" s="39"/>
      <c r="Q237"/>
      <c r="R237" s="80"/>
      <c r="S237" s="38"/>
      <c r="T237" s="39"/>
      <c r="U237" s="40"/>
      <c r="V237"/>
      <c r="W237"/>
      <c r="X237"/>
      <c r="Y237"/>
      <c r="Z237"/>
      <c r="AC237" s="67"/>
      <c r="AD237" s="67"/>
      <c r="AF237" s="67"/>
      <c r="AH237" s="67"/>
      <c r="AT237" s="8"/>
      <c r="AU237" s="9"/>
    </row>
    <row r="238" spans="1:47" x14ac:dyDescent="0.2">
      <c r="A238"/>
      <c r="B238"/>
      <c r="C238"/>
      <c r="D238"/>
      <c r="E238"/>
      <c r="F238"/>
      <c r="G238"/>
      <c r="H238"/>
      <c r="I238"/>
      <c r="J238"/>
      <c r="K238"/>
      <c r="L238" s="38"/>
      <c r="M238" s="39"/>
      <c r="N238"/>
      <c r="O238" s="38"/>
      <c r="P238" s="39"/>
      <c r="Q238"/>
      <c r="R238" s="80"/>
      <c r="S238" s="38"/>
      <c r="T238" s="39"/>
      <c r="U238" s="40"/>
      <c r="V238"/>
      <c r="W238"/>
      <c r="X238"/>
      <c r="Y238"/>
      <c r="Z238"/>
      <c r="AC238" s="67"/>
      <c r="AD238" s="67"/>
      <c r="AF238" s="67"/>
      <c r="AH238" s="67"/>
      <c r="AT238" s="8"/>
      <c r="AU238" s="9"/>
    </row>
    <row r="239" spans="1:47" x14ac:dyDescent="0.2">
      <c r="A239"/>
      <c r="B239"/>
      <c r="C239"/>
      <c r="D239"/>
      <c r="E239"/>
      <c r="F239"/>
      <c r="G239"/>
      <c r="H239"/>
      <c r="I239"/>
      <c r="J239"/>
      <c r="K239"/>
      <c r="L239" s="38"/>
      <c r="M239" s="39"/>
      <c r="N239"/>
      <c r="O239" s="38"/>
      <c r="P239" s="39"/>
      <c r="Q239"/>
      <c r="R239" s="80"/>
      <c r="S239" s="38"/>
      <c r="T239" s="39"/>
      <c r="U239" s="40"/>
      <c r="V239"/>
      <c r="W239"/>
      <c r="X239"/>
      <c r="Y239"/>
      <c r="Z239"/>
      <c r="AC239" s="67"/>
      <c r="AD239" s="67"/>
      <c r="AF239" s="67"/>
      <c r="AH239" s="67"/>
      <c r="AT239" s="8"/>
      <c r="AU239" s="9"/>
    </row>
    <row r="240" spans="1:47" x14ac:dyDescent="0.2">
      <c r="A240"/>
      <c r="B240"/>
      <c r="C240"/>
      <c r="D240"/>
      <c r="E240"/>
      <c r="F240"/>
      <c r="G240"/>
      <c r="H240"/>
      <c r="I240"/>
      <c r="J240"/>
      <c r="K240"/>
      <c r="L240" s="38"/>
      <c r="M240" s="39"/>
      <c r="N240"/>
      <c r="O240" s="38"/>
      <c r="P240" s="39"/>
      <c r="Q240"/>
      <c r="R240" s="80"/>
      <c r="S240" s="38"/>
      <c r="T240" s="39"/>
      <c r="U240" s="40"/>
      <c r="V240"/>
      <c r="W240"/>
      <c r="X240"/>
      <c r="Y240"/>
      <c r="Z240"/>
      <c r="AC240" s="67"/>
      <c r="AD240" s="67"/>
      <c r="AF240" s="67"/>
      <c r="AH240" s="67"/>
      <c r="AT240" s="8"/>
      <c r="AU240" s="9"/>
    </row>
    <row r="241" spans="1:47" x14ac:dyDescent="0.2">
      <c r="A241"/>
      <c r="B241"/>
      <c r="C241"/>
      <c r="D241"/>
      <c r="E241"/>
      <c r="F241"/>
      <c r="G241"/>
      <c r="H241"/>
      <c r="I241"/>
      <c r="J241"/>
      <c r="K241"/>
      <c r="L241" s="38"/>
      <c r="M241" s="39"/>
      <c r="N241"/>
      <c r="O241" s="38"/>
      <c r="P241" s="39"/>
      <c r="Q241"/>
      <c r="R241" s="80"/>
      <c r="S241" s="38"/>
      <c r="T241" s="39"/>
      <c r="U241" s="40"/>
      <c r="V241"/>
      <c r="W241"/>
      <c r="X241"/>
      <c r="Y241"/>
      <c r="Z241"/>
      <c r="AC241" s="67"/>
      <c r="AD241" s="67"/>
      <c r="AF241" s="67"/>
      <c r="AH241" s="67"/>
      <c r="AT241" s="8"/>
      <c r="AU241" s="9"/>
    </row>
    <row r="242" spans="1:47" x14ac:dyDescent="0.2">
      <c r="A242"/>
      <c r="B242"/>
      <c r="C242"/>
      <c r="D242"/>
      <c r="E242"/>
      <c r="F242"/>
      <c r="G242"/>
      <c r="H242"/>
      <c r="I242"/>
      <c r="J242"/>
      <c r="K242"/>
      <c r="L242" s="38"/>
      <c r="M242" s="39"/>
      <c r="N242"/>
      <c r="O242" s="38"/>
      <c r="P242" s="39"/>
      <c r="Q242"/>
      <c r="R242" s="80"/>
      <c r="S242" s="38"/>
      <c r="T242" s="39"/>
      <c r="U242" s="40"/>
      <c r="V242"/>
      <c r="W242"/>
      <c r="X242"/>
      <c r="Y242"/>
      <c r="Z242"/>
      <c r="AC242" s="67"/>
      <c r="AD242" s="67"/>
      <c r="AF242" s="67"/>
      <c r="AH242" s="67"/>
      <c r="AT242" s="8"/>
      <c r="AU242" s="9"/>
    </row>
    <row r="243" spans="1:47" x14ac:dyDescent="0.2">
      <c r="A243"/>
      <c r="B243"/>
      <c r="C243"/>
      <c r="D243"/>
      <c r="E243"/>
      <c r="F243"/>
      <c r="G243"/>
      <c r="H243"/>
      <c r="I243"/>
      <c r="J243"/>
      <c r="K243"/>
      <c r="L243" s="38"/>
      <c r="M243" s="39"/>
      <c r="N243"/>
      <c r="O243" s="38"/>
      <c r="P243" s="39"/>
      <c r="Q243"/>
      <c r="R243" s="80"/>
      <c r="S243" s="38"/>
      <c r="T243" s="39"/>
      <c r="U243" s="40"/>
      <c r="V243"/>
      <c r="W243"/>
      <c r="X243"/>
      <c r="Y243"/>
      <c r="Z243"/>
      <c r="AC243" s="67"/>
      <c r="AD243" s="67"/>
      <c r="AF243" s="67"/>
      <c r="AH243" s="67"/>
      <c r="AT243" s="8"/>
      <c r="AU243" s="9"/>
    </row>
    <row r="244" spans="1:47" x14ac:dyDescent="0.2">
      <c r="A244"/>
      <c r="B244"/>
      <c r="C244"/>
      <c r="D244"/>
      <c r="E244"/>
      <c r="F244"/>
      <c r="G244"/>
      <c r="H244"/>
      <c r="I244"/>
      <c r="J244"/>
      <c r="K244"/>
      <c r="L244" s="38"/>
      <c r="M244" s="39"/>
      <c r="N244"/>
      <c r="O244" s="38"/>
      <c r="P244" s="39"/>
      <c r="Q244"/>
      <c r="R244" s="80"/>
      <c r="S244" s="38"/>
      <c r="T244" s="39"/>
      <c r="U244" s="40"/>
      <c r="V244"/>
      <c r="W244"/>
      <c r="X244"/>
      <c r="Y244"/>
      <c r="Z244"/>
      <c r="AC244" s="67"/>
      <c r="AD244" s="67"/>
      <c r="AF244" s="67"/>
      <c r="AH244" s="67"/>
      <c r="AT244" s="8"/>
      <c r="AU244" s="9"/>
    </row>
    <row r="245" spans="1:47" x14ac:dyDescent="0.2">
      <c r="A245"/>
      <c r="B245"/>
      <c r="C245"/>
      <c r="D245"/>
      <c r="E245"/>
      <c r="F245"/>
      <c r="G245"/>
      <c r="H245"/>
      <c r="I245"/>
      <c r="J245"/>
      <c r="K245"/>
      <c r="L245" s="38"/>
      <c r="M245" s="39"/>
      <c r="N245"/>
      <c r="O245" s="38"/>
      <c r="P245" s="39"/>
      <c r="Q245"/>
      <c r="R245" s="80"/>
      <c r="S245" s="38"/>
      <c r="T245" s="39"/>
      <c r="U245" s="40"/>
      <c r="V245"/>
      <c r="W245"/>
      <c r="X245"/>
      <c r="Y245"/>
      <c r="Z245"/>
      <c r="AC245" s="67"/>
      <c r="AD245" s="67"/>
      <c r="AF245" s="67"/>
      <c r="AH245" s="67"/>
      <c r="AT245" s="8"/>
      <c r="AU245" s="9"/>
    </row>
    <row r="246" spans="1:47" x14ac:dyDescent="0.2">
      <c r="A246"/>
      <c r="B246"/>
      <c r="C246"/>
      <c r="D246"/>
      <c r="E246"/>
      <c r="F246"/>
      <c r="G246"/>
      <c r="H246"/>
      <c r="I246"/>
      <c r="J246"/>
      <c r="K246"/>
      <c r="L246" s="38"/>
      <c r="M246" s="39"/>
      <c r="N246"/>
      <c r="O246" s="38"/>
      <c r="P246" s="39"/>
      <c r="Q246"/>
      <c r="R246" s="80"/>
      <c r="S246" s="38"/>
      <c r="T246" s="39"/>
      <c r="U246" s="40"/>
      <c r="V246"/>
      <c r="W246"/>
      <c r="X246"/>
      <c r="Y246"/>
      <c r="Z246"/>
      <c r="AC246" s="67"/>
      <c r="AD246" s="67"/>
      <c r="AF246" s="67"/>
      <c r="AH246" s="67"/>
      <c r="AT246" s="8"/>
      <c r="AU246" s="9"/>
    </row>
    <row r="247" spans="1:47" x14ac:dyDescent="0.2">
      <c r="A247"/>
      <c r="B247"/>
      <c r="C247"/>
      <c r="D247"/>
      <c r="E247"/>
      <c r="F247"/>
      <c r="G247"/>
      <c r="H247"/>
      <c r="I247"/>
      <c r="J247"/>
      <c r="K247"/>
      <c r="L247" s="38"/>
      <c r="M247" s="39"/>
      <c r="N247"/>
      <c r="O247" s="38"/>
      <c r="P247" s="39"/>
      <c r="Q247"/>
      <c r="R247" s="80"/>
      <c r="S247" s="38"/>
      <c r="T247" s="39"/>
      <c r="U247" s="40"/>
      <c r="V247"/>
      <c r="W247"/>
      <c r="X247"/>
      <c r="Y247"/>
      <c r="Z247"/>
      <c r="AC247" s="67"/>
      <c r="AD247" s="67"/>
      <c r="AF247" s="67"/>
      <c r="AH247" s="67"/>
      <c r="AT247" s="8"/>
      <c r="AU247" s="9"/>
    </row>
    <row r="248" spans="1:47" x14ac:dyDescent="0.2">
      <c r="A248"/>
      <c r="B248"/>
      <c r="C248"/>
      <c r="D248"/>
      <c r="E248"/>
      <c r="F248"/>
      <c r="G248"/>
      <c r="H248"/>
      <c r="I248"/>
      <c r="J248"/>
      <c r="K248"/>
      <c r="L248" s="38"/>
      <c r="M248" s="39"/>
      <c r="N248"/>
      <c r="O248" s="38"/>
      <c r="P248" s="39"/>
      <c r="Q248"/>
      <c r="R248" s="80"/>
      <c r="S248" s="38"/>
      <c r="T248" s="39"/>
      <c r="U248" s="40"/>
      <c r="V248"/>
      <c r="W248"/>
      <c r="X248"/>
      <c r="Y248"/>
      <c r="Z248"/>
      <c r="AC248" s="67"/>
      <c r="AD248" s="67"/>
      <c r="AF248" s="67"/>
      <c r="AH248" s="67"/>
      <c r="AT248" s="8"/>
      <c r="AU248" s="9"/>
    </row>
    <row r="249" spans="1:47" x14ac:dyDescent="0.2">
      <c r="A249"/>
      <c r="B249"/>
      <c r="C249"/>
      <c r="D249"/>
      <c r="E249"/>
      <c r="F249"/>
      <c r="G249"/>
      <c r="H249"/>
      <c r="I249"/>
      <c r="J249"/>
      <c r="K249"/>
      <c r="L249" s="38"/>
      <c r="M249" s="39"/>
      <c r="N249"/>
      <c r="O249" s="38"/>
      <c r="P249" s="39"/>
      <c r="Q249"/>
      <c r="R249" s="80"/>
      <c r="S249" s="38"/>
      <c r="T249" s="39"/>
      <c r="U249" s="40"/>
      <c r="V249"/>
      <c r="W249"/>
      <c r="X249"/>
      <c r="Y249"/>
      <c r="Z249"/>
      <c r="AC249" s="67"/>
      <c r="AD249" s="67"/>
      <c r="AF249" s="67"/>
      <c r="AH249" s="67"/>
      <c r="AT249" s="8"/>
      <c r="AU249" s="9"/>
    </row>
    <row r="250" spans="1:47" x14ac:dyDescent="0.2">
      <c r="A250"/>
      <c r="B250"/>
      <c r="C250"/>
      <c r="D250"/>
      <c r="E250"/>
      <c r="F250"/>
      <c r="G250"/>
      <c r="H250"/>
      <c r="I250"/>
      <c r="J250"/>
      <c r="K250"/>
      <c r="L250" s="38"/>
      <c r="M250" s="39"/>
      <c r="N250"/>
      <c r="O250" s="38"/>
      <c r="P250" s="39"/>
      <c r="Q250"/>
      <c r="R250" s="80"/>
      <c r="S250" s="38"/>
      <c r="T250" s="39"/>
      <c r="U250" s="40"/>
      <c r="V250"/>
      <c r="W250"/>
      <c r="X250"/>
      <c r="Y250"/>
      <c r="Z250"/>
      <c r="AC250" s="67"/>
      <c r="AD250" s="67"/>
      <c r="AF250" s="67"/>
      <c r="AH250" s="67"/>
      <c r="AT250" s="8"/>
      <c r="AU250" s="9"/>
    </row>
    <row r="251" spans="1:47" x14ac:dyDescent="0.2">
      <c r="A251"/>
      <c r="B251"/>
      <c r="C251"/>
      <c r="D251"/>
      <c r="E251"/>
      <c r="F251"/>
      <c r="G251"/>
      <c r="H251"/>
      <c r="I251"/>
      <c r="J251"/>
      <c r="K251"/>
      <c r="L251" s="38"/>
      <c r="M251" s="39"/>
      <c r="N251"/>
      <c r="O251" s="38"/>
      <c r="P251" s="39"/>
      <c r="Q251"/>
      <c r="R251" s="80"/>
      <c r="S251" s="38"/>
      <c r="T251" s="39"/>
      <c r="U251" s="40"/>
      <c r="V251"/>
      <c r="W251"/>
      <c r="X251"/>
      <c r="Y251"/>
      <c r="Z251"/>
      <c r="AC251" s="67"/>
      <c r="AD251" s="67"/>
      <c r="AF251" s="67"/>
      <c r="AH251" s="67"/>
      <c r="AT251" s="8"/>
      <c r="AU251" s="9"/>
    </row>
    <row r="252" spans="1:47" x14ac:dyDescent="0.2">
      <c r="A252"/>
      <c r="B252"/>
      <c r="C252"/>
      <c r="D252"/>
      <c r="E252"/>
      <c r="F252"/>
      <c r="G252"/>
      <c r="H252"/>
      <c r="I252"/>
      <c r="J252"/>
      <c r="K252"/>
      <c r="L252" s="38"/>
      <c r="M252" s="39"/>
      <c r="N252"/>
      <c r="O252" s="38"/>
      <c r="P252" s="39"/>
      <c r="Q252"/>
      <c r="R252" s="80"/>
      <c r="S252" s="38"/>
      <c r="T252" s="39"/>
      <c r="U252" s="40"/>
      <c r="V252"/>
      <c r="W252"/>
      <c r="X252"/>
      <c r="Y252"/>
      <c r="Z252"/>
      <c r="AC252" s="67"/>
      <c r="AD252" s="67"/>
      <c r="AF252" s="67"/>
      <c r="AH252" s="67"/>
      <c r="AT252" s="8"/>
      <c r="AU252" s="9"/>
    </row>
    <row r="253" spans="1:47" x14ac:dyDescent="0.2">
      <c r="A253"/>
      <c r="B253"/>
      <c r="C253"/>
      <c r="D253"/>
      <c r="E253"/>
      <c r="F253"/>
      <c r="G253"/>
      <c r="H253"/>
      <c r="I253"/>
      <c r="J253"/>
      <c r="K253"/>
      <c r="L253" s="38"/>
      <c r="M253" s="39"/>
      <c r="N253"/>
      <c r="O253" s="38"/>
      <c r="P253" s="39"/>
      <c r="Q253"/>
      <c r="R253" s="80"/>
      <c r="S253" s="38"/>
      <c r="T253" s="39"/>
      <c r="U253" s="40"/>
      <c r="V253"/>
      <c r="W253"/>
      <c r="X253"/>
      <c r="Y253"/>
      <c r="Z253"/>
      <c r="AC253" s="67"/>
      <c r="AD253" s="67"/>
      <c r="AF253" s="67"/>
      <c r="AH253" s="67"/>
      <c r="AT253" s="8"/>
      <c r="AU253" s="9"/>
    </row>
    <row r="254" spans="1:47" x14ac:dyDescent="0.2">
      <c r="A254"/>
      <c r="B254"/>
      <c r="C254"/>
      <c r="D254"/>
      <c r="E254"/>
      <c r="F254"/>
      <c r="G254"/>
      <c r="H254"/>
      <c r="I254"/>
      <c r="J254"/>
      <c r="K254"/>
      <c r="L254" s="38"/>
      <c r="M254" s="39"/>
      <c r="N254"/>
      <c r="O254" s="38"/>
      <c r="P254" s="39"/>
      <c r="Q254"/>
      <c r="R254" s="80"/>
      <c r="S254" s="38"/>
      <c r="T254" s="39"/>
      <c r="U254" s="40"/>
      <c r="V254"/>
      <c r="W254"/>
      <c r="X254"/>
      <c r="Y254"/>
      <c r="Z254"/>
      <c r="AC254" s="67"/>
      <c r="AD254" s="67"/>
      <c r="AF254" s="67"/>
      <c r="AH254" s="67"/>
      <c r="AT254" s="8"/>
      <c r="AU254" s="9"/>
    </row>
    <row r="255" spans="1:47" x14ac:dyDescent="0.2">
      <c r="A255"/>
      <c r="B255"/>
      <c r="C255"/>
      <c r="D255"/>
      <c r="E255"/>
      <c r="F255"/>
      <c r="G255"/>
      <c r="H255"/>
      <c r="I255"/>
      <c r="J255"/>
      <c r="K255"/>
      <c r="L255" s="38"/>
      <c r="M255" s="39"/>
      <c r="N255"/>
      <c r="O255" s="38"/>
      <c r="P255" s="39"/>
      <c r="Q255"/>
      <c r="R255" s="80"/>
      <c r="S255" s="38"/>
      <c r="T255" s="39"/>
      <c r="U255" s="40"/>
      <c r="V255"/>
      <c r="W255"/>
      <c r="X255"/>
      <c r="Y255"/>
      <c r="Z255"/>
      <c r="AC255" s="67"/>
      <c r="AD255" s="67"/>
      <c r="AF255" s="67"/>
      <c r="AH255" s="67"/>
      <c r="AT255" s="8"/>
      <c r="AU255" s="9"/>
    </row>
    <row r="256" spans="1:47" x14ac:dyDescent="0.2">
      <c r="A256"/>
      <c r="B256"/>
      <c r="C256"/>
      <c r="D256"/>
      <c r="E256"/>
      <c r="F256"/>
      <c r="G256"/>
      <c r="H256"/>
      <c r="I256"/>
      <c r="J256"/>
      <c r="K256"/>
      <c r="L256" s="38"/>
      <c r="M256" s="39"/>
      <c r="N256"/>
      <c r="O256" s="38"/>
      <c r="P256" s="39"/>
      <c r="Q256"/>
      <c r="R256" s="80"/>
      <c r="S256" s="38"/>
      <c r="T256" s="39"/>
      <c r="U256" s="40"/>
      <c r="V256"/>
      <c r="W256"/>
      <c r="X256"/>
      <c r="Y256"/>
      <c r="Z256"/>
      <c r="AC256" s="67"/>
      <c r="AD256" s="67"/>
      <c r="AF256" s="67"/>
      <c r="AH256" s="67"/>
      <c r="AT256" s="8"/>
      <c r="AU256" s="9"/>
    </row>
    <row r="257" spans="1:47" x14ac:dyDescent="0.2">
      <c r="A257"/>
      <c r="B257"/>
      <c r="C257"/>
      <c r="D257"/>
      <c r="E257"/>
      <c r="F257"/>
      <c r="G257"/>
      <c r="H257"/>
      <c r="I257"/>
      <c r="J257"/>
      <c r="K257"/>
      <c r="L257" s="38"/>
      <c r="M257" s="39"/>
      <c r="N257"/>
      <c r="O257" s="38"/>
      <c r="P257" s="39"/>
      <c r="Q257"/>
      <c r="R257" s="80"/>
      <c r="S257" s="38"/>
      <c r="T257" s="39"/>
      <c r="U257" s="40"/>
      <c r="V257"/>
      <c r="W257"/>
      <c r="X257"/>
      <c r="Y257"/>
      <c r="Z257"/>
      <c r="AC257" s="67"/>
      <c r="AD257" s="67"/>
      <c r="AF257" s="67"/>
      <c r="AH257" s="67"/>
      <c r="AT257" s="8"/>
      <c r="AU257" s="9"/>
    </row>
    <row r="258" spans="1:47" x14ac:dyDescent="0.2">
      <c r="A258"/>
      <c r="B258"/>
      <c r="C258"/>
      <c r="D258"/>
      <c r="E258"/>
      <c r="F258"/>
      <c r="G258"/>
      <c r="H258"/>
      <c r="I258"/>
      <c r="J258"/>
      <c r="K258"/>
      <c r="L258" s="38"/>
      <c r="M258" s="39"/>
      <c r="N258"/>
      <c r="O258" s="38"/>
      <c r="P258" s="39"/>
      <c r="Q258"/>
      <c r="R258" s="80"/>
      <c r="S258" s="38"/>
      <c r="T258" s="39"/>
      <c r="U258" s="40"/>
      <c r="V258"/>
      <c r="W258"/>
      <c r="X258"/>
      <c r="Y258"/>
      <c r="Z258"/>
      <c r="AC258" s="67"/>
      <c r="AD258" s="67"/>
      <c r="AF258" s="67"/>
      <c r="AH258" s="67"/>
      <c r="AT258" s="8"/>
      <c r="AU258" s="9"/>
    </row>
    <row r="259" spans="1:47" x14ac:dyDescent="0.2">
      <c r="A259"/>
      <c r="B259"/>
      <c r="C259"/>
      <c r="D259"/>
      <c r="E259"/>
      <c r="F259"/>
      <c r="G259"/>
      <c r="H259"/>
      <c r="I259"/>
      <c r="J259"/>
      <c r="K259"/>
      <c r="L259" s="38"/>
      <c r="M259" s="39"/>
      <c r="N259"/>
      <c r="O259" s="38"/>
      <c r="P259" s="39"/>
      <c r="Q259"/>
      <c r="R259" s="80"/>
      <c r="S259" s="38"/>
      <c r="T259" s="39"/>
      <c r="U259" s="40"/>
      <c r="V259"/>
      <c r="W259"/>
      <c r="X259"/>
      <c r="Y259"/>
      <c r="Z259"/>
      <c r="AC259" s="67"/>
      <c r="AD259" s="67"/>
      <c r="AF259" s="67"/>
      <c r="AH259" s="67"/>
      <c r="AT259" s="8"/>
      <c r="AU259" s="9"/>
    </row>
    <row r="260" spans="1:47" x14ac:dyDescent="0.2">
      <c r="A260"/>
      <c r="B260"/>
      <c r="C260"/>
      <c r="D260"/>
      <c r="E260"/>
      <c r="F260"/>
      <c r="G260"/>
      <c r="H260"/>
      <c r="I260"/>
      <c r="J260"/>
      <c r="K260"/>
      <c r="L260" s="38"/>
      <c r="M260" s="39"/>
      <c r="N260"/>
      <c r="O260" s="38"/>
      <c r="P260" s="39"/>
      <c r="Q260"/>
      <c r="R260" s="80"/>
      <c r="S260" s="38"/>
      <c r="T260" s="39"/>
      <c r="U260" s="40"/>
      <c r="V260"/>
      <c r="W260"/>
      <c r="X260"/>
      <c r="Y260"/>
      <c r="Z260"/>
      <c r="AC260" s="67"/>
      <c r="AD260" s="67"/>
      <c r="AF260" s="67"/>
      <c r="AH260" s="67"/>
      <c r="AT260" s="8"/>
      <c r="AU260" s="9"/>
    </row>
    <row r="261" spans="1:47" x14ac:dyDescent="0.2">
      <c r="A261"/>
      <c r="B261"/>
      <c r="C261"/>
      <c r="D261"/>
      <c r="E261"/>
      <c r="F261"/>
      <c r="G261"/>
      <c r="H261"/>
      <c r="I261"/>
      <c r="J261"/>
      <c r="K261"/>
      <c r="L261" s="38"/>
      <c r="M261" s="39"/>
      <c r="N261"/>
      <c r="O261" s="38"/>
      <c r="P261" s="39"/>
      <c r="Q261"/>
      <c r="R261" s="80"/>
      <c r="S261" s="38"/>
      <c r="T261" s="39"/>
      <c r="U261" s="40"/>
      <c r="V261"/>
      <c r="W261"/>
      <c r="X261"/>
      <c r="Y261"/>
      <c r="Z261"/>
      <c r="AC261" s="67"/>
      <c r="AD261" s="67"/>
      <c r="AF261" s="67"/>
      <c r="AH261" s="67"/>
      <c r="AT261" s="8"/>
      <c r="AU261" s="9"/>
    </row>
    <row r="262" spans="1:47" x14ac:dyDescent="0.2">
      <c r="A262"/>
      <c r="B262"/>
      <c r="C262"/>
      <c r="D262"/>
      <c r="E262"/>
      <c r="F262"/>
      <c r="G262"/>
      <c r="H262"/>
      <c r="I262"/>
      <c r="J262"/>
      <c r="K262"/>
      <c r="L262" s="38"/>
      <c r="M262" s="39"/>
      <c r="N262"/>
      <c r="O262" s="38"/>
      <c r="P262" s="39"/>
      <c r="Q262"/>
      <c r="R262" s="80"/>
      <c r="S262" s="38"/>
      <c r="T262" s="39"/>
      <c r="U262" s="40"/>
      <c r="V262"/>
      <c r="W262"/>
      <c r="X262"/>
      <c r="Y262"/>
      <c r="Z262"/>
      <c r="AC262" s="67"/>
      <c r="AD262" s="67"/>
      <c r="AF262" s="67"/>
      <c r="AH262" s="67"/>
      <c r="AT262" s="8"/>
      <c r="AU262" s="9"/>
    </row>
    <row r="263" spans="1:47" x14ac:dyDescent="0.2">
      <c r="A263"/>
      <c r="B263"/>
      <c r="C263"/>
      <c r="D263"/>
      <c r="E263"/>
      <c r="F263"/>
      <c r="G263"/>
      <c r="H263"/>
      <c r="I263"/>
      <c r="J263"/>
      <c r="K263"/>
      <c r="L263" s="38"/>
      <c r="M263" s="39"/>
      <c r="N263"/>
      <c r="O263" s="38"/>
      <c r="P263" s="39"/>
      <c r="Q263"/>
      <c r="R263" s="80"/>
      <c r="S263" s="38"/>
      <c r="T263" s="39"/>
      <c r="U263" s="40"/>
      <c r="V263"/>
      <c r="W263"/>
      <c r="X263"/>
      <c r="Y263"/>
      <c r="Z263"/>
      <c r="AC263" s="67"/>
      <c r="AD263" s="67"/>
      <c r="AF263" s="67"/>
      <c r="AH263" s="67"/>
      <c r="AT263" s="8"/>
      <c r="AU263" s="9"/>
    </row>
    <row r="264" spans="1:47" x14ac:dyDescent="0.2">
      <c r="A264"/>
      <c r="B264"/>
      <c r="C264"/>
      <c r="D264"/>
      <c r="E264"/>
      <c r="F264"/>
      <c r="G264"/>
      <c r="H264"/>
      <c r="I264"/>
      <c r="J264"/>
      <c r="K264"/>
      <c r="L264" s="38"/>
      <c r="M264" s="39"/>
      <c r="N264"/>
      <c r="O264" s="38"/>
      <c r="P264" s="39"/>
      <c r="Q264"/>
      <c r="R264" s="80"/>
      <c r="S264" s="38"/>
      <c r="T264" s="39"/>
      <c r="U264" s="40"/>
      <c r="V264"/>
      <c r="W264"/>
      <c r="X264"/>
      <c r="Y264"/>
      <c r="Z264"/>
      <c r="AC264" s="67"/>
      <c r="AD264" s="67"/>
      <c r="AF264" s="67"/>
      <c r="AH264" s="67"/>
      <c r="AT264" s="8"/>
      <c r="AU264" s="9"/>
    </row>
    <row r="265" spans="1:47" x14ac:dyDescent="0.2">
      <c r="A265"/>
      <c r="B265"/>
      <c r="C265"/>
      <c r="D265"/>
      <c r="E265"/>
      <c r="F265"/>
      <c r="G265"/>
      <c r="H265"/>
      <c r="I265"/>
      <c r="J265"/>
      <c r="K265"/>
      <c r="L265" s="38"/>
      <c r="M265" s="39"/>
      <c r="N265"/>
      <c r="O265" s="38"/>
      <c r="P265" s="39"/>
      <c r="Q265"/>
      <c r="R265" s="80"/>
      <c r="S265" s="38"/>
      <c r="T265" s="39"/>
      <c r="U265" s="40"/>
      <c r="V265"/>
      <c r="W265"/>
      <c r="X265"/>
      <c r="Y265"/>
      <c r="Z265"/>
      <c r="AC265" s="67"/>
      <c r="AD265" s="67"/>
      <c r="AF265" s="67"/>
      <c r="AH265" s="67"/>
      <c r="AT265" s="8"/>
      <c r="AU265" s="9"/>
    </row>
    <row r="266" spans="1:47" x14ac:dyDescent="0.2">
      <c r="A266"/>
      <c r="B266"/>
      <c r="C266"/>
      <c r="D266"/>
      <c r="E266"/>
      <c r="F266"/>
      <c r="G266"/>
      <c r="H266"/>
      <c r="I266"/>
      <c r="J266"/>
      <c r="K266"/>
      <c r="L266" s="38"/>
      <c r="M266" s="39"/>
      <c r="N266"/>
      <c r="O266" s="38"/>
      <c r="P266" s="39"/>
      <c r="Q266"/>
      <c r="R266" s="80"/>
      <c r="S266" s="38"/>
      <c r="T266" s="39"/>
      <c r="U266" s="40"/>
      <c r="V266"/>
      <c r="W266"/>
      <c r="X266"/>
      <c r="Y266"/>
      <c r="Z266"/>
      <c r="AC266" s="67"/>
      <c r="AD266" s="67"/>
      <c r="AF266" s="67"/>
      <c r="AH266" s="67"/>
      <c r="AT266" s="8"/>
      <c r="AU266" s="9"/>
    </row>
    <row r="267" spans="1:47" x14ac:dyDescent="0.2">
      <c r="A267"/>
      <c r="B267"/>
      <c r="C267"/>
      <c r="D267"/>
      <c r="E267"/>
      <c r="F267"/>
      <c r="G267"/>
      <c r="H267"/>
      <c r="I267"/>
      <c r="J267"/>
      <c r="K267"/>
      <c r="L267" s="38"/>
      <c r="M267" s="39"/>
      <c r="N267"/>
      <c r="O267" s="38"/>
      <c r="P267" s="39"/>
      <c r="Q267"/>
      <c r="R267" s="80"/>
      <c r="S267" s="38"/>
      <c r="T267" s="39"/>
      <c r="U267" s="40"/>
      <c r="V267"/>
      <c r="W267"/>
      <c r="X267"/>
      <c r="Y267"/>
      <c r="Z267"/>
      <c r="AC267" s="67"/>
      <c r="AD267" s="67"/>
      <c r="AF267" s="67"/>
      <c r="AH267" s="67"/>
      <c r="AT267" s="8"/>
      <c r="AU267" s="9"/>
    </row>
    <row r="268" spans="1:47" x14ac:dyDescent="0.2">
      <c r="A268"/>
      <c r="B268"/>
      <c r="C268"/>
      <c r="D268"/>
      <c r="E268"/>
      <c r="F268"/>
      <c r="G268"/>
      <c r="H268"/>
      <c r="I268"/>
      <c r="J268"/>
      <c r="K268"/>
      <c r="L268" s="38"/>
      <c r="M268" s="39"/>
      <c r="N268"/>
      <c r="O268" s="38"/>
      <c r="P268" s="39"/>
      <c r="Q268"/>
      <c r="R268" s="80"/>
      <c r="S268" s="38"/>
      <c r="T268" s="39"/>
      <c r="U268" s="40"/>
      <c r="V268"/>
      <c r="W268"/>
      <c r="X268"/>
      <c r="Y268"/>
      <c r="Z268"/>
      <c r="AC268" s="67"/>
      <c r="AD268" s="67"/>
      <c r="AF268" s="67"/>
      <c r="AH268" s="67"/>
      <c r="AT268" s="8"/>
      <c r="AU268" s="9"/>
    </row>
    <row r="269" spans="1:47" x14ac:dyDescent="0.2">
      <c r="A269"/>
      <c r="B269"/>
      <c r="C269"/>
      <c r="D269"/>
      <c r="E269"/>
      <c r="F269"/>
      <c r="G269"/>
      <c r="H269"/>
      <c r="I269"/>
      <c r="J269"/>
      <c r="K269"/>
      <c r="L269" s="38"/>
      <c r="M269" s="39"/>
      <c r="N269"/>
      <c r="O269" s="38"/>
      <c r="P269" s="39"/>
      <c r="Q269"/>
      <c r="R269" s="80"/>
      <c r="S269" s="38"/>
      <c r="T269" s="39"/>
      <c r="U269" s="40"/>
      <c r="V269"/>
      <c r="W269"/>
      <c r="X269"/>
      <c r="Y269"/>
      <c r="Z269"/>
      <c r="AC269" s="67"/>
      <c r="AD269" s="67"/>
      <c r="AF269" s="67"/>
      <c r="AH269" s="67"/>
      <c r="AT269" s="8"/>
      <c r="AU269" s="9"/>
    </row>
    <row r="270" spans="1:47" x14ac:dyDescent="0.2">
      <c r="A270"/>
      <c r="B270"/>
      <c r="C270"/>
      <c r="D270"/>
      <c r="E270"/>
      <c r="F270"/>
      <c r="G270"/>
      <c r="H270"/>
      <c r="I270"/>
      <c r="J270"/>
      <c r="K270"/>
      <c r="L270" s="38"/>
      <c r="M270" s="39"/>
      <c r="N270"/>
      <c r="O270" s="38"/>
      <c r="P270" s="39"/>
      <c r="Q270"/>
      <c r="R270" s="80"/>
      <c r="S270" s="38"/>
      <c r="T270" s="39"/>
      <c r="U270" s="40"/>
      <c r="V270"/>
      <c r="W270"/>
      <c r="X270"/>
      <c r="Y270"/>
      <c r="Z270"/>
      <c r="AC270" s="67"/>
      <c r="AD270" s="67"/>
      <c r="AF270" s="67"/>
      <c r="AH270" s="67"/>
      <c r="AT270" s="8"/>
      <c r="AU270" s="9"/>
    </row>
    <row r="271" spans="1:47" x14ac:dyDescent="0.2">
      <c r="A271"/>
      <c r="B271"/>
      <c r="C271"/>
      <c r="D271"/>
      <c r="E271"/>
      <c r="F271"/>
      <c r="G271"/>
      <c r="H271"/>
      <c r="I271"/>
      <c r="J271"/>
      <c r="K271"/>
      <c r="L271" s="38"/>
      <c r="M271" s="39"/>
      <c r="N271"/>
      <c r="O271" s="38"/>
      <c r="P271" s="39"/>
      <c r="Q271"/>
      <c r="R271" s="80"/>
      <c r="S271" s="38"/>
      <c r="T271" s="39"/>
      <c r="U271" s="40"/>
      <c r="V271"/>
      <c r="W271"/>
      <c r="X271"/>
      <c r="Y271"/>
      <c r="Z271"/>
      <c r="AC271" s="67"/>
      <c r="AD271" s="67"/>
      <c r="AF271" s="67"/>
      <c r="AH271" s="67"/>
      <c r="AT271" s="8"/>
      <c r="AU271" s="9"/>
    </row>
    <row r="272" spans="1:47" x14ac:dyDescent="0.2">
      <c r="A272"/>
      <c r="B272"/>
      <c r="C272"/>
      <c r="D272"/>
      <c r="E272"/>
      <c r="F272"/>
      <c r="G272"/>
      <c r="H272"/>
      <c r="I272"/>
      <c r="J272"/>
      <c r="K272"/>
      <c r="L272" s="38"/>
      <c r="M272" s="39"/>
      <c r="N272"/>
      <c r="O272" s="38"/>
      <c r="P272" s="39"/>
      <c r="Q272"/>
      <c r="R272" s="80"/>
      <c r="S272" s="38"/>
      <c r="T272" s="39"/>
      <c r="U272" s="40"/>
      <c r="V272"/>
      <c r="W272"/>
      <c r="X272"/>
      <c r="Y272"/>
      <c r="Z272"/>
      <c r="AC272" s="67"/>
      <c r="AD272" s="67"/>
      <c r="AF272" s="67"/>
      <c r="AH272" s="67"/>
      <c r="AT272" s="8"/>
      <c r="AU272" s="9"/>
    </row>
    <row r="273" spans="1:47" x14ac:dyDescent="0.2">
      <c r="A273"/>
      <c r="B273"/>
      <c r="C273"/>
      <c r="D273"/>
      <c r="E273"/>
      <c r="F273"/>
      <c r="G273"/>
      <c r="H273"/>
      <c r="I273"/>
      <c r="J273"/>
      <c r="K273"/>
      <c r="L273" s="38"/>
      <c r="M273" s="39"/>
      <c r="N273"/>
      <c r="O273" s="38"/>
      <c r="P273" s="39"/>
      <c r="Q273"/>
      <c r="R273" s="80"/>
      <c r="S273" s="38"/>
      <c r="T273" s="39"/>
      <c r="U273" s="40"/>
      <c r="V273"/>
      <c r="W273"/>
      <c r="X273"/>
      <c r="Y273"/>
      <c r="Z273"/>
      <c r="AC273" s="67"/>
      <c r="AD273" s="67"/>
      <c r="AF273" s="67"/>
      <c r="AH273" s="67"/>
      <c r="AT273" s="8"/>
      <c r="AU273" s="9"/>
    </row>
    <row r="274" spans="1:47" x14ac:dyDescent="0.2">
      <c r="A274"/>
      <c r="B274"/>
      <c r="C274"/>
      <c r="D274"/>
      <c r="E274"/>
      <c r="F274"/>
      <c r="G274"/>
      <c r="H274"/>
      <c r="I274"/>
      <c r="J274"/>
      <c r="K274"/>
      <c r="L274" s="38"/>
      <c r="M274" s="39"/>
      <c r="N274"/>
      <c r="O274" s="38"/>
      <c r="P274" s="39"/>
      <c r="Q274"/>
      <c r="R274" s="80"/>
      <c r="S274" s="38"/>
      <c r="T274" s="39"/>
      <c r="U274" s="40"/>
      <c r="V274"/>
      <c r="W274"/>
      <c r="X274"/>
      <c r="Y274"/>
      <c r="Z274"/>
      <c r="AC274" s="67"/>
      <c r="AD274" s="67"/>
      <c r="AF274" s="67"/>
      <c r="AH274" s="67"/>
      <c r="AT274" s="8"/>
      <c r="AU274" s="9"/>
    </row>
    <row r="275" spans="1:47" x14ac:dyDescent="0.2">
      <c r="A275"/>
      <c r="B275"/>
      <c r="C275"/>
      <c r="D275"/>
      <c r="E275"/>
      <c r="F275"/>
      <c r="G275"/>
      <c r="H275"/>
      <c r="I275"/>
      <c r="J275"/>
      <c r="K275"/>
      <c r="L275" s="38"/>
      <c r="M275" s="39"/>
      <c r="N275"/>
      <c r="O275" s="38"/>
      <c r="P275" s="39"/>
      <c r="Q275"/>
      <c r="R275" s="80"/>
      <c r="S275" s="38"/>
      <c r="T275" s="39"/>
      <c r="U275" s="40"/>
      <c r="V275"/>
      <c r="W275"/>
      <c r="X275"/>
      <c r="Y275"/>
      <c r="Z275"/>
      <c r="AC275" s="67"/>
      <c r="AD275" s="67"/>
      <c r="AF275" s="67"/>
      <c r="AH275" s="67"/>
      <c r="AT275" s="8"/>
      <c r="AU275" s="9"/>
    </row>
    <row r="276" spans="1:47" x14ac:dyDescent="0.2">
      <c r="A276"/>
      <c r="B276"/>
      <c r="C276"/>
      <c r="D276"/>
      <c r="E276"/>
      <c r="F276"/>
      <c r="G276"/>
      <c r="H276"/>
      <c r="I276"/>
      <c r="J276"/>
      <c r="K276"/>
      <c r="L276" s="38"/>
      <c r="M276" s="39"/>
      <c r="N276"/>
      <c r="O276" s="38"/>
      <c r="P276" s="39"/>
      <c r="Q276"/>
      <c r="R276" s="80"/>
      <c r="S276" s="38"/>
      <c r="T276" s="39"/>
      <c r="U276" s="40"/>
      <c r="V276"/>
      <c r="W276"/>
      <c r="X276"/>
      <c r="Y276"/>
      <c r="Z276"/>
      <c r="AC276" s="67"/>
      <c r="AD276" s="67"/>
      <c r="AF276" s="67"/>
      <c r="AH276" s="67"/>
      <c r="AT276" s="8"/>
      <c r="AU276" s="9"/>
    </row>
    <row r="277" spans="1:47" x14ac:dyDescent="0.2">
      <c r="A277"/>
      <c r="B277"/>
      <c r="C277"/>
      <c r="D277"/>
      <c r="E277"/>
      <c r="F277"/>
      <c r="G277"/>
      <c r="H277"/>
      <c r="I277"/>
      <c r="J277"/>
      <c r="K277"/>
      <c r="L277" s="38"/>
      <c r="M277" s="39"/>
      <c r="N277"/>
      <c r="O277" s="38"/>
      <c r="P277" s="39"/>
      <c r="Q277"/>
      <c r="R277" s="80"/>
      <c r="S277" s="38"/>
      <c r="T277" s="39"/>
      <c r="U277" s="40"/>
      <c r="V277"/>
      <c r="W277"/>
      <c r="X277"/>
      <c r="Y277"/>
      <c r="Z277"/>
      <c r="AC277" s="67"/>
      <c r="AD277" s="67"/>
      <c r="AF277" s="67"/>
      <c r="AH277" s="67"/>
      <c r="AT277" s="8"/>
      <c r="AU277" s="9"/>
    </row>
    <row r="278" spans="1:47" x14ac:dyDescent="0.2">
      <c r="A278"/>
      <c r="B278"/>
      <c r="C278"/>
      <c r="D278"/>
      <c r="E278"/>
      <c r="F278"/>
      <c r="G278"/>
      <c r="H278"/>
      <c r="I278"/>
      <c r="J278"/>
      <c r="K278"/>
      <c r="L278" s="38"/>
      <c r="M278" s="39"/>
      <c r="N278"/>
      <c r="O278" s="38"/>
      <c r="P278" s="39"/>
      <c r="Q278"/>
      <c r="R278" s="80"/>
      <c r="S278" s="38"/>
      <c r="T278" s="39"/>
      <c r="U278" s="40"/>
      <c r="V278"/>
      <c r="W278"/>
      <c r="X278"/>
      <c r="Y278"/>
      <c r="Z278"/>
      <c r="AC278" s="67"/>
      <c r="AD278" s="67"/>
      <c r="AF278" s="67"/>
      <c r="AH278" s="67"/>
      <c r="AT278" s="8"/>
      <c r="AU278" s="9"/>
    </row>
    <row r="279" spans="1:47" x14ac:dyDescent="0.2">
      <c r="A279"/>
      <c r="B279"/>
      <c r="C279"/>
      <c r="D279"/>
      <c r="E279"/>
      <c r="F279"/>
      <c r="G279"/>
      <c r="H279"/>
      <c r="I279"/>
      <c r="J279"/>
      <c r="K279"/>
      <c r="L279" s="38"/>
      <c r="M279" s="39"/>
      <c r="N279"/>
      <c r="O279" s="38"/>
      <c r="P279" s="39"/>
      <c r="Q279"/>
      <c r="R279" s="80"/>
      <c r="S279" s="38"/>
      <c r="T279" s="39"/>
      <c r="U279" s="40"/>
      <c r="V279"/>
      <c r="W279"/>
      <c r="X279"/>
      <c r="Y279"/>
      <c r="Z279"/>
      <c r="AC279" s="67"/>
      <c r="AD279" s="67"/>
      <c r="AF279" s="67"/>
      <c r="AH279" s="67"/>
      <c r="AT279" s="8"/>
      <c r="AU279" s="9"/>
    </row>
    <row r="280" spans="1:47" x14ac:dyDescent="0.2">
      <c r="A280"/>
      <c r="B280"/>
      <c r="C280"/>
      <c r="D280"/>
      <c r="E280"/>
      <c r="F280"/>
      <c r="G280"/>
      <c r="H280"/>
      <c r="I280"/>
      <c r="J280"/>
      <c r="K280"/>
      <c r="L280" s="38"/>
      <c r="M280" s="39"/>
      <c r="N280"/>
      <c r="O280" s="38"/>
      <c r="P280" s="39"/>
      <c r="Q280"/>
      <c r="R280" s="80"/>
      <c r="S280" s="38"/>
      <c r="T280" s="39"/>
      <c r="U280" s="40"/>
      <c r="V280"/>
      <c r="W280"/>
      <c r="X280"/>
      <c r="Y280"/>
      <c r="Z280"/>
      <c r="AC280" s="67"/>
      <c r="AD280" s="67"/>
      <c r="AF280" s="67"/>
      <c r="AH280" s="67"/>
      <c r="AT280" s="8"/>
      <c r="AU280" s="9"/>
    </row>
    <row r="281" spans="1:47" x14ac:dyDescent="0.2">
      <c r="A281"/>
      <c r="B281"/>
      <c r="C281"/>
      <c r="D281"/>
      <c r="E281"/>
      <c r="F281"/>
      <c r="G281"/>
      <c r="H281"/>
      <c r="I281"/>
      <c r="J281"/>
      <c r="K281"/>
      <c r="L281" s="38"/>
      <c r="M281" s="39"/>
      <c r="N281"/>
      <c r="O281" s="38"/>
      <c r="P281" s="39"/>
      <c r="Q281"/>
      <c r="R281" s="80"/>
      <c r="S281" s="38"/>
      <c r="T281" s="39"/>
      <c r="U281" s="40"/>
      <c r="V281"/>
      <c r="W281"/>
      <c r="X281"/>
      <c r="Y281"/>
      <c r="Z281"/>
      <c r="AC281" s="67"/>
      <c r="AD281" s="67"/>
      <c r="AF281" s="67"/>
      <c r="AH281" s="67"/>
      <c r="AT281" s="8"/>
      <c r="AU281" s="9"/>
    </row>
    <row r="282" spans="1:47" x14ac:dyDescent="0.2">
      <c r="A282"/>
      <c r="B282"/>
      <c r="C282"/>
      <c r="D282"/>
      <c r="E282"/>
      <c r="F282"/>
      <c r="G282"/>
      <c r="H282"/>
      <c r="I282"/>
      <c r="J282"/>
      <c r="K282"/>
      <c r="L282" s="38"/>
      <c r="M282" s="39"/>
      <c r="N282"/>
      <c r="O282" s="38"/>
      <c r="P282" s="39"/>
      <c r="Q282"/>
      <c r="R282" s="80"/>
      <c r="S282" s="38"/>
      <c r="T282" s="39"/>
      <c r="U282" s="40"/>
      <c r="V282"/>
      <c r="W282"/>
      <c r="X282"/>
      <c r="Y282"/>
      <c r="Z282"/>
      <c r="AC282" s="67"/>
      <c r="AD282" s="67"/>
      <c r="AF282" s="67"/>
      <c r="AH282" s="67"/>
      <c r="AT282" s="8"/>
      <c r="AU282" s="9"/>
    </row>
    <row r="283" spans="1:47" x14ac:dyDescent="0.2">
      <c r="A283"/>
      <c r="B283"/>
      <c r="C283"/>
      <c r="D283"/>
      <c r="E283"/>
      <c r="F283"/>
      <c r="G283"/>
      <c r="H283"/>
      <c r="I283"/>
      <c r="J283"/>
      <c r="K283"/>
      <c r="L283" s="38"/>
      <c r="M283" s="39"/>
      <c r="N283"/>
      <c r="O283" s="38"/>
      <c r="P283" s="39"/>
      <c r="Q283"/>
      <c r="R283" s="80"/>
      <c r="S283" s="38"/>
      <c r="T283" s="39"/>
      <c r="U283" s="40"/>
      <c r="V283"/>
      <c r="W283"/>
      <c r="X283"/>
      <c r="Y283"/>
      <c r="Z283"/>
      <c r="AC283" s="67"/>
      <c r="AD283" s="67"/>
      <c r="AF283" s="67"/>
      <c r="AH283" s="67"/>
      <c r="AT283" s="8"/>
      <c r="AU283" s="9"/>
    </row>
    <row r="284" spans="1:47" x14ac:dyDescent="0.2">
      <c r="A284"/>
      <c r="B284"/>
      <c r="C284"/>
      <c r="D284"/>
      <c r="E284"/>
      <c r="F284"/>
      <c r="G284"/>
      <c r="H284"/>
      <c r="I284"/>
      <c r="J284"/>
      <c r="K284"/>
      <c r="L284" s="38"/>
      <c r="M284" s="39"/>
      <c r="N284"/>
      <c r="O284" s="38"/>
      <c r="P284" s="39"/>
      <c r="Q284"/>
      <c r="R284" s="80"/>
      <c r="S284" s="38"/>
      <c r="T284" s="39"/>
      <c r="U284" s="40"/>
      <c r="V284"/>
      <c r="W284"/>
      <c r="X284"/>
      <c r="Y284"/>
      <c r="Z284"/>
      <c r="AC284" s="67"/>
      <c r="AD284" s="67"/>
      <c r="AF284" s="67"/>
      <c r="AH284" s="67"/>
      <c r="AT284" s="8"/>
      <c r="AU284" s="9"/>
    </row>
    <row r="285" spans="1:47" x14ac:dyDescent="0.2">
      <c r="A285"/>
      <c r="B285"/>
      <c r="C285"/>
      <c r="D285"/>
      <c r="E285"/>
      <c r="F285"/>
      <c r="G285"/>
      <c r="H285"/>
      <c r="I285"/>
      <c r="J285"/>
      <c r="K285"/>
      <c r="L285" s="38"/>
      <c r="M285" s="39"/>
      <c r="N285"/>
      <c r="O285" s="38"/>
      <c r="P285" s="39"/>
      <c r="Q285"/>
      <c r="R285" s="80"/>
      <c r="S285" s="38"/>
      <c r="T285" s="39"/>
      <c r="U285" s="40"/>
      <c r="V285"/>
      <c r="W285"/>
      <c r="X285"/>
      <c r="Y285"/>
      <c r="Z285"/>
      <c r="AC285" s="67"/>
      <c r="AD285" s="67"/>
      <c r="AF285" s="67"/>
      <c r="AH285" s="67"/>
      <c r="AT285" s="8"/>
      <c r="AU285" s="9"/>
    </row>
    <row r="286" spans="1:47" x14ac:dyDescent="0.2">
      <c r="A286"/>
      <c r="B286"/>
      <c r="C286"/>
      <c r="D286"/>
      <c r="E286"/>
      <c r="F286"/>
      <c r="G286"/>
      <c r="H286"/>
      <c r="I286"/>
      <c r="J286"/>
      <c r="K286"/>
      <c r="L286" s="38"/>
      <c r="M286" s="39"/>
      <c r="N286"/>
      <c r="O286" s="38"/>
      <c r="P286" s="39"/>
      <c r="Q286"/>
      <c r="R286" s="80"/>
      <c r="S286" s="38"/>
      <c r="T286" s="39"/>
      <c r="U286" s="40"/>
      <c r="V286"/>
      <c r="W286"/>
      <c r="X286"/>
      <c r="Y286"/>
      <c r="Z286"/>
      <c r="AC286" s="67"/>
      <c r="AD286" s="67"/>
      <c r="AF286" s="67"/>
      <c r="AH286" s="67"/>
      <c r="AT286" s="8"/>
      <c r="AU286" s="9"/>
    </row>
    <row r="287" spans="1:47" x14ac:dyDescent="0.2">
      <c r="A287"/>
      <c r="B287"/>
      <c r="C287"/>
      <c r="D287"/>
      <c r="E287"/>
      <c r="F287"/>
      <c r="G287"/>
      <c r="H287"/>
      <c r="I287"/>
      <c r="J287"/>
      <c r="K287"/>
      <c r="L287" s="38"/>
      <c r="M287" s="39"/>
      <c r="N287"/>
      <c r="O287" s="38"/>
      <c r="P287" s="39"/>
      <c r="Q287"/>
      <c r="R287" s="80"/>
      <c r="S287" s="38"/>
      <c r="T287" s="39"/>
      <c r="U287" s="40"/>
      <c r="V287"/>
      <c r="W287"/>
      <c r="X287"/>
      <c r="Y287"/>
      <c r="Z287"/>
      <c r="AC287" s="67"/>
      <c r="AD287" s="67"/>
      <c r="AF287" s="67"/>
      <c r="AH287" s="67"/>
      <c r="AT287" s="8"/>
      <c r="AU287" s="9"/>
    </row>
    <row r="288" spans="1:47" x14ac:dyDescent="0.2">
      <c r="A288"/>
      <c r="B288"/>
      <c r="C288"/>
      <c r="D288"/>
      <c r="E288"/>
      <c r="F288"/>
      <c r="G288"/>
      <c r="H288"/>
      <c r="I288"/>
      <c r="J288"/>
      <c r="K288"/>
      <c r="L288" s="38"/>
      <c r="M288" s="39"/>
      <c r="N288"/>
      <c r="O288" s="38"/>
      <c r="P288" s="39"/>
      <c r="Q288"/>
      <c r="R288" s="80"/>
      <c r="S288" s="38"/>
      <c r="T288" s="39"/>
      <c r="U288" s="40"/>
      <c r="V288"/>
      <c r="W288"/>
      <c r="X288"/>
      <c r="Y288"/>
      <c r="Z288"/>
      <c r="AC288" s="67"/>
      <c r="AD288" s="67"/>
      <c r="AF288" s="67"/>
      <c r="AH288" s="67"/>
      <c r="AT288" s="8"/>
      <c r="AU288" s="9"/>
    </row>
    <row r="289" spans="1:47" x14ac:dyDescent="0.2">
      <c r="A289"/>
      <c r="B289"/>
      <c r="C289"/>
      <c r="D289"/>
      <c r="E289"/>
      <c r="F289"/>
      <c r="G289"/>
      <c r="H289"/>
      <c r="I289"/>
      <c r="J289"/>
      <c r="K289"/>
      <c r="L289" s="38"/>
      <c r="M289" s="39"/>
      <c r="N289"/>
      <c r="O289" s="38"/>
      <c r="P289" s="39"/>
      <c r="Q289"/>
      <c r="R289" s="80"/>
      <c r="S289" s="38"/>
      <c r="T289" s="39"/>
      <c r="U289" s="40"/>
      <c r="V289"/>
      <c r="W289"/>
      <c r="X289"/>
      <c r="Y289"/>
      <c r="Z289"/>
      <c r="AC289" s="67"/>
      <c r="AD289" s="67"/>
      <c r="AF289" s="67"/>
      <c r="AH289" s="67"/>
      <c r="AT289" s="8"/>
      <c r="AU289" s="9"/>
    </row>
    <row r="290" spans="1:47" x14ac:dyDescent="0.2">
      <c r="A290"/>
      <c r="B290"/>
      <c r="C290"/>
      <c r="D290"/>
      <c r="E290"/>
      <c r="F290"/>
      <c r="G290"/>
      <c r="H290"/>
      <c r="I290"/>
      <c r="J290"/>
      <c r="K290"/>
      <c r="L290" s="38"/>
      <c r="M290" s="39"/>
      <c r="N290"/>
      <c r="O290" s="38"/>
      <c r="P290" s="39"/>
      <c r="Q290"/>
      <c r="R290" s="80"/>
      <c r="S290" s="38"/>
      <c r="T290" s="39"/>
      <c r="U290" s="40"/>
      <c r="V290"/>
      <c r="W290"/>
      <c r="X290"/>
      <c r="Y290"/>
      <c r="Z290"/>
      <c r="AC290" s="67"/>
      <c r="AD290" s="67"/>
      <c r="AF290" s="67"/>
      <c r="AH290" s="67"/>
      <c r="AT290" s="8"/>
      <c r="AU290" s="9"/>
    </row>
    <row r="291" spans="1:47" x14ac:dyDescent="0.2">
      <c r="A291"/>
      <c r="B291"/>
      <c r="C291"/>
      <c r="D291"/>
      <c r="E291"/>
      <c r="F291"/>
      <c r="G291"/>
      <c r="H291"/>
      <c r="I291"/>
      <c r="J291"/>
      <c r="K291"/>
      <c r="L291" s="38"/>
      <c r="M291" s="39"/>
      <c r="N291"/>
      <c r="O291" s="38"/>
      <c r="P291" s="39"/>
      <c r="Q291"/>
      <c r="R291" s="80"/>
      <c r="S291" s="38"/>
      <c r="T291" s="39"/>
      <c r="U291" s="40"/>
      <c r="V291"/>
      <c r="W291"/>
      <c r="X291"/>
      <c r="Y291"/>
      <c r="Z291"/>
      <c r="AC291" s="67"/>
      <c r="AD291" s="67"/>
      <c r="AF291" s="67"/>
      <c r="AH291" s="67"/>
      <c r="AT291" s="8"/>
      <c r="AU291" s="9"/>
    </row>
    <row r="292" spans="1:47" x14ac:dyDescent="0.2">
      <c r="A292"/>
      <c r="B292"/>
      <c r="C292"/>
      <c r="D292"/>
      <c r="E292"/>
      <c r="F292"/>
      <c r="G292"/>
      <c r="H292"/>
      <c r="I292"/>
      <c r="J292"/>
      <c r="K292"/>
      <c r="L292" s="38"/>
      <c r="M292" s="39"/>
      <c r="N292"/>
      <c r="O292" s="38"/>
      <c r="P292" s="39"/>
      <c r="Q292"/>
      <c r="R292" s="80"/>
      <c r="S292" s="38"/>
      <c r="T292" s="39"/>
      <c r="U292" s="40"/>
      <c r="V292"/>
      <c r="W292"/>
      <c r="X292"/>
      <c r="Y292"/>
      <c r="Z292"/>
      <c r="AC292" s="67"/>
      <c r="AD292" s="67"/>
      <c r="AF292" s="67"/>
      <c r="AH292" s="67"/>
      <c r="AT292" s="8"/>
      <c r="AU292" s="9"/>
    </row>
    <row r="293" spans="1:47" x14ac:dyDescent="0.2">
      <c r="A293"/>
      <c r="B293"/>
      <c r="C293"/>
      <c r="D293"/>
      <c r="E293"/>
      <c r="F293"/>
      <c r="G293"/>
      <c r="H293"/>
      <c r="I293"/>
      <c r="J293"/>
      <c r="K293"/>
      <c r="L293" s="38"/>
      <c r="M293" s="39"/>
      <c r="N293"/>
      <c r="O293" s="38"/>
      <c r="P293" s="39"/>
      <c r="Q293"/>
      <c r="R293" s="80"/>
      <c r="S293" s="38"/>
      <c r="T293" s="39"/>
      <c r="U293" s="40"/>
      <c r="V293"/>
      <c r="W293"/>
      <c r="X293"/>
      <c r="Y293"/>
      <c r="Z293"/>
      <c r="AC293" s="67"/>
      <c r="AD293" s="67"/>
      <c r="AF293" s="67"/>
      <c r="AH293" s="67"/>
      <c r="AT293" s="8"/>
      <c r="AU293" s="9"/>
    </row>
    <row r="294" spans="1:47" x14ac:dyDescent="0.2">
      <c r="A294"/>
      <c r="B294"/>
      <c r="C294"/>
      <c r="D294"/>
      <c r="E294"/>
      <c r="F294"/>
      <c r="G294"/>
      <c r="H294"/>
      <c r="I294"/>
      <c r="J294"/>
      <c r="K294"/>
      <c r="L294" s="38"/>
      <c r="M294" s="39"/>
      <c r="N294"/>
      <c r="O294" s="38"/>
      <c r="P294" s="39"/>
      <c r="Q294"/>
      <c r="R294" s="80"/>
      <c r="S294" s="38"/>
      <c r="T294" s="39"/>
      <c r="U294" s="40"/>
      <c r="V294"/>
      <c r="W294"/>
      <c r="X294"/>
      <c r="Y294"/>
      <c r="Z294"/>
      <c r="AC294" s="67"/>
      <c r="AD294" s="67"/>
      <c r="AF294" s="67"/>
      <c r="AH294" s="67"/>
      <c r="AT294" s="8"/>
      <c r="AU294" s="9"/>
    </row>
    <row r="295" spans="1:47" x14ac:dyDescent="0.2">
      <c r="A295"/>
      <c r="B295"/>
      <c r="C295"/>
      <c r="D295"/>
      <c r="E295"/>
      <c r="F295"/>
      <c r="G295"/>
      <c r="H295"/>
      <c r="I295"/>
      <c r="J295"/>
      <c r="K295"/>
      <c r="L295" s="38"/>
      <c r="M295" s="39"/>
      <c r="N295"/>
      <c r="O295" s="38"/>
      <c r="P295" s="39"/>
      <c r="Q295"/>
      <c r="R295" s="80"/>
      <c r="S295" s="38"/>
      <c r="T295" s="39"/>
      <c r="U295" s="40"/>
      <c r="V295"/>
      <c r="W295"/>
      <c r="X295"/>
      <c r="Y295"/>
      <c r="Z295"/>
      <c r="AC295" s="67"/>
      <c r="AD295" s="67"/>
      <c r="AF295" s="67"/>
      <c r="AH295" s="67"/>
      <c r="AT295" s="8"/>
      <c r="AU295" s="9"/>
    </row>
    <row r="296" spans="1:47" x14ac:dyDescent="0.2">
      <c r="A296"/>
      <c r="B296"/>
      <c r="C296"/>
      <c r="D296"/>
      <c r="E296"/>
      <c r="F296"/>
      <c r="G296"/>
      <c r="H296"/>
      <c r="I296"/>
      <c r="J296"/>
      <c r="K296"/>
      <c r="L296" s="38"/>
      <c r="M296" s="39"/>
      <c r="N296"/>
      <c r="O296" s="38"/>
      <c r="P296" s="39"/>
      <c r="Q296"/>
      <c r="R296" s="80"/>
      <c r="S296" s="38"/>
      <c r="T296" s="39"/>
      <c r="U296" s="40"/>
      <c r="V296"/>
      <c r="W296"/>
      <c r="X296"/>
      <c r="Y296"/>
      <c r="Z296"/>
      <c r="AC296" s="67"/>
      <c r="AD296" s="67"/>
      <c r="AF296" s="67"/>
      <c r="AH296" s="67"/>
      <c r="AT296" s="8"/>
      <c r="AU296" s="9"/>
    </row>
    <row r="297" spans="1:47" x14ac:dyDescent="0.2">
      <c r="A297"/>
      <c r="B297"/>
      <c r="C297"/>
      <c r="D297"/>
      <c r="E297"/>
      <c r="F297"/>
      <c r="G297"/>
      <c r="H297"/>
      <c r="I297"/>
      <c r="J297"/>
      <c r="K297"/>
      <c r="L297" s="38"/>
      <c r="M297" s="39"/>
      <c r="N297"/>
      <c r="O297" s="38"/>
      <c r="P297" s="39"/>
      <c r="Q297"/>
      <c r="R297" s="80"/>
      <c r="S297" s="38"/>
      <c r="T297" s="39"/>
      <c r="U297" s="40"/>
      <c r="V297"/>
      <c r="W297"/>
      <c r="X297"/>
      <c r="Y297"/>
      <c r="Z297"/>
      <c r="AC297" s="67"/>
      <c r="AD297" s="67"/>
      <c r="AF297" s="67"/>
      <c r="AH297" s="67"/>
      <c r="AT297" s="8"/>
      <c r="AU297" s="9"/>
    </row>
    <row r="298" spans="1:47" x14ac:dyDescent="0.2">
      <c r="A298"/>
      <c r="B298"/>
      <c r="C298"/>
      <c r="D298"/>
      <c r="E298"/>
      <c r="F298"/>
      <c r="G298"/>
      <c r="H298"/>
      <c r="I298"/>
      <c r="J298"/>
      <c r="K298"/>
      <c r="L298" s="38"/>
      <c r="M298" s="39"/>
      <c r="N298"/>
      <c r="O298" s="38"/>
      <c r="P298" s="39"/>
      <c r="Q298"/>
      <c r="R298" s="80"/>
      <c r="S298" s="38"/>
      <c r="T298" s="39"/>
      <c r="U298" s="40"/>
      <c r="V298"/>
      <c r="W298"/>
      <c r="X298"/>
      <c r="Y298"/>
      <c r="Z298"/>
      <c r="AC298" s="67"/>
      <c r="AD298" s="67"/>
      <c r="AF298" s="67"/>
      <c r="AH298" s="67"/>
      <c r="AT298" s="8"/>
      <c r="AU298" s="9"/>
    </row>
    <row r="299" spans="1:47" x14ac:dyDescent="0.2">
      <c r="A299"/>
      <c r="B299"/>
      <c r="C299"/>
      <c r="D299"/>
      <c r="E299"/>
      <c r="F299"/>
      <c r="G299"/>
      <c r="H299"/>
      <c r="I299"/>
      <c r="J299"/>
      <c r="K299"/>
      <c r="L299" s="38"/>
      <c r="M299" s="39"/>
      <c r="N299"/>
      <c r="O299" s="38"/>
      <c r="P299" s="39"/>
      <c r="Q299"/>
      <c r="R299" s="80"/>
      <c r="S299" s="38"/>
      <c r="T299" s="39"/>
      <c r="U299" s="40"/>
      <c r="V299"/>
      <c r="W299"/>
      <c r="X299"/>
      <c r="Y299"/>
      <c r="Z299"/>
      <c r="AC299" s="67"/>
      <c r="AD299" s="67"/>
      <c r="AF299" s="67"/>
      <c r="AH299" s="67"/>
      <c r="AT299" s="8"/>
      <c r="AU299" s="9"/>
    </row>
    <row r="300" spans="1:47" x14ac:dyDescent="0.2">
      <c r="A300"/>
      <c r="B300"/>
      <c r="C300"/>
      <c r="D300"/>
      <c r="E300"/>
      <c r="F300"/>
      <c r="G300"/>
      <c r="H300"/>
      <c r="I300"/>
      <c r="J300"/>
      <c r="K300"/>
      <c r="L300" s="38"/>
      <c r="M300" s="39"/>
      <c r="N300"/>
      <c r="O300" s="38"/>
      <c r="P300" s="39"/>
      <c r="Q300"/>
      <c r="R300" s="80"/>
      <c r="S300" s="38"/>
      <c r="T300" s="39"/>
      <c r="U300" s="40"/>
      <c r="V300"/>
      <c r="W300"/>
      <c r="X300"/>
      <c r="Y300"/>
      <c r="Z300"/>
      <c r="AC300" s="67"/>
      <c r="AD300" s="67"/>
      <c r="AF300" s="67"/>
      <c r="AH300" s="67"/>
      <c r="AT300" s="8"/>
      <c r="AU300" s="9"/>
    </row>
    <row r="301" spans="1:47" x14ac:dyDescent="0.2">
      <c r="A301"/>
      <c r="B301"/>
      <c r="C301"/>
      <c r="D301"/>
      <c r="E301"/>
      <c r="F301"/>
      <c r="G301"/>
      <c r="H301"/>
      <c r="I301"/>
      <c r="J301"/>
      <c r="K301"/>
      <c r="L301" s="38"/>
      <c r="M301" s="39"/>
      <c r="N301"/>
      <c r="O301" s="38"/>
      <c r="P301" s="39"/>
      <c r="Q301"/>
      <c r="R301" s="80"/>
      <c r="S301" s="38"/>
      <c r="T301" s="39"/>
      <c r="U301" s="40"/>
      <c r="V301"/>
      <c r="W301"/>
      <c r="X301"/>
      <c r="Y301"/>
      <c r="Z301"/>
      <c r="AC301" s="67"/>
      <c r="AD301" s="67"/>
      <c r="AF301" s="67"/>
      <c r="AH301" s="67"/>
      <c r="AT301" s="8"/>
      <c r="AU301" s="9"/>
    </row>
    <row r="302" spans="1:47" x14ac:dyDescent="0.2">
      <c r="A302"/>
      <c r="B302"/>
      <c r="C302"/>
      <c r="D302"/>
      <c r="E302"/>
      <c r="F302"/>
      <c r="G302"/>
      <c r="H302"/>
      <c r="I302"/>
      <c r="J302"/>
      <c r="K302"/>
      <c r="L302" s="38"/>
      <c r="M302" s="39"/>
      <c r="N302"/>
      <c r="O302" s="38"/>
      <c r="P302" s="39"/>
      <c r="Q302"/>
      <c r="R302" s="80"/>
      <c r="S302" s="38"/>
      <c r="T302" s="39"/>
      <c r="U302" s="40"/>
      <c r="V302"/>
      <c r="W302"/>
      <c r="X302"/>
      <c r="Y302"/>
      <c r="Z302"/>
      <c r="AC302" s="67"/>
      <c r="AD302" s="67"/>
      <c r="AF302" s="67"/>
      <c r="AH302" s="67"/>
      <c r="AT302" s="8"/>
      <c r="AU302" s="9"/>
    </row>
    <row r="303" spans="1:47" x14ac:dyDescent="0.2">
      <c r="A303"/>
      <c r="B303"/>
      <c r="C303"/>
      <c r="D303"/>
      <c r="E303"/>
      <c r="F303"/>
      <c r="G303"/>
      <c r="H303"/>
      <c r="I303"/>
      <c r="J303"/>
      <c r="K303"/>
      <c r="L303" s="38"/>
      <c r="M303" s="39"/>
      <c r="N303"/>
      <c r="O303" s="38"/>
      <c r="P303" s="39"/>
      <c r="Q303"/>
      <c r="R303" s="80"/>
      <c r="S303" s="38"/>
      <c r="T303" s="39"/>
      <c r="U303" s="40"/>
      <c r="V303"/>
      <c r="W303"/>
      <c r="X303"/>
      <c r="Y303"/>
      <c r="Z303"/>
      <c r="AC303" s="67"/>
      <c r="AD303" s="67"/>
      <c r="AF303" s="67"/>
      <c r="AH303" s="67"/>
      <c r="AT303" s="8"/>
      <c r="AU303" s="9"/>
    </row>
    <row r="304" spans="1:47" x14ac:dyDescent="0.2">
      <c r="A304"/>
      <c r="B304"/>
      <c r="C304"/>
      <c r="D304"/>
      <c r="E304"/>
      <c r="F304"/>
      <c r="G304"/>
      <c r="H304"/>
      <c r="I304"/>
      <c r="J304"/>
      <c r="K304"/>
      <c r="L304" s="38"/>
      <c r="M304" s="39"/>
      <c r="N304"/>
      <c r="O304" s="38"/>
      <c r="P304" s="39"/>
      <c r="Q304"/>
      <c r="R304" s="80"/>
      <c r="S304" s="38"/>
      <c r="T304" s="39"/>
      <c r="U304" s="40"/>
      <c r="V304"/>
      <c r="W304"/>
      <c r="X304"/>
      <c r="Y304"/>
      <c r="Z304"/>
      <c r="AC304" s="67"/>
      <c r="AD304" s="67"/>
      <c r="AF304" s="67"/>
      <c r="AH304" s="67"/>
      <c r="AT304" s="8"/>
      <c r="AU304" s="9"/>
    </row>
    <row r="305" spans="1:47" x14ac:dyDescent="0.2">
      <c r="A305"/>
      <c r="B305"/>
      <c r="C305"/>
      <c r="D305"/>
      <c r="E305"/>
      <c r="F305"/>
      <c r="G305"/>
      <c r="H305"/>
      <c r="I305"/>
      <c r="J305"/>
      <c r="K305"/>
      <c r="L305" s="38"/>
      <c r="M305" s="39"/>
      <c r="N305"/>
      <c r="O305" s="38"/>
      <c r="P305" s="39"/>
      <c r="Q305"/>
      <c r="R305" s="80"/>
      <c r="S305" s="38"/>
      <c r="T305" s="39"/>
      <c r="U305" s="40"/>
      <c r="V305"/>
      <c r="W305"/>
      <c r="X305"/>
      <c r="Y305"/>
      <c r="Z305"/>
      <c r="AC305" s="67"/>
      <c r="AD305" s="67"/>
      <c r="AF305" s="67"/>
      <c r="AH305" s="67"/>
      <c r="AT305" s="8"/>
      <c r="AU305" s="9"/>
    </row>
    <row r="306" spans="1:47" x14ac:dyDescent="0.2">
      <c r="A306"/>
      <c r="B306"/>
      <c r="C306"/>
      <c r="D306"/>
      <c r="E306"/>
      <c r="F306"/>
      <c r="G306"/>
      <c r="H306"/>
      <c r="I306"/>
      <c r="J306"/>
      <c r="K306"/>
      <c r="L306" s="38"/>
      <c r="M306" s="39"/>
      <c r="N306"/>
      <c r="O306" s="38"/>
      <c r="P306" s="39"/>
      <c r="Q306"/>
      <c r="R306" s="80"/>
      <c r="S306" s="38"/>
      <c r="T306" s="39"/>
      <c r="U306" s="40"/>
      <c r="V306"/>
      <c r="W306"/>
      <c r="X306"/>
      <c r="Y306"/>
      <c r="Z306"/>
      <c r="AC306" s="67"/>
      <c r="AD306" s="67"/>
      <c r="AF306" s="67"/>
      <c r="AH306" s="67"/>
      <c r="AT306" s="8"/>
      <c r="AU306" s="9"/>
    </row>
    <row r="307" spans="1:47" x14ac:dyDescent="0.2">
      <c r="A307"/>
      <c r="B307"/>
      <c r="C307"/>
      <c r="D307"/>
      <c r="E307"/>
      <c r="F307"/>
      <c r="G307"/>
      <c r="H307"/>
      <c r="I307"/>
      <c r="J307"/>
      <c r="K307"/>
      <c r="L307" s="38"/>
      <c r="M307" s="39"/>
      <c r="N307"/>
      <c r="O307" s="38"/>
      <c r="P307" s="39"/>
      <c r="Q307"/>
      <c r="R307" s="80"/>
      <c r="S307" s="38"/>
      <c r="T307" s="39"/>
      <c r="U307" s="40"/>
      <c r="V307"/>
      <c r="W307"/>
      <c r="X307"/>
      <c r="Y307"/>
      <c r="Z307"/>
      <c r="AC307" s="67"/>
      <c r="AD307" s="67"/>
      <c r="AF307" s="67"/>
      <c r="AH307" s="67"/>
      <c r="AT307" s="8"/>
      <c r="AU307" s="9"/>
    </row>
    <row r="308" spans="1:47" x14ac:dyDescent="0.2">
      <c r="A308"/>
      <c r="B308"/>
      <c r="C308"/>
      <c r="D308"/>
      <c r="E308"/>
      <c r="F308"/>
      <c r="G308"/>
      <c r="H308"/>
      <c r="I308"/>
      <c r="J308"/>
      <c r="K308"/>
      <c r="L308" s="38"/>
      <c r="M308" s="39"/>
      <c r="N308"/>
      <c r="O308" s="38"/>
      <c r="P308" s="39"/>
      <c r="Q308"/>
      <c r="R308" s="80"/>
      <c r="S308" s="38"/>
      <c r="T308" s="39"/>
      <c r="U308" s="40"/>
      <c r="V308"/>
      <c r="W308"/>
      <c r="X308"/>
      <c r="Y308"/>
      <c r="Z308"/>
      <c r="AC308" s="67"/>
      <c r="AD308" s="67"/>
      <c r="AF308" s="67"/>
      <c r="AH308" s="67"/>
      <c r="AT308" s="8"/>
      <c r="AU308" s="9"/>
    </row>
    <row r="309" spans="1:47" x14ac:dyDescent="0.2">
      <c r="A309"/>
      <c r="B309"/>
      <c r="C309"/>
      <c r="D309"/>
      <c r="E309"/>
      <c r="F309"/>
      <c r="G309"/>
      <c r="H309"/>
      <c r="I309"/>
      <c r="J309"/>
      <c r="K309"/>
      <c r="L309" s="38"/>
      <c r="M309" s="39"/>
      <c r="N309"/>
      <c r="O309" s="38"/>
      <c r="P309" s="39"/>
      <c r="Q309"/>
      <c r="R309" s="80"/>
      <c r="S309" s="38"/>
      <c r="T309" s="39"/>
      <c r="U309" s="40"/>
      <c r="V309"/>
      <c r="W309"/>
      <c r="X309"/>
      <c r="Y309"/>
      <c r="Z309"/>
      <c r="AC309" s="67"/>
      <c r="AD309" s="67"/>
      <c r="AF309" s="67"/>
      <c r="AH309" s="67"/>
      <c r="AT309" s="8"/>
      <c r="AU309" s="9"/>
    </row>
    <row r="310" spans="1:47" x14ac:dyDescent="0.2">
      <c r="A310"/>
      <c r="B310"/>
      <c r="C310"/>
      <c r="D310"/>
      <c r="E310"/>
      <c r="F310"/>
      <c r="G310"/>
      <c r="H310"/>
      <c r="I310"/>
      <c r="J310"/>
      <c r="K310"/>
      <c r="L310" s="38"/>
      <c r="M310" s="39"/>
      <c r="N310"/>
      <c r="O310" s="38"/>
      <c r="P310" s="39"/>
      <c r="Q310"/>
      <c r="R310" s="80"/>
      <c r="S310" s="38"/>
      <c r="T310" s="39"/>
      <c r="U310" s="40"/>
      <c r="V310"/>
      <c r="W310"/>
      <c r="X310"/>
      <c r="Y310"/>
      <c r="Z310"/>
      <c r="AC310" s="67"/>
      <c r="AD310" s="67"/>
      <c r="AF310" s="67"/>
      <c r="AH310" s="67"/>
      <c r="AT310" s="8"/>
      <c r="AU310" s="9"/>
    </row>
    <row r="311" spans="1:47" x14ac:dyDescent="0.2">
      <c r="A311"/>
      <c r="B311"/>
      <c r="C311"/>
      <c r="D311"/>
      <c r="E311"/>
      <c r="F311"/>
      <c r="G311"/>
      <c r="H311"/>
      <c r="I311"/>
      <c r="J311"/>
      <c r="K311"/>
      <c r="L311" s="38"/>
      <c r="M311" s="39"/>
      <c r="N311"/>
      <c r="O311" s="38"/>
      <c r="P311" s="39"/>
      <c r="Q311"/>
      <c r="R311" s="80"/>
      <c r="S311" s="38"/>
      <c r="T311" s="39"/>
      <c r="U311" s="40"/>
      <c r="V311"/>
      <c r="W311"/>
      <c r="X311"/>
      <c r="Y311"/>
      <c r="Z311"/>
      <c r="AC311" s="67"/>
      <c r="AD311" s="67"/>
      <c r="AF311" s="67"/>
      <c r="AH311" s="67"/>
      <c r="AT311" s="8"/>
      <c r="AU311" s="9"/>
    </row>
    <row r="312" spans="1:47" x14ac:dyDescent="0.2">
      <c r="A312"/>
      <c r="B312"/>
      <c r="C312"/>
      <c r="D312"/>
      <c r="E312"/>
      <c r="F312"/>
      <c r="G312"/>
      <c r="H312"/>
      <c r="I312"/>
      <c r="J312"/>
      <c r="K312"/>
      <c r="L312" s="38"/>
      <c r="M312" s="39"/>
      <c r="N312"/>
      <c r="O312" s="38"/>
      <c r="P312" s="39"/>
      <c r="Q312"/>
      <c r="R312" s="80"/>
      <c r="S312" s="38"/>
      <c r="T312" s="39"/>
      <c r="U312" s="40"/>
      <c r="V312"/>
      <c r="W312"/>
      <c r="X312"/>
      <c r="Y312"/>
      <c r="Z312"/>
      <c r="AC312" s="67"/>
      <c r="AD312" s="67"/>
      <c r="AF312" s="67"/>
      <c r="AH312" s="67"/>
      <c r="AT312" s="8"/>
      <c r="AU312" s="9"/>
    </row>
    <row r="313" spans="1:47" x14ac:dyDescent="0.2">
      <c r="A313"/>
      <c r="B313"/>
      <c r="C313"/>
      <c r="D313"/>
      <c r="E313"/>
      <c r="F313"/>
      <c r="G313"/>
      <c r="H313"/>
      <c r="I313"/>
      <c r="J313"/>
      <c r="K313"/>
      <c r="L313" s="38"/>
      <c r="M313" s="39"/>
      <c r="N313"/>
      <c r="O313" s="38"/>
      <c r="P313" s="39"/>
      <c r="Q313"/>
      <c r="R313" s="80"/>
      <c r="S313" s="38"/>
      <c r="T313" s="39"/>
      <c r="U313" s="40"/>
      <c r="V313"/>
      <c r="W313"/>
      <c r="X313"/>
      <c r="Y313"/>
      <c r="Z313"/>
      <c r="AC313" s="67"/>
      <c r="AD313" s="67"/>
      <c r="AF313" s="67"/>
      <c r="AH313" s="67"/>
      <c r="AT313" s="8"/>
      <c r="AU313" s="9"/>
    </row>
    <row r="314" spans="1:47" x14ac:dyDescent="0.2">
      <c r="A314"/>
      <c r="B314"/>
      <c r="C314"/>
      <c r="D314"/>
      <c r="E314"/>
      <c r="F314"/>
      <c r="G314"/>
      <c r="H314"/>
      <c r="I314"/>
      <c r="J314"/>
      <c r="K314"/>
      <c r="L314" s="38"/>
      <c r="M314" s="39"/>
      <c r="N314"/>
      <c r="O314" s="38"/>
      <c r="P314" s="39"/>
      <c r="Q314"/>
      <c r="R314" s="80"/>
      <c r="S314" s="38"/>
      <c r="T314" s="39"/>
      <c r="U314" s="40"/>
      <c r="V314"/>
      <c r="W314"/>
      <c r="X314"/>
      <c r="Y314"/>
      <c r="Z314"/>
      <c r="AC314" s="67"/>
      <c r="AD314" s="67"/>
      <c r="AF314" s="67"/>
      <c r="AH314" s="67"/>
      <c r="AT314" s="8"/>
      <c r="AU314" s="9"/>
    </row>
    <row r="315" spans="1:47" x14ac:dyDescent="0.2">
      <c r="A315"/>
      <c r="B315"/>
      <c r="C315"/>
      <c r="D315"/>
      <c r="E315"/>
      <c r="F315"/>
      <c r="G315"/>
      <c r="H315"/>
      <c r="I315"/>
      <c r="J315"/>
      <c r="K315"/>
      <c r="L315" s="38"/>
      <c r="M315" s="39"/>
      <c r="N315"/>
      <c r="O315" s="38"/>
      <c r="P315" s="39"/>
      <c r="Q315"/>
      <c r="R315" s="80"/>
      <c r="S315" s="38"/>
      <c r="T315" s="39"/>
      <c r="U315" s="40"/>
      <c r="V315"/>
      <c r="W315"/>
      <c r="X315"/>
      <c r="Y315"/>
      <c r="Z315"/>
      <c r="AC315" s="67"/>
      <c r="AD315" s="67"/>
      <c r="AF315" s="67"/>
      <c r="AH315" s="67"/>
      <c r="AT315" s="8"/>
      <c r="AU315" s="9"/>
    </row>
    <row r="316" spans="1:47" x14ac:dyDescent="0.2">
      <c r="A316"/>
      <c r="B316"/>
      <c r="C316"/>
      <c r="D316"/>
      <c r="E316"/>
      <c r="F316"/>
      <c r="G316"/>
      <c r="H316"/>
      <c r="I316"/>
      <c r="J316"/>
      <c r="K316"/>
      <c r="L316" s="38"/>
      <c r="M316" s="39"/>
      <c r="N316"/>
      <c r="O316" s="38"/>
      <c r="P316" s="39"/>
      <c r="Q316"/>
      <c r="R316" s="80"/>
      <c r="S316" s="38"/>
      <c r="T316" s="39"/>
      <c r="U316" s="40"/>
      <c r="V316"/>
      <c r="W316"/>
      <c r="X316"/>
      <c r="Y316"/>
      <c r="Z316"/>
      <c r="AC316" s="67"/>
      <c r="AD316" s="67"/>
      <c r="AF316" s="67"/>
      <c r="AH316" s="67"/>
      <c r="AT316" s="8"/>
      <c r="AU316" s="9"/>
    </row>
    <row r="317" spans="1:47" x14ac:dyDescent="0.2">
      <c r="A317"/>
      <c r="B317"/>
      <c r="C317"/>
      <c r="D317"/>
      <c r="E317"/>
      <c r="F317"/>
      <c r="G317"/>
      <c r="H317"/>
      <c r="I317"/>
      <c r="J317"/>
      <c r="K317"/>
      <c r="L317" s="38"/>
      <c r="M317" s="39"/>
      <c r="N317"/>
      <c r="O317" s="38"/>
      <c r="P317" s="39"/>
      <c r="Q317"/>
      <c r="R317" s="80"/>
      <c r="S317" s="38"/>
      <c r="T317" s="39"/>
      <c r="U317" s="40"/>
      <c r="V317"/>
      <c r="W317"/>
      <c r="X317"/>
      <c r="Y317"/>
      <c r="Z317"/>
      <c r="AC317" s="67"/>
      <c r="AD317" s="67"/>
      <c r="AF317" s="67"/>
      <c r="AH317" s="67"/>
      <c r="AT317" s="8"/>
      <c r="AU317" s="9"/>
    </row>
    <row r="318" spans="1:47" x14ac:dyDescent="0.2">
      <c r="A318"/>
      <c r="B318"/>
      <c r="C318"/>
      <c r="D318"/>
      <c r="E318"/>
      <c r="F318"/>
      <c r="G318"/>
      <c r="H318"/>
      <c r="I318"/>
      <c r="J318"/>
      <c r="K318"/>
      <c r="L318" s="38"/>
      <c r="M318" s="39"/>
      <c r="N318"/>
      <c r="O318" s="38"/>
      <c r="P318" s="39"/>
      <c r="Q318"/>
      <c r="R318" s="80"/>
      <c r="S318" s="38"/>
      <c r="T318" s="39"/>
      <c r="U318" s="40"/>
      <c r="V318"/>
      <c r="W318"/>
      <c r="X318"/>
      <c r="Y318"/>
      <c r="Z318"/>
      <c r="AC318" s="67"/>
      <c r="AD318" s="67"/>
      <c r="AF318" s="67"/>
      <c r="AH318" s="67"/>
      <c r="AT318" s="8"/>
      <c r="AU318" s="9"/>
    </row>
    <row r="319" spans="1:47" x14ac:dyDescent="0.2">
      <c r="A319"/>
      <c r="B319"/>
      <c r="C319"/>
      <c r="D319"/>
      <c r="E319"/>
      <c r="F319"/>
      <c r="G319"/>
      <c r="H319"/>
      <c r="I319"/>
      <c r="J319"/>
      <c r="K319"/>
      <c r="L319" s="38"/>
      <c r="M319" s="39"/>
      <c r="N319"/>
      <c r="O319" s="38"/>
      <c r="P319" s="39"/>
      <c r="Q319"/>
      <c r="R319" s="80"/>
      <c r="S319" s="38"/>
      <c r="T319" s="39"/>
      <c r="U319" s="40"/>
      <c r="V319"/>
      <c r="W319"/>
      <c r="X319"/>
      <c r="Y319"/>
      <c r="Z319"/>
      <c r="AC319" s="67"/>
      <c r="AD319" s="67"/>
      <c r="AF319" s="67"/>
      <c r="AH319" s="67"/>
      <c r="AT319" s="8"/>
      <c r="AU319" s="9"/>
    </row>
    <row r="320" spans="1:47" x14ac:dyDescent="0.2">
      <c r="A320"/>
      <c r="B320"/>
      <c r="C320"/>
      <c r="D320"/>
      <c r="E320"/>
      <c r="F320"/>
      <c r="G320"/>
      <c r="H320"/>
      <c r="I320"/>
      <c r="J320"/>
      <c r="K320"/>
      <c r="L320" s="38"/>
      <c r="M320" s="39"/>
      <c r="N320"/>
      <c r="O320" s="38"/>
      <c r="P320" s="39"/>
      <c r="Q320"/>
      <c r="R320" s="80"/>
      <c r="S320" s="38"/>
      <c r="T320" s="39"/>
      <c r="U320" s="40"/>
      <c r="V320"/>
      <c r="W320"/>
      <c r="X320"/>
      <c r="Y320"/>
      <c r="Z320"/>
      <c r="AC320" s="67"/>
      <c r="AD320" s="67"/>
      <c r="AF320" s="67"/>
      <c r="AH320" s="67"/>
      <c r="AT320" s="8"/>
      <c r="AU320" s="9"/>
    </row>
    <row r="321" spans="1:47" x14ac:dyDescent="0.2">
      <c r="A321"/>
      <c r="B321"/>
      <c r="C321"/>
      <c r="D321"/>
      <c r="E321"/>
      <c r="F321"/>
      <c r="G321"/>
      <c r="H321"/>
      <c r="I321"/>
      <c r="J321"/>
      <c r="K321"/>
      <c r="L321" s="38"/>
      <c r="M321" s="39"/>
      <c r="N321"/>
      <c r="O321" s="38"/>
      <c r="P321" s="39"/>
      <c r="Q321"/>
      <c r="R321" s="80"/>
      <c r="S321" s="38"/>
      <c r="T321" s="39"/>
      <c r="U321" s="40"/>
      <c r="V321"/>
      <c r="W321"/>
      <c r="X321"/>
      <c r="Y321"/>
      <c r="Z321"/>
      <c r="AC321" s="67"/>
      <c r="AD321" s="67"/>
      <c r="AF321" s="67"/>
      <c r="AH321" s="67"/>
      <c r="AT321" s="8"/>
      <c r="AU321" s="9"/>
    </row>
    <row r="322" spans="1:47" x14ac:dyDescent="0.2">
      <c r="A322"/>
      <c r="B322"/>
      <c r="C322"/>
      <c r="D322"/>
      <c r="E322"/>
      <c r="F322"/>
      <c r="G322"/>
      <c r="H322"/>
      <c r="I322"/>
      <c r="J322"/>
      <c r="K322"/>
      <c r="L322" s="38"/>
      <c r="M322" s="39"/>
      <c r="N322"/>
      <c r="O322" s="38"/>
      <c r="P322" s="39"/>
      <c r="Q322"/>
      <c r="R322" s="80"/>
      <c r="S322" s="38"/>
      <c r="T322" s="39"/>
      <c r="U322" s="40"/>
      <c r="V322"/>
      <c r="W322"/>
      <c r="X322"/>
      <c r="Y322"/>
      <c r="Z322"/>
      <c r="AC322" s="67"/>
      <c r="AD322" s="67"/>
      <c r="AF322" s="67"/>
      <c r="AH322" s="67"/>
      <c r="AT322" s="8"/>
      <c r="AU322" s="9"/>
    </row>
    <row r="323" spans="1:47" x14ac:dyDescent="0.2">
      <c r="A323"/>
      <c r="B323"/>
      <c r="C323"/>
      <c r="D323"/>
      <c r="E323"/>
      <c r="F323"/>
      <c r="G323"/>
      <c r="H323"/>
      <c r="I323"/>
      <c r="J323"/>
      <c r="K323"/>
      <c r="L323" s="38"/>
      <c r="M323" s="39"/>
      <c r="N323"/>
      <c r="O323" s="38"/>
      <c r="P323" s="39"/>
      <c r="Q323"/>
      <c r="R323" s="80"/>
      <c r="S323" s="38"/>
      <c r="T323" s="39"/>
      <c r="U323" s="40"/>
      <c r="V323"/>
      <c r="W323"/>
      <c r="X323"/>
      <c r="Y323"/>
      <c r="Z323"/>
      <c r="AC323" s="67"/>
      <c r="AD323" s="67"/>
      <c r="AF323" s="67"/>
      <c r="AH323" s="67"/>
      <c r="AT323" s="8"/>
      <c r="AU323" s="9"/>
    </row>
    <row r="324" spans="1:47" x14ac:dyDescent="0.2">
      <c r="A324"/>
      <c r="B324"/>
      <c r="C324"/>
      <c r="D324"/>
      <c r="E324"/>
      <c r="F324"/>
      <c r="G324"/>
      <c r="H324"/>
      <c r="I324"/>
      <c r="J324"/>
      <c r="K324"/>
      <c r="L324" s="38"/>
      <c r="M324" s="39"/>
      <c r="N324"/>
      <c r="O324" s="38"/>
      <c r="P324" s="39"/>
      <c r="Q324"/>
      <c r="R324" s="80"/>
      <c r="S324" s="38"/>
      <c r="T324" s="39"/>
      <c r="U324" s="40"/>
      <c r="V324"/>
      <c r="W324"/>
      <c r="X324"/>
      <c r="Y324"/>
      <c r="Z324"/>
      <c r="AC324" s="67"/>
      <c r="AD324" s="67"/>
      <c r="AF324" s="67"/>
      <c r="AH324" s="67"/>
      <c r="AT324" s="8"/>
      <c r="AU324" s="9"/>
    </row>
    <row r="325" spans="1:47" x14ac:dyDescent="0.2">
      <c r="A325"/>
      <c r="B325"/>
      <c r="C325"/>
      <c r="D325"/>
      <c r="E325"/>
      <c r="F325"/>
      <c r="G325"/>
      <c r="H325"/>
      <c r="I325"/>
      <c r="J325"/>
      <c r="K325"/>
      <c r="L325" s="38"/>
      <c r="M325" s="39"/>
      <c r="N325"/>
      <c r="O325" s="38"/>
      <c r="P325" s="39"/>
      <c r="Q325"/>
      <c r="R325" s="80"/>
      <c r="S325" s="38"/>
      <c r="T325" s="39"/>
      <c r="U325" s="40"/>
      <c r="V325"/>
      <c r="W325"/>
      <c r="X325"/>
      <c r="Y325"/>
      <c r="Z325"/>
      <c r="AC325" s="67"/>
      <c r="AD325" s="67"/>
      <c r="AF325" s="67"/>
      <c r="AH325" s="67"/>
      <c r="AT325" s="8"/>
      <c r="AU325" s="9"/>
    </row>
    <row r="326" spans="1:47" x14ac:dyDescent="0.2">
      <c r="A326"/>
      <c r="B326"/>
      <c r="C326"/>
      <c r="D326"/>
      <c r="E326"/>
      <c r="F326"/>
      <c r="G326"/>
      <c r="H326"/>
      <c r="I326"/>
      <c r="J326"/>
      <c r="K326"/>
      <c r="L326" s="38"/>
      <c r="M326" s="39"/>
      <c r="N326"/>
      <c r="O326" s="38"/>
      <c r="P326" s="39"/>
      <c r="Q326"/>
      <c r="R326" s="80"/>
      <c r="S326" s="38"/>
      <c r="T326" s="39"/>
      <c r="U326" s="40"/>
      <c r="V326"/>
      <c r="W326"/>
      <c r="X326"/>
      <c r="Y326"/>
      <c r="Z326"/>
      <c r="AC326" s="67"/>
      <c r="AD326" s="67"/>
      <c r="AF326" s="67"/>
      <c r="AH326" s="67"/>
      <c r="AT326" s="8"/>
      <c r="AU326" s="9"/>
    </row>
    <row r="327" spans="1:47" x14ac:dyDescent="0.2">
      <c r="A327"/>
      <c r="B327"/>
      <c r="C327"/>
      <c r="D327"/>
      <c r="E327"/>
      <c r="F327"/>
      <c r="G327"/>
      <c r="H327"/>
      <c r="I327"/>
      <c r="J327"/>
      <c r="K327"/>
      <c r="L327" s="38"/>
      <c r="M327" s="39"/>
      <c r="N327"/>
      <c r="O327" s="38"/>
      <c r="P327" s="39"/>
      <c r="Q327"/>
      <c r="R327" s="80"/>
      <c r="S327" s="38"/>
      <c r="T327" s="39"/>
      <c r="U327" s="40"/>
      <c r="V327"/>
      <c r="W327"/>
      <c r="X327"/>
      <c r="Y327"/>
      <c r="Z327"/>
      <c r="AC327" s="67"/>
      <c r="AD327" s="67"/>
      <c r="AF327" s="67"/>
      <c r="AH327" s="67"/>
      <c r="AT327" s="8"/>
      <c r="AU327" s="9"/>
    </row>
    <row r="328" spans="1:47" x14ac:dyDescent="0.2">
      <c r="A328"/>
      <c r="B328"/>
      <c r="C328"/>
      <c r="D328"/>
      <c r="E328"/>
      <c r="F328"/>
      <c r="G328"/>
      <c r="H328"/>
      <c r="I328"/>
      <c r="J328"/>
      <c r="K328"/>
      <c r="L328" s="38"/>
      <c r="M328" s="39"/>
      <c r="N328"/>
      <c r="O328" s="38"/>
      <c r="P328" s="39"/>
      <c r="Q328"/>
      <c r="R328" s="80"/>
      <c r="S328" s="38"/>
      <c r="T328" s="39"/>
      <c r="U328" s="40"/>
      <c r="V328"/>
      <c r="W328"/>
      <c r="X328"/>
      <c r="Y328"/>
      <c r="Z328"/>
      <c r="AC328" s="67"/>
      <c r="AD328" s="67"/>
      <c r="AF328" s="67"/>
      <c r="AH328" s="67"/>
      <c r="AT328" s="8"/>
      <c r="AU328" s="9"/>
    </row>
    <row r="329" spans="1:47" x14ac:dyDescent="0.2">
      <c r="A329"/>
      <c r="B329"/>
      <c r="C329"/>
      <c r="D329"/>
      <c r="E329"/>
      <c r="F329"/>
      <c r="G329"/>
      <c r="H329"/>
      <c r="I329"/>
      <c r="J329"/>
      <c r="K329"/>
      <c r="L329" s="38"/>
      <c r="M329" s="39"/>
      <c r="N329"/>
      <c r="O329" s="38"/>
      <c r="P329" s="39"/>
      <c r="Q329"/>
      <c r="R329" s="80"/>
      <c r="S329" s="38"/>
      <c r="T329" s="39"/>
      <c r="U329" s="40"/>
      <c r="V329"/>
      <c r="W329"/>
      <c r="X329"/>
      <c r="Y329"/>
      <c r="Z329"/>
      <c r="AC329" s="67"/>
      <c r="AD329" s="67"/>
      <c r="AF329" s="67"/>
      <c r="AH329" s="67"/>
      <c r="AT329" s="8"/>
      <c r="AU329" s="9"/>
    </row>
    <row r="330" spans="1:47" x14ac:dyDescent="0.2">
      <c r="A330"/>
      <c r="B330"/>
      <c r="C330"/>
      <c r="D330"/>
      <c r="E330"/>
      <c r="F330"/>
      <c r="G330"/>
      <c r="H330"/>
      <c r="I330"/>
      <c r="J330"/>
      <c r="K330"/>
      <c r="L330" s="38"/>
      <c r="M330" s="39"/>
      <c r="N330"/>
      <c r="O330" s="38"/>
      <c r="P330" s="39"/>
      <c r="Q330"/>
      <c r="R330" s="80"/>
      <c r="S330" s="38"/>
      <c r="T330" s="39"/>
      <c r="U330" s="40"/>
      <c r="V330"/>
      <c r="W330"/>
      <c r="X330"/>
      <c r="Y330"/>
      <c r="Z330"/>
      <c r="AC330" s="67"/>
      <c r="AD330" s="67"/>
      <c r="AF330" s="67"/>
      <c r="AH330" s="67"/>
      <c r="AT330" s="8"/>
      <c r="AU330" s="9"/>
    </row>
    <row r="331" spans="1:47" x14ac:dyDescent="0.2">
      <c r="A331"/>
      <c r="B331"/>
      <c r="C331"/>
      <c r="D331"/>
      <c r="E331"/>
      <c r="F331"/>
      <c r="G331"/>
      <c r="H331"/>
      <c r="I331"/>
      <c r="J331"/>
      <c r="K331"/>
      <c r="L331" s="38"/>
      <c r="M331" s="39"/>
      <c r="N331"/>
      <c r="O331" s="38"/>
      <c r="P331" s="39"/>
      <c r="Q331"/>
      <c r="R331" s="80"/>
      <c r="S331" s="38"/>
      <c r="T331" s="39"/>
      <c r="U331" s="40"/>
      <c r="V331"/>
      <c r="W331"/>
      <c r="X331"/>
      <c r="Y331"/>
      <c r="Z331"/>
      <c r="AC331" s="67"/>
      <c r="AD331" s="67"/>
      <c r="AF331" s="67"/>
      <c r="AH331" s="67"/>
      <c r="AT331" s="8"/>
      <c r="AU331" s="9"/>
    </row>
    <row r="332" spans="1:47" x14ac:dyDescent="0.2">
      <c r="A332"/>
      <c r="B332"/>
      <c r="C332"/>
      <c r="D332"/>
      <c r="E332"/>
      <c r="F332"/>
      <c r="G332"/>
      <c r="H332"/>
      <c r="I332"/>
      <c r="J332"/>
      <c r="K332"/>
      <c r="L332" s="38"/>
      <c r="M332" s="39"/>
      <c r="N332"/>
      <c r="O332" s="38"/>
      <c r="P332" s="39"/>
      <c r="Q332"/>
      <c r="R332" s="80"/>
      <c r="S332" s="38"/>
      <c r="T332" s="39"/>
      <c r="U332" s="40"/>
      <c r="V332"/>
      <c r="W332"/>
      <c r="X332"/>
      <c r="Y332"/>
      <c r="Z332"/>
      <c r="AC332" s="67"/>
      <c r="AD332" s="67"/>
      <c r="AF332" s="67"/>
      <c r="AH332" s="67"/>
      <c r="AT332" s="8"/>
      <c r="AU332" s="9"/>
    </row>
    <row r="333" spans="1:47" x14ac:dyDescent="0.2">
      <c r="A333"/>
      <c r="B333"/>
      <c r="C333"/>
      <c r="D333"/>
      <c r="E333"/>
      <c r="F333"/>
      <c r="G333"/>
      <c r="H333"/>
      <c r="I333"/>
      <c r="J333"/>
      <c r="K333"/>
      <c r="L333" s="38"/>
      <c r="M333" s="39"/>
      <c r="N333"/>
      <c r="O333" s="38"/>
      <c r="P333" s="39"/>
      <c r="Q333"/>
      <c r="R333" s="80"/>
      <c r="S333" s="38"/>
      <c r="T333" s="39"/>
      <c r="U333" s="40"/>
      <c r="V333"/>
      <c r="W333"/>
      <c r="X333"/>
      <c r="Y333"/>
      <c r="Z333"/>
      <c r="AC333" s="67"/>
      <c r="AD333" s="67"/>
      <c r="AF333" s="67"/>
      <c r="AH333" s="67"/>
      <c r="AT333" s="8"/>
      <c r="AU333" s="9"/>
    </row>
    <row r="334" spans="1:47" x14ac:dyDescent="0.2">
      <c r="A334"/>
      <c r="B334"/>
      <c r="C334"/>
      <c r="D334"/>
      <c r="E334"/>
      <c r="F334"/>
      <c r="G334"/>
      <c r="H334"/>
      <c r="I334"/>
      <c r="J334"/>
      <c r="K334"/>
      <c r="L334" s="38"/>
      <c r="M334" s="39"/>
      <c r="N334"/>
      <c r="O334" s="38"/>
      <c r="P334" s="39"/>
      <c r="Q334"/>
      <c r="R334" s="80"/>
      <c r="S334" s="38"/>
      <c r="T334" s="39"/>
      <c r="U334" s="40"/>
      <c r="V334"/>
      <c r="W334"/>
      <c r="X334"/>
      <c r="Y334"/>
      <c r="Z334"/>
      <c r="AC334" s="67"/>
      <c r="AD334" s="67"/>
      <c r="AF334" s="67"/>
      <c r="AH334" s="67"/>
      <c r="AT334" s="8"/>
      <c r="AU334" s="9"/>
    </row>
    <row r="335" spans="1:47" x14ac:dyDescent="0.2">
      <c r="A335"/>
      <c r="B335"/>
      <c r="C335"/>
      <c r="D335"/>
      <c r="E335"/>
      <c r="F335"/>
      <c r="G335"/>
      <c r="H335"/>
      <c r="I335"/>
      <c r="J335"/>
      <c r="K335"/>
      <c r="L335" s="38"/>
      <c r="M335" s="39"/>
      <c r="N335"/>
      <c r="O335" s="38"/>
      <c r="P335" s="39"/>
      <c r="Q335"/>
      <c r="R335" s="80"/>
      <c r="S335" s="38"/>
      <c r="T335" s="39"/>
      <c r="U335" s="40"/>
      <c r="V335"/>
      <c r="W335"/>
      <c r="X335"/>
      <c r="Y335"/>
      <c r="Z335"/>
      <c r="AC335" s="67"/>
      <c r="AD335" s="67"/>
      <c r="AF335" s="67"/>
      <c r="AH335" s="67"/>
      <c r="AT335" s="8"/>
      <c r="AU335" s="9"/>
    </row>
    <row r="336" spans="1:47" x14ac:dyDescent="0.2">
      <c r="A336"/>
      <c r="B336"/>
      <c r="C336"/>
      <c r="D336"/>
      <c r="E336"/>
      <c r="F336"/>
      <c r="G336"/>
      <c r="H336"/>
      <c r="I336"/>
      <c r="J336"/>
      <c r="K336"/>
      <c r="L336" s="38"/>
      <c r="M336" s="39"/>
      <c r="N336"/>
      <c r="O336" s="38"/>
      <c r="P336" s="39"/>
      <c r="Q336"/>
      <c r="R336" s="80"/>
      <c r="S336" s="38"/>
      <c r="T336" s="39"/>
      <c r="U336" s="40"/>
      <c r="V336"/>
      <c r="W336"/>
      <c r="X336"/>
      <c r="Y336"/>
      <c r="Z336"/>
      <c r="AC336" s="67"/>
      <c r="AD336" s="67"/>
      <c r="AF336" s="67"/>
      <c r="AH336" s="67"/>
      <c r="AT336" s="8"/>
      <c r="AU336" s="9"/>
    </row>
    <row r="337" spans="1:47" x14ac:dyDescent="0.2">
      <c r="A337"/>
      <c r="B337"/>
      <c r="C337"/>
      <c r="D337"/>
      <c r="E337"/>
      <c r="F337"/>
      <c r="G337"/>
      <c r="H337"/>
      <c r="I337"/>
      <c r="J337"/>
      <c r="K337"/>
      <c r="L337" s="38"/>
      <c r="M337" s="39"/>
      <c r="N337"/>
      <c r="O337" s="38"/>
      <c r="P337" s="39"/>
      <c r="Q337"/>
      <c r="R337" s="80"/>
      <c r="S337" s="38"/>
      <c r="T337" s="39"/>
      <c r="U337" s="40"/>
      <c r="V337"/>
      <c r="W337"/>
      <c r="X337"/>
      <c r="Y337"/>
      <c r="Z337"/>
      <c r="AC337" s="67"/>
      <c r="AD337" s="67"/>
      <c r="AF337" s="67"/>
      <c r="AH337" s="67"/>
      <c r="AT337" s="8"/>
      <c r="AU337" s="9"/>
    </row>
    <row r="338" spans="1:47" x14ac:dyDescent="0.2">
      <c r="A338"/>
      <c r="B338"/>
      <c r="C338"/>
      <c r="D338"/>
      <c r="E338"/>
      <c r="F338"/>
      <c r="G338"/>
      <c r="H338"/>
      <c r="I338"/>
      <c r="J338"/>
      <c r="K338"/>
      <c r="L338" s="38"/>
      <c r="M338" s="39"/>
      <c r="N338"/>
      <c r="O338" s="38"/>
      <c r="P338" s="39"/>
      <c r="Q338"/>
      <c r="R338" s="80"/>
      <c r="S338" s="38"/>
      <c r="T338" s="39"/>
      <c r="U338" s="40"/>
      <c r="V338"/>
      <c r="W338"/>
      <c r="X338"/>
      <c r="Y338"/>
      <c r="Z338"/>
      <c r="AC338" s="67"/>
      <c r="AD338" s="67"/>
      <c r="AF338" s="67"/>
      <c r="AH338" s="67"/>
      <c r="AT338" s="8"/>
      <c r="AU338" s="9"/>
    </row>
    <row r="339" spans="1:47" x14ac:dyDescent="0.2">
      <c r="A339"/>
      <c r="B339"/>
      <c r="C339"/>
      <c r="D339"/>
      <c r="E339"/>
      <c r="F339"/>
      <c r="G339"/>
      <c r="H339"/>
      <c r="I339"/>
      <c r="J339"/>
      <c r="K339"/>
      <c r="L339" s="38"/>
      <c r="M339" s="39"/>
      <c r="N339"/>
      <c r="O339" s="38"/>
      <c r="P339" s="39"/>
      <c r="Q339"/>
      <c r="R339" s="80"/>
      <c r="S339" s="38"/>
      <c r="T339" s="39"/>
      <c r="U339" s="40"/>
      <c r="V339"/>
      <c r="W339"/>
      <c r="X339"/>
      <c r="Y339"/>
      <c r="Z339"/>
      <c r="AC339" s="67"/>
      <c r="AD339" s="67"/>
      <c r="AF339" s="67"/>
      <c r="AH339" s="67"/>
      <c r="AT339" s="8"/>
      <c r="AU339" s="9"/>
    </row>
    <row r="340" spans="1:47" x14ac:dyDescent="0.2">
      <c r="A340"/>
      <c r="B340"/>
      <c r="C340"/>
      <c r="D340"/>
      <c r="E340"/>
      <c r="F340"/>
      <c r="G340"/>
      <c r="H340"/>
      <c r="I340"/>
      <c r="J340"/>
      <c r="K340"/>
      <c r="L340" s="38"/>
      <c r="M340" s="39"/>
      <c r="N340"/>
      <c r="O340" s="38"/>
      <c r="P340" s="39"/>
      <c r="Q340"/>
      <c r="R340" s="80"/>
      <c r="S340" s="38"/>
      <c r="T340" s="39"/>
      <c r="U340" s="40"/>
      <c r="V340"/>
      <c r="W340"/>
      <c r="X340"/>
      <c r="Y340"/>
      <c r="Z340"/>
      <c r="AC340" s="67"/>
      <c r="AD340" s="67"/>
      <c r="AF340" s="67"/>
      <c r="AH340" s="67"/>
      <c r="AT340" s="8"/>
      <c r="AU340" s="9"/>
    </row>
    <row r="341" spans="1:47" x14ac:dyDescent="0.2">
      <c r="A341"/>
      <c r="B341"/>
      <c r="C341"/>
      <c r="D341"/>
      <c r="E341"/>
      <c r="F341"/>
      <c r="G341"/>
      <c r="H341"/>
      <c r="I341"/>
      <c r="J341"/>
      <c r="K341"/>
      <c r="L341" s="38"/>
      <c r="M341" s="39"/>
      <c r="N341"/>
      <c r="O341" s="38"/>
      <c r="P341" s="39"/>
      <c r="Q341"/>
      <c r="R341" s="80"/>
      <c r="S341" s="38"/>
      <c r="T341" s="39"/>
      <c r="U341" s="40"/>
      <c r="V341"/>
      <c r="W341"/>
      <c r="X341"/>
      <c r="Y341"/>
      <c r="Z341"/>
      <c r="AC341" s="67"/>
      <c r="AD341" s="67"/>
      <c r="AF341" s="67"/>
      <c r="AH341" s="67"/>
      <c r="AT341" s="8"/>
      <c r="AU341" s="9"/>
    </row>
    <row r="342" spans="1:47" x14ac:dyDescent="0.2">
      <c r="A342"/>
      <c r="B342"/>
      <c r="C342"/>
      <c r="D342"/>
      <c r="E342"/>
      <c r="F342"/>
      <c r="G342"/>
      <c r="H342"/>
      <c r="I342"/>
      <c r="J342"/>
      <c r="K342"/>
      <c r="L342" s="38"/>
      <c r="M342" s="39"/>
      <c r="N342"/>
      <c r="O342" s="38"/>
      <c r="P342" s="39"/>
      <c r="Q342"/>
      <c r="R342" s="80"/>
      <c r="S342" s="38"/>
      <c r="T342" s="39"/>
      <c r="U342" s="40"/>
      <c r="V342"/>
      <c r="W342"/>
      <c r="X342"/>
      <c r="Y342"/>
      <c r="Z342"/>
      <c r="AC342" s="67"/>
      <c r="AD342" s="67"/>
      <c r="AF342" s="67"/>
      <c r="AH342" s="67"/>
      <c r="AT342" s="8"/>
      <c r="AU342" s="9"/>
    </row>
    <row r="343" spans="1:47" x14ac:dyDescent="0.2">
      <c r="A343"/>
      <c r="B343"/>
      <c r="C343"/>
      <c r="D343"/>
      <c r="E343"/>
      <c r="F343"/>
      <c r="G343"/>
      <c r="H343"/>
      <c r="I343"/>
      <c r="J343"/>
      <c r="K343"/>
      <c r="L343" s="38"/>
      <c r="M343" s="39"/>
      <c r="N343"/>
      <c r="O343" s="38"/>
      <c r="P343" s="39"/>
      <c r="Q343"/>
      <c r="R343" s="80"/>
      <c r="S343" s="38"/>
      <c r="T343" s="39"/>
      <c r="U343" s="40"/>
      <c r="V343"/>
      <c r="W343"/>
      <c r="X343"/>
      <c r="Y343"/>
      <c r="Z343"/>
      <c r="AC343" s="67"/>
      <c r="AD343" s="67"/>
      <c r="AF343" s="67"/>
      <c r="AH343" s="67"/>
      <c r="AT343" s="8"/>
      <c r="AU343" s="9"/>
    </row>
    <row r="344" spans="1:47" x14ac:dyDescent="0.2">
      <c r="A344"/>
      <c r="B344"/>
      <c r="C344"/>
      <c r="D344"/>
      <c r="E344"/>
      <c r="F344"/>
      <c r="G344"/>
      <c r="H344"/>
      <c r="I344"/>
      <c r="J344"/>
      <c r="K344"/>
      <c r="L344" s="38"/>
      <c r="M344" s="39"/>
      <c r="N344"/>
      <c r="O344" s="38"/>
      <c r="P344" s="39"/>
      <c r="Q344"/>
      <c r="R344" s="80"/>
      <c r="S344" s="38"/>
      <c r="T344" s="39"/>
      <c r="U344" s="40"/>
      <c r="V344"/>
      <c r="W344"/>
      <c r="X344"/>
      <c r="Y344"/>
      <c r="Z344"/>
      <c r="AC344" s="67"/>
      <c r="AD344" s="67"/>
      <c r="AF344" s="67"/>
      <c r="AH344" s="67"/>
      <c r="AT344" s="8"/>
      <c r="AU344" s="9"/>
    </row>
    <row r="345" spans="1:47" x14ac:dyDescent="0.2">
      <c r="A345"/>
      <c r="B345"/>
      <c r="C345"/>
      <c r="D345"/>
      <c r="E345"/>
      <c r="F345"/>
      <c r="G345"/>
      <c r="H345"/>
      <c r="I345"/>
      <c r="J345"/>
      <c r="K345"/>
      <c r="L345" s="38"/>
      <c r="M345" s="39"/>
      <c r="N345"/>
      <c r="O345" s="38"/>
      <c r="P345" s="39"/>
      <c r="Q345"/>
      <c r="R345" s="80"/>
      <c r="S345" s="38"/>
      <c r="T345" s="39"/>
      <c r="U345" s="40"/>
      <c r="V345"/>
      <c r="W345"/>
      <c r="X345"/>
      <c r="Y345"/>
      <c r="Z345"/>
      <c r="AC345" s="67"/>
      <c r="AD345" s="67"/>
      <c r="AF345" s="67"/>
      <c r="AH345" s="67"/>
      <c r="AT345" s="8"/>
      <c r="AU345" s="9"/>
    </row>
    <row r="346" spans="1:47" x14ac:dyDescent="0.2">
      <c r="A346"/>
      <c r="B346"/>
      <c r="C346"/>
      <c r="D346"/>
      <c r="E346"/>
      <c r="F346"/>
      <c r="G346"/>
      <c r="H346"/>
      <c r="I346"/>
      <c r="J346"/>
      <c r="K346"/>
      <c r="L346" s="38"/>
      <c r="M346" s="39"/>
      <c r="N346"/>
      <c r="O346" s="38"/>
      <c r="P346" s="39"/>
      <c r="Q346"/>
      <c r="R346" s="80"/>
      <c r="S346" s="38"/>
      <c r="T346" s="39"/>
      <c r="U346" s="40"/>
      <c r="V346"/>
      <c r="W346"/>
      <c r="X346"/>
      <c r="Y346"/>
      <c r="Z346"/>
      <c r="AC346" s="67"/>
      <c r="AD346" s="67"/>
      <c r="AF346" s="67"/>
      <c r="AH346" s="67"/>
      <c r="AT346" s="8"/>
      <c r="AU346" s="9"/>
    </row>
    <row r="347" spans="1:47" x14ac:dyDescent="0.2">
      <c r="A347"/>
      <c r="B347"/>
      <c r="C347"/>
      <c r="D347"/>
      <c r="E347"/>
      <c r="F347"/>
      <c r="G347"/>
      <c r="H347"/>
      <c r="I347"/>
      <c r="J347"/>
      <c r="K347"/>
      <c r="L347" s="38"/>
      <c r="M347" s="39"/>
      <c r="N347"/>
      <c r="O347" s="38"/>
      <c r="P347" s="39"/>
      <c r="Q347"/>
      <c r="R347" s="80"/>
      <c r="S347" s="38"/>
      <c r="T347" s="39"/>
      <c r="U347" s="40"/>
      <c r="V347"/>
      <c r="W347"/>
      <c r="X347"/>
      <c r="Y347"/>
      <c r="Z347"/>
      <c r="AC347" s="67"/>
      <c r="AD347" s="67"/>
      <c r="AF347" s="67"/>
      <c r="AH347" s="67"/>
      <c r="AT347" s="8"/>
      <c r="AU347" s="9"/>
    </row>
    <row r="348" spans="1:47" x14ac:dyDescent="0.2">
      <c r="A348"/>
      <c r="B348"/>
      <c r="C348"/>
      <c r="D348"/>
      <c r="E348"/>
      <c r="F348"/>
      <c r="G348"/>
      <c r="H348"/>
      <c r="I348"/>
      <c r="J348"/>
      <c r="K348"/>
      <c r="L348" s="38"/>
      <c r="M348" s="39"/>
      <c r="N348"/>
      <c r="O348" s="38"/>
      <c r="P348" s="39"/>
      <c r="Q348"/>
      <c r="R348" s="80"/>
      <c r="S348" s="38"/>
      <c r="T348" s="39"/>
      <c r="U348" s="40"/>
      <c r="V348"/>
      <c r="W348"/>
      <c r="X348"/>
      <c r="Y348"/>
      <c r="Z348"/>
      <c r="AC348" s="67"/>
      <c r="AD348" s="67"/>
      <c r="AF348" s="67"/>
      <c r="AH348" s="67"/>
      <c r="AT348" s="8"/>
      <c r="AU348" s="9"/>
    </row>
    <row r="349" spans="1:47" x14ac:dyDescent="0.2">
      <c r="A349"/>
      <c r="B349"/>
      <c r="C349"/>
      <c r="D349"/>
      <c r="E349"/>
      <c r="F349"/>
      <c r="G349"/>
      <c r="H349"/>
      <c r="I349"/>
      <c r="J349"/>
      <c r="K349"/>
      <c r="L349" s="38"/>
      <c r="M349" s="39"/>
      <c r="N349"/>
      <c r="O349" s="38"/>
      <c r="P349" s="39"/>
      <c r="Q349"/>
      <c r="R349" s="80"/>
      <c r="S349" s="38"/>
      <c r="T349" s="39"/>
      <c r="U349" s="40"/>
      <c r="V349"/>
      <c r="W349"/>
      <c r="X349"/>
      <c r="Y349"/>
      <c r="Z349"/>
      <c r="AC349" s="67"/>
      <c r="AD349" s="67"/>
      <c r="AF349" s="67"/>
      <c r="AH349" s="67"/>
      <c r="AT349" s="8"/>
      <c r="AU349" s="9"/>
    </row>
    <row r="350" spans="1:47" x14ac:dyDescent="0.2">
      <c r="A350"/>
      <c r="B350"/>
      <c r="C350"/>
      <c r="D350"/>
      <c r="E350"/>
      <c r="F350"/>
      <c r="G350"/>
      <c r="H350"/>
      <c r="I350"/>
      <c r="J350"/>
      <c r="K350"/>
      <c r="L350" s="38"/>
      <c r="M350" s="39"/>
      <c r="N350"/>
      <c r="O350" s="38"/>
      <c r="P350" s="39"/>
      <c r="Q350"/>
      <c r="R350" s="80"/>
      <c r="S350" s="38"/>
      <c r="T350" s="39"/>
      <c r="U350" s="40"/>
      <c r="V350"/>
      <c r="W350"/>
      <c r="X350"/>
      <c r="Y350"/>
      <c r="Z350"/>
      <c r="AC350" s="67"/>
      <c r="AD350" s="67"/>
      <c r="AF350" s="67"/>
      <c r="AH350" s="67"/>
      <c r="AT350" s="8"/>
      <c r="AU350" s="9"/>
    </row>
    <row r="351" spans="1:47" x14ac:dyDescent="0.2">
      <c r="A351"/>
      <c r="B351"/>
      <c r="C351"/>
      <c r="D351"/>
      <c r="E351"/>
      <c r="F351"/>
      <c r="G351"/>
      <c r="H351"/>
      <c r="I351"/>
      <c r="J351"/>
      <c r="K351"/>
      <c r="L351" s="38"/>
      <c r="M351" s="39"/>
      <c r="N351"/>
      <c r="O351" s="38"/>
      <c r="P351" s="39"/>
      <c r="Q351"/>
      <c r="R351" s="80"/>
      <c r="S351" s="38"/>
      <c r="T351" s="39"/>
      <c r="U351" s="40"/>
      <c r="V351"/>
      <c r="W351"/>
      <c r="X351"/>
      <c r="Y351"/>
      <c r="Z351"/>
      <c r="AC351" s="67"/>
      <c r="AD351" s="67"/>
      <c r="AF351" s="67"/>
      <c r="AH351" s="67"/>
      <c r="AT351" s="8"/>
      <c r="AU351" s="9"/>
    </row>
    <row r="352" spans="1:47" x14ac:dyDescent="0.2">
      <c r="A352"/>
      <c r="B352"/>
      <c r="C352"/>
      <c r="D352"/>
      <c r="E352"/>
      <c r="F352"/>
      <c r="G352"/>
      <c r="H352"/>
      <c r="I352"/>
      <c r="J352"/>
      <c r="K352"/>
      <c r="L352" s="38"/>
      <c r="M352" s="39"/>
      <c r="N352"/>
      <c r="O352" s="38"/>
      <c r="P352" s="39"/>
      <c r="Q352"/>
      <c r="R352" s="80"/>
      <c r="S352" s="38"/>
      <c r="T352" s="39"/>
      <c r="U352" s="40"/>
      <c r="V352"/>
      <c r="W352"/>
      <c r="X352"/>
      <c r="Y352"/>
      <c r="Z352"/>
      <c r="AC352" s="67"/>
      <c r="AD352" s="67"/>
      <c r="AF352" s="67"/>
      <c r="AH352" s="67"/>
      <c r="AT352" s="8"/>
      <c r="AU352" s="9"/>
    </row>
    <row r="353" spans="1:47" x14ac:dyDescent="0.2">
      <c r="A353"/>
      <c r="B353"/>
      <c r="C353"/>
      <c r="D353"/>
      <c r="E353"/>
      <c r="F353"/>
      <c r="G353"/>
      <c r="H353"/>
      <c r="I353"/>
      <c r="J353"/>
      <c r="K353"/>
      <c r="L353" s="38"/>
      <c r="M353" s="39"/>
      <c r="N353"/>
      <c r="O353" s="38"/>
      <c r="P353" s="39"/>
      <c r="Q353"/>
      <c r="R353" s="80"/>
      <c r="S353" s="38"/>
      <c r="T353" s="39"/>
      <c r="U353" s="40"/>
      <c r="V353"/>
      <c r="W353"/>
      <c r="X353"/>
      <c r="Y353"/>
      <c r="Z353"/>
      <c r="AC353" s="67"/>
      <c r="AD353" s="67"/>
      <c r="AF353" s="67"/>
      <c r="AH353" s="67"/>
      <c r="AT353" s="8"/>
      <c r="AU353" s="9"/>
    </row>
    <row r="354" spans="1:47" x14ac:dyDescent="0.2">
      <c r="A354"/>
      <c r="B354"/>
      <c r="C354"/>
      <c r="D354"/>
      <c r="E354"/>
      <c r="F354"/>
      <c r="G354"/>
      <c r="H354"/>
      <c r="I354"/>
      <c r="J354"/>
      <c r="K354"/>
      <c r="L354" s="38"/>
      <c r="M354" s="39"/>
      <c r="N354"/>
      <c r="O354" s="38"/>
      <c r="P354" s="39"/>
      <c r="Q354"/>
      <c r="R354" s="80"/>
      <c r="S354" s="38"/>
      <c r="T354" s="39"/>
      <c r="U354" s="40"/>
      <c r="V354"/>
      <c r="W354"/>
      <c r="X354"/>
      <c r="Y354"/>
      <c r="Z354"/>
      <c r="AC354" s="67"/>
      <c r="AD354" s="67"/>
      <c r="AF354" s="67"/>
      <c r="AH354" s="67"/>
      <c r="AT354" s="8"/>
      <c r="AU354" s="9"/>
    </row>
    <row r="355" spans="1:47" x14ac:dyDescent="0.2">
      <c r="A355"/>
      <c r="B355"/>
      <c r="C355"/>
      <c r="D355"/>
      <c r="E355"/>
      <c r="F355"/>
      <c r="G355"/>
      <c r="H355"/>
      <c r="I355"/>
      <c r="J355"/>
      <c r="K355"/>
      <c r="L355" s="38"/>
      <c r="M355" s="39"/>
      <c r="N355"/>
      <c r="O355" s="38"/>
      <c r="P355" s="39"/>
      <c r="Q355"/>
      <c r="R355" s="80"/>
      <c r="S355" s="38"/>
      <c r="T355" s="39"/>
      <c r="U355" s="40"/>
      <c r="V355"/>
      <c r="W355"/>
      <c r="X355"/>
      <c r="Y355"/>
      <c r="Z355"/>
      <c r="AC355" s="67"/>
      <c r="AD355" s="67"/>
      <c r="AF355" s="67"/>
      <c r="AH355" s="67"/>
      <c r="AT355" s="8"/>
      <c r="AU355" s="9"/>
    </row>
    <row r="356" spans="1:47" x14ac:dyDescent="0.2">
      <c r="A356"/>
      <c r="B356"/>
      <c r="C356"/>
      <c r="D356"/>
      <c r="E356"/>
      <c r="F356"/>
      <c r="G356"/>
      <c r="H356"/>
      <c r="I356"/>
      <c r="J356"/>
      <c r="K356"/>
      <c r="L356" s="38"/>
      <c r="M356" s="39"/>
      <c r="N356"/>
      <c r="O356" s="38"/>
      <c r="P356" s="39"/>
      <c r="Q356"/>
      <c r="R356" s="80"/>
      <c r="S356" s="38"/>
      <c r="T356" s="39"/>
      <c r="U356" s="40"/>
      <c r="V356"/>
      <c r="W356"/>
      <c r="X356"/>
      <c r="Y356"/>
      <c r="Z356"/>
      <c r="AC356" s="67"/>
      <c r="AD356" s="67"/>
      <c r="AF356" s="67"/>
      <c r="AH356" s="67"/>
      <c r="AT356" s="8"/>
      <c r="AU356" s="9"/>
    </row>
    <row r="357" spans="1:47" x14ac:dyDescent="0.2">
      <c r="A357"/>
      <c r="B357"/>
      <c r="C357"/>
      <c r="D357"/>
      <c r="E357"/>
      <c r="F357"/>
      <c r="G357"/>
      <c r="H357"/>
      <c r="I357"/>
      <c r="J357"/>
      <c r="K357"/>
      <c r="L357" s="38"/>
      <c r="M357" s="39"/>
      <c r="N357"/>
      <c r="O357" s="38"/>
      <c r="P357" s="39"/>
      <c r="Q357"/>
      <c r="R357" s="80"/>
      <c r="S357" s="38"/>
      <c r="T357" s="39"/>
      <c r="U357" s="40"/>
      <c r="V357"/>
      <c r="W357"/>
      <c r="X357"/>
      <c r="Y357"/>
      <c r="Z357"/>
      <c r="AC357" s="67"/>
      <c r="AD357" s="67"/>
      <c r="AF357" s="67"/>
      <c r="AH357" s="67"/>
      <c r="AT357" s="8"/>
      <c r="AU357" s="9"/>
    </row>
    <row r="358" spans="1:47" x14ac:dyDescent="0.2">
      <c r="A358"/>
      <c r="B358"/>
      <c r="C358"/>
      <c r="D358"/>
      <c r="E358"/>
      <c r="F358"/>
      <c r="G358"/>
      <c r="H358"/>
      <c r="I358"/>
      <c r="J358"/>
      <c r="K358"/>
      <c r="L358" s="38"/>
      <c r="M358" s="39"/>
      <c r="N358"/>
      <c r="O358" s="38"/>
      <c r="P358" s="39"/>
      <c r="Q358"/>
      <c r="R358" s="80"/>
      <c r="S358" s="38"/>
      <c r="T358" s="39"/>
      <c r="U358" s="40"/>
      <c r="V358"/>
      <c r="W358"/>
      <c r="X358"/>
      <c r="Y358"/>
      <c r="Z358"/>
      <c r="AC358" s="67"/>
      <c r="AD358" s="67"/>
      <c r="AF358" s="67"/>
      <c r="AH358" s="67"/>
      <c r="AT358" s="8"/>
      <c r="AU358" s="9"/>
    </row>
    <row r="359" spans="1:47" x14ac:dyDescent="0.2">
      <c r="A359"/>
      <c r="B359"/>
      <c r="C359"/>
      <c r="D359"/>
      <c r="E359"/>
      <c r="F359"/>
      <c r="G359"/>
      <c r="H359"/>
      <c r="I359"/>
      <c r="J359"/>
      <c r="K359"/>
      <c r="L359" s="38"/>
      <c r="M359" s="39"/>
      <c r="N359"/>
      <c r="O359" s="38"/>
      <c r="P359" s="39"/>
      <c r="Q359"/>
      <c r="R359" s="80"/>
      <c r="S359" s="38"/>
      <c r="T359" s="39"/>
      <c r="U359" s="40"/>
      <c r="V359"/>
      <c r="W359"/>
      <c r="X359"/>
      <c r="Y359"/>
      <c r="Z359"/>
      <c r="AC359" s="67"/>
      <c r="AD359" s="67"/>
      <c r="AF359" s="67"/>
      <c r="AH359" s="67"/>
      <c r="AT359" s="8"/>
      <c r="AU359" s="9"/>
    </row>
    <row r="360" spans="1:47" x14ac:dyDescent="0.2">
      <c r="A360"/>
      <c r="B360"/>
      <c r="C360"/>
      <c r="D360"/>
      <c r="E360"/>
      <c r="F360"/>
      <c r="G360"/>
      <c r="H360"/>
      <c r="I360"/>
      <c r="J360"/>
      <c r="K360"/>
      <c r="L360" s="38"/>
      <c r="M360" s="39"/>
      <c r="N360"/>
      <c r="O360" s="38"/>
      <c r="P360" s="39"/>
      <c r="Q360"/>
      <c r="R360" s="80"/>
      <c r="S360" s="38"/>
      <c r="T360" s="39"/>
      <c r="U360" s="40"/>
      <c r="V360"/>
      <c r="W360"/>
      <c r="X360"/>
      <c r="Y360"/>
      <c r="Z360"/>
      <c r="AC360" s="67"/>
      <c r="AD360" s="67"/>
      <c r="AF360" s="67"/>
      <c r="AH360" s="67"/>
      <c r="AT360" s="8"/>
      <c r="AU360" s="9"/>
    </row>
    <row r="361" spans="1:47" x14ac:dyDescent="0.2">
      <c r="A361"/>
      <c r="B361"/>
      <c r="C361"/>
      <c r="D361"/>
      <c r="E361"/>
      <c r="F361"/>
      <c r="G361"/>
      <c r="H361"/>
      <c r="I361"/>
      <c r="J361"/>
      <c r="K361"/>
      <c r="L361" s="38"/>
      <c r="M361" s="39"/>
      <c r="N361"/>
      <c r="O361" s="38"/>
      <c r="P361" s="39"/>
      <c r="Q361"/>
      <c r="R361" s="80"/>
      <c r="S361" s="38"/>
      <c r="T361" s="39"/>
      <c r="U361" s="40"/>
      <c r="V361"/>
      <c r="W361"/>
      <c r="X361"/>
      <c r="Y361"/>
      <c r="Z361"/>
      <c r="AC361" s="67"/>
      <c r="AD361" s="67"/>
      <c r="AF361" s="67"/>
      <c r="AH361" s="67"/>
      <c r="AT361" s="8"/>
      <c r="AU361" s="9"/>
    </row>
    <row r="362" spans="1:47" x14ac:dyDescent="0.2">
      <c r="A362"/>
      <c r="B362"/>
      <c r="C362"/>
      <c r="D362"/>
      <c r="E362"/>
      <c r="F362"/>
      <c r="G362"/>
      <c r="H362"/>
      <c r="I362"/>
      <c r="J362"/>
      <c r="K362"/>
      <c r="L362" s="38"/>
      <c r="M362" s="39"/>
      <c r="N362"/>
      <c r="O362" s="38"/>
      <c r="P362" s="39"/>
      <c r="Q362"/>
      <c r="R362" s="80"/>
      <c r="S362" s="38"/>
      <c r="T362" s="39"/>
      <c r="U362" s="40"/>
      <c r="V362"/>
      <c r="W362"/>
      <c r="X362"/>
      <c r="Y362"/>
      <c r="Z362"/>
      <c r="AC362" s="67"/>
      <c r="AD362" s="67"/>
      <c r="AF362" s="67"/>
      <c r="AH362" s="67"/>
      <c r="AT362" s="8"/>
      <c r="AU362" s="9"/>
    </row>
    <row r="363" spans="1:47" x14ac:dyDescent="0.2">
      <c r="A363"/>
      <c r="B363"/>
      <c r="C363"/>
      <c r="D363"/>
      <c r="E363"/>
      <c r="F363"/>
      <c r="G363"/>
      <c r="H363"/>
      <c r="I363"/>
      <c r="J363"/>
      <c r="K363"/>
      <c r="L363" s="38"/>
      <c r="M363" s="39"/>
      <c r="N363"/>
      <c r="O363" s="38"/>
      <c r="P363" s="39"/>
      <c r="Q363"/>
      <c r="R363" s="80"/>
      <c r="S363" s="38"/>
      <c r="T363" s="39"/>
      <c r="U363" s="40"/>
      <c r="V363"/>
      <c r="W363"/>
      <c r="X363"/>
      <c r="Y363"/>
      <c r="Z363"/>
      <c r="AC363" s="67"/>
      <c r="AD363" s="67"/>
      <c r="AF363" s="67"/>
      <c r="AH363" s="67"/>
      <c r="AT363" s="8"/>
      <c r="AU363" s="9"/>
    </row>
    <row r="364" spans="1:47" x14ac:dyDescent="0.2">
      <c r="A364"/>
      <c r="B364"/>
      <c r="C364"/>
      <c r="D364"/>
      <c r="E364"/>
      <c r="F364"/>
      <c r="G364"/>
      <c r="H364"/>
      <c r="I364"/>
      <c r="J364"/>
      <c r="K364"/>
      <c r="L364" s="38"/>
      <c r="M364" s="39"/>
      <c r="N364"/>
      <c r="O364" s="38"/>
      <c r="P364" s="39"/>
      <c r="Q364"/>
      <c r="R364" s="80"/>
      <c r="S364" s="38"/>
      <c r="T364" s="39"/>
      <c r="U364" s="40"/>
      <c r="V364"/>
      <c r="W364"/>
      <c r="X364"/>
      <c r="Y364"/>
      <c r="Z364"/>
      <c r="AC364" s="67"/>
      <c r="AD364" s="67"/>
      <c r="AF364" s="67"/>
      <c r="AH364" s="67"/>
      <c r="AT364" s="8"/>
      <c r="AU364" s="9"/>
    </row>
    <row r="365" spans="1:47" x14ac:dyDescent="0.2">
      <c r="A365"/>
      <c r="B365"/>
      <c r="C365"/>
      <c r="D365"/>
      <c r="E365"/>
      <c r="F365"/>
      <c r="G365"/>
      <c r="H365"/>
      <c r="I365"/>
      <c r="J365"/>
      <c r="K365"/>
      <c r="L365" s="38"/>
      <c r="M365" s="39"/>
      <c r="N365"/>
      <c r="O365" s="38"/>
      <c r="P365" s="39"/>
      <c r="Q365"/>
      <c r="R365" s="80"/>
      <c r="S365" s="38"/>
      <c r="T365" s="39"/>
      <c r="U365" s="40"/>
      <c r="V365"/>
      <c r="W365"/>
      <c r="X365"/>
      <c r="Y365"/>
      <c r="Z365"/>
      <c r="AC365" s="67"/>
      <c r="AD365" s="67"/>
      <c r="AF365" s="67"/>
      <c r="AH365" s="67"/>
      <c r="AT365" s="8"/>
      <c r="AU365" s="9"/>
    </row>
    <row r="366" spans="1:47" x14ac:dyDescent="0.2">
      <c r="A366"/>
      <c r="B366"/>
      <c r="C366"/>
      <c r="D366"/>
      <c r="E366"/>
      <c r="F366"/>
      <c r="G366"/>
      <c r="H366"/>
      <c r="I366"/>
      <c r="J366"/>
      <c r="K366"/>
      <c r="L366" s="38"/>
      <c r="M366" s="39"/>
      <c r="N366"/>
      <c r="O366" s="38"/>
      <c r="P366" s="39"/>
      <c r="Q366"/>
      <c r="R366" s="80"/>
      <c r="S366" s="38"/>
      <c r="T366" s="39"/>
      <c r="U366" s="40"/>
      <c r="V366"/>
      <c r="W366"/>
      <c r="X366"/>
      <c r="Y366"/>
      <c r="Z366"/>
      <c r="AC366" s="67"/>
      <c r="AD366" s="67"/>
      <c r="AF366" s="67"/>
      <c r="AH366" s="67"/>
      <c r="AT366" s="8"/>
      <c r="AU366" s="9"/>
    </row>
    <row r="367" spans="1:47" x14ac:dyDescent="0.2">
      <c r="A367"/>
      <c r="B367"/>
      <c r="C367"/>
      <c r="D367"/>
      <c r="E367"/>
      <c r="F367"/>
      <c r="G367"/>
      <c r="H367"/>
      <c r="I367"/>
      <c r="J367"/>
      <c r="K367"/>
      <c r="L367" s="38"/>
      <c r="M367" s="39"/>
      <c r="N367"/>
      <c r="O367" s="38"/>
      <c r="P367" s="39"/>
      <c r="Q367"/>
      <c r="R367" s="80"/>
      <c r="S367" s="38"/>
      <c r="T367" s="39"/>
      <c r="U367" s="40"/>
      <c r="V367"/>
      <c r="W367"/>
      <c r="X367"/>
      <c r="Y367"/>
      <c r="Z367"/>
      <c r="AC367" s="67"/>
      <c r="AD367" s="67"/>
      <c r="AF367" s="67"/>
      <c r="AH367" s="67"/>
      <c r="AT367" s="8"/>
      <c r="AU367" s="9"/>
    </row>
    <row r="368" spans="1:47" x14ac:dyDescent="0.2">
      <c r="A368"/>
      <c r="B368"/>
      <c r="C368"/>
      <c r="D368"/>
      <c r="E368"/>
      <c r="F368"/>
      <c r="G368"/>
      <c r="H368"/>
      <c r="I368"/>
      <c r="J368"/>
      <c r="K368"/>
      <c r="L368" s="38"/>
      <c r="M368" s="39"/>
      <c r="N368"/>
      <c r="O368" s="38"/>
      <c r="P368" s="39"/>
      <c r="Q368"/>
      <c r="R368" s="80"/>
      <c r="S368" s="38"/>
      <c r="T368" s="39"/>
      <c r="U368" s="40"/>
      <c r="V368"/>
      <c r="W368"/>
      <c r="X368"/>
      <c r="Y368"/>
      <c r="Z368"/>
      <c r="AC368" s="67"/>
      <c r="AD368" s="67"/>
      <c r="AF368" s="67"/>
      <c r="AH368" s="67"/>
      <c r="AT368" s="8"/>
      <c r="AU368" s="9"/>
    </row>
    <row r="369" spans="1:47" x14ac:dyDescent="0.2">
      <c r="A369"/>
      <c r="B369"/>
      <c r="C369"/>
      <c r="D369"/>
      <c r="E369"/>
      <c r="F369"/>
      <c r="G369"/>
      <c r="H369"/>
      <c r="I369"/>
      <c r="J369"/>
      <c r="K369"/>
      <c r="L369" s="38"/>
      <c r="M369" s="39"/>
      <c r="N369"/>
      <c r="O369" s="38"/>
      <c r="P369" s="39"/>
      <c r="Q369"/>
      <c r="R369" s="80"/>
      <c r="S369" s="38"/>
      <c r="T369" s="39"/>
      <c r="U369" s="40"/>
      <c r="V369"/>
      <c r="W369"/>
      <c r="X369"/>
      <c r="Y369"/>
      <c r="Z369"/>
      <c r="AC369" s="67"/>
      <c r="AD369" s="67"/>
      <c r="AF369" s="67"/>
      <c r="AH369" s="67"/>
      <c r="AT369" s="8"/>
      <c r="AU369" s="9"/>
    </row>
    <row r="370" spans="1:47" x14ac:dyDescent="0.2">
      <c r="A370"/>
      <c r="B370"/>
      <c r="C370"/>
      <c r="D370"/>
      <c r="E370"/>
      <c r="F370"/>
      <c r="G370"/>
      <c r="H370"/>
      <c r="I370"/>
      <c r="J370"/>
      <c r="K370"/>
      <c r="L370" s="38"/>
      <c r="M370" s="39"/>
      <c r="N370"/>
      <c r="O370" s="38"/>
      <c r="P370" s="39"/>
      <c r="Q370"/>
      <c r="R370" s="80"/>
      <c r="S370" s="38"/>
      <c r="T370" s="39"/>
      <c r="U370" s="40"/>
      <c r="V370"/>
      <c r="W370"/>
      <c r="X370"/>
      <c r="Y370"/>
      <c r="Z370"/>
      <c r="AC370" s="67"/>
      <c r="AD370" s="67"/>
      <c r="AF370" s="67"/>
      <c r="AH370" s="67"/>
      <c r="AT370" s="8"/>
      <c r="AU370" s="9"/>
    </row>
    <row r="371" spans="1:47" x14ac:dyDescent="0.2">
      <c r="A371"/>
      <c r="B371"/>
      <c r="C371"/>
      <c r="D371"/>
      <c r="E371"/>
      <c r="F371"/>
      <c r="G371"/>
      <c r="H371"/>
      <c r="I371"/>
      <c r="J371"/>
      <c r="K371"/>
      <c r="L371" s="38"/>
      <c r="M371" s="39"/>
      <c r="N371"/>
      <c r="O371" s="38"/>
      <c r="P371" s="39"/>
      <c r="Q371"/>
      <c r="R371" s="80"/>
      <c r="S371" s="38"/>
      <c r="T371" s="39"/>
      <c r="U371" s="40"/>
      <c r="V371"/>
      <c r="W371"/>
      <c r="X371"/>
      <c r="Y371"/>
      <c r="Z371"/>
      <c r="AC371" s="67"/>
      <c r="AD371" s="67"/>
      <c r="AF371" s="67"/>
      <c r="AH371" s="67"/>
      <c r="AT371" s="8"/>
      <c r="AU371" s="9"/>
    </row>
    <row r="372" spans="1:47" x14ac:dyDescent="0.2">
      <c r="A372"/>
      <c r="B372"/>
      <c r="C372"/>
      <c r="D372"/>
      <c r="E372"/>
      <c r="F372"/>
      <c r="G372"/>
      <c r="H372"/>
      <c r="I372"/>
      <c r="J372"/>
      <c r="K372"/>
      <c r="L372" s="38"/>
      <c r="M372" s="39"/>
      <c r="N372"/>
      <c r="O372" s="38"/>
      <c r="P372" s="39"/>
      <c r="Q372"/>
      <c r="R372" s="80"/>
      <c r="S372" s="38"/>
      <c r="T372" s="39"/>
      <c r="U372" s="40"/>
      <c r="V372"/>
      <c r="W372"/>
      <c r="X372"/>
      <c r="Y372"/>
      <c r="Z372"/>
      <c r="AC372" s="67"/>
      <c r="AD372" s="67"/>
      <c r="AF372" s="67"/>
      <c r="AH372" s="67"/>
      <c r="AT372" s="8"/>
      <c r="AU372" s="9"/>
    </row>
    <row r="373" spans="1:47" x14ac:dyDescent="0.2">
      <c r="A373"/>
      <c r="B373"/>
      <c r="C373"/>
      <c r="D373"/>
      <c r="E373"/>
      <c r="F373"/>
      <c r="G373"/>
      <c r="H373"/>
      <c r="I373"/>
      <c r="J373"/>
      <c r="K373"/>
      <c r="L373" s="38"/>
      <c r="M373" s="39"/>
      <c r="N373"/>
      <c r="O373" s="38"/>
      <c r="P373" s="39"/>
      <c r="Q373"/>
      <c r="R373" s="80"/>
      <c r="S373" s="38"/>
      <c r="T373" s="39"/>
      <c r="U373" s="40"/>
      <c r="V373"/>
      <c r="W373"/>
      <c r="X373"/>
      <c r="Y373"/>
      <c r="Z373"/>
      <c r="AC373" s="67"/>
      <c r="AD373" s="67"/>
      <c r="AF373" s="67"/>
      <c r="AH373" s="67"/>
      <c r="AT373" s="8"/>
      <c r="AU373" s="9"/>
    </row>
    <row r="374" spans="1:47" x14ac:dyDescent="0.2">
      <c r="A374"/>
      <c r="B374"/>
      <c r="C374"/>
      <c r="D374"/>
      <c r="E374"/>
      <c r="F374"/>
      <c r="G374"/>
      <c r="H374"/>
      <c r="I374"/>
      <c r="J374"/>
      <c r="K374"/>
      <c r="L374" s="38"/>
      <c r="M374" s="39"/>
      <c r="N374"/>
      <c r="O374" s="38"/>
      <c r="P374" s="39"/>
      <c r="Q374"/>
      <c r="R374" s="80"/>
      <c r="S374" s="38"/>
      <c r="T374" s="39"/>
      <c r="U374" s="40"/>
      <c r="V374"/>
      <c r="W374"/>
      <c r="X374"/>
      <c r="Y374"/>
      <c r="Z374"/>
      <c r="AC374" s="67"/>
      <c r="AD374" s="67"/>
      <c r="AF374" s="67"/>
      <c r="AH374" s="67"/>
      <c r="AT374" s="8"/>
      <c r="AU374" s="9"/>
    </row>
    <row r="375" spans="1:47" x14ac:dyDescent="0.2">
      <c r="A375"/>
      <c r="B375"/>
      <c r="C375"/>
      <c r="D375"/>
      <c r="E375"/>
      <c r="F375"/>
      <c r="G375"/>
      <c r="H375"/>
      <c r="I375"/>
      <c r="J375"/>
      <c r="K375"/>
      <c r="L375" s="38"/>
      <c r="M375" s="39"/>
      <c r="N375"/>
      <c r="O375" s="38"/>
      <c r="P375" s="39"/>
      <c r="Q375"/>
      <c r="R375" s="80"/>
      <c r="S375" s="38"/>
      <c r="T375" s="39"/>
      <c r="U375" s="40"/>
      <c r="V375"/>
      <c r="W375"/>
      <c r="X375"/>
      <c r="Y375"/>
      <c r="Z375"/>
      <c r="AC375" s="67"/>
      <c r="AD375" s="67"/>
      <c r="AF375" s="67"/>
      <c r="AH375" s="67"/>
      <c r="AT375" s="8"/>
      <c r="AU375" s="9"/>
    </row>
    <row r="376" spans="1:47" x14ac:dyDescent="0.2">
      <c r="A376"/>
      <c r="B376"/>
      <c r="C376"/>
      <c r="D376"/>
      <c r="E376"/>
      <c r="F376"/>
      <c r="G376"/>
      <c r="H376"/>
      <c r="I376"/>
      <c r="J376"/>
      <c r="K376"/>
      <c r="L376" s="38"/>
      <c r="M376" s="39"/>
      <c r="N376"/>
      <c r="O376" s="38"/>
      <c r="P376" s="39"/>
      <c r="Q376"/>
      <c r="R376" s="80"/>
      <c r="S376" s="38"/>
      <c r="T376" s="39"/>
      <c r="U376" s="40"/>
      <c r="V376"/>
      <c r="W376"/>
      <c r="X376"/>
      <c r="Y376"/>
      <c r="Z376"/>
      <c r="AC376" s="67"/>
      <c r="AD376" s="67"/>
      <c r="AF376" s="67"/>
      <c r="AH376" s="67"/>
      <c r="AT376" s="8"/>
      <c r="AU376" s="9"/>
    </row>
    <row r="377" spans="1:47" x14ac:dyDescent="0.2">
      <c r="A377"/>
      <c r="B377"/>
      <c r="C377"/>
      <c r="D377"/>
      <c r="E377"/>
      <c r="F377"/>
      <c r="G377"/>
      <c r="H377"/>
      <c r="I377"/>
      <c r="J377"/>
      <c r="K377"/>
      <c r="L377" s="38"/>
      <c r="M377" s="39"/>
      <c r="N377"/>
      <c r="O377" s="38"/>
      <c r="P377" s="39"/>
      <c r="Q377"/>
      <c r="R377" s="80"/>
      <c r="S377" s="38"/>
      <c r="T377" s="39"/>
      <c r="U377" s="40"/>
      <c r="V377"/>
      <c r="W377"/>
      <c r="X377"/>
      <c r="Y377"/>
      <c r="Z377"/>
      <c r="AC377" s="67"/>
      <c r="AD377" s="67"/>
      <c r="AF377" s="67"/>
      <c r="AH377" s="67"/>
      <c r="AT377" s="8"/>
      <c r="AU377" s="9"/>
    </row>
    <row r="378" spans="1:47" x14ac:dyDescent="0.2">
      <c r="A378"/>
      <c r="B378"/>
      <c r="C378"/>
      <c r="D378"/>
      <c r="E378"/>
      <c r="F378"/>
      <c r="G378"/>
      <c r="H378"/>
      <c r="I378"/>
      <c r="J378"/>
      <c r="K378"/>
      <c r="L378" s="38"/>
      <c r="M378" s="39"/>
      <c r="N378"/>
      <c r="O378" s="38"/>
      <c r="P378" s="39"/>
      <c r="Q378"/>
      <c r="R378" s="80"/>
      <c r="S378" s="38"/>
      <c r="T378" s="39"/>
      <c r="U378" s="40"/>
      <c r="V378"/>
      <c r="W378"/>
      <c r="X378"/>
      <c r="Y378"/>
      <c r="Z378"/>
      <c r="AC378" s="67"/>
      <c r="AD378" s="67"/>
      <c r="AF378" s="67"/>
      <c r="AH378" s="67"/>
      <c r="AT378" s="8"/>
      <c r="AU378" s="9"/>
    </row>
    <row r="379" spans="1:47" x14ac:dyDescent="0.2">
      <c r="A379"/>
      <c r="B379"/>
      <c r="C379"/>
      <c r="D379"/>
      <c r="E379"/>
      <c r="F379"/>
      <c r="G379"/>
      <c r="H379"/>
      <c r="I379"/>
      <c r="J379"/>
      <c r="K379"/>
      <c r="L379" s="38"/>
      <c r="M379" s="39"/>
      <c r="N379"/>
      <c r="O379" s="38"/>
      <c r="P379" s="39"/>
      <c r="Q379"/>
      <c r="R379" s="80"/>
      <c r="S379" s="38"/>
      <c r="T379" s="39"/>
      <c r="U379" s="40"/>
      <c r="V379"/>
      <c r="W379"/>
      <c r="X379"/>
      <c r="Y379"/>
      <c r="Z379"/>
      <c r="AC379" s="67"/>
      <c r="AD379" s="67"/>
      <c r="AF379" s="67"/>
      <c r="AH379" s="67"/>
      <c r="AT379" s="8"/>
      <c r="AU379" s="9"/>
    </row>
    <row r="380" spans="1:47" x14ac:dyDescent="0.2">
      <c r="A380"/>
      <c r="B380"/>
      <c r="C380"/>
      <c r="D380"/>
      <c r="E380"/>
      <c r="F380"/>
      <c r="G380"/>
      <c r="H380"/>
      <c r="I380"/>
      <c r="J380"/>
      <c r="K380"/>
      <c r="L380" s="38"/>
      <c r="M380" s="39"/>
      <c r="N380"/>
      <c r="O380" s="38"/>
      <c r="P380" s="39"/>
      <c r="Q380"/>
      <c r="R380" s="80"/>
      <c r="S380" s="38"/>
      <c r="T380" s="39"/>
      <c r="U380" s="40"/>
      <c r="V380"/>
      <c r="W380"/>
      <c r="X380"/>
      <c r="Y380"/>
      <c r="Z380"/>
      <c r="AC380" s="67"/>
      <c r="AD380" s="67"/>
      <c r="AF380" s="67"/>
      <c r="AH380" s="67"/>
      <c r="AT380" s="8"/>
      <c r="AU380" s="9"/>
    </row>
    <row r="381" spans="1:47" x14ac:dyDescent="0.2">
      <c r="A381"/>
      <c r="B381"/>
      <c r="C381"/>
      <c r="D381"/>
      <c r="E381"/>
      <c r="F381"/>
      <c r="G381"/>
      <c r="H381"/>
      <c r="I381"/>
      <c r="J381"/>
      <c r="K381"/>
      <c r="L381" s="38"/>
      <c r="M381" s="39"/>
      <c r="N381"/>
      <c r="O381" s="38"/>
      <c r="P381" s="39"/>
      <c r="Q381"/>
      <c r="R381" s="80"/>
      <c r="S381" s="38"/>
      <c r="T381" s="39"/>
      <c r="U381" s="40"/>
      <c r="V381"/>
      <c r="W381"/>
      <c r="X381"/>
      <c r="Y381"/>
      <c r="Z381"/>
      <c r="AC381" s="67"/>
      <c r="AD381" s="67"/>
      <c r="AF381" s="67"/>
      <c r="AH381" s="67"/>
      <c r="AT381" s="8"/>
      <c r="AU381" s="9"/>
    </row>
    <row r="382" spans="1:47" x14ac:dyDescent="0.2">
      <c r="A382"/>
      <c r="B382"/>
      <c r="C382"/>
      <c r="D382"/>
      <c r="E382"/>
      <c r="F382"/>
      <c r="G382"/>
      <c r="H382"/>
      <c r="I382"/>
      <c r="J382"/>
      <c r="K382"/>
      <c r="L382" s="38"/>
      <c r="M382" s="39"/>
      <c r="N382"/>
      <c r="O382" s="38"/>
      <c r="P382" s="39"/>
      <c r="Q382"/>
      <c r="R382" s="80"/>
      <c r="S382" s="38"/>
      <c r="T382" s="39"/>
      <c r="U382" s="40"/>
      <c r="V382"/>
      <c r="W382"/>
      <c r="X382"/>
      <c r="Y382"/>
      <c r="Z382"/>
      <c r="AC382" s="67"/>
      <c r="AD382" s="67"/>
      <c r="AF382" s="67"/>
      <c r="AH382" s="67"/>
      <c r="AT382" s="8"/>
      <c r="AU382" s="9"/>
    </row>
    <row r="383" spans="1:47" x14ac:dyDescent="0.2">
      <c r="A383"/>
      <c r="B383"/>
      <c r="C383"/>
      <c r="D383"/>
      <c r="E383"/>
      <c r="F383"/>
      <c r="G383"/>
      <c r="H383"/>
      <c r="I383"/>
      <c r="J383"/>
      <c r="K383"/>
      <c r="L383" s="38"/>
      <c r="M383" s="39"/>
      <c r="N383"/>
      <c r="O383" s="38"/>
      <c r="P383" s="39"/>
      <c r="Q383"/>
      <c r="R383" s="80"/>
      <c r="S383" s="38"/>
      <c r="T383" s="39"/>
      <c r="U383" s="40"/>
      <c r="V383"/>
      <c r="W383"/>
      <c r="X383"/>
      <c r="Y383"/>
      <c r="Z383"/>
      <c r="AC383" s="67"/>
      <c r="AD383" s="67"/>
      <c r="AF383" s="67"/>
      <c r="AH383" s="67"/>
      <c r="AT383" s="8"/>
      <c r="AU383" s="9"/>
    </row>
    <row r="384" spans="1:47" x14ac:dyDescent="0.2">
      <c r="A384"/>
      <c r="B384"/>
      <c r="C384"/>
      <c r="D384"/>
      <c r="E384"/>
      <c r="F384"/>
      <c r="G384"/>
      <c r="H384"/>
      <c r="I384"/>
      <c r="J384"/>
      <c r="K384"/>
      <c r="L384" s="38"/>
      <c r="M384" s="39"/>
      <c r="N384"/>
      <c r="O384" s="38"/>
      <c r="P384" s="39"/>
      <c r="Q384"/>
      <c r="R384" s="80"/>
      <c r="S384" s="38"/>
      <c r="T384" s="39"/>
      <c r="U384" s="40"/>
      <c r="V384"/>
      <c r="W384"/>
      <c r="X384"/>
      <c r="Y384"/>
      <c r="Z384"/>
      <c r="AC384" s="67"/>
      <c r="AD384" s="67"/>
      <c r="AF384" s="67"/>
      <c r="AH384" s="67"/>
      <c r="AT384" s="8"/>
      <c r="AU384" s="9"/>
    </row>
    <row r="385" spans="1:47" x14ac:dyDescent="0.2">
      <c r="A385"/>
      <c r="B385"/>
      <c r="C385"/>
      <c r="D385"/>
      <c r="E385"/>
      <c r="F385"/>
      <c r="G385"/>
      <c r="H385"/>
      <c r="I385"/>
      <c r="J385"/>
      <c r="K385"/>
      <c r="L385" s="38"/>
      <c r="M385" s="39"/>
      <c r="N385"/>
      <c r="O385" s="38"/>
      <c r="P385" s="39"/>
      <c r="Q385"/>
      <c r="R385" s="80"/>
      <c r="S385" s="38"/>
      <c r="T385" s="39"/>
      <c r="U385" s="40"/>
      <c r="V385"/>
      <c r="W385"/>
      <c r="X385"/>
      <c r="Y385"/>
      <c r="Z385"/>
      <c r="AC385" s="67"/>
      <c r="AD385" s="67"/>
      <c r="AF385" s="67"/>
      <c r="AH385" s="67"/>
      <c r="AT385" s="8"/>
      <c r="AU385" s="9"/>
    </row>
    <row r="386" spans="1:47" x14ac:dyDescent="0.2">
      <c r="A386"/>
      <c r="B386"/>
      <c r="C386"/>
      <c r="D386"/>
      <c r="E386"/>
      <c r="F386"/>
      <c r="G386"/>
      <c r="H386"/>
      <c r="I386"/>
      <c r="J386"/>
      <c r="K386"/>
      <c r="L386" s="38"/>
      <c r="M386" s="39"/>
      <c r="N386"/>
      <c r="O386" s="38"/>
      <c r="P386" s="39"/>
      <c r="Q386"/>
      <c r="R386" s="80"/>
      <c r="S386" s="38"/>
      <c r="T386" s="39"/>
      <c r="U386" s="40"/>
      <c r="V386"/>
      <c r="W386"/>
      <c r="X386"/>
      <c r="Y386"/>
      <c r="Z386"/>
      <c r="AC386" s="67"/>
      <c r="AD386" s="67"/>
      <c r="AF386" s="67"/>
      <c r="AH386" s="67"/>
      <c r="AT386" s="8"/>
      <c r="AU386" s="9"/>
    </row>
    <row r="387" spans="1:47" x14ac:dyDescent="0.2">
      <c r="A387"/>
      <c r="B387"/>
      <c r="C387"/>
      <c r="D387"/>
      <c r="E387"/>
      <c r="F387"/>
      <c r="G387"/>
      <c r="H387"/>
      <c r="I387"/>
      <c r="J387"/>
      <c r="K387"/>
      <c r="L387" s="38"/>
      <c r="M387" s="39"/>
      <c r="N387"/>
      <c r="O387" s="38"/>
      <c r="P387" s="39"/>
      <c r="Q387"/>
      <c r="R387" s="80"/>
      <c r="S387" s="38"/>
      <c r="T387" s="39"/>
      <c r="U387" s="40"/>
      <c r="V387"/>
      <c r="W387"/>
      <c r="X387"/>
      <c r="Y387"/>
      <c r="Z387"/>
      <c r="AC387" s="67"/>
      <c r="AD387" s="67"/>
      <c r="AF387" s="67"/>
      <c r="AH387" s="67"/>
      <c r="AT387" s="8"/>
      <c r="AU387" s="9"/>
    </row>
    <row r="388" spans="1:47" x14ac:dyDescent="0.2">
      <c r="A388"/>
      <c r="B388"/>
      <c r="C388"/>
      <c r="D388"/>
      <c r="E388"/>
      <c r="F388"/>
      <c r="G388"/>
      <c r="H388"/>
      <c r="I388"/>
      <c r="J388"/>
      <c r="K388"/>
      <c r="L388" s="38"/>
      <c r="M388" s="39"/>
      <c r="N388"/>
      <c r="O388" s="38"/>
      <c r="P388" s="39"/>
      <c r="Q388"/>
      <c r="R388" s="80"/>
      <c r="S388" s="38"/>
      <c r="T388" s="39"/>
      <c r="U388" s="40"/>
      <c r="V388"/>
      <c r="W388"/>
      <c r="X388"/>
      <c r="Y388"/>
      <c r="Z388"/>
      <c r="AC388" s="67"/>
      <c r="AD388" s="67"/>
      <c r="AF388" s="67"/>
      <c r="AH388" s="67"/>
      <c r="AT388" s="8"/>
      <c r="AU388" s="9"/>
    </row>
    <row r="389" spans="1:47" x14ac:dyDescent="0.2">
      <c r="A389"/>
      <c r="B389"/>
      <c r="C389"/>
      <c r="D389"/>
      <c r="E389"/>
      <c r="F389"/>
      <c r="G389"/>
      <c r="H389"/>
      <c r="I389"/>
      <c r="J389"/>
      <c r="K389"/>
      <c r="L389" s="38"/>
      <c r="M389" s="39"/>
      <c r="N389"/>
      <c r="O389" s="38"/>
      <c r="P389" s="39"/>
      <c r="Q389"/>
      <c r="R389" s="80"/>
      <c r="S389" s="38"/>
      <c r="T389" s="39"/>
      <c r="U389" s="40"/>
      <c r="V389"/>
      <c r="W389"/>
      <c r="X389"/>
      <c r="Y389"/>
      <c r="Z389"/>
      <c r="AC389" s="67"/>
      <c r="AD389" s="67"/>
      <c r="AF389" s="67"/>
      <c r="AH389" s="67"/>
      <c r="AT389" s="8"/>
      <c r="AU389" s="9"/>
    </row>
    <row r="390" spans="1:47" x14ac:dyDescent="0.2">
      <c r="A390"/>
      <c r="B390"/>
      <c r="C390"/>
      <c r="D390"/>
      <c r="E390"/>
      <c r="F390"/>
      <c r="G390"/>
      <c r="H390"/>
      <c r="I390"/>
      <c r="J390"/>
      <c r="K390"/>
      <c r="L390" s="38"/>
      <c r="M390" s="39"/>
      <c r="N390"/>
      <c r="O390" s="38"/>
      <c r="P390" s="39"/>
      <c r="Q390"/>
      <c r="R390" s="80"/>
      <c r="S390" s="38"/>
      <c r="T390" s="39"/>
      <c r="U390" s="40"/>
      <c r="V390"/>
      <c r="W390"/>
      <c r="X390"/>
      <c r="Y390"/>
      <c r="Z390"/>
      <c r="AC390" s="67"/>
      <c r="AD390" s="67"/>
      <c r="AF390" s="67"/>
      <c r="AH390" s="67"/>
      <c r="AT390" s="8"/>
      <c r="AU390" s="9"/>
    </row>
    <row r="391" spans="1:47" x14ac:dyDescent="0.2">
      <c r="A391"/>
      <c r="B391"/>
      <c r="C391"/>
      <c r="D391"/>
      <c r="E391"/>
      <c r="F391"/>
      <c r="G391"/>
      <c r="H391"/>
      <c r="I391"/>
      <c r="J391"/>
      <c r="K391"/>
      <c r="L391" s="38"/>
      <c r="M391" s="39"/>
      <c r="N391"/>
      <c r="O391" s="38"/>
      <c r="P391" s="39"/>
      <c r="Q391"/>
      <c r="R391" s="80"/>
      <c r="S391" s="38"/>
      <c r="T391" s="39"/>
      <c r="U391" s="40"/>
      <c r="V391"/>
      <c r="W391"/>
      <c r="X391"/>
      <c r="Y391"/>
      <c r="Z391"/>
      <c r="AC391" s="67"/>
      <c r="AD391" s="67"/>
      <c r="AF391" s="67"/>
      <c r="AH391" s="67"/>
      <c r="AT391" s="8"/>
      <c r="AU391" s="9"/>
    </row>
    <row r="392" spans="1:47" x14ac:dyDescent="0.2">
      <c r="A392"/>
      <c r="B392"/>
      <c r="C392"/>
      <c r="D392"/>
      <c r="E392"/>
      <c r="F392"/>
      <c r="G392"/>
      <c r="H392"/>
      <c r="I392"/>
      <c r="J392"/>
      <c r="K392"/>
      <c r="L392" s="38"/>
      <c r="M392" s="39"/>
      <c r="N392"/>
      <c r="O392" s="38"/>
      <c r="P392" s="39"/>
      <c r="Q392"/>
      <c r="R392" s="80"/>
      <c r="S392" s="38"/>
      <c r="T392" s="39"/>
      <c r="U392" s="40"/>
      <c r="V392"/>
      <c r="W392"/>
      <c r="X392"/>
      <c r="Y392"/>
      <c r="Z392"/>
      <c r="AC392" s="67"/>
      <c r="AD392" s="67"/>
      <c r="AF392" s="67"/>
      <c r="AH392" s="67"/>
      <c r="AT392" s="8"/>
      <c r="AU392" s="9"/>
    </row>
    <row r="393" spans="1:47" x14ac:dyDescent="0.2">
      <c r="A393"/>
      <c r="B393"/>
      <c r="C393"/>
      <c r="D393"/>
      <c r="E393"/>
      <c r="F393"/>
      <c r="G393"/>
      <c r="H393"/>
      <c r="I393"/>
      <c r="J393"/>
      <c r="K393"/>
      <c r="L393" s="38"/>
      <c r="M393" s="39"/>
      <c r="N393"/>
      <c r="O393" s="38"/>
      <c r="P393" s="39"/>
      <c r="Q393"/>
      <c r="R393" s="80"/>
      <c r="S393" s="38"/>
      <c r="T393" s="39"/>
      <c r="U393" s="40"/>
      <c r="V393"/>
      <c r="W393"/>
      <c r="X393"/>
      <c r="Y393"/>
      <c r="Z393"/>
      <c r="AC393" s="67"/>
      <c r="AD393" s="67"/>
      <c r="AF393" s="67"/>
      <c r="AH393" s="67"/>
      <c r="AT393" s="8"/>
      <c r="AU393" s="9"/>
    </row>
    <row r="394" spans="1:47" x14ac:dyDescent="0.2">
      <c r="A394"/>
      <c r="B394"/>
      <c r="C394"/>
      <c r="D394"/>
      <c r="E394"/>
      <c r="F394"/>
      <c r="G394"/>
      <c r="H394"/>
      <c r="I394"/>
      <c r="J394"/>
      <c r="K394"/>
      <c r="L394" s="38"/>
      <c r="M394" s="39"/>
      <c r="N394"/>
      <c r="O394" s="38"/>
      <c r="P394" s="39"/>
      <c r="Q394"/>
      <c r="R394" s="80"/>
      <c r="S394" s="38"/>
      <c r="T394" s="39"/>
      <c r="U394" s="40"/>
      <c r="V394"/>
      <c r="W394"/>
      <c r="X394"/>
      <c r="Y394"/>
      <c r="Z394"/>
      <c r="AC394" s="67"/>
      <c r="AD394" s="67"/>
      <c r="AF394" s="67"/>
      <c r="AH394" s="67"/>
      <c r="AT394" s="8"/>
      <c r="AU394" s="9"/>
    </row>
    <row r="395" spans="1:47" x14ac:dyDescent="0.2">
      <c r="A395"/>
      <c r="B395"/>
      <c r="C395"/>
      <c r="D395"/>
      <c r="E395"/>
      <c r="F395"/>
      <c r="G395"/>
      <c r="H395"/>
      <c r="I395"/>
      <c r="J395"/>
      <c r="K395"/>
      <c r="L395" s="38"/>
      <c r="M395" s="39"/>
      <c r="N395"/>
      <c r="O395" s="38"/>
      <c r="P395" s="39"/>
      <c r="Q395"/>
      <c r="R395" s="80"/>
      <c r="S395" s="38"/>
      <c r="T395" s="39"/>
      <c r="U395" s="40"/>
      <c r="V395"/>
      <c r="W395"/>
      <c r="X395"/>
      <c r="Y395"/>
      <c r="Z395"/>
      <c r="AC395" s="67"/>
      <c r="AD395" s="67"/>
      <c r="AF395" s="67"/>
      <c r="AH395" s="67"/>
      <c r="AT395" s="8"/>
      <c r="AU395" s="9"/>
    </row>
    <row r="396" spans="1:47" x14ac:dyDescent="0.2">
      <c r="A396"/>
      <c r="B396"/>
      <c r="C396"/>
      <c r="D396"/>
      <c r="E396"/>
      <c r="F396"/>
      <c r="G396"/>
      <c r="H396"/>
      <c r="I396"/>
      <c r="J396"/>
      <c r="K396"/>
      <c r="L396" s="38"/>
      <c r="M396" s="39"/>
      <c r="N396"/>
      <c r="O396" s="38"/>
      <c r="P396" s="39"/>
      <c r="Q396"/>
      <c r="R396" s="80"/>
      <c r="S396" s="38"/>
      <c r="T396" s="39"/>
      <c r="U396" s="40"/>
      <c r="V396"/>
      <c r="W396"/>
      <c r="X396"/>
      <c r="Y396"/>
      <c r="Z396"/>
      <c r="AC396" s="67"/>
      <c r="AD396" s="67"/>
      <c r="AF396" s="67"/>
      <c r="AH396" s="67"/>
      <c r="AT396" s="8"/>
      <c r="AU396" s="9"/>
    </row>
    <row r="397" spans="1:47" x14ac:dyDescent="0.2">
      <c r="A397"/>
      <c r="B397"/>
      <c r="C397"/>
      <c r="D397"/>
      <c r="E397"/>
      <c r="F397"/>
      <c r="G397"/>
      <c r="H397"/>
      <c r="I397"/>
      <c r="J397"/>
      <c r="K397"/>
      <c r="L397" s="38"/>
      <c r="M397" s="39"/>
      <c r="N397"/>
      <c r="O397" s="38"/>
      <c r="P397" s="39"/>
      <c r="Q397"/>
      <c r="R397" s="80"/>
      <c r="S397" s="38"/>
      <c r="T397" s="39"/>
      <c r="U397" s="40"/>
      <c r="V397"/>
      <c r="W397"/>
      <c r="X397"/>
      <c r="Y397"/>
      <c r="Z397"/>
      <c r="AC397" s="67"/>
      <c r="AD397" s="67"/>
      <c r="AF397" s="67"/>
      <c r="AH397" s="67"/>
      <c r="AT397" s="8"/>
      <c r="AU397" s="9"/>
    </row>
    <row r="398" spans="1:47" x14ac:dyDescent="0.2">
      <c r="A398"/>
      <c r="B398"/>
      <c r="C398"/>
      <c r="D398"/>
      <c r="E398"/>
      <c r="F398"/>
      <c r="G398"/>
      <c r="H398"/>
      <c r="I398"/>
      <c r="J398"/>
      <c r="K398"/>
      <c r="L398" s="38"/>
      <c r="M398" s="39"/>
      <c r="N398"/>
      <c r="O398" s="38"/>
      <c r="P398" s="39"/>
      <c r="Q398"/>
      <c r="R398" s="80"/>
      <c r="S398" s="38"/>
      <c r="T398" s="39"/>
      <c r="U398" s="40"/>
      <c r="V398"/>
      <c r="W398"/>
      <c r="X398"/>
      <c r="Y398"/>
      <c r="Z398"/>
      <c r="AC398" s="67"/>
      <c r="AD398" s="67"/>
      <c r="AF398" s="67"/>
      <c r="AH398" s="67"/>
      <c r="AT398" s="8"/>
      <c r="AU398" s="9"/>
    </row>
    <row r="399" spans="1:47" x14ac:dyDescent="0.2">
      <c r="A399"/>
      <c r="B399"/>
      <c r="C399"/>
      <c r="D399"/>
      <c r="E399"/>
      <c r="F399"/>
      <c r="G399"/>
      <c r="H399"/>
      <c r="I399"/>
      <c r="J399"/>
      <c r="K399"/>
      <c r="L399" s="38"/>
      <c r="M399" s="39"/>
      <c r="N399"/>
      <c r="O399" s="38"/>
      <c r="P399" s="39"/>
      <c r="Q399"/>
      <c r="R399" s="80"/>
      <c r="S399" s="38"/>
      <c r="T399" s="39"/>
      <c r="U399" s="40"/>
      <c r="V399"/>
      <c r="W399"/>
      <c r="X399"/>
      <c r="Y399"/>
      <c r="Z399"/>
      <c r="AC399" s="67"/>
      <c r="AD399" s="67"/>
      <c r="AF399" s="67"/>
      <c r="AH399" s="67"/>
      <c r="AT399" s="8"/>
      <c r="AU399" s="9"/>
    </row>
    <row r="400" spans="1:47" x14ac:dyDescent="0.2">
      <c r="A400"/>
      <c r="B400"/>
      <c r="C400"/>
      <c r="D400"/>
      <c r="E400"/>
      <c r="F400"/>
      <c r="G400"/>
      <c r="H400"/>
      <c r="I400"/>
      <c r="J400"/>
      <c r="K400"/>
      <c r="L400" s="38"/>
      <c r="M400" s="39"/>
      <c r="N400"/>
      <c r="O400" s="38"/>
      <c r="P400" s="39"/>
      <c r="Q400"/>
      <c r="R400" s="80"/>
      <c r="S400" s="38"/>
      <c r="T400" s="39"/>
      <c r="U400" s="40"/>
      <c r="V400"/>
      <c r="W400"/>
      <c r="X400"/>
      <c r="Y400"/>
      <c r="Z400"/>
      <c r="AC400" s="67"/>
      <c r="AD400" s="67"/>
      <c r="AF400" s="67"/>
      <c r="AH400" s="67"/>
      <c r="AT400" s="8"/>
      <c r="AU400" s="9"/>
    </row>
    <row r="401" spans="1:47" x14ac:dyDescent="0.2">
      <c r="A401"/>
      <c r="B401"/>
      <c r="C401"/>
      <c r="D401"/>
      <c r="E401"/>
      <c r="F401"/>
      <c r="G401"/>
      <c r="H401"/>
      <c r="I401"/>
      <c r="J401"/>
      <c r="K401"/>
      <c r="L401" s="38"/>
      <c r="M401" s="39"/>
      <c r="N401"/>
      <c r="O401" s="38"/>
      <c r="P401" s="39"/>
      <c r="Q401"/>
      <c r="R401" s="80"/>
      <c r="S401" s="38"/>
      <c r="T401" s="39"/>
      <c r="U401" s="40"/>
      <c r="V401"/>
      <c r="W401"/>
      <c r="X401"/>
      <c r="Y401"/>
      <c r="Z401"/>
      <c r="AC401" s="67"/>
      <c r="AD401" s="67"/>
      <c r="AF401" s="67"/>
      <c r="AH401" s="67"/>
      <c r="AT401" s="8"/>
      <c r="AU401" s="9"/>
    </row>
    <row r="402" spans="1:47" x14ac:dyDescent="0.2">
      <c r="A402"/>
      <c r="B402"/>
      <c r="C402"/>
      <c r="D402"/>
      <c r="E402"/>
      <c r="F402"/>
      <c r="G402"/>
      <c r="H402"/>
      <c r="I402"/>
      <c r="J402"/>
      <c r="K402"/>
      <c r="L402" s="38"/>
      <c r="M402" s="39"/>
      <c r="N402"/>
      <c r="O402" s="38"/>
      <c r="P402" s="39"/>
      <c r="Q402"/>
      <c r="R402" s="80"/>
      <c r="S402" s="38"/>
      <c r="T402" s="39"/>
      <c r="U402" s="40"/>
      <c r="V402"/>
      <c r="W402"/>
      <c r="X402"/>
      <c r="Y402"/>
      <c r="Z402"/>
      <c r="AC402" s="67"/>
      <c r="AD402" s="67"/>
      <c r="AF402" s="67"/>
      <c r="AH402" s="67"/>
      <c r="AT402" s="8"/>
      <c r="AU402" s="9"/>
    </row>
    <row r="403" spans="1:47" x14ac:dyDescent="0.2">
      <c r="A403"/>
      <c r="B403"/>
      <c r="C403"/>
      <c r="D403"/>
      <c r="E403"/>
      <c r="F403"/>
      <c r="G403"/>
      <c r="H403"/>
      <c r="I403"/>
      <c r="J403"/>
      <c r="K403"/>
      <c r="L403" s="38"/>
      <c r="M403" s="39"/>
      <c r="N403"/>
      <c r="O403" s="38"/>
      <c r="P403" s="39"/>
      <c r="Q403"/>
      <c r="R403" s="80"/>
      <c r="S403" s="38"/>
      <c r="T403" s="39"/>
      <c r="U403" s="40"/>
      <c r="V403"/>
      <c r="W403"/>
      <c r="X403"/>
      <c r="Y403"/>
      <c r="Z403"/>
      <c r="AC403" s="67"/>
      <c r="AD403" s="67"/>
      <c r="AF403" s="67"/>
      <c r="AH403" s="67"/>
      <c r="AT403" s="8"/>
      <c r="AU403" s="9"/>
    </row>
    <row r="404" spans="1:47" x14ac:dyDescent="0.2">
      <c r="A404"/>
      <c r="B404"/>
      <c r="C404"/>
      <c r="D404"/>
      <c r="E404"/>
      <c r="F404"/>
      <c r="G404"/>
      <c r="H404"/>
      <c r="I404"/>
      <c r="J404"/>
      <c r="K404"/>
      <c r="L404" s="38"/>
      <c r="M404" s="39"/>
      <c r="N404"/>
      <c r="O404" s="38"/>
      <c r="P404" s="39"/>
      <c r="Q404"/>
      <c r="R404" s="80"/>
      <c r="S404" s="38"/>
      <c r="T404" s="39"/>
      <c r="U404" s="40"/>
      <c r="V404"/>
      <c r="W404"/>
      <c r="X404"/>
      <c r="Y404"/>
      <c r="Z404"/>
      <c r="AC404" s="67"/>
      <c r="AD404" s="67"/>
      <c r="AF404" s="67"/>
      <c r="AH404" s="67"/>
      <c r="AT404" s="8"/>
      <c r="AU404" s="9"/>
    </row>
    <row r="405" spans="1:47" x14ac:dyDescent="0.2">
      <c r="A405"/>
      <c r="B405"/>
      <c r="C405"/>
      <c r="D405"/>
      <c r="E405"/>
      <c r="F405"/>
      <c r="G405"/>
      <c r="H405"/>
      <c r="I405"/>
      <c r="J405"/>
      <c r="K405"/>
      <c r="L405" s="38"/>
      <c r="M405" s="39"/>
      <c r="N405"/>
      <c r="O405" s="38"/>
      <c r="P405" s="39"/>
      <c r="Q405"/>
      <c r="R405" s="80"/>
      <c r="S405" s="38"/>
      <c r="T405" s="39"/>
      <c r="U405" s="40"/>
      <c r="V405"/>
      <c r="W405"/>
      <c r="X405"/>
      <c r="Y405"/>
      <c r="Z405"/>
      <c r="AC405" s="67"/>
      <c r="AD405" s="67"/>
      <c r="AF405" s="67"/>
      <c r="AH405" s="67"/>
      <c r="AT405" s="8"/>
      <c r="AU405" s="9"/>
    </row>
    <row r="406" spans="1:47" x14ac:dyDescent="0.2">
      <c r="A406"/>
      <c r="B406"/>
      <c r="C406"/>
      <c r="D406"/>
      <c r="E406"/>
      <c r="F406"/>
      <c r="G406"/>
      <c r="H406"/>
      <c r="I406"/>
      <c r="J406"/>
      <c r="K406"/>
      <c r="L406" s="38"/>
      <c r="M406" s="39"/>
      <c r="N406"/>
      <c r="O406" s="38"/>
      <c r="P406" s="39"/>
      <c r="Q406"/>
      <c r="R406" s="80"/>
      <c r="S406" s="38"/>
      <c r="T406" s="39"/>
      <c r="U406" s="40"/>
      <c r="V406"/>
      <c r="W406"/>
      <c r="X406"/>
      <c r="Y406"/>
      <c r="Z406"/>
      <c r="AC406" s="67"/>
      <c r="AD406" s="67"/>
      <c r="AF406" s="67"/>
      <c r="AH406" s="67"/>
      <c r="AT406" s="8"/>
      <c r="AU406" s="9"/>
    </row>
    <row r="407" spans="1:47" x14ac:dyDescent="0.2">
      <c r="A407"/>
      <c r="B407"/>
      <c r="C407"/>
      <c r="D407"/>
      <c r="E407"/>
      <c r="F407"/>
      <c r="G407"/>
      <c r="H407"/>
      <c r="I407"/>
      <c r="J407"/>
      <c r="K407"/>
      <c r="L407" s="38"/>
      <c r="M407" s="39"/>
      <c r="N407"/>
      <c r="O407" s="38"/>
      <c r="P407" s="39"/>
      <c r="Q407"/>
      <c r="R407" s="80"/>
      <c r="S407" s="38"/>
      <c r="T407" s="39"/>
      <c r="U407" s="40"/>
      <c r="V407"/>
      <c r="W407"/>
      <c r="X407"/>
      <c r="Y407"/>
      <c r="Z407"/>
      <c r="AC407" s="67"/>
      <c r="AD407" s="67"/>
      <c r="AF407" s="67"/>
      <c r="AH407" s="67"/>
      <c r="AT407" s="8"/>
      <c r="AU407" s="9"/>
    </row>
    <row r="408" spans="1:47" x14ac:dyDescent="0.2">
      <c r="A408"/>
      <c r="B408"/>
      <c r="C408"/>
      <c r="D408"/>
      <c r="E408"/>
      <c r="F408"/>
      <c r="G408"/>
      <c r="H408"/>
      <c r="I408"/>
      <c r="J408"/>
      <c r="K408"/>
      <c r="L408" s="38"/>
      <c r="M408" s="39"/>
      <c r="N408"/>
      <c r="O408" s="38"/>
      <c r="P408" s="39"/>
      <c r="Q408"/>
      <c r="R408" s="80"/>
      <c r="S408" s="38"/>
      <c r="T408" s="39"/>
      <c r="U408" s="40"/>
      <c r="V408"/>
      <c r="W408"/>
      <c r="X408"/>
      <c r="Y408"/>
      <c r="Z408"/>
      <c r="AC408" s="67"/>
      <c r="AD408" s="67"/>
      <c r="AF408" s="67"/>
      <c r="AH408" s="67"/>
      <c r="AT408" s="8"/>
      <c r="AU408" s="9"/>
    </row>
    <row r="409" spans="1:47" x14ac:dyDescent="0.2">
      <c r="A409"/>
      <c r="B409"/>
      <c r="C409"/>
      <c r="D409"/>
      <c r="E409"/>
      <c r="F409"/>
      <c r="G409"/>
      <c r="H409"/>
      <c r="I409"/>
      <c r="J409"/>
      <c r="K409"/>
      <c r="L409" s="38"/>
      <c r="M409" s="39"/>
      <c r="N409"/>
      <c r="O409" s="38"/>
      <c r="P409" s="39"/>
      <c r="Q409"/>
      <c r="R409" s="80"/>
      <c r="S409" s="38"/>
      <c r="T409" s="39"/>
      <c r="U409" s="40"/>
      <c r="V409"/>
      <c r="W409"/>
      <c r="X409"/>
      <c r="Y409"/>
      <c r="Z409"/>
      <c r="AC409" s="67"/>
      <c r="AD409" s="67"/>
      <c r="AF409" s="67"/>
      <c r="AH409" s="67"/>
      <c r="AT409" s="8"/>
      <c r="AU409" s="9"/>
    </row>
    <row r="410" spans="1:47" x14ac:dyDescent="0.2">
      <c r="A410"/>
      <c r="B410"/>
      <c r="C410"/>
      <c r="D410"/>
      <c r="E410"/>
      <c r="F410"/>
      <c r="G410"/>
      <c r="H410"/>
      <c r="I410"/>
      <c r="J410"/>
      <c r="K410"/>
      <c r="L410" s="38"/>
      <c r="M410" s="39"/>
      <c r="N410"/>
      <c r="O410" s="38"/>
      <c r="P410" s="39"/>
      <c r="Q410"/>
      <c r="R410" s="80"/>
      <c r="S410" s="38"/>
      <c r="T410" s="39"/>
      <c r="U410" s="40"/>
      <c r="V410"/>
      <c r="W410"/>
      <c r="X410"/>
      <c r="Y410"/>
      <c r="Z410"/>
      <c r="AC410" s="67"/>
      <c r="AD410" s="67"/>
      <c r="AF410" s="67"/>
      <c r="AH410" s="67"/>
      <c r="AT410" s="8"/>
      <c r="AU410" s="9"/>
    </row>
    <row r="411" spans="1:47" x14ac:dyDescent="0.2">
      <c r="A411"/>
      <c r="B411"/>
      <c r="C411"/>
      <c r="D411"/>
      <c r="E411"/>
      <c r="F411"/>
      <c r="G411"/>
      <c r="H411"/>
      <c r="I411"/>
      <c r="J411"/>
      <c r="K411"/>
      <c r="L411" s="38"/>
      <c r="M411" s="39"/>
      <c r="N411"/>
      <c r="O411" s="38"/>
      <c r="P411" s="39"/>
      <c r="Q411"/>
      <c r="R411" s="80"/>
      <c r="S411" s="38"/>
      <c r="T411" s="39"/>
      <c r="U411" s="40"/>
      <c r="V411"/>
      <c r="W411"/>
      <c r="X411"/>
      <c r="Y411"/>
      <c r="Z411"/>
      <c r="AC411" s="67"/>
      <c r="AD411" s="67"/>
      <c r="AF411" s="67"/>
      <c r="AH411" s="67"/>
      <c r="AT411" s="8"/>
      <c r="AU411" s="9"/>
    </row>
    <row r="412" spans="1:47" x14ac:dyDescent="0.2">
      <c r="A412"/>
      <c r="B412"/>
      <c r="C412"/>
      <c r="D412"/>
      <c r="E412"/>
      <c r="F412"/>
      <c r="G412"/>
      <c r="H412"/>
      <c r="I412"/>
      <c r="J412"/>
      <c r="K412"/>
      <c r="L412" s="38"/>
      <c r="M412" s="39"/>
      <c r="N412"/>
      <c r="O412" s="38"/>
      <c r="P412" s="39"/>
      <c r="Q412"/>
      <c r="R412" s="80"/>
      <c r="S412" s="38"/>
      <c r="T412" s="39"/>
      <c r="U412" s="40"/>
      <c r="V412"/>
      <c r="W412"/>
      <c r="X412"/>
      <c r="Y412"/>
      <c r="Z412"/>
      <c r="AC412" s="67"/>
      <c r="AD412" s="67"/>
      <c r="AF412" s="67"/>
      <c r="AH412" s="67"/>
      <c r="AT412" s="8"/>
      <c r="AU412" s="9"/>
    </row>
    <row r="413" spans="1:47" x14ac:dyDescent="0.2">
      <c r="A413"/>
      <c r="B413"/>
      <c r="C413"/>
      <c r="D413"/>
      <c r="E413"/>
      <c r="F413"/>
      <c r="G413"/>
      <c r="H413"/>
      <c r="I413"/>
      <c r="J413"/>
      <c r="K413"/>
      <c r="L413" s="38"/>
      <c r="M413" s="39"/>
      <c r="N413"/>
      <c r="O413" s="38"/>
      <c r="P413" s="39"/>
      <c r="Q413"/>
      <c r="R413" s="80"/>
      <c r="S413" s="38"/>
      <c r="T413" s="39"/>
      <c r="U413" s="40"/>
      <c r="V413"/>
      <c r="W413"/>
      <c r="X413"/>
      <c r="Y413"/>
      <c r="Z413"/>
      <c r="AC413" s="67"/>
      <c r="AD413" s="67"/>
      <c r="AF413" s="67"/>
      <c r="AH413" s="67"/>
      <c r="AT413" s="8"/>
      <c r="AU413" s="9"/>
    </row>
    <row r="414" spans="1:47" x14ac:dyDescent="0.2">
      <c r="A414"/>
      <c r="B414"/>
      <c r="C414"/>
      <c r="D414"/>
      <c r="E414"/>
      <c r="F414"/>
      <c r="G414"/>
      <c r="H414"/>
      <c r="I414"/>
      <c r="J414"/>
      <c r="K414"/>
      <c r="L414" s="38"/>
      <c r="M414" s="39"/>
      <c r="N414"/>
      <c r="O414" s="38"/>
      <c r="P414" s="39"/>
      <c r="Q414"/>
      <c r="R414" s="80"/>
      <c r="S414" s="38"/>
      <c r="T414" s="39"/>
      <c r="U414" s="40"/>
      <c r="V414"/>
      <c r="W414"/>
      <c r="X414"/>
      <c r="Y414"/>
      <c r="Z414"/>
      <c r="AC414" s="67"/>
      <c r="AD414" s="67"/>
      <c r="AF414" s="67"/>
      <c r="AH414" s="67"/>
      <c r="AT414" s="8"/>
      <c r="AU414" s="9"/>
    </row>
    <row r="415" spans="1:47" x14ac:dyDescent="0.2">
      <c r="A415"/>
      <c r="B415"/>
      <c r="C415"/>
      <c r="D415"/>
      <c r="E415"/>
      <c r="F415"/>
      <c r="G415"/>
      <c r="H415"/>
      <c r="I415"/>
      <c r="J415"/>
      <c r="K415"/>
      <c r="L415" s="38"/>
      <c r="M415" s="39"/>
      <c r="N415"/>
      <c r="O415" s="38"/>
      <c r="P415" s="39"/>
      <c r="Q415"/>
      <c r="R415" s="80"/>
      <c r="S415" s="38"/>
      <c r="T415" s="39"/>
      <c r="U415" s="40"/>
      <c r="V415"/>
      <c r="W415"/>
      <c r="X415"/>
      <c r="Y415"/>
      <c r="Z415"/>
      <c r="AC415" s="67"/>
      <c r="AD415" s="67"/>
      <c r="AF415" s="67"/>
      <c r="AH415" s="67"/>
      <c r="AT415" s="8"/>
      <c r="AU415" s="9"/>
    </row>
    <row r="416" spans="1:47" x14ac:dyDescent="0.2">
      <c r="A416"/>
      <c r="B416"/>
      <c r="C416"/>
      <c r="D416"/>
      <c r="E416"/>
      <c r="F416"/>
      <c r="G416"/>
      <c r="H416"/>
      <c r="I416"/>
      <c r="J416"/>
      <c r="K416"/>
      <c r="L416" s="38"/>
      <c r="M416" s="39"/>
      <c r="N416"/>
      <c r="O416" s="38"/>
      <c r="P416" s="39"/>
      <c r="Q416"/>
      <c r="R416" s="80"/>
      <c r="S416" s="38"/>
      <c r="T416" s="39"/>
      <c r="U416" s="40"/>
      <c r="V416"/>
      <c r="W416"/>
      <c r="X416"/>
      <c r="Y416"/>
      <c r="Z416"/>
      <c r="AC416" s="67"/>
      <c r="AD416" s="67"/>
      <c r="AF416" s="67"/>
      <c r="AH416" s="67"/>
      <c r="AT416" s="8"/>
      <c r="AU416" s="9"/>
    </row>
    <row r="417" spans="1:47" x14ac:dyDescent="0.2">
      <c r="A417"/>
      <c r="B417"/>
      <c r="C417"/>
      <c r="D417"/>
      <c r="E417"/>
      <c r="F417"/>
      <c r="G417"/>
      <c r="H417"/>
      <c r="I417"/>
      <c r="J417"/>
      <c r="K417"/>
      <c r="L417" s="38"/>
      <c r="M417" s="39"/>
      <c r="N417"/>
      <c r="O417" s="38"/>
      <c r="P417" s="39"/>
      <c r="Q417"/>
      <c r="R417" s="80"/>
      <c r="S417" s="38"/>
      <c r="T417" s="39"/>
      <c r="U417" s="40"/>
      <c r="V417"/>
      <c r="W417"/>
      <c r="X417"/>
      <c r="Y417"/>
      <c r="Z417"/>
      <c r="AC417" s="67"/>
      <c r="AD417" s="67"/>
      <c r="AF417" s="67"/>
      <c r="AH417" s="67"/>
      <c r="AT417" s="8"/>
      <c r="AU417" s="9"/>
    </row>
    <row r="418" spans="1:47" x14ac:dyDescent="0.2">
      <c r="A418"/>
      <c r="B418"/>
      <c r="C418"/>
      <c r="D418"/>
      <c r="E418"/>
      <c r="F418"/>
      <c r="G418"/>
      <c r="H418"/>
      <c r="I418"/>
      <c r="J418"/>
      <c r="K418"/>
      <c r="L418" s="38"/>
      <c r="M418" s="39"/>
      <c r="N418"/>
      <c r="O418" s="38"/>
      <c r="P418" s="39"/>
      <c r="Q418"/>
      <c r="R418" s="80"/>
      <c r="S418" s="38"/>
      <c r="T418" s="39"/>
      <c r="U418" s="40"/>
      <c r="V418"/>
      <c r="W418"/>
      <c r="X418"/>
      <c r="Y418"/>
      <c r="Z418"/>
      <c r="AC418" s="67"/>
      <c r="AD418" s="67"/>
      <c r="AF418" s="67"/>
      <c r="AH418" s="67"/>
      <c r="AT418" s="8"/>
      <c r="AU418" s="9"/>
    </row>
    <row r="419" spans="1:47" x14ac:dyDescent="0.2">
      <c r="A419"/>
      <c r="B419"/>
      <c r="C419"/>
      <c r="D419"/>
      <c r="E419"/>
      <c r="F419"/>
      <c r="G419"/>
      <c r="H419"/>
      <c r="I419"/>
      <c r="J419"/>
      <c r="K419"/>
      <c r="L419" s="38"/>
      <c r="M419" s="39"/>
      <c r="N419"/>
      <c r="O419" s="38"/>
      <c r="P419" s="39"/>
      <c r="Q419"/>
      <c r="R419" s="80"/>
      <c r="S419" s="38"/>
      <c r="T419" s="39"/>
      <c r="U419" s="40"/>
      <c r="V419"/>
      <c r="W419"/>
      <c r="X419"/>
      <c r="Y419"/>
      <c r="Z419"/>
      <c r="AC419" s="67"/>
      <c r="AD419" s="67"/>
      <c r="AF419" s="67"/>
      <c r="AH419" s="67"/>
      <c r="AT419" s="8"/>
      <c r="AU419" s="9"/>
    </row>
    <row r="420" spans="1:47" x14ac:dyDescent="0.2">
      <c r="A420"/>
      <c r="B420"/>
      <c r="C420"/>
      <c r="D420"/>
      <c r="E420"/>
      <c r="F420"/>
      <c r="G420"/>
      <c r="H420"/>
      <c r="I420"/>
      <c r="J420"/>
      <c r="K420"/>
      <c r="L420" s="38"/>
      <c r="M420" s="39"/>
      <c r="N420"/>
      <c r="O420" s="38"/>
      <c r="P420" s="39"/>
      <c r="Q420"/>
      <c r="R420" s="80"/>
      <c r="S420" s="38"/>
      <c r="T420" s="39"/>
      <c r="U420" s="40"/>
      <c r="V420"/>
      <c r="W420"/>
      <c r="X420"/>
      <c r="Y420"/>
      <c r="Z420"/>
      <c r="AC420" s="67"/>
      <c r="AD420" s="67"/>
      <c r="AF420" s="67"/>
      <c r="AH420" s="67"/>
      <c r="AT420" s="8"/>
      <c r="AU420" s="9"/>
    </row>
    <row r="421" spans="1:47" x14ac:dyDescent="0.2">
      <c r="A421"/>
      <c r="B421"/>
      <c r="C421"/>
      <c r="D421"/>
      <c r="E421"/>
      <c r="F421"/>
      <c r="G421"/>
      <c r="H421"/>
      <c r="I421"/>
      <c r="J421"/>
      <c r="K421"/>
      <c r="L421" s="38"/>
      <c r="M421" s="39"/>
      <c r="N421"/>
      <c r="O421" s="38"/>
      <c r="P421" s="39"/>
      <c r="Q421"/>
      <c r="R421" s="80"/>
      <c r="S421" s="38"/>
      <c r="T421" s="39"/>
      <c r="U421" s="40"/>
      <c r="V421"/>
      <c r="W421"/>
      <c r="X421"/>
      <c r="Y421"/>
      <c r="Z421"/>
      <c r="AC421" s="67"/>
      <c r="AD421" s="67"/>
      <c r="AF421" s="67"/>
      <c r="AH421" s="67"/>
      <c r="AT421" s="8"/>
      <c r="AU421" s="9"/>
    </row>
    <row r="422" spans="1:47" x14ac:dyDescent="0.2">
      <c r="A422"/>
      <c r="B422"/>
      <c r="C422"/>
      <c r="D422"/>
      <c r="E422"/>
      <c r="F422"/>
      <c r="G422"/>
      <c r="H422"/>
      <c r="I422"/>
      <c r="J422"/>
      <c r="K422"/>
      <c r="L422" s="38"/>
      <c r="M422" s="39"/>
      <c r="N422"/>
      <c r="O422" s="38"/>
      <c r="P422" s="39"/>
      <c r="Q422"/>
      <c r="R422" s="80"/>
      <c r="S422" s="38"/>
      <c r="T422" s="39"/>
      <c r="U422" s="40"/>
      <c r="V422"/>
      <c r="W422"/>
      <c r="X422"/>
      <c r="Y422"/>
      <c r="Z422"/>
      <c r="AC422" s="67"/>
      <c r="AD422" s="67"/>
      <c r="AF422" s="67"/>
      <c r="AH422" s="67"/>
      <c r="AT422" s="8"/>
      <c r="AU422" s="9"/>
    </row>
    <row r="423" spans="1:47" x14ac:dyDescent="0.2">
      <c r="A423"/>
      <c r="B423"/>
      <c r="C423"/>
      <c r="D423"/>
      <c r="E423"/>
      <c r="F423"/>
      <c r="G423"/>
      <c r="H423"/>
      <c r="I423"/>
      <c r="J423"/>
      <c r="K423"/>
      <c r="L423" s="38"/>
      <c r="M423" s="39"/>
      <c r="N423"/>
      <c r="O423" s="38"/>
      <c r="P423" s="39"/>
      <c r="Q423"/>
      <c r="R423" s="80"/>
      <c r="S423" s="38"/>
      <c r="T423" s="39"/>
      <c r="U423" s="40"/>
      <c r="V423"/>
      <c r="W423"/>
      <c r="X423"/>
      <c r="Y423"/>
      <c r="Z423"/>
      <c r="AC423" s="67"/>
      <c r="AD423" s="67"/>
      <c r="AF423" s="67"/>
      <c r="AH423" s="67"/>
      <c r="AT423" s="8"/>
      <c r="AU423" s="9"/>
    </row>
    <row r="424" spans="1:47" x14ac:dyDescent="0.2">
      <c r="A424"/>
      <c r="B424"/>
      <c r="C424"/>
      <c r="D424"/>
      <c r="E424"/>
      <c r="F424"/>
      <c r="G424"/>
      <c r="H424"/>
      <c r="I424"/>
      <c r="J424"/>
      <c r="K424"/>
      <c r="L424" s="38"/>
      <c r="M424" s="39"/>
      <c r="N424"/>
      <c r="O424" s="38"/>
      <c r="P424" s="39"/>
      <c r="Q424"/>
      <c r="R424" s="80"/>
      <c r="S424" s="38"/>
      <c r="T424" s="39"/>
      <c r="U424" s="40"/>
      <c r="V424"/>
      <c r="W424"/>
      <c r="X424"/>
      <c r="Y424"/>
      <c r="Z424"/>
      <c r="AC424" s="67"/>
      <c r="AD424" s="67"/>
      <c r="AF424" s="67"/>
      <c r="AH424" s="67"/>
      <c r="AT424" s="8"/>
      <c r="AU424" s="9"/>
    </row>
    <row r="425" spans="1:47" x14ac:dyDescent="0.2">
      <c r="A425"/>
      <c r="B425"/>
      <c r="C425"/>
      <c r="D425"/>
      <c r="E425"/>
      <c r="F425"/>
      <c r="G425"/>
      <c r="H425"/>
      <c r="I425"/>
      <c r="J425"/>
      <c r="K425"/>
      <c r="L425" s="38"/>
      <c r="M425" s="39"/>
      <c r="N425"/>
      <c r="O425" s="38"/>
      <c r="P425" s="39"/>
      <c r="Q425"/>
      <c r="R425" s="80"/>
      <c r="S425" s="38"/>
      <c r="T425" s="39"/>
      <c r="U425" s="40"/>
      <c r="V425"/>
      <c r="W425"/>
      <c r="X425"/>
      <c r="Y425"/>
      <c r="Z425"/>
      <c r="AC425" s="67"/>
      <c r="AD425" s="67"/>
      <c r="AF425" s="67"/>
      <c r="AH425" s="67"/>
      <c r="AT425" s="8"/>
      <c r="AU425" s="9"/>
    </row>
    <row r="426" spans="1:47" x14ac:dyDescent="0.2">
      <c r="A426"/>
      <c r="B426"/>
      <c r="C426"/>
      <c r="D426"/>
      <c r="E426"/>
      <c r="F426"/>
      <c r="G426"/>
      <c r="H426"/>
      <c r="I426"/>
      <c r="J426"/>
      <c r="K426"/>
      <c r="L426" s="38"/>
      <c r="M426" s="39"/>
      <c r="N426"/>
      <c r="O426" s="38"/>
      <c r="P426" s="39"/>
      <c r="Q426"/>
      <c r="R426" s="80"/>
      <c r="S426" s="38"/>
      <c r="T426" s="39"/>
      <c r="U426" s="40"/>
      <c r="V426"/>
      <c r="W426"/>
      <c r="X426"/>
      <c r="Y426"/>
      <c r="Z426"/>
      <c r="AC426" s="67"/>
      <c r="AD426" s="67"/>
      <c r="AF426" s="67"/>
      <c r="AH426" s="67"/>
      <c r="AT426" s="8"/>
      <c r="AU426" s="9"/>
    </row>
    <row r="427" spans="1:47" x14ac:dyDescent="0.2">
      <c r="A427"/>
      <c r="B427"/>
      <c r="C427"/>
      <c r="D427"/>
      <c r="E427"/>
      <c r="F427"/>
      <c r="G427"/>
      <c r="H427"/>
      <c r="I427"/>
      <c r="J427"/>
      <c r="K427"/>
      <c r="L427" s="38"/>
      <c r="M427" s="39"/>
      <c r="N427"/>
      <c r="O427" s="38"/>
      <c r="P427" s="39"/>
      <c r="Q427"/>
      <c r="R427" s="80"/>
      <c r="S427" s="38"/>
      <c r="T427" s="39"/>
      <c r="U427" s="40"/>
      <c r="V427"/>
      <c r="W427"/>
      <c r="X427"/>
      <c r="Y427"/>
      <c r="Z427"/>
      <c r="AC427" s="67"/>
      <c r="AD427" s="67"/>
      <c r="AF427" s="67"/>
      <c r="AH427" s="67"/>
      <c r="AT427" s="8"/>
      <c r="AU427" s="9"/>
    </row>
    <row r="428" spans="1:47" x14ac:dyDescent="0.2">
      <c r="A428"/>
      <c r="B428"/>
      <c r="C428"/>
      <c r="D428"/>
      <c r="E428"/>
      <c r="F428"/>
      <c r="G428"/>
      <c r="H428"/>
      <c r="I428"/>
      <c r="J428"/>
      <c r="K428"/>
      <c r="L428" s="38"/>
      <c r="M428" s="39"/>
      <c r="N428"/>
      <c r="O428" s="38"/>
      <c r="P428" s="39"/>
      <c r="Q428"/>
      <c r="R428" s="80"/>
      <c r="S428" s="38"/>
      <c r="T428" s="39"/>
      <c r="U428" s="40"/>
      <c r="V428"/>
      <c r="W428"/>
      <c r="X428"/>
      <c r="Y428"/>
      <c r="Z428"/>
      <c r="AC428" s="67"/>
      <c r="AD428" s="67"/>
      <c r="AF428" s="67"/>
      <c r="AH428" s="67"/>
      <c r="AT428" s="8"/>
      <c r="AU428" s="9"/>
    </row>
    <row r="429" spans="1:47" x14ac:dyDescent="0.2">
      <c r="A429"/>
      <c r="B429"/>
      <c r="C429"/>
      <c r="D429"/>
      <c r="E429"/>
      <c r="F429"/>
      <c r="G429"/>
      <c r="H429"/>
      <c r="I429"/>
      <c r="J429"/>
      <c r="K429"/>
      <c r="L429" s="38"/>
      <c r="M429" s="39"/>
      <c r="N429"/>
      <c r="O429" s="38"/>
      <c r="P429" s="39"/>
      <c r="Q429"/>
      <c r="R429" s="80"/>
      <c r="S429" s="38"/>
      <c r="T429" s="39"/>
      <c r="U429" s="40"/>
      <c r="V429"/>
      <c r="W429"/>
      <c r="X429"/>
      <c r="Y429"/>
      <c r="Z429"/>
      <c r="AC429" s="67"/>
      <c r="AD429" s="67"/>
      <c r="AF429" s="67"/>
      <c r="AH429" s="67"/>
      <c r="AT429" s="8"/>
      <c r="AU429" s="9"/>
    </row>
    <row r="430" spans="1:47" x14ac:dyDescent="0.2">
      <c r="A430"/>
      <c r="B430"/>
      <c r="C430"/>
      <c r="D430"/>
      <c r="E430"/>
      <c r="F430"/>
      <c r="G430"/>
      <c r="H430"/>
      <c r="I430"/>
      <c r="J430"/>
      <c r="K430"/>
      <c r="L430" s="38"/>
      <c r="M430" s="39"/>
      <c r="N430"/>
      <c r="O430" s="38"/>
      <c r="P430" s="39"/>
      <c r="Q430"/>
      <c r="R430" s="80"/>
      <c r="S430" s="38"/>
      <c r="T430" s="39"/>
      <c r="U430" s="40"/>
      <c r="V430"/>
      <c r="W430"/>
      <c r="X430"/>
      <c r="Y430"/>
      <c r="Z430"/>
      <c r="AC430" s="67"/>
      <c r="AD430" s="67"/>
      <c r="AF430" s="67"/>
      <c r="AH430" s="67"/>
      <c r="AT430" s="8"/>
      <c r="AU430" s="9"/>
    </row>
    <row r="431" spans="1:47" x14ac:dyDescent="0.2">
      <c r="A431"/>
      <c r="B431"/>
      <c r="C431"/>
      <c r="D431"/>
      <c r="E431"/>
      <c r="F431"/>
      <c r="G431"/>
      <c r="H431"/>
      <c r="I431"/>
      <c r="J431"/>
      <c r="K431"/>
      <c r="L431" s="38"/>
      <c r="M431" s="39"/>
      <c r="N431"/>
      <c r="O431" s="38"/>
      <c r="P431" s="39"/>
      <c r="Q431"/>
      <c r="R431" s="80"/>
      <c r="S431" s="38"/>
      <c r="T431" s="39"/>
      <c r="U431" s="40"/>
      <c r="V431"/>
      <c r="W431"/>
      <c r="X431"/>
      <c r="Y431"/>
      <c r="Z431"/>
      <c r="AC431" s="67"/>
      <c r="AD431" s="67"/>
      <c r="AF431" s="67"/>
      <c r="AH431" s="67"/>
      <c r="AT431" s="8"/>
      <c r="AU431" s="9"/>
    </row>
    <row r="432" spans="1:47" x14ac:dyDescent="0.2">
      <c r="A432"/>
      <c r="B432"/>
      <c r="C432"/>
      <c r="D432"/>
      <c r="E432"/>
      <c r="F432"/>
      <c r="G432"/>
      <c r="H432"/>
      <c r="I432"/>
      <c r="J432"/>
      <c r="K432"/>
      <c r="L432" s="38"/>
      <c r="M432" s="39"/>
      <c r="N432"/>
      <c r="O432" s="38"/>
      <c r="P432" s="39"/>
      <c r="Q432"/>
      <c r="R432" s="80"/>
      <c r="S432" s="38"/>
      <c r="T432" s="39"/>
      <c r="U432" s="40"/>
      <c r="V432"/>
      <c r="W432"/>
      <c r="X432"/>
      <c r="Y432"/>
      <c r="Z432"/>
      <c r="AC432" s="67"/>
      <c r="AD432" s="67"/>
      <c r="AF432" s="67"/>
      <c r="AH432" s="67"/>
      <c r="AT432" s="8"/>
      <c r="AU432" s="9"/>
    </row>
    <row r="433" spans="1:47" x14ac:dyDescent="0.2">
      <c r="A433"/>
      <c r="B433"/>
      <c r="C433"/>
      <c r="D433"/>
      <c r="E433"/>
      <c r="F433"/>
      <c r="G433"/>
      <c r="H433"/>
      <c r="I433"/>
      <c r="J433"/>
      <c r="K433"/>
      <c r="L433" s="38"/>
      <c r="M433" s="39"/>
      <c r="N433"/>
      <c r="O433" s="38"/>
      <c r="P433" s="39"/>
      <c r="Q433"/>
      <c r="R433" s="80"/>
      <c r="S433" s="38"/>
      <c r="T433" s="39"/>
      <c r="U433" s="40"/>
      <c r="V433"/>
      <c r="W433"/>
      <c r="X433"/>
      <c r="Y433"/>
      <c r="Z433"/>
      <c r="AC433" s="67"/>
      <c r="AD433" s="67"/>
      <c r="AF433" s="67"/>
      <c r="AH433" s="67"/>
      <c r="AT433" s="8"/>
      <c r="AU433" s="9"/>
    </row>
    <row r="434" spans="1:47" x14ac:dyDescent="0.2">
      <c r="A434"/>
      <c r="B434"/>
      <c r="C434"/>
      <c r="D434"/>
      <c r="E434"/>
      <c r="F434"/>
      <c r="G434"/>
      <c r="H434"/>
      <c r="I434"/>
      <c r="J434"/>
      <c r="K434"/>
      <c r="L434" s="38"/>
      <c r="M434" s="39"/>
      <c r="N434"/>
      <c r="O434" s="38"/>
      <c r="P434" s="39"/>
      <c r="Q434"/>
      <c r="R434" s="80"/>
      <c r="S434" s="38"/>
      <c r="T434" s="39"/>
      <c r="U434" s="40"/>
      <c r="V434"/>
      <c r="W434"/>
      <c r="X434"/>
      <c r="Y434"/>
      <c r="Z434"/>
      <c r="AC434" s="67"/>
      <c r="AD434" s="67"/>
      <c r="AF434" s="67"/>
      <c r="AH434" s="67"/>
      <c r="AT434" s="8"/>
      <c r="AU434" s="9"/>
    </row>
    <row r="435" spans="1:47" x14ac:dyDescent="0.2">
      <c r="A435"/>
      <c r="B435"/>
      <c r="C435"/>
      <c r="D435"/>
      <c r="E435"/>
      <c r="F435"/>
      <c r="G435"/>
      <c r="H435"/>
      <c r="I435"/>
      <c r="J435"/>
      <c r="K435"/>
      <c r="L435" s="38"/>
      <c r="M435" s="39"/>
      <c r="N435"/>
      <c r="O435" s="38"/>
      <c r="P435" s="39"/>
      <c r="Q435"/>
      <c r="R435" s="80"/>
      <c r="S435" s="38"/>
      <c r="T435" s="39"/>
      <c r="U435" s="40"/>
      <c r="V435"/>
      <c r="W435"/>
      <c r="X435"/>
      <c r="Y435"/>
      <c r="Z435"/>
      <c r="AC435" s="67"/>
      <c r="AD435" s="67"/>
      <c r="AF435" s="67"/>
      <c r="AH435" s="67"/>
      <c r="AT435" s="8"/>
      <c r="AU435" s="9"/>
    </row>
    <row r="436" spans="1:47" x14ac:dyDescent="0.2">
      <c r="A436"/>
      <c r="B436"/>
      <c r="C436"/>
      <c r="D436"/>
      <c r="E436"/>
      <c r="F436"/>
      <c r="G436"/>
      <c r="H436"/>
      <c r="I436"/>
      <c r="J436"/>
      <c r="K436"/>
      <c r="L436" s="38"/>
      <c r="M436" s="39"/>
      <c r="N436"/>
      <c r="O436" s="38"/>
      <c r="P436" s="39"/>
      <c r="Q436"/>
      <c r="R436" s="80"/>
      <c r="S436" s="38"/>
      <c r="T436" s="39"/>
      <c r="U436" s="40"/>
      <c r="V436"/>
      <c r="W436"/>
      <c r="X436"/>
      <c r="Y436"/>
      <c r="Z436"/>
      <c r="AC436" s="67"/>
      <c r="AD436" s="67"/>
      <c r="AF436" s="67"/>
      <c r="AH436" s="67"/>
      <c r="AT436" s="8"/>
      <c r="AU436" s="9"/>
    </row>
    <row r="437" spans="1:47" x14ac:dyDescent="0.2">
      <c r="A437"/>
      <c r="B437"/>
      <c r="C437"/>
      <c r="D437"/>
      <c r="E437"/>
      <c r="F437"/>
      <c r="G437"/>
      <c r="H437"/>
      <c r="I437"/>
      <c r="J437"/>
      <c r="K437"/>
      <c r="L437" s="38"/>
      <c r="M437" s="39"/>
      <c r="N437"/>
      <c r="O437" s="38"/>
      <c r="P437" s="39"/>
      <c r="Q437"/>
      <c r="R437" s="80"/>
      <c r="S437" s="38"/>
      <c r="T437" s="39"/>
      <c r="U437" s="40"/>
      <c r="V437"/>
      <c r="W437"/>
      <c r="X437"/>
      <c r="Y437"/>
      <c r="Z437"/>
      <c r="AC437" s="67"/>
      <c r="AD437" s="67"/>
      <c r="AF437" s="67"/>
      <c r="AH437" s="67"/>
      <c r="AT437" s="8"/>
      <c r="AU437" s="9"/>
    </row>
    <row r="438" spans="1:47" x14ac:dyDescent="0.2">
      <c r="A438"/>
      <c r="B438"/>
      <c r="C438"/>
      <c r="D438"/>
      <c r="E438"/>
      <c r="F438"/>
      <c r="G438"/>
      <c r="H438"/>
      <c r="I438"/>
      <c r="J438"/>
      <c r="K438"/>
      <c r="L438" s="38"/>
      <c r="M438" s="39"/>
      <c r="N438"/>
      <c r="O438" s="38"/>
      <c r="P438" s="39"/>
      <c r="Q438"/>
      <c r="R438" s="80"/>
      <c r="S438" s="38"/>
      <c r="T438" s="39"/>
      <c r="U438" s="40"/>
      <c r="V438"/>
      <c r="W438"/>
      <c r="X438"/>
      <c r="Y438"/>
      <c r="Z438"/>
      <c r="AC438" s="67"/>
      <c r="AD438" s="67"/>
      <c r="AF438" s="67"/>
      <c r="AH438" s="67"/>
      <c r="AT438" s="8"/>
      <c r="AU438" s="9"/>
    </row>
    <row r="439" spans="1:47" x14ac:dyDescent="0.2">
      <c r="A439"/>
      <c r="B439"/>
      <c r="C439"/>
      <c r="D439"/>
      <c r="E439"/>
      <c r="F439"/>
      <c r="G439"/>
      <c r="H439"/>
      <c r="I439"/>
      <c r="J439"/>
      <c r="K439"/>
      <c r="L439" s="38"/>
      <c r="M439" s="39"/>
      <c r="N439"/>
      <c r="O439" s="38"/>
      <c r="P439" s="39"/>
      <c r="Q439"/>
      <c r="R439" s="80"/>
      <c r="S439" s="38"/>
      <c r="T439" s="39"/>
      <c r="U439" s="40"/>
      <c r="V439"/>
      <c r="W439"/>
      <c r="X439"/>
      <c r="Y439"/>
      <c r="Z439"/>
      <c r="AC439" s="67"/>
      <c r="AD439" s="67"/>
      <c r="AF439" s="67"/>
      <c r="AH439" s="67"/>
      <c r="AT439" s="8"/>
      <c r="AU439" s="9"/>
    </row>
    <row r="440" spans="1:47" x14ac:dyDescent="0.2">
      <c r="A440"/>
      <c r="B440"/>
      <c r="C440"/>
      <c r="D440"/>
      <c r="E440"/>
      <c r="F440"/>
      <c r="G440"/>
      <c r="H440"/>
      <c r="I440"/>
      <c r="J440"/>
      <c r="K440"/>
      <c r="L440" s="38"/>
      <c r="M440" s="39"/>
      <c r="N440"/>
      <c r="O440" s="38"/>
      <c r="P440" s="39"/>
      <c r="Q440"/>
      <c r="R440" s="80"/>
      <c r="S440" s="38"/>
      <c r="T440" s="39"/>
      <c r="U440" s="40"/>
      <c r="V440"/>
      <c r="W440"/>
      <c r="X440"/>
      <c r="Y440"/>
      <c r="Z440"/>
      <c r="AC440" s="67"/>
      <c r="AD440" s="67"/>
      <c r="AF440" s="67"/>
      <c r="AH440" s="67"/>
      <c r="AT440" s="8"/>
      <c r="AU440" s="9"/>
    </row>
    <row r="441" spans="1:47" x14ac:dyDescent="0.2">
      <c r="A441"/>
      <c r="B441"/>
      <c r="C441"/>
      <c r="D441"/>
      <c r="E441"/>
      <c r="F441"/>
      <c r="G441"/>
      <c r="H441"/>
      <c r="I441"/>
      <c r="J441"/>
      <c r="K441"/>
      <c r="L441" s="38"/>
      <c r="M441" s="39"/>
      <c r="N441"/>
      <c r="O441" s="38"/>
      <c r="P441" s="39"/>
      <c r="Q441"/>
      <c r="R441" s="80"/>
      <c r="S441" s="38"/>
      <c r="T441" s="39"/>
      <c r="U441" s="40"/>
      <c r="V441"/>
      <c r="W441"/>
      <c r="X441"/>
      <c r="Y441"/>
      <c r="Z441"/>
      <c r="AC441" s="67"/>
      <c r="AD441" s="67"/>
      <c r="AF441" s="67"/>
      <c r="AH441" s="67"/>
      <c r="AT441" s="8"/>
      <c r="AU441" s="9"/>
    </row>
    <row r="442" spans="1:47" x14ac:dyDescent="0.2">
      <c r="A442"/>
      <c r="B442"/>
      <c r="C442"/>
      <c r="D442"/>
      <c r="E442"/>
      <c r="F442"/>
      <c r="G442"/>
      <c r="H442"/>
      <c r="I442"/>
      <c r="J442"/>
      <c r="K442"/>
      <c r="L442" s="38"/>
      <c r="M442" s="39"/>
      <c r="N442"/>
      <c r="O442" s="38"/>
      <c r="P442" s="39"/>
      <c r="Q442"/>
      <c r="R442" s="80"/>
      <c r="S442" s="38"/>
      <c r="T442" s="39"/>
      <c r="U442" s="40"/>
      <c r="V442"/>
      <c r="W442"/>
      <c r="X442"/>
      <c r="Y442"/>
      <c r="Z442"/>
      <c r="AC442" s="67"/>
      <c r="AD442" s="67"/>
      <c r="AF442" s="67"/>
      <c r="AH442" s="67"/>
      <c r="AT442" s="8"/>
      <c r="AU442" s="9"/>
    </row>
    <row r="443" spans="1:47" x14ac:dyDescent="0.2">
      <c r="A443"/>
      <c r="B443"/>
      <c r="C443"/>
      <c r="D443"/>
      <c r="E443"/>
      <c r="F443"/>
      <c r="G443"/>
      <c r="H443"/>
      <c r="I443"/>
      <c r="J443"/>
      <c r="K443"/>
      <c r="L443" s="38"/>
      <c r="M443" s="39"/>
      <c r="N443"/>
      <c r="O443" s="38"/>
      <c r="P443" s="39"/>
      <c r="Q443"/>
      <c r="R443" s="80"/>
      <c r="S443" s="38"/>
      <c r="T443" s="39"/>
      <c r="U443" s="40"/>
      <c r="V443"/>
      <c r="W443"/>
      <c r="X443"/>
      <c r="Y443"/>
      <c r="Z443"/>
      <c r="AC443" s="67"/>
      <c r="AD443" s="67"/>
      <c r="AF443" s="67"/>
      <c r="AH443" s="67"/>
      <c r="AT443" s="8"/>
      <c r="AU443" s="9"/>
    </row>
    <row r="444" spans="1:47" x14ac:dyDescent="0.2">
      <c r="A444"/>
      <c r="B444"/>
      <c r="C444"/>
      <c r="D444"/>
      <c r="E444"/>
      <c r="F444"/>
      <c r="G444"/>
      <c r="H444"/>
      <c r="I444"/>
      <c r="J444"/>
      <c r="K444"/>
      <c r="L444" s="38"/>
      <c r="M444" s="39"/>
      <c r="N444"/>
      <c r="O444" s="38"/>
      <c r="P444" s="39"/>
      <c r="Q444"/>
      <c r="R444" s="80"/>
      <c r="S444" s="38"/>
      <c r="T444" s="39"/>
      <c r="U444" s="40"/>
      <c r="V444"/>
      <c r="W444"/>
      <c r="X444"/>
      <c r="Y444"/>
      <c r="Z444"/>
      <c r="AC444" s="67"/>
      <c r="AD444" s="67"/>
      <c r="AF444" s="67"/>
      <c r="AH444" s="67"/>
      <c r="AT444" s="8"/>
      <c r="AU444" s="9"/>
    </row>
    <row r="445" spans="1:47" x14ac:dyDescent="0.2">
      <c r="A445"/>
      <c r="B445"/>
      <c r="C445"/>
      <c r="D445"/>
      <c r="E445"/>
      <c r="F445"/>
      <c r="G445"/>
      <c r="H445"/>
      <c r="I445"/>
      <c r="J445"/>
      <c r="K445"/>
      <c r="L445" s="38"/>
      <c r="M445" s="39"/>
      <c r="N445"/>
      <c r="O445" s="38"/>
      <c r="P445" s="39"/>
      <c r="Q445"/>
      <c r="R445" s="80"/>
      <c r="S445" s="38"/>
      <c r="T445" s="39"/>
      <c r="U445" s="40"/>
      <c r="V445"/>
      <c r="W445"/>
      <c r="X445"/>
      <c r="Y445"/>
      <c r="Z445"/>
      <c r="AC445" s="67"/>
      <c r="AD445" s="67"/>
      <c r="AF445" s="67"/>
      <c r="AH445" s="67"/>
      <c r="AT445" s="8"/>
      <c r="AU445" s="9"/>
    </row>
    <row r="446" spans="1:47" x14ac:dyDescent="0.2">
      <c r="A446"/>
      <c r="B446"/>
      <c r="C446"/>
      <c r="D446"/>
      <c r="E446"/>
      <c r="F446"/>
      <c r="G446"/>
      <c r="H446"/>
      <c r="I446"/>
      <c r="J446"/>
      <c r="K446"/>
      <c r="L446" s="38"/>
      <c r="M446" s="39"/>
      <c r="N446"/>
      <c r="O446" s="38"/>
      <c r="P446" s="39"/>
      <c r="Q446"/>
      <c r="R446" s="80"/>
      <c r="S446" s="38"/>
      <c r="T446" s="39"/>
      <c r="U446" s="40"/>
      <c r="V446"/>
      <c r="W446"/>
      <c r="X446"/>
      <c r="Y446"/>
      <c r="Z446"/>
      <c r="AC446" s="67"/>
      <c r="AD446" s="67"/>
      <c r="AF446" s="67"/>
      <c r="AH446" s="67"/>
      <c r="AT446" s="8"/>
      <c r="AU446" s="9"/>
    </row>
    <row r="447" spans="1:47" x14ac:dyDescent="0.2">
      <c r="A447"/>
      <c r="B447"/>
      <c r="C447"/>
      <c r="D447"/>
      <c r="E447"/>
      <c r="F447"/>
      <c r="G447"/>
      <c r="H447"/>
      <c r="I447"/>
      <c r="J447"/>
      <c r="K447"/>
      <c r="L447" s="38"/>
      <c r="M447" s="39"/>
      <c r="N447"/>
      <c r="O447" s="38"/>
      <c r="P447" s="39"/>
      <c r="Q447"/>
      <c r="R447" s="80"/>
      <c r="S447" s="38"/>
      <c r="T447" s="39"/>
      <c r="U447" s="40"/>
      <c r="V447"/>
      <c r="W447"/>
      <c r="X447"/>
      <c r="Y447"/>
      <c r="Z447"/>
      <c r="AC447" s="67"/>
      <c r="AD447" s="67"/>
      <c r="AF447" s="67"/>
      <c r="AH447" s="67"/>
      <c r="AT447" s="8"/>
      <c r="AU447" s="9"/>
    </row>
    <row r="448" spans="1:47" x14ac:dyDescent="0.2">
      <c r="A448"/>
      <c r="B448"/>
      <c r="C448"/>
      <c r="D448"/>
      <c r="E448"/>
      <c r="F448"/>
      <c r="G448"/>
      <c r="H448"/>
      <c r="I448"/>
      <c r="J448"/>
      <c r="K448"/>
      <c r="L448" s="38"/>
      <c r="M448" s="39"/>
      <c r="N448"/>
      <c r="O448" s="38"/>
      <c r="P448" s="39"/>
      <c r="Q448"/>
      <c r="R448" s="80"/>
      <c r="S448" s="38"/>
      <c r="T448" s="39"/>
      <c r="U448" s="40"/>
      <c r="V448"/>
      <c r="W448"/>
      <c r="X448"/>
      <c r="Y448"/>
      <c r="Z448"/>
      <c r="AC448" s="67"/>
      <c r="AD448" s="67"/>
      <c r="AF448" s="67"/>
      <c r="AH448" s="67"/>
      <c r="AT448" s="8"/>
      <c r="AU448" s="9"/>
    </row>
    <row r="449" spans="1:47" x14ac:dyDescent="0.2">
      <c r="A449"/>
      <c r="B449"/>
      <c r="C449"/>
      <c r="D449"/>
      <c r="E449"/>
      <c r="F449"/>
      <c r="G449"/>
      <c r="H449"/>
      <c r="I449"/>
      <c r="J449"/>
      <c r="K449"/>
      <c r="L449" s="38"/>
      <c r="M449" s="39"/>
      <c r="N449"/>
      <c r="O449" s="38"/>
      <c r="P449" s="39"/>
      <c r="Q449"/>
      <c r="R449" s="80"/>
      <c r="S449" s="38"/>
      <c r="T449" s="39"/>
      <c r="U449" s="40"/>
      <c r="V449"/>
      <c r="W449"/>
      <c r="X449"/>
      <c r="Y449"/>
      <c r="Z449"/>
      <c r="AC449" s="67"/>
      <c r="AD449" s="67"/>
      <c r="AF449" s="67"/>
      <c r="AH449" s="67"/>
      <c r="AT449" s="8"/>
      <c r="AU449" s="9"/>
    </row>
    <row r="450" spans="1:47" x14ac:dyDescent="0.2">
      <c r="A450"/>
      <c r="B450"/>
      <c r="C450"/>
      <c r="D450"/>
      <c r="E450"/>
      <c r="F450"/>
      <c r="G450"/>
      <c r="H450"/>
      <c r="I450"/>
      <c r="J450"/>
      <c r="K450"/>
      <c r="L450" s="38"/>
      <c r="M450" s="39"/>
      <c r="N450"/>
      <c r="O450" s="38"/>
      <c r="P450" s="39"/>
      <c r="Q450"/>
      <c r="R450" s="80"/>
      <c r="S450" s="38"/>
      <c r="T450" s="39"/>
      <c r="U450" s="40"/>
      <c r="V450"/>
      <c r="W450"/>
      <c r="X450"/>
      <c r="Y450"/>
      <c r="Z450"/>
      <c r="AC450" s="67"/>
      <c r="AD450" s="67"/>
      <c r="AF450" s="67"/>
      <c r="AH450" s="67"/>
      <c r="AT450" s="8"/>
      <c r="AU450" s="9"/>
    </row>
    <row r="451" spans="1:47" x14ac:dyDescent="0.2">
      <c r="A451"/>
      <c r="B451"/>
      <c r="C451"/>
      <c r="D451"/>
      <c r="E451"/>
      <c r="F451"/>
      <c r="G451"/>
      <c r="H451"/>
      <c r="I451"/>
      <c r="J451"/>
      <c r="K451"/>
      <c r="L451" s="38"/>
      <c r="M451" s="39"/>
      <c r="N451"/>
      <c r="O451" s="38"/>
      <c r="P451" s="39"/>
      <c r="Q451"/>
      <c r="R451" s="80"/>
      <c r="S451" s="38"/>
      <c r="T451" s="39"/>
      <c r="U451" s="40"/>
      <c r="V451"/>
      <c r="W451"/>
      <c r="X451"/>
      <c r="Y451"/>
      <c r="Z451"/>
      <c r="AC451" s="67"/>
      <c r="AD451" s="67"/>
      <c r="AF451" s="67"/>
      <c r="AH451" s="67"/>
      <c r="AT451" s="8"/>
      <c r="AU451" s="9"/>
    </row>
    <row r="452" spans="1:47" x14ac:dyDescent="0.2">
      <c r="A452"/>
      <c r="B452"/>
      <c r="C452"/>
      <c r="D452"/>
      <c r="E452"/>
      <c r="F452"/>
      <c r="G452"/>
      <c r="H452"/>
      <c r="I452"/>
      <c r="J452"/>
      <c r="K452"/>
      <c r="L452" s="38"/>
      <c r="M452" s="39"/>
      <c r="N452"/>
      <c r="O452" s="38"/>
      <c r="P452" s="39"/>
      <c r="Q452"/>
      <c r="R452" s="80"/>
      <c r="S452" s="38"/>
      <c r="T452" s="39"/>
      <c r="U452" s="40"/>
      <c r="V452"/>
      <c r="W452"/>
      <c r="X452"/>
      <c r="Y452"/>
      <c r="Z452"/>
      <c r="AC452" s="67"/>
      <c r="AD452" s="67"/>
      <c r="AF452" s="67"/>
      <c r="AH452" s="67"/>
      <c r="AT452" s="8"/>
      <c r="AU452" s="9"/>
    </row>
    <row r="453" spans="1:47" x14ac:dyDescent="0.2">
      <c r="A453"/>
      <c r="B453"/>
      <c r="C453"/>
      <c r="D453"/>
      <c r="E453"/>
      <c r="F453"/>
      <c r="G453"/>
      <c r="H453"/>
      <c r="I453"/>
      <c r="J453"/>
      <c r="K453"/>
      <c r="L453" s="38"/>
      <c r="M453" s="39"/>
      <c r="N453"/>
      <c r="O453" s="38"/>
      <c r="P453" s="39"/>
      <c r="Q453"/>
      <c r="R453" s="80"/>
      <c r="S453" s="38"/>
      <c r="T453" s="39"/>
      <c r="U453" s="40"/>
      <c r="V453"/>
      <c r="W453"/>
      <c r="X453"/>
      <c r="Y453"/>
      <c r="Z453"/>
      <c r="AC453" s="67"/>
      <c r="AD453" s="67"/>
      <c r="AF453" s="67"/>
      <c r="AH453" s="67"/>
      <c r="AT453" s="8"/>
      <c r="AU453" s="9"/>
    </row>
    <row r="454" spans="1:47" x14ac:dyDescent="0.2">
      <c r="A454"/>
      <c r="B454"/>
      <c r="C454"/>
      <c r="D454"/>
      <c r="E454"/>
      <c r="F454"/>
      <c r="G454"/>
      <c r="H454"/>
      <c r="I454"/>
      <c r="J454"/>
      <c r="K454"/>
      <c r="L454" s="38"/>
      <c r="M454" s="39"/>
      <c r="N454"/>
      <c r="O454" s="38"/>
      <c r="P454" s="39"/>
      <c r="Q454"/>
      <c r="R454" s="80"/>
      <c r="S454" s="38"/>
      <c r="T454" s="39"/>
      <c r="U454" s="40"/>
      <c r="V454"/>
      <c r="W454"/>
      <c r="X454"/>
      <c r="Y454"/>
      <c r="Z454"/>
      <c r="AC454" s="67"/>
      <c r="AD454" s="67"/>
      <c r="AF454" s="67"/>
      <c r="AH454" s="67"/>
      <c r="AT454" s="8"/>
      <c r="AU454" s="9"/>
    </row>
    <row r="455" spans="1:47" x14ac:dyDescent="0.2">
      <c r="A455"/>
      <c r="B455"/>
      <c r="C455"/>
      <c r="D455"/>
      <c r="E455"/>
      <c r="F455"/>
      <c r="G455"/>
      <c r="H455"/>
      <c r="I455"/>
      <c r="J455"/>
      <c r="K455"/>
      <c r="L455" s="38"/>
      <c r="M455" s="39"/>
      <c r="N455"/>
      <c r="O455" s="38"/>
      <c r="P455" s="39"/>
      <c r="Q455"/>
      <c r="R455" s="80"/>
      <c r="S455" s="38"/>
      <c r="T455" s="39"/>
      <c r="U455" s="40"/>
      <c r="V455"/>
      <c r="W455"/>
      <c r="X455"/>
      <c r="Y455"/>
      <c r="Z455"/>
      <c r="AC455" s="67"/>
      <c r="AD455" s="67"/>
      <c r="AF455" s="67"/>
      <c r="AH455" s="67"/>
      <c r="AT455" s="8"/>
      <c r="AU455" s="9"/>
    </row>
    <row r="456" spans="1:47" x14ac:dyDescent="0.2">
      <c r="A456"/>
      <c r="B456"/>
      <c r="C456"/>
      <c r="D456"/>
      <c r="E456"/>
      <c r="F456"/>
      <c r="G456"/>
      <c r="H456"/>
      <c r="I456"/>
      <c r="J456"/>
      <c r="K456"/>
      <c r="L456" s="38"/>
      <c r="M456" s="39"/>
      <c r="N456"/>
      <c r="O456" s="38"/>
      <c r="P456" s="39"/>
      <c r="Q456"/>
      <c r="R456" s="80"/>
      <c r="S456" s="38"/>
      <c r="T456" s="39"/>
      <c r="U456" s="40"/>
      <c r="V456"/>
      <c r="W456"/>
      <c r="X456"/>
      <c r="Y456"/>
      <c r="Z456"/>
      <c r="AC456" s="67"/>
      <c r="AD456" s="67"/>
      <c r="AF456" s="67"/>
      <c r="AH456" s="67"/>
      <c r="AT456" s="8"/>
      <c r="AU456" s="9"/>
    </row>
    <row r="457" spans="1:47" x14ac:dyDescent="0.2">
      <c r="A457"/>
      <c r="B457"/>
      <c r="C457"/>
      <c r="D457"/>
      <c r="E457"/>
      <c r="F457"/>
      <c r="G457"/>
      <c r="H457"/>
      <c r="I457"/>
      <c r="J457"/>
      <c r="K457"/>
      <c r="L457" s="38"/>
      <c r="M457" s="39"/>
      <c r="N457"/>
      <c r="O457" s="38"/>
      <c r="P457" s="39"/>
      <c r="Q457"/>
      <c r="R457" s="80"/>
      <c r="S457" s="38"/>
      <c r="T457" s="39"/>
      <c r="U457" s="40"/>
      <c r="V457"/>
      <c r="W457"/>
      <c r="X457"/>
      <c r="Y457"/>
      <c r="Z457"/>
      <c r="AC457" s="67"/>
      <c r="AD457" s="67"/>
      <c r="AF457" s="67"/>
      <c r="AH457" s="67"/>
      <c r="AT457" s="8"/>
      <c r="AU457" s="9"/>
    </row>
    <row r="458" spans="1:47" x14ac:dyDescent="0.2">
      <c r="A458"/>
      <c r="B458"/>
      <c r="C458"/>
      <c r="D458"/>
      <c r="E458"/>
      <c r="F458"/>
      <c r="G458"/>
      <c r="H458"/>
      <c r="I458"/>
      <c r="J458"/>
      <c r="K458"/>
      <c r="L458" s="38"/>
      <c r="M458" s="39"/>
      <c r="N458"/>
      <c r="O458" s="38"/>
      <c r="P458" s="39"/>
      <c r="Q458"/>
      <c r="R458" s="80"/>
      <c r="S458" s="38"/>
      <c r="T458" s="39"/>
      <c r="U458" s="40"/>
      <c r="V458"/>
      <c r="W458"/>
      <c r="X458"/>
      <c r="Y458"/>
      <c r="Z458"/>
      <c r="AC458" s="67"/>
      <c r="AD458" s="67"/>
      <c r="AF458" s="67"/>
      <c r="AH458" s="67"/>
      <c r="AT458" s="8"/>
      <c r="AU458" s="9"/>
    </row>
    <row r="459" spans="1:47" x14ac:dyDescent="0.2">
      <c r="A459"/>
      <c r="B459"/>
      <c r="C459"/>
      <c r="D459"/>
      <c r="E459"/>
      <c r="F459"/>
      <c r="G459"/>
      <c r="H459"/>
      <c r="I459"/>
      <c r="J459"/>
      <c r="K459"/>
      <c r="L459" s="38"/>
      <c r="M459" s="39"/>
      <c r="N459"/>
      <c r="O459" s="38"/>
      <c r="P459" s="39"/>
      <c r="Q459"/>
      <c r="R459" s="80"/>
      <c r="S459" s="38"/>
      <c r="T459" s="39"/>
      <c r="U459" s="40"/>
      <c r="V459"/>
      <c r="W459"/>
      <c r="X459"/>
      <c r="Y459"/>
      <c r="Z459"/>
      <c r="AC459" s="67"/>
      <c r="AD459" s="67"/>
      <c r="AF459" s="67"/>
      <c r="AH459" s="67"/>
      <c r="AT459" s="8"/>
      <c r="AU459" s="9"/>
    </row>
    <row r="460" spans="1:47" x14ac:dyDescent="0.2">
      <c r="A460"/>
      <c r="B460"/>
      <c r="C460"/>
      <c r="D460"/>
      <c r="E460"/>
      <c r="F460"/>
      <c r="G460"/>
      <c r="H460"/>
      <c r="I460"/>
      <c r="J460"/>
      <c r="K460"/>
      <c r="L460" s="38"/>
      <c r="M460" s="39"/>
      <c r="N460"/>
      <c r="O460" s="38"/>
      <c r="P460" s="39"/>
      <c r="Q460"/>
      <c r="R460" s="80"/>
      <c r="S460" s="38"/>
      <c r="T460" s="39"/>
      <c r="U460" s="40"/>
      <c r="V460"/>
      <c r="W460"/>
      <c r="X460"/>
      <c r="Y460"/>
      <c r="Z460"/>
      <c r="AC460" s="67"/>
      <c r="AD460" s="67"/>
      <c r="AF460" s="67"/>
      <c r="AH460" s="67"/>
      <c r="AT460" s="8"/>
      <c r="AU460" s="9"/>
    </row>
    <row r="461" spans="1:47" x14ac:dyDescent="0.2">
      <c r="A461"/>
      <c r="B461"/>
      <c r="C461"/>
      <c r="D461"/>
      <c r="E461"/>
      <c r="F461"/>
      <c r="G461"/>
      <c r="H461"/>
      <c r="I461"/>
      <c r="J461"/>
      <c r="K461"/>
      <c r="L461" s="38"/>
      <c r="M461" s="39"/>
      <c r="N461"/>
      <c r="O461" s="38"/>
      <c r="P461" s="39"/>
      <c r="Q461"/>
      <c r="R461" s="80"/>
      <c r="S461" s="38"/>
      <c r="T461" s="39"/>
      <c r="U461" s="40"/>
      <c r="V461"/>
      <c r="W461"/>
      <c r="X461"/>
      <c r="Y461"/>
      <c r="Z461"/>
      <c r="AC461" s="67"/>
      <c r="AD461" s="67"/>
      <c r="AF461" s="67"/>
      <c r="AH461" s="67"/>
      <c r="AT461" s="8"/>
      <c r="AU461" s="9"/>
    </row>
    <row r="462" spans="1:47" x14ac:dyDescent="0.2">
      <c r="A462"/>
      <c r="B462"/>
      <c r="C462"/>
      <c r="D462"/>
      <c r="E462"/>
      <c r="F462"/>
      <c r="G462"/>
      <c r="H462"/>
      <c r="I462"/>
      <c r="J462"/>
      <c r="K462"/>
      <c r="L462" s="38"/>
      <c r="M462" s="39"/>
      <c r="N462"/>
      <c r="O462" s="38"/>
      <c r="P462" s="39"/>
      <c r="Q462"/>
      <c r="R462" s="80"/>
      <c r="S462" s="38"/>
      <c r="T462" s="39"/>
      <c r="U462" s="40"/>
      <c r="V462"/>
      <c r="W462"/>
      <c r="X462"/>
      <c r="Y462"/>
      <c r="Z462"/>
      <c r="AC462" s="67"/>
      <c r="AD462" s="67"/>
      <c r="AF462" s="67"/>
      <c r="AH462" s="67"/>
      <c r="AT462" s="8"/>
      <c r="AU462" s="9"/>
    </row>
    <row r="463" spans="1:47" x14ac:dyDescent="0.2">
      <c r="A463"/>
      <c r="B463"/>
      <c r="C463"/>
      <c r="D463"/>
      <c r="E463"/>
      <c r="F463"/>
      <c r="G463"/>
      <c r="H463"/>
      <c r="I463"/>
      <c r="J463"/>
      <c r="K463"/>
      <c r="L463" s="38"/>
      <c r="M463" s="39"/>
      <c r="N463"/>
      <c r="O463" s="38"/>
      <c r="P463" s="39"/>
      <c r="Q463"/>
      <c r="R463" s="80"/>
      <c r="S463" s="38"/>
      <c r="T463" s="39"/>
      <c r="U463" s="40"/>
      <c r="V463"/>
      <c r="W463"/>
      <c r="X463"/>
      <c r="Y463"/>
      <c r="Z463"/>
      <c r="AC463" s="67"/>
      <c r="AD463" s="67"/>
      <c r="AF463" s="67"/>
      <c r="AH463" s="67"/>
      <c r="AT463" s="8"/>
      <c r="AU463" s="9"/>
    </row>
    <row r="464" spans="1:47" x14ac:dyDescent="0.2">
      <c r="A464"/>
      <c r="B464"/>
      <c r="C464"/>
      <c r="D464"/>
      <c r="E464"/>
      <c r="F464"/>
      <c r="G464"/>
      <c r="H464"/>
      <c r="I464"/>
      <c r="J464"/>
      <c r="K464"/>
      <c r="L464" s="38"/>
      <c r="M464" s="39"/>
      <c r="N464"/>
      <c r="O464" s="38"/>
      <c r="P464" s="39"/>
      <c r="Q464"/>
      <c r="R464" s="80"/>
      <c r="S464" s="38"/>
      <c r="T464" s="39"/>
      <c r="U464" s="40"/>
      <c r="V464"/>
      <c r="W464"/>
      <c r="X464"/>
      <c r="Y464"/>
      <c r="Z464"/>
      <c r="AC464" s="67"/>
      <c r="AD464" s="67"/>
      <c r="AF464" s="67"/>
      <c r="AH464" s="67"/>
      <c r="AT464" s="8"/>
      <c r="AU464" s="9"/>
    </row>
    <row r="465" spans="1:47" x14ac:dyDescent="0.2">
      <c r="A465"/>
      <c r="B465"/>
      <c r="C465"/>
      <c r="D465"/>
      <c r="E465"/>
      <c r="F465"/>
      <c r="G465"/>
      <c r="H465"/>
      <c r="I465"/>
      <c r="J465"/>
      <c r="K465"/>
      <c r="L465" s="38"/>
      <c r="M465" s="39"/>
      <c r="N465"/>
      <c r="O465" s="38"/>
      <c r="P465" s="39"/>
      <c r="Q465"/>
      <c r="R465" s="80"/>
      <c r="S465" s="38"/>
      <c r="T465" s="39"/>
      <c r="U465" s="40"/>
      <c r="V465"/>
      <c r="W465"/>
      <c r="X465"/>
      <c r="Y465"/>
      <c r="Z465"/>
      <c r="AC465" s="67"/>
      <c r="AD465" s="67"/>
      <c r="AF465" s="67"/>
      <c r="AH465" s="67"/>
      <c r="AT465" s="8"/>
      <c r="AU465" s="9"/>
    </row>
    <row r="466" spans="1:47" x14ac:dyDescent="0.2">
      <c r="A466"/>
      <c r="B466"/>
      <c r="C466"/>
      <c r="D466"/>
      <c r="E466"/>
      <c r="F466"/>
      <c r="G466"/>
      <c r="H466"/>
      <c r="I466"/>
      <c r="J466"/>
      <c r="K466"/>
      <c r="L466" s="38"/>
      <c r="M466" s="39"/>
      <c r="N466"/>
      <c r="O466" s="38"/>
      <c r="P466" s="39"/>
      <c r="Q466"/>
      <c r="R466" s="80"/>
      <c r="S466" s="38"/>
      <c r="T466" s="39"/>
      <c r="U466" s="40"/>
      <c r="V466"/>
      <c r="W466"/>
      <c r="X466"/>
      <c r="Y466"/>
      <c r="Z466"/>
      <c r="AC466" s="67"/>
      <c r="AD466" s="67"/>
      <c r="AF466" s="67"/>
      <c r="AH466" s="67"/>
      <c r="AT466" s="8"/>
      <c r="AU466" s="9"/>
    </row>
    <row r="467" spans="1:47" x14ac:dyDescent="0.2">
      <c r="A467"/>
      <c r="B467"/>
      <c r="C467"/>
      <c r="D467"/>
      <c r="E467"/>
      <c r="F467"/>
      <c r="G467"/>
      <c r="H467"/>
      <c r="I467"/>
      <c r="J467"/>
      <c r="K467"/>
      <c r="L467" s="38"/>
      <c r="M467" s="39"/>
      <c r="N467"/>
      <c r="O467" s="38"/>
      <c r="P467" s="39"/>
      <c r="Q467"/>
      <c r="R467" s="80"/>
      <c r="S467" s="38"/>
      <c r="T467" s="39"/>
      <c r="U467" s="40"/>
      <c r="V467"/>
      <c r="W467"/>
      <c r="X467"/>
      <c r="Y467"/>
      <c r="Z467"/>
      <c r="AC467" s="67"/>
      <c r="AD467" s="67"/>
      <c r="AF467" s="67"/>
      <c r="AH467" s="67"/>
      <c r="AT467" s="8"/>
      <c r="AU467" s="9"/>
    </row>
    <row r="468" spans="1:47" x14ac:dyDescent="0.2">
      <c r="A468"/>
      <c r="B468"/>
      <c r="C468"/>
      <c r="D468"/>
      <c r="E468"/>
      <c r="F468"/>
      <c r="G468"/>
      <c r="H468"/>
      <c r="I468"/>
      <c r="J468"/>
      <c r="K468"/>
      <c r="L468" s="38"/>
      <c r="M468" s="39"/>
      <c r="N468"/>
      <c r="O468" s="38"/>
      <c r="P468" s="39"/>
      <c r="Q468"/>
      <c r="R468" s="80"/>
      <c r="S468" s="38"/>
      <c r="T468" s="39"/>
      <c r="U468" s="40"/>
      <c r="V468"/>
      <c r="W468"/>
      <c r="X468"/>
      <c r="Y468"/>
      <c r="Z468"/>
      <c r="AC468" s="67"/>
      <c r="AD468" s="67"/>
      <c r="AF468" s="67"/>
      <c r="AH468" s="67"/>
      <c r="AT468" s="8"/>
      <c r="AU468" s="9"/>
    </row>
    <row r="469" spans="1:47" x14ac:dyDescent="0.2">
      <c r="A469"/>
      <c r="B469"/>
      <c r="C469"/>
      <c r="D469"/>
      <c r="E469"/>
      <c r="F469"/>
      <c r="G469"/>
      <c r="H469"/>
      <c r="I469"/>
      <c r="J469"/>
      <c r="K469"/>
      <c r="L469" s="38"/>
      <c r="M469" s="39"/>
      <c r="N469"/>
      <c r="O469" s="38"/>
      <c r="P469" s="39"/>
      <c r="Q469"/>
      <c r="R469" s="80"/>
      <c r="S469" s="38"/>
      <c r="T469" s="39"/>
      <c r="U469" s="40"/>
      <c r="V469"/>
      <c r="W469"/>
      <c r="X469"/>
      <c r="Y469"/>
      <c r="Z469"/>
      <c r="AC469" s="67"/>
      <c r="AD469" s="67"/>
      <c r="AF469" s="67"/>
      <c r="AH469" s="67"/>
      <c r="AT469" s="8"/>
      <c r="AU469" s="9"/>
    </row>
    <row r="470" spans="1:47" x14ac:dyDescent="0.2">
      <c r="A470"/>
      <c r="B470"/>
      <c r="C470"/>
      <c r="D470"/>
      <c r="E470"/>
      <c r="F470"/>
      <c r="G470"/>
      <c r="H470"/>
      <c r="I470"/>
      <c r="J470"/>
      <c r="K470"/>
      <c r="L470" s="38"/>
      <c r="M470" s="39"/>
      <c r="N470"/>
      <c r="O470" s="38"/>
      <c r="P470" s="39"/>
      <c r="Q470"/>
      <c r="R470" s="80"/>
      <c r="S470" s="38"/>
      <c r="T470" s="39"/>
      <c r="U470" s="40"/>
      <c r="V470"/>
      <c r="W470"/>
      <c r="X470"/>
      <c r="Y470"/>
      <c r="Z470"/>
      <c r="AC470" s="67"/>
      <c r="AD470" s="67"/>
      <c r="AF470" s="67"/>
      <c r="AH470" s="67"/>
      <c r="AT470" s="8"/>
      <c r="AU470" s="9"/>
    </row>
    <row r="471" spans="1:47" x14ac:dyDescent="0.2">
      <c r="A471"/>
      <c r="B471"/>
      <c r="C471"/>
      <c r="D471"/>
      <c r="E471"/>
      <c r="F471"/>
      <c r="G471"/>
      <c r="H471"/>
      <c r="I471"/>
      <c r="J471"/>
      <c r="K471"/>
      <c r="L471" s="38"/>
      <c r="M471" s="39"/>
      <c r="N471"/>
      <c r="O471" s="38"/>
      <c r="P471" s="39"/>
      <c r="Q471"/>
      <c r="R471" s="80"/>
      <c r="S471" s="38"/>
      <c r="T471" s="39"/>
      <c r="U471" s="40"/>
      <c r="V471"/>
      <c r="W471"/>
      <c r="X471"/>
      <c r="Y471"/>
      <c r="Z471"/>
      <c r="AC471" s="67"/>
      <c r="AD471" s="67"/>
      <c r="AF471" s="67"/>
      <c r="AH471" s="67"/>
      <c r="AT471" s="8"/>
      <c r="AU471" s="9"/>
    </row>
    <row r="472" spans="1:47" x14ac:dyDescent="0.2">
      <c r="A472"/>
      <c r="B472"/>
      <c r="C472"/>
      <c r="D472"/>
      <c r="E472"/>
      <c r="F472"/>
      <c r="G472"/>
      <c r="H472"/>
      <c r="I472"/>
      <c r="J472"/>
      <c r="K472"/>
      <c r="L472" s="38"/>
      <c r="M472" s="39"/>
      <c r="N472"/>
      <c r="O472" s="38"/>
      <c r="P472" s="39"/>
      <c r="Q472"/>
      <c r="R472" s="80"/>
      <c r="S472" s="38"/>
      <c r="T472" s="39"/>
      <c r="U472" s="40"/>
      <c r="V472"/>
      <c r="W472"/>
      <c r="X472"/>
      <c r="Y472"/>
      <c r="Z472"/>
      <c r="AC472" s="67"/>
      <c r="AD472" s="67"/>
      <c r="AF472" s="67"/>
      <c r="AH472" s="67"/>
      <c r="AT472" s="8"/>
      <c r="AU472" s="9"/>
    </row>
    <row r="473" spans="1:47" x14ac:dyDescent="0.2">
      <c r="A473"/>
      <c r="B473"/>
      <c r="C473"/>
      <c r="D473"/>
      <c r="E473"/>
      <c r="F473"/>
      <c r="G473"/>
      <c r="H473"/>
      <c r="I473"/>
      <c r="J473"/>
      <c r="K473"/>
      <c r="L473" s="38"/>
      <c r="M473" s="39"/>
      <c r="N473"/>
      <c r="O473" s="38"/>
      <c r="P473" s="39"/>
      <c r="Q473"/>
      <c r="R473" s="80"/>
      <c r="S473" s="38"/>
      <c r="T473" s="39"/>
      <c r="U473" s="40"/>
      <c r="V473"/>
      <c r="W473"/>
      <c r="X473"/>
      <c r="Y473"/>
      <c r="Z473"/>
      <c r="AC473" s="67"/>
      <c r="AD473" s="67"/>
      <c r="AF473" s="67"/>
      <c r="AH473" s="67"/>
      <c r="AT473" s="8"/>
      <c r="AU473" s="9"/>
    </row>
    <row r="474" spans="1:47" x14ac:dyDescent="0.2">
      <c r="A474"/>
      <c r="B474"/>
      <c r="C474"/>
      <c r="D474"/>
      <c r="E474"/>
      <c r="F474"/>
      <c r="G474"/>
      <c r="H474"/>
      <c r="I474"/>
      <c r="J474"/>
      <c r="K474"/>
      <c r="L474" s="38"/>
      <c r="M474" s="39"/>
      <c r="N474"/>
      <c r="O474" s="38"/>
      <c r="P474" s="39"/>
      <c r="Q474"/>
      <c r="R474" s="80"/>
      <c r="S474" s="38"/>
      <c r="T474" s="39"/>
      <c r="U474" s="40"/>
      <c r="V474"/>
      <c r="W474"/>
      <c r="X474"/>
      <c r="Y474"/>
      <c r="Z474"/>
      <c r="AC474" s="67"/>
      <c r="AD474" s="67"/>
      <c r="AF474" s="67"/>
      <c r="AH474" s="67"/>
      <c r="AT474" s="8"/>
      <c r="AU474" s="9"/>
    </row>
    <row r="475" spans="1:47" x14ac:dyDescent="0.2">
      <c r="A475"/>
      <c r="B475"/>
      <c r="C475"/>
      <c r="D475"/>
      <c r="E475"/>
      <c r="F475"/>
      <c r="G475"/>
      <c r="H475"/>
      <c r="I475"/>
      <c r="J475"/>
      <c r="K475"/>
      <c r="L475" s="38"/>
      <c r="M475" s="39"/>
      <c r="N475"/>
      <c r="O475" s="38"/>
      <c r="P475" s="39"/>
      <c r="Q475"/>
      <c r="R475" s="80"/>
      <c r="S475" s="38"/>
      <c r="T475" s="39"/>
      <c r="U475" s="40"/>
      <c r="V475"/>
      <c r="W475"/>
      <c r="X475"/>
      <c r="Y475"/>
      <c r="Z475"/>
      <c r="AC475" s="67"/>
      <c r="AD475" s="67"/>
      <c r="AF475" s="67"/>
      <c r="AH475" s="67"/>
      <c r="AT475" s="8"/>
      <c r="AU475" s="9"/>
    </row>
    <row r="476" spans="1:47" x14ac:dyDescent="0.2">
      <c r="A476"/>
      <c r="B476"/>
      <c r="C476"/>
      <c r="D476"/>
      <c r="E476"/>
      <c r="F476"/>
      <c r="G476"/>
      <c r="H476"/>
      <c r="I476"/>
      <c r="J476"/>
      <c r="K476"/>
      <c r="L476" s="38"/>
      <c r="M476" s="39"/>
      <c r="N476"/>
      <c r="O476" s="38"/>
      <c r="P476" s="39"/>
      <c r="Q476"/>
      <c r="R476" s="80"/>
      <c r="S476" s="38"/>
      <c r="T476" s="39"/>
      <c r="U476" s="40"/>
      <c r="V476"/>
      <c r="W476"/>
      <c r="X476"/>
      <c r="Y476"/>
      <c r="Z476"/>
      <c r="AC476" s="67"/>
      <c r="AD476" s="67"/>
      <c r="AF476" s="67"/>
      <c r="AH476" s="67"/>
      <c r="AT476" s="8"/>
      <c r="AU476" s="9"/>
    </row>
    <row r="477" spans="1:47" x14ac:dyDescent="0.2">
      <c r="A477"/>
      <c r="B477"/>
      <c r="C477"/>
      <c r="D477"/>
      <c r="E477"/>
      <c r="F477"/>
      <c r="G477"/>
      <c r="H477"/>
      <c r="I477"/>
      <c r="J477"/>
      <c r="K477"/>
      <c r="L477" s="38"/>
      <c r="M477" s="39"/>
      <c r="N477"/>
      <c r="O477" s="38"/>
      <c r="P477" s="39"/>
      <c r="Q477"/>
      <c r="R477" s="80"/>
      <c r="S477" s="38"/>
      <c r="T477" s="39"/>
      <c r="U477" s="40"/>
      <c r="V477"/>
      <c r="W477"/>
      <c r="X477"/>
      <c r="Y477"/>
      <c r="Z477"/>
      <c r="AC477" s="67"/>
      <c r="AD477" s="67"/>
      <c r="AF477" s="67"/>
      <c r="AH477" s="67"/>
      <c r="AT477" s="8"/>
      <c r="AU477" s="9"/>
    </row>
    <row r="478" spans="1:47" x14ac:dyDescent="0.2">
      <c r="A478"/>
      <c r="B478"/>
      <c r="C478"/>
      <c r="D478"/>
      <c r="E478"/>
      <c r="F478"/>
      <c r="G478"/>
      <c r="H478"/>
      <c r="I478"/>
      <c r="J478"/>
      <c r="K478"/>
      <c r="L478" s="38"/>
      <c r="M478" s="39"/>
      <c r="N478"/>
      <c r="O478" s="38"/>
      <c r="P478" s="39"/>
      <c r="Q478"/>
      <c r="R478" s="80"/>
      <c r="S478" s="38"/>
      <c r="T478" s="39"/>
      <c r="U478" s="40"/>
      <c r="V478"/>
      <c r="W478"/>
      <c r="X478"/>
      <c r="Y478"/>
      <c r="Z478"/>
      <c r="AC478" s="67"/>
      <c r="AD478" s="67"/>
      <c r="AF478" s="67"/>
      <c r="AH478" s="67"/>
      <c r="AT478" s="8"/>
      <c r="AU478" s="9"/>
    </row>
    <row r="479" spans="1:47" x14ac:dyDescent="0.2">
      <c r="A479"/>
      <c r="B479"/>
      <c r="C479"/>
      <c r="D479"/>
      <c r="E479"/>
      <c r="F479"/>
      <c r="G479"/>
      <c r="H479"/>
      <c r="I479"/>
      <c r="J479"/>
      <c r="K479"/>
      <c r="L479" s="38"/>
      <c r="M479" s="39"/>
      <c r="N479"/>
      <c r="O479" s="38"/>
      <c r="P479" s="39"/>
      <c r="Q479"/>
      <c r="R479" s="80"/>
      <c r="S479" s="38"/>
      <c r="T479" s="39"/>
      <c r="U479" s="40"/>
      <c r="V479"/>
      <c r="W479"/>
      <c r="X479"/>
      <c r="Y479"/>
      <c r="Z479"/>
      <c r="AC479" s="67"/>
      <c r="AD479" s="67"/>
      <c r="AF479" s="67"/>
      <c r="AH479" s="67"/>
      <c r="AT479" s="8"/>
      <c r="AU479" s="9"/>
    </row>
    <row r="480" spans="1:47" x14ac:dyDescent="0.2">
      <c r="A480"/>
      <c r="B480"/>
      <c r="C480"/>
      <c r="D480"/>
      <c r="E480"/>
      <c r="F480"/>
      <c r="G480"/>
      <c r="H480"/>
      <c r="I480"/>
      <c r="J480"/>
      <c r="K480"/>
      <c r="L480" s="38"/>
      <c r="M480" s="39"/>
      <c r="N480"/>
      <c r="O480" s="38"/>
      <c r="P480" s="39"/>
      <c r="Q480"/>
      <c r="R480" s="80"/>
      <c r="S480" s="38"/>
      <c r="T480" s="39"/>
      <c r="U480" s="40"/>
      <c r="V480"/>
      <c r="W480"/>
      <c r="X480"/>
      <c r="Y480"/>
      <c r="Z480"/>
      <c r="AC480" s="67"/>
      <c r="AD480" s="67"/>
      <c r="AF480" s="67"/>
      <c r="AH480" s="67"/>
      <c r="AT480" s="8"/>
      <c r="AU480" s="9"/>
    </row>
    <row r="481" spans="1:47" x14ac:dyDescent="0.2">
      <c r="A481"/>
      <c r="B481"/>
      <c r="C481"/>
      <c r="D481"/>
      <c r="E481"/>
      <c r="F481"/>
      <c r="G481"/>
      <c r="H481"/>
      <c r="I481"/>
      <c r="J481"/>
      <c r="K481"/>
      <c r="L481" s="38"/>
      <c r="M481" s="39"/>
      <c r="N481"/>
      <c r="O481" s="38"/>
      <c r="P481" s="39"/>
      <c r="Q481"/>
      <c r="R481" s="80"/>
      <c r="S481" s="38"/>
      <c r="T481" s="39"/>
      <c r="U481" s="40"/>
      <c r="V481"/>
      <c r="W481"/>
      <c r="X481"/>
      <c r="Y481"/>
      <c r="Z481"/>
      <c r="AC481" s="67"/>
      <c r="AD481" s="67"/>
      <c r="AF481" s="67"/>
      <c r="AH481" s="67"/>
      <c r="AT481" s="8"/>
      <c r="AU481" s="9"/>
    </row>
    <row r="482" spans="1:47" x14ac:dyDescent="0.2">
      <c r="A482"/>
      <c r="B482"/>
      <c r="C482"/>
      <c r="D482"/>
      <c r="E482"/>
      <c r="F482"/>
      <c r="G482"/>
      <c r="H482"/>
      <c r="I482"/>
      <c r="J482"/>
      <c r="K482"/>
      <c r="L482" s="38"/>
      <c r="M482" s="39"/>
      <c r="N482"/>
      <c r="O482" s="38"/>
      <c r="P482" s="39"/>
      <c r="Q482"/>
      <c r="R482" s="80"/>
      <c r="S482" s="38"/>
      <c r="T482" s="39"/>
      <c r="U482" s="40"/>
      <c r="V482"/>
      <c r="W482"/>
      <c r="X482"/>
      <c r="Y482"/>
      <c r="Z482"/>
      <c r="AC482" s="67"/>
      <c r="AD482" s="67"/>
      <c r="AF482" s="67"/>
      <c r="AH482" s="67"/>
      <c r="AT482" s="8"/>
      <c r="AU482" s="9"/>
    </row>
    <row r="483" spans="1:47" x14ac:dyDescent="0.2">
      <c r="A483"/>
      <c r="B483"/>
      <c r="C483"/>
      <c r="D483"/>
      <c r="E483"/>
      <c r="F483"/>
      <c r="G483"/>
      <c r="H483"/>
      <c r="I483"/>
      <c r="J483"/>
      <c r="K483"/>
      <c r="L483" s="38"/>
      <c r="M483" s="39"/>
      <c r="N483"/>
      <c r="O483" s="38"/>
      <c r="P483" s="39"/>
      <c r="Q483"/>
      <c r="R483" s="80"/>
      <c r="S483" s="38"/>
      <c r="T483" s="39"/>
      <c r="U483" s="40"/>
      <c r="V483"/>
      <c r="W483"/>
      <c r="X483"/>
      <c r="Y483"/>
      <c r="Z483"/>
      <c r="AC483" s="67"/>
      <c r="AD483" s="67"/>
      <c r="AF483" s="67"/>
      <c r="AH483" s="67"/>
      <c r="AT483" s="8"/>
      <c r="AU483" s="9"/>
    </row>
    <row r="484" spans="1:47" x14ac:dyDescent="0.2">
      <c r="A484"/>
      <c r="B484"/>
      <c r="C484"/>
      <c r="D484"/>
      <c r="E484"/>
      <c r="F484"/>
      <c r="G484"/>
      <c r="H484"/>
      <c r="I484"/>
      <c r="J484"/>
      <c r="K484"/>
      <c r="L484" s="38"/>
      <c r="M484" s="39"/>
      <c r="N484"/>
      <c r="O484" s="38"/>
      <c r="P484" s="39"/>
      <c r="Q484"/>
      <c r="R484" s="80"/>
      <c r="S484" s="38"/>
      <c r="T484" s="39"/>
      <c r="U484" s="40"/>
      <c r="V484"/>
      <c r="W484"/>
      <c r="X484"/>
      <c r="Y484"/>
      <c r="Z484"/>
      <c r="AC484" s="67"/>
      <c r="AD484" s="67"/>
      <c r="AF484" s="67"/>
      <c r="AH484" s="67"/>
      <c r="AT484" s="8"/>
      <c r="AU484" s="9"/>
    </row>
    <row r="485" spans="1:47" x14ac:dyDescent="0.2">
      <c r="A485"/>
      <c r="B485"/>
      <c r="C485"/>
      <c r="D485"/>
      <c r="E485"/>
      <c r="F485"/>
      <c r="G485"/>
      <c r="H485"/>
      <c r="I485"/>
      <c r="J485"/>
      <c r="K485"/>
      <c r="L485" s="38"/>
      <c r="M485" s="39"/>
      <c r="N485"/>
      <c r="O485" s="38"/>
      <c r="P485" s="39"/>
      <c r="Q485"/>
      <c r="R485" s="80"/>
      <c r="S485" s="38"/>
      <c r="T485" s="39"/>
      <c r="U485" s="40"/>
      <c r="V485"/>
      <c r="W485"/>
      <c r="X485"/>
      <c r="Y485"/>
      <c r="Z485"/>
      <c r="AC485" s="67"/>
      <c r="AD485" s="67"/>
      <c r="AF485" s="67"/>
      <c r="AH485" s="67"/>
      <c r="AT485" s="8"/>
      <c r="AU485" s="9"/>
    </row>
    <row r="486" spans="1:47" x14ac:dyDescent="0.2">
      <c r="A486"/>
      <c r="B486"/>
      <c r="C486"/>
      <c r="D486"/>
      <c r="E486"/>
      <c r="F486"/>
      <c r="G486"/>
      <c r="H486"/>
      <c r="I486"/>
      <c r="J486"/>
      <c r="K486"/>
      <c r="L486" s="38"/>
      <c r="M486" s="39"/>
      <c r="N486"/>
      <c r="O486" s="38"/>
      <c r="P486" s="39"/>
      <c r="Q486"/>
      <c r="R486" s="80"/>
      <c r="S486" s="38"/>
      <c r="T486" s="39"/>
      <c r="U486" s="40"/>
      <c r="V486"/>
      <c r="W486"/>
      <c r="X486"/>
      <c r="Y486"/>
      <c r="Z486"/>
      <c r="AC486" s="67"/>
      <c r="AD486" s="67"/>
      <c r="AF486" s="67"/>
      <c r="AH486" s="67"/>
      <c r="AT486" s="8"/>
      <c r="AU486" s="9"/>
    </row>
    <row r="487" spans="1:47" x14ac:dyDescent="0.2">
      <c r="A487"/>
      <c r="B487"/>
      <c r="C487"/>
      <c r="D487"/>
      <c r="E487"/>
      <c r="F487"/>
      <c r="G487"/>
      <c r="H487"/>
      <c r="I487"/>
      <c r="J487"/>
      <c r="K487"/>
      <c r="L487" s="38"/>
      <c r="M487" s="39"/>
      <c r="N487"/>
      <c r="O487" s="38"/>
      <c r="P487" s="39"/>
      <c r="Q487"/>
      <c r="R487" s="80"/>
      <c r="S487" s="38"/>
      <c r="T487" s="39"/>
      <c r="U487" s="40"/>
      <c r="V487"/>
      <c r="W487"/>
      <c r="X487"/>
      <c r="Y487"/>
      <c r="Z487"/>
      <c r="AC487" s="67"/>
      <c r="AD487" s="67"/>
      <c r="AF487" s="67"/>
      <c r="AH487" s="67"/>
      <c r="AT487" s="8"/>
      <c r="AU487" s="9"/>
    </row>
    <row r="488" spans="1:47" x14ac:dyDescent="0.2">
      <c r="A488"/>
      <c r="B488"/>
      <c r="C488"/>
      <c r="D488"/>
      <c r="E488"/>
      <c r="F488"/>
      <c r="G488"/>
      <c r="H488"/>
      <c r="I488"/>
      <c r="J488"/>
      <c r="K488"/>
      <c r="L488" s="38"/>
      <c r="M488" s="39"/>
      <c r="N488"/>
      <c r="O488" s="38"/>
      <c r="P488" s="39"/>
      <c r="Q488"/>
      <c r="R488" s="80"/>
      <c r="S488" s="38"/>
      <c r="T488" s="39"/>
      <c r="U488" s="40"/>
      <c r="V488"/>
      <c r="W488"/>
      <c r="X488"/>
      <c r="Y488"/>
      <c r="Z488"/>
      <c r="AC488" s="67"/>
      <c r="AD488" s="67"/>
      <c r="AF488" s="67"/>
      <c r="AH488" s="67"/>
      <c r="AT488" s="8"/>
      <c r="AU488" s="9"/>
    </row>
    <row r="489" spans="1:47" x14ac:dyDescent="0.2">
      <c r="A489"/>
      <c r="B489"/>
      <c r="C489"/>
      <c r="D489"/>
      <c r="E489"/>
      <c r="F489"/>
      <c r="G489"/>
      <c r="H489"/>
      <c r="I489"/>
      <c r="J489"/>
      <c r="K489"/>
      <c r="L489" s="38"/>
      <c r="M489" s="39"/>
      <c r="N489"/>
      <c r="O489" s="38"/>
      <c r="P489" s="39"/>
      <c r="Q489"/>
      <c r="R489" s="80"/>
      <c r="S489" s="38"/>
      <c r="T489" s="39"/>
      <c r="U489" s="40"/>
      <c r="V489"/>
      <c r="W489"/>
      <c r="X489"/>
      <c r="Y489"/>
      <c r="Z489"/>
      <c r="AC489" s="67"/>
      <c r="AD489" s="67"/>
      <c r="AF489" s="67"/>
      <c r="AH489" s="67"/>
      <c r="AT489" s="8"/>
      <c r="AU489" s="9"/>
    </row>
    <row r="490" spans="1:47" x14ac:dyDescent="0.2">
      <c r="A490"/>
      <c r="B490"/>
      <c r="C490"/>
      <c r="D490"/>
      <c r="E490"/>
      <c r="F490"/>
      <c r="G490"/>
      <c r="H490"/>
      <c r="I490"/>
      <c r="J490"/>
      <c r="K490"/>
      <c r="L490" s="38"/>
      <c r="M490" s="39"/>
      <c r="N490"/>
      <c r="O490" s="38"/>
      <c r="P490" s="39"/>
      <c r="Q490"/>
      <c r="R490" s="80"/>
      <c r="S490" s="38"/>
      <c r="T490" s="39"/>
      <c r="U490" s="40"/>
      <c r="V490"/>
      <c r="W490"/>
      <c r="X490"/>
      <c r="Y490"/>
      <c r="Z490"/>
      <c r="AC490" s="67"/>
      <c r="AD490" s="67"/>
      <c r="AF490" s="67"/>
      <c r="AH490" s="67"/>
      <c r="AT490" s="8"/>
      <c r="AU490" s="9"/>
    </row>
    <row r="491" spans="1:47" x14ac:dyDescent="0.2">
      <c r="A491"/>
      <c r="B491"/>
      <c r="C491"/>
      <c r="D491"/>
      <c r="E491"/>
      <c r="F491"/>
      <c r="G491"/>
      <c r="H491"/>
      <c r="I491"/>
      <c r="J491"/>
      <c r="K491"/>
      <c r="L491" s="38"/>
      <c r="M491" s="39"/>
      <c r="N491"/>
      <c r="O491" s="38"/>
      <c r="P491" s="39"/>
      <c r="Q491"/>
      <c r="R491" s="80"/>
      <c r="S491" s="38"/>
      <c r="T491" s="39"/>
      <c r="U491" s="40"/>
      <c r="V491"/>
      <c r="W491"/>
      <c r="X491"/>
      <c r="Y491"/>
      <c r="Z491"/>
      <c r="AC491" s="67"/>
      <c r="AD491" s="67"/>
      <c r="AF491" s="67"/>
      <c r="AH491" s="67"/>
      <c r="AT491" s="8"/>
      <c r="AU491" s="9"/>
    </row>
    <row r="492" spans="1:47" x14ac:dyDescent="0.2">
      <c r="A492"/>
      <c r="B492"/>
      <c r="C492"/>
      <c r="D492"/>
      <c r="E492"/>
      <c r="F492"/>
      <c r="G492"/>
      <c r="H492"/>
      <c r="I492"/>
      <c r="J492"/>
      <c r="K492"/>
      <c r="L492" s="38"/>
      <c r="M492" s="39"/>
      <c r="N492"/>
      <c r="O492" s="38"/>
      <c r="P492" s="39"/>
      <c r="Q492"/>
      <c r="R492" s="80"/>
      <c r="S492" s="38"/>
      <c r="T492" s="39"/>
      <c r="U492" s="40"/>
      <c r="V492"/>
      <c r="W492"/>
      <c r="X492"/>
      <c r="Y492"/>
      <c r="Z492"/>
      <c r="AC492" s="67"/>
      <c r="AD492" s="67"/>
      <c r="AF492" s="67"/>
      <c r="AH492" s="67"/>
      <c r="AT492" s="8"/>
      <c r="AU492" s="9"/>
    </row>
    <row r="493" spans="1:47" x14ac:dyDescent="0.2">
      <c r="A493"/>
      <c r="B493"/>
      <c r="C493"/>
      <c r="D493"/>
      <c r="E493"/>
      <c r="F493"/>
      <c r="G493"/>
      <c r="H493"/>
      <c r="I493"/>
      <c r="J493"/>
      <c r="K493"/>
      <c r="L493" s="38"/>
      <c r="M493" s="39"/>
      <c r="N493"/>
      <c r="O493" s="38"/>
      <c r="P493" s="39"/>
      <c r="Q493"/>
      <c r="R493" s="80"/>
      <c r="S493" s="38"/>
      <c r="T493" s="39"/>
      <c r="U493" s="40"/>
      <c r="V493"/>
      <c r="W493"/>
      <c r="X493"/>
      <c r="Y493"/>
      <c r="Z493"/>
      <c r="AC493" s="67"/>
      <c r="AD493" s="67"/>
      <c r="AF493" s="67"/>
      <c r="AH493" s="67"/>
      <c r="AT493" s="8"/>
      <c r="AU493" s="9"/>
    </row>
    <row r="494" spans="1:47" x14ac:dyDescent="0.2">
      <c r="A494"/>
      <c r="B494"/>
      <c r="C494"/>
      <c r="D494"/>
      <c r="E494"/>
      <c r="F494"/>
      <c r="G494"/>
      <c r="H494"/>
      <c r="I494"/>
      <c r="J494"/>
      <c r="K494"/>
      <c r="L494" s="38"/>
      <c r="M494" s="39"/>
      <c r="N494"/>
      <c r="O494" s="38"/>
      <c r="P494" s="39"/>
      <c r="Q494"/>
      <c r="R494" s="80"/>
      <c r="S494" s="38"/>
      <c r="T494" s="39"/>
      <c r="U494" s="40"/>
      <c r="V494"/>
      <c r="W494"/>
      <c r="X494"/>
      <c r="Y494"/>
      <c r="Z494"/>
      <c r="AC494" s="67"/>
      <c r="AD494" s="67"/>
      <c r="AF494" s="67"/>
      <c r="AH494" s="67"/>
      <c r="AT494" s="8"/>
      <c r="AU494" s="9"/>
    </row>
    <row r="495" spans="1:47" x14ac:dyDescent="0.2">
      <c r="A495"/>
      <c r="B495"/>
      <c r="C495"/>
      <c r="D495"/>
      <c r="E495"/>
      <c r="F495"/>
      <c r="G495"/>
      <c r="H495"/>
      <c r="I495"/>
      <c r="J495"/>
      <c r="K495"/>
      <c r="L495" s="38"/>
      <c r="M495" s="39"/>
      <c r="N495"/>
      <c r="O495" s="38"/>
      <c r="P495" s="39"/>
      <c r="Q495"/>
      <c r="R495" s="80"/>
      <c r="S495" s="38"/>
      <c r="T495" s="39"/>
      <c r="U495" s="40"/>
      <c r="V495"/>
      <c r="W495"/>
      <c r="X495"/>
      <c r="Y495"/>
      <c r="Z495"/>
      <c r="AC495" s="67"/>
      <c r="AD495" s="67"/>
      <c r="AF495" s="67"/>
      <c r="AH495" s="67"/>
      <c r="AT495" s="8"/>
      <c r="AU495" s="9"/>
    </row>
    <row r="496" spans="1:47" x14ac:dyDescent="0.2">
      <c r="A496"/>
      <c r="B496"/>
      <c r="C496"/>
      <c r="D496"/>
      <c r="E496"/>
      <c r="F496"/>
      <c r="G496"/>
      <c r="H496"/>
      <c r="I496"/>
      <c r="J496"/>
      <c r="K496"/>
      <c r="L496" s="38"/>
      <c r="M496" s="39"/>
      <c r="N496"/>
      <c r="O496" s="38"/>
      <c r="P496" s="39"/>
      <c r="Q496"/>
      <c r="R496" s="80"/>
      <c r="S496" s="38"/>
      <c r="T496" s="39"/>
      <c r="U496" s="40"/>
      <c r="V496"/>
      <c r="W496"/>
      <c r="X496"/>
      <c r="Y496"/>
      <c r="Z496"/>
      <c r="AC496" s="67"/>
      <c r="AD496" s="67"/>
      <c r="AF496" s="67"/>
      <c r="AH496" s="67"/>
      <c r="AT496" s="8"/>
      <c r="AU496" s="9"/>
    </row>
    <row r="497" spans="1:47" x14ac:dyDescent="0.2">
      <c r="A497"/>
      <c r="B497"/>
      <c r="C497"/>
      <c r="D497"/>
      <c r="E497"/>
      <c r="F497"/>
      <c r="G497"/>
      <c r="H497"/>
      <c r="I497"/>
      <c r="J497"/>
      <c r="K497"/>
      <c r="L497" s="38"/>
      <c r="M497" s="39"/>
      <c r="N497"/>
      <c r="O497" s="38"/>
      <c r="P497" s="39"/>
      <c r="Q497"/>
      <c r="R497" s="80"/>
      <c r="S497" s="38"/>
      <c r="T497" s="39"/>
      <c r="U497" s="40"/>
      <c r="V497"/>
      <c r="W497"/>
      <c r="X497"/>
      <c r="Y497"/>
      <c r="Z497"/>
      <c r="AC497" s="67"/>
      <c r="AD497" s="67"/>
      <c r="AF497" s="67"/>
      <c r="AH497" s="67"/>
      <c r="AT497" s="8"/>
      <c r="AU497" s="9"/>
    </row>
    <row r="498" spans="1:47" x14ac:dyDescent="0.2">
      <c r="A498"/>
      <c r="B498"/>
      <c r="C498"/>
      <c r="D498"/>
      <c r="E498"/>
      <c r="F498"/>
      <c r="G498"/>
      <c r="H498"/>
      <c r="I498"/>
      <c r="J498"/>
      <c r="K498"/>
      <c r="L498" s="38"/>
      <c r="M498" s="39"/>
      <c r="N498"/>
      <c r="O498" s="38"/>
      <c r="P498" s="39"/>
      <c r="Q498"/>
      <c r="R498" s="80"/>
      <c r="S498" s="38"/>
      <c r="T498" s="39"/>
      <c r="U498" s="40"/>
      <c r="V498"/>
      <c r="W498"/>
      <c r="X498"/>
      <c r="Y498"/>
      <c r="Z498"/>
      <c r="AC498" s="67"/>
      <c r="AD498" s="67"/>
      <c r="AF498" s="67"/>
      <c r="AH498" s="67"/>
      <c r="AT498" s="8"/>
      <c r="AU498" s="9"/>
    </row>
    <row r="499" spans="1:47" x14ac:dyDescent="0.2">
      <c r="A499"/>
      <c r="B499"/>
      <c r="C499"/>
      <c r="D499"/>
      <c r="E499"/>
      <c r="F499"/>
      <c r="G499"/>
      <c r="H499"/>
      <c r="I499"/>
      <c r="J499"/>
      <c r="K499"/>
      <c r="L499" s="38"/>
      <c r="M499" s="39"/>
      <c r="N499"/>
      <c r="O499" s="38"/>
      <c r="P499" s="39"/>
      <c r="Q499"/>
      <c r="R499" s="80"/>
      <c r="S499" s="38"/>
      <c r="T499" s="39"/>
      <c r="U499" s="40"/>
      <c r="V499"/>
      <c r="W499"/>
      <c r="X499"/>
      <c r="Y499"/>
      <c r="Z499"/>
      <c r="AC499" s="67"/>
      <c r="AD499" s="67"/>
      <c r="AF499" s="67"/>
      <c r="AH499" s="67"/>
      <c r="AT499" s="8"/>
      <c r="AU499" s="9"/>
    </row>
    <row r="500" spans="1:47" x14ac:dyDescent="0.2">
      <c r="A500"/>
      <c r="B500"/>
      <c r="C500"/>
      <c r="D500"/>
      <c r="E500"/>
      <c r="F500"/>
      <c r="G500"/>
      <c r="H500"/>
      <c r="I500"/>
      <c r="J500"/>
      <c r="K500"/>
      <c r="L500" s="38"/>
      <c r="M500" s="39"/>
      <c r="N500"/>
      <c r="O500" s="38"/>
      <c r="P500" s="39"/>
      <c r="Q500"/>
      <c r="R500" s="80"/>
      <c r="S500" s="38"/>
      <c r="T500" s="39"/>
      <c r="U500" s="40"/>
      <c r="V500"/>
      <c r="W500"/>
      <c r="X500"/>
      <c r="Y500"/>
      <c r="Z500"/>
      <c r="AC500" s="67"/>
      <c r="AD500" s="67"/>
      <c r="AF500" s="67"/>
      <c r="AH500" s="67"/>
      <c r="AT500" s="8"/>
      <c r="AU500" s="9"/>
    </row>
    <row r="501" spans="1:47" x14ac:dyDescent="0.2">
      <c r="A501"/>
      <c r="B501"/>
      <c r="C501"/>
      <c r="D501"/>
      <c r="E501"/>
      <c r="F501"/>
      <c r="G501"/>
      <c r="H501"/>
      <c r="I501"/>
      <c r="J501"/>
      <c r="K501"/>
      <c r="L501" s="38"/>
      <c r="M501" s="39"/>
      <c r="N501"/>
      <c r="O501" s="38"/>
      <c r="P501" s="39"/>
      <c r="Q501"/>
      <c r="R501" s="80"/>
      <c r="S501" s="38"/>
      <c r="T501" s="39"/>
      <c r="U501" s="40"/>
      <c r="V501"/>
      <c r="W501"/>
      <c r="X501"/>
      <c r="Y501"/>
      <c r="Z501"/>
      <c r="AC501" s="67"/>
      <c r="AD501" s="67"/>
      <c r="AF501" s="67"/>
      <c r="AH501" s="67"/>
      <c r="AT501" s="8"/>
      <c r="AU501" s="9"/>
    </row>
    <row r="502" spans="1:47" x14ac:dyDescent="0.2">
      <c r="A502"/>
      <c r="B502"/>
      <c r="C502"/>
      <c r="D502"/>
      <c r="E502"/>
      <c r="F502"/>
      <c r="G502"/>
      <c r="H502"/>
      <c r="I502"/>
      <c r="J502"/>
      <c r="K502"/>
      <c r="L502" s="38"/>
      <c r="M502" s="39"/>
      <c r="N502"/>
      <c r="O502" s="38"/>
      <c r="P502" s="39"/>
      <c r="Q502"/>
      <c r="R502" s="80"/>
      <c r="S502" s="38"/>
      <c r="T502" s="39"/>
      <c r="U502" s="40"/>
      <c r="V502"/>
      <c r="W502"/>
      <c r="X502"/>
      <c r="Y502"/>
      <c r="Z502"/>
      <c r="AC502" s="67"/>
      <c r="AD502" s="67"/>
      <c r="AF502" s="67"/>
      <c r="AH502" s="67"/>
      <c r="AT502" s="8"/>
      <c r="AU502" s="9"/>
    </row>
    <row r="503" spans="1:47" x14ac:dyDescent="0.2">
      <c r="A503"/>
      <c r="B503"/>
      <c r="C503"/>
      <c r="D503"/>
      <c r="E503"/>
      <c r="F503"/>
      <c r="G503"/>
      <c r="H503"/>
      <c r="I503"/>
      <c r="J503"/>
      <c r="K503"/>
      <c r="L503" s="38"/>
      <c r="M503" s="39"/>
      <c r="N503"/>
      <c r="O503" s="38"/>
      <c r="P503" s="39"/>
      <c r="Q503"/>
      <c r="R503" s="80"/>
      <c r="S503" s="38"/>
      <c r="T503" s="39"/>
      <c r="U503" s="40"/>
      <c r="V503"/>
      <c r="W503"/>
      <c r="X503"/>
      <c r="Y503"/>
      <c r="Z503"/>
      <c r="AC503" s="67"/>
      <c r="AD503" s="67"/>
      <c r="AF503" s="67"/>
      <c r="AH503" s="67"/>
      <c r="AT503" s="8"/>
      <c r="AU503" s="9"/>
    </row>
    <row r="504" spans="1:47" x14ac:dyDescent="0.2">
      <c r="A504"/>
      <c r="B504"/>
      <c r="C504"/>
      <c r="D504"/>
      <c r="E504"/>
      <c r="F504"/>
      <c r="G504"/>
      <c r="H504"/>
      <c r="I504"/>
      <c r="J504"/>
      <c r="K504"/>
      <c r="L504" s="38"/>
      <c r="M504" s="39"/>
      <c r="N504"/>
      <c r="O504" s="38"/>
      <c r="P504" s="39"/>
      <c r="Q504"/>
      <c r="R504" s="80"/>
      <c r="S504" s="38"/>
      <c r="T504" s="39"/>
      <c r="U504" s="40"/>
      <c r="V504"/>
      <c r="W504"/>
      <c r="X504"/>
      <c r="Y504"/>
      <c r="Z504"/>
      <c r="AC504" s="67"/>
      <c r="AD504" s="67"/>
      <c r="AF504" s="67"/>
      <c r="AH504" s="67"/>
      <c r="AT504" s="8"/>
      <c r="AU504" s="9"/>
    </row>
    <row r="505" spans="1:47" x14ac:dyDescent="0.2">
      <c r="A505"/>
      <c r="B505"/>
      <c r="C505"/>
      <c r="D505"/>
      <c r="E505"/>
      <c r="F505"/>
      <c r="G505"/>
      <c r="H505"/>
      <c r="I505"/>
      <c r="J505"/>
      <c r="K505"/>
      <c r="L505" s="38"/>
      <c r="M505" s="39"/>
      <c r="N505"/>
      <c r="O505" s="38"/>
      <c r="P505" s="39"/>
      <c r="Q505"/>
      <c r="R505" s="80"/>
      <c r="S505" s="38"/>
      <c r="T505" s="39"/>
      <c r="U505" s="40"/>
      <c r="V505"/>
      <c r="W505"/>
      <c r="X505"/>
      <c r="Y505"/>
      <c r="Z505"/>
      <c r="AC505" s="67"/>
      <c r="AD505" s="67"/>
      <c r="AF505" s="67"/>
      <c r="AH505" s="67"/>
      <c r="AT505" s="8"/>
      <c r="AU505" s="9"/>
    </row>
    <row r="506" spans="1:47" x14ac:dyDescent="0.2">
      <c r="A506"/>
      <c r="B506"/>
      <c r="C506"/>
      <c r="D506"/>
      <c r="E506"/>
      <c r="F506"/>
      <c r="G506"/>
      <c r="H506"/>
      <c r="I506"/>
      <c r="J506"/>
      <c r="K506"/>
      <c r="L506" s="38"/>
      <c r="M506" s="39"/>
      <c r="N506"/>
      <c r="O506" s="38"/>
      <c r="P506" s="39"/>
      <c r="Q506"/>
      <c r="R506" s="80"/>
      <c r="S506" s="38"/>
      <c r="T506" s="39"/>
      <c r="U506" s="40"/>
      <c r="V506"/>
      <c r="W506"/>
      <c r="X506"/>
      <c r="Y506"/>
      <c r="Z506"/>
      <c r="AC506" s="67"/>
      <c r="AD506" s="67"/>
      <c r="AF506" s="67"/>
      <c r="AH506" s="67"/>
      <c r="AT506" s="8"/>
      <c r="AU506" s="9"/>
    </row>
    <row r="507" spans="1:47" x14ac:dyDescent="0.2">
      <c r="A507"/>
      <c r="B507"/>
      <c r="C507"/>
      <c r="D507"/>
      <c r="E507"/>
      <c r="F507"/>
      <c r="G507"/>
      <c r="H507"/>
      <c r="I507"/>
      <c r="J507"/>
      <c r="K507"/>
      <c r="L507" s="38"/>
      <c r="M507" s="39"/>
      <c r="N507"/>
      <c r="O507" s="38"/>
      <c r="P507" s="39"/>
      <c r="Q507"/>
      <c r="R507" s="80"/>
      <c r="S507" s="38"/>
      <c r="T507" s="39"/>
      <c r="U507" s="40"/>
      <c r="V507"/>
      <c r="W507"/>
      <c r="X507"/>
      <c r="Y507"/>
      <c r="Z507"/>
      <c r="AC507" s="67"/>
      <c r="AD507" s="67"/>
      <c r="AF507" s="67"/>
      <c r="AH507" s="67"/>
      <c r="AT507" s="8"/>
      <c r="AU507" s="9"/>
    </row>
    <row r="508" spans="1:47" x14ac:dyDescent="0.2">
      <c r="A508"/>
      <c r="B508"/>
      <c r="C508"/>
      <c r="D508"/>
      <c r="E508"/>
      <c r="F508"/>
      <c r="G508"/>
      <c r="H508"/>
      <c r="I508"/>
      <c r="J508"/>
      <c r="K508"/>
      <c r="L508" s="38"/>
      <c r="M508" s="39"/>
      <c r="N508"/>
      <c r="O508" s="38"/>
      <c r="P508" s="39"/>
      <c r="Q508"/>
      <c r="R508" s="80"/>
      <c r="S508" s="38"/>
      <c r="T508" s="39"/>
      <c r="U508" s="40"/>
      <c r="V508"/>
      <c r="W508"/>
      <c r="X508"/>
      <c r="Y508"/>
      <c r="Z508"/>
      <c r="AC508" s="67"/>
      <c r="AD508" s="67"/>
      <c r="AF508" s="67"/>
      <c r="AH508" s="67"/>
      <c r="AT508" s="8"/>
      <c r="AU508" s="9"/>
    </row>
    <row r="509" spans="1:47" x14ac:dyDescent="0.2">
      <c r="A509"/>
      <c r="B509"/>
      <c r="C509"/>
      <c r="D509"/>
      <c r="E509"/>
      <c r="F509"/>
      <c r="G509"/>
      <c r="H509"/>
      <c r="I509"/>
      <c r="J509"/>
      <c r="K509"/>
      <c r="L509" s="38"/>
      <c r="M509" s="39"/>
      <c r="N509"/>
      <c r="O509" s="38"/>
      <c r="P509" s="39"/>
      <c r="Q509"/>
      <c r="R509" s="80"/>
      <c r="S509" s="38"/>
      <c r="T509" s="39"/>
      <c r="U509" s="40"/>
      <c r="V509"/>
      <c r="W509"/>
      <c r="X509"/>
      <c r="Y509"/>
      <c r="Z509"/>
      <c r="AC509" s="67"/>
      <c r="AD509" s="67"/>
      <c r="AF509" s="67"/>
      <c r="AH509" s="67"/>
      <c r="AT509" s="8"/>
      <c r="AU509" s="9"/>
    </row>
    <row r="510" spans="1:47" x14ac:dyDescent="0.2">
      <c r="A510"/>
      <c r="B510"/>
      <c r="C510"/>
      <c r="D510"/>
      <c r="E510"/>
      <c r="F510"/>
      <c r="G510"/>
      <c r="H510"/>
      <c r="I510"/>
      <c r="J510"/>
      <c r="K510"/>
      <c r="L510" s="38"/>
      <c r="M510" s="39"/>
      <c r="N510"/>
      <c r="O510" s="38"/>
      <c r="P510" s="39"/>
      <c r="Q510"/>
      <c r="R510" s="80"/>
      <c r="S510" s="38"/>
      <c r="T510" s="39"/>
      <c r="U510" s="40"/>
      <c r="V510"/>
      <c r="W510"/>
      <c r="X510"/>
      <c r="Y510"/>
      <c r="Z510"/>
      <c r="AC510" s="67"/>
      <c r="AD510" s="67"/>
      <c r="AF510" s="67"/>
      <c r="AH510" s="67"/>
      <c r="AT510" s="8"/>
      <c r="AU510" s="9"/>
    </row>
    <row r="511" spans="1:47" x14ac:dyDescent="0.2">
      <c r="A511"/>
      <c r="B511"/>
      <c r="C511"/>
      <c r="D511"/>
      <c r="E511"/>
      <c r="F511"/>
      <c r="G511"/>
      <c r="H511"/>
      <c r="I511"/>
      <c r="J511"/>
      <c r="K511"/>
      <c r="L511" s="38"/>
      <c r="M511" s="39"/>
      <c r="N511"/>
      <c r="O511" s="38"/>
      <c r="P511" s="39"/>
      <c r="Q511"/>
      <c r="R511" s="80"/>
      <c r="S511" s="38"/>
      <c r="T511" s="39"/>
      <c r="U511" s="40"/>
      <c r="V511"/>
      <c r="W511"/>
      <c r="X511"/>
      <c r="Y511"/>
      <c r="Z511"/>
      <c r="AC511" s="67"/>
      <c r="AD511" s="67"/>
      <c r="AF511" s="67"/>
      <c r="AH511" s="67"/>
      <c r="AT511" s="8"/>
      <c r="AU511" s="9"/>
    </row>
    <row r="512" spans="1:47" x14ac:dyDescent="0.2">
      <c r="A512"/>
      <c r="B512"/>
      <c r="C512"/>
      <c r="D512"/>
      <c r="E512"/>
      <c r="F512"/>
      <c r="G512"/>
      <c r="H512"/>
      <c r="I512"/>
      <c r="J512"/>
      <c r="K512"/>
      <c r="L512" s="38"/>
      <c r="M512" s="39"/>
      <c r="N512"/>
      <c r="O512" s="38"/>
      <c r="P512" s="39"/>
      <c r="Q512"/>
      <c r="R512" s="80"/>
      <c r="S512" s="38"/>
      <c r="T512" s="39"/>
      <c r="U512" s="40"/>
      <c r="V512"/>
      <c r="W512"/>
      <c r="X512"/>
      <c r="Y512"/>
      <c r="Z512"/>
      <c r="AC512" s="67"/>
      <c r="AD512" s="67"/>
      <c r="AF512" s="67"/>
      <c r="AH512" s="67"/>
      <c r="AT512" s="8"/>
      <c r="AU512" s="9"/>
    </row>
    <row r="513" spans="1:47" x14ac:dyDescent="0.2">
      <c r="A513"/>
      <c r="B513"/>
      <c r="C513"/>
      <c r="D513"/>
      <c r="E513"/>
      <c r="F513"/>
      <c r="G513"/>
      <c r="H513"/>
      <c r="I513"/>
      <c r="J513"/>
      <c r="K513"/>
      <c r="L513" s="38"/>
      <c r="M513" s="39"/>
      <c r="N513"/>
      <c r="O513" s="38"/>
      <c r="P513" s="39"/>
      <c r="Q513"/>
      <c r="R513" s="80"/>
      <c r="S513" s="38"/>
      <c r="T513" s="39"/>
      <c r="U513" s="40"/>
      <c r="V513"/>
      <c r="W513"/>
      <c r="X513"/>
      <c r="Y513"/>
      <c r="Z513"/>
      <c r="AC513" s="67"/>
      <c r="AD513" s="67"/>
      <c r="AF513" s="67"/>
      <c r="AH513" s="67"/>
      <c r="AT513" s="8"/>
      <c r="AU513" s="9"/>
    </row>
    <row r="514" spans="1:47" x14ac:dyDescent="0.2">
      <c r="A514"/>
      <c r="B514"/>
      <c r="C514"/>
      <c r="D514"/>
      <c r="E514"/>
      <c r="F514"/>
      <c r="G514"/>
      <c r="H514"/>
      <c r="I514"/>
      <c r="J514"/>
      <c r="K514"/>
      <c r="L514" s="38"/>
      <c r="M514" s="39"/>
      <c r="N514"/>
      <c r="O514" s="38"/>
      <c r="P514" s="39"/>
      <c r="Q514"/>
      <c r="R514" s="80"/>
      <c r="S514" s="38"/>
      <c r="T514" s="39"/>
      <c r="U514" s="40"/>
      <c r="V514"/>
      <c r="W514"/>
      <c r="X514"/>
      <c r="Y514"/>
      <c r="Z514"/>
      <c r="AC514" s="67"/>
      <c r="AD514" s="67"/>
      <c r="AF514" s="67"/>
      <c r="AH514" s="67"/>
      <c r="AT514" s="8"/>
      <c r="AU514" s="9"/>
    </row>
    <row r="515" spans="1:47" x14ac:dyDescent="0.2">
      <c r="A515"/>
      <c r="B515"/>
      <c r="C515"/>
      <c r="D515"/>
      <c r="E515"/>
      <c r="F515"/>
      <c r="G515"/>
      <c r="H515"/>
      <c r="I515"/>
      <c r="J515"/>
      <c r="K515"/>
      <c r="L515" s="38"/>
      <c r="M515" s="39"/>
      <c r="N515"/>
      <c r="O515" s="38"/>
      <c r="P515" s="39"/>
      <c r="Q515"/>
      <c r="R515" s="80"/>
      <c r="S515" s="38"/>
      <c r="T515" s="39"/>
      <c r="U515" s="40"/>
      <c r="V515"/>
      <c r="W515"/>
      <c r="X515"/>
      <c r="Y515"/>
      <c r="Z515"/>
      <c r="AC515" s="67"/>
      <c r="AD515" s="67"/>
      <c r="AF515" s="67"/>
      <c r="AH515" s="67"/>
      <c r="AT515" s="8"/>
      <c r="AU515" s="9"/>
    </row>
    <row r="516" spans="1:47" x14ac:dyDescent="0.2">
      <c r="A516"/>
      <c r="B516"/>
      <c r="C516"/>
      <c r="D516"/>
      <c r="E516"/>
      <c r="F516"/>
      <c r="G516"/>
      <c r="H516"/>
      <c r="I516"/>
      <c r="J516"/>
      <c r="K516"/>
      <c r="L516" s="38"/>
      <c r="M516" s="39"/>
      <c r="N516"/>
      <c r="O516" s="38"/>
      <c r="P516" s="39"/>
      <c r="Q516"/>
      <c r="R516" s="80"/>
      <c r="S516" s="38"/>
      <c r="T516" s="39"/>
      <c r="U516" s="40"/>
      <c r="V516"/>
      <c r="W516"/>
      <c r="X516"/>
      <c r="Y516"/>
      <c r="Z516"/>
      <c r="AC516" s="67"/>
      <c r="AD516" s="67"/>
      <c r="AF516" s="67"/>
      <c r="AH516" s="67"/>
      <c r="AT516" s="8"/>
      <c r="AU516" s="9"/>
    </row>
    <row r="517" spans="1:47" x14ac:dyDescent="0.2">
      <c r="A517"/>
      <c r="B517"/>
      <c r="C517"/>
      <c r="D517"/>
      <c r="E517"/>
      <c r="F517"/>
      <c r="G517"/>
      <c r="H517"/>
      <c r="I517"/>
      <c r="J517"/>
      <c r="K517"/>
      <c r="L517" s="38"/>
      <c r="M517" s="39"/>
      <c r="N517"/>
      <c r="O517" s="38"/>
      <c r="P517" s="39"/>
      <c r="Q517"/>
      <c r="R517" s="80"/>
      <c r="S517" s="38"/>
      <c r="T517" s="39"/>
      <c r="U517" s="40"/>
      <c r="V517"/>
      <c r="W517"/>
      <c r="X517"/>
      <c r="Y517"/>
      <c r="Z517"/>
      <c r="AC517" s="67"/>
      <c r="AD517" s="67"/>
      <c r="AF517" s="67"/>
      <c r="AH517" s="67"/>
      <c r="AT517" s="8"/>
      <c r="AU517" s="9"/>
    </row>
    <row r="518" spans="1:47" x14ac:dyDescent="0.2">
      <c r="A518"/>
      <c r="B518"/>
      <c r="C518"/>
      <c r="D518"/>
      <c r="E518"/>
      <c r="F518"/>
      <c r="G518"/>
      <c r="H518"/>
      <c r="I518"/>
      <c r="J518"/>
      <c r="K518"/>
      <c r="L518" s="38"/>
      <c r="M518" s="39"/>
      <c r="N518"/>
      <c r="O518" s="38"/>
      <c r="P518" s="39"/>
      <c r="Q518"/>
      <c r="R518" s="80"/>
      <c r="S518" s="38"/>
      <c r="T518" s="39"/>
      <c r="U518" s="40"/>
      <c r="V518"/>
      <c r="W518"/>
      <c r="X518"/>
      <c r="Y518"/>
      <c r="Z518"/>
      <c r="AC518" s="67"/>
      <c r="AD518" s="67"/>
      <c r="AF518" s="67"/>
      <c r="AH518" s="67"/>
      <c r="AT518" s="8"/>
      <c r="AU518" s="9"/>
    </row>
    <row r="519" spans="1:47" x14ac:dyDescent="0.2">
      <c r="A519"/>
      <c r="B519"/>
      <c r="C519"/>
      <c r="D519"/>
      <c r="E519"/>
      <c r="F519"/>
      <c r="G519"/>
      <c r="H519"/>
      <c r="I519"/>
      <c r="J519"/>
      <c r="K519"/>
      <c r="L519" s="38"/>
      <c r="M519" s="39"/>
      <c r="N519"/>
      <c r="O519" s="38"/>
      <c r="P519" s="39"/>
      <c r="Q519"/>
      <c r="R519" s="80"/>
      <c r="S519" s="38"/>
      <c r="T519" s="39"/>
      <c r="U519" s="40"/>
      <c r="V519"/>
      <c r="W519"/>
      <c r="X519"/>
      <c r="Y519"/>
      <c r="Z519"/>
      <c r="AC519" s="67"/>
      <c r="AD519" s="67"/>
      <c r="AF519" s="67"/>
      <c r="AH519" s="67"/>
      <c r="AT519" s="8"/>
      <c r="AU519" s="9"/>
    </row>
    <row r="520" spans="1:47" x14ac:dyDescent="0.2">
      <c r="A520"/>
      <c r="B520"/>
      <c r="C520"/>
      <c r="D520"/>
      <c r="E520"/>
      <c r="F520"/>
      <c r="G520"/>
      <c r="H520"/>
      <c r="I520"/>
      <c r="J520"/>
      <c r="K520"/>
      <c r="L520" s="38"/>
      <c r="M520" s="39"/>
      <c r="N520"/>
      <c r="O520" s="38"/>
      <c r="P520" s="39"/>
      <c r="Q520"/>
      <c r="R520" s="80"/>
      <c r="S520" s="38"/>
      <c r="T520" s="39"/>
      <c r="U520" s="40"/>
      <c r="V520"/>
      <c r="W520"/>
      <c r="X520"/>
      <c r="Y520"/>
      <c r="Z520"/>
      <c r="AC520" s="67"/>
      <c r="AD520" s="67"/>
      <c r="AF520" s="67"/>
      <c r="AH520" s="67"/>
      <c r="AT520" s="8"/>
      <c r="AU520" s="9"/>
    </row>
    <row r="521" spans="1:47" x14ac:dyDescent="0.2">
      <c r="A521"/>
      <c r="B521"/>
      <c r="C521"/>
      <c r="D521"/>
      <c r="E521"/>
      <c r="F521"/>
      <c r="G521"/>
      <c r="H521"/>
      <c r="I521"/>
      <c r="J521"/>
      <c r="K521"/>
      <c r="L521" s="38"/>
      <c r="M521" s="39"/>
      <c r="N521"/>
      <c r="O521" s="38"/>
      <c r="P521" s="39"/>
      <c r="Q521"/>
      <c r="R521" s="80"/>
      <c r="S521" s="38"/>
      <c r="T521" s="39"/>
      <c r="U521" s="40"/>
      <c r="V521"/>
      <c r="W521"/>
      <c r="X521"/>
      <c r="Y521"/>
      <c r="Z521"/>
      <c r="AC521" s="67"/>
      <c r="AD521" s="67"/>
      <c r="AF521" s="67"/>
      <c r="AH521" s="67"/>
      <c r="AT521" s="8"/>
      <c r="AU521" s="9"/>
    </row>
    <row r="522" spans="1:47" x14ac:dyDescent="0.2">
      <c r="A522"/>
      <c r="B522"/>
      <c r="C522"/>
      <c r="D522"/>
      <c r="E522"/>
      <c r="F522"/>
      <c r="G522"/>
      <c r="H522"/>
      <c r="I522"/>
      <c r="J522"/>
      <c r="K522"/>
      <c r="L522" s="38"/>
      <c r="M522" s="39"/>
      <c r="N522"/>
      <c r="O522" s="38"/>
      <c r="P522" s="39"/>
      <c r="Q522"/>
      <c r="R522" s="80"/>
      <c r="S522" s="38"/>
      <c r="T522" s="39"/>
      <c r="U522" s="40"/>
      <c r="V522"/>
      <c r="W522"/>
      <c r="X522"/>
      <c r="Y522"/>
      <c r="Z522"/>
      <c r="AC522" s="67"/>
      <c r="AD522" s="67"/>
      <c r="AF522" s="67"/>
      <c r="AH522" s="67"/>
      <c r="AT522" s="8"/>
      <c r="AU522" s="9"/>
    </row>
    <row r="523" spans="1:47" x14ac:dyDescent="0.2">
      <c r="A523"/>
      <c r="B523"/>
      <c r="C523"/>
      <c r="D523"/>
      <c r="E523"/>
      <c r="F523"/>
      <c r="G523"/>
      <c r="H523"/>
      <c r="I523"/>
      <c r="J523"/>
      <c r="K523"/>
      <c r="L523" s="38"/>
      <c r="M523" s="39"/>
      <c r="N523"/>
      <c r="O523" s="38"/>
      <c r="P523" s="39"/>
      <c r="Q523"/>
      <c r="R523" s="80"/>
      <c r="S523" s="38"/>
      <c r="T523" s="39"/>
      <c r="U523" s="40"/>
      <c r="V523"/>
      <c r="W523"/>
      <c r="X523"/>
      <c r="Y523"/>
      <c r="Z523"/>
      <c r="AC523" s="67"/>
      <c r="AD523" s="67"/>
      <c r="AF523" s="67"/>
      <c r="AH523" s="67"/>
      <c r="AT523" s="8"/>
      <c r="AU523" s="9"/>
    </row>
    <row r="524" spans="1:47" x14ac:dyDescent="0.2">
      <c r="A524"/>
      <c r="B524"/>
      <c r="C524"/>
      <c r="D524"/>
      <c r="E524"/>
      <c r="F524"/>
      <c r="G524"/>
      <c r="H524"/>
      <c r="I524"/>
      <c r="J524"/>
      <c r="K524"/>
      <c r="L524" s="38"/>
      <c r="M524" s="39"/>
      <c r="N524"/>
      <c r="O524" s="38"/>
      <c r="P524" s="39"/>
      <c r="Q524"/>
      <c r="R524" s="80"/>
      <c r="S524" s="38"/>
      <c r="T524" s="39"/>
      <c r="U524" s="40"/>
      <c r="V524"/>
      <c r="W524"/>
      <c r="X524"/>
      <c r="Y524"/>
      <c r="Z524"/>
      <c r="AC524" s="67"/>
      <c r="AD524" s="67"/>
      <c r="AF524" s="67"/>
      <c r="AH524" s="67"/>
      <c r="AT524" s="8"/>
      <c r="AU524" s="9"/>
    </row>
    <row r="525" spans="1:47" x14ac:dyDescent="0.2">
      <c r="A525"/>
      <c r="B525"/>
      <c r="C525"/>
      <c r="D525"/>
      <c r="E525"/>
      <c r="F525"/>
      <c r="G525"/>
      <c r="H525"/>
      <c r="I525"/>
      <c r="J525"/>
      <c r="K525"/>
      <c r="L525" s="38"/>
      <c r="M525" s="39"/>
      <c r="N525"/>
      <c r="O525" s="38"/>
      <c r="P525" s="39"/>
      <c r="Q525"/>
      <c r="R525" s="80"/>
      <c r="S525" s="38"/>
      <c r="T525" s="39"/>
      <c r="U525" s="40"/>
      <c r="V525"/>
      <c r="W525"/>
      <c r="X525"/>
      <c r="Y525"/>
      <c r="Z525"/>
      <c r="AC525" s="67"/>
      <c r="AD525" s="67"/>
      <c r="AF525" s="67"/>
      <c r="AH525" s="67"/>
      <c r="AT525" s="8"/>
      <c r="AU525" s="9"/>
    </row>
    <row r="526" spans="1:47" x14ac:dyDescent="0.2">
      <c r="A526"/>
      <c r="B526"/>
      <c r="C526"/>
      <c r="D526"/>
      <c r="E526"/>
      <c r="F526"/>
      <c r="G526"/>
      <c r="H526"/>
      <c r="I526"/>
      <c r="J526"/>
      <c r="K526"/>
      <c r="L526" s="38"/>
      <c r="M526" s="39"/>
      <c r="N526"/>
      <c r="O526" s="38"/>
      <c r="P526" s="39"/>
      <c r="Q526"/>
      <c r="R526" s="80"/>
      <c r="S526" s="38"/>
      <c r="T526" s="39"/>
      <c r="U526" s="40"/>
      <c r="V526"/>
      <c r="W526"/>
      <c r="X526"/>
      <c r="Y526"/>
      <c r="Z526"/>
      <c r="AC526" s="67"/>
      <c r="AD526" s="67"/>
      <c r="AF526" s="67"/>
      <c r="AH526" s="67"/>
      <c r="AT526" s="8"/>
      <c r="AU526" s="9"/>
    </row>
    <row r="527" spans="1:47" x14ac:dyDescent="0.2">
      <c r="A527"/>
      <c r="B527"/>
      <c r="C527"/>
      <c r="D527"/>
      <c r="E527"/>
      <c r="F527"/>
      <c r="G527"/>
      <c r="H527"/>
      <c r="I527"/>
      <c r="J527"/>
      <c r="K527"/>
      <c r="L527" s="38"/>
      <c r="M527" s="39"/>
      <c r="N527"/>
      <c r="O527" s="38"/>
      <c r="P527" s="39"/>
      <c r="Q527"/>
      <c r="R527" s="80"/>
      <c r="S527" s="38"/>
      <c r="T527" s="39"/>
      <c r="U527" s="40"/>
      <c r="V527"/>
      <c r="W527"/>
      <c r="X527"/>
      <c r="Y527"/>
      <c r="Z527"/>
      <c r="AC527" s="67"/>
      <c r="AD527" s="67"/>
      <c r="AF527" s="67"/>
      <c r="AH527" s="67"/>
      <c r="AT527" s="8"/>
      <c r="AU527" s="9"/>
    </row>
    <row r="528" spans="1:47" x14ac:dyDescent="0.2">
      <c r="A528"/>
      <c r="B528"/>
      <c r="C528"/>
      <c r="D528"/>
      <c r="E528"/>
      <c r="F528"/>
      <c r="G528"/>
      <c r="H528"/>
      <c r="I528"/>
      <c r="J528"/>
      <c r="K528"/>
      <c r="L528" s="38"/>
      <c r="M528" s="39"/>
      <c r="N528"/>
      <c r="O528" s="38"/>
      <c r="P528" s="39"/>
      <c r="Q528"/>
      <c r="R528" s="80"/>
      <c r="S528" s="38"/>
      <c r="T528" s="39"/>
      <c r="U528" s="40"/>
      <c r="V528"/>
      <c r="W528"/>
      <c r="X528"/>
      <c r="Y528"/>
      <c r="Z528"/>
      <c r="AC528" s="67"/>
      <c r="AD528" s="67"/>
      <c r="AF528" s="67"/>
      <c r="AH528" s="67"/>
      <c r="AT528" s="8"/>
      <c r="AU528" s="9"/>
    </row>
    <row r="529" spans="1:47" x14ac:dyDescent="0.2">
      <c r="A529"/>
      <c r="B529"/>
      <c r="C529"/>
      <c r="D529"/>
      <c r="E529"/>
      <c r="F529"/>
      <c r="G529"/>
      <c r="H529"/>
      <c r="I529"/>
      <c r="J529"/>
      <c r="K529"/>
      <c r="L529" s="38"/>
      <c r="M529" s="39"/>
      <c r="N529"/>
      <c r="O529" s="38"/>
      <c r="P529" s="39"/>
      <c r="Q529"/>
      <c r="R529" s="80"/>
      <c r="S529" s="38"/>
      <c r="T529" s="39"/>
      <c r="U529" s="40"/>
      <c r="V529"/>
      <c r="W529"/>
      <c r="X529"/>
      <c r="Y529"/>
      <c r="Z529"/>
      <c r="AC529" s="67"/>
      <c r="AD529" s="67"/>
      <c r="AF529" s="67"/>
      <c r="AH529" s="67"/>
      <c r="AT529" s="8"/>
      <c r="AU529" s="9"/>
    </row>
    <row r="530" spans="1:47" x14ac:dyDescent="0.2">
      <c r="A530"/>
      <c r="B530"/>
      <c r="C530"/>
      <c r="D530"/>
      <c r="E530"/>
      <c r="F530"/>
      <c r="G530"/>
      <c r="H530"/>
      <c r="I530"/>
      <c r="J530"/>
      <c r="K530"/>
      <c r="L530" s="38"/>
      <c r="M530" s="39"/>
      <c r="N530"/>
      <c r="O530" s="38"/>
      <c r="P530" s="39"/>
      <c r="Q530"/>
      <c r="R530" s="80"/>
      <c r="S530" s="38"/>
      <c r="T530" s="39"/>
      <c r="U530" s="40"/>
      <c r="V530"/>
      <c r="W530"/>
      <c r="X530"/>
      <c r="Y530"/>
      <c r="Z530"/>
      <c r="AC530" s="67"/>
      <c r="AD530" s="67"/>
      <c r="AF530" s="67"/>
      <c r="AH530" s="67"/>
      <c r="AT530" s="8"/>
      <c r="AU530" s="9"/>
    </row>
    <row r="531" spans="1:47" x14ac:dyDescent="0.2">
      <c r="A531"/>
      <c r="B531"/>
      <c r="C531"/>
      <c r="D531"/>
      <c r="E531"/>
      <c r="F531"/>
      <c r="G531"/>
      <c r="H531"/>
      <c r="I531"/>
      <c r="J531"/>
      <c r="K531"/>
      <c r="L531" s="38"/>
      <c r="M531" s="39"/>
      <c r="N531"/>
      <c r="O531" s="38"/>
      <c r="P531" s="39"/>
      <c r="Q531"/>
      <c r="R531" s="80"/>
      <c r="S531" s="38"/>
      <c r="T531" s="39"/>
      <c r="U531" s="40"/>
      <c r="V531"/>
      <c r="W531"/>
      <c r="X531"/>
      <c r="Y531"/>
      <c r="Z531"/>
      <c r="AC531" s="67"/>
      <c r="AD531" s="67"/>
      <c r="AF531" s="67"/>
      <c r="AH531" s="67"/>
      <c r="AT531" s="8"/>
      <c r="AU531" s="9"/>
    </row>
    <row r="532" spans="1:47" x14ac:dyDescent="0.2">
      <c r="A532"/>
      <c r="B532"/>
      <c r="C532"/>
      <c r="D532"/>
      <c r="E532"/>
      <c r="F532"/>
      <c r="G532"/>
      <c r="H532"/>
      <c r="I532"/>
      <c r="J532"/>
      <c r="K532"/>
      <c r="L532" s="38"/>
      <c r="M532" s="39"/>
      <c r="N532"/>
      <c r="O532" s="38"/>
      <c r="P532" s="39"/>
      <c r="Q532"/>
      <c r="R532" s="80"/>
      <c r="S532" s="38"/>
      <c r="T532" s="39"/>
      <c r="U532" s="40"/>
      <c r="V532"/>
      <c r="W532"/>
      <c r="X532"/>
      <c r="Y532"/>
      <c r="Z532"/>
      <c r="AC532" s="67"/>
      <c r="AD532" s="67"/>
      <c r="AF532" s="67"/>
      <c r="AH532" s="67"/>
      <c r="AT532" s="8"/>
      <c r="AU532" s="9"/>
    </row>
    <row r="533" spans="1:47" x14ac:dyDescent="0.2">
      <c r="A533"/>
      <c r="B533"/>
      <c r="C533"/>
      <c r="D533"/>
      <c r="E533"/>
      <c r="F533"/>
      <c r="G533"/>
      <c r="H533"/>
      <c r="I533"/>
      <c r="J533"/>
      <c r="K533"/>
      <c r="L533" s="38"/>
      <c r="M533" s="39"/>
      <c r="N533"/>
      <c r="O533" s="38"/>
      <c r="P533" s="39"/>
      <c r="Q533"/>
      <c r="R533" s="80"/>
      <c r="S533" s="38"/>
      <c r="T533" s="39"/>
      <c r="U533" s="40"/>
      <c r="V533"/>
      <c r="W533"/>
      <c r="X533"/>
      <c r="Y533"/>
      <c r="Z533"/>
      <c r="AC533" s="67"/>
      <c r="AD533" s="67"/>
      <c r="AF533" s="67"/>
      <c r="AH533" s="67"/>
      <c r="AT533" s="8"/>
      <c r="AU533" s="9"/>
    </row>
    <row r="534" spans="1:47" x14ac:dyDescent="0.2">
      <c r="A534"/>
      <c r="B534"/>
      <c r="C534"/>
      <c r="D534"/>
      <c r="E534"/>
      <c r="F534"/>
      <c r="G534"/>
      <c r="H534"/>
      <c r="I534"/>
      <c r="J534"/>
      <c r="K534"/>
      <c r="L534" s="38"/>
      <c r="M534" s="39"/>
      <c r="N534"/>
      <c r="O534" s="38"/>
      <c r="P534" s="39"/>
      <c r="Q534"/>
      <c r="R534" s="80"/>
      <c r="S534" s="38"/>
      <c r="T534" s="39"/>
      <c r="U534" s="40"/>
      <c r="V534"/>
      <c r="W534"/>
      <c r="X534"/>
      <c r="Y534"/>
      <c r="Z534"/>
      <c r="AC534" s="67"/>
      <c r="AD534" s="67"/>
      <c r="AF534" s="67"/>
      <c r="AH534" s="67"/>
      <c r="AT534" s="8"/>
      <c r="AU534" s="9"/>
    </row>
    <row r="535" spans="1:47" x14ac:dyDescent="0.2">
      <c r="A535"/>
      <c r="B535"/>
      <c r="C535"/>
      <c r="D535"/>
      <c r="E535"/>
      <c r="F535"/>
      <c r="G535"/>
      <c r="H535"/>
      <c r="I535"/>
      <c r="J535"/>
      <c r="K535"/>
      <c r="L535" s="38"/>
      <c r="M535" s="39"/>
      <c r="N535"/>
      <c r="O535" s="38"/>
      <c r="P535" s="39"/>
      <c r="Q535"/>
      <c r="R535" s="80"/>
      <c r="S535" s="38"/>
      <c r="T535" s="39"/>
      <c r="U535" s="40"/>
      <c r="V535"/>
      <c r="W535"/>
      <c r="X535"/>
      <c r="Y535"/>
      <c r="Z535"/>
      <c r="AC535" s="67"/>
      <c r="AD535" s="67"/>
      <c r="AF535" s="67"/>
      <c r="AH535" s="67"/>
      <c r="AT535" s="8"/>
      <c r="AU535" s="9"/>
    </row>
    <row r="536" spans="1:47" x14ac:dyDescent="0.2">
      <c r="A536"/>
      <c r="B536"/>
      <c r="C536"/>
      <c r="D536"/>
      <c r="E536"/>
      <c r="F536"/>
      <c r="G536"/>
      <c r="H536"/>
      <c r="I536"/>
      <c r="J536"/>
      <c r="K536"/>
      <c r="L536" s="38"/>
      <c r="M536" s="39"/>
      <c r="N536"/>
      <c r="O536" s="38"/>
      <c r="P536" s="39"/>
      <c r="Q536"/>
      <c r="R536" s="80"/>
      <c r="S536" s="38"/>
      <c r="T536" s="39"/>
      <c r="U536" s="40"/>
      <c r="V536"/>
      <c r="W536"/>
      <c r="X536"/>
      <c r="Y536"/>
      <c r="Z536"/>
      <c r="AC536" s="67"/>
      <c r="AD536" s="67"/>
      <c r="AF536" s="67"/>
      <c r="AH536" s="67"/>
      <c r="AT536" s="8"/>
      <c r="AU536" s="9"/>
    </row>
    <row r="537" spans="1:47" x14ac:dyDescent="0.2">
      <c r="A537"/>
      <c r="B537"/>
      <c r="C537"/>
      <c r="D537"/>
      <c r="E537"/>
      <c r="F537"/>
      <c r="G537"/>
      <c r="H537"/>
      <c r="I537"/>
      <c r="J537"/>
      <c r="K537"/>
      <c r="L537" s="38"/>
      <c r="M537" s="39"/>
      <c r="N537"/>
      <c r="O537" s="38"/>
      <c r="P537" s="39"/>
      <c r="Q537"/>
      <c r="R537" s="80"/>
      <c r="S537" s="38"/>
      <c r="T537" s="39"/>
      <c r="U537" s="40"/>
      <c r="V537"/>
      <c r="W537"/>
      <c r="X537"/>
      <c r="Y537"/>
      <c r="Z537"/>
      <c r="AC537" s="67"/>
      <c r="AD537" s="67"/>
      <c r="AF537" s="67"/>
      <c r="AH537" s="67"/>
      <c r="AT537" s="8"/>
      <c r="AU537" s="9"/>
    </row>
    <row r="538" spans="1:47" x14ac:dyDescent="0.2">
      <c r="A538"/>
      <c r="B538"/>
      <c r="C538"/>
      <c r="D538"/>
      <c r="E538"/>
      <c r="F538"/>
      <c r="G538"/>
      <c r="H538"/>
      <c r="I538"/>
      <c r="J538"/>
      <c r="K538"/>
      <c r="L538" s="38"/>
      <c r="M538" s="39"/>
      <c r="N538"/>
      <c r="O538" s="38"/>
      <c r="P538" s="39"/>
      <c r="Q538"/>
      <c r="R538" s="80"/>
      <c r="S538" s="38"/>
      <c r="T538" s="39"/>
      <c r="U538" s="40"/>
      <c r="V538"/>
      <c r="W538"/>
      <c r="X538"/>
      <c r="Y538"/>
      <c r="Z538"/>
      <c r="AC538" s="67"/>
      <c r="AD538" s="67"/>
      <c r="AF538" s="67"/>
      <c r="AH538" s="67"/>
      <c r="AT538" s="8"/>
      <c r="AU538" s="9"/>
    </row>
    <row r="539" spans="1:47" x14ac:dyDescent="0.2">
      <c r="A539"/>
      <c r="B539"/>
      <c r="C539"/>
      <c r="D539"/>
      <c r="E539"/>
      <c r="F539"/>
      <c r="G539"/>
      <c r="H539"/>
      <c r="I539"/>
      <c r="J539"/>
      <c r="K539"/>
      <c r="L539" s="38"/>
      <c r="M539" s="39"/>
      <c r="N539"/>
      <c r="O539" s="38"/>
      <c r="P539" s="39"/>
      <c r="Q539"/>
      <c r="R539" s="80"/>
      <c r="S539" s="38"/>
      <c r="T539" s="39"/>
      <c r="U539" s="40"/>
      <c r="V539"/>
      <c r="W539"/>
      <c r="X539"/>
      <c r="Y539"/>
      <c r="Z539"/>
      <c r="AC539" s="67"/>
      <c r="AD539" s="67"/>
      <c r="AF539" s="67"/>
      <c r="AH539" s="67"/>
      <c r="AT539" s="8"/>
      <c r="AU539" s="9"/>
    </row>
    <row r="540" spans="1:47" x14ac:dyDescent="0.2">
      <c r="A540"/>
      <c r="B540"/>
      <c r="C540"/>
      <c r="D540"/>
      <c r="E540"/>
      <c r="F540"/>
      <c r="G540"/>
      <c r="H540"/>
      <c r="I540"/>
      <c r="J540"/>
      <c r="K540"/>
      <c r="L540" s="38"/>
      <c r="M540" s="39"/>
      <c r="N540"/>
      <c r="O540" s="38"/>
      <c r="P540" s="39"/>
      <c r="Q540"/>
      <c r="R540" s="80"/>
      <c r="S540" s="38"/>
      <c r="T540" s="39"/>
      <c r="U540" s="40"/>
      <c r="V540"/>
      <c r="W540"/>
      <c r="X540"/>
      <c r="Y540"/>
      <c r="Z540"/>
      <c r="AC540" s="67"/>
      <c r="AD540" s="67"/>
      <c r="AF540" s="67"/>
      <c r="AH540" s="67"/>
      <c r="AT540" s="8"/>
      <c r="AU540" s="9"/>
    </row>
    <row r="541" spans="1:47" x14ac:dyDescent="0.2">
      <c r="A541"/>
      <c r="B541"/>
      <c r="C541"/>
      <c r="D541"/>
      <c r="E541"/>
      <c r="F541"/>
      <c r="G541"/>
      <c r="H541"/>
      <c r="I541"/>
      <c r="J541"/>
      <c r="K541"/>
      <c r="L541" s="38"/>
      <c r="M541" s="39"/>
      <c r="N541"/>
      <c r="O541" s="38"/>
      <c r="P541" s="39"/>
      <c r="Q541"/>
      <c r="R541" s="80"/>
      <c r="S541" s="38"/>
      <c r="T541" s="39"/>
      <c r="U541" s="40"/>
      <c r="V541"/>
      <c r="W541"/>
      <c r="X541"/>
      <c r="Y541"/>
      <c r="Z541"/>
      <c r="AC541" s="67"/>
      <c r="AD541" s="67"/>
      <c r="AF541" s="67"/>
      <c r="AH541" s="67"/>
      <c r="AT541" s="8"/>
      <c r="AU541" s="9"/>
    </row>
    <row r="542" spans="1:47" x14ac:dyDescent="0.2">
      <c r="A542"/>
      <c r="B542"/>
      <c r="C542"/>
      <c r="D542"/>
      <c r="E542"/>
      <c r="F542"/>
      <c r="G542"/>
      <c r="H542"/>
      <c r="I542"/>
      <c r="J542"/>
      <c r="K542"/>
      <c r="L542" s="38"/>
      <c r="M542" s="39"/>
      <c r="N542"/>
      <c r="O542" s="38"/>
      <c r="P542" s="39"/>
      <c r="Q542"/>
      <c r="R542" s="80"/>
      <c r="S542" s="38"/>
      <c r="T542" s="39"/>
      <c r="U542" s="40"/>
      <c r="V542"/>
      <c r="W542"/>
      <c r="X542"/>
      <c r="Y542"/>
      <c r="Z542"/>
      <c r="AC542" s="67"/>
      <c r="AD542" s="67"/>
      <c r="AF542" s="67"/>
      <c r="AH542" s="67"/>
      <c r="AT542" s="8"/>
      <c r="AU542" s="9"/>
    </row>
    <row r="543" spans="1:47" x14ac:dyDescent="0.2">
      <c r="A543"/>
      <c r="B543"/>
      <c r="C543"/>
      <c r="D543"/>
      <c r="E543"/>
      <c r="F543"/>
      <c r="G543"/>
      <c r="H543"/>
      <c r="I543"/>
      <c r="J543"/>
      <c r="K543"/>
      <c r="L543" s="38"/>
      <c r="M543" s="39"/>
      <c r="N543"/>
      <c r="O543" s="38"/>
      <c r="P543" s="39"/>
      <c r="Q543"/>
      <c r="R543" s="80"/>
      <c r="S543" s="38"/>
      <c r="T543" s="39"/>
      <c r="U543" s="40"/>
      <c r="V543"/>
      <c r="W543"/>
      <c r="X543"/>
      <c r="Y543"/>
      <c r="Z543"/>
      <c r="AC543" s="67"/>
      <c r="AD543" s="67"/>
      <c r="AF543" s="67"/>
      <c r="AH543" s="67"/>
      <c r="AT543" s="8"/>
      <c r="AU543" s="9"/>
    </row>
    <row r="544" spans="1:47" x14ac:dyDescent="0.2">
      <c r="A544"/>
      <c r="B544"/>
      <c r="C544"/>
      <c r="D544"/>
      <c r="E544"/>
      <c r="F544"/>
      <c r="G544"/>
      <c r="H544"/>
      <c r="I544"/>
      <c r="J544"/>
      <c r="K544"/>
      <c r="L544" s="38"/>
      <c r="M544" s="39"/>
      <c r="N544"/>
      <c r="O544" s="38"/>
      <c r="P544" s="39"/>
      <c r="Q544"/>
      <c r="R544" s="80"/>
      <c r="S544" s="38"/>
      <c r="T544" s="39"/>
      <c r="U544" s="40"/>
      <c r="V544"/>
      <c r="W544"/>
      <c r="X544"/>
      <c r="Y544"/>
      <c r="Z544"/>
      <c r="AC544" s="67"/>
      <c r="AD544" s="67"/>
      <c r="AF544" s="67"/>
      <c r="AH544" s="67"/>
      <c r="AT544" s="8"/>
      <c r="AU544" s="9"/>
    </row>
    <row r="545" spans="1:47" x14ac:dyDescent="0.2">
      <c r="A545"/>
      <c r="B545"/>
      <c r="C545"/>
      <c r="D545"/>
      <c r="E545"/>
      <c r="F545"/>
      <c r="G545"/>
      <c r="H545"/>
      <c r="I545"/>
      <c r="J545"/>
      <c r="K545"/>
      <c r="L545" s="38"/>
      <c r="M545" s="39"/>
      <c r="N545"/>
      <c r="O545" s="38"/>
      <c r="P545" s="39"/>
      <c r="Q545"/>
      <c r="R545" s="80"/>
      <c r="S545" s="38"/>
      <c r="T545" s="39"/>
      <c r="U545" s="40"/>
      <c r="V545"/>
      <c r="W545"/>
      <c r="X545"/>
      <c r="Y545"/>
      <c r="Z545"/>
      <c r="AC545" s="67"/>
      <c r="AD545" s="67"/>
      <c r="AF545" s="67"/>
      <c r="AH545" s="67"/>
      <c r="AT545" s="8"/>
      <c r="AU545" s="9"/>
    </row>
    <row r="546" spans="1:47" x14ac:dyDescent="0.2">
      <c r="A546"/>
      <c r="B546"/>
      <c r="C546"/>
      <c r="D546"/>
      <c r="E546"/>
      <c r="F546"/>
      <c r="G546"/>
      <c r="H546"/>
      <c r="I546"/>
      <c r="J546"/>
      <c r="K546"/>
      <c r="L546" s="38"/>
      <c r="M546" s="39"/>
      <c r="N546"/>
      <c r="O546" s="38"/>
      <c r="P546" s="39"/>
      <c r="Q546"/>
      <c r="R546" s="80"/>
      <c r="S546" s="38"/>
      <c r="T546" s="39"/>
      <c r="U546" s="40"/>
      <c r="V546"/>
      <c r="W546"/>
      <c r="X546"/>
      <c r="Y546"/>
      <c r="Z546"/>
      <c r="AC546" s="67"/>
      <c r="AD546" s="67"/>
      <c r="AF546" s="67"/>
      <c r="AH546" s="67"/>
      <c r="AT546" s="8"/>
      <c r="AU546" s="9"/>
    </row>
    <row r="547" spans="1:47" x14ac:dyDescent="0.2">
      <c r="A547"/>
      <c r="B547"/>
      <c r="C547"/>
      <c r="D547"/>
      <c r="E547"/>
      <c r="F547"/>
      <c r="G547"/>
      <c r="H547"/>
      <c r="I547"/>
      <c r="J547"/>
      <c r="K547"/>
      <c r="L547" s="38"/>
      <c r="M547" s="39"/>
      <c r="N547"/>
      <c r="O547" s="38"/>
      <c r="P547" s="39"/>
      <c r="Q547"/>
      <c r="R547" s="80"/>
      <c r="S547" s="38"/>
      <c r="T547" s="39"/>
      <c r="U547" s="40"/>
      <c r="V547"/>
      <c r="W547"/>
      <c r="X547"/>
      <c r="Y547"/>
      <c r="Z547"/>
      <c r="AC547" s="67"/>
      <c r="AD547" s="67"/>
      <c r="AF547" s="67"/>
      <c r="AH547" s="67"/>
      <c r="AT547" s="8"/>
      <c r="AU547" s="9"/>
    </row>
    <row r="548" spans="1:47" x14ac:dyDescent="0.2">
      <c r="A548"/>
      <c r="B548"/>
      <c r="C548"/>
      <c r="D548"/>
      <c r="E548"/>
      <c r="F548"/>
      <c r="G548"/>
      <c r="H548"/>
      <c r="I548"/>
      <c r="J548"/>
      <c r="K548"/>
      <c r="L548" s="38"/>
      <c r="M548" s="39"/>
      <c r="N548"/>
      <c r="O548" s="38"/>
      <c r="P548" s="39"/>
      <c r="Q548"/>
      <c r="R548" s="80"/>
      <c r="S548" s="38"/>
      <c r="T548" s="39"/>
      <c r="U548" s="40"/>
      <c r="V548"/>
      <c r="W548"/>
      <c r="X548"/>
      <c r="Y548"/>
      <c r="Z548"/>
      <c r="AC548" s="67"/>
      <c r="AD548" s="67"/>
      <c r="AF548" s="67"/>
      <c r="AH548" s="67"/>
      <c r="AT548" s="8"/>
      <c r="AU548" s="9"/>
    </row>
    <row r="549" spans="1:47" x14ac:dyDescent="0.2">
      <c r="A549"/>
      <c r="B549"/>
      <c r="C549"/>
      <c r="D549"/>
      <c r="E549"/>
      <c r="F549"/>
      <c r="G549"/>
      <c r="H549"/>
      <c r="I549"/>
      <c r="J549"/>
      <c r="K549"/>
      <c r="L549" s="38"/>
      <c r="M549" s="39"/>
      <c r="N549"/>
      <c r="O549" s="38"/>
      <c r="P549" s="39"/>
      <c r="Q549"/>
      <c r="R549" s="80"/>
      <c r="S549" s="38"/>
      <c r="T549" s="39"/>
      <c r="U549" s="40"/>
      <c r="V549"/>
      <c r="W549"/>
      <c r="X549"/>
      <c r="Y549"/>
      <c r="Z549"/>
      <c r="AC549" s="67"/>
      <c r="AD549" s="67"/>
      <c r="AF549" s="67"/>
      <c r="AH549" s="67"/>
      <c r="AT549" s="8"/>
      <c r="AU549" s="9"/>
    </row>
    <row r="550" spans="1:47" x14ac:dyDescent="0.2">
      <c r="A550"/>
      <c r="B550"/>
      <c r="C550"/>
      <c r="D550"/>
      <c r="E550"/>
      <c r="F550"/>
      <c r="G550"/>
      <c r="H550"/>
      <c r="I550"/>
      <c r="J550"/>
      <c r="K550"/>
      <c r="L550" s="38"/>
      <c r="M550" s="39"/>
      <c r="N550"/>
      <c r="O550" s="38"/>
      <c r="P550" s="39"/>
      <c r="Q550"/>
      <c r="R550" s="80"/>
      <c r="S550" s="38"/>
      <c r="T550" s="39"/>
      <c r="U550" s="40"/>
      <c r="V550"/>
      <c r="W550"/>
      <c r="X550"/>
      <c r="Y550"/>
      <c r="Z550"/>
      <c r="AC550" s="67"/>
      <c r="AD550" s="67"/>
      <c r="AF550" s="67"/>
      <c r="AH550" s="67"/>
      <c r="AT550" s="8"/>
      <c r="AU550" s="9"/>
    </row>
    <row r="551" spans="1:47" x14ac:dyDescent="0.2">
      <c r="A551"/>
      <c r="B551"/>
      <c r="C551"/>
      <c r="D551"/>
      <c r="E551"/>
      <c r="F551"/>
      <c r="G551"/>
      <c r="H551"/>
      <c r="I551"/>
      <c r="J551"/>
      <c r="K551"/>
      <c r="L551" s="38"/>
      <c r="M551" s="39"/>
      <c r="N551"/>
      <c r="O551" s="38"/>
      <c r="P551" s="39"/>
      <c r="Q551"/>
      <c r="R551" s="80"/>
      <c r="S551" s="38"/>
      <c r="T551" s="39"/>
      <c r="U551" s="40"/>
      <c r="V551"/>
      <c r="W551"/>
      <c r="X551"/>
      <c r="Y551"/>
      <c r="Z551"/>
      <c r="AC551" s="67"/>
      <c r="AD551" s="67"/>
      <c r="AF551" s="67"/>
      <c r="AH551" s="67"/>
      <c r="AT551" s="8"/>
      <c r="AU551" s="9"/>
    </row>
    <row r="552" spans="1:47" x14ac:dyDescent="0.2">
      <c r="A552"/>
      <c r="B552"/>
      <c r="C552"/>
      <c r="D552"/>
      <c r="E552"/>
      <c r="F552"/>
      <c r="G552"/>
      <c r="H552"/>
      <c r="I552"/>
      <c r="J552"/>
      <c r="K552"/>
      <c r="L552" s="38"/>
      <c r="M552" s="39"/>
      <c r="N552"/>
      <c r="O552" s="38"/>
      <c r="P552" s="39"/>
      <c r="Q552"/>
      <c r="R552" s="80"/>
      <c r="S552" s="38"/>
      <c r="T552" s="39"/>
      <c r="U552" s="40"/>
      <c r="V552"/>
      <c r="W552"/>
      <c r="X552"/>
      <c r="Y552"/>
      <c r="Z552"/>
      <c r="AC552" s="67"/>
      <c r="AD552" s="67"/>
      <c r="AF552" s="67"/>
      <c r="AH552" s="67"/>
      <c r="AT552" s="8"/>
      <c r="AU552" s="9"/>
    </row>
    <row r="553" spans="1:47" x14ac:dyDescent="0.2">
      <c r="A553"/>
      <c r="B553"/>
      <c r="C553"/>
      <c r="D553"/>
      <c r="E553"/>
      <c r="F553"/>
      <c r="G553"/>
      <c r="H553"/>
      <c r="I553"/>
      <c r="J553"/>
      <c r="K553"/>
      <c r="L553" s="38"/>
      <c r="M553" s="39"/>
      <c r="N553"/>
      <c r="O553" s="38"/>
      <c r="P553" s="39"/>
      <c r="Q553"/>
      <c r="R553" s="80"/>
      <c r="S553" s="38"/>
      <c r="T553" s="39"/>
      <c r="U553" s="40"/>
      <c r="V553"/>
      <c r="W553"/>
      <c r="X553"/>
      <c r="Y553"/>
      <c r="Z553"/>
      <c r="AC553" s="67"/>
      <c r="AD553" s="67"/>
      <c r="AF553" s="67"/>
      <c r="AH553" s="67"/>
      <c r="AT553" s="8"/>
      <c r="AU553" s="9"/>
    </row>
    <row r="554" spans="1:47" x14ac:dyDescent="0.2">
      <c r="A554"/>
      <c r="B554"/>
      <c r="C554"/>
      <c r="D554"/>
      <c r="E554"/>
      <c r="F554"/>
      <c r="G554"/>
      <c r="H554"/>
      <c r="I554"/>
      <c r="J554"/>
      <c r="K554"/>
      <c r="L554" s="38"/>
      <c r="M554" s="39"/>
      <c r="N554"/>
      <c r="O554" s="38"/>
      <c r="P554" s="39"/>
      <c r="Q554"/>
      <c r="R554" s="80"/>
      <c r="S554" s="38"/>
      <c r="T554" s="39"/>
      <c r="U554" s="40"/>
      <c r="V554"/>
      <c r="W554"/>
      <c r="X554"/>
      <c r="Y554"/>
      <c r="Z554"/>
      <c r="AC554" s="67"/>
      <c r="AD554" s="67"/>
      <c r="AF554" s="67"/>
      <c r="AH554" s="67"/>
      <c r="AT554" s="8"/>
      <c r="AU554" s="9"/>
    </row>
    <row r="555" spans="1:47" x14ac:dyDescent="0.2">
      <c r="A555"/>
      <c r="B555"/>
      <c r="C555"/>
      <c r="D555"/>
      <c r="E555"/>
      <c r="F555"/>
      <c r="G555"/>
      <c r="H555"/>
      <c r="I555"/>
      <c r="J555"/>
      <c r="K555"/>
      <c r="L555" s="38"/>
      <c r="M555" s="39"/>
      <c r="N555"/>
      <c r="O555" s="38"/>
      <c r="P555" s="39"/>
      <c r="Q555"/>
      <c r="R555" s="80"/>
      <c r="S555" s="38"/>
      <c r="T555" s="39"/>
      <c r="U555" s="40"/>
      <c r="V555"/>
      <c r="W555"/>
      <c r="X555"/>
      <c r="Y555"/>
      <c r="Z555"/>
      <c r="AC555" s="67"/>
      <c r="AD555" s="67"/>
      <c r="AF555" s="67"/>
      <c r="AH555" s="67"/>
      <c r="AT555" s="8"/>
      <c r="AU555" s="9"/>
    </row>
    <row r="556" spans="1:47" x14ac:dyDescent="0.2">
      <c r="A556"/>
      <c r="B556"/>
      <c r="C556"/>
      <c r="D556"/>
      <c r="E556"/>
      <c r="F556"/>
      <c r="G556"/>
      <c r="H556"/>
      <c r="I556"/>
      <c r="J556"/>
      <c r="K556"/>
      <c r="L556" s="38"/>
      <c r="M556" s="39"/>
      <c r="N556"/>
      <c r="O556" s="38"/>
      <c r="P556" s="39"/>
      <c r="Q556"/>
      <c r="R556" s="80"/>
      <c r="S556" s="38"/>
      <c r="T556" s="39"/>
      <c r="U556" s="40"/>
      <c r="V556"/>
      <c r="W556"/>
      <c r="X556"/>
      <c r="Y556"/>
      <c r="Z556"/>
      <c r="AC556" s="67"/>
      <c r="AD556" s="67"/>
      <c r="AF556" s="67"/>
      <c r="AH556" s="67"/>
      <c r="AT556" s="8"/>
      <c r="AU556" s="9"/>
    </row>
    <row r="557" spans="1:47" x14ac:dyDescent="0.2">
      <c r="A557"/>
      <c r="B557"/>
      <c r="C557"/>
      <c r="D557"/>
      <c r="E557"/>
      <c r="F557"/>
      <c r="G557"/>
      <c r="H557"/>
      <c r="I557"/>
      <c r="J557"/>
      <c r="K557"/>
      <c r="L557" s="38"/>
      <c r="M557" s="39"/>
      <c r="N557"/>
      <c r="O557" s="38"/>
      <c r="P557" s="39"/>
      <c r="Q557"/>
      <c r="R557" s="80"/>
      <c r="S557" s="38"/>
      <c r="T557" s="39"/>
      <c r="U557" s="40"/>
      <c r="V557"/>
      <c r="W557"/>
      <c r="X557"/>
      <c r="Y557"/>
      <c r="Z557"/>
      <c r="AC557" s="67"/>
      <c r="AD557" s="67"/>
      <c r="AF557" s="67"/>
      <c r="AH557" s="67"/>
      <c r="AT557" s="8"/>
      <c r="AU557" s="9"/>
    </row>
    <row r="558" spans="1:47" x14ac:dyDescent="0.2">
      <c r="A558"/>
      <c r="B558"/>
      <c r="C558"/>
      <c r="D558"/>
      <c r="E558"/>
      <c r="F558"/>
      <c r="G558"/>
      <c r="H558"/>
      <c r="I558"/>
      <c r="J558"/>
      <c r="K558"/>
      <c r="L558" s="38"/>
      <c r="M558" s="39"/>
      <c r="N558"/>
      <c r="O558" s="38"/>
      <c r="P558" s="39"/>
      <c r="Q558"/>
      <c r="R558" s="80"/>
      <c r="S558" s="38"/>
      <c r="T558" s="39"/>
      <c r="U558" s="40"/>
      <c r="V558"/>
      <c r="W558"/>
      <c r="X558"/>
      <c r="Y558"/>
      <c r="Z558"/>
      <c r="AC558" s="67"/>
      <c r="AD558" s="67"/>
      <c r="AF558" s="67"/>
      <c r="AH558" s="67"/>
      <c r="AT558" s="8"/>
      <c r="AU558" s="9"/>
    </row>
    <row r="559" spans="1:47" x14ac:dyDescent="0.2">
      <c r="A559"/>
      <c r="B559"/>
      <c r="C559"/>
      <c r="D559"/>
      <c r="E559"/>
      <c r="F559"/>
      <c r="G559"/>
      <c r="H559"/>
      <c r="I559"/>
      <c r="J559"/>
      <c r="K559"/>
      <c r="L559" s="38"/>
      <c r="M559" s="39"/>
      <c r="N559"/>
      <c r="O559" s="38"/>
      <c r="P559" s="39"/>
      <c r="Q559"/>
      <c r="R559" s="80"/>
      <c r="S559" s="38"/>
      <c r="T559" s="39"/>
      <c r="U559" s="40"/>
      <c r="V559"/>
      <c r="W559"/>
      <c r="X559"/>
      <c r="Y559"/>
      <c r="Z559"/>
      <c r="AC559" s="67"/>
      <c r="AD559" s="67"/>
      <c r="AF559" s="67"/>
      <c r="AH559" s="67"/>
      <c r="AT559" s="8"/>
      <c r="AU559" s="9"/>
    </row>
    <row r="560" spans="1:47" x14ac:dyDescent="0.2">
      <c r="A560"/>
      <c r="B560"/>
      <c r="C560"/>
      <c r="D560"/>
      <c r="E560"/>
      <c r="F560"/>
      <c r="G560"/>
      <c r="H560"/>
      <c r="I560"/>
      <c r="J560"/>
      <c r="K560"/>
      <c r="L560" s="38"/>
      <c r="M560" s="39"/>
      <c r="N560"/>
      <c r="O560" s="38"/>
      <c r="P560" s="39"/>
      <c r="Q560"/>
      <c r="R560" s="80"/>
      <c r="S560" s="38"/>
      <c r="T560" s="39"/>
      <c r="U560" s="40"/>
      <c r="V560"/>
      <c r="W560"/>
      <c r="X560"/>
      <c r="Y560"/>
      <c r="Z560"/>
      <c r="AC560" s="67"/>
      <c r="AD560" s="67"/>
      <c r="AF560" s="67"/>
      <c r="AH560" s="67"/>
      <c r="AT560" s="8"/>
      <c r="AU560" s="9"/>
    </row>
    <row r="561" spans="1:47" x14ac:dyDescent="0.2">
      <c r="A561"/>
      <c r="B561"/>
      <c r="C561"/>
      <c r="D561"/>
      <c r="E561"/>
      <c r="F561"/>
      <c r="G561"/>
      <c r="H561"/>
      <c r="I561"/>
      <c r="J561"/>
      <c r="K561"/>
      <c r="L561" s="38"/>
      <c r="M561" s="39"/>
      <c r="N561"/>
      <c r="O561" s="38"/>
      <c r="P561" s="39"/>
      <c r="Q561"/>
      <c r="R561" s="80"/>
      <c r="S561" s="38"/>
      <c r="T561" s="39"/>
      <c r="U561" s="40"/>
      <c r="V561"/>
      <c r="W561"/>
      <c r="X561"/>
      <c r="Y561"/>
      <c r="Z561"/>
      <c r="AC561" s="67"/>
      <c r="AD561" s="67"/>
      <c r="AF561" s="67"/>
      <c r="AH561" s="67"/>
      <c r="AT561" s="8"/>
      <c r="AU561" s="9"/>
    </row>
    <row r="562" spans="1:47" x14ac:dyDescent="0.2">
      <c r="A562"/>
      <c r="B562"/>
      <c r="C562"/>
      <c r="D562"/>
      <c r="E562"/>
      <c r="F562"/>
      <c r="G562"/>
      <c r="H562"/>
      <c r="I562"/>
      <c r="J562"/>
      <c r="K562"/>
      <c r="L562" s="38"/>
      <c r="M562" s="39"/>
      <c r="N562"/>
      <c r="O562" s="38"/>
      <c r="P562" s="39"/>
      <c r="Q562"/>
      <c r="R562" s="80"/>
      <c r="S562" s="38"/>
      <c r="T562" s="39"/>
      <c r="U562" s="40"/>
      <c r="V562"/>
      <c r="W562"/>
      <c r="X562"/>
      <c r="Y562"/>
      <c r="Z562"/>
      <c r="AC562" s="67"/>
      <c r="AD562" s="67"/>
      <c r="AF562" s="67"/>
      <c r="AH562" s="67"/>
      <c r="AT562" s="8"/>
      <c r="AU562" s="9"/>
    </row>
    <row r="563" spans="1:47" x14ac:dyDescent="0.2">
      <c r="A563"/>
      <c r="B563"/>
      <c r="C563"/>
      <c r="D563"/>
      <c r="E563"/>
      <c r="F563"/>
      <c r="G563"/>
      <c r="H563"/>
      <c r="I563"/>
      <c r="J563"/>
      <c r="K563"/>
      <c r="L563" s="38"/>
      <c r="M563" s="39"/>
      <c r="N563"/>
      <c r="O563" s="38"/>
      <c r="P563" s="39"/>
      <c r="Q563"/>
      <c r="R563" s="80"/>
      <c r="S563" s="38"/>
      <c r="T563" s="39"/>
      <c r="U563" s="40"/>
      <c r="V563"/>
      <c r="W563"/>
      <c r="X563"/>
      <c r="Y563"/>
      <c r="Z563"/>
      <c r="AC563" s="67"/>
      <c r="AD563" s="67"/>
      <c r="AF563" s="67"/>
      <c r="AH563" s="67"/>
      <c r="AT563" s="8"/>
      <c r="AU563" s="9"/>
    </row>
    <row r="564" spans="1:47" x14ac:dyDescent="0.2">
      <c r="A564"/>
      <c r="B564"/>
      <c r="C564"/>
      <c r="D564"/>
      <c r="E564"/>
      <c r="F564"/>
      <c r="G564"/>
      <c r="H564"/>
      <c r="I564"/>
      <c r="J564"/>
      <c r="K564"/>
      <c r="L564" s="38"/>
      <c r="M564" s="39"/>
      <c r="N564"/>
      <c r="O564" s="38"/>
      <c r="P564" s="39"/>
      <c r="Q564"/>
      <c r="R564" s="80"/>
      <c r="S564" s="38"/>
      <c r="T564" s="39"/>
      <c r="U564" s="40"/>
      <c r="V564"/>
      <c r="W564"/>
      <c r="X564"/>
      <c r="Y564"/>
      <c r="Z564"/>
      <c r="AC564" s="67"/>
      <c r="AD564" s="67"/>
      <c r="AF564" s="67"/>
      <c r="AH564" s="67"/>
      <c r="AT564" s="8"/>
      <c r="AU564" s="9"/>
    </row>
    <row r="565" spans="1:47" x14ac:dyDescent="0.2">
      <c r="A565"/>
      <c r="B565"/>
      <c r="C565"/>
      <c r="D565"/>
      <c r="E565"/>
      <c r="F565"/>
      <c r="G565"/>
      <c r="H565"/>
      <c r="I565"/>
      <c r="J565"/>
      <c r="K565"/>
      <c r="L565" s="38"/>
      <c r="M565" s="39"/>
      <c r="N565"/>
      <c r="O565" s="38"/>
      <c r="P565" s="39"/>
      <c r="Q565"/>
      <c r="R565" s="80"/>
      <c r="S565" s="38"/>
      <c r="T565" s="39"/>
      <c r="U565" s="40"/>
      <c r="V565"/>
      <c r="W565"/>
      <c r="X565"/>
      <c r="Y565"/>
      <c r="Z565"/>
      <c r="AC565" s="67"/>
      <c r="AD565" s="67"/>
      <c r="AF565" s="67"/>
      <c r="AH565" s="67"/>
      <c r="AT565" s="8"/>
      <c r="AU565" s="9"/>
    </row>
    <row r="566" spans="1:47" x14ac:dyDescent="0.2">
      <c r="A566"/>
      <c r="B566"/>
      <c r="C566"/>
      <c r="D566"/>
      <c r="E566"/>
      <c r="F566"/>
      <c r="G566"/>
      <c r="H566"/>
      <c r="I566"/>
      <c r="J566"/>
      <c r="K566"/>
      <c r="L566" s="38"/>
      <c r="M566" s="39"/>
      <c r="N566"/>
      <c r="O566" s="38"/>
      <c r="P566" s="39"/>
      <c r="Q566"/>
      <c r="R566" s="80"/>
      <c r="S566" s="38"/>
      <c r="T566" s="39"/>
      <c r="U566" s="40"/>
      <c r="V566"/>
      <c r="W566"/>
      <c r="X566"/>
      <c r="Y566"/>
      <c r="Z566"/>
      <c r="AC566" s="67"/>
      <c r="AD566" s="67"/>
      <c r="AF566" s="67"/>
      <c r="AH566" s="67"/>
      <c r="AT566" s="8"/>
      <c r="AU566" s="9"/>
    </row>
    <row r="567" spans="1:47" x14ac:dyDescent="0.2">
      <c r="A567"/>
      <c r="B567"/>
      <c r="C567"/>
      <c r="D567"/>
      <c r="E567"/>
      <c r="F567"/>
      <c r="G567"/>
      <c r="H567"/>
      <c r="I567"/>
      <c r="J567"/>
      <c r="K567"/>
      <c r="L567" s="38"/>
      <c r="M567" s="39"/>
      <c r="N567"/>
      <c r="O567" s="38"/>
      <c r="P567" s="39"/>
      <c r="Q567"/>
      <c r="R567" s="80"/>
      <c r="S567" s="38"/>
      <c r="T567" s="39"/>
      <c r="U567" s="40"/>
      <c r="V567"/>
      <c r="W567"/>
      <c r="X567"/>
      <c r="Y567"/>
      <c r="Z567"/>
      <c r="AC567" s="67"/>
      <c r="AD567" s="67"/>
      <c r="AF567" s="67"/>
      <c r="AH567" s="67"/>
      <c r="AT567" s="8"/>
      <c r="AU567" s="9"/>
    </row>
    <row r="568" spans="1:47" x14ac:dyDescent="0.2">
      <c r="A568"/>
      <c r="B568"/>
      <c r="C568"/>
      <c r="D568"/>
      <c r="E568"/>
      <c r="F568"/>
      <c r="G568"/>
      <c r="H568"/>
      <c r="I568"/>
      <c r="J568"/>
      <c r="K568"/>
      <c r="L568" s="38"/>
      <c r="M568" s="39"/>
      <c r="N568"/>
      <c r="O568" s="38"/>
      <c r="P568" s="39"/>
      <c r="Q568"/>
      <c r="R568" s="80"/>
      <c r="S568" s="38"/>
      <c r="T568" s="39"/>
      <c r="U568" s="40"/>
      <c r="V568"/>
      <c r="W568"/>
      <c r="X568"/>
      <c r="Y568"/>
      <c r="Z568"/>
      <c r="AC568" s="67"/>
      <c r="AD568" s="67"/>
      <c r="AF568" s="67"/>
      <c r="AH568" s="67"/>
      <c r="AT568" s="8"/>
      <c r="AU568" s="9"/>
    </row>
    <row r="569" spans="1:47" x14ac:dyDescent="0.2">
      <c r="A569"/>
      <c r="B569"/>
      <c r="C569"/>
      <c r="D569"/>
      <c r="E569"/>
      <c r="F569"/>
      <c r="G569"/>
      <c r="H569"/>
      <c r="I569"/>
      <c r="J569"/>
      <c r="K569"/>
      <c r="L569" s="38"/>
      <c r="M569" s="39"/>
      <c r="N569"/>
      <c r="O569" s="38"/>
      <c r="P569" s="39"/>
      <c r="Q569"/>
      <c r="R569" s="80"/>
      <c r="S569" s="38"/>
      <c r="T569" s="39"/>
      <c r="U569" s="40"/>
      <c r="V569"/>
      <c r="W569"/>
      <c r="X569"/>
      <c r="Y569"/>
      <c r="Z569"/>
      <c r="AC569" s="67"/>
      <c r="AD569" s="67"/>
      <c r="AF569" s="67"/>
      <c r="AH569" s="67"/>
      <c r="AT569" s="8"/>
      <c r="AU569" s="9"/>
    </row>
    <row r="570" spans="1:47" x14ac:dyDescent="0.2">
      <c r="A570"/>
      <c r="B570"/>
      <c r="C570"/>
      <c r="D570"/>
      <c r="E570"/>
      <c r="F570"/>
      <c r="G570"/>
      <c r="H570"/>
      <c r="I570"/>
      <c r="J570"/>
      <c r="K570"/>
      <c r="L570" s="38"/>
      <c r="M570" s="39"/>
      <c r="N570"/>
      <c r="O570" s="38"/>
      <c r="P570" s="39"/>
      <c r="Q570"/>
      <c r="R570" s="80"/>
      <c r="S570" s="38"/>
      <c r="T570" s="39"/>
      <c r="U570" s="40"/>
      <c r="V570"/>
      <c r="W570"/>
      <c r="X570"/>
      <c r="Y570"/>
      <c r="Z570"/>
      <c r="AC570" s="67"/>
      <c r="AD570" s="67"/>
      <c r="AF570" s="67"/>
      <c r="AH570" s="67"/>
      <c r="AT570" s="8"/>
      <c r="AU570" s="9"/>
    </row>
    <row r="571" spans="1:47" x14ac:dyDescent="0.2">
      <c r="A571"/>
      <c r="B571"/>
      <c r="C571"/>
      <c r="D571"/>
      <c r="E571"/>
      <c r="F571"/>
      <c r="G571"/>
      <c r="H571"/>
      <c r="I571"/>
      <c r="J571"/>
      <c r="K571"/>
      <c r="L571" s="38"/>
      <c r="M571" s="39"/>
      <c r="N571"/>
      <c r="O571" s="38"/>
      <c r="P571" s="39"/>
      <c r="Q571"/>
      <c r="R571" s="80"/>
      <c r="S571" s="38"/>
      <c r="T571" s="39"/>
      <c r="U571" s="40"/>
      <c r="V571"/>
      <c r="W571"/>
      <c r="X571"/>
      <c r="Y571"/>
      <c r="Z571"/>
      <c r="AC571" s="67"/>
      <c r="AD571" s="67"/>
      <c r="AF571" s="67"/>
      <c r="AH571" s="67"/>
      <c r="AT571" s="8"/>
      <c r="AU571" s="9"/>
    </row>
    <row r="572" spans="1:47" x14ac:dyDescent="0.2">
      <c r="A572"/>
      <c r="B572"/>
      <c r="C572"/>
      <c r="D572"/>
      <c r="E572"/>
      <c r="F572"/>
      <c r="G572"/>
      <c r="H572"/>
      <c r="I572"/>
      <c r="J572"/>
      <c r="K572"/>
      <c r="L572" s="38"/>
      <c r="M572" s="39"/>
      <c r="N572"/>
      <c r="O572" s="38"/>
      <c r="P572" s="39"/>
      <c r="Q572"/>
      <c r="R572" s="80"/>
      <c r="S572" s="38"/>
      <c r="T572" s="39"/>
      <c r="U572" s="40"/>
      <c r="V572"/>
      <c r="W572"/>
      <c r="X572"/>
      <c r="Y572"/>
      <c r="Z572"/>
      <c r="AC572" s="67"/>
      <c r="AD572" s="67"/>
      <c r="AF572" s="67"/>
      <c r="AH572" s="67"/>
      <c r="AT572" s="8"/>
      <c r="AU572" s="9"/>
    </row>
    <row r="573" spans="1:47" x14ac:dyDescent="0.2">
      <c r="A573"/>
      <c r="B573"/>
      <c r="C573"/>
      <c r="D573"/>
      <c r="E573"/>
      <c r="F573"/>
      <c r="G573"/>
      <c r="H573"/>
      <c r="I573"/>
      <c r="J573"/>
      <c r="K573"/>
      <c r="L573" s="38"/>
      <c r="M573" s="39"/>
      <c r="N573"/>
      <c r="O573" s="38"/>
      <c r="P573" s="39"/>
      <c r="Q573"/>
      <c r="R573" s="80"/>
      <c r="S573" s="38"/>
      <c r="T573" s="39"/>
      <c r="U573" s="40"/>
      <c r="V573"/>
      <c r="W573"/>
      <c r="X573"/>
      <c r="Y573"/>
      <c r="Z573"/>
      <c r="AC573" s="67"/>
      <c r="AD573" s="67"/>
      <c r="AF573" s="67"/>
      <c r="AH573" s="67"/>
      <c r="AT573" s="8"/>
      <c r="AU573" s="9"/>
    </row>
    <row r="574" spans="1:47" x14ac:dyDescent="0.2">
      <c r="A574"/>
      <c r="B574"/>
      <c r="C574"/>
      <c r="D574"/>
      <c r="E574"/>
      <c r="F574"/>
      <c r="G574"/>
      <c r="H574"/>
      <c r="I574"/>
      <c r="J574"/>
      <c r="K574"/>
      <c r="L574" s="38"/>
      <c r="M574" s="39"/>
      <c r="N574"/>
      <c r="O574" s="38"/>
      <c r="P574" s="39"/>
      <c r="Q574"/>
      <c r="R574" s="80"/>
      <c r="S574" s="38"/>
      <c r="T574" s="39"/>
      <c r="U574" s="40"/>
      <c r="V574"/>
      <c r="W574"/>
      <c r="X574"/>
      <c r="Y574"/>
      <c r="Z574"/>
      <c r="AC574" s="67"/>
      <c r="AD574" s="67"/>
      <c r="AF574" s="67"/>
      <c r="AH574" s="67"/>
      <c r="AT574" s="8"/>
      <c r="AU574" s="9"/>
    </row>
    <row r="575" spans="1:47" x14ac:dyDescent="0.2">
      <c r="A575"/>
      <c r="B575"/>
      <c r="C575"/>
      <c r="D575"/>
      <c r="E575"/>
      <c r="F575"/>
      <c r="G575"/>
      <c r="H575"/>
      <c r="I575"/>
      <c r="J575"/>
      <c r="K575"/>
      <c r="L575" s="38"/>
      <c r="M575" s="39"/>
      <c r="N575"/>
      <c r="O575" s="38"/>
      <c r="P575" s="39"/>
      <c r="Q575"/>
      <c r="R575" s="80"/>
      <c r="S575" s="38"/>
      <c r="T575" s="39"/>
      <c r="U575" s="40"/>
      <c r="V575"/>
      <c r="W575"/>
      <c r="X575"/>
      <c r="Y575"/>
      <c r="Z575"/>
      <c r="AC575" s="67"/>
      <c r="AD575" s="67"/>
      <c r="AF575" s="67"/>
      <c r="AH575" s="67"/>
      <c r="AT575" s="8"/>
      <c r="AU575" s="9"/>
    </row>
    <row r="576" spans="1:47" x14ac:dyDescent="0.2">
      <c r="A576"/>
      <c r="B576"/>
      <c r="C576"/>
      <c r="D576"/>
      <c r="E576"/>
      <c r="F576"/>
      <c r="G576"/>
      <c r="H576"/>
      <c r="I576"/>
      <c r="J576"/>
      <c r="K576"/>
      <c r="L576" s="38"/>
      <c r="M576" s="39"/>
      <c r="N576"/>
      <c r="O576" s="38"/>
      <c r="P576" s="39"/>
      <c r="Q576"/>
      <c r="R576" s="80"/>
      <c r="S576" s="38"/>
      <c r="T576" s="39"/>
      <c r="U576" s="40"/>
      <c r="V576"/>
      <c r="W576"/>
      <c r="X576"/>
      <c r="Y576"/>
      <c r="Z576"/>
      <c r="AC576" s="67"/>
      <c r="AD576" s="67"/>
      <c r="AF576" s="67"/>
      <c r="AH576" s="67"/>
      <c r="AT576" s="8"/>
      <c r="AU576" s="9"/>
    </row>
    <row r="577" spans="1:47" x14ac:dyDescent="0.2">
      <c r="A577"/>
      <c r="B577"/>
      <c r="C577"/>
      <c r="D577"/>
      <c r="E577"/>
      <c r="F577"/>
      <c r="G577"/>
      <c r="H577"/>
      <c r="I577"/>
      <c r="J577"/>
      <c r="K577"/>
      <c r="L577" s="38"/>
      <c r="M577" s="39"/>
      <c r="N577"/>
      <c r="O577" s="38"/>
      <c r="P577" s="39"/>
      <c r="Q577"/>
      <c r="R577" s="80"/>
      <c r="S577" s="38"/>
      <c r="T577" s="39"/>
      <c r="U577" s="40"/>
      <c r="V577"/>
      <c r="W577"/>
      <c r="X577"/>
      <c r="Y577"/>
      <c r="Z577"/>
      <c r="AC577" s="67"/>
      <c r="AD577" s="67"/>
      <c r="AF577" s="67"/>
      <c r="AH577" s="67"/>
      <c r="AT577" s="8"/>
      <c r="AU577" s="9"/>
    </row>
    <row r="578" spans="1:47" x14ac:dyDescent="0.2">
      <c r="A578"/>
      <c r="B578"/>
      <c r="C578"/>
      <c r="D578"/>
      <c r="E578"/>
      <c r="F578"/>
      <c r="G578"/>
      <c r="H578"/>
      <c r="I578"/>
      <c r="J578"/>
      <c r="K578"/>
      <c r="L578" s="38"/>
      <c r="M578" s="39"/>
      <c r="N578"/>
      <c r="O578" s="38"/>
      <c r="P578" s="39"/>
      <c r="Q578"/>
      <c r="R578" s="80"/>
      <c r="S578" s="38"/>
      <c r="T578" s="39"/>
      <c r="U578" s="40"/>
      <c r="V578"/>
      <c r="W578"/>
      <c r="X578"/>
      <c r="Y578"/>
      <c r="Z578"/>
      <c r="AC578" s="67"/>
      <c r="AD578" s="67"/>
      <c r="AF578" s="67"/>
      <c r="AH578" s="67"/>
      <c r="AT578" s="8"/>
      <c r="AU578" s="9"/>
    </row>
    <row r="579" spans="1:47" x14ac:dyDescent="0.2">
      <c r="A579"/>
      <c r="B579"/>
      <c r="C579"/>
      <c r="D579"/>
      <c r="E579"/>
      <c r="F579"/>
      <c r="G579"/>
      <c r="H579"/>
      <c r="I579"/>
      <c r="J579"/>
      <c r="K579"/>
      <c r="L579" s="38"/>
      <c r="M579" s="39"/>
      <c r="N579"/>
      <c r="O579" s="38"/>
      <c r="P579" s="39"/>
      <c r="Q579"/>
      <c r="R579" s="80"/>
      <c r="S579" s="38"/>
      <c r="T579" s="39"/>
      <c r="U579" s="40"/>
      <c r="V579"/>
      <c r="W579"/>
      <c r="X579"/>
      <c r="Y579"/>
      <c r="Z579"/>
      <c r="AC579" s="67"/>
      <c r="AD579" s="67"/>
      <c r="AF579" s="67"/>
      <c r="AH579" s="67"/>
      <c r="AT579" s="8"/>
      <c r="AU579" s="9"/>
    </row>
    <row r="580" spans="1:47" x14ac:dyDescent="0.2">
      <c r="A580"/>
      <c r="B580"/>
      <c r="C580"/>
      <c r="D580"/>
      <c r="E580"/>
      <c r="F580"/>
      <c r="G580"/>
      <c r="H580"/>
      <c r="I580"/>
      <c r="J580"/>
      <c r="K580"/>
      <c r="L580" s="38"/>
      <c r="M580" s="39"/>
      <c r="N580"/>
      <c r="O580" s="38"/>
      <c r="P580" s="39"/>
      <c r="Q580"/>
      <c r="R580" s="80"/>
      <c r="S580" s="38"/>
      <c r="T580" s="39"/>
      <c r="U580" s="40"/>
      <c r="V580"/>
      <c r="W580"/>
      <c r="X580"/>
      <c r="Y580"/>
      <c r="Z580"/>
      <c r="AC580" s="67"/>
      <c r="AD580" s="67"/>
      <c r="AF580" s="67"/>
      <c r="AH580" s="67"/>
      <c r="AT580" s="8"/>
      <c r="AU580" s="9"/>
    </row>
    <row r="581" spans="1:47" x14ac:dyDescent="0.2">
      <c r="A581"/>
      <c r="B581"/>
      <c r="C581"/>
      <c r="D581"/>
      <c r="E581"/>
      <c r="F581"/>
      <c r="G581"/>
      <c r="H581"/>
      <c r="I581"/>
      <c r="J581"/>
      <c r="K581"/>
      <c r="L581" s="38"/>
      <c r="M581" s="39"/>
      <c r="N581"/>
      <c r="O581" s="38"/>
      <c r="P581" s="39"/>
      <c r="Q581"/>
      <c r="R581" s="80"/>
      <c r="S581" s="38"/>
      <c r="T581" s="39"/>
      <c r="U581" s="40"/>
      <c r="V581"/>
      <c r="W581"/>
      <c r="X581"/>
      <c r="Y581"/>
      <c r="Z581"/>
      <c r="AC581" s="67"/>
      <c r="AD581" s="67"/>
      <c r="AF581" s="67"/>
      <c r="AH581" s="67"/>
      <c r="AT581" s="8"/>
      <c r="AU581" s="9"/>
    </row>
    <row r="582" spans="1:47" x14ac:dyDescent="0.2">
      <c r="A582"/>
      <c r="B582"/>
      <c r="C582"/>
      <c r="D582"/>
      <c r="E582"/>
      <c r="F582"/>
      <c r="G582"/>
      <c r="H582"/>
      <c r="I582"/>
      <c r="J582"/>
      <c r="K582"/>
      <c r="L582" s="38"/>
      <c r="M582" s="39"/>
      <c r="N582"/>
      <c r="O582" s="38"/>
      <c r="P582" s="39"/>
      <c r="Q582"/>
      <c r="R582" s="80"/>
      <c r="S582" s="38"/>
      <c r="T582" s="39"/>
      <c r="U582" s="40"/>
      <c r="V582"/>
      <c r="W582"/>
      <c r="X582"/>
      <c r="Y582"/>
      <c r="Z582"/>
      <c r="AC582" s="67"/>
      <c r="AD582" s="67"/>
      <c r="AF582" s="67"/>
      <c r="AH582" s="67"/>
      <c r="AT582" s="8"/>
      <c r="AU582" s="9"/>
    </row>
    <row r="583" spans="1:47" x14ac:dyDescent="0.2">
      <c r="A583"/>
      <c r="B583"/>
      <c r="C583"/>
      <c r="D583"/>
      <c r="E583"/>
      <c r="F583"/>
      <c r="G583"/>
      <c r="H583"/>
      <c r="I583"/>
      <c r="J583"/>
      <c r="K583"/>
      <c r="L583" s="38"/>
      <c r="M583" s="39"/>
      <c r="N583"/>
      <c r="O583" s="38"/>
      <c r="P583" s="39"/>
      <c r="Q583"/>
      <c r="R583" s="80"/>
      <c r="S583" s="38"/>
      <c r="T583" s="39"/>
      <c r="U583" s="40"/>
      <c r="V583"/>
      <c r="W583"/>
      <c r="X583"/>
      <c r="Y583"/>
      <c r="Z583"/>
      <c r="AC583" s="67"/>
      <c r="AD583" s="67"/>
      <c r="AF583" s="67"/>
      <c r="AH583" s="67"/>
      <c r="AT583" s="8"/>
      <c r="AU583" s="9"/>
    </row>
    <row r="584" spans="1:47" x14ac:dyDescent="0.2">
      <c r="A584"/>
      <c r="B584"/>
      <c r="C584"/>
      <c r="D584"/>
      <c r="E584"/>
      <c r="F584"/>
      <c r="G584"/>
      <c r="H584"/>
      <c r="I584"/>
      <c r="J584"/>
      <c r="K584"/>
      <c r="L584" s="38"/>
      <c r="M584" s="39"/>
      <c r="N584"/>
      <c r="O584" s="38"/>
      <c r="P584" s="39"/>
      <c r="Q584"/>
      <c r="R584" s="80"/>
      <c r="S584" s="38"/>
      <c r="T584" s="39"/>
      <c r="U584" s="40"/>
      <c r="V584"/>
      <c r="W584"/>
      <c r="X584"/>
      <c r="Y584"/>
      <c r="Z584"/>
      <c r="AC584" s="67"/>
      <c r="AD584" s="67"/>
      <c r="AF584" s="67"/>
      <c r="AH584" s="67"/>
      <c r="AT584" s="8"/>
      <c r="AU584" s="9"/>
    </row>
    <row r="585" spans="1:47" x14ac:dyDescent="0.2">
      <c r="A585"/>
      <c r="B585"/>
      <c r="C585"/>
      <c r="D585"/>
      <c r="E585"/>
      <c r="F585"/>
      <c r="G585"/>
      <c r="H585"/>
      <c r="I585"/>
      <c r="J585"/>
      <c r="K585"/>
      <c r="L585" s="38"/>
      <c r="M585" s="39"/>
      <c r="N585"/>
      <c r="O585" s="38"/>
      <c r="P585" s="39"/>
      <c r="Q585"/>
      <c r="R585" s="80"/>
      <c r="S585" s="38"/>
      <c r="T585" s="39"/>
      <c r="U585" s="40"/>
      <c r="V585"/>
      <c r="W585"/>
      <c r="X585"/>
      <c r="Y585"/>
      <c r="Z585"/>
      <c r="AC585" s="67"/>
      <c r="AD585" s="67"/>
      <c r="AF585" s="67"/>
      <c r="AH585" s="67"/>
      <c r="AT585" s="8"/>
      <c r="AU585" s="9"/>
    </row>
    <row r="586" spans="1:47" x14ac:dyDescent="0.2">
      <c r="A586"/>
      <c r="B586"/>
      <c r="C586"/>
      <c r="D586"/>
      <c r="E586"/>
      <c r="F586"/>
      <c r="G586"/>
      <c r="H586"/>
      <c r="I586"/>
      <c r="J586"/>
      <c r="K586"/>
      <c r="L586" s="38"/>
      <c r="M586" s="39"/>
      <c r="N586"/>
      <c r="O586" s="38"/>
      <c r="P586" s="39"/>
      <c r="Q586"/>
      <c r="R586" s="80"/>
      <c r="S586" s="38"/>
      <c r="T586" s="39"/>
      <c r="U586" s="40"/>
      <c r="V586"/>
      <c r="W586"/>
      <c r="X586"/>
      <c r="Y586"/>
      <c r="Z586"/>
      <c r="AC586" s="67"/>
      <c r="AD586" s="67"/>
      <c r="AF586" s="67"/>
      <c r="AH586" s="67"/>
      <c r="AT586" s="8"/>
      <c r="AU586" s="9"/>
    </row>
    <row r="587" spans="1:47" x14ac:dyDescent="0.2">
      <c r="A587"/>
      <c r="B587"/>
      <c r="C587"/>
      <c r="D587"/>
      <c r="E587"/>
      <c r="F587"/>
      <c r="G587"/>
      <c r="H587"/>
      <c r="I587"/>
      <c r="J587"/>
      <c r="K587"/>
      <c r="L587" s="38"/>
      <c r="M587" s="39"/>
      <c r="N587"/>
      <c r="O587" s="38"/>
      <c r="P587" s="39"/>
      <c r="Q587"/>
      <c r="R587" s="80"/>
      <c r="S587" s="38"/>
      <c r="T587" s="39"/>
      <c r="U587" s="40"/>
      <c r="V587"/>
      <c r="W587"/>
      <c r="X587"/>
      <c r="Y587"/>
      <c r="Z587"/>
      <c r="AC587" s="67"/>
      <c r="AD587" s="67"/>
      <c r="AF587" s="67"/>
      <c r="AH587" s="67"/>
      <c r="AT587" s="8"/>
      <c r="AU587" s="9"/>
    </row>
    <row r="588" spans="1:47" x14ac:dyDescent="0.2">
      <c r="A588"/>
      <c r="B588"/>
      <c r="C588"/>
      <c r="D588"/>
      <c r="E588"/>
      <c r="F588"/>
      <c r="G588"/>
      <c r="H588"/>
      <c r="I588"/>
      <c r="J588"/>
      <c r="K588"/>
      <c r="L588" s="38"/>
      <c r="M588" s="39"/>
      <c r="N588"/>
      <c r="O588" s="38"/>
      <c r="P588" s="39"/>
      <c r="Q588"/>
      <c r="R588" s="80"/>
      <c r="S588" s="38"/>
      <c r="T588" s="39"/>
      <c r="U588" s="40"/>
      <c r="V588"/>
      <c r="W588"/>
      <c r="X588"/>
      <c r="Y588"/>
      <c r="Z588"/>
      <c r="AC588" s="67"/>
      <c r="AD588" s="67"/>
      <c r="AF588" s="67"/>
      <c r="AH588" s="67"/>
      <c r="AT588" s="8"/>
      <c r="AU588" s="9"/>
    </row>
    <row r="589" spans="1:47" x14ac:dyDescent="0.2">
      <c r="A589"/>
      <c r="B589"/>
      <c r="C589"/>
      <c r="D589"/>
      <c r="E589"/>
      <c r="F589"/>
      <c r="G589"/>
      <c r="H589"/>
      <c r="I589"/>
      <c r="J589"/>
      <c r="K589"/>
      <c r="L589" s="38"/>
      <c r="M589" s="39"/>
      <c r="N589"/>
      <c r="O589" s="38"/>
      <c r="P589" s="39"/>
      <c r="Q589"/>
      <c r="R589" s="80"/>
      <c r="S589" s="38"/>
      <c r="T589" s="39"/>
      <c r="U589" s="40"/>
      <c r="V589"/>
      <c r="W589"/>
      <c r="X589"/>
      <c r="Y589"/>
      <c r="Z589"/>
      <c r="AC589" s="67"/>
      <c r="AD589" s="67"/>
      <c r="AF589" s="67"/>
      <c r="AH589" s="67"/>
      <c r="AT589" s="8"/>
      <c r="AU589" s="9"/>
    </row>
    <row r="590" spans="1:47" x14ac:dyDescent="0.2">
      <c r="A590"/>
      <c r="B590"/>
      <c r="C590"/>
      <c r="D590"/>
      <c r="E590"/>
      <c r="F590"/>
      <c r="G590"/>
      <c r="H590"/>
      <c r="I590"/>
      <c r="J590"/>
      <c r="K590"/>
      <c r="L590" s="38"/>
      <c r="M590" s="39"/>
      <c r="N590"/>
      <c r="O590" s="38"/>
      <c r="P590" s="39"/>
      <c r="Q590"/>
      <c r="R590" s="80"/>
      <c r="S590" s="38"/>
      <c r="T590" s="39"/>
      <c r="U590" s="40"/>
      <c r="V590"/>
      <c r="W590"/>
      <c r="X590"/>
      <c r="Y590"/>
      <c r="Z590"/>
      <c r="AC590" s="67"/>
      <c r="AD590" s="67"/>
      <c r="AF590" s="67"/>
      <c r="AH590" s="67"/>
      <c r="AT590" s="8"/>
      <c r="AU590" s="9"/>
    </row>
    <row r="591" spans="1:47" x14ac:dyDescent="0.2">
      <c r="A591"/>
      <c r="B591"/>
      <c r="C591"/>
      <c r="D591"/>
      <c r="E591"/>
      <c r="F591"/>
      <c r="G591"/>
      <c r="H591"/>
      <c r="I591"/>
      <c r="J591"/>
      <c r="K591"/>
      <c r="L591" s="38"/>
      <c r="M591" s="39"/>
      <c r="N591"/>
      <c r="O591" s="38"/>
      <c r="P591" s="39"/>
      <c r="Q591"/>
      <c r="R591" s="80"/>
      <c r="S591" s="38"/>
      <c r="T591" s="39"/>
      <c r="U591" s="40"/>
      <c r="V591"/>
      <c r="W591"/>
      <c r="X591"/>
      <c r="Y591"/>
      <c r="Z591"/>
      <c r="AC591" s="67"/>
      <c r="AD591" s="67"/>
      <c r="AF591" s="67"/>
      <c r="AH591" s="67"/>
      <c r="AT591" s="8"/>
      <c r="AU591" s="9"/>
    </row>
    <row r="592" spans="1:47" x14ac:dyDescent="0.2">
      <c r="A592"/>
      <c r="B592"/>
      <c r="C592"/>
      <c r="D592"/>
      <c r="E592"/>
      <c r="F592"/>
      <c r="G592"/>
      <c r="H592"/>
      <c r="I592"/>
      <c r="J592"/>
      <c r="K592"/>
      <c r="L592" s="38"/>
      <c r="M592" s="39"/>
      <c r="N592"/>
      <c r="O592" s="38"/>
      <c r="P592" s="39"/>
      <c r="Q592"/>
      <c r="R592" s="80"/>
      <c r="S592" s="38"/>
      <c r="T592" s="39"/>
      <c r="U592" s="40"/>
      <c r="V592"/>
      <c r="W592"/>
      <c r="X592"/>
      <c r="Y592"/>
      <c r="Z592"/>
      <c r="AC592" s="67"/>
      <c r="AD592" s="67"/>
      <c r="AF592" s="67"/>
      <c r="AH592" s="67"/>
      <c r="AT592" s="8"/>
      <c r="AU592" s="9"/>
    </row>
    <row r="593" spans="1:47" x14ac:dyDescent="0.2">
      <c r="A593"/>
      <c r="B593"/>
      <c r="C593"/>
      <c r="D593"/>
      <c r="E593"/>
      <c r="F593"/>
      <c r="G593"/>
      <c r="H593"/>
      <c r="I593"/>
      <c r="J593"/>
      <c r="K593"/>
      <c r="L593" s="38"/>
      <c r="M593" s="39"/>
      <c r="N593"/>
      <c r="O593" s="38"/>
      <c r="P593" s="39"/>
      <c r="Q593"/>
      <c r="R593" s="80"/>
      <c r="S593" s="38"/>
      <c r="T593" s="39"/>
      <c r="U593" s="40"/>
      <c r="V593"/>
      <c r="W593"/>
      <c r="X593"/>
      <c r="Y593"/>
      <c r="Z593"/>
      <c r="AC593" s="67"/>
      <c r="AD593" s="67"/>
      <c r="AF593" s="67"/>
      <c r="AH593" s="67"/>
      <c r="AT593" s="8"/>
      <c r="AU593" s="9"/>
    </row>
    <row r="594" spans="1:47" x14ac:dyDescent="0.2">
      <c r="A594"/>
      <c r="B594"/>
      <c r="C594"/>
      <c r="D594"/>
      <c r="E594"/>
      <c r="F594"/>
      <c r="G594"/>
      <c r="H594"/>
      <c r="I594"/>
      <c r="J594"/>
      <c r="K594"/>
      <c r="L594" s="38"/>
      <c r="M594" s="39"/>
      <c r="N594"/>
      <c r="O594" s="38"/>
      <c r="P594" s="39"/>
      <c r="Q594"/>
      <c r="R594" s="80"/>
      <c r="S594" s="38"/>
      <c r="T594" s="39"/>
      <c r="U594" s="40"/>
      <c r="V594"/>
      <c r="W594"/>
      <c r="X594"/>
      <c r="Y594"/>
      <c r="Z594"/>
      <c r="AC594" s="67"/>
      <c r="AD594" s="67"/>
      <c r="AF594" s="67"/>
      <c r="AH594" s="67"/>
      <c r="AT594" s="8"/>
      <c r="AU594" s="9"/>
    </row>
    <row r="595" spans="1:47" x14ac:dyDescent="0.2">
      <c r="A595"/>
      <c r="B595"/>
      <c r="C595"/>
      <c r="D595"/>
      <c r="E595"/>
      <c r="F595"/>
      <c r="G595"/>
      <c r="H595"/>
      <c r="I595"/>
      <c r="J595"/>
      <c r="K595"/>
      <c r="L595" s="38"/>
      <c r="M595" s="39"/>
      <c r="N595"/>
      <c r="O595" s="38"/>
      <c r="P595" s="39"/>
      <c r="Q595"/>
      <c r="R595" s="80"/>
      <c r="S595" s="38"/>
      <c r="T595" s="39"/>
      <c r="U595" s="40"/>
      <c r="V595"/>
      <c r="W595"/>
      <c r="X595"/>
      <c r="Y595"/>
      <c r="Z595"/>
      <c r="AC595" s="67"/>
      <c r="AD595" s="67"/>
      <c r="AF595" s="67"/>
      <c r="AH595" s="67"/>
      <c r="AT595" s="8"/>
      <c r="AU595" s="9"/>
    </row>
    <row r="596" spans="1:47" x14ac:dyDescent="0.2">
      <c r="A596"/>
      <c r="B596"/>
      <c r="C596"/>
      <c r="D596"/>
      <c r="E596"/>
      <c r="F596"/>
      <c r="G596"/>
      <c r="H596"/>
      <c r="I596"/>
      <c r="J596"/>
      <c r="K596"/>
      <c r="L596" s="38"/>
      <c r="M596" s="39"/>
      <c r="N596"/>
      <c r="O596" s="38"/>
      <c r="P596" s="39"/>
      <c r="Q596"/>
      <c r="R596" s="80"/>
      <c r="S596" s="38"/>
      <c r="T596" s="39"/>
      <c r="U596" s="40"/>
      <c r="V596"/>
      <c r="W596"/>
      <c r="X596"/>
      <c r="Y596"/>
      <c r="Z596"/>
      <c r="AC596" s="67"/>
      <c r="AD596" s="67"/>
      <c r="AF596" s="67"/>
      <c r="AH596" s="67"/>
      <c r="AT596" s="8"/>
      <c r="AU596" s="9"/>
    </row>
    <row r="597" spans="1:47" x14ac:dyDescent="0.2">
      <c r="A597"/>
      <c r="B597"/>
      <c r="C597"/>
      <c r="D597"/>
      <c r="E597"/>
      <c r="F597"/>
      <c r="G597"/>
      <c r="H597"/>
      <c r="I597"/>
      <c r="J597"/>
      <c r="K597"/>
      <c r="L597" s="38"/>
      <c r="M597" s="39"/>
      <c r="N597"/>
      <c r="O597" s="38"/>
      <c r="P597" s="39"/>
      <c r="Q597"/>
      <c r="R597" s="80"/>
      <c r="S597" s="38"/>
      <c r="T597" s="39"/>
      <c r="U597" s="40"/>
      <c r="V597"/>
      <c r="W597"/>
      <c r="X597"/>
      <c r="Y597"/>
      <c r="Z597"/>
      <c r="AC597" s="67"/>
      <c r="AD597" s="67"/>
      <c r="AF597" s="67"/>
      <c r="AH597" s="67"/>
      <c r="AT597" s="8"/>
      <c r="AU597" s="9"/>
    </row>
    <row r="598" spans="1:47" x14ac:dyDescent="0.2">
      <c r="A598"/>
      <c r="B598"/>
      <c r="C598"/>
      <c r="D598"/>
      <c r="E598"/>
      <c r="F598"/>
      <c r="G598"/>
      <c r="H598"/>
      <c r="I598"/>
      <c r="J598"/>
      <c r="K598"/>
      <c r="L598" s="38"/>
      <c r="M598" s="39"/>
      <c r="N598"/>
      <c r="O598" s="38"/>
      <c r="P598" s="39"/>
      <c r="Q598"/>
      <c r="R598" s="80"/>
      <c r="S598" s="38"/>
      <c r="T598" s="39"/>
      <c r="U598" s="40"/>
      <c r="V598"/>
      <c r="W598"/>
      <c r="X598"/>
      <c r="Y598"/>
      <c r="Z598"/>
      <c r="AC598" s="67"/>
      <c r="AD598" s="67"/>
      <c r="AF598" s="67"/>
      <c r="AH598" s="67"/>
      <c r="AT598" s="8"/>
      <c r="AU598" s="9"/>
    </row>
    <row r="599" spans="1:47" x14ac:dyDescent="0.2">
      <c r="A599"/>
      <c r="B599"/>
      <c r="C599"/>
      <c r="D599"/>
      <c r="E599"/>
      <c r="F599"/>
      <c r="G599"/>
      <c r="H599"/>
      <c r="I599"/>
      <c r="J599"/>
      <c r="K599"/>
      <c r="L599" s="38"/>
      <c r="M599" s="39"/>
      <c r="N599"/>
      <c r="O599" s="38"/>
      <c r="P599" s="39"/>
      <c r="Q599"/>
      <c r="R599" s="80"/>
      <c r="S599" s="38"/>
      <c r="T599" s="39"/>
      <c r="U599" s="40"/>
      <c r="V599"/>
      <c r="W599"/>
      <c r="X599"/>
      <c r="Y599"/>
      <c r="Z599"/>
      <c r="AC599" s="67"/>
      <c r="AD599" s="67"/>
      <c r="AF599" s="67"/>
      <c r="AH599" s="67"/>
      <c r="AT599" s="8"/>
      <c r="AU599" s="9"/>
    </row>
    <row r="600" spans="1:47" x14ac:dyDescent="0.2">
      <c r="A600"/>
      <c r="B600"/>
      <c r="C600"/>
      <c r="D600"/>
      <c r="E600"/>
      <c r="F600"/>
      <c r="G600"/>
      <c r="H600"/>
      <c r="I600"/>
      <c r="J600"/>
      <c r="K600"/>
      <c r="L600" s="38"/>
      <c r="M600" s="39"/>
      <c r="N600"/>
      <c r="O600" s="38"/>
      <c r="P600" s="39"/>
      <c r="Q600"/>
      <c r="R600" s="80"/>
      <c r="S600" s="38"/>
      <c r="T600" s="39"/>
      <c r="U600" s="40"/>
      <c r="V600"/>
      <c r="W600"/>
      <c r="X600"/>
      <c r="Y600"/>
      <c r="Z600"/>
      <c r="AC600" s="67"/>
      <c r="AD600" s="67"/>
      <c r="AF600" s="67"/>
      <c r="AH600" s="67"/>
      <c r="AT600" s="8"/>
      <c r="AU600" s="9"/>
    </row>
    <row r="601" spans="1:47" x14ac:dyDescent="0.2">
      <c r="A601"/>
      <c r="B601"/>
      <c r="C601"/>
      <c r="D601"/>
      <c r="E601"/>
      <c r="F601"/>
      <c r="G601"/>
      <c r="H601"/>
      <c r="I601"/>
      <c r="J601"/>
      <c r="K601"/>
      <c r="L601" s="38"/>
      <c r="M601" s="39"/>
      <c r="N601"/>
      <c r="O601" s="38"/>
      <c r="P601" s="39"/>
      <c r="Q601"/>
      <c r="R601" s="80"/>
      <c r="S601" s="38"/>
      <c r="T601" s="39"/>
      <c r="U601" s="40"/>
      <c r="V601"/>
      <c r="W601"/>
      <c r="X601"/>
      <c r="Y601"/>
      <c r="Z601"/>
      <c r="AC601" s="67"/>
      <c r="AD601" s="67"/>
      <c r="AF601" s="67"/>
      <c r="AH601" s="67"/>
      <c r="AT601" s="8"/>
      <c r="AU601" s="9"/>
    </row>
    <row r="602" spans="1:47" x14ac:dyDescent="0.2">
      <c r="A602"/>
      <c r="B602"/>
      <c r="C602"/>
      <c r="D602"/>
      <c r="E602"/>
      <c r="F602"/>
      <c r="G602"/>
      <c r="H602"/>
      <c r="I602"/>
      <c r="J602"/>
      <c r="K602"/>
      <c r="L602" s="38"/>
      <c r="M602" s="39"/>
      <c r="N602"/>
      <c r="O602" s="38"/>
      <c r="P602" s="39"/>
      <c r="Q602"/>
      <c r="R602" s="80"/>
      <c r="S602" s="38"/>
      <c r="T602" s="39"/>
      <c r="U602" s="40"/>
      <c r="V602"/>
      <c r="W602"/>
      <c r="X602"/>
      <c r="Y602"/>
      <c r="Z602"/>
      <c r="AC602" s="67"/>
      <c r="AD602" s="67"/>
      <c r="AF602" s="67"/>
      <c r="AH602" s="67"/>
      <c r="AT602" s="8"/>
      <c r="AU602" s="9"/>
    </row>
    <row r="603" spans="1:47" x14ac:dyDescent="0.2">
      <c r="A603"/>
      <c r="B603"/>
      <c r="C603"/>
      <c r="D603"/>
      <c r="E603"/>
      <c r="F603"/>
      <c r="G603"/>
      <c r="H603"/>
      <c r="I603"/>
      <c r="J603"/>
      <c r="K603"/>
      <c r="L603" s="38"/>
      <c r="M603" s="39"/>
      <c r="N603"/>
      <c r="O603" s="38"/>
      <c r="P603" s="39"/>
      <c r="Q603"/>
      <c r="R603" s="80"/>
      <c r="S603" s="38"/>
      <c r="T603" s="39"/>
      <c r="U603" s="40"/>
      <c r="V603"/>
      <c r="W603"/>
      <c r="X603"/>
      <c r="Y603"/>
      <c r="Z603"/>
      <c r="AC603" s="67"/>
      <c r="AD603" s="67"/>
      <c r="AF603" s="67"/>
      <c r="AH603" s="67"/>
      <c r="AT603" s="8"/>
      <c r="AU603" s="9"/>
    </row>
    <row r="604" spans="1:47" x14ac:dyDescent="0.2">
      <c r="A604"/>
      <c r="B604"/>
      <c r="C604"/>
      <c r="D604"/>
      <c r="E604"/>
      <c r="F604"/>
      <c r="G604"/>
      <c r="H604"/>
      <c r="I604"/>
      <c r="J604"/>
      <c r="K604"/>
      <c r="L604" s="38"/>
      <c r="M604" s="39"/>
      <c r="N604"/>
      <c r="O604" s="38"/>
      <c r="P604" s="39"/>
      <c r="Q604"/>
      <c r="R604" s="80"/>
      <c r="S604" s="38"/>
      <c r="T604" s="39"/>
      <c r="U604" s="40"/>
      <c r="V604"/>
      <c r="W604"/>
      <c r="X604"/>
      <c r="Y604"/>
      <c r="Z604"/>
      <c r="AC604" s="67"/>
      <c r="AD604" s="67"/>
      <c r="AF604" s="67"/>
      <c r="AH604" s="67"/>
      <c r="AT604" s="8"/>
      <c r="AU604" s="9"/>
    </row>
    <row r="605" spans="1:47" x14ac:dyDescent="0.2">
      <c r="A605"/>
      <c r="B605"/>
      <c r="C605"/>
      <c r="D605"/>
      <c r="E605"/>
      <c r="F605"/>
      <c r="G605"/>
      <c r="H605"/>
      <c r="I605"/>
      <c r="J605"/>
      <c r="K605"/>
      <c r="L605" s="38"/>
      <c r="M605" s="39"/>
      <c r="N605"/>
      <c r="O605" s="38"/>
      <c r="P605" s="39"/>
      <c r="Q605"/>
      <c r="R605" s="80"/>
      <c r="S605" s="38"/>
      <c r="T605" s="39"/>
      <c r="U605" s="40"/>
      <c r="V605"/>
      <c r="W605"/>
      <c r="X605"/>
      <c r="Y605"/>
      <c r="Z605"/>
      <c r="AC605" s="67"/>
      <c r="AD605" s="67"/>
      <c r="AF605" s="67"/>
      <c r="AH605" s="67"/>
      <c r="AT605" s="8"/>
      <c r="AU605" s="9"/>
    </row>
    <row r="606" spans="1:47" x14ac:dyDescent="0.2">
      <c r="A606"/>
      <c r="B606"/>
      <c r="C606"/>
      <c r="D606"/>
      <c r="E606"/>
      <c r="F606"/>
      <c r="G606"/>
      <c r="H606"/>
      <c r="I606"/>
      <c r="J606"/>
      <c r="K606"/>
      <c r="L606" s="38"/>
      <c r="M606" s="39"/>
      <c r="N606"/>
      <c r="O606" s="38"/>
      <c r="P606" s="39"/>
      <c r="Q606"/>
      <c r="R606" s="80"/>
      <c r="S606" s="38"/>
      <c r="T606" s="39"/>
      <c r="U606" s="40"/>
      <c r="V606"/>
      <c r="W606"/>
      <c r="X606"/>
      <c r="Y606"/>
      <c r="Z606"/>
      <c r="AC606" s="67"/>
      <c r="AD606" s="67"/>
      <c r="AF606" s="67"/>
      <c r="AH606" s="67"/>
      <c r="AT606" s="8"/>
      <c r="AU606" s="9"/>
    </row>
    <row r="607" spans="1:47" x14ac:dyDescent="0.2">
      <c r="A607"/>
      <c r="B607"/>
      <c r="C607"/>
      <c r="D607"/>
      <c r="E607"/>
      <c r="F607"/>
      <c r="G607"/>
      <c r="H607"/>
      <c r="I607"/>
      <c r="J607"/>
      <c r="K607"/>
      <c r="L607" s="38"/>
      <c r="M607" s="39"/>
      <c r="N607"/>
      <c r="O607" s="38"/>
      <c r="P607" s="39"/>
      <c r="Q607"/>
      <c r="R607" s="80"/>
      <c r="S607" s="38"/>
      <c r="T607" s="39"/>
      <c r="U607" s="40"/>
      <c r="V607"/>
      <c r="W607"/>
      <c r="X607"/>
      <c r="Y607"/>
      <c r="Z607"/>
      <c r="AC607" s="67"/>
      <c r="AD607" s="67"/>
      <c r="AF607" s="67"/>
      <c r="AH607" s="67"/>
      <c r="AT607" s="8"/>
      <c r="AU607" s="9"/>
    </row>
    <row r="608" spans="1:47" x14ac:dyDescent="0.2">
      <c r="A608"/>
      <c r="B608"/>
      <c r="C608"/>
      <c r="D608"/>
      <c r="E608"/>
      <c r="F608"/>
      <c r="G608"/>
      <c r="H608"/>
      <c r="I608"/>
      <c r="J608"/>
      <c r="K608"/>
      <c r="L608" s="38"/>
      <c r="M608" s="39"/>
      <c r="N608"/>
      <c r="O608" s="38"/>
      <c r="P608" s="39"/>
      <c r="Q608"/>
      <c r="R608" s="80"/>
      <c r="S608" s="38"/>
      <c r="T608" s="39"/>
      <c r="U608" s="40"/>
      <c r="V608"/>
      <c r="W608"/>
      <c r="X608"/>
      <c r="Y608"/>
      <c r="Z608"/>
      <c r="AC608" s="67"/>
      <c r="AD608" s="67"/>
      <c r="AF608" s="67"/>
      <c r="AH608" s="67"/>
      <c r="AT608" s="8"/>
      <c r="AU608" s="9"/>
    </row>
    <row r="609" spans="1:47" x14ac:dyDescent="0.2">
      <c r="A609"/>
      <c r="B609"/>
      <c r="C609"/>
      <c r="D609"/>
      <c r="E609"/>
      <c r="F609"/>
      <c r="G609"/>
      <c r="H609"/>
      <c r="I609"/>
      <c r="J609"/>
      <c r="K609"/>
      <c r="L609" s="38"/>
      <c r="M609" s="39"/>
      <c r="N609"/>
      <c r="O609" s="38"/>
      <c r="P609" s="39"/>
      <c r="Q609"/>
      <c r="R609" s="80"/>
      <c r="S609" s="38"/>
      <c r="T609" s="39"/>
      <c r="U609" s="40"/>
      <c r="V609"/>
      <c r="W609"/>
      <c r="X609"/>
      <c r="Y609"/>
      <c r="Z609"/>
      <c r="AC609" s="67"/>
      <c r="AD609" s="67"/>
      <c r="AF609" s="67"/>
      <c r="AH609" s="67"/>
      <c r="AT609" s="8"/>
      <c r="AU609" s="9"/>
    </row>
    <row r="610" spans="1:47" x14ac:dyDescent="0.2">
      <c r="A610"/>
      <c r="B610"/>
      <c r="C610"/>
      <c r="D610"/>
      <c r="E610"/>
      <c r="F610"/>
      <c r="G610"/>
      <c r="H610"/>
      <c r="I610"/>
      <c r="J610"/>
      <c r="K610"/>
      <c r="L610" s="38"/>
      <c r="M610" s="39"/>
      <c r="N610"/>
      <c r="O610" s="38"/>
      <c r="P610" s="39"/>
      <c r="Q610"/>
      <c r="R610" s="80"/>
      <c r="S610" s="38"/>
      <c r="T610" s="39"/>
      <c r="U610" s="40"/>
      <c r="V610"/>
      <c r="W610"/>
      <c r="X610"/>
      <c r="Y610"/>
      <c r="Z610"/>
      <c r="AC610" s="67"/>
      <c r="AD610" s="67"/>
      <c r="AF610" s="67"/>
      <c r="AH610" s="67"/>
      <c r="AT610" s="8"/>
      <c r="AU610" s="9"/>
    </row>
    <row r="611" spans="1:47" x14ac:dyDescent="0.2">
      <c r="A611"/>
      <c r="B611"/>
      <c r="C611"/>
      <c r="D611"/>
      <c r="E611"/>
      <c r="F611"/>
      <c r="G611"/>
      <c r="H611"/>
      <c r="I611"/>
      <c r="J611"/>
      <c r="K611"/>
      <c r="L611" s="38"/>
      <c r="M611" s="39"/>
      <c r="N611"/>
      <c r="O611" s="38"/>
      <c r="P611" s="39"/>
      <c r="Q611"/>
      <c r="R611" s="80"/>
      <c r="S611" s="38"/>
      <c r="T611" s="39"/>
      <c r="U611" s="40"/>
      <c r="V611"/>
      <c r="W611"/>
      <c r="X611"/>
      <c r="Y611"/>
      <c r="Z611"/>
      <c r="AC611" s="67"/>
      <c r="AD611" s="67"/>
      <c r="AF611" s="67"/>
      <c r="AH611" s="67"/>
      <c r="AT611" s="8"/>
      <c r="AU611" s="9"/>
    </row>
    <row r="612" spans="1:47" x14ac:dyDescent="0.2">
      <c r="A612"/>
      <c r="B612"/>
      <c r="C612"/>
      <c r="D612"/>
      <c r="E612"/>
      <c r="F612"/>
      <c r="G612"/>
      <c r="H612"/>
      <c r="I612"/>
      <c r="J612"/>
      <c r="K612"/>
      <c r="L612" s="38"/>
      <c r="M612" s="39"/>
      <c r="N612"/>
      <c r="O612" s="38"/>
      <c r="P612" s="39"/>
      <c r="Q612"/>
      <c r="R612" s="80"/>
      <c r="S612" s="38"/>
      <c r="T612" s="39"/>
      <c r="U612" s="40"/>
      <c r="V612"/>
      <c r="W612"/>
      <c r="X612"/>
      <c r="Y612"/>
      <c r="Z612"/>
      <c r="AC612" s="67"/>
      <c r="AD612" s="67"/>
      <c r="AF612" s="67"/>
      <c r="AH612" s="67"/>
      <c r="AT612" s="8"/>
      <c r="AU612" s="9"/>
    </row>
    <row r="613" spans="1:47" x14ac:dyDescent="0.2">
      <c r="A613"/>
      <c r="B613"/>
      <c r="C613"/>
      <c r="D613"/>
      <c r="E613"/>
      <c r="F613"/>
      <c r="G613"/>
      <c r="H613"/>
      <c r="I613"/>
      <c r="J613"/>
      <c r="K613"/>
      <c r="L613" s="38"/>
      <c r="M613" s="39"/>
      <c r="N613"/>
      <c r="O613" s="38"/>
      <c r="P613" s="39"/>
      <c r="Q613"/>
      <c r="R613" s="80"/>
      <c r="S613" s="38"/>
      <c r="T613" s="39"/>
      <c r="U613" s="40"/>
      <c r="V613"/>
      <c r="W613"/>
      <c r="X613"/>
      <c r="Y613"/>
      <c r="Z613"/>
      <c r="AC613" s="67"/>
      <c r="AD613" s="67"/>
      <c r="AF613" s="67"/>
      <c r="AH613" s="67"/>
      <c r="AT613" s="8"/>
      <c r="AU613" s="9"/>
    </row>
    <row r="614" spans="1:47" x14ac:dyDescent="0.2">
      <c r="A614"/>
      <c r="B614"/>
      <c r="C614"/>
      <c r="D614"/>
      <c r="E614"/>
      <c r="F614"/>
      <c r="G614"/>
      <c r="H614"/>
      <c r="I614"/>
      <c r="J614"/>
      <c r="K614"/>
      <c r="L614" s="38"/>
      <c r="M614" s="39"/>
      <c r="N614"/>
      <c r="O614" s="38"/>
      <c r="P614" s="39"/>
      <c r="Q614"/>
      <c r="R614" s="80"/>
      <c r="S614" s="38"/>
      <c r="T614" s="39"/>
      <c r="U614" s="40"/>
      <c r="V614"/>
      <c r="W614"/>
      <c r="X614"/>
      <c r="Y614"/>
      <c r="Z614"/>
      <c r="AC614" s="67"/>
      <c r="AD614" s="67"/>
      <c r="AF614" s="67"/>
      <c r="AH614" s="67"/>
      <c r="AT614" s="8"/>
      <c r="AU614" s="9"/>
    </row>
    <row r="615" spans="1:47" x14ac:dyDescent="0.2">
      <c r="A615"/>
      <c r="B615"/>
      <c r="C615"/>
      <c r="D615"/>
      <c r="E615"/>
      <c r="F615"/>
      <c r="G615"/>
      <c r="H615"/>
      <c r="I615"/>
      <c r="J615"/>
      <c r="K615"/>
      <c r="L615" s="38"/>
      <c r="M615" s="39"/>
      <c r="N615"/>
      <c r="O615" s="38"/>
      <c r="P615" s="39"/>
      <c r="Q615"/>
      <c r="R615" s="80"/>
      <c r="S615" s="38"/>
      <c r="T615" s="39"/>
      <c r="U615" s="40"/>
      <c r="V615"/>
      <c r="W615"/>
      <c r="X615"/>
      <c r="Y615"/>
      <c r="Z615"/>
      <c r="AC615" s="67"/>
      <c r="AD615" s="67"/>
      <c r="AF615" s="67"/>
      <c r="AH615" s="67"/>
      <c r="AT615" s="8"/>
      <c r="AU615" s="9"/>
    </row>
    <row r="616" spans="1:47" x14ac:dyDescent="0.2">
      <c r="A616"/>
      <c r="B616"/>
      <c r="C616"/>
      <c r="D616"/>
      <c r="E616"/>
      <c r="F616"/>
      <c r="G616"/>
      <c r="H616"/>
      <c r="I616"/>
      <c r="J616"/>
      <c r="K616"/>
      <c r="L616" s="38"/>
      <c r="M616" s="39"/>
      <c r="N616"/>
      <c r="O616" s="38"/>
      <c r="P616" s="39"/>
      <c r="Q616"/>
      <c r="R616" s="80"/>
      <c r="S616" s="38"/>
      <c r="T616" s="39"/>
      <c r="U616" s="40"/>
      <c r="V616"/>
      <c r="W616"/>
      <c r="X616"/>
      <c r="Y616"/>
      <c r="Z616"/>
      <c r="AC616" s="67"/>
      <c r="AD616" s="67"/>
      <c r="AF616" s="67"/>
      <c r="AH616" s="67"/>
      <c r="AT616" s="8"/>
      <c r="AU616" s="9"/>
    </row>
    <row r="617" spans="1:47" x14ac:dyDescent="0.2">
      <c r="A617"/>
      <c r="B617"/>
      <c r="C617"/>
      <c r="D617"/>
      <c r="E617"/>
      <c r="F617"/>
      <c r="G617"/>
      <c r="H617"/>
      <c r="I617"/>
      <c r="J617"/>
      <c r="K617"/>
      <c r="L617" s="38"/>
      <c r="M617" s="39"/>
      <c r="N617"/>
      <c r="O617" s="38"/>
      <c r="P617" s="39"/>
      <c r="Q617"/>
      <c r="R617" s="80"/>
      <c r="S617" s="38"/>
      <c r="T617" s="39"/>
      <c r="U617" s="40"/>
      <c r="V617"/>
      <c r="W617"/>
      <c r="X617"/>
      <c r="Y617"/>
      <c r="Z617"/>
      <c r="AC617" s="67"/>
      <c r="AD617" s="67"/>
      <c r="AF617" s="67"/>
      <c r="AH617" s="67"/>
      <c r="AT617" s="8"/>
      <c r="AU617" s="9"/>
    </row>
    <row r="618" spans="1:47" x14ac:dyDescent="0.2">
      <c r="A618"/>
      <c r="B618"/>
      <c r="C618"/>
      <c r="D618"/>
      <c r="E618"/>
      <c r="F618"/>
      <c r="G618"/>
      <c r="H618"/>
      <c r="I618"/>
      <c r="J618"/>
      <c r="K618"/>
      <c r="L618" s="38"/>
      <c r="M618" s="39"/>
      <c r="N618"/>
      <c r="O618" s="38"/>
      <c r="P618" s="39"/>
      <c r="Q618"/>
      <c r="R618" s="80"/>
      <c r="S618" s="38"/>
      <c r="T618" s="39"/>
      <c r="U618" s="40"/>
      <c r="V618"/>
      <c r="W618"/>
      <c r="X618"/>
      <c r="Y618"/>
      <c r="Z618"/>
      <c r="AC618" s="67"/>
      <c r="AD618" s="67"/>
      <c r="AF618" s="67"/>
      <c r="AH618" s="67"/>
      <c r="AT618" s="8"/>
      <c r="AU618" s="9"/>
    </row>
    <row r="619" spans="1:47" x14ac:dyDescent="0.2">
      <c r="A619"/>
      <c r="B619"/>
      <c r="C619"/>
      <c r="D619"/>
      <c r="E619"/>
      <c r="F619"/>
      <c r="G619"/>
      <c r="H619"/>
      <c r="I619"/>
      <c r="J619"/>
      <c r="K619"/>
      <c r="L619" s="38"/>
      <c r="M619" s="39"/>
      <c r="N619"/>
      <c r="O619" s="38"/>
      <c r="P619" s="39"/>
      <c r="Q619"/>
      <c r="R619" s="80"/>
      <c r="S619" s="38"/>
      <c r="T619" s="39"/>
      <c r="U619" s="40"/>
      <c r="V619"/>
      <c r="W619"/>
      <c r="X619"/>
      <c r="Y619"/>
      <c r="Z619"/>
      <c r="AC619" s="67"/>
      <c r="AD619" s="67"/>
      <c r="AF619" s="67"/>
      <c r="AH619" s="67"/>
      <c r="AT619" s="8"/>
      <c r="AU619" s="9"/>
    </row>
    <row r="620" spans="1:47" x14ac:dyDescent="0.2">
      <c r="A620"/>
      <c r="B620"/>
      <c r="C620"/>
      <c r="D620"/>
      <c r="E620"/>
      <c r="F620"/>
      <c r="G620"/>
      <c r="H620"/>
      <c r="I620"/>
      <c r="J620"/>
      <c r="K620"/>
      <c r="L620" s="38"/>
      <c r="M620" s="39"/>
      <c r="N620"/>
      <c r="O620" s="38"/>
      <c r="P620" s="39"/>
      <c r="Q620"/>
      <c r="R620" s="80"/>
      <c r="S620" s="38"/>
      <c r="T620" s="39"/>
      <c r="U620" s="40"/>
      <c r="V620"/>
      <c r="W620"/>
      <c r="X620"/>
      <c r="Y620"/>
      <c r="Z620"/>
      <c r="AC620" s="67"/>
      <c r="AD620" s="67"/>
      <c r="AF620" s="67"/>
      <c r="AH620" s="67"/>
      <c r="AT620" s="8"/>
      <c r="AU620" s="9"/>
    </row>
    <row r="621" spans="1:47" x14ac:dyDescent="0.2">
      <c r="A621"/>
      <c r="B621"/>
      <c r="C621"/>
      <c r="D621"/>
      <c r="E621"/>
      <c r="F621"/>
      <c r="G621"/>
      <c r="H621"/>
      <c r="I621"/>
      <c r="J621"/>
      <c r="K621"/>
      <c r="L621" s="38"/>
      <c r="M621" s="39"/>
      <c r="N621"/>
      <c r="O621" s="38"/>
      <c r="P621" s="39"/>
      <c r="Q621"/>
      <c r="R621" s="80"/>
      <c r="S621" s="38"/>
      <c r="T621" s="39"/>
      <c r="U621" s="40"/>
      <c r="V621"/>
      <c r="W621"/>
      <c r="X621"/>
      <c r="Y621"/>
      <c r="Z621"/>
      <c r="AC621" s="67"/>
      <c r="AD621" s="67"/>
      <c r="AF621" s="67"/>
      <c r="AH621" s="67"/>
      <c r="AT621" s="8"/>
      <c r="AU621" s="9"/>
    </row>
    <row r="622" spans="1:47" x14ac:dyDescent="0.2">
      <c r="A622"/>
      <c r="B622"/>
      <c r="C622"/>
      <c r="D622"/>
      <c r="E622"/>
      <c r="F622"/>
      <c r="G622"/>
      <c r="H622"/>
      <c r="I622"/>
      <c r="J622"/>
      <c r="K622"/>
      <c r="L622" s="38"/>
      <c r="M622" s="39"/>
      <c r="N622"/>
      <c r="O622" s="38"/>
      <c r="P622" s="39"/>
      <c r="Q622"/>
      <c r="R622" s="80"/>
      <c r="S622" s="38"/>
      <c r="T622" s="39"/>
      <c r="U622" s="40"/>
      <c r="V622"/>
      <c r="W622"/>
      <c r="X622"/>
      <c r="Y622"/>
      <c r="Z622"/>
      <c r="AC622" s="67"/>
      <c r="AD622" s="67"/>
      <c r="AF622" s="67"/>
      <c r="AH622" s="67"/>
      <c r="AT622" s="8"/>
      <c r="AU622" s="9"/>
    </row>
    <row r="623" spans="1:47" x14ac:dyDescent="0.2">
      <c r="A623"/>
      <c r="B623"/>
      <c r="C623"/>
      <c r="D623"/>
      <c r="E623"/>
      <c r="F623"/>
      <c r="G623"/>
      <c r="H623"/>
      <c r="I623"/>
      <c r="J623"/>
      <c r="K623"/>
      <c r="L623" s="38"/>
      <c r="M623" s="39"/>
      <c r="N623"/>
      <c r="O623" s="38"/>
      <c r="P623" s="39"/>
      <c r="Q623"/>
      <c r="R623" s="80"/>
      <c r="S623" s="38"/>
      <c r="T623" s="39"/>
      <c r="U623" s="40"/>
      <c r="V623"/>
      <c r="W623"/>
      <c r="X623"/>
      <c r="Y623"/>
      <c r="Z623"/>
      <c r="AC623" s="67"/>
      <c r="AD623" s="67"/>
      <c r="AF623" s="67"/>
      <c r="AH623" s="67"/>
      <c r="AT623" s="8"/>
      <c r="AU623" s="9"/>
    </row>
    <row r="624" spans="1:47" x14ac:dyDescent="0.2">
      <c r="A624"/>
      <c r="B624"/>
      <c r="C624"/>
      <c r="D624"/>
      <c r="E624"/>
      <c r="F624"/>
      <c r="G624"/>
      <c r="H624"/>
      <c r="I624"/>
      <c r="J624"/>
      <c r="K624"/>
      <c r="L624" s="38"/>
      <c r="M624" s="39"/>
      <c r="N624"/>
      <c r="O624" s="38"/>
      <c r="P624" s="39"/>
      <c r="Q624"/>
      <c r="R624" s="80"/>
      <c r="S624" s="38"/>
      <c r="T624" s="39"/>
      <c r="U624" s="40"/>
      <c r="V624"/>
      <c r="W624"/>
      <c r="X624"/>
      <c r="Y624"/>
      <c r="Z624"/>
      <c r="AC624" s="67"/>
      <c r="AD624" s="67"/>
      <c r="AF624" s="67"/>
      <c r="AH624" s="67"/>
      <c r="AT624" s="8"/>
      <c r="AU624" s="9"/>
    </row>
    <row r="625" spans="1:47" x14ac:dyDescent="0.2">
      <c r="A625"/>
      <c r="B625"/>
      <c r="C625"/>
      <c r="D625"/>
      <c r="E625"/>
      <c r="F625"/>
      <c r="G625"/>
      <c r="H625"/>
      <c r="I625"/>
      <c r="J625"/>
      <c r="K625"/>
      <c r="L625" s="38"/>
      <c r="M625" s="39"/>
      <c r="N625"/>
      <c r="O625" s="38"/>
      <c r="P625" s="39"/>
      <c r="Q625"/>
      <c r="R625" s="80"/>
      <c r="S625" s="38"/>
      <c r="T625" s="39"/>
      <c r="U625" s="40"/>
      <c r="V625"/>
      <c r="W625"/>
      <c r="X625"/>
      <c r="Y625"/>
      <c r="Z625"/>
      <c r="AC625" s="67"/>
      <c r="AD625" s="67"/>
      <c r="AF625" s="67"/>
      <c r="AH625" s="67"/>
      <c r="AT625" s="8"/>
      <c r="AU625" s="9"/>
    </row>
    <row r="626" spans="1:47" x14ac:dyDescent="0.2">
      <c r="A626"/>
      <c r="B626"/>
      <c r="C626"/>
      <c r="D626"/>
      <c r="E626"/>
      <c r="F626"/>
      <c r="G626"/>
      <c r="H626"/>
      <c r="I626"/>
      <c r="J626"/>
      <c r="K626"/>
      <c r="L626" s="38"/>
      <c r="M626" s="39"/>
      <c r="N626"/>
      <c r="O626" s="38"/>
      <c r="P626" s="39"/>
      <c r="Q626"/>
      <c r="R626" s="80"/>
      <c r="S626" s="38"/>
      <c r="T626" s="39"/>
      <c r="U626" s="40"/>
      <c r="V626"/>
      <c r="W626"/>
      <c r="X626"/>
      <c r="Y626"/>
      <c r="Z626"/>
      <c r="AC626" s="67"/>
      <c r="AD626" s="67"/>
      <c r="AF626" s="67"/>
      <c r="AH626" s="67"/>
      <c r="AT626" s="8"/>
      <c r="AU626" s="9"/>
    </row>
    <row r="627" spans="1:47" x14ac:dyDescent="0.2">
      <c r="A627"/>
      <c r="B627"/>
      <c r="C627"/>
      <c r="D627"/>
      <c r="E627"/>
      <c r="F627"/>
      <c r="G627"/>
      <c r="H627"/>
      <c r="I627"/>
      <c r="J627"/>
      <c r="K627"/>
      <c r="L627" s="38"/>
      <c r="M627" s="39"/>
      <c r="N627"/>
      <c r="O627" s="38"/>
      <c r="P627" s="39"/>
      <c r="Q627"/>
      <c r="R627" s="80"/>
      <c r="S627" s="38"/>
      <c r="T627" s="39"/>
      <c r="U627" s="40"/>
      <c r="V627"/>
      <c r="W627"/>
      <c r="X627"/>
      <c r="Y627"/>
      <c r="Z627"/>
      <c r="AC627" s="67"/>
      <c r="AD627" s="67"/>
      <c r="AF627" s="67"/>
      <c r="AH627" s="67"/>
      <c r="AT627" s="8"/>
      <c r="AU627" s="9"/>
    </row>
    <row r="628" spans="1:47" x14ac:dyDescent="0.2">
      <c r="A628"/>
      <c r="B628"/>
      <c r="C628"/>
      <c r="D628"/>
      <c r="E628"/>
      <c r="F628"/>
      <c r="G628"/>
      <c r="H628"/>
      <c r="I628"/>
      <c r="J628"/>
      <c r="K628"/>
      <c r="L628" s="38"/>
      <c r="M628" s="39"/>
      <c r="N628"/>
      <c r="O628" s="38"/>
      <c r="P628" s="39"/>
      <c r="Q628"/>
      <c r="R628" s="80"/>
      <c r="S628" s="38"/>
      <c r="T628" s="39"/>
      <c r="U628" s="40"/>
      <c r="V628"/>
      <c r="W628"/>
      <c r="X628"/>
      <c r="Y628"/>
      <c r="Z628"/>
      <c r="AC628" s="67"/>
      <c r="AD628" s="67"/>
      <c r="AF628" s="67"/>
      <c r="AH628" s="67"/>
      <c r="AT628" s="8"/>
      <c r="AU628" s="9"/>
    </row>
    <row r="629" spans="1:47" x14ac:dyDescent="0.2">
      <c r="A629"/>
      <c r="B629"/>
      <c r="C629"/>
      <c r="D629"/>
      <c r="E629"/>
      <c r="F629"/>
      <c r="G629"/>
      <c r="H629"/>
      <c r="I629"/>
      <c r="J629"/>
      <c r="K629"/>
      <c r="L629" s="38"/>
      <c r="M629" s="39"/>
      <c r="N629"/>
      <c r="O629" s="38"/>
      <c r="P629" s="39"/>
      <c r="Q629"/>
      <c r="R629" s="80"/>
      <c r="S629" s="38"/>
      <c r="T629" s="39"/>
      <c r="U629" s="40"/>
      <c r="V629"/>
      <c r="W629"/>
      <c r="X629"/>
      <c r="Y629"/>
      <c r="Z629"/>
      <c r="AC629" s="67"/>
      <c r="AD629" s="67"/>
      <c r="AF629" s="67"/>
      <c r="AH629" s="67"/>
      <c r="AT629" s="8"/>
      <c r="AU629" s="9"/>
    </row>
    <row r="630" spans="1:47" x14ac:dyDescent="0.2">
      <c r="A630"/>
      <c r="B630"/>
      <c r="C630"/>
      <c r="D630"/>
      <c r="E630"/>
      <c r="F630"/>
      <c r="G630"/>
      <c r="H630"/>
      <c r="I630"/>
      <c r="J630"/>
      <c r="K630"/>
      <c r="L630" s="38"/>
      <c r="M630" s="39"/>
      <c r="N630"/>
      <c r="O630" s="38"/>
      <c r="P630" s="39"/>
      <c r="Q630"/>
      <c r="R630" s="80"/>
      <c r="S630" s="38"/>
      <c r="T630" s="39"/>
      <c r="U630" s="40"/>
      <c r="V630"/>
      <c r="W630"/>
      <c r="X630"/>
      <c r="Y630"/>
      <c r="Z630"/>
      <c r="AC630" s="67"/>
      <c r="AD630" s="67"/>
      <c r="AF630" s="67"/>
      <c r="AH630" s="67"/>
      <c r="AT630" s="8"/>
      <c r="AU630" s="9"/>
    </row>
    <row r="631" spans="1:47" x14ac:dyDescent="0.2">
      <c r="A631"/>
      <c r="B631"/>
      <c r="C631"/>
      <c r="D631"/>
      <c r="E631"/>
      <c r="F631"/>
      <c r="G631"/>
      <c r="H631"/>
      <c r="I631"/>
      <c r="J631"/>
      <c r="K631"/>
      <c r="L631" s="38"/>
      <c r="M631" s="39"/>
      <c r="N631"/>
      <c r="O631" s="38"/>
      <c r="P631" s="39"/>
      <c r="Q631"/>
      <c r="R631" s="80"/>
      <c r="S631" s="38"/>
      <c r="T631" s="39"/>
      <c r="U631" s="40"/>
      <c r="V631"/>
      <c r="W631"/>
      <c r="X631"/>
      <c r="Y631"/>
      <c r="Z631"/>
      <c r="AC631" s="67"/>
      <c r="AD631" s="67"/>
      <c r="AF631" s="67"/>
      <c r="AH631" s="67"/>
      <c r="AT631" s="8"/>
      <c r="AU631" s="9"/>
    </row>
    <row r="632" spans="1:47" x14ac:dyDescent="0.2">
      <c r="A632"/>
      <c r="B632"/>
      <c r="C632"/>
      <c r="D632"/>
      <c r="E632"/>
      <c r="F632"/>
      <c r="G632"/>
      <c r="H632"/>
      <c r="I632"/>
      <c r="J632"/>
      <c r="K632"/>
      <c r="L632" s="38"/>
      <c r="M632" s="39"/>
      <c r="N632"/>
      <c r="O632" s="38"/>
      <c r="P632" s="39"/>
      <c r="Q632"/>
      <c r="R632" s="80"/>
      <c r="S632" s="38"/>
      <c r="T632" s="39"/>
      <c r="U632" s="40"/>
      <c r="V632"/>
      <c r="W632"/>
      <c r="X632"/>
      <c r="Y632"/>
      <c r="Z632"/>
      <c r="AC632" s="67"/>
      <c r="AD632" s="67"/>
      <c r="AF632" s="67"/>
      <c r="AH632" s="67"/>
      <c r="AT632" s="8"/>
      <c r="AU632" s="9"/>
    </row>
    <row r="633" spans="1:47" x14ac:dyDescent="0.2">
      <c r="A633"/>
      <c r="B633"/>
      <c r="C633"/>
      <c r="D633"/>
      <c r="E633"/>
      <c r="F633"/>
      <c r="G633"/>
      <c r="H633"/>
      <c r="I633"/>
      <c r="J633"/>
      <c r="K633"/>
      <c r="L633" s="38"/>
      <c r="M633" s="39"/>
      <c r="N633"/>
      <c r="O633" s="38"/>
      <c r="P633" s="39"/>
      <c r="Q633"/>
      <c r="R633" s="80"/>
      <c r="S633" s="38"/>
      <c r="T633" s="39"/>
      <c r="U633" s="40"/>
      <c r="V633"/>
      <c r="W633"/>
      <c r="X633"/>
      <c r="Y633"/>
      <c r="Z633"/>
      <c r="AC633" s="67"/>
      <c r="AD633" s="67"/>
      <c r="AF633" s="67"/>
      <c r="AH633" s="67"/>
      <c r="AT633" s="8"/>
      <c r="AU633" s="9"/>
    </row>
    <row r="634" spans="1:47" x14ac:dyDescent="0.2">
      <c r="A634"/>
      <c r="B634"/>
      <c r="C634"/>
      <c r="D634"/>
      <c r="E634"/>
      <c r="F634"/>
      <c r="G634"/>
      <c r="H634"/>
      <c r="I634"/>
      <c r="J634"/>
      <c r="K634"/>
      <c r="L634" s="38"/>
      <c r="M634" s="39"/>
      <c r="N634"/>
      <c r="O634" s="38"/>
      <c r="P634" s="39"/>
      <c r="Q634"/>
      <c r="R634" s="80"/>
      <c r="S634" s="38"/>
      <c r="T634" s="39"/>
      <c r="U634" s="40"/>
      <c r="V634"/>
      <c r="W634"/>
      <c r="X634"/>
      <c r="Y634"/>
      <c r="Z634"/>
      <c r="AC634" s="67"/>
      <c r="AD634" s="67"/>
      <c r="AF634" s="67"/>
      <c r="AH634" s="67"/>
      <c r="AT634" s="8"/>
      <c r="AU634" s="9"/>
    </row>
    <row r="635" spans="1:47" x14ac:dyDescent="0.2">
      <c r="A635"/>
      <c r="B635"/>
      <c r="C635"/>
      <c r="D635"/>
      <c r="E635"/>
      <c r="F635"/>
      <c r="G635"/>
      <c r="H635"/>
      <c r="I635"/>
      <c r="J635"/>
      <c r="K635"/>
      <c r="L635" s="38"/>
      <c r="M635" s="39"/>
      <c r="N635"/>
      <c r="O635" s="38"/>
      <c r="P635" s="39"/>
      <c r="Q635"/>
      <c r="R635" s="80"/>
      <c r="S635" s="38"/>
      <c r="T635" s="39"/>
      <c r="U635" s="40"/>
      <c r="V635"/>
      <c r="W635"/>
      <c r="X635"/>
      <c r="Y635"/>
      <c r="Z635"/>
      <c r="AC635" s="67"/>
      <c r="AD635" s="67"/>
      <c r="AF635" s="67"/>
      <c r="AH635" s="67"/>
      <c r="AT635" s="8"/>
      <c r="AU635" s="9"/>
    </row>
    <row r="636" spans="1:47" x14ac:dyDescent="0.2">
      <c r="A636"/>
      <c r="B636"/>
      <c r="C636"/>
      <c r="D636"/>
      <c r="E636"/>
      <c r="F636"/>
      <c r="G636"/>
      <c r="H636"/>
      <c r="I636"/>
      <c r="J636"/>
      <c r="K636"/>
      <c r="L636" s="38"/>
      <c r="M636" s="39"/>
      <c r="N636"/>
      <c r="O636" s="38"/>
      <c r="P636" s="39"/>
      <c r="Q636"/>
      <c r="R636" s="80"/>
      <c r="S636" s="38"/>
      <c r="T636" s="39"/>
      <c r="U636" s="40"/>
      <c r="V636"/>
      <c r="W636"/>
      <c r="X636"/>
      <c r="Y636"/>
      <c r="Z636"/>
      <c r="AC636" s="67"/>
      <c r="AD636" s="67"/>
      <c r="AF636" s="67"/>
      <c r="AH636" s="67"/>
      <c r="AT636" s="8"/>
      <c r="AU636" s="9"/>
    </row>
    <row r="637" spans="1:47" x14ac:dyDescent="0.2">
      <c r="A637"/>
      <c r="B637"/>
      <c r="C637"/>
      <c r="D637"/>
      <c r="E637"/>
      <c r="F637"/>
      <c r="G637"/>
      <c r="H637"/>
      <c r="I637"/>
      <c r="J637"/>
      <c r="K637"/>
      <c r="L637" s="38"/>
      <c r="M637" s="39"/>
      <c r="N637"/>
      <c r="O637" s="38"/>
      <c r="P637" s="39"/>
      <c r="Q637"/>
      <c r="R637" s="80"/>
      <c r="S637" s="38"/>
      <c r="T637" s="39"/>
      <c r="U637" s="40"/>
      <c r="V637"/>
      <c r="W637"/>
      <c r="X637"/>
      <c r="Y637"/>
      <c r="Z637"/>
      <c r="AC637" s="67"/>
      <c r="AD637" s="67"/>
      <c r="AF637" s="67"/>
      <c r="AH637" s="67"/>
      <c r="AT637" s="8"/>
      <c r="AU637" s="9"/>
    </row>
    <row r="638" spans="1:47" x14ac:dyDescent="0.2">
      <c r="A638"/>
      <c r="B638"/>
      <c r="C638"/>
      <c r="D638"/>
      <c r="E638"/>
      <c r="F638"/>
      <c r="G638"/>
      <c r="H638"/>
      <c r="I638"/>
      <c r="J638"/>
      <c r="K638"/>
      <c r="L638" s="38"/>
      <c r="M638" s="39"/>
      <c r="N638"/>
      <c r="O638" s="38"/>
      <c r="P638" s="39"/>
      <c r="Q638"/>
      <c r="R638" s="80"/>
      <c r="S638" s="38"/>
      <c r="T638" s="39"/>
      <c r="U638" s="40"/>
      <c r="V638"/>
      <c r="W638"/>
      <c r="X638"/>
      <c r="Y638"/>
      <c r="Z638"/>
      <c r="AC638" s="67"/>
      <c r="AD638" s="67"/>
      <c r="AF638" s="67"/>
      <c r="AH638" s="67"/>
      <c r="AT638" s="8"/>
      <c r="AU638" s="9"/>
    </row>
    <row r="639" spans="1:47" x14ac:dyDescent="0.2">
      <c r="A639"/>
      <c r="B639"/>
      <c r="C639"/>
      <c r="D639"/>
      <c r="E639"/>
      <c r="F639"/>
      <c r="G639"/>
      <c r="H639"/>
      <c r="I639"/>
      <c r="J639"/>
      <c r="K639"/>
      <c r="L639" s="38"/>
      <c r="M639" s="39"/>
      <c r="N639"/>
      <c r="O639" s="38"/>
      <c r="P639" s="39"/>
      <c r="Q639"/>
      <c r="R639" s="80"/>
      <c r="S639" s="38"/>
      <c r="T639" s="39"/>
      <c r="U639" s="40"/>
      <c r="V639"/>
      <c r="W639"/>
      <c r="X639"/>
      <c r="Y639"/>
      <c r="Z639"/>
      <c r="AC639" s="67"/>
      <c r="AD639" s="67"/>
      <c r="AF639" s="67"/>
      <c r="AH639" s="67"/>
      <c r="AT639" s="8"/>
      <c r="AU639" s="9"/>
    </row>
    <row r="640" spans="1:47" x14ac:dyDescent="0.2">
      <c r="A640"/>
      <c r="B640"/>
      <c r="C640"/>
      <c r="D640"/>
      <c r="E640"/>
      <c r="F640"/>
      <c r="G640"/>
      <c r="H640"/>
      <c r="I640"/>
      <c r="J640"/>
      <c r="K640"/>
      <c r="L640" s="38"/>
      <c r="M640" s="39"/>
      <c r="N640"/>
      <c r="O640" s="38"/>
      <c r="P640" s="39"/>
      <c r="Q640"/>
      <c r="R640" s="80"/>
      <c r="S640" s="38"/>
      <c r="T640" s="39"/>
      <c r="U640" s="40"/>
      <c r="V640"/>
      <c r="W640"/>
      <c r="X640"/>
      <c r="Y640"/>
      <c r="Z640"/>
      <c r="AC640" s="67"/>
      <c r="AD640" s="67"/>
      <c r="AF640" s="67"/>
      <c r="AH640" s="67"/>
      <c r="AT640" s="8"/>
      <c r="AU640" s="9"/>
    </row>
    <row r="641" spans="1:47" x14ac:dyDescent="0.2">
      <c r="A641"/>
      <c r="B641"/>
      <c r="C641"/>
      <c r="D641"/>
      <c r="E641"/>
      <c r="F641"/>
      <c r="G641"/>
      <c r="H641"/>
      <c r="I641"/>
      <c r="J641"/>
      <c r="K641"/>
      <c r="L641" s="38"/>
      <c r="M641" s="39"/>
      <c r="N641"/>
      <c r="O641" s="38"/>
      <c r="P641" s="39"/>
      <c r="Q641"/>
      <c r="R641" s="80"/>
      <c r="S641" s="38"/>
      <c r="T641" s="39"/>
      <c r="U641" s="40"/>
      <c r="V641"/>
      <c r="W641"/>
      <c r="X641"/>
      <c r="Y641"/>
      <c r="Z641"/>
      <c r="AC641" s="67"/>
      <c r="AD641" s="67"/>
      <c r="AF641" s="67"/>
      <c r="AH641" s="67"/>
      <c r="AT641" s="8"/>
      <c r="AU641" s="9"/>
    </row>
    <row r="642" spans="1:47" x14ac:dyDescent="0.2">
      <c r="A642"/>
      <c r="B642"/>
      <c r="C642"/>
      <c r="D642"/>
      <c r="E642"/>
      <c r="F642"/>
      <c r="G642"/>
      <c r="H642"/>
      <c r="I642"/>
      <c r="J642"/>
      <c r="K642"/>
      <c r="L642" s="38"/>
      <c r="M642" s="39"/>
      <c r="N642"/>
      <c r="O642" s="38"/>
      <c r="P642" s="39"/>
      <c r="Q642"/>
      <c r="R642" s="80"/>
      <c r="S642" s="38"/>
      <c r="T642" s="39"/>
      <c r="U642" s="40"/>
      <c r="V642"/>
      <c r="W642"/>
      <c r="X642"/>
      <c r="Y642"/>
      <c r="Z642"/>
      <c r="AC642" s="67"/>
      <c r="AD642" s="67"/>
      <c r="AF642" s="67"/>
      <c r="AH642" s="67"/>
      <c r="AT642" s="8"/>
      <c r="AU642" s="9"/>
    </row>
    <row r="643" spans="1:47" x14ac:dyDescent="0.2">
      <c r="A643"/>
      <c r="B643"/>
      <c r="C643"/>
      <c r="D643"/>
      <c r="E643"/>
      <c r="F643"/>
      <c r="G643"/>
      <c r="H643"/>
      <c r="I643"/>
      <c r="J643"/>
      <c r="K643"/>
      <c r="L643" s="38"/>
      <c r="M643" s="39"/>
      <c r="N643"/>
      <c r="O643" s="38"/>
      <c r="P643" s="39"/>
      <c r="Q643"/>
      <c r="R643" s="80"/>
      <c r="S643" s="38"/>
      <c r="T643" s="39"/>
      <c r="U643" s="40"/>
      <c r="V643"/>
      <c r="W643"/>
      <c r="X643"/>
      <c r="Y643"/>
      <c r="Z643"/>
      <c r="AC643" s="67"/>
      <c r="AD643" s="67"/>
      <c r="AF643" s="67"/>
      <c r="AH643" s="67"/>
      <c r="AT643" s="8"/>
      <c r="AU643" s="9"/>
    </row>
    <row r="644" spans="1:47" x14ac:dyDescent="0.2">
      <c r="A644"/>
      <c r="B644"/>
      <c r="C644"/>
      <c r="D644"/>
      <c r="E644"/>
      <c r="F644"/>
      <c r="G644"/>
      <c r="H644"/>
      <c r="I644"/>
      <c r="J644"/>
      <c r="K644"/>
      <c r="L644" s="38"/>
      <c r="M644" s="39"/>
      <c r="N644"/>
      <c r="O644" s="38"/>
      <c r="P644" s="39"/>
      <c r="Q644"/>
      <c r="R644" s="80"/>
      <c r="S644" s="38"/>
      <c r="T644" s="39"/>
      <c r="U644" s="40"/>
      <c r="V644"/>
      <c r="W644"/>
      <c r="X644"/>
      <c r="Y644"/>
      <c r="Z644"/>
      <c r="AC644" s="67"/>
      <c r="AD644" s="67"/>
      <c r="AF644" s="67"/>
      <c r="AH644" s="67"/>
      <c r="AT644" s="8"/>
      <c r="AU644" s="9"/>
    </row>
    <row r="645" spans="1:47" x14ac:dyDescent="0.2">
      <c r="A645"/>
      <c r="B645"/>
      <c r="C645"/>
      <c r="D645"/>
      <c r="E645"/>
      <c r="F645"/>
      <c r="G645"/>
      <c r="H645"/>
      <c r="I645"/>
      <c r="J645"/>
      <c r="K645"/>
      <c r="L645" s="38"/>
      <c r="M645" s="39"/>
      <c r="N645"/>
      <c r="O645" s="38"/>
      <c r="P645" s="39"/>
      <c r="Q645"/>
      <c r="R645" s="80"/>
      <c r="S645" s="38"/>
      <c r="T645" s="39"/>
      <c r="U645" s="40"/>
      <c r="V645"/>
      <c r="W645"/>
      <c r="X645"/>
      <c r="Y645"/>
      <c r="Z645"/>
      <c r="AC645" s="67"/>
      <c r="AD645" s="67"/>
      <c r="AF645" s="67"/>
      <c r="AH645" s="67"/>
      <c r="AT645" s="8"/>
      <c r="AU645" s="9"/>
    </row>
    <row r="646" spans="1:47" x14ac:dyDescent="0.2">
      <c r="A646"/>
      <c r="B646"/>
      <c r="C646"/>
      <c r="D646"/>
      <c r="E646"/>
      <c r="F646"/>
      <c r="G646"/>
      <c r="H646"/>
      <c r="I646"/>
      <c r="J646"/>
      <c r="K646"/>
      <c r="L646" s="38"/>
      <c r="M646" s="39"/>
      <c r="N646"/>
      <c r="O646" s="38"/>
      <c r="P646" s="39"/>
      <c r="Q646"/>
      <c r="R646" s="80"/>
      <c r="S646" s="38"/>
      <c r="T646" s="39"/>
      <c r="U646" s="40"/>
      <c r="V646"/>
      <c r="W646"/>
      <c r="X646"/>
      <c r="Y646"/>
      <c r="Z646"/>
      <c r="AC646" s="67"/>
      <c r="AD646" s="67"/>
      <c r="AF646" s="67"/>
      <c r="AH646" s="67"/>
      <c r="AT646" s="8"/>
      <c r="AU646" s="9"/>
    </row>
    <row r="647" spans="1:47" x14ac:dyDescent="0.2">
      <c r="A647"/>
      <c r="B647"/>
      <c r="C647"/>
      <c r="D647"/>
      <c r="E647"/>
      <c r="F647"/>
      <c r="G647"/>
      <c r="H647"/>
      <c r="I647"/>
      <c r="J647"/>
      <c r="K647"/>
      <c r="L647" s="38"/>
      <c r="M647" s="39"/>
      <c r="N647"/>
      <c r="O647" s="38"/>
      <c r="P647" s="39"/>
      <c r="Q647"/>
      <c r="R647" s="80"/>
      <c r="S647" s="38"/>
      <c r="T647" s="39"/>
      <c r="U647" s="40"/>
      <c r="V647"/>
      <c r="W647"/>
      <c r="X647"/>
      <c r="Y647"/>
      <c r="Z647"/>
      <c r="AC647" s="67"/>
      <c r="AD647" s="67"/>
      <c r="AF647" s="67"/>
      <c r="AH647" s="67"/>
      <c r="AT647" s="8"/>
      <c r="AU647" s="9"/>
    </row>
    <row r="648" spans="1:47" x14ac:dyDescent="0.2">
      <c r="A648"/>
      <c r="B648"/>
      <c r="C648"/>
      <c r="D648"/>
      <c r="E648"/>
      <c r="F648"/>
      <c r="G648"/>
      <c r="H648"/>
      <c r="I648"/>
      <c r="J648"/>
      <c r="K648"/>
      <c r="L648" s="38"/>
      <c r="M648" s="39"/>
      <c r="N648"/>
      <c r="O648" s="38"/>
      <c r="P648" s="39"/>
      <c r="Q648"/>
      <c r="R648" s="80"/>
      <c r="S648" s="38"/>
      <c r="T648" s="39"/>
      <c r="U648" s="40"/>
      <c r="V648"/>
      <c r="W648"/>
      <c r="X648"/>
      <c r="Y648"/>
      <c r="Z648"/>
      <c r="AC648" s="67"/>
      <c r="AD648" s="67"/>
      <c r="AF648" s="67"/>
      <c r="AH648" s="67"/>
      <c r="AT648" s="8"/>
      <c r="AU648" s="9"/>
    </row>
    <row r="649" spans="1:47" x14ac:dyDescent="0.2">
      <c r="A649"/>
      <c r="B649"/>
      <c r="C649"/>
      <c r="D649"/>
      <c r="E649"/>
      <c r="F649"/>
      <c r="G649"/>
      <c r="H649"/>
      <c r="I649"/>
      <c r="J649"/>
      <c r="K649"/>
      <c r="L649" s="38"/>
      <c r="M649" s="39"/>
      <c r="N649"/>
      <c r="O649" s="38"/>
      <c r="P649" s="39"/>
      <c r="Q649"/>
      <c r="R649" s="80"/>
      <c r="S649" s="38"/>
      <c r="T649" s="39"/>
      <c r="U649" s="40"/>
      <c r="V649"/>
      <c r="W649"/>
      <c r="X649"/>
      <c r="Y649"/>
      <c r="Z649"/>
      <c r="AC649" s="67"/>
      <c r="AD649" s="67"/>
      <c r="AF649" s="67"/>
      <c r="AH649" s="67"/>
      <c r="AT649" s="8"/>
      <c r="AU649" s="9"/>
    </row>
    <row r="650" spans="1:47" x14ac:dyDescent="0.2">
      <c r="A650"/>
      <c r="B650"/>
      <c r="C650"/>
      <c r="D650"/>
      <c r="E650"/>
      <c r="F650"/>
      <c r="G650"/>
      <c r="H650"/>
      <c r="I650"/>
      <c r="J650"/>
      <c r="K650"/>
      <c r="L650" s="38"/>
      <c r="M650" s="39"/>
      <c r="N650"/>
      <c r="O650" s="38"/>
      <c r="P650" s="39"/>
      <c r="Q650"/>
      <c r="R650" s="80"/>
      <c r="S650" s="38"/>
      <c r="T650" s="39"/>
      <c r="U650" s="40"/>
      <c r="V650"/>
      <c r="W650"/>
      <c r="X650"/>
      <c r="Y650"/>
      <c r="Z650"/>
      <c r="AC650" s="67"/>
      <c r="AD650" s="67"/>
      <c r="AF650" s="67"/>
      <c r="AH650" s="67"/>
      <c r="AT650" s="8"/>
      <c r="AU650" s="9"/>
    </row>
    <row r="651" spans="1:47" x14ac:dyDescent="0.2">
      <c r="A651"/>
      <c r="B651"/>
      <c r="C651"/>
      <c r="D651"/>
      <c r="E651"/>
      <c r="F651"/>
      <c r="G651"/>
      <c r="H651"/>
      <c r="I651"/>
      <c r="J651"/>
      <c r="K651"/>
      <c r="L651" s="38"/>
      <c r="M651" s="39"/>
      <c r="N651"/>
      <c r="O651" s="38"/>
      <c r="P651" s="39"/>
      <c r="Q651"/>
      <c r="R651" s="80"/>
      <c r="S651" s="38"/>
      <c r="T651" s="39"/>
      <c r="U651" s="40"/>
      <c r="V651"/>
      <c r="W651"/>
      <c r="X651"/>
      <c r="Y651"/>
      <c r="Z651"/>
      <c r="AC651" s="67"/>
      <c r="AD651" s="67"/>
      <c r="AF651" s="67"/>
      <c r="AH651" s="67"/>
      <c r="AT651" s="8"/>
      <c r="AU651" s="9"/>
    </row>
    <row r="652" spans="1:47" x14ac:dyDescent="0.2">
      <c r="A652"/>
      <c r="B652"/>
      <c r="C652"/>
      <c r="D652"/>
      <c r="E652"/>
      <c r="F652"/>
      <c r="G652"/>
      <c r="H652"/>
      <c r="I652"/>
      <c r="J652"/>
      <c r="K652"/>
      <c r="L652" s="38"/>
      <c r="M652" s="39"/>
      <c r="N652"/>
      <c r="O652" s="38"/>
      <c r="P652" s="39"/>
      <c r="Q652"/>
      <c r="R652" s="80"/>
      <c r="S652" s="38"/>
      <c r="T652" s="39"/>
      <c r="U652" s="40"/>
      <c r="V652"/>
      <c r="W652"/>
      <c r="X652"/>
      <c r="Y652"/>
      <c r="Z652"/>
      <c r="AC652" s="67"/>
      <c r="AD652" s="67"/>
      <c r="AF652" s="67"/>
      <c r="AH652" s="67"/>
      <c r="AT652" s="8"/>
      <c r="AU652" s="9"/>
    </row>
    <row r="653" spans="1:47" x14ac:dyDescent="0.2">
      <c r="A653"/>
      <c r="B653"/>
      <c r="C653"/>
      <c r="D653"/>
      <c r="E653"/>
      <c r="F653"/>
      <c r="G653"/>
      <c r="H653"/>
      <c r="I653"/>
      <c r="J653"/>
      <c r="K653"/>
      <c r="L653" s="38"/>
      <c r="M653" s="39"/>
      <c r="N653"/>
      <c r="O653" s="38"/>
      <c r="P653" s="39"/>
      <c r="Q653"/>
      <c r="R653" s="80"/>
      <c r="S653" s="38"/>
      <c r="T653" s="39"/>
      <c r="U653" s="40"/>
      <c r="V653"/>
      <c r="W653"/>
      <c r="X653"/>
      <c r="Y653"/>
      <c r="Z653"/>
      <c r="AC653" s="67"/>
      <c r="AD653" s="67"/>
      <c r="AF653" s="67"/>
      <c r="AH653" s="67"/>
      <c r="AT653" s="8"/>
      <c r="AU653" s="9"/>
    </row>
    <row r="654" spans="1:47" x14ac:dyDescent="0.2">
      <c r="A654"/>
      <c r="B654"/>
      <c r="C654"/>
      <c r="D654"/>
      <c r="E654"/>
      <c r="F654"/>
      <c r="G654"/>
      <c r="H654"/>
      <c r="I654"/>
      <c r="J654"/>
      <c r="K654"/>
      <c r="L654" s="38"/>
      <c r="M654" s="39"/>
      <c r="N654"/>
      <c r="O654" s="38"/>
      <c r="P654" s="39"/>
      <c r="Q654"/>
      <c r="R654" s="80"/>
      <c r="S654" s="38"/>
      <c r="T654" s="39"/>
      <c r="U654" s="40"/>
      <c r="V654"/>
      <c r="W654"/>
      <c r="X654"/>
      <c r="Y654"/>
      <c r="Z654"/>
      <c r="AC654" s="67"/>
      <c r="AD654" s="67"/>
      <c r="AF654" s="67"/>
      <c r="AH654" s="67"/>
      <c r="AT654" s="8"/>
      <c r="AU654" s="9"/>
    </row>
    <row r="655" spans="1:47" x14ac:dyDescent="0.2">
      <c r="A655"/>
      <c r="B655"/>
      <c r="C655"/>
      <c r="D655"/>
      <c r="E655"/>
      <c r="F655"/>
      <c r="G655"/>
      <c r="H655"/>
      <c r="I655"/>
      <c r="J655"/>
      <c r="K655"/>
      <c r="L655" s="38"/>
      <c r="M655" s="39"/>
      <c r="N655"/>
      <c r="O655" s="38"/>
      <c r="P655" s="39"/>
      <c r="Q655"/>
      <c r="R655" s="80"/>
      <c r="S655" s="38"/>
      <c r="T655" s="39"/>
      <c r="U655" s="40"/>
      <c r="V655"/>
      <c r="W655"/>
      <c r="X655"/>
      <c r="Y655"/>
      <c r="Z655"/>
      <c r="AC655" s="67"/>
      <c r="AD655" s="67"/>
      <c r="AF655" s="67"/>
      <c r="AH655" s="67"/>
      <c r="AT655" s="8"/>
      <c r="AU655" s="9"/>
    </row>
    <row r="656" spans="1:47" x14ac:dyDescent="0.2">
      <c r="A656"/>
      <c r="B656"/>
      <c r="C656"/>
      <c r="D656"/>
      <c r="E656"/>
      <c r="F656"/>
      <c r="G656"/>
      <c r="H656"/>
      <c r="I656"/>
      <c r="J656"/>
      <c r="K656"/>
      <c r="L656" s="38"/>
      <c r="M656" s="39"/>
      <c r="N656"/>
      <c r="O656" s="38"/>
      <c r="P656" s="39"/>
      <c r="Q656"/>
      <c r="R656" s="80"/>
      <c r="S656" s="38"/>
      <c r="T656" s="39"/>
      <c r="U656" s="40"/>
      <c r="V656"/>
      <c r="W656"/>
      <c r="X656"/>
      <c r="Y656"/>
      <c r="Z656"/>
      <c r="AC656" s="67"/>
      <c r="AD656" s="67"/>
      <c r="AF656" s="67"/>
      <c r="AH656" s="67"/>
      <c r="AT656" s="8"/>
      <c r="AU656" s="9"/>
    </row>
    <row r="657" spans="1:47" x14ac:dyDescent="0.2">
      <c r="A657"/>
      <c r="B657"/>
      <c r="C657"/>
      <c r="D657"/>
      <c r="E657"/>
      <c r="F657"/>
      <c r="G657"/>
      <c r="H657"/>
      <c r="I657"/>
      <c r="J657"/>
      <c r="K657"/>
      <c r="L657" s="38"/>
      <c r="M657" s="39"/>
      <c r="N657"/>
      <c r="O657" s="38"/>
      <c r="P657" s="39"/>
      <c r="Q657"/>
      <c r="R657" s="80"/>
      <c r="S657" s="38"/>
      <c r="T657" s="39"/>
      <c r="U657" s="40"/>
      <c r="V657"/>
      <c r="W657"/>
      <c r="X657"/>
      <c r="Y657"/>
      <c r="Z657"/>
      <c r="AC657" s="67"/>
      <c r="AD657" s="67"/>
      <c r="AF657" s="67"/>
      <c r="AH657" s="67"/>
      <c r="AT657" s="8"/>
      <c r="AU657" s="9"/>
    </row>
    <row r="658" spans="1:47" x14ac:dyDescent="0.2">
      <c r="A658"/>
      <c r="B658"/>
      <c r="C658"/>
      <c r="D658"/>
      <c r="E658"/>
      <c r="F658"/>
      <c r="G658"/>
      <c r="H658"/>
      <c r="I658"/>
      <c r="J658"/>
      <c r="K658"/>
      <c r="L658" s="38"/>
      <c r="M658" s="39"/>
      <c r="N658"/>
      <c r="O658" s="38"/>
      <c r="P658" s="39"/>
      <c r="Q658"/>
      <c r="R658" s="80"/>
      <c r="S658" s="38"/>
      <c r="T658" s="39"/>
      <c r="U658" s="40"/>
      <c r="V658"/>
      <c r="W658"/>
      <c r="X658"/>
      <c r="Y658"/>
      <c r="Z658"/>
      <c r="AC658" s="67"/>
      <c r="AD658" s="67"/>
      <c r="AF658" s="67"/>
      <c r="AH658" s="67"/>
      <c r="AT658" s="8"/>
      <c r="AU658" s="9"/>
    </row>
    <row r="659" spans="1:47" x14ac:dyDescent="0.2">
      <c r="A659"/>
      <c r="B659"/>
      <c r="C659"/>
      <c r="D659"/>
      <c r="E659"/>
      <c r="F659"/>
      <c r="G659"/>
      <c r="H659"/>
      <c r="I659"/>
      <c r="J659"/>
      <c r="K659"/>
      <c r="L659" s="38"/>
      <c r="M659" s="39"/>
      <c r="N659"/>
      <c r="O659" s="38"/>
      <c r="P659" s="39"/>
      <c r="Q659"/>
      <c r="R659" s="80"/>
      <c r="S659" s="38"/>
      <c r="T659" s="39"/>
      <c r="U659" s="40"/>
      <c r="V659"/>
      <c r="W659"/>
      <c r="X659"/>
      <c r="Y659"/>
      <c r="Z659"/>
      <c r="AC659" s="67"/>
      <c r="AD659" s="67"/>
      <c r="AF659" s="67"/>
      <c r="AH659" s="67"/>
      <c r="AT659" s="8"/>
      <c r="AU659" s="9"/>
    </row>
    <row r="660" spans="1:47" x14ac:dyDescent="0.2">
      <c r="A660"/>
      <c r="B660"/>
      <c r="C660"/>
      <c r="D660"/>
      <c r="E660"/>
      <c r="F660"/>
      <c r="G660"/>
      <c r="H660"/>
      <c r="I660"/>
      <c r="J660"/>
      <c r="K660"/>
      <c r="L660" s="38"/>
      <c r="M660" s="39"/>
      <c r="N660"/>
      <c r="O660" s="38"/>
      <c r="P660" s="39"/>
      <c r="Q660"/>
      <c r="R660" s="80"/>
      <c r="S660" s="38"/>
      <c r="T660" s="39"/>
      <c r="U660" s="40"/>
      <c r="V660"/>
      <c r="W660"/>
      <c r="X660"/>
      <c r="Y660"/>
      <c r="Z660"/>
      <c r="AC660" s="67"/>
      <c r="AD660" s="67"/>
      <c r="AF660" s="67"/>
      <c r="AH660" s="67"/>
      <c r="AT660" s="8"/>
      <c r="AU660" s="9"/>
    </row>
    <row r="661" spans="1:47" x14ac:dyDescent="0.2">
      <c r="A661"/>
      <c r="B661"/>
      <c r="C661"/>
      <c r="D661"/>
      <c r="E661"/>
      <c r="F661"/>
      <c r="G661"/>
      <c r="H661"/>
      <c r="I661"/>
      <c r="J661"/>
      <c r="K661"/>
      <c r="L661" s="38"/>
      <c r="M661" s="39"/>
      <c r="N661"/>
      <c r="O661" s="38"/>
      <c r="P661" s="39"/>
      <c r="Q661"/>
      <c r="R661" s="80"/>
      <c r="S661" s="38"/>
      <c r="T661" s="39"/>
      <c r="U661" s="40"/>
      <c r="V661"/>
      <c r="W661"/>
      <c r="X661"/>
      <c r="Y661"/>
      <c r="Z661"/>
      <c r="AC661" s="67"/>
      <c r="AD661" s="67"/>
      <c r="AF661" s="67"/>
      <c r="AH661" s="67"/>
      <c r="AT661" s="8"/>
      <c r="AU661" s="9"/>
    </row>
    <row r="662" spans="1:47" x14ac:dyDescent="0.2">
      <c r="A662"/>
      <c r="B662"/>
      <c r="C662"/>
      <c r="D662"/>
      <c r="E662"/>
      <c r="F662"/>
      <c r="G662"/>
      <c r="H662"/>
      <c r="I662"/>
      <c r="J662"/>
      <c r="K662"/>
      <c r="L662" s="38"/>
      <c r="M662" s="39"/>
      <c r="N662"/>
      <c r="O662" s="38"/>
      <c r="P662" s="39"/>
      <c r="Q662"/>
      <c r="R662" s="80"/>
      <c r="S662" s="38"/>
      <c r="T662" s="39"/>
      <c r="U662" s="40"/>
      <c r="V662"/>
      <c r="W662"/>
      <c r="X662"/>
      <c r="Y662"/>
      <c r="Z662"/>
      <c r="AC662" s="67"/>
      <c r="AD662" s="67"/>
      <c r="AF662" s="67"/>
      <c r="AH662" s="67"/>
      <c r="AT662" s="8"/>
      <c r="AU662" s="9"/>
    </row>
    <row r="663" spans="1:47" x14ac:dyDescent="0.2">
      <c r="A663"/>
      <c r="B663"/>
      <c r="C663"/>
      <c r="D663"/>
      <c r="E663"/>
      <c r="F663"/>
      <c r="G663"/>
      <c r="H663"/>
      <c r="I663"/>
      <c r="J663"/>
      <c r="K663"/>
      <c r="L663" s="38"/>
      <c r="M663" s="39"/>
      <c r="N663"/>
      <c r="O663" s="38"/>
      <c r="P663" s="39"/>
      <c r="Q663"/>
      <c r="R663" s="80"/>
      <c r="S663" s="38"/>
      <c r="T663" s="39"/>
      <c r="U663" s="40"/>
      <c r="V663"/>
      <c r="W663"/>
      <c r="X663"/>
      <c r="Y663"/>
      <c r="Z663"/>
      <c r="AC663" s="67"/>
      <c r="AD663" s="67"/>
      <c r="AF663" s="67"/>
      <c r="AH663" s="67"/>
      <c r="AT663" s="8"/>
      <c r="AU663" s="9"/>
    </row>
    <row r="664" spans="1:47" x14ac:dyDescent="0.2">
      <c r="A664"/>
      <c r="B664"/>
      <c r="C664"/>
      <c r="D664"/>
      <c r="E664"/>
      <c r="F664"/>
      <c r="G664"/>
      <c r="H664"/>
      <c r="I664"/>
      <c r="J664"/>
      <c r="K664"/>
      <c r="L664" s="38"/>
      <c r="M664" s="39"/>
      <c r="N664"/>
      <c r="O664" s="38"/>
      <c r="P664" s="39"/>
      <c r="Q664"/>
      <c r="R664" s="80"/>
      <c r="S664" s="38"/>
      <c r="T664" s="39"/>
      <c r="U664" s="40"/>
      <c r="V664"/>
      <c r="W664"/>
      <c r="X664"/>
      <c r="Y664"/>
      <c r="Z664"/>
      <c r="AC664" s="67"/>
      <c r="AD664" s="67"/>
      <c r="AF664" s="67"/>
      <c r="AH664" s="67"/>
      <c r="AT664" s="8"/>
      <c r="AU664" s="9"/>
    </row>
    <row r="665" spans="1:47" x14ac:dyDescent="0.2">
      <c r="A665"/>
      <c r="B665"/>
      <c r="C665"/>
      <c r="D665"/>
      <c r="E665"/>
      <c r="F665"/>
      <c r="G665"/>
      <c r="H665"/>
      <c r="I665"/>
      <c r="J665"/>
      <c r="K665"/>
      <c r="L665" s="38"/>
      <c r="M665" s="39"/>
      <c r="N665"/>
      <c r="O665" s="38"/>
      <c r="P665" s="39"/>
      <c r="Q665"/>
      <c r="R665" s="80"/>
      <c r="S665" s="38"/>
      <c r="T665" s="39"/>
      <c r="U665" s="40"/>
      <c r="V665"/>
      <c r="W665"/>
      <c r="X665"/>
      <c r="Y665"/>
      <c r="Z665"/>
      <c r="AC665" s="67"/>
      <c r="AD665" s="67"/>
      <c r="AF665" s="67"/>
      <c r="AH665" s="67"/>
      <c r="AT665" s="8"/>
      <c r="AU665" s="9"/>
    </row>
    <row r="666" spans="1:47" x14ac:dyDescent="0.2">
      <c r="A666"/>
      <c r="B666"/>
      <c r="C666"/>
      <c r="D666"/>
      <c r="E666"/>
      <c r="F666"/>
      <c r="G666"/>
      <c r="H666"/>
      <c r="I666"/>
      <c r="J666"/>
      <c r="K666"/>
      <c r="L666" s="38"/>
      <c r="M666" s="39"/>
      <c r="N666"/>
      <c r="O666" s="38"/>
      <c r="P666" s="39"/>
      <c r="Q666"/>
      <c r="R666" s="80"/>
      <c r="S666" s="38"/>
      <c r="T666" s="39"/>
      <c r="U666" s="40"/>
      <c r="V666"/>
      <c r="W666"/>
      <c r="X666"/>
      <c r="Y666"/>
      <c r="Z666"/>
      <c r="AC666" s="67"/>
      <c r="AD666" s="67"/>
      <c r="AF666" s="67"/>
      <c r="AH666" s="67"/>
      <c r="AT666" s="8"/>
      <c r="AU666" s="9"/>
    </row>
    <row r="667" spans="1:47" x14ac:dyDescent="0.2">
      <c r="A667"/>
      <c r="B667"/>
      <c r="C667"/>
      <c r="D667"/>
      <c r="E667"/>
      <c r="F667"/>
      <c r="G667"/>
      <c r="H667"/>
      <c r="I667"/>
      <c r="J667"/>
      <c r="K667"/>
      <c r="L667" s="38"/>
      <c r="M667" s="39"/>
      <c r="N667"/>
      <c r="O667" s="38"/>
      <c r="P667" s="39"/>
      <c r="Q667"/>
      <c r="R667" s="80"/>
      <c r="S667" s="38"/>
      <c r="T667" s="39"/>
      <c r="U667" s="40"/>
      <c r="V667"/>
      <c r="W667"/>
      <c r="X667"/>
      <c r="Y667"/>
      <c r="Z667"/>
      <c r="AC667" s="67"/>
      <c r="AD667" s="67"/>
      <c r="AF667" s="67"/>
      <c r="AH667" s="67"/>
      <c r="AT667" s="8"/>
      <c r="AU667" s="9"/>
    </row>
    <row r="668" spans="1:47" x14ac:dyDescent="0.2">
      <c r="A668"/>
      <c r="B668"/>
      <c r="C668"/>
      <c r="D668"/>
      <c r="E668"/>
      <c r="F668"/>
      <c r="G668"/>
      <c r="H668"/>
      <c r="I668"/>
      <c r="J668"/>
      <c r="K668"/>
      <c r="L668" s="38"/>
      <c r="M668" s="39"/>
      <c r="N668"/>
      <c r="O668" s="38"/>
      <c r="P668" s="39"/>
      <c r="Q668"/>
      <c r="R668" s="80"/>
      <c r="S668" s="38"/>
      <c r="T668" s="39"/>
      <c r="U668" s="40"/>
      <c r="V668"/>
      <c r="W668"/>
      <c r="X668"/>
      <c r="Y668"/>
      <c r="Z668"/>
      <c r="AC668" s="67"/>
      <c r="AD668" s="67"/>
      <c r="AF668" s="67"/>
      <c r="AH668" s="67"/>
      <c r="AT668" s="8"/>
      <c r="AU668" s="9"/>
    </row>
    <row r="669" spans="1:47" x14ac:dyDescent="0.2">
      <c r="A669"/>
      <c r="B669"/>
      <c r="C669"/>
      <c r="D669"/>
      <c r="E669"/>
      <c r="F669"/>
      <c r="G669"/>
      <c r="H669"/>
      <c r="I669"/>
      <c r="J669"/>
      <c r="K669"/>
      <c r="L669" s="38"/>
      <c r="M669" s="39"/>
      <c r="N669"/>
      <c r="O669" s="38"/>
      <c r="P669" s="39"/>
      <c r="Q669"/>
      <c r="R669" s="80"/>
      <c r="S669" s="38"/>
      <c r="T669" s="39"/>
      <c r="U669" s="40"/>
      <c r="V669"/>
      <c r="W669"/>
      <c r="X669"/>
      <c r="Y669"/>
      <c r="Z669"/>
      <c r="AC669" s="67"/>
      <c r="AD669" s="67"/>
      <c r="AF669" s="67"/>
      <c r="AH669" s="67"/>
      <c r="AT669" s="8"/>
      <c r="AU669" s="9"/>
    </row>
    <row r="670" spans="1:47" x14ac:dyDescent="0.2">
      <c r="A670"/>
      <c r="B670"/>
      <c r="C670"/>
      <c r="D670"/>
      <c r="E670"/>
      <c r="F670"/>
      <c r="G670"/>
      <c r="H670"/>
      <c r="I670"/>
      <c r="J670"/>
      <c r="K670"/>
      <c r="L670" s="38"/>
      <c r="M670" s="39"/>
      <c r="N670"/>
      <c r="O670" s="38"/>
      <c r="P670" s="39"/>
      <c r="Q670"/>
      <c r="R670" s="80"/>
      <c r="S670" s="38"/>
      <c r="T670" s="39"/>
      <c r="U670" s="40"/>
      <c r="V670"/>
      <c r="W670"/>
      <c r="X670"/>
      <c r="Y670"/>
      <c r="Z670"/>
      <c r="AC670" s="67"/>
      <c r="AD670" s="67"/>
      <c r="AF670" s="67"/>
      <c r="AH670" s="67"/>
      <c r="AT670" s="8"/>
      <c r="AU670" s="9"/>
    </row>
    <row r="671" spans="1:47" x14ac:dyDescent="0.2">
      <c r="A671"/>
      <c r="B671"/>
      <c r="C671"/>
      <c r="D671"/>
      <c r="E671"/>
      <c r="F671"/>
      <c r="G671"/>
      <c r="H671"/>
      <c r="I671"/>
      <c r="J671"/>
      <c r="K671"/>
      <c r="L671" s="38"/>
      <c r="M671" s="39"/>
      <c r="N671"/>
      <c r="O671" s="38"/>
      <c r="P671" s="39"/>
      <c r="Q671"/>
      <c r="R671" s="80"/>
      <c r="S671" s="38"/>
      <c r="T671" s="39"/>
      <c r="U671" s="40"/>
      <c r="V671"/>
      <c r="W671"/>
      <c r="X671"/>
      <c r="Y671"/>
      <c r="Z671"/>
      <c r="AC671" s="67"/>
      <c r="AD671" s="67"/>
      <c r="AF671" s="67"/>
      <c r="AH671" s="67"/>
      <c r="AT671" s="8"/>
      <c r="AU671" s="9"/>
    </row>
    <row r="672" spans="1:47" x14ac:dyDescent="0.2">
      <c r="A672"/>
      <c r="B672"/>
      <c r="C672"/>
      <c r="D672"/>
      <c r="E672"/>
      <c r="F672"/>
      <c r="G672"/>
      <c r="H672"/>
      <c r="I672"/>
      <c r="J672"/>
      <c r="K672"/>
      <c r="L672" s="38"/>
      <c r="M672" s="39"/>
      <c r="N672"/>
      <c r="O672" s="38"/>
      <c r="P672" s="39"/>
      <c r="Q672"/>
      <c r="R672" s="80"/>
      <c r="S672" s="38"/>
      <c r="T672" s="39"/>
      <c r="U672" s="40"/>
      <c r="V672"/>
      <c r="W672"/>
      <c r="X672"/>
      <c r="Y672"/>
      <c r="Z672"/>
      <c r="AC672" s="67"/>
      <c r="AD672" s="67"/>
      <c r="AF672" s="67"/>
      <c r="AH672" s="67"/>
      <c r="AT672" s="8"/>
      <c r="AU672" s="9"/>
    </row>
    <row r="673" spans="1:47" x14ac:dyDescent="0.2">
      <c r="A673"/>
      <c r="B673"/>
      <c r="C673"/>
      <c r="D673"/>
      <c r="E673"/>
      <c r="F673"/>
      <c r="G673"/>
      <c r="H673"/>
      <c r="I673"/>
      <c r="J673"/>
      <c r="K673"/>
      <c r="L673" s="38"/>
      <c r="M673" s="39"/>
      <c r="N673"/>
      <c r="O673" s="38"/>
      <c r="P673" s="39"/>
      <c r="Q673"/>
      <c r="R673" s="80"/>
      <c r="S673" s="38"/>
      <c r="T673" s="39"/>
      <c r="U673" s="40"/>
      <c r="V673"/>
      <c r="W673"/>
      <c r="X673"/>
      <c r="Y673"/>
      <c r="Z673"/>
      <c r="AC673" s="67"/>
      <c r="AD673" s="67"/>
      <c r="AF673" s="67"/>
      <c r="AH673" s="67"/>
      <c r="AT673" s="8"/>
      <c r="AU673" s="9"/>
    </row>
    <row r="674" spans="1:47" x14ac:dyDescent="0.2">
      <c r="A674"/>
      <c r="B674"/>
      <c r="C674"/>
      <c r="D674"/>
      <c r="E674"/>
      <c r="F674"/>
      <c r="G674"/>
      <c r="H674"/>
      <c r="I674"/>
      <c r="J674"/>
      <c r="K674"/>
      <c r="L674" s="38"/>
      <c r="M674" s="39"/>
      <c r="N674"/>
      <c r="O674" s="38"/>
      <c r="P674" s="39"/>
      <c r="Q674"/>
      <c r="R674" s="80"/>
      <c r="S674" s="38"/>
      <c r="T674" s="39"/>
      <c r="U674" s="40"/>
      <c r="V674"/>
      <c r="W674"/>
      <c r="X674"/>
      <c r="Y674"/>
      <c r="Z674"/>
      <c r="AC674" s="67"/>
      <c r="AD674" s="67"/>
      <c r="AF674" s="67"/>
      <c r="AH674" s="67"/>
      <c r="AT674" s="8"/>
      <c r="AU674" s="9"/>
    </row>
    <row r="675" spans="1:47" x14ac:dyDescent="0.2">
      <c r="A675"/>
      <c r="B675"/>
      <c r="C675"/>
      <c r="D675"/>
      <c r="E675"/>
      <c r="F675"/>
      <c r="G675"/>
      <c r="H675"/>
      <c r="I675"/>
      <c r="J675"/>
      <c r="K675"/>
      <c r="L675" s="38"/>
      <c r="M675" s="39"/>
      <c r="N675"/>
      <c r="O675" s="38"/>
      <c r="P675" s="39"/>
      <c r="Q675"/>
      <c r="R675" s="80"/>
      <c r="S675" s="38"/>
      <c r="T675" s="39"/>
      <c r="U675" s="40"/>
      <c r="V675"/>
      <c r="W675"/>
      <c r="X675"/>
      <c r="Y675"/>
      <c r="Z675"/>
      <c r="AC675" s="67"/>
      <c r="AD675" s="67"/>
      <c r="AF675" s="67"/>
      <c r="AH675" s="67"/>
      <c r="AT675" s="8"/>
      <c r="AU675" s="9"/>
    </row>
    <row r="676" spans="1:47" x14ac:dyDescent="0.2">
      <c r="A676"/>
      <c r="B676"/>
      <c r="C676"/>
      <c r="D676"/>
      <c r="E676"/>
      <c r="F676"/>
      <c r="G676"/>
      <c r="H676"/>
      <c r="I676"/>
      <c r="J676"/>
      <c r="K676"/>
      <c r="L676" s="38"/>
      <c r="M676" s="39"/>
      <c r="N676"/>
      <c r="O676" s="38"/>
      <c r="P676" s="39"/>
      <c r="Q676"/>
      <c r="R676" s="80"/>
      <c r="S676" s="38"/>
      <c r="T676" s="39"/>
      <c r="U676" s="40"/>
      <c r="V676"/>
      <c r="W676"/>
      <c r="X676"/>
      <c r="Y676"/>
      <c r="Z676"/>
      <c r="AC676" s="67"/>
      <c r="AD676" s="67"/>
      <c r="AF676" s="67"/>
      <c r="AH676" s="67"/>
      <c r="AT676" s="8"/>
      <c r="AU676" s="9"/>
    </row>
    <row r="677" spans="1:47" x14ac:dyDescent="0.2">
      <c r="A677"/>
      <c r="B677"/>
      <c r="C677"/>
      <c r="D677"/>
      <c r="E677"/>
      <c r="F677"/>
      <c r="G677"/>
      <c r="H677"/>
      <c r="I677"/>
      <c r="J677"/>
      <c r="K677"/>
      <c r="L677" s="38"/>
      <c r="M677" s="39"/>
      <c r="N677"/>
      <c r="O677" s="38"/>
      <c r="P677" s="39"/>
      <c r="Q677"/>
      <c r="R677" s="80"/>
      <c r="S677" s="38"/>
      <c r="T677" s="39"/>
      <c r="U677" s="40"/>
      <c r="V677"/>
      <c r="W677"/>
      <c r="X677"/>
      <c r="Y677"/>
      <c r="Z677"/>
      <c r="AC677" s="67"/>
      <c r="AD677" s="67"/>
      <c r="AF677" s="67"/>
      <c r="AH677" s="67"/>
      <c r="AT677" s="8"/>
      <c r="AU677" s="9"/>
    </row>
    <row r="678" spans="1:47" x14ac:dyDescent="0.2">
      <c r="A678"/>
      <c r="B678"/>
      <c r="C678"/>
      <c r="D678"/>
      <c r="E678"/>
      <c r="F678"/>
      <c r="G678"/>
      <c r="H678"/>
      <c r="I678"/>
      <c r="J678"/>
      <c r="K678"/>
      <c r="L678" s="38"/>
      <c r="M678" s="39"/>
      <c r="N678"/>
      <c r="O678" s="38"/>
      <c r="P678" s="39"/>
      <c r="Q678"/>
      <c r="R678" s="80"/>
      <c r="S678" s="38"/>
      <c r="T678" s="39"/>
      <c r="U678" s="40"/>
      <c r="V678"/>
      <c r="W678"/>
      <c r="X678"/>
      <c r="Y678"/>
      <c r="Z678"/>
      <c r="AC678" s="67"/>
      <c r="AD678" s="67"/>
      <c r="AF678" s="67"/>
      <c r="AH678" s="67"/>
      <c r="AT678" s="8"/>
      <c r="AU678" s="9"/>
    </row>
    <row r="679" spans="1:47" x14ac:dyDescent="0.2">
      <c r="A679"/>
      <c r="B679"/>
      <c r="C679"/>
      <c r="D679"/>
      <c r="E679"/>
      <c r="F679"/>
      <c r="G679"/>
      <c r="H679"/>
      <c r="I679"/>
      <c r="J679"/>
      <c r="K679"/>
      <c r="L679" s="38"/>
      <c r="M679" s="39"/>
      <c r="N679"/>
      <c r="O679" s="38"/>
      <c r="P679" s="39"/>
      <c r="Q679"/>
      <c r="R679" s="80"/>
      <c r="S679" s="38"/>
      <c r="T679" s="39"/>
      <c r="U679" s="40"/>
      <c r="V679"/>
      <c r="W679"/>
      <c r="X679"/>
      <c r="Y679"/>
      <c r="Z679"/>
      <c r="AC679" s="67"/>
      <c r="AD679" s="67"/>
      <c r="AF679" s="67"/>
      <c r="AH679" s="67"/>
      <c r="AT679" s="8"/>
      <c r="AU679" s="9"/>
    </row>
    <row r="680" spans="1:47" x14ac:dyDescent="0.2">
      <c r="A680"/>
      <c r="B680"/>
      <c r="C680"/>
      <c r="D680"/>
      <c r="E680"/>
      <c r="F680"/>
      <c r="G680"/>
      <c r="H680"/>
      <c r="I680"/>
      <c r="J680"/>
      <c r="K680"/>
      <c r="L680" s="38"/>
      <c r="M680" s="39"/>
      <c r="N680"/>
      <c r="O680" s="38"/>
      <c r="P680" s="39"/>
      <c r="Q680"/>
      <c r="R680" s="80"/>
      <c r="S680" s="38"/>
      <c r="T680" s="39"/>
      <c r="U680" s="40"/>
      <c r="V680"/>
      <c r="W680"/>
      <c r="X680"/>
      <c r="Y680"/>
      <c r="Z680"/>
      <c r="AC680" s="67"/>
      <c r="AD680" s="67"/>
      <c r="AF680" s="67"/>
      <c r="AH680" s="67"/>
      <c r="AT680" s="8"/>
      <c r="AU680" s="9"/>
    </row>
    <row r="681" spans="1:47" x14ac:dyDescent="0.2">
      <c r="A681"/>
      <c r="B681"/>
      <c r="C681"/>
      <c r="D681"/>
      <c r="E681"/>
      <c r="F681"/>
      <c r="G681"/>
      <c r="H681"/>
      <c r="I681"/>
      <c r="J681"/>
      <c r="K681"/>
      <c r="L681" s="38"/>
      <c r="M681" s="39"/>
      <c r="N681"/>
      <c r="O681" s="38"/>
      <c r="P681" s="39"/>
      <c r="Q681"/>
      <c r="R681" s="80"/>
      <c r="S681" s="38"/>
      <c r="T681" s="39"/>
      <c r="U681" s="40"/>
      <c r="V681"/>
      <c r="W681"/>
      <c r="X681"/>
      <c r="Y681"/>
      <c r="Z681"/>
      <c r="AC681" s="67"/>
      <c r="AD681" s="67"/>
      <c r="AF681" s="67"/>
      <c r="AH681" s="67"/>
      <c r="AT681" s="8"/>
      <c r="AU681" s="9"/>
    </row>
    <row r="682" spans="1:47" x14ac:dyDescent="0.2">
      <c r="A682"/>
      <c r="B682"/>
      <c r="C682"/>
      <c r="D682"/>
      <c r="E682"/>
      <c r="F682"/>
      <c r="G682"/>
      <c r="H682"/>
      <c r="I682"/>
      <c r="J682"/>
      <c r="K682"/>
      <c r="L682" s="38"/>
      <c r="M682" s="39"/>
      <c r="N682"/>
      <c r="O682" s="38"/>
      <c r="P682" s="39"/>
      <c r="Q682"/>
      <c r="R682" s="80"/>
      <c r="S682" s="38"/>
      <c r="T682" s="39"/>
      <c r="U682" s="40"/>
      <c r="V682"/>
      <c r="W682"/>
      <c r="X682"/>
      <c r="Y682"/>
      <c r="Z682"/>
      <c r="AC682" s="67"/>
      <c r="AD682" s="67"/>
      <c r="AF682" s="67"/>
      <c r="AH682" s="67"/>
      <c r="AT682" s="8"/>
      <c r="AU682" s="9"/>
    </row>
    <row r="683" spans="1:47" x14ac:dyDescent="0.2">
      <c r="A683"/>
      <c r="B683"/>
      <c r="C683"/>
      <c r="D683"/>
      <c r="E683"/>
      <c r="F683"/>
      <c r="G683"/>
      <c r="H683"/>
      <c r="I683"/>
      <c r="J683"/>
      <c r="K683"/>
      <c r="L683" s="38"/>
      <c r="M683" s="39"/>
      <c r="N683"/>
      <c r="O683" s="38"/>
      <c r="P683" s="39"/>
      <c r="Q683"/>
      <c r="R683" s="80"/>
      <c r="S683" s="38"/>
      <c r="T683" s="39"/>
      <c r="U683" s="40"/>
      <c r="V683"/>
      <c r="W683"/>
      <c r="X683"/>
      <c r="Y683"/>
      <c r="Z683"/>
      <c r="AC683" s="67"/>
      <c r="AD683" s="67"/>
      <c r="AF683" s="67"/>
      <c r="AH683" s="67"/>
      <c r="AT683" s="8"/>
      <c r="AU683" s="9"/>
    </row>
    <row r="684" spans="1:47" x14ac:dyDescent="0.2">
      <c r="A684"/>
      <c r="B684"/>
      <c r="C684"/>
      <c r="D684"/>
      <c r="E684"/>
      <c r="F684"/>
      <c r="G684"/>
      <c r="H684"/>
      <c r="I684"/>
      <c r="J684"/>
      <c r="K684"/>
      <c r="L684" s="38"/>
      <c r="M684" s="39"/>
      <c r="N684"/>
      <c r="O684" s="38"/>
      <c r="P684" s="39"/>
      <c r="Q684"/>
      <c r="R684" s="80"/>
      <c r="S684" s="38"/>
      <c r="T684" s="39"/>
      <c r="U684" s="40"/>
      <c r="V684"/>
      <c r="W684"/>
      <c r="X684"/>
      <c r="Y684"/>
      <c r="Z684"/>
      <c r="AC684" s="67"/>
      <c r="AD684" s="67"/>
      <c r="AF684" s="67"/>
      <c r="AH684" s="67"/>
      <c r="AT684" s="8"/>
      <c r="AU684" s="9"/>
    </row>
    <row r="685" spans="1:47" x14ac:dyDescent="0.2">
      <c r="A685"/>
      <c r="B685"/>
      <c r="C685"/>
      <c r="D685"/>
      <c r="E685"/>
      <c r="F685"/>
      <c r="G685"/>
      <c r="H685"/>
      <c r="I685"/>
      <c r="J685"/>
      <c r="K685"/>
      <c r="L685" s="38"/>
      <c r="M685" s="39"/>
      <c r="N685"/>
      <c r="O685" s="38"/>
      <c r="P685" s="39"/>
      <c r="Q685"/>
      <c r="R685" s="80"/>
      <c r="S685" s="38"/>
      <c r="T685" s="39"/>
      <c r="U685" s="40"/>
      <c r="V685"/>
      <c r="W685"/>
      <c r="X685"/>
      <c r="Y685"/>
      <c r="Z685"/>
      <c r="AC685" s="67"/>
      <c r="AD685" s="67"/>
      <c r="AF685" s="67"/>
      <c r="AH685" s="67"/>
      <c r="AT685" s="8"/>
      <c r="AU685" s="9"/>
    </row>
    <row r="686" spans="1:47" x14ac:dyDescent="0.2">
      <c r="A686"/>
      <c r="B686"/>
      <c r="C686"/>
      <c r="D686"/>
      <c r="E686"/>
      <c r="F686"/>
      <c r="G686"/>
      <c r="H686"/>
      <c r="I686"/>
      <c r="J686"/>
      <c r="K686"/>
      <c r="L686" s="38"/>
      <c r="M686" s="39"/>
      <c r="N686"/>
      <c r="O686" s="38"/>
      <c r="P686" s="39"/>
      <c r="Q686"/>
      <c r="R686" s="80"/>
      <c r="S686" s="38"/>
      <c r="T686" s="39"/>
      <c r="U686" s="40"/>
      <c r="V686"/>
      <c r="W686"/>
      <c r="X686"/>
      <c r="Y686"/>
      <c r="Z686"/>
      <c r="AC686" s="67"/>
      <c r="AD686" s="67"/>
      <c r="AF686" s="67"/>
      <c r="AH686" s="67"/>
      <c r="AT686" s="8"/>
      <c r="AU686" s="9"/>
    </row>
    <row r="687" spans="1:47" x14ac:dyDescent="0.2">
      <c r="A687"/>
      <c r="B687"/>
      <c r="C687"/>
      <c r="D687"/>
      <c r="E687"/>
      <c r="F687"/>
      <c r="G687"/>
      <c r="H687"/>
      <c r="I687"/>
      <c r="J687"/>
      <c r="K687"/>
      <c r="L687" s="38"/>
      <c r="M687" s="39"/>
      <c r="N687"/>
      <c r="O687" s="38"/>
      <c r="P687" s="39"/>
      <c r="Q687"/>
      <c r="R687" s="80"/>
      <c r="S687" s="38"/>
      <c r="T687" s="39"/>
      <c r="U687" s="40"/>
      <c r="V687"/>
      <c r="W687"/>
      <c r="X687"/>
      <c r="Y687"/>
      <c r="Z687"/>
      <c r="AC687" s="67"/>
      <c r="AD687" s="67"/>
      <c r="AF687" s="67"/>
      <c r="AH687" s="67"/>
      <c r="AT687" s="8"/>
      <c r="AU687" s="9"/>
    </row>
    <row r="688" spans="1:47" x14ac:dyDescent="0.2">
      <c r="A688"/>
      <c r="B688"/>
      <c r="C688"/>
      <c r="D688"/>
      <c r="E688"/>
      <c r="F688"/>
      <c r="G688"/>
      <c r="H688"/>
      <c r="I688"/>
      <c r="J688"/>
      <c r="K688"/>
      <c r="L688" s="38"/>
      <c r="M688" s="39"/>
      <c r="N688"/>
      <c r="O688" s="38"/>
      <c r="P688" s="39"/>
      <c r="Q688"/>
      <c r="R688" s="80"/>
      <c r="S688" s="38"/>
      <c r="T688" s="39"/>
      <c r="U688" s="40"/>
      <c r="V688"/>
      <c r="W688"/>
      <c r="X688"/>
      <c r="Y688"/>
      <c r="Z688"/>
      <c r="AC688" s="67"/>
      <c r="AD688" s="67"/>
      <c r="AF688" s="67"/>
      <c r="AH688" s="67"/>
      <c r="AT688" s="8"/>
      <c r="AU688" s="9"/>
    </row>
    <row r="689" spans="1:47" x14ac:dyDescent="0.2">
      <c r="A689"/>
      <c r="B689"/>
      <c r="C689"/>
      <c r="D689"/>
      <c r="E689"/>
      <c r="F689"/>
      <c r="G689"/>
      <c r="H689"/>
      <c r="I689"/>
      <c r="J689"/>
      <c r="K689"/>
      <c r="L689" s="38"/>
      <c r="M689" s="39"/>
      <c r="N689"/>
      <c r="O689" s="38"/>
      <c r="P689" s="39"/>
      <c r="Q689"/>
      <c r="R689" s="80"/>
      <c r="S689" s="38"/>
      <c r="T689" s="39"/>
      <c r="U689" s="40"/>
      <c r="V689"/>
      <c r="W689"/>
      <c r="X689"/>
      <c r="Y689"/>
      <c r="Z689"/>
      <c r="AC689" s="67"/>
      <c r="AD689" s="67"/>
      <c r="AF689" s="67"/>
      <c r="AH689" s="67"/>
      <c r="AT689" s="8"/>
      <c r="AU689" s="9"/>
    </row>
    <row r="690" spans="1:47" x14ac:dyDescent="0.2">
      <c r="A690"/>
      <c r="B690"/>
      <c r="C690"/>
      <c r="D690"/>
      <c r="E690"/>
      <c r="F690"/>
      <c r="G690"/>
      <c r="H690"/>
      <c r="I690"/>
      <c r="J690"/>
      <c r="K690"/>
      <c r="L690" s="38"/>
      <c r="M690" s="39"/>
      <c r="N690"/>
      <c r="O690" s="38"/>
      <c r="P690" s="39"/>
      <c r="Q690"/>
      <c r="R690" s="80"/>
      <c r="S690" s="38"/>
      <c r="T690" s="39"/>
      <c r="U690" s="40"/>
      <c r="V690"/>
      <c r="W690"/>
      <c r="X690"/>
      <c r="Y690"/>
      <c r="Z690"/>
      <c r="AC690" s="67"/>
      <c r="AD690" s="67"/>
      <c r="AF690" s="67"/>
      <c r="AH690" s="67"/>
      <c r="AT690" s="8"/>
      <c r="AU690" s="9"/>
    </row>
    <row r="691" spans="1:47" x14ac:dyDescent="0.2">
      <c r="A691"/>
      <c r="B691"/>
      <c r="C691"/>
      <c r="D691"/>
      <c r="E691"/>
      <c r="F691"/>
      <c r="G691"/>
      <c r="H691"/>
      <c r="I691"/>
      <c r="J691"/>
      <c r="K691"/>
      <c r="L691" s="38"/>
      <c r="M691" s="39"/>
      <c r="N691"/>
      <c r="O691" s="38"/>
      <c r="P691" s="39"/>
      <c r="Q691"/>
      <c r="R691" s="80"/>
      <c r="S691" s="38"/>
      <c r="T691" s="39"/>
      <c r="U691" s="40"/>
      <c r="V691"/>
      <c r="W691"/>
      <c r="X691"/>
      <c r="Y691"/>
      <c r="Z691"/>
      <c r="AC691" s="67"/>
      <c r="AD691" s="67"/>
      <c r="AF691" s="67"/>
      <c r="AH691" s="67"/>
      <c r="AT691" s="8"/>
      <c r="AU691" s="9"/>
    </row>
    <row r="692" spans="1:47" x14ac:dyDescent="0.2">
      <c r="A692"/>
      <c r="B692"/>
      <c r="C692"/>
      <c r="D692"/>
      <c r="E692"/>
      <c r="F692"/>
      <c r="G692"/>
      <c r="H692"/>
      <c r="I692"/>
      <c r="J692"/>
      <c r="K692"/>
      <c r="L692" s="38"/>
      <c r="M692" s="39"/>
      <c r="N692"/>
      <c r="O692" s="38"/>
      <c r="P692" s="39"/>
      <c r="Q692"/>
      <c r="R692" s="80"/>
      <c r="S692" s="38"/>
      <c r="T692" s="39"/>
      <c r="U692" s="40"/>
      <c r="V692"/>
      <c r="W692"/>
      <c r="X692"/>
      <c r="Y692"/>
      <c r="Z692"/>
      <c r="AC692" s="67"/>
      <c r="AD692" s="67"/>
      <c r="AF692" s="67"/>
      <c r="AH692" s="67"/>
      <c r="AT692" s="8"/>
      <c r="AU692" s="9"/>
    </row>
    <row r="693" spans="1:47" x14ac:dyDescent="0.2">
      <c r="A693"/>
      <c r="B693"/>
      <c r="C693"/>
      <c r="D693"/>
      <c r="E693"/>
      <c r="F693"/>
      <c r="G693"/>
      <c r="H693"/>
      <c r="I693"/>
      <c r="J693"/>
      <c r="K693"/>
      <c r="L693" s="38"/>
      <c r="M693" s="39"/>
      <c r="N693"/>
      <c r="O693" s="38"/>
      <c r="P693" s="39"/>
      <c r="Q693"/>
      <c r="R693" s="80"/>
      <c r="S693" s="38"/>
      <c r="T693" s="39"/>
      <c r="U693" s="40"/>
      <c r="V693"/>
      <c r="W693"/>
      <c r="X693"/>
      <c r="Y693"/>
      <c r="Z693"/>
      <c r="AC693" s="67"/>
      <c r="AD693" s="67"/>
      <c r="AF693" s="67"/>
      <c r="AH693" s="67"/>
      <c r="AT693" s="8"/>
      <c r="AU693" s="9"/>
    </row>
    <row r="694" spans="1:47" x14ac:dyDescent="0.2">
      <c r="A694"/>
      <c r="B694"/>
      <c r="C694"/>
      <c r="D694"/>
      <c r="E694"/>
      <c r="F694"/>
      <c r="G694"/>
      <c r="H694"/>
      <c r="I694"/>
      <c r="J694"/>
      <c r="K694"/>
      <c r="L694" s="38"/>
      <c r="M694" s="39"/>
      <c r="N694"/>
      <c r="O694" s="38"/>
      <c r="P694" s="39"/>
      <c r="Q694"/>
      <c r="R694" s="80"/>
      <c r="S694" s="38"/>
      <c r="T694" s="39"/>
      <c r="U694" s="40"/>
      <c r="V694"/>
      <c r="W694"/>
      <c r="X694"/>
      <c r="Y694"/>
      <c r="Z694"/>
      <c r="AC694" s="67"/>
      <c r="AD694" s="67"/>
      <c r="AF694" s="67"/>
      <c r="AH694" s="67"/>
      <c r="AT694" s="8"/>
      <c r="AU694" s="9"/>
    </row>
    <row r="695" spans="1:47" x14ac:dyDescent="0.2">
      <c r="A695"/>
      <c r="B695"/>
      <c r="C695"/>
      <c r="D695"/>
      <c r="E695"/>
      <c r="F695"/>
      <c r="G695"/>
      <c r="H695"/>
      <c r="I695"/>
      <c r="J695"/>
      <c r="K695"/>
      <c r="L695" s="38"/>
      <c r="M695" s="39"/>
      <c r="N695"/>
      <c r="O695" s="38"/>
      <c r="P695" s="39"/>
      <c r="Q695"/>
      <c r="R695" s="80"/>
      <c r="S695" s="38"/>
      <c r="T695" s="39"/>
      <c r="U695" s="40"/>
      <c r="V695"/>
      <c r="W695"/>
      <c r="X695"/>
      <c r="Y695"/>
      <c r="Z695"/>
      <c r="AC695" s="67"/>
      <c r="AD695" s="67"/>
      <c r="AF695" s="67"/>
      <c r="AH695" s="67"/>
      <c r="AT695" s="8"/>
      <c r="AU695" s="9"/>
    </row>
    <row r="696" spans="1:47" x14ac:dyDescent="0.2">
      <c r="A696"/>
      <c r="B696"/>
      <c r="C696"/>
      <c r="D696"/>
      <c r="E696"/>
      <c r="F696"/>
      <c r="G696"/>
      <c r="H696"/>
      <c r="I696"/>
      <c r="J696"/>
      <c r="K696"/>
      <c r="L696" s="38"/>
      <c r="M696" s="39"/>
      <c r="N696"/>
      <c r="O696" s="38"/>
      <c r="P696" s="39"/>
      <c r="Q696"/>
      <c r="R696" s="80"/>
      <c r="S696" s="38"/>
      <c r="T696" s="39"/>
      <c r="U696" s="40"/>
      <c r="V696"/>
      <c r="W696"/>
      <c r="X696"/>
      <c r="Y696"/>
      <c r="Z696"/>
      <c r="AC696" s="67"/>
      <c r="AD696" s="67"/>
      <c r="AF696" s="67"/>
      <c r="AH696" s="67"/>
      <c r="AT696" s="8"/>
      <c r="AU696" s="9"/>
    </row>
    <row r="697" spans="1:47" x14ac:dyDescent="0.2">
      <c r="A697"/>
      <c r="B697"/>
      <c r="C697"/>
      <c r="D697"/>
      <c r="E697"/>
      <c r="F697"/>
      <c r="G697"/>
      <c r="H697"/>
      <c r="I697"/>
      <c r="J697"/>
      <c r="K697"/>
      <c r="L697" s="38"/>
      <c r="M697" s="39"/>
      <c r="N697"/>
      <c r="O697" s="38"/>
      <c r="P697" s="39"/>
      <c r="Q697"/>
      <c r="R697" s="80"/>
      <c r="S697" s="38"/>
      <c r="T697" s="39"/>
      <c r="U697" s="40"/>
      <c r="V697"/>
      <c r="W697"/>
      <c r="X697"/>
      <c r="Y697"/>
      <c r="Z697"/>
      <c r="AC697" s="67"/>
      <c r="AD697" s="67"/>
      <c r="AF697" s="67"/>
      <c r="AH697" s="67"/>
      <c r="AT697" s="8"/>
      <c r="AU697" s="9"/>
    </row>
    <row r="698" spans="1:47" x14ac:dyDescent="0.2">
      <c r="A698"/>
      <c r="B698"/>
      <c r="C698"/>
      <c r="D698"/>
      <c r="E698"/>
      <c r="F698"/>
      <c r="G698"/>
      <c r="H698"/>
      <c r="I698"/>
      <c r="J698"/>
      <c r="K698"/>
      <c r="L698" s="38"/>
      <c r="M698" s="39"/>
      <c r="N698"/>
      <c r="O698" s="38"/>
      <c r="P698" s="39"/>
      <c r="Q698"/>
      <c r="R698" s="80"/>
      <c r="S698" s="38"/>
      <c r="T698" s="39"/>
      <c r="U698" s="40"/>
      <c r="V698"/>
      <c r="W698"/>
      <c r="X698"/>
      <c r="Y698"/>
      <c r="Z698"/>
      <c r="AC698" s="67"/>
      <c r="AD698" s="67"/>
      <c r="AF698" s="67"/>
      <c r="AH698" s="67"/>
      <c r="AT698" s="8"/>
      <c r="AU698" s="9"/>
    </row>
    <row r="699" spans="1:47" x14ac:dyDescent="0.2">
      <c r="A699"/>
      <c r="B699"/>
      <c r="C699"/>
      <c r="D699"/>
      <c r="E699"/>
      <c r="F699"/>
      <c r="G699"/>
      <c r="H699"/>
      <c r="I699"/>
      <c r="J699"/>
      <c r="K699"/>
      <c r="L699" s="38"/>
      <c r="M699" s="39"/>
      <c r="N699"/>
      <c r="O699" s="38"/>
      <c r="P699" s="39"/>
      <c r="Q699"/>
      <c r="R699" s="80"/>
      <c r="S699" s="38"/>
      <c r="T699" s="39"/>
      <c r="U699" s="40"/>
      <c r="V699"/>
      <c r="W699"/>
      <c r="X699"/>
      <c r="Y699"/>
      <c r="Z699"/>
      <c r="AC699" s="67"/>
      <c r="AD699" s="67"/>
      <c r="AF699" s="67"/>
      <c r="AH699" s="67"/>
      <c r="AT699" s="8"/>
      <c r="AU699" s="9"/>
    </row>
    <row r="700" spans="1:47" x14ac:dyDescent="0.2">
      <c r="A700"/>
      <c r="B700"/>
      <c r="C700"/>
      <c r="D700"/>
      <c r="E700"/>
      <c r="F700"/>
      <c r="G700"/>
      <c r="H700"/>
      <c r="I700"/>
      <c r="J700"/>
      <c r="K700"/>
      <c r="L700" s="38"/>
      <c r="M700" s="39"/>
      <c r="N700"/>
      <c r="O700" s="38"/>
      <c r="P700" s="39"/>
      <c r="Q700"/>
      <c r="R700" s="80"/>
      <c r="S700" s="38"/>
      <c r="T700" s="39"/>
      <c r="U700" s="40"/>
      <c r="V700"/>
      <c r="W700"/>
      <c r="X700"/>
      <c r="Y700"/>
      <c r="Z700"/>
      <c r="AC700" s="67"/>
      <c r="AD700" s="67"/>
      <c r="AF700" s="67"/>
      <c r="AH700" s="67"/>
      <c r="AT700" s="8"/>
      <c r="AU700" s="9"/>
    </row>
    <row r="701" spans="1:47" x14ac:dyDescent="0.2">
      <c r="A701"/>
      <c r="B701"/>
      <c r="C701"/>
      <c r="D701"/>
      <c r="E701"/>
      <c r="F701"/>
      <c r="G701"/>
      <c r="H701"/>
      <c r="I701"/>
      <c r="J701"/>
      <c r="K701"/>
      <c r="L701" s="38"/>
      <c r="M701" s="39"/>
      <c r="N701"/>
      <c r="O701" s="38"/>
      <c r="P701" s="39"/>
      <c r="Q701"/>
      <c r="R701" s="80"/>
      <c r="S701" s="38"/>
      <c r="T701" s="39"/>
      <c r="U701" s="40"/>
      <c r="V701"/>
      <c r="W701"/>
      <c r="X701"/>
      <c r="Y701"/>
      <c r="Z701"/>
      <c r="AC701" s="67"/>
      <c r="AD701" s="67"/>
      <c r="AF701" s="67"/>
      <c r="AH701" s="67"/>
      <c r="AT701" s="8"/>
      <c r="AU701" s="9"/>
    </row>
    <row r="702" spans="1:47" x14ac:dyDescent="0.2">
      <c r="A702"/>
      <c r="B702"/>
      <c r="C702"/>
      <c r="D702"/>
      <c r="E702"/>
      <c r="F702"/>
      <c r="G702"/>
      <c r="H702"/>
      <c r="I702"/>
      <c r="J702"/>
      <c r="K702"/>
      <c r="L702" s="38"/>
      <c r="M702" s="39"/>
      <c r="N702"/>
      <c r="O702" s="38"/>
      <c r="P702" s="39"/>
      <c r="Q702"/>
      <c r="R702" s="80"/>
      <c r="S702" s="38"/>
      <c r="T702" s="39"/>
      <c r="U702" s="40"/>
      <c r="V702"/>
      <c r="W702"/>
      <c r="X702"/>
      <c r="Y702"/>
      <c r="Z702"/>
      <c r="AC702" s="67"/>
      <c r="AD702" s="67"/>
      <c r="AF702" s="67"/>
      <c r="AH702" s="67"/>
      <c r="AT702" s="8"/>
      <c r="AU702" s="9"/>
    </row>
    <row r="703" spans="1:47" x14ac:dyDescent="0.2">
      <c r="A703"/>
      <c r="B703"/>
      <c r="C703"/>
      <c r="D703"/>
      <c r="E703"/>
      <c r="F703"/>
      <c r="G703"/>
      <c r="H703"/>
      <c r="I703"/>
      <c r="J703"/>
      <c r="K703"/>
      <c r="L703" s="38"/>
      <c r="M703" s="39"/>
      <c r="N703"/>
      <c r="O703" s="38"/>
      <c r="P703" s="39"/>
      <c r="Q703"/>
      <c r="R703" s="80"/>
      <c r="S703" s="38"/>
      <c r="T703" s="39"/>
      <c r="U703" s="40"/>
      <c r="V703"/>
      <c r="W703"/>
      <c r="X703"/>
      <c r="Y703"/>
      <c r="Z703"/>
      <c r="AC703" s="67"/>
      <c r="AD703" s="67"/>
      <c r="AF703" s="67"/>
      <c r="AH703" s="67"/>
      <c r="AT703" s="8"/>
      <c r="AU703" s="9"/>
    </row>
    <row r="704" spans="1:47" x14ac:dyDescent="0.2">
      <c r="A704"/>
      <c r="B704"/>
      <c r="C704"/>
      <c r="D704"/>
      <c r="E704"/>
      <c r="F704"/>
      <c r="G704"/>
      <c r="H704"/>
      <c r="I704"/>
      <c r="J704"/>
      <c r="K704"/>
      <c r="L704" s="38"/>
      <c r="M704" s="39"/>
      <c r="N704"/>
      <c r="O704" s="38"/>
      <c r="P704" s="39"/>
      <c r="Q704"/>
      <c r="R704" s="80"/>
      <c r="S704" s="38"/>
      <c r="T704" s="39"/>
      <c r="U704" s="40"/>
      <c r="V704"/>
      <c r="W704"/>
      <c r="X704"/>
      <c r="Y704"/>
      <c r="Z704"/>
      <c r="AC704" s="67"/>
      <c r="AD704" s="67"/>
      <c r="AF704" s="67"/>
      <c r="AH704" s="67"/>
      <c r="AT704" s="8"/>
      <c r="AU704" s="9"/>
    </row>
    <row r="705" spans="1:47" x14ac:dyDescent="0.2">
      <c r="A705"/>
      <c r="B705"/>
      <c r="C705"/>
      <c r="D705"/>
      <c r="E705"/>
      <c r="F705"/>
      <c r="G705"/>
      <c r="H705"/>
      <c r="I705"/>
      <c r="J705"/>
      <c r="K705"/>
      <c r="L705" s="38"/>
      <c r="M705" s="39"/>
      <c r="N705"/>
      <c r="O705" s="38"/>
      <c r="P705" s="39"/>
      <c r="Q705"/>
      <c r="R705" s="80"/>
      <c r="S705" s="38"/>
      <c r="T705" s="39"/>
      <c r="U705" s="40"/>
      <c r="V705"/>
      <c r="W705"/>
      <c r="X705"/>
      <c r="Y705"/>
      <c r="Z705"/>
      <c r="AC705" s="67"/>
      <c r="AD705" s="67"/>
      <c r="AF705" s="67"/>
      <c r="AH705" s="67"/>
      <c r="AT705" s="8"/>
      <c r="AU705" s="9"/>
    </row>
    <row r="706" spans="1:47" x14ac:dyDescent="0.2">
      <c r="A706"/>
      <c r="B706"/>
      <c r="C706"/>
      <c r="D706"/>
      <c r="E706"/>
      <c r="F706"/>
      <c r="G706"/>
      <c r="H706"/>
      <c r="I706"/>
      <c r="J706"/>
      <c r="K706"/>
      <c r="L706" s="38"/>
      <c r="M706" s="39"/>
      <c r="N706"/>
      <c r="O706" s="38"/>
      <c r="P706" s="39"/>
      <c r="Q706"/>
      <c r="R706" s="80"/>
      <c r="S706" s="38"/>
      <c r="T706" s="39"/>
      <c r="U706" s="40"/>
      <c r="V706"/>
      <c r="W706"/>
      <c r="X706"/>
      <c r="Y706"/>
      <c r="Z706"/>
      <c r="AC706" s="67"/>
      <c r="AD706" s="67"/>
      <c r="AF706" s="67"/>
      <c r="AH706" s="67"/>
      <c r="AT706" s="8"/>
      <c r="AU706" s="9"/>
    </row>
    <row r="707" spans="1:47" x14ac:dyDescent="0.2">
      <c r="A707"/>
      <c r="B707"/>
      <c r="C707"/>
      <c r="D707"/>
      <c r="E707"/>
      <c r="F707"/>
      <c r="G707"/>
      <c r="H707"/>
      <c r="I707"/>
      <c r="J707"/>
      <c r="K707"/>
      <c r="L707" s="38"/>
      <c r="M707" s="39"/>
      <c r="N707"/>
      <c r="O707" s="38"/>
      <c r="P707" s="39"/>
      <c r="Q707"/>
      <c r="R707" s="80"/>
      <c r="S707" s="38"/>
      <c r="T707" s="39"/>
      <c r="U707" s="40"/>
      <c r="V707"/>
      <c r="W707"/>
      <c r="X707"/>
      <c r="Y707"/>
      <c r="Z707"/>
      <c r="AC707" s="67"/>
      <c r="AD707" s="67"/>
      <c r="AF707" s="67"/>
      <c r="AH707" s="67"/>
      <c r="AT707" s="8"/>
      <c r="AU707" s="9"/>
    </row>
    <row r="708" spans="1:47" x14ac:dyDescent="0.2">
      <c r="A708"/>
      <c r="B708"/>
      <c r="C708"/>
      <c r="D708"/>
      <c r="E708"/>
      <c r="F708"/>
      <c r="G708"/>
      <c r="H708"/>
      <c r="I708"/>
      <c r="J708"/>
      <c r="K708"/>
      <c r="L708" s="38"/>
      <c r="M708" s="39"/>
      <c r="N708"/>
      <c r="O708" s="38"/>
      <c r="P708" s="39"/>
      <c r="Q708"/>
      <c r="R708" s="80"/>
      <c r="S708" s="38"/>
      <c r="T708" s="39"/>
      <c r="U708" s="40"/>
      <c r="V708"/>
      <c r="W708"/>
      <c r="X708"/>
      <c r="Y708"/>
      <c r="Z708"/>
      <c r="AC708" s="67"/>
      <c r="AD708" s="67"/>
      <c r="AF708" s="67"/>
      <c r="AH708" s="67"/>
      <c r="AT708" s="8"/>
      <c r="AU708" s="9"/>
    </row>
    <row r="709" spans="1:47" x14ac:dyDescent="0.2">
      <c r="A709"/>
      <c r="B709"/>
      <c r="C709"/>
      <c r="D709"/>
      <c r="E709"/>
      <c r="F709"/>
      <c r="G709"/>
      <c r="H709"/>
      <c r="I709"/>
      <c r="J709"/>
      <c r="K709"/>
      <c r="L709" s="38"/>
      <c r="M709" s="39"/>
      <c r="N709"/>
      <c r="O709" s="38"/>
      <c r="P709" s="39"/>
      <c r="Q709"/>
      <c r="R709" s="80"/>
      <c r="S709" s="38"/>
      <c r="T709" s="39"/>
      <c r="U709" s="40"/>
      <c r="V709"/>
      <c r="W709"/>
      <c r="X709"/>
      <c r="Y709"/>
      <c r="Z709"/>
      <c r="AC709" s="67"/>
      <c r="AD709" s="67"/>
      <c r="AF709" s="67"/>
      <c r="AH709" s="67"/>
      <c r="AT709" s="8"/>
      <c r="AU709" s="9"/>
    </row>
    <row r="710" spans="1:47" x14ac:dyDescent="0.2">
      <c r="A710"/>
      <c r="B710"/>
      <c r="C710"/>
      <c r="D710"/>
      <c r="E710"/>
      <c r="F710"/>
      <c r="G710"/>
      <c r="H710"/>
      <c r="I710"/>
      <c r="J710"/>
      <c r="K710"/>
      <c r="L710" s="38"/>
      <c r="M710" s="39"/>
      <c r="N710"/>
      <c r="O710" s="38"/>
      <c r="P710" s="39"/>
      <c r="Q710"/>
      <c r="R710" s="80"/>
      <c r="S710" s="38"/>
      <c r="T710" s="39"/>
      <c r="U710" s="40"/>
      <c r="V710"/>
      <c r="W710"/>
      <c r="X710"/>
      <c r="Y710"/>
      <c r="Z710"/>
      <c r="AC710" s="67"/>
      <c r="AD710" s="67"/>
      <c r="AF710" s="67"/>
      <c r="AH710" s="67"/>
      <c r="AT710" s="8"/>
      <c r="AU710" s="9"/>
    </row>
    <row r="711" spans="1:47" x14ac:dyDescent="0.2">
      <c r="A711"/>
      <c r="B711"/>
      <c r="C711"/>
      <c r="D711"/>
      <c r="E711"/>
      <c r="F711"/>
      <c r="G711"/>
      <c r="H711"/>
      <c r="I711"/>
      <c r="J711"/>
      <c r="K711"/>
      <c r="L711" s="38"/>
      <c r="M711" s="39"/>
      <c r="N711"/>
      <c r="O711" s="38"/>
      <c r="P711" s="39"/>
      <c r="Q711"/>
      <c r="R711" s="80"/>
      <c r="S711" s="38"/>
      <c r="T711" s="39"/>
      <c r="U711" s="40"/>
      <c r="V711"/>
      <c r="W711"/>
      <c r="X711"/>
      <c r="Y711"/>
      <c r="Z711"/>
      <c r="AC711" s="67"/>
      <c r="AD711" s="67"/>
      <c r="AF711" s="67"/>
      <c r="AH711" s="67"/>
      <c r="AT711" s="8"/>
      <c r="AU711" s="9"/>
    </row>
    <row r="712" spans="1:47" x14ac:dyDescent="0.2">
      <c r="A712"/>
      <c r="B712"/>
      <c r="C712"/>
      <c r="D712"/>
      <c r="E712"/>
      <c r="F712"/>
      <c r="G712"/>
      <c r="H712"/>
      <c r="I712"/>
      <c r="J712"/>
      <c r="K712"/>
      <c r="L712" s="38"/>
      <c r="M712" s="39"/>
      <c r="N712"/>
      <c r="O712" s="38"/>
      <c r="P712" s="39"/>
      <c r="Q712"/>
      <c r="R712" s="80"/>
      <c r="S712" s="38"/>
      <c r="T712" s="39"/>
      <c r="U712" s="40"/>
      <c r="V712"/>
      <c r="W712"/>
      <c r="X712"/>
      <c r="Y712"/>
      <c r="Z712"/>
      <c r="AC712" s="67"/>
      <c r="AD712" s="67"/>
      <c r="AF712" s="67"/>
      <c r="AH712" s="67"/>
      <c r="AT712" s="8"/>
      <c r="AU712" s="9"/>
    </row>
    <row r="713" spans="1:47" x14ac:dyDescent="0.2">
      <c r="A713"/>
      <c r="B713"/>
      <c r="C713"/>
      <c r="D713"/>
      <c r="E713"/>
      <c r="F713"/>
      <c r="G713"/>
      <c r="H713"/>
      <c r="I713"/>
      <c r="J713"/>
      <c r="K713"/>
      <c r="L713" s="38"/>
      <c r="M713" s="39"/>
      <c r="N713"/>
      <c r="O713" s="38"/>
      <c r="P713" s="39"/>
      <c r="Q713"/>
      <c r="R713" s="80"/>
      <c r="S713" s="38"/>
      <c r="T713" s="39"/>
      <c r="U713" s="40"/>
      <c r="V713"/>
      <c r="W713"/>
      <c r="X713"/>
      <c r="Y713"/>
      <c r="Z713"/>
      <c r="AC713" s="67"/>
      <c r="AD713" s="67"/>
      <c r="AF713" s="67"/>
      <c r="AH713" s="67"/>
      <c r="AT713" s="8"/>
      <c r="AU713" s="9"/>
    </row>
    <row r="714" spans="1:47" x14ac:dyDescent="0.2">
      <c r="A714"/>
      <c r="B714"/>
      <c r="C714"/>
      <c r="D714"/>
      <c r="E714"/>
      <c r="F714"/>
      <c r="G714"/>
      <c r="H714"/>
      <c r="I714"/>
      <c r="J714"/>
      <c r="K714"/>
      <c r="L714" s="38"/>
      <c r="M714" s="39"/>
      <c r="N714"/>
      <c r="O714" s="38"/>
      <c r="P714" s="39"/>
      <c r="Q714"/>
      <c r="R714" s="80"/>
      <c r="S714" s="38"/>
      <c r="T714" s="39"/>
      <c r="U714" s="40"/>
      <c r="V714"/>
      <c r="W714"/>
      <c r="X714"/>
      <c r="Y714"/>
      <c r="Z714"/>
      <c r="AC714" s="67"/>
      <c r="AD714" s="67"/>
      <c r="AF714" s="67"/>
      <c r="AH714" s="67"/>
      <c r="AT714" s="8"/>
      <c r="AU714" s="9"/>
    </row>
    <row r="715" spans="1:47" x14ac:dyDescent="0.2">
      <c r="A715"/>
      <c r="B715"/>
      <c r="C715"/>
      <c r="D715"/>
      <c r="E715"/>
      <c r="F715"/>
      <c r="G715"/>
      <c r="H715"/>
      <c r="I715"/>
      <c r="J715"/>
      <c r="K715"/>
      <c r="L715" s="38"/>
      <c r="M715" s="39"/>
      <c r="N715"/>
      <c r="O715" s="38"/>
      <c r="P715" s="39"/>
      <c r="Q715"/>
      <c r="R715" s="80"/>
      <c r="S715" s="38"/>
      <c r="T715" s="39"/>
      <c r="U715" s="40"/>
      <c r="V715"/>
      <c r="W715"/>
      <c r="X715"/>
      <c r="Y715"/>
      <c r="Z715"/>
      <c r="AC715" s="67"/>
      <c r="AD715" s="67"/>
      <c r="AF715" s="67"/>
      <c r="AH715" s="67"/>
      <c r="AT715" s="8"/>
      <c r="AU715" s="9"/>
    </row>
    <row r="716" spans="1:47" x14ac:dyDescent="0.2">
      <c r="A716"/>
      <c r="B716"/>
      <c r="C716"/>
      <c r="D716"/>
      <c r="E716"/>
      <c r="F716"/>
      <c r="G716"/>
      <c r="H716"/>
      <c r="I716"/>
      <c r="J716"/>
      <c r="K716"/>
      <c r="L716" s="38"/>
      <c r="M716" s="39"/>
      <c r="N716"/>
      <c r="O716" s="38"/>
      <c r="P716" s="39"/>
      <c r="Q716"/>
      <c r="R716" s="80"/>
      <c r="S716" s="38"/>
      <c r="T716" s="39"/>
      <c r="U716" s="40"/>
      <c r="V716"/>
      <c r="W716"/>
      <c r="X716"/>
      <c r="Y716"/>
      <c r="Z716"/>
      <c r="AC716" s="67"/>
      <c r="AD716" s="67"/>
      <c r="AF716" s="67"/>
      <c r="AH716" s="67"/>
      <c r="AT716" s="8"/>
      <c r="AU716" s="9"/>
    </row>
    <row r="717" spans="1:47" x14ac:dyDescent="0.2">
      <c r="A717"/>
      <c r="B717"/>
      <c r="C717"/>
      <c r="D717"/>
      <c r="E717"/>
      <c r="F717"/>
      <c r="G717"/>
      <c r="H717"/>
      <c r="I717"/>
      <c r="J717"/>
      <c r="K717"/>
      <c r="L717" s="38"/>
      <c r="M717" s="39"/>
      <c r="N717"/>
      <c r="O717" s="38"/>
      <c r="P717" s="39"/>
      <c r="Q717"/>
      <c r="R717" s="80"/>
      <c r="S717" s="38"/>
      <c r="T717" s="39"/>
      <c r="U717" s="40"/>
      <c r="V717"/>
      <c r="W717"/>
      <c r="X717"/>
      <c r="Y717"/>
      <c r="Z717"/>
      <c r="AC717" s="67"/>
      <c r="AD717" s="67"/>
      <c r="AF717" s="67"/>
      <c r="AH717" s="67"/>
      <c r="AT717" s="8"/>
      <c r="AU717" s="9"/>
    </row>
    <row r="718" spans="1:47" x14ac:dyDescent="0.2">
      <c r="A718"/>
      <c r="B718"/>
      <c r="C718"/>
      <c r="D718"/>
      <c r="E718"/>
      <c r="F718"/>
      <c r="G718"/>
      <c r="H718"/>
      <c r="I718"/>
      <c r="J718"/>
      <c r="K718"/>
      <c r="L718" s="38"/>
      <c r="M718" s="39"/>
      <c r="N718"/>
      <c r="O718" s="38"/>
      <c r="P718" s="39"/>
      <c r="Q718"/>
      <c r="R718" s="80"/>
      <c r="S718" s="38"/>
      <c r="T718" s="39"/>
      <c r="U718" s="40"/>
      <c r="V718"/>
      <c r="W718"/>
      <c r="X718"/>
      <c r="Y718"/>
      <c r="Z718"/>
      <c r="AC718" s="67"/>
      <c r="AD718" s="67"/>
      <c r="AF718" s="67"/>
      <c r="AH718" s="67"/>
      <c r="AT718" s="8"/>
      <c r="AU718" s="9"/>
    </row>
    <row r="719" spans="1:47" x14ac:dyDescent="0.2">
      <c r="A719"/>
      <c r="B719"/>
      <c r="C719"/>
      <c r="D719"/>
      <c r="E719"/>
      <c r="F719"/>
      <c r="G719"/>
      <c r="H719"/>
      <c r="I719"/>
      <c r="J719"/>
      <c r="K719"/>
      <c r="L719" s="38"/>
      <c r="M719" s="39"/>
      <c r="N719"/>
      <c r="O719" s="38"/>
      <c r="P719" s="39"/>
      <c r="Q719"/>
      <c r="R719" s="80"/>
      <c r="S719" s="38"/>
      <c r="T719" s="39"/>
      <c r="U719" s="40"/>
      <c r="V719"/>
      <c r="W719"/>
      <c r="X719"/>
      <c r="Y719"/>
      <c r="Z719"/>
      <c r="AC719" s="67"/>
      <c r="AD719" s="67"/>
      <c r="AF719" s="67"/>
      <c r="AH719" s="67"/>
      <c r="AT719" s="8"/>
      <c r="AU719" s="9"/>
    </row>
    <row r="720" spans="1:47" x14ac:dyDescent="0.2">
      <c r="A720"/>
      <c r="B720"/>
      <c r="C720"/>
      <c r="D720"/>
      <c r="E720"/>
      <c r="F720"/>
      <c r="G720"/>
      <c r="H720"/>
      <c r="I720"/>
      <c r="J720"/>
      <c r="K720"/>
      <c r="L720" s="38"/>
      <c r="M720" s="39"/>
      <c r="N720"/>
      <c r="O720" s="38"/>
      <c r="P720" s="39"/>
      <c r="Q720"/>
      <c r="R720" s="80"/>
      <c r="S720" s="38"/>
      <c r="T720" s="39"/>
      <c r="U720" s="40"/>
      <c r="V720"/>
      <c r="W720"/>
      <c r="X720"/>
      <c r="Y720"/>
      <c r="Z720"/>
      <c r="AC720" s="67"/>
      <c r="AD720" s="67"/>
      <c r="AF720" s="67"/>
      <c r="AH720" s="67"/>
      <c r="AT720" s="8"/>
      <c r="AU720" s="9"/>
    </row>
  </sheetData>
  <phoneticPr fontId="0" type="noConversion"/>
  <pageMargins left="0.75" right="0.75" top="1" bottom="1" header="0.5" footer="0.5"/>
  <pageSetup paperSize="9" orientation="portrait" r:id="rId1"/>
  <headerFooter alignWithMargins="0"/>
  <customProperties>
    <customPr name="_pios_id" r:id="rId2"/>
  </customProperties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885D7-79DC-41B9-9081-ADE4C7B07026}">
  <dimension ref="A1:AW1"/>
  <sheetViews>
    <sheetView workbookViewId="0">
      <selection activeCell="I31" sqref="I31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54AA-910B-45B8-9A68-B59C3C5C6AD0}">
  <dimension ref="A1:AW3"/>
  <sheetViews>
    <sheetView topLeftCell="G1" workbookViewId="0">
      <selection activeCell="G1" sqref="G1:AT3"/>
    </sheetView>
  </sheetViews>
  <sheetFormatPr defaultColWidth="11.42578125" defaultRowHeight="12.75" x14ac:dyDescent="0.2"/>
  <cols>
    <col min="1" max="2" width="0" hidden="1" customWidth="1"/>
    <col min="3" max="3" width="17.85546875" hidden="1" customWidth="1"/>
    <col min="4" max="6" width="0" hidden="1" customWidth="1"/>
    <col min="7" max="7" width="17.28515625" customWidth="1"/>
    <col min="8" max="8" width="0" hidden="1" customWidth="1"/>
    <col min="9" max="9" width="15.28515625" hidden="1" customWidth="1"/>
    <col min="10" max="10" width="18.28515625" hidden="1" customWidth="1"/>
    <col min="11" max="11" width="21.28515625" customWidth="1"/>
    <col min="12" max="12" width="15.5703125" customWidth="1"/>
    <col min="13" max="13" width="16" customWidth="1"/>
    <col min="14" max="14" width="23.42578125" hidden="1" customWidth="1"/>
    <col min="15" max="15" width="21" customWidth="1"/>
    <col min="16" max="16" width="14.28515625" customWidth="1"/>
    <col min="17" max="17" width="0" hidden="1" customWidth="1"/>
    <col min="18" max="18" width="23.42578125" hidden="1" customWidth="1"/>
    <col min="19" max="19" width="23.42578125" customWidth="1"/>
    <col min="20" max="20" width="12.85546875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hidden="1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customWidth="1"/>
    <col min="47" max="47" width="43.7109375" hidden="1" customWidth="1"/>
    <col min="48" max="48" width="25.5703125" hidden="1" customWidth="1"/>
    <col min="49" max="49" width="24.5703125" hidden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</row>
    <row r="2" spans="1:49" x14ac:dyDescent="0.2">
      <c r="A2" t="s">
        <v>536</v>
      </c>
      <c r="B2" t="s">
        <v>569</v>
      </c>
      <c r="C2" t="s">
        <v>1951</v>
      </c>
      <c r="D2" t="s">
        <v>47</v>
      </c>
      <c r="E2" t="s">
        <v>539</v>
      </c>
      <c r="F2" t="s">
        <v>1952</v>
      </c>
      <c r="G2" t="s">
        <v>1953</v>
      </c>
      <c r="H2" t="s">
        <v>1954</v>
      </c>
      <c r="I2" t="s">
        <v>1955</v>
      </c>
      <c r="J2" t="s">
        <v>585</v>
      </c>
      <c r="K2" t="s">
        <v>586</v>
      </c>
      <c r="L2" s="19">
        <v>45538</v>
      </c>
      <c r="M2" s="20">
        <v>0.51462962962962966</v>
      </c>
      <c r="N2" t="s">
        <v>1956</v>
      </c>
      <c r="O2" s="19">
        <v>45538</v>
      </c>
      <c r="P2" s="20">
        <v>0.625</v>
      </c>
      <c r="Q2" t="s">
        <v>578</v>
      </c>
      <c r="R2" t="s">
        <v>1957</v>
      </c>
      <c r="S2" s="19">
        <v>45539</v>
      </c>
      <c r="T2" s="20">
        <v>0.43327546296296293</v>
      </c>
      <c r="U2">
        <v>41</v>
      </c>
      <c r="V2" t="s">
        <v>1001</v>
      </c>
      <c r="W2" t="s">
        <v>1002</v>
      </c>
      <c r="X2" t="s">
        <v>1958</v>
      </c>
      <c r="Y2" t="s">
        <v>61</v>
      </c>
      <c r="Z2" t="s">
        <v>62</v>
      </c>
      <c r="AA2" t="s">
        <v>584</v>
      </c>
      <c r="AB2" t="s">
        <v>553</v>
      </c>
      <c r="AC2" s="12">
        <v>45538.51462962963</v>
      </c>
      <c r="AD2" s="12">
        <v>45538.625</v>
      </c>
      <c r="AE2">
        <v>2.6488888888852671</v>
      </c>
      <c r="AF2" s="12">
        <v>45539.433275462965</v>
      </c>
      <c r="AG2" s="20">
        <v>2.2777777777777775E-2</v>
      </c>
      <c r="AH2" s="12">
        <v>45539.456053240741</v>
      </c>
      <c r="AI2">
        <v>-19.945277777791489</v>
      </c>
      <c r="AJ2" t="s">
        <v>65</v>
      </c>
      <c r="AM2">
        <v>9</v>
      </c>
      <c r="AN2">
        <v>4</v>
      </c>
      <c r="AO2" t="s">
        <v>491</v>
      </c>
      <c r="AP2">
        <v>36</v>
      </c>
      <c r="AQ2">
        <v>10</v>
      </c>
      <c r="AR2">
        <v>4</v>
      </c>
      <c r="AS2" t="s">
        <v>144</v>
      </c>
      <c r="AT2" s="20">
        <v>0.54666666666666663</v>
      </c>
      <c r="AU2">
        <v>1.1022222222186002</v>
      </c>
      <c r="AV2">
        <v>0</v>
      </c>
      <c r="AW2">
        <v>1.1022222222186002</v>
      </c>
    </row>
    <row r="3" spans="1:49" x14ac:dyDescent="0.2">
      <c r="A3" t="s">
        <v>536</v>
      </c>
      <c r="B3" t="s">
        <v>569</v>
      </c>
      <c r="C3" t="s">
        <v>1959</v>
      </c>
      <c r="D3" t="s">
        <v>47</v>
      </c>
      <c r="E3" t="s">
        <v>539</v>
      </c>
      <c r="F3" t="s">
        <v>1960</v>
      </c>
      <c r="G3" t="s">
        <v>1961</v>
      </c>
      <c r="H3" t="s">
        <v>1962</v>
      </c>
      <c r="I3" t="s">
        <v>1963</v>
      </c>
      <c r="J3" t="s">
        <v>585</v>
      </c>
      <c r="K3" t="s">
        <v>586</v>
      </c>
      <c r="L3" s="19">
        <v>45538</v>
      </c>
      <c r="M3" s="20">
        <v>0.43296296296296299</v>
      </c>
      <c r="N3" t="s">
        <v>1964</v>
      </c>
      <c r="O3" s="19">
        <v>45538</v>
      </c>
      <c r="P3" s="20">
        <v>0.83333333333333337</v>
      </c>
      <c r="Q3" t="s">
        <v>578</v>
      </c>
      <c r="R3" t="s">
        <v>1965</v>
      </c>
      <c r="S3" s="19">
        <v>45539</v>
      </c>
      <c r="T3" s="20">
        <v>0.46057870370370368</v>
      </c>
      <c r="U3">
        <v>42</v>
      </c>
      <c r="V3" t="s">
        <v>1966</v>
      </c>
      <c r="W3" t="s">
        <v>1967</v>
      </c>
      <c r="X3" t="s">
        <v>870</v>
      </c>
      <c r="Y3" t="s">
        <v>61</v>
      </c>
      <c r="Z3" t="s">
        <v>62</v>
      </c>
      <c r="AA3" t="s">
        <v>584</v>
      </c>
      <c r="AB3" t="s">
        <v>553</v>
      </c>
      <c r="AC3" s="12">
        <v>45538.432962962965</v>
      </c>
      <c r="AD3" s="12">
        <v>45538.833333333336</v>
      </c>
      <c r="AE3">
        <v>9.6088888889062218</v>
      </c>
      <c r="AF3" s="12">
        <v>45539.460578703707</v>
      </c>
      <c r="AG3" s="20">
        <v>2.3333333333333334E-2</v>
      </c>
      <c r="AH3" s="12">
        <v>45539.483912037038</v>
      </c>
      <c r="AI3">
        <v>-15.613888888852671</v>
      </c>
      <c r="AJ3" t="s">
        <v>65</v>
      </c>
      <c r="AM3">
        <v>9</v>
      </c>
      <c r="AN3">
        <v>4</v>
      </c>
      <c r="AO3" t="s">
        <v>491</v>
      </c>
      <c r="AP3">
        <v>36</v>
      </c>
      <c r="AQ3">
        <v>11</v>
      </c>
      <c r="AR3">
        <v>4</v>
      </c>
      <c r="AS3" t="s">
        <v>144</v>
      </c>
      <c r="AT3" s="20">
        <v>0.55999999999999994</v>
      </c>
      <c r="AU3">
        <v>8.0488888889062213</v>
      </c>
      <c r="AV3">
        <v>0</v>
      </c>
      <c r="AW3">
        <v>8.0488888889062213</v>
      </c>
    </row>
  </sheetData>
  <pageMargins left="0.7" right="0.7" top="0.75" bottom="0.75" header="0.3" footer="0.3"/>
  <customProperties>
    <customPr name="_pios_id" r:id="rId1"/>
  </customProperties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FF177-28A4-4A24-936A-07B1BB1EC347}">
  <dimension ref="A1:AY10"/>
  <sheetViews>
    <sheetView topLeftCell="F1" workbookViewId="0">
      <selection activeCell="AK1" sqref="AK1:AY1048576"/>
    </sheetView>
  </sheetViews>
  <sheetFormatPr defaultColWidth="11.42578125" defaultRowHeight="12.75" x14ac:dyDescent="0.2"/>
  <cols>
    <col min="1" max="2" width="0" hidden="1" customWidth="1"/>
    <col min="3" max="3" width="17.85546875" hidden="1" customWidth="1"/>
    <col min="4" max="5" width="0" hidden="1" customWidth="1"/>
    <col min="6" max="6" width="11" bestFit="1" customWidth="1"/>
    <col min="7" max="7" width="17.28515625" hidden="1" customWidth="1"/>
    <col min="8" max="8" width="0" hidden="1" customWidth="1"/>
    <col min="9" max="9" width="38.28515625" bestFit="1" customWidth="1"/>
    <col min="10" max="10" width="18.28515625" hidden="1" customWidth="1"/>
    <col min="11" max="11" width="29.7109375" bestFit="1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37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1969</v>
      </c>
      <c r="D2" t="s">
        <v>47</v>
      </c>
      <c r="E2" t="s">
        <v>48</v>
      </c>
      <c r="F2" t="s">
        <v>68</v>
      </c>
      <c r="G2" t="s">
        <v>69</v>
      </c>
      <c r="H2" t="s">
        <v>1970</v>
      </c>
      <c r="I2" t="s">
        <v>71</v>
      </c>
      <c r="J2" t="s">
        <v>72</v>
      </c>
      <c r="K2" t="s">
        <v>73</v>
      </c>
      <c r="L2" s="19">
        <v>45553</v>
      </c>
      <c r="M2" s="20">
        <v>0.70923611111111118</v>
      </c>
      <c r="N2" t="s">
        <v>1971</v>
      </c>
      <c r="O2" s="19">
        <v>45554</v>
      </c>
      <c r="P2" s="20">
        <v>0.5</v>
      </c>
      <c r="Q2" t="s">
        <v>1972</v>
      </c>
      <c r="R2" t="s">
        <v>1973</v>
      </c>
      <c r="S2" s="19">
        <v>45554</v>
      </c>
      <c r="T2" s="20">
        <v>0.4810532407407408</v>
      </c>
      <c r="U2">
        <v>110</v>
      </c>
      <c r="V2" t="s">
        <v>76</v>
      </c>
      <c r="W2" t="s">
        <v>77</v>
      </c>
      <c r="X2" t="s">
        <v>1974</v>
      </c>
      <c r="Y2" t="s">
        <v>61</v>
      </c>
      <c r="Z2" t="s">
        <v>62</v>
      </c>
      <c r="AA2" t="s">
        <v>63</v>
      </c>
      <c r="AB2" t="s">
        <v>64</v>
      </c>
      <c r="AC2" s="12">
        <v>45553.709236111114</v>
      </c>
      <c r="AD2" s="12">
        <v>45554.5</v>
      </c>
      <c r="AE2">
        <v>18.97833333327435</v>
      </c>
      <c r="AF2" s="12">
        <v>45554.481053240743</v>
      </c>
      <c r="AG2" s="20">
        <v>6.1111111111111116E-2</v>
      </c>
      <c r="AH2" s="12">
        <v>45554.542164351849</v>
      </c>
      <c r="AI2">
        <v>-1.0119444445590489</v>
      </c>
      <c r="AJ2" t="s">
        <v>65</v>
      </c>
      <c r="AM2">
        <v>9</v>
      </c>
      <c r="AN2">
        <v>19</v>
      </c>
      <c r="AO2" t="s">
        <v>97</v>
      </c>
      <c r="AP2">
        <v>38</v>
      </c>
      <c r="AQ2">
        <v>11</v>
      </c>
      <c r="AR2">
        <v>5</v>
      </c>
      <c r="AS2" t="s">
        <v>144</v>
      </c>
      <c r="AT2" s="12">
        <v>1.4666666666666666</v>
      </c>
      <c r="AU2">
        <v>16.511666666607685</v>
      </c>
      <c r="AV2">
        <v>12</v>
      </c>
      <c r="AW2">
        <v>4.5116666666076846</v>
      </c>
      <c r="AX2">
        <v>0</v>
      </c>
      <c r="AY2" t="s">
        <v>1933</v>
      </c>
    </row>
    <row r="3" spans="1:51" x14ac:dyDescent="0.2">
      <c r="A3" t="s">
        <v>536</v>
      </c>
      <c r="B3" t="s">
        <v>1968</v>
      </c>
      <c r="C3" t="s">
        <v>1975</v>
      </c>
      <c r="D3" t="s">
        <v>47</v>
      </c>
      <c r="E3" t="s">
        <v>48</v>
      </c>
      <c r="F3" t="s">
        <v>430</v>
      </c>
      <c r="G3" t="s">
        <v>431</v>
      </c>
      <c r="H3" t="s">
        <v>1976</v>
      </c>
      <c r="I3" t="s">
        <v>433</v>
      </c>
      <c r="J3" t="s">
        <v>72</v>
      </c>
      <c r="K3" t="s">
        <v>73</v>
      </c>
      <c r="L3" s="19">
        <v>45553</v>
      </c>
      <c r="M3" s="20">
        <v>0.67894675925925929</v>
      </c>
      <c r="N3" t="s">
        <v>1977</v>
      </c>
      <c r="O3" s="19">
        <v>45554</v>
      </c>
      <c r="P3" s="20">
        <v>0.5</v>
      </c>
      <c r="Q3" t="s">
        <v>1972</v>
      </c>
      <c r="R3" t="s">
        <v>1978</v>
      </c>
      <c r="S3" s="19">
        <v>45554</v>
      </c>
      <c r="T3" s="20">
        <v>0.53782407407407407</v>
      </c>
      <c r="U3">
        <v>24</v>
      </c>
      <c r="V3" t="s">
        <v>227</v>
      </c>
      <c r="W3" t="s">
        <v>228</v>
      </c>
      <c r="X3" t="s">
        <v>1979</v>
      </c>
      <c r="Y3" t="s">
        <v>61</v>
      </c>
      <c r="Z3" t="s">
        <v>62</v>
      </c>
      <c r="AA3" t="s">
        <v>63</v>
      </c>
      <c r="AB3" t="s">
        <v>64</v>
      </c>
      <c r="AC3" s="12">
        <v>45553.678946759261</v>
      </c>
      <c r="AD3" s="12">
        <v>45554.5</v>
      </c>
      <c r="AE3">
        <v>19.705277777742594</v>
      </c>
      <c r="AF3" s="12">
        <v>45554.537824074076</v>
      </c>
      <c r="AG3" s="20">
        <v>1.3333333333333334E-2</v>
      </c>
      <c r="AH3" s="12">
        <v>45554.551157407404</v>
      </c>
      <c r="AI3">
        <v>-1.2277777778799646</v>
      </c>
      <c r="AJ3" t="s">
        <v>65</v>
      </c>
      <c r="AM3">
        <v>9</v>
      </c>
      <c r="AN3">
        <v>19</v>
      </c>
      <c r="AO3" t="s">
        <v>97</v>
      </c>
      <c r="AP3">
        <v>38</v>
      </c>
      <c r="AQ3">
        <v>12</v>
      </c>
      <c r="AR3">
        <v>5</v>
      </c>
      <c r="AS3" t="s">
        <v>144</v>
      </c>
      <c r="AT3" s="20">
        <v>0.32</v>
      </c>
      <c r="AU3">
        <v>18.385277777742594</v>
      </c>
      <c r="AV3">
        <v>12</v>
      </c>
      <c r="AW3">
        <v>6.3852777777425942</v>
      </c>
      <c r="AX3">
        <v>0</v>
      </c>
      <c r="AY3" t="s">
        <v>1933</v>
      </c>
    </row>
    <row r="4" spans="1:51" x14ac:dyDescent="0.2">
      <c r="A4" t="s">
        <v>536</v>
      </c>
      <c r="B4" t="s">
        <v>1968</v>
      </c>
      <c r="C4" t="s">
        <v>1980</v>
      </c>
      <c r="D4" t="s">
        <v>47</v>
      </c>
      <c r="E4" t="s">
        <v>48</v>
      </c>
      <c r="F4" t="s">
        <v>430</v>
      </c>
      <c r="G4" t="s">
        <v>431</v>
      </c>
      <c r="H4" t="s">
        <v>1976</v>
      </c>
      <c r="I4" t="s">
        <v>433</v>
      </c>
      <c r="J4" t="s">
        <v>72</v>
      </c>
      <c r="K4" t="s">
        <v>73</v>
      </c>
      <c r="L4" s="19">
        <v>45553</v>
      </c>
      <c r="M4" s="20">
        <v>0.67873842592592604</v>
      </c>
      <c r="N4" t="s">
        <v>1981</v>
      </c>
      <c r="O4" s="19">
        <v>45554</v>
      </c>
      <c r="P4" s="20">
        <v>0.41666666666666669</v>
      </c>
      <c r="Q4" t="s">
        <v>1972</v>
      </c>
      <c r="R4" t="s">
        <v>1982</v>
      </c>
      <c r="S4" s="19">
        <v>45554</v>
      </c>
      <c r="T4" s="20">
        <v>0.44163194444444448</v>
      </c>
      <c r="U4">
        <v>24</v>
      </c>
      <c r="V4" t="s">
        <v>227</v>
      </c>
      <c r="W4" t="s">
        <v>228</v>
      </c>
      <c r="X4" t="s">
        <v>1979</v>
      </c>
      <c r="Y4" t="s">
        <v>61</v>
      </c>
      <c r="Z4" t="s">
        <v>62</v>
      </c>
      <c r="AA4" t="s">
        <v>63</v>
      </c>
      <c r="AB4" t="s">
        <v>64</v>
      </c>
      <c r="AC4" s="12">
        <v>45553.678738425922</v>
      </c>
      <c r="AD4" s="12">
        <v>45554.416666666664</v>
      </c>
      <c r="AE4">
        <v>17.710277777805459</v>
      </c>
      <c r="AF4" s="12">
        <v>45554.441631944443</v>
      </c>
      <c r="AG4" s="20">
        <v>1.3333333333333334E-2</v>
      </c>
      <c r="AH4" s="12">
        <v>45554.454965277779</v>
      </c>
      <c r="AI4">
        <v>-0.91916666674660519</v>
      </c>
      <c r="AJ4" t="s">
        <v>65</v>
      </c>
      <c r="AM4">
        <v>9</v>
      </c>
      <c r="AN4">
        <v>19</v>
      </c>
      <c r="AO4" t="s">
        <v>97</v>
      </c>
      <c r="AP4">
        <v>38</v>
      </c>
      <c r="AQ4">
        <v>10</v>
      </c>
      <c r="AR4">
        <v>5</v>
      </c>
      <c r="AS4" t="s">
        <v>144</v>
      </c>
      <c r="AT4" s="20">
        <v>0.32</v>
      </c>
      <c r="AU4">
        <v>16.390277777805458</v>
      </c>
      <c r="AV4">
        <v>12</v>
      </c>
      <c r="AW4">
        <v>4.3902777778054585</v>
      </c>
      <c r="AX4">
        <v>0</v>
      </c>
      <c r="AY4" t="s">
        <v>1933</v>
      </c>
    </row>
    <row r="5" spans="1:51" x14ac:dyDescent="0.2">
      <c r="A5" t="s">
        <v>536</v>
      </c>
      <c r="B5" t="s">
        <v>1968</v>
      </c>
      <c r="C5" t="s">
        <v>1983</v>
      </c>
      <c r="D5" t="s">
        <v>47</v>
      </c>
      <c r="E5" t="s">
        <v>48</v>
      </c>
      <c r="F5" t="s">
        <v>88</v>
      </c>
      <c r="G5" t="s">
        <v>89</v>
      </c>
      <c r="H5" t="s">
        <v>1984</v>
      </c>
      <c r="I5" t="s">
        <v>91</v>
      </c>
      <c r="J5" t="s">
        <v>176</v>
      </c>
      <c r="K5" t="s">
        <v>177</v>
      </c>
      <c r="L5" s="19">
        <v>45553</v>
      </c>
      <c r="M5" s="20">
        <v>0.66473379629629636</v>
      </c>
      <c r="N5" t="s">
        <v>1985</v>
      </c>
      <c r="O5" s="19">
        <v>45554</v>
      </c>
      <c r="P5" s="20">
        <v>0.375</v>
      </c>
      <c r="Q5" t="s">
        <v>1972</v>
      </c>
      <c r="R5" t="s">
        <v>1986</v>
      </c>
      <c r="S5" s="19">
        <v>45554</v>
      </c>
      <c r="T5" s="20">
        <v>0.31547453703703704</v>
      </c>
      <c r="U5">
        <v>170</v>
      </c>
      <c r="V5" t="s">
        <v>94</v>
      </c>
      <c r="W5" t="s">
        <v>95</v>
      </c>
      <c r="X5" t="s">
        <v>1987</v>
      </c>
      <c r="Y5" t="s">
        <v>61</v>
      </c>
      <c r="Z5" t="s">
        <v>62</v>
      </c>
      <c r="AA5" t="s">
        <v>63</v>
      </c>
      <c r="AB5" t="s">
        <v>64</v>
      </c>
      <c r="AC5" s="12">
        <v>45553.664733796293</v>
      </c>
      <c r="AD5" s="12">
        <v>45554.375</v>
      </c>
      <c r="AE5">
        <v>17.046388888964429</v>
      </c>
      <c r="AF5" s="12">
        <v>45554.315474537034</v>
      </c>
      <c r="AG5" s="20">
        <v>9.4444444444444442E-2</v>
      </c>
      <c r="AH5" s="12">
        <v>45554.409918981481</v>
      </c>
      <c r="AI5">
        <v>-0.8380555555340834</v>
      </c>
      <c r="AJ5" t="s">
        <v>65</v>
      </c>
      <c r="AM5">
        <v>9</v>
      </c>
      <c r="AN5">
        <v>19</v>
      </c>
      <c r="AO5" t="s">
        <v>97</v>
      </c>
      <c r="AP5">
        <v>38</v>
      </c>
      <c r="AQ5">
        <v>7</v>
      </c>
      <c r="AR5">
        <v>5</v>
      </c>
      <c r="AS5" t="s">
        <v>144</v>
      </c>
      <c r="AT5" s="12">
        <v>2.2666666666666666</v>
      </c>
      <c r="AU5">
        <v>13.779722222297764</v>
      </c>
      <c r="AV5">
        <v>12</v>
      </c>
      <c r="AW5">
        <v>1.7797222222977638</v>
      </c>
      <c r="AX5">
        <v>0</v>
      </c>
      <c r="AY5" t="s">
        <v>1933</v>
      </c>
    </row>
    <row r="6" spans="1:51" x14ac:dyDescent="0.2">
      <c r="A6" t="s">
        <v>536</v>
      </c>
      <c r="B6" t="s">
        <v>1968</v>
      </c>
      <c r="C6" t="s">
        <v>1988</v>
      </c>
      <c r="D6" t="s">
        <v>47</v>
      </c>
      <c r="E6" t="s">
        <v>48</v>
      </c>
      <c r="F6" t="s">
        <v>352</v>
      </c>
      <c r="G6" t="s">
        <v>353</v>
      </c>
      <c r="H6" t="s">
        <v>1989</v>
      </c>
      <c r="I6" t="s">
        <v>355</v>
      </c>
      <c r="J6" t="s">
        <v>356</v>
      </c>
      <c r="K6" t="s">
        <v>357</v>
      </c>
      <c r="L6" s="19">
        <v>45553</v>
      </c>
      <c r="M6" s="20">
        <v>0.58425925925925926</v>
      </c>
      <c r="N6" t="s">
        <v>1990</v>
      </c>
      <c r="O6" s="19">
        <v>45554</v>
      </c>
      <c r="P6" s="20">
        <v>0.33333333333333331</v>
      </c>
      <c r="Q6" t="s">
        <v>1972</v>
      </c>
      <c r="R6" t="s">
        <v>1991</v>
      </c>
      <c r="S6" s="19">
        <v>45554</v>
      </c>
      <c r="T6" s="20">
        <v>0.28923611111111108</v>
      </c>
      <c r="U6">
        <v>158</v>
      </c>
      <c r="V6" t="s">
        <v>1992</v>
      </c>
      <c r="W6" t="s">
        <v>1993</v>
      </c>
      <c r="X6" t="s">
        <v>422</v>
      </c>
      <c r="Y6" t="s">
        <v>61</v>
      </c>
      <c r="Z6" t="s">
        <v>62</v>
      </c>
      <c r="AA6" t="s">
        <v>63</v>
      </c>
      <c r="AB6" t="s">
        <v>64</v>
      </c>
      <c r="AC6" s="12">
        <v>45553.58425925926</v>
      </c>
      <c r="AD6" s="12">
        <v>45554.333333333336</v>
      </c>
      <c r="AE6">
        <v>17.977777777821757</v>
      </c>
      <c r="AF6" s="12">
        <v>45554.289236111108</v>
      </c>
      <c r="AG6" s="20">
        <v>8.7777777777777774E-2</v>
      </c>
      <c r="AH6" s="12">
        <v>45554.377013888887</v>
      </c>
      <c r="AI6">
        <v>-1.0483333332231268</v>
      </c>
      <c r="AJ6" t="s">
        <v>65</v>
      </c>
      <c r="AM6">
        <v>9</v>
      </c>
      <c r="AN6">
        <v>19</v>
      </c>
      <c r="AO6" t="s">
        <v>97</v>
      </c>
      <c r="AP6">
        <v>38</v>
      </c>
      <c r="AQ6">
        <v>6</v>
      </c>
      <c r="AR6">
        <v>5</v>
      </c>
      <c r="AS6" t="s">
        <v>144</v>
      </c>
      <c r="AT6" s="12">
        <v>2.1066666666666665</v>
      </c>
      <c r="AU6">
        <v>14.871111111155091</v>
      </c>
      <c r="AV6">
        <v>12</v>
      </c>
      <c r="AW6">
        <v>2.8711111111550913</v>
      </c>
      <c r="AX6">
        <v>0</v>
      </c>
      <c r="AY6" t="s">
        <v>1933</v>
      </c>
    </row>
    <row r="7" spans="1:51" x14ac:dyDescent="0.2">
      <c r="A7" t="s">
        <v>536</v>
      </c>
      <c r="B7" t="s">
        <v>1968</v>
      </c>
      <c r="C7" t="s">
        <v>1994</v>
      </c>
      <c r="D7" t="s">
        <v>47</v>
      </c>
      <c r="E7" t="s">
        <v>48</v>
      </c>
      <c r="F7" t="s">
        <v>150</v>
      </c>
      <c r="G7" t="s">
        <v>151</v>
      </c>
      <c r="H7" t="s">
        <v>1995</v>
      </c>
      <c r="I7" t="s">
        <v>293</v>
      </c>
      <c r="J7" t="s">
        <v>176</v>
      </c>
      <c r="K7" t="s">
        <v>177</v>
      </c>
      <c r="L7" s="19">
        <v>45553</v>
      </c>
      <c r="M7" s="20">
        <v>0.57023148148148151</v>
      </c>
      <c r="N7" t="s">
        <v>1996</v>
      </c>
      <c r="O7" s="19">
        <v>45554</v>
      </c>
      <c r="P7" s="20">
        <v>0.5</v>
      </c>
      <c r="Q7" t="s">
        <v>1972</v>
      </c>
      <c r="R7" t="s">
        <v>1997</v>
      </c>
      <c r="S7" s="19">
        <v>45554</v>
      </c>
      <c r="T7" s="20">
        <v>0.54486111111111113</v>
      </c>
      <c r="U7">
        <v>57</v>
      </c>
      <c r="V7" t="s">
        <v>295</v>
      </c>
      <c r="W7" t="s">
        <v>296</v>
      </c>
      <c r="X7" t="s">
        <v>86</v>
      </c>
      <c r="Y7" t="s">
        <v>61</v>
      </c>
      <c r="Z7" t="s">
        <v>62</v>
      </c>
      <c r="AA7" t="s">
        <v>63</v>
      </c>
      <c r="AB7" t="s">
        <v>64</v>
      </c>
      <c r="AC7" s="12">
        <v>45553.570231481484</v>
      </c>
      <c r="AD7" s="12">
        <v>45554.5</v>
      </c>
      <c r="AE7">
        <v>22.314444444375113</v>
      </c>
      <c r="AF7" s="12">
        <v>45554.544861111113</v>
      </c>
      <c r="AG7" s="20">
        <v>3.1666666666666669E-2</v>
      </c>
      <c r="AH7" s="12">
        <v>45554.576527777775</v>
      </c>
      <c r="AI7">
        <v>-1.8366666667861864</v>
      </c>
      <c r="AJ7" t="s">
        <v>65</v>
      </c>
      <c r="AM7">
        <v>9</v>
      </c>
      <c r="AN7">
        <v>19</v>
      </c>
      <c r="AO7" t="s">
        <v>66</v>
      </c>
      <c r="AP7">
        <v>38</v>
      </c>
      <c r="AQ7">
        <v>13</v>
      </c>
      <c r="AR7">
        <v>5</v>
      </c>
      <c r="AS7" t="s">
        <v>144</v>
      </c>
      <c r="AT7" s="20">
        <v>0.7599999999999999</v>
      </c>
      <c r="AU7">
        <v>20.554444444375111</v>
      </c>
      <c r="AV7">
        <v>12</v>
      </c>
      <c r="AW7">
        <v>8.5544444443751111</v>
      </c>
      <c r="AX7">
        <v>0</v>
      </c>
      <c r="AY7" t="s">
        <v>1933</v>
      </c>
    </row>
    <row r="8" spans="1:51" x14ac:dyDescent="0.2">
      <c r="A8" t="s">
        <v>536</v>
      </c>
      <c r="B8" t="s">
        <v>1968</v>
      </c>
      <c r="C8" t="s">
        <v>1998</v>
      </c>
      <c r="D8" t="s">
        <v>47</v>
      </c>
      <c r="E8" t="s">
        <v>48</v>
      </c>
      <c r="F8" t="s">
        <v>150</v>
      </c>
      <c r="G8" t="s">
        <v>151</v>
      </c>
      <c r="H8" t="s">
        <v>1995</v>
      </c>
      <c r="I8" t="s">
        <v>293</v>
      </c>
      <c r="J8" t="s">
        <v>176</v>
      </c>
      <c r="K8" t="s">
        <v>177</v>
      </c>
      <c r="L8" s="19">
        <v>45553</v>
      </c>
      <c r="M8" s="20">
        <v>0.56953703703703706</v>
      </c>
      <c r="N8" t="s">
        <v>1999</v>
      </c>
      <c r="O8" s="19">
        <v>45554</v>
      </c>
      <c r="P8" s="20">
        <v>0.41666666666666669</v>
      </c>
      <c r="Q8" t="s">
        <v>1972</v>
      </c>
      <c r="R8" t="s">
        <v>2000</v>
      </c>
      <c r="S8" s="19">
        <v>45554</v>
      </c>
      <c r="T8" s="20">
        <v>0.43093749999999997</v>
      </c>
      <c r="U8">
        <v>57</v>
      </c>
      <c r="V8" t="s">
        <v>295</v>
      </c>
      <c r="W8" t="s">
        <v>296</v>
      </c>
      <c r="X8" t="s">
        <v>86</v>
      </c>
      <c r="Y8" t="s">
        <v>61</v>
      </c>
      <c r="Z8" t="s">
        <v>62</v>
      </c>
      <c r="AA8" t="s">
        <v>63</v>
      </c>
      <c r="AB8" t="s">
        <v>64</v>
      </c>
      <c r="AC8" s="12">
        <v>45553.569537037038</v>
      </c>
      <c r="AD8" s="12">
        <v>45554.416666666664</v>
      </c>
      <c r="AE8">
        <v>20.331111111037899</v>
      </c>
      <c r="AF8" s="12">
        <v>45554.430937500001</v>
      </c>
      <c r="AG8" s="20">
        <v>3.1666666666666669E-2</v>
      </c>
      <c r="AH8" s="12">
        <v>45554.462604166663</v>
      </c>
      <c r="AI8">
        <v>-1.1025000001536682</v>
      </c>
      <c r="AJ8" t="s">
        <v>65</v>
      </c>
      <c r="AM8">
        <v>9</v>
      </c>
      <c r="AN8">
        <v>19</v>
      </c>
      <c r="AO8" t="s">
        <v>97</v>
      </c>
      <c r="AP8">
        <v>38</v>
      </c>
      <c r="AQ8">
        <v>10</v>
      </c>
      <c r="AR8">
        <v>5</v>
      </c>
      <c r="AS8" t="s">
        <v>144</v>
      </c>
      <c r="AT8" s="20">
        <v>0.7599999999999999</v>
      </c>
      <c r="AU8">
        <v>18.571111111037897</v>
      </c>
      <c r="AV8">
        <v>12</v>
      </c>
      <c r="AW8">
        <v>6.5711111110378972</v>
      </c>
      <c r="AX8">
        <v>0</v>
      </c>
      <c r="AY8" t="s">
        <v>1933</v>
      </c>
    </row>
    <row r="9" spans="1:51" x14ac:dyDescent="0.2">
      <c r="A9" t="s">
        <v>536</v>
      </c>
      <c r="B9" t="s">
        <v>1968</v>
      </c>
      <c r="C9" t="s">
        <v>2001</v>
      </c>
      <c r="D9" t="s">
        <v>47</v>
      </c>
      <c r="E9" t="s">
        <v>48</v>
      </c>
      <c r="F9" t="s">
        <v>2002</v>
      </c>
      <c r="G9" t="s">
        <v>2003</v>
      </c>
      <c r="H9" t="s">
        <v>2004</v>
      </c>
      <c r="I9" t="s">
        <v>2005</v>
      </c>
      <c r="J9" t="s">
        <v>176</v>
      </c>
      <c r="K9" t="s">
        <v>177</v>
      </c>
      <c r="L9" s="19">
        <v>45553</v>
      </c>
      <c r="M9" s="20">
        <v>0.55924768518518519</v>
      </c>
      <c r="N9" t="s">
        <v>1990</v>
      </c>
      <c r="O9" s="19">
        <v>45554</v>
      </c>
      <c r="P9" s="20">
        <v>0.33333333333333331</v>
      </c>
      <c r="Q9" t="s">
        <v>1972</v>
      </c>
      <c r="R9" t="s">
        <v>2006</v>
      </c>
      <c r="S9" s="19">
        <v>45554</v>
      </c>
      <c r="T9" s="20">
        <v>0.27241898148148147</v>
      </c>
      <c r="U9">
        <v>234</v>
      </c>
      <c r="V9" t="s">
        <v>2007</v>
      </c>
      <c r="W9" t="s">
        <v>2008</v>
      </c>
      <c r="X9" t="s">
        <v>2009</v>
      </c>
      <c r="Y9" t="s">
        <v>61</v>
      </c>
      <c r="Z9" t="s">
        <v>62</v>
      </c>
      <c r="AA9" t="s">
        <v>63</v>
      </c>
      <c r="AB9" t="s">
        <v>64</v>
      </c>
      <c r="AC9" s="12">
        <v>45553.559247685182</v>
      </c>
      <c r="AD9" s="12">
        <v>45554.333333333336</v>
      </c>
      <c r="AE9">
        <v>18.578055555699393</v>
      </c>
      <c r="AF9" s="12">
        <v>45554.272418981483</v>
      </c>
      <c r="AG9" s="20">
        <v>0.13</v>
      </c>
      <c r="AH9" s="12">
        <v>45554.402418981481</v>
      </c>
      <c r="AI9">
        <v>-1.6580555554828607</v>
      </c>
      <c r="AJ9" t="s">
        <v>65</v>
      </c>
      <c r="AM9">
        <v>9</v>
      </c>
      <c r="AN9">
        <v>19</v>
      </c>
      <c r="AO9" t="s">
        <v>66</v>
      </c>
      <c r="AP9">
        <v>38</v>
      </c>
      <c r="AQ9">
        <v>6</v>
      </c>
      <c r="AR9">
        <v>5</v>
      </c>
      <c r="AS9" t="s">
        <v>144</v>
      </c>
      <c r="AT9" s="12">
        <v>3.12</v>
      </c>
      <c r="AU9">
        <v>14.458055555699392</v>
      </c>
      <c r="AV9">
        <v>12</v>
      </c>
      <c r="AW9">
        <v>2.4580555556993922</v>
      </c>
      <c r="AX9">
        <v>0</v>
      </c>
      <c r="AY9" t="s">
        <v>1933</v>
      </c>
    </row>
    <row r="10" spans="1:51" x14ac:dyDescent="0.2">
      <c r="A10" t="s">
        <v>536</v>
      </c>
      <c r="B10" t="s">
        <v>1968</v>
      </c>
      <c r="C10" t="s">
        <v>2010</v>
      </c>
      <c r="D10" t="s">
        <v>47</v>
      </c>
      <c r="E10" t="s">
        <v>48</v>
      </c>
      <c r="F10" t="s">
        <v>2002</v>
      </c>
      <c r="G10" t="s">
        <v>2003</v>
      </c>
      <c r="H10" t="s">
        <v>2011</v>
      </c>
      <c r="I10" t="s">
        <v>2012</v>
      </c>
      <c r="J10" t="s">
        <v>176</v>
      </c>
      <c r="K10" t="s">
        <v>177</v>
      </c>
      <c r="L10" s="19">
        <v>45553</v>
      </c>
      <c r="M10" s="20">
        <v>0.34879629629629627</v>
      </c>
      <c r="N10" t="s">
        <v>1990</v>
      </c>
      <c r="O10" s="19">
        <v>45554</v>
      </c>
      <c r="P10" s="20">
        <v>0.33333333333333331</v>
      </c>
      <c r="Q10" t="s">
        <v>1972</v>
      </c>
      <c r="R10" t="s">
        <v>2013</v>
      </c>
      <c r="S10" s="19">
        <v>45554</v>
      </c>
      <c r="T10" s="20">
        <v>0.29792824074074076</v>
      </c>
      <c r="U10">
        <v>259</v>
      </c>
      <c r="V10" t="s">
        <v>2014</v>
      </c>
      <c r="W10" t="s">
        <v>2015</v>
      </c>
      <c r="X10" t="s">
        <v>2016</v>
      </c>
      <c r="Y10" t="s">
        <v>61</v>
      </c>
      <c r="Z10" t="s">
        <v>62</v>
      </c>
      <c r="AA10" t="s">
        <v>63</v>
      </c>
      <c r="AB10" t="s">
        <v>64</v>
      </c>
      <c r="AC10" s="12">
        <v>45553.348796296297</v>
      </c>
      <c r="AD10" s="12">
        <v>45554.333333333336</v>
      </c>
      <c r="AE10">
        <v>23.628888888924848</v>
      </c>
      <c r="AF10" s="12">
        <v>45554.29792824074</v>
      </c>
      <c r="AG10" s="20">
        <v>0.14388888888888887</v>
      </c>
      <c r="AH10" s="12">
        <v>45554.441817129627</v>
      </c>
      <c r="AI10">
        <v>-2.6036111110006459</v>
      </c>
      <c r="AJ10" t="s">
        <v>65</v>
      </c>
      <c r="AM10">
        <v>9</v>
      </c>
      <c r="AN10">
        <v>19</v>
      </c>
      <c r="AO10" t="s">
        <v>66</v>
      </c>
      <c r="AP10">
        <v>38</v>
      </c>
      <c r="AQ10">
        <v>7</v>
      </c>
      <c r="AR10">
        <v>5</v>
      </c>
      <c r="AS10" t="s">
        <v>144</v>
      </c>
      <c r="AT10" s="12">
        <v>3.4533333333333331</v>
      </c>
      <c r="AU10">
        <v>19.175555555591515</v>
      </c>
      <c r="AV10">
        <v>12</v>
      </c>
      <c r="AW10">
        <v>7.1755555555915151</v>
      </c>
      <c r="AX10">
        <v>0</v>
      </c>
      <c r="AY10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6979-1923-4C4A-B3F8-ADC32AFE8689}">
  <dimension ref="A1:AY1"/>
  <sheetViews>
    <sheetView workbookViewId="0">
      <selection activeCell="H35" sqref="H35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A5F3E-2154-4A97-B298-A92DFC0AC2C1}">
  <dimension ref="A1:AY2"/>
  <sheetViews>
    <sheetView topLeftCell="C1" workbookViewId="0">
      <selection activeCell="C1" sqref="C1:AI2"/>
    </sheetView>
  </sheetViews>
  <sheetFormatPr defaultColWidth="11.42578125" defaultRowHeight="12.75" x14ac:dyDescent="0.2"/>
  <cols>
    <col min="1" max="2" width="0" hidden="1" customWidth="1"/>
    <col min="3" max="3" width="17.85546875" customWidth="1"/>
    <col min="4" max="6" width="0" hidden="1" customWidth="1"/>
    <col min="7" max="7" width="17.28515625" customWidth="1"/>
    <col min="9" max="9" width="15.28515625" customWidth="1"/>
    <col min="10" max="10" width="18.28515625" hidden="1" customWidth="1"/>
    <col min="11" max="11" width="21.28515625" customWidth="1"/>
    <col min="12" max="12" width="15.5703125" hidden="1" customWidth="1"/>
    <col min="13" max="13" width="16" hidden="1" customWidth="1"/>
    <col min="14" max="14" width="23.42578125" hidden="1" customWidth="1"/>
    <col min="15" max="15" width="21" hidden="1" customWidth="1"/>
    <col min="16" max="16" width="14.28515625" hidden="1" customWidth="1"/>
    <col min="17" max="17" width="0" hidden="1" customWidth="1"/>
    <col min="18" max="18" width="23.42578125" customWidth="1"/>
    <col min="19" max="19" width="23.42578125" hidden="1" customWidth="1"/>
    <col min="20" max="20" width="12.85546875" hidden="1" customWidth="1"/>
    <col min="21" max="22" width="0" hidden="1" customWidth="1"/>
    <col min="23" max="23" width="19.140625" hidden="1" customWidth="1"/>
    <col min="24" max="24" width="20.7109375" customWidth="1"/>
    <col min="25" max="25" width="22.42578125" hidden="1" customWidth="1"/>
    <col min="26" max="26" width="23.42578125" hidden="1" customWidth="1"/>
    <col min="27" max="27" width="12" hidden="1" customWidth="1"/>
    <col min="28" max="28" width="23.42578125" hidden="1" customWidth="1"/>
    <col min="29" max="29" width="18.28515625" hidden="1" customWidth="1"/>
    <col min="30" max="30" width="18.140625" customWidth="1"/>
    <col min="31" max="31" width="14" hidden="1" customWidth="1"/>
    <col min="32" max="32" width="22" customWidth="1"/>
    <col min="33" max="33" width="15.42578125" hidden="1" customWidth="1"/>
    <col min="34" max="34" width="19.42578125" customWidth="1"/>
    <col min="35" max="35" width="19.7109375" customWidth="1"/>
    <col min="36" max="43" width="0" hidden="1" customWidth="1"/>
    <col min="44" max="44" width="13.28515625" hidden="1" customWidth="1"/>
    <col min="45" max="45" width="14.85546875" hidden="1" customWidth="1"/>
    <col min="46" max="46" width="26.7109375" hidden="1" customWidth="1"/>
    <col min="47" max="47" width="43.7109375" hidden="1" customWidth="1"/>
    <col min="48" max="48" width="25.5703125" hidden="1" customWidth="1"/>
    <col min="49" max="49" width="24.5703125" hidden="1" customWidth="1"/>
    <col min="50" max="51" width="0" hidden="1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  <row r="2" spans="1:51" x14ac:dyDescent="0.2">
      <c r="A2" t="s">
        <v>536</v>
      </c>
      <c r="B2" t="s">
        <v>1968</v>
      </c>
      <c r="C2" t="s">
        <v>2017</v>
      </c>
      <c r="D2" t="s">
        <v>47</v>
      </c>
      <c r="E2" t="s">
        <v>48</v>
      </c>
      <c r="F2" t="s">
        <v>2018</v>
      </c>
      <c r="G2" t="s">
        <v>2019</v>
      </c>
      <c r="H2" t="s">
        <v>2020</v>
      </c>
      <c r="I2" t="s">
        <v>2021</v>
      </c>
      <c r="J2" t="s">
        <v>176</v>
      </c>
      <c r="K2" t="s">
        <v>177</v>
      </c>
      <c r="L2" s="19">
        <v>45554</v>
      </c>
      <c r="M2" s="20">
        <v>0.70622685185185186</v>
      </c>
      <c r="N2" t="s">
        <v>2022</v>
      </c>
      <c r="O2" s="19">
        <v>45555</v>
      </c>
      <c r="P2" s="20">
        <v>0.33333333333333331</v>
      </c>
      <c r="Q2" t="s">
        <v>1972</v>
      </c>
      <c r="R2" t="s">
        <v>2023</v>
      </c>
      <c r="S2" s="19">
        <v>45555</v>
      </c>
      <c r="T2" s="20">
        <v>0.33030092592592591</v>
      </c>
      <c r="U2">
        <v>104</v>
      </c>
      <c r="V2" t="s">
        <v>2024</v>
      </c>
      <c r="W2" t="s">
        <v>2025</v>
      </c>
      <c r="X2" t="s">
        <v>462</v>
      </c>
      <c r="Y2" t="s">
        <v>61</v>
      </c>
      <c r="Z2" t="s">
        <v>62</v>
      </c>
      <c r="AA2" t="s">
        <v>63</v>
      </c>
      <c r="AB2" t="s">
        <v>64</v>
      </c>
      <c r="AC2" s="12">
        <v>45554.706226851849</v>
      </c>
      <c r="AD2" s="12">
        <v>45555.333333333336</v>
      </c>
      <c r="AE2">
        <v>15.050555555673782</v>
      </c>
      <c r="AF2" s="12">
        <v>45555.330300925925</v>
      </c>
      <c r="AG2" s="20">
        <v>5.7777777777777782E-2</v>
      </c>
      <c r="AH2" s="12">
        <v>45555.388078703705</v>
      </c>
      <c r="AI2">
        <v>-1.3138888888643123</v>
      </c>
      <c r="AJ2" t="s">
        <v>65</v>
      </c>
      <c r="AM2">
        <v>9</v>
      </c>
      <c r="AN2">
        <v>20</v>
      </c>
      <c r="AO2" t="s">
        <v>97</v>
      </c>
      <c r="AP2">
        <v>38</v>
      </c>
      <c r="AQ2">
        <v>7</v>
      </c>
      <c r="AR2">
        <v>6</v>
      </c>
      <c r="AS2" t="s">
        <v>144</v>
      </c>
      <c r="AT2" s="12">
        <v>1.3866666666666667</v>
      </c>
      <c r="AU2">
        <v>12.663888889007115</v>
      </c>
      <c r="AV2">
        <v>12</v>
      </c>
      <c r="AW2">
        <v>0.66388888900711507</v>
      </c>
      <c r="AX2">
        <v>1</v>
      </c>
      <c r="AY2" t="s">
        <v>1933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41C5A-B1E2-4103-AE51-E9E7885FA7C1}">
  <dimension ref="A1:AY1"/>
  <sheetViews>
    <sheetView workbookViewId="0">
      <selection sqref="A1:AY2"/>
    </sheetView>
  </sheetViews>
  <sheetFormatPr defaultColWidth="11.42578125" defaultRowHeight="12.75" x14ac:dyDescent="0.2"/>
  <cols>
    <col min="3" max="3" width="17.85546875" customWidth="1"/>
    <col min="7" max="7" width="17.28515625" customWidth="1"/>
    <col min="9" max="9" width="15.28515625" customWidth="1"/>
    <col min="10" max="10" width="18.28515625" customWidth="1"/>
    <col min="11" max="11" width="21.28515625" customWidth="1"/>
    <col min="12" max="12" width="15.5703125" customWidth="1"/>
    <col min="13" max="13" width="16" customWidth="1"/>
    <col min="14" max="14" width="23.42578125" customWidth="1"/>
    <col min="15" max="15" width="21" customWidth="1"/>
    <col min="16" max="16" width="14.28515625" customWidth="1"/>
    <col min="18" max="19" width="23.42578125" customWidth="1"/>
    <col min="20" max="20" width="12.85546875" customWidth="1"/>
    <col min="23" max="23" width="19.140625" customWidth="1"/>
    <col min="24" max="24" width="20.7109375" customWidth="1"/>
    <col min="25" max="25" width="22.42578125" customWidth="1"/>
    <col min="26" max="26" width="23.42578125" customWidth="1"/>
    <col min="27" max="27" width="12" customWidth="1"/>
    <col min="28" max="28" width="23.42578125" customWidth="1"/>
    <col min="29" max="29" width="18.28515625" customWidth="1"/>
    <col min="30" max="30" width="18.140625" customWidth="1"/>
    <col min="31" max="31" width="14" customWidth="1"/>
    <col min="32" max="32" width="22" customWidth="1"/>
    <col min="33" max="33" width="15.42578125" customWidth="1"/>
    <col min="34" max="34" width="19.42578125" customWidth="1"/>
    <col min="35" max="35" width="19.7109375" customWidth="1"/>
    <col min="44" max="44" width="13.28515625" customWidth="1"/>
    <col min="45" max="45" width="14.85546875" customWidth="1"/>
    <col min="46" max="46" width="26.7109375" customWidth="1"/>
    <col min="47" max="47" width="43.7109375" customWidth="1"/>
    <col min="48" max="48" width="25.5703125" customWidth="1"/>
    <col min="49" max="49" width="24.5703125" customWidth="1"/>
  </cols>
  <sheetData>
    <row r="1" spans="1:5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1938</v>
      </c>
      <c r="AT1" t="s">
        <v>1939</v>
      </c>
      <c r="AU1" t="s">
        <v>1940</v>
      </c>
      <c r="AV1" t="s">
        <v>1941</v>
      </c>
      <c r="AW1" t="s">
        <v>1942</v>
      </c>
      <c r="AX1" t="s">
        <v>1943</v>
      </c>
      <c r="AY1" t="s">
        <v>1944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F8202-9CE3-4984-B6C6-B36B722812D6}">
  <dimension ref="A1:J2"/>
  <sheetViews>
    <sheetView workbookViewId="0"/>
  </sheetViews>
  <sheetFormatPr defaultColWidth="11.42578125" defaultRowHeight="12.75" x14ac:dyDescent="0.2"/>
  <cols>
    <col min="1" max="1" width="29" customWidth="1"/>
    <col min="2" max="2" width="35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36.71093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18.75" customHeight="1" x14ac:dyDescent="0.2">
      <c r="A2" s="6" t="s">
        <v>2026</v>
      </c>
      <c r="B2" s="6" t="s">
        <v>2027</v>
      </c>
      <c r="C2" s="75">
        <v>45559</v>
      </c>
      <c r="D2" s="6" t="s">
        <v>2028</v>
      </c>
      <c r="E2" s="6" t="s">
        <v>2029</v>
      </c>
      <c r="F2" s="76">
        <v>45559.672627314816</v>
      </c>
      <c r="G2" s="76">
        <v>45560.5</v>
      </c>
      <c r="H2" s="76">
        <v>45560.410810185182</v>
      </c>
      <c r="I2" s="6">
        <v>-0.96611111098900437</v>
      </c>
      <c r="J2" s="6" t="s">
        <v>2030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5BAC-B3D6-4D12-A1AC-6F47D1A791AC}">
  <dimension ref="A1:J2"/>
  <sheetViews>
    <sheetView workbookViewId="0"/>
  </sheetViews>
  <sheetFormatPr defaultColWidth="11.42578125" defaultRowHeight="12.75" x14ac:dyDescent="0.2"/>
  <cols>
    <col min="1" max="1" width="34.5703125" customWidth="1"/>
    <col min="2" max="2" width="32.5703125" customWidth="1"/>
    <col min="3" max="3" width="15.5703125" customWidth="1"/>
    <col min="4" max="4" width="19.140625" customWidth="1"/>
    <col min="5" max="5" width="20.7109375" customWidth="1"/>
    <col min="6" max="6" width="18.28515625" customWidth="1"/>
    <col min="7" max="7" width="18.140625" customWidth="1"/>
    <col min="8" max="8" width="22" customWidth="1"/>
    <col min="9" max="9" width="19.7109375" customWidth="1"/>
    <col min="10" max="10" width="14.85546875" customWidth="1"/>
  </cols>
  <sheetData>
    <row r="1" spans="1:10" x14ac:dyDescent="0.2">
      <c r="A1" t="s">
        <v>6</v>
      </c>
      <c r="B1" t="s">
        <v>10</v>
      </c>
      <c r="C1" t="s">
        <v>11</v>
      </c>
      <c r="D1" t="s">
        <v>22</v>
      </c>
      <c r="E1" t="s">
        <v>23</v>
      </c>
      <c r="F1" t="s">
        <v>28</v>
      </c>
      <c r="G1" t="s">
        <v>29</v>
      </c>
      <c r="H1" t="s">
        <v>31</v>
      </c>
      <c r="I1" t="s">
        <v>34</v>
      </c>
      <c r="J1" t="s">
        <v>1938</v>
      </c>
    </row>
    <row r="2" spans="1:10" s="6" customFormat="1" ht="24" customHeight="1" x14ac:dyDescent="0.2">
      <c r="A2" s="6" t="s">
        <v>682</v>
      </c>
      <c r="B2" s="6" t="s">
        <v>2031</v>
      </c>
      <c r="C2" s="75">
        <v>45558</v>
      </c>
      <c r="D2" s="6" t="s">
        <v>2032</v>
      </c>
      <c r="E2" s="6" t="s">
        <v>2033</v>
      </c>
      <c r="F2" s="76">
        <v>45558.408541666664</v>
      </c>
      <c r="G2" s="76">
        <v>45560.333333333336</v>
      </c>
      <c r="H2" s="76">
        <v>45560.311863425923</v>
      </c>
      <c r="I2" s="6">
        <v>-1.1380555554642342</v>
      </c>
      <c r="J2" s="6" t="s">
        <v>144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D996-2071-4C45-A29C-D7E787FE2B3B}">
  <sheetPr codeName="Sheet1">
    <tabColor rgb="FF00B050"/>
  </sheetPr>
  <dimension ref="B1:DI201"/>
  <sheetViews>
    <sheetView showGridLines="0" tabSelected="1" topLeftCell="A79" zoomScaleNormal="100" workbookViewId="0">
      <selection activeCell="O119" sqref="O119"/>
    </sheetView>
  </sheetViews>
  <sheetFormatPr defaultColWidth="8.85546875" defaultRowHeight="12.75" x14ac:dyDescent="0.2"/>
  <cols>
    <col min="3" max="3" width="12" customWidth="1"/>
    <col min="4" max="4" width="6" customWidth="1"/>
    <col min="5" max="5" width="7.85546875" customWidth="1"/>
    <col min="6" max="6" width="1" customWidth="1"/>
    <col min="7" max="20" width="6.7109375" customWidth="1"/>
    <col min="21" max="21" width="9" bestFit="1" customWidth="1"/>
    <col min="22" max="22" width="20.140625" bestFit="1" customWidth="1"/>
    <col min="23" max="23" width="24.28515625" bestFit="1" customWidth="1"/>
    <col min="24" max="24" width="6.28515625" customWidth="1"/>
    <col min="25" max="29" width="3" bestFit="1" customWidth="1"/>
    <col min="30" max="32" width="11.7109375" bestFit="1" customWidth="1"/>
    <col min="33" max="35" width="13.140625" bestFit="1" customWidth="1"/>
    <col min="36" max="37" width="3" bestFit="1" customWidth="1"/>
    <col min="38" max="39" width="24.28515625" bestFit="1" customWidth="1"/>
    <col min="40" max="46" width="3" bestFit="1" customWidth="1"/>
    <col min="47" max="48" width="24.28515625" bestFit="1" customWidth="1"/>
    <col min="49" max="49" width="23" bestFit="1" customWidth="1"/>
    <col min="50" max="53" width="3" bestFit="1" customWidth="1"/>
    <col min="54" max="54" width="24.28515625" bestFit="1" customWidth="1"/>
    <col min="55" max="55" width="23" bestFit="1" customWidth="1"/>
    <col min="56" max="56" width="10.140625" bestFit="1" customWidth="1"/>
    <col min="57" max="57" width="3" bestFit="1" customWidth="1"/>
    <col min="58" max="58" width="10.140625" bestFit="1" customWidth="1"/>
    <col min="59" max="59" width="9.140625" bestFit="1" customWidth="1"/>
    <col min="60" max="60" width="12.42578125" bestFit="1" customWidth="1"/>
    <col min="61" max="61" width="12.5703125" bestFit="1" customWidth="1"/>
    <col min="62" max="63" width="8.42578125" bestFit="1" customWidth="1"/>
    <col min="64" max="65" width="24.28515625" bestFit="1" customWidth="1"/>
    <col min="66" max="66" width="5" bestFit="1" customWidth="1"/>
    <col min="67" max="67" width="24.28515625" bestFit="1" customWidth="1"/>
    <col min="68" max="74" width="8.42578125" bestFit="1" customWidth="1"/>
    <col min="75" max="76" width="24.28515625" bestFit="1" customWidth="1"/>
    <col min="77" max="77" width="5" bestFit="1" customWidth="1"/>
    <col min="78" max="78" width="24.28515625" bestFit="1" customWidth="1"/>
    <col min="79" max="79" width="11.85546875" bestFit="1" customWidth="1"/>
    <col min="80" max="80" width="12.5703125" bestFit="1" customWidth="1"/>
    <col min="81" max="82" width="16.42578125" bestFit="1" customWidth="1"/>
    <col min="83" max="85" width="24.28515625" bestFit="1" customWidth="1"/>
    <col min="86" max="86" width="5" bestFit="1" customWidth="1"/>
    <col min="87" max="87" width="24.28515625" bestFit="1" customWidth="1"/>
    <col min="88" max="88" width="15.42578125" bestFit="1" customWidth="1"/>
    <col min="89" max="96" width="16.42578125" bestFit="1" customWidth="1"/>
    <col min="97" max="99" width="15.42578125" bestFit="1" customWidth="1"/>
    <col min="100" max="106" width="16.42578125" bestFit="1" customWidth="1"/>
    <col min="107" max="109" width="15.42578125" bestFit="1" customWidth="1"/>
    <col min="110" max="116" width="16.42578125" bestFit="1" customWidth="1"/>
    <col min="117" max="119" width="15.42578125" bestFit="1" customWidth="1"/>
    <col min="120" max="132" width="16.42578125" bestFit="1" customWidth="1"/>
    <col min="133" max="134" width="15.42578125" bestFit="1" customWidth="1"/>
    <col min="135" max="144" width="16.42578125" bestFit="1" customWidth="1"/>
    <col min="145" max="148" width="15.42578125" bestFit="1" customWidth="1"/>
    <col min="149" max="161" width="16.42578125" bestFit="1" customWidth="1"/>
    <col min="162" max="164" width="15.42578125" bestFit="1" customWidth="1"/>
    <col min="165" max="173" width="16.42578125" bestFit="1" customWidth="1"/>
    <col min="174" max="175" width="15.42578125" bestFit="1" customWidth="1"/>
    <col min="176" max="177" width="16.42578125" bestFit="1" customWidth="1"/>
    <col min="178" max="178" width="10" bestFit="1" customWidth="1"/>
    <col min="179" max="181" width="15.42578125" bestFit="1" customWidth="1"/>
    <col min="182" max="201" width="16.42578125" bestFit="1" customWidth="1"/>
    <col min="202" max="206" width="15.42578125" bestFit="1" customWidth="1"/>
    <col min="207" max="226" width="16.42578125" bestFit="1" customWidth="1"/>
    <col min="227" max="232" width="15.42578125" bestFit="1" customWidth="1"/>
    <col min="233" max="253" width="16.42578125" bestFit="1" customWidth="1"/>
    <col min="254" max="255" width="15.42578125" bestFit="1" customWidth="1"/>
    <col min="256" max="261" width="16.42578125" bestFit="1" customWidth="1"/>
    <col min="262" max="262" width="15.42578125" bestFit="1" customWidth="1"/>
    <col min="263" max="264" width="16.42578125" bestFit="1" customWidth="1"/>
    <col min="265" max="269" width="15.42578125" bestFit="1" customWidth="1"/>
    <col min="270" max="287" width="16.42578125" bestFit="1" customWidth="1"/>
    <col min="288" max="292" width="15.42578125" bestFit="1" customWidth="1"/>
    <col min="293" max="311" width="16.42578125" bestFit="1" customWidth="1"/>
    <col min="312" max="316" width="15.42578125" bestFit="1" customWidth="1"/>
    <col min="317" max="334" width="16.42578125" bestFit="1" customWidth="1"/>
    <col min="335" max="338" width="15.42578125" bestFit="1" customWidth="1"/>
    <col min="339" max="357" width="16.42578125" bestFit="1" customWidth="1"/>
    <col min="358" max="362" width="15.42578125" bestFit="1" customWidth="1"/>
    <col min="363" max="381" width="16.42578125" bestFit="1" customWidth="1"/>
    <col min="382" max="383" width="15.42578125" bestFit="1" customWidth="1"/>
    <col min="384" max="386" width="16.42578125" bestFit="1" customWidth="1"/>
    <col min="387" max="387" width="15.42578125" bestFit="1" customWidth="1"/>
    <col min="388" max="389" width="16.42578125" bestFit="1" customWidth="1"/>
    <col min="390" max="395" width="15.42578125" bestFit="1" customWidth="1"/>
    <col min="396" max="413" width="16.42578125" bestFit="1" customWidth="1"/>
    <col min="414" max="420" width="15.42578125" bestFit="1" customWidth="1"/>
    <col min="421" max="438" width="16.42578125" bestFit="1" customWidth="1"/>
    <col min="439" max="445" width="15.42578125" bestFit="1" customWidth="1"/>
    <col min="446" max="464" width="16.42578125" bestFit="1" customWidth="1"/>
    <col min="465" max="471" width="15.42578125" bestFit="1" customWidth="1"/>
    <col min="472" max="488" width="16.42578125" bestFit="1" customWidth="1"/>
    <col min="489" max="493" width="15.42578125" bestFit="1" customWidth="1"/>
    <col min="494" max="504" width="16.42578125" bestFit="1" customWidth="1"/>
    <col min="505" max="507" width="15.42578125" bestFit="1" customWidth="1"/>
    <col min="508" max="508" width="13.42578125" bestFit="1" customWidth="1"/>
    <col min="509" max="509" width="12.5703125" bestFit="1" customWidth="1"/>
  </cols>
  <sheetData>
    <row r="1" spans="20:113" ht="13.5" thickBot="1" x14ac:dyDescent="0.25">
      <c r="T1" s="26"/>
      <c r="U1" s="27"/>
      <c r="V1" s="59"/>
      <c r="W1" s="54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53" t="s">
        <v>25</v>
      </c>
      <c r="AM1" s="54" t="s">
        <v>1924</v>
      </c>
      <c r="AN1" s="27"/>
      <c r="AO1" s="50"/>
      <c r="AU1" s="53" t="s">
        <v>27</v>
      </c>
      <c r="AV1" s="54" t="s">
        <v>553</v>
      </c>
    </row>
    <row r="2" spans="20:113" ht="13.5" thickBot="1" x14ac:dyDescent="0.25">
      <c r="T2" s="28"/>
      <c r="V2" s="59"/>
      <c r="W2" s="58"/>
      <c r="AL2" s="53" t="s">
        <v>38</v>
      </c>
      <c r="AM2" s="54" t="s">
        <v>1924</v>
      </c>
      <c r="AO2" s="51"/>
      <c r="AU2" s="53" t="s">
        <v>25</v>
      </c>
      <c r="AV2" s="54" t="s">
        <v>1924</v>
      </c>
      <c r="AW2" s="27"/>
      <c r="AX2" s="50"/>
      <c r="BL2" s="53" t="s">
        <v>27</v>
      </c>
      <c r="BM2" s="54" t="s">
        <v>64</v>
      </c>
      <c r="BW2" s="53" t="s">
        <v>27</v>
      </c>
      <c r="BX2" s="54" t="s">
        <v>553</v>
      </c>
      <c r="CF2" s="53" t="s">
        <v>27</v>
      </c>
      <c r="CG2" s="54" t="s">
        <v>1926</v>
      </c>
    </row>
    <row r="3" spans="20:113" ht="13.5" thickBot="1" x14ac:dyDescent="0.25">
      <c r="T3" s="145" t="s">
        <v>2034</v>
      </c>
      <c r="V3" s="59"/>
      <c r="W3" s="54"/>
      <c r="AI3" s="150" t="s">
        <v>2034</v>
      </c>
      <c r="AL3" s="53" t="s">
        <v>3</v>
      </c>
      <c r="AM3" s="54" t="s">
        <v>1926</v>
      </c>
      <c r="AO3" s="51"/>
      <c r="AS3" s="150" t="s">
        <v>2034</v>
      </c>
      <c r="AU3" s="53" t="s">
        <v>38</v>
      </c>
      <c r="AV3" s="54" t="s">
        <v>1924</v>
      </c>
      <c r="AX3" s="51"/>
      <c r="BJ3" s="144" t="s">
        <v>2035</v>
      </c>
      <c r="BK3" s="27"/>
      <c r="BL3" s="53" t="s">
        <v>25</v>
      </c>
      <c r="BM3" s="54" t="s">
        <v>1924</v>
      </c>
      <c r="BN3" s="27"/>
      <c r="BO3" s="50"/>
      <c r="BP3" s="27"/>
      <c r="BQ3" s="27"/>
      <c r="BR3" s="27"/>
      <c r="BS3" s="27"/>
      <c r="BT3" s="27"/>
      <c r="BU3" s="147" t="s">
        <v>2035</v>
      </c>
      <c r="BV3" s="27"/>
      <c r="BW3" s="53" t="s">
        <v>25</v>
      </c>
      <c r="BX3" s="54" t="s">
        <v>1924</v>
      </c>
      <c r="BY3" s="27"/>
      <c r="BZ3" s="50"/>
      <c r="CA3" s="27"/>
      <c r="CB3" s="27"/>
      <c r="CC3" s="27"/>
      <c r="CD3" s="147" t="s">
        <v>2035</v>
      </c>
      <c r="CE3" s="27"/>
      <c r="CF3" s="53" t="s">
        <v>25</v>
      </c>
      <c r="CG3" s="54" t="s">
        <v>1924</v>
      </c>
      <c r="CH3" s="27"/>
      <c r="CI3" s="50"/>
      <c r="CJ3" s="27"/>
      <c r="CK3" s="27"/>
      <c r="CL3" s="50"/>
    </row>
    <row r="4" spans="20:113" ht="13.5" customHeight="1" thickBot="1" x14ac:dyDescent="0.25">
      <c r="T4" s="145"/>
      <c r="V4" s="59"/>
      <c r="W4" s="54"/>
      <c r="AI4" s="150"/>
      <c r="AL4" s="53" t="s">
        <v>10</v>
      </c>
      <c r="AM4" s="54" t="s">
        <v>1924</v>
      </c>
      <c r="AO4" s="51"/>
      <c r="AS4" s="150"/>
      <c r="AU4" s="53" t="s">
        <v>3</v>
      </c>
      <c r="AV4" s="54" t="s">
        <v>1926</v>
      </c>
      <c r="AX4" s="51"/>
      <c r="BJ4" s="145"/>
      <c r="BL4" s="53" t="s">
        <v>38</v>
      </c>
      <c r="BM4" s="54" t="s">
        <v>1924</v>
      </c>
      <c r="BO4" s="51"/>
      <c r="BU4" s="148"/>
      <c r="BW4" s="53" t="s">
        <v>38</v>
      </c>
      <c r="BX4" s="54" t="s">
        <v>1924</v>
      </c>
      <c r="BZ4" s="51"/>
      <c r="CD4" s="148"/>
      <c r="CF4" s="53" t="s">
        <v>38</v>
      </c>
      <c r="CG4" s="54" t="s">
        <v>1924</v>
      </c>
      <c r="CI4" s="51"/>
      <c r="CL4" s="51"/>
    </row>
    <row r="5" spans="20:113" ht="13.5" thickBot="1" x14ac:dyDescent="0.25">
      <c r="T5" s="145"/>
      <c r="V5" s="59"/>
      <c r="W5" s="54"/>
      <c r="AI5" s="150"/>
      <c r="AL5" s="53" t="s">
        <v>24</v>
      </c>
      <c r="AM5" s="54" t="s">
        <v>1924</v>
      </c>
      <c r="AO5" s="51"/>
      <c r="AS5" s="150"/>
      <c r="AU5" s="53" t="s">
        <v>10</v>
      </c>
      <c r="AV5" s="54" t="s">
        <v>1924</v>
      </c>
      <c r="AX5" s="51"/>
      <c r="BJ5" s="145"/>
      <c r="BL5" s="53" t="s">
        <v>3</v>
      </c>
      <c r="BM5" s="54" t="s">
        <v>1926</v>
      </c>
      <c r="BO5" s="60" t="s">
        <v>2036</v>
      </c>
      <c r="BU5" s="148"/>
      <c r="BW5" s="53" t="s">
        <v>3</v>
      </c>
      <c r="BX5" s="54" t="s">
        <v>1926</v>
      </c>
      <c r="BZ5" s="60" t="s">
        <v>2037</v>
      </c>
      <c r="CD5" s="148"/>
      <c r="CF5" s="53" t="s">
        <v>3</v>
      </c>
      <c r="CG5" s="54" t="s">
        <v>1926</v>
      </c>
      <c r="CI5" s="60" t="s">
        <v>2038</v>
      </c>
      <c r="CL5" s="51"/>
    </row>
    <row r="6" spans="20:113" ht="13.5" thickBot="1" x14ac:dyDescent="0.25">
      <c r="T6" s="145"/>
      <c r="AI6" s="150"/>
      <c r="AL6" s="53" t="s">
        <v>27</v>
      </c>
      <c r="AM6" s="54" t="s">
        <v>64</v>
      </c>
      <c r="AO6" s="51"/>
      <c r="AS6" s="150"/>
      <c r="AU6" s="53" t="s">
        <v>24</v>
      </c>
      <c r="AV6" s="54" t="s">
        <v>1924</v>
      </c>
      <c r="AX6" s="51"/>
      <c r="BJ6" s="145"/>
      <c r="BL6" s="53" t="s">
        <v>10</v>
      </c>
      <c r="BM6" s="54" t="s">
        <v>1924</v>
      </c>
      <c r="BO6" s="51"/>
      <c r="BU6" s="148"/>
      <c r="BW6" s="53" t="s">
        <v>10</v>
      </c>
      <c r="BX6" s="54" t="s">
        <v>1924</v>
      </c>
      <c r="BZ6" s="51"/>
      <c r="CD6" s="148"/>
      <c r="CF6" s="53" t="s">
        <v>10</v>
      </c>
      <c r="CG6" s="54" t="s">
        <v>1924</v>
      </c>
      <c r="CI6" s="51"/>
      <c r="CL6" s="51"/>
    </row>
    <row r="7" spans="20:113" ht="13.5" thickBot="1" x14ac:dyDescent="0.25">
      <c r="T7" s="145"/>
      <c r="AI7" s="150"/>
      <c r="AS7" s="150"/>
      <c r="AX7" s="51"/>
      <c r="BJ7" s="145"/>
      <c r="BL7" s="53" t="s">
        <v>24</v>
      </c>
      <c r="BM7" s="54" t="s">
        <v>1924</v>
      </c>
      <c r="BO7" s="51"/>
      <c r="BU7" s="148"/>
      <c r="BW7" s="53" t="s">
        <v>24</v>
      </c>
      <c r="BX7" s="54" t="s">
        <v>1924</v>
      </c>
      <c r="BZ7" s="51"/>
      <c r="CD7" s="148"/>
      <c r="CF7" s="53" t="s">
        <v>24</v>
      </c>
      <c r="CG7" s="54" t="s">
        <v>1924</v>
      </c>
      <c r="CI7" s="51"/>
      <c r="CL7" s="51"/>
    </row>
    <row r="8" spans="20:113" ht="13.5" thickBot="1" x14ac:dyDescent="0.25">
      <c r="T8" s="145"/>
      <c r="AI8" s="150"/>
      <c r="AL8" s="55" t="s">
        <v>2039</v>
      </c>
      <c r="AM8" s="55" t="s">
        <v>1919</v>
      </c>
      <c r="AS8" s="150"/>
      <c r="AU8" s="55" t="s">
        <v>2039</v>
      </c>
      <c r="AV8" s="55" t="s">
        <v>1919</v>
      </c>
      <c r="BJ8" s="145"/>
      <c r="BO8" s="51"/>
      <c r="BU8" s="148"/>
      <c r="BZ8" s="51"/>
      <c r="CD8" s="148"/>
      <c r="CI8" s="51"/>
      <c r="CL8" s="51"/>
      <c r="CM8" s="138" t="s">
        <v>2040</v>
      </c>
      <c r="CN8" s="139"/>
      <c r="CO8" s="139"/>
      <c r="CP8" s="139"/>
      <c r="CQ8" s="139"/>
      <c r="CR8" s="139"/>
      <c r="CS8" s="139"/>
      <c r="CT8" s="139"/>
      <c r="CU8" s="139"/>
      <c r="CV8" s="139"/>
      <c r="CW8" s="139"/>
      <c r="CX8" s="139"/>
      <c r="CY8" s="139"/>
      <c r="CZ8" s="139"/>
      <c r="DA8" s="139"/>
      <c r="DB8" s="139"/>
      <c r="DC8" s="139"/>
      <c r="DD8" s="139"/>
      <c r="DE8" s="139"/>
      <c r="DF8" s="139"/>
      <c r="DG8" s="139"/>
      <c r="DH8" s="139"/>
      <c r="DI8" s="140"/>
    </row>
    <row r="9" spans="20:113" ht="13.5" thickBot="1" x14ac:dyDescent="0.25">
      <c r="T9" s="145"/>
      <c r="AI9" s="150"/>
      <c r="AL9" s="55" t="s">
        <v>1920</v>
      </c>
      <c r="AM9" s="57" t="s">
        <v>2041</v>
      </c>
      <c r="AP9" s="66" t="e">
        <f>AM9/AO9</f>
        <v>#VALUE!</v>
      </c>
      <c r="AS9" s="150"/>
      <c r="AU9" s="55" t="s">
        <v>1920</v>
      </c>
      <c r="AV9" s="57" t="s">
        <v>2041</v>
      </c>
      <c r="BJ9" s="145"/>
      <c r="BL9" s="55" t="s">
        <v>2039</v>
      </c>
      <c r="BM9" s="55" t="s">
        <v>1919</v>
      </c>
      <c r="BU9" s="148"/>
      <c r="BW9" s="55" t="s">
        <v>2039</v>
      </c>
      <c r="BX9" s="55" t="s">
        <v>1919</v>
      </c>
      <c r="CD9" s="148"/>
      <c r="CF9" s="55" t="s">
        <v>2039</v>
      </c>
      <c r="CG9" s="55" t="s">
        <v>1919</v>
      </c>
      <c r="CL9" s="51"/>
      <c r="CM9" s="141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3"/>
    </row>
    <row r="10" spans="20:113" ht="13.5" thickBot="1" x14ac:dyDescent="0.25">
      <c r="T10" s="145"/>
      <c r="AI10" s="150"/>
      <c r="AL10" s="56" t="s">
        <v>2041</v>
      </c>
      <c r="AM10" s="57"/>
      <c r="AP10" s="66" t="e">
        <f t="shared" ref="AP10:AP17" si="0">AM10/AO10</f>
        <v>#DIV/0!</v>
      </c>
      <c r="AS10" s="150"/>
      <c r="AU10" s="56" t="s">
        <v>2041</v>
      </c>
      <c r="AV10" s="57"/>
      <c r="BJ10" s="145"/>
      <c r="BL10" s="55" t="s">
        <v>1920</v>
      </c>
      <c r="BM10" s="57" t="s">
        <v>2041</v>
      </c>
      <c r="BU10" s="148"/>
      <c r="BW10" s="55" t="s">
        <v>1920</v>
      </c>
      <c r="BX10" s="57" t="s">
        <v>2041</v>
      </c>
      <c r="CD10" s="148"/>
      <c r="CF10" s="55" t="s">
        <v>1920</v>
      </c>
      <c r="CG10" s="57" t="s">
        <v>2041</v>
      </c>
      <c r="CL10" s="51"/>
      <c r="CM10" s="10" t="s">
        <v>2042</v>
      </c>
      <c r="CN10" s="10" t="s">
        <v>2038</v>
      </c>
      <c r="CO10" s="10" t="s">
        <v>2043</v>
      </c>
      <c r="CQ10" t="str">
        <f>CM10</f>
        <v>Fábrica</v>
      </c>
      <c r="CR10" s="10" t="s">
        <v>2038</v>
      </c>
      <c r="CS10" s="10" t="s">
        <v>2044</v>
      </c>
      <c r="CU10" s="10" t="s">
        <v>2042</v>
      </c>
      <c r="CV10" s="10" t="s">
        <v>64</v>
      </c>
      <c r="CW10" s="10" t="s">
        <v>2045</v>
      </c>
      <c r="CY10" t="str">
        <f>CU10</f>
        <v>Fábrica</v>
      </c>
      <c r="CZ10" t="str">
        <f t="shared" ref="CZ10" si="1">CV10</f>
        <v>Granel</v>
      </c>
      <c r="DA10" s="10" t="s">
        <v>2044</v>
      </c>
      <c r="DC10" s="10" t="s">
        <v>2042</v>
      </c>
      <c r="DD10" s="10" t="s">
        <v>2046</v>
      </c>
      <c r="DE10" s="10" t="s">
        <v>2045</v>
      </c>
      <c r="DG10" t="str">
        <f>DC10</f>
        <v>Fábrica</v>
      </c>
      <c r="DH10" t="str">
        <f>DD10</f>
        <v>Sacos</v>
      </c>
      <c r="DI10" s="61" t="s">
        <v>2044</v>
      </c>
    </row>
    <row r="11" spans="20:113" ht="13.5" thickBot="1" x14ac:dyDescent="0.25">
      <c r="T11" s="145"/>
      <c r="AI11" s="150"/>
      <c r="AP11" s="66" t="e">
        <f t="shared" si="0"/>
        <v>#DIV/0!</v>
      </c>
      <c r="AS11" s="150"/>
      <c r="BJ11" s="145"/>
      <c r="BL11" s="56" t="s">
        <v>2041</v>
      </c>
      <c r="BM11" s="57"/>
      <c r="BP11" s="63" t="e">
        <f>BM11/BO11</f>
        <v>#DIV/0!</v>
      </c>
      <c r="BU11" s="148"/>
      <c r="BW11" s="56" t="s">
        <v>2041</v>
      </c>
      <c r="BX11" s="57"/>
      <c r="CA11" s="63" t="e">
        <f>BX11/BZ11</f>
        <v>#DIV/0!</v>
      </c>
      <c r="CD11" s="148"/>
      <c r="CF11" s="56" t="s">
        <v>2041</v>
      </c>
      <c r="CG11" s="57"/>
      <c r="CJ11" s="63" t="e">
        <f>CG11/CI11</f>
        <v>#DIV/0!</v>
      </c>
      <c r="CL11" s="51"/>
      <c r="CM11" t="str">
        <f>CF11</f>
        <v>PROMEDIO VOTORANTIM</v>
      </c>
      <c r="CO11" s="3" t="e">
        <f>CJ11</f>
        <v>#DIV/0!</v>
      </c>
      <c r="CQ11" t="str">
        <f>CM11</f>
        <v>PROMEDIO VOTORANTIM</v>
      </c>
      <c r="CS11">
        <f>CI11</f>
        <v>0</v>
      </c>
      <c r="CU11" t="str">
        <f>BL11</f>
        <v>PROMEDIO VOTORANTIM</v>
      </c>
      <c r="CW11" s="3" t="e">
        <f>BP11</f>
        <v>#DIV/0!</v>
      </c>
      <c r="CY11" t="str">
        <f>CU11</f>
        <v>PROMEDIO VOTORANTIM</v>
      </c>
      <c r="DA11">
        <f>BO11</f>
        <v>0</v>
      </c>
      <c r="DC11" s="62" t="str">
        <f>BW11</f>
        <v>PROMEDIO VOTORANTIM</v>
      </c>
      <c r="DE11" s="3" t="e">
        <f>CA11</f>
        <v>#DIV/0!</v>
      </c>
      <c r="DG11" t="str">
        <f t="shared" ref="DG11:DG18" si="2">DC11</f>
        <v>PROMEDIO VOTORANTIM</v>
      </c>
      <c r="DI11" s="51">
        <f>BZ11</f>
        <v>0</v>
      </c>
    </row>
    <row r="12" spans="20:113" x14ac:dyDescent="0.2">
      <c r="T12" s="145"/>
      <c r="AI12" s="150"/>
      <c r="AP12" s="66" t="e">
        <f t="shared" si="0"/>
        <v>#DIV/0!</v>
      </c>
      <c r="AS12" s="150"/>
      <c r="BJ12" s="145"/>
      <c r="BP12" s="63" t="e">
        <f t="shared" ref="BP12:BP18" si="3">BM12/BO12</f>
        <v>#DIV/0!</v>
      </c>
      <c r="BU12" s="148"/>
      <c r="CA12" s="63" t="e">
        <f t="shared" ref="CA12:CA18" si="4">BX12/BZ12</f>
        <v>#DIV/0!</v>
      </c>
      <c r="CD12" s="148"/>
      <c r="CJ12" s="63" t="e">
        <f t="shared" ref="CJ12:CJ18" si="5">CG12/CI12</f>
        <v>#DIV/0!</v>
      </c>
      <c r="CL12" s="51"/>
      <c r="CM12">
        <f t="shared" ref="CM12:CM19" si="6">CF12</f>
        <v>0</v>
      </c>
      <c r="CO12" s="3" t="e">
        <f t="shared" ref="CO12:CO20" si="7">CJ12</f>
        <v>#DIV/0!</v>
      </c>
      <c r="CQ12">
        <f t="shared" ref="CQ12:CQ20" si="8">CM12</f>
        <v>0</v>
      </c>
      <c r="CS12">
        <f t="shared" ref="CS12:CS20" si="9">CI12</f>
        <v>0</v>
      </c>
      <c r="CU12">
        <f t="shared" ref="CU12:CU18" si="10">BL12</f>
        <v>0</v>
      </c>
      <c r="CW12" s="3" t="e">
        <f t="shared" ref="CW12:CW19" si="11">BP12</f>
        <v>#DIV/0!</v>
      </c>
      <c r="CY12">
        <f t="shared" ref="CY12:CY19" si="12">CU12</f>
        <v>0</v>
      </c>
      <c r="DA12">
        <f t="shared" ref="DA12:DA19" si="13">BO12</f>
        <v>0</v>
      </c>
      <c r="DC12" s="62">
        <f t="shared" ref="DC12:DC17" si="14">BW12</f>
        <v>0</v>
      </c>
      <c r="DE12" s="3" t="e">
        <f t="shared" ref="DE12:DE18" si="15">CA12</f>
        <v>#DIV/0!</v>
      </c>
      <c r="DG12">
        <f t="shared" si="2"/>
        <v>0</v>
      </c>
      <c r="DI12" s="51">
        <f t="shared" ref="DI12:DI18" si="16">BZ12</f>
        <v>0</v>
      </c>
    </row>
    <row r="13" spans="20:113" x14ac:dyDescent="0.2">
      <c r="T13" s="145"/>
      <c r="AI13" s="150"/>
      <c r="AP13" s="66" t="e">
        <f t="shared" si="0"/>
        <v>#DIV/0!</v>
      </c>
      <c r="AS13" s="150"/>
      <c r="BJ13" s="145"/>
      <c r="BP13" s="63" t="e">
        <f t="shared" si="3"/>
        <v>#DIV/0!</v>
      </c>
      <c r="BU13" s="148"/>
      <c r="CA13" s="63" t="e">
        <f t="shared" si="4"/>
        <v>#DIV/0!</v>
      </c>
      <c r="CD13" s="148"/>
      <c r="CJ13" s="63" t="e">
        <f t="shared" si="5"/>
        <v>#DIV/0!</v>
      </c>
      <c r="CL13" s="51"/>
      <c r="CM13">
        <f t="shared" si="6"/>
        <v>0</v>
      </c>
      <c r="CO13" s="3" t="e">
        <f t="shared" si="7"/>
        <v>#DIV/0!</v>
      </c>
      <c r="CQ13">
        <f t="shared" si="8"/>
        <v>0</v>
      </c>
      <c r="CS13">
        <f t="shared" si="9"/>
        <v>0</v>
      </c>
      <c r="CU13">
        <f t="shared" si="10"/>
        <v>0</v>
      </c>
      <c r="CW13" s="3" t="e">
        <f t="shared" si="11"/>
        <v>#DIV/0!</v>
      </c>
      <c r="CY13">
        <f t="shared" si="12"/>
        <v>0</v>
      </c>
      <c r="DA13">
        <f t="shared" si="13"/>
        <v>0</v>
      </c>
      <c r="DC13" s="62">
        <f t="shared" si="14"/>
        <v>0</v>
      </c>
      <c r="DE13" s="3" t="e">
        <f t="shared" si="15"/>
        <v>#DIV/0!</v>
      </c>
      <c r="DG13">
        <f t="shared" si="2"/>
        <v>0</v>
      </c>
      <c r="DI13" s="51">
        <f t="shared" si="16"/>
        <v>0</v>
      </c>
    </row>
    <row r="14" spans="20:113" x14ac:dyDescent="0.2">
      <c r="T14" s="145"/>
      <c r="AI14" s="150"/>
      <c r="AP14" s="66" t="e">
        <f t="shared" si="0"/>
        <v>#DIV/0!</v>
      </c>
      <c r="AS14" s="150"/>
      <c r="BJ14" s="145"/>
      <c r="BP14" s="63" t="e">
        <f t="shared" si="3"/>
        <v>#DIV/0!</v>
      </c>
      <c r="BU14" s="148"/>
      <c r="CA14" s="63" t="e">
        <f t="shared" si="4"/>
        <v>#DIV/0!</v>
      </c>
      <c r="CD14" s="148"/>
      <c r="CJ14" s="63" t="e">
        <f t="shared" si="5"/>
        <v>#DIV/0!</v>
      </c>
      <c r="CL14" s="51"/>
      <c r="CM14">
        <f>CF14</f>
        <v>0</v>
      </c>
      <c r="CO14" s="3" t="e">
        <f t="shared" si="7"/>
        <v>#DIV/0!</v>
      </c>
      <c r="CQ14">
        <f t="shared" si="8"/>
        <v>0</v>
      </c>
      <c r="CS14">
        <f t="shared" si="9"/>
        <v>0</v>
      </c>
      <c r="CU14">
        <f t="shared" si="10"/>
        <v>0</v>
      </c>
      <c r="CW14" s="3" t="e">
        <f t="shared" si="11"/>
        <v>#DIV/0!</v>
      </c>
      <c r="CY14">
        <f t="shared" si="12"/>
        <v>0</v>
      </c>
      <c r="DA14">
        <f t="shared" si="13"/>
        <v>0</v>
      </c>
      <c r="DC14" s="62">
        <f t="shared" si="14"/>
        <v>0</v>
      </c>
      <c r="DE14" s="3" t="e">
        <f t="shared" si="15"/>
        <v>#DIV/0!</v>
      </c>
      <c r="DG14">
        <f t="shared" si="2"/>
        <v>0</v>
      </c>
      <c r="DI14" s="51">
        <f t="shared" si="16"/>
        <v>0</v>
      </c>
    </row>
    <row r="15" spans="20:113" x14ac:dyDescent="0.2">
      <c r="T15" s="145"/>
      <c r="AI15" s="150"/>
      <c r="AP15" s="66" t="e">
        <f t="shared" si="0"/>
        <v>#DIV/0!</v>
      </c>
      <c r="AS15" s="150"/>
      <c r="BJ15" s="145"/>
      <c r="BP15" s="63" t="e">
        <f t="shared" si="3"/>
        <v>#DIV/0!</v>
      </c>
      <c r="BU15" s="148"/>
      <c r="CA15" s="63" t="e">
        <f t="shared" si="4"/>
        <v>#DIV/0!</v>
      </c>
      <c r="CD15" s="148"/>
      <c r="CJ15" s="63" t="e">
        <f t="shared" si="5"/>
        <v>#DIV/0!</v>
      </c>
      <c r="CL15" s="51"/>
      <c r="CM15">
        <f t="shared" si="6"/>
        <v>0</v>
      </c>
      <c r="CO15" s="3" t="e">
        <f t="shared" si="7"/>
        <v>#DIV/0!</v>
      </c>
      <c r="CQ15">
        <f t="shared" si="8"/>
        <v>0</v>
      </c>
      <c r="CS15">
        <f t="shared" si="9"/>
        <v>0</v>
      </c>
      <c r="CU15">
        <f t="shared" si="10"/>
        <v>0</v>
      </c>
      <c r="CW15" s="3" t="e">
        <f t="shared" si="11"/>
        <v>#DIV/0!</v>
      </c>
      <c r="CY15">
        <f t="shared" si="12"/>
        <v>0</v>
      </c>
      <c r="DA15">
        <f t="shared" si="13"/>
        <v>0</v>
      </c>
      <c r="DC15" s="62">
        <f t="shared" si="14"/>
        <v>0</v>
      </c>
      <c r="DE15" s="3" t="e">
        <f t="shared" si="15"/>
        <v>#DIV/0!</v>
      </c>
      <c r="DG15">
        <f t="shared" si="2"/>
        <v>0</v>
      </c>
      <c r="DI15" s="51">
        <f t="shared" si="16"/>
        <v>0</v>
      </c>
    </row>
    <row r="16" spans="20:113" x14ac:dyDescent="0.2">
      <c r="T16" s="145"/>
      <c r="AI16" s="150"/>
      <c r="AP16" s="66" t="e">
        <f t="shared" si="0"/>
        <v>#DIV/0!</v>
      </c>
      <c r="AS16" s="150"/>
      <c r="BJ16" s="145"/>
      <c r="BP16" s="63" t="e">
        <f t="shared" si="3"/>
        <v>#DIV/0!</v>
      </c>
      <c r="BU16" s="148"/>
      <c r="CA16" s="63" t="e">
        <f t="shared" si="4"/>
        <v>#DIV/0!</v>
      </c>
      <c r="CD16" s="148"/>
      <c r="CJ16" s="63" t="e">
        <f t="shared" si="5"/>
        <v>#DIV/0!</v>
      </c>
      <c r="CL16" s="51"/>
      <c r="CM16">
        <f t="shared" si="6"/>
        <v>0</v>
      </c>
      <c r="CO16" s="3" t="e">
        <f t="shared" si="7"/>
        <v>#DIV/0!</v>
      </c>
      <c r="CQ16">
        <f t="shared" si="8"/>
        <v>0</v>
      </c>
      <c r="CS16">
        <f t="shared" si="9"/>
        <v>0</v>
      </c>
      <c r="CU16">
        <f t="shared" si="10"/>
        <v>0</v>
      </c>
      <c r="CW16" s="3" t="e">
        <f t="shared" si="11"/>
        <v>#DIV/0!</v>
      </c>
      <c r="CY16">
        <f t="shared" si="12"/>
        <v>0</v>
      </c>
      <c r="DA16">
        <f t="shared" si="13"/>
        <v>0</v>
      </c>
      <c r="DC16" s="62">
        <f t="shared" si="14"/>
        <v>0</v>
      </c>
      <c r="DE16" s="3" t="e">
        <f t="shared" si="15"/>
        <v>#DIV/0!</v>
      </c>
      <c r="DG16">
        <f t="shared" si="2"/>
        <v>0</v>
      </c>
      <c r="DI16" s="51">
        <f t="shared" si="16"/>
        <v>0</v>
      </c>
    </row>
    <row r="17" spans="10:113" x14ac:dyDescent="0.2">
      <c r="T17" s="145"/>
      <c r="AI17" s="150"/>
      <c r="AP17" s="66" t="e">
        <f t="shared" si="0"/>
        <v>#DIV/0!</v>
      </c>
      <c r="AS17" s="150"/>
      <c r="BJ17" s="145"/>
      <c r="BP17" s="63" t="e">
        <f t="shared" si="3"/>
        <v>#DIV/0!</v>
      </c>
      <c r="BU17" s="148"/>
      <c r="CA17" s="63" t="e">
        <f t="shared" si="4"/>
        <v>#DIV/0!</v>
      </c>
      <c r="CD17" s="148"/>
      <c r="CJ17" s="63" t="e">
        <f t="shared" si="5"/>
        <v>#DIV/0!</v>
      </c>
      <c r="CL17" s="51"/>
      <c r="CM17">
        <f t="shared" si="6"/>
        <v>0</v>
      </c>
      <c r="CO17" s="3" t="e">
        <f t="shared" si="7"/>
        <v>#DIV/0!</v>
      </c>
      <c r="CQ17">
        <f t="shared" si="8"/>
        <v>0</v>
      </c>
      <c r="CS17">
        <f t="shared" si="9"/>
        <v>0</v>
      </c>
      <c r="CU17">
        <f t="shared" si="10"/>
        <v>0</v>
      </c>
      <c r="CW17" s="3" t="e">
        <f t="shared" si="11"/>
        <v>#DIV/0!</v>
      </c>
      <c r="CY17">
        <f t="shared" si="12"/>
        <v>0</v>
      </c>
      <c r="DA17">
        <f t="shared" si="13"/>
        <v>0</v>
      </c>
      <c r="DC17" s="62">
        <f t="shared" si="14"/>
        <v>0</v>
      </c>
      <c r="DE17" s="3" t="e">
        <f t="shared" si="15"/>
        <v>#DIV/0!</v>
      </c>
      <c r="DG17">
        <f t="shared" si="2"/>
        <v>0</v>
      </c>
      <c r="DI17" s="51">
        <f t="shared" si="16"/>
        <v>0</v>
      </c>
    </row>
    <row r="18" spans="10:113" x14ac:dyDescent="0.2">
      <c r="T18" s="145"/>
      <c r="AI18" s="150"/>
      <c r="AS18" s="150"/>
      <c r="BJ18" s="145"/>
      <c r="BP18" s="63" t="e">
        <f t="shared" si="3"/>
        <v>#DIV/0!</v>
      </c>
      <c r="BU18" s="148"/>
      <c r="CA18" s="63" t="e">
        <f t="shared" si="4"/>
        <v>#DIV/0!</v>
      </c>
      <c r="CD18" s="148"/>
      <c r="CJ18" s="63" t="e">
        <f t="shared" si="5"/>
        <v>#DIV/0!</v>
      </c>
      <c r="CL18" s="51"/>
      <c r="CM18">
        <f t="shared" si="6"/>
        <v>0</v>
      </c>
      <c r="CO18" s="3" t="e">
        <f t="shared" si="7"/>
        <v>#DIV/0!</v>
      </c>
      <c r="CQ18">
        <f t="shared" si="8"/>
        <v>0</v>
      </c>
      <c r="CS18">
        <f t="shared" si="9"/>
        <v>0</v>
      </c>
      <c r="CU18">
        <f t="shared" si="10"/>
        <v>0</v>
      </c>
      <c r="CW18" s="3" t="e">
        <f t="shared" si="11"/>
        <v>#DIV/0!</v>
      </c>
      <c r="CY18">
        <f t="shared" si="12"/>
        <v>0</v>
      </c>
      <c r="DA18">
        <f t="shared" si="13"/>
        <v>0</v>
      </c>
      <c r="DC18" s="65" t="s">
        <v>2047</v>
      </c>
      <c r="DE18" s="3" t="e">
        <f t="shared" si="15"/>
        <v>#DIV/0!</v>
      </c>
      <c r="DG18" t="str">
        <f t="shared" si="2"/>
        <v>TOTAL</v>
      </c>
      <c r="DI18" s="51">
        <f t="shared" si="16"/>
        <v>0</v>
      </c>
    </row>
    <row r="19" spans="10:113" ht="13.5" thickBot="1" x14ac:dyDescent="0.25">
      <c r="T19" s="146"/>
      <c r="U19" s="30"/>
      <c r="Z19" s="30"/>
      <c r="AA19" s="30"/>
      <c r="AB19" s="30"/>
      <c r="AC19" s="30"/>
      <c r="AD19" s="30"/>
      <c r="AE19" s="30"/>
      <c r="AF19" s="30"/>
      <c r="AG19" s="30"/>
      <c r="AH19" s="30"/>
      <c r="AI19" s="149"/>
      <c r="AJ19" s="30"/>
      <c r="AK19" s="30"/>
      <c r="AS19" s="149"/>
      <c r="BJ19" s="145"/>
      <c r="BP19" s="63" t="e">
        <f>BM19/BO19</f>
        <v>#DIV/0!</v>
      </c>
      <c r="BU19" s="148"/>
      <c r="CA19" s="63"/>
      <c r="CD19" s="148"/>
      <c r="CJ19" s="63" t="e">
        <f>CG19/CI19</f>
        <v>#DIV/0!</v>
      </c>
      <c r="CL19" s="51"/>
      <c r="CM19">
        <f t="shared" si="6"/>
        <v>0</v>
      </c>
      <c r="CO19" s="3" t="e">
        <f t="shared" si="7"/>
        <v>#DIV/0!</v>
      </c>
      <c r="CQ19">
        <f t="shared" si="8"/>
        <v>0</v>
      </c>
      <c r="CS19">
        <f>CI19</f>
        <v>0</v>
      </c>
      <c r="CU19" s="10" t="s">
        <v>2047</v>
      </c>
      <c r="CW19" s="3" t="e">
        <f t="shared" si="11"/>
        <v>#DIV/0!</v>
      </c>
      <c r="CY19" t="str">
        <f t="shared" si="12"/>
        <v>TOTAL</v>
      </c>
      <c r="DA19">
        <f t="shared" si="13"/>
        <v>0</v>
      </c>
      <c r="DC19" s="62"/>
      <c r="DE19" s="3"/>
      <c r="DI19" s="51"/>
    </row>
    <row r="20" spans="10:113" ht="13.5" thickBot="1" x14ac:dyDescent="0.25">
      <c r="V20" s="2"/>
      <c r="W20" s="3"/>
      <c r="X20" s="3"/>
      <c r="Y20" s="3"/>
      <c r="BJ20" s="146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149"/>
      <c r="BV20" s="30"/>
      <c r="BW20" s="30"/>
      <c r="BX20" s="30"/>
      <c r="BY20" s="30"/>
      <c r="BZ20" s="30"/>
      <c r="CA20" s="30"/>
      <c r="CB20" s="30"/>
      <c r="CC20" s="30"/>
      <c r="CD20" s="149"/>
      <c r="CE20" s="30"/>
      <c r="CJ20" s="64" t="e">
        <f>CG20/CI20</f>
        <v>#DIV/0!</v>
      </c>
      <c r="CK20" s="30"/>
      <c r="CL20" s="52"/>
      <c r="CM20" s="10" t="s">
        <v>2047</v>
      </c>
      <c r="CO20" s="3" t="e">
        <f t="shared" si="7"/>
        <v>#DIV/0!</v>
      </c>
      <c r="CQ20" t="str">
        <f t="shared" si="8"/>
        <v>TOTAL</v>
      </c>
      <c r="CS20">
        <f t="shared" si="9"/>
        <v>0</v>
      </c>
      <c r="DI20" s="51"/>
    </row>
    <row r="21" spans="10:113" ht="57" customHeight="1" thickBot="1" x14ac:dyDescent="0.25">
      <c r="T21" s="49"/>
      <c r="X21" t="s">
        <v>2048</v>
      </c>
      <c r="Y21" t="s">
        <v>2049</v>
      </c>
      <c r="AN21" t="s">
        <v>2044</v>
      </c>
      <c r="CM21" s="29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52"/>
    </row>
    <row r="22" spans="10:113" x14ac:dyDescent="0.2">
      <c r="N22" s="2" t="s">
        <v>1927</v>
      </c>
      <c r="T22" s="49"/>
      <c r="V22" s="2" t="s">
        <v>1927</v>
      </c>
      <c r="X22" s="44" t="str">
        <f>+IFERROR(VLOOKUP($V22,$V$7:$W$17,$X$18,FALSE),"")</f>
        <v/>
      </c>
      <c r="Y22" s="41" t="str">
        <f>+AN22</f>
        <v/>
      </c>
      <c r="AA22" s="2" t="s">
        <v>1937</v>
      </c>
      <c r="AB22" s="2"/>
      <c r="AC22" s="16"/>
      <c r="AD22" s="41"/>
      <c r="AL22" s="2" t="s">
        <v>1927</v>
      </c>
      <c r="AN22" s="17" t="str">
        <f>+IFERROR(VLOOKUP(AL22,$AL$6:$AO$16,$AN$18,FALSE),"")</f>
        <v/>
      </c>
    </row>
    <row r="23" spans="10:113" x14ac:dyDescent="0.2">
      <c r="N23" s="2" t="s">
        <v>1932</v>
      </c>
      <c r="T23" s="49"/>
      <c r="U23" s="2"/>
      <c r="V23" s="2" t="s">
        <v>552</v>
      </c>
      <c r="X23" s="44" t="str">
        <f t="shared" ref="X23:X30" si="17">+IFERROR(VLOOKUP($V23,$V$7:$W$17,$X$18,FALSE),"")</f>
        <v/>
      </c>
      <c r="Y23" s="41" t="str">
        <f>+AN23</f>
        <v/>
      </c>
      <c r="AA23" s="2" t="s">
        <v>552</v>
      </c>
      <c r="AB23" s="2"/>
      <c r="AC23" s="16"/>
      <c r="AD23" s="41"/>
      <c r="AL23" s="2" t="s">
        <v>552</v>
      </c>
      <c r="AN23" s="17" t="str">
        <f t="shared" ref="AN23:AN30" si="18">+IFERROR(VLOOKUP(AL23,$AL$6:$AO$16,$AN$18,FALSE),"")</f>
        <v/>
      </c>
      <c r="AR23" s="16"/>
    </row>
    <row r="24" spans="10:113" x14ac:dyDescent="0.2">
      <c r="N24" s="2" t="s">
        <v>552</v>
      </c>
      <c r="T24" s="49"/>
      <c r="V24" s="2" t="s">
        <v>1937</v>
      </c>
      <c r="X24" s="44" t="str">
        <f t="shared" si="17"/>
        <v/>
      </c>
      <c r="Y24" s="41" t="str">
        <f t="shared" ref="Y24:Y31" si="19">+AN24</f>
        <v/>
      </c>
      <c r="AA24" s="2" t="s">
        <v>1927</v>
      </c>
      <c r="AB24" s="2"/>
      <c r="AC24" s="16"/>
      <c r="AD24" s="41"/>
      <c r="AL24" s="2" t="s">
        <v>1937</v>
      </c>
      <c r="AN24" s="17" t="str">
        <f t="shared" si="18"/>
        <v/>
      </c>
    </row>
    <row r="25" spans="10:113" x14ac:dyDescent="0.2">
      <c r="N25" s="2" t="s">
        <v>1937</v>
      </c>
      <c r="T25" s="49"/>
      <c r="V25" s="2" t="s">
        <v>1932</v>
      </c>
      <c r="X25" s="44" t="str">
        <f t="shared" si="17"/>
        <v/>
      </c>
      <c r="Y25" s="41" t="str">
        <f t="shared" si="19"/>
        <v/>
      </c>
      <c r="AA25" s="2" t="s">
        <v>679</v>
      </c>
      <c r="AB25" s="2"/>
      <c r="AC25" s="16"/>
      <c r="AD25" s="41"/>
      <c r="AL25" s="2" t="s">
        <v>1932</v>
      </c>
      <c r="AN25" s="17" t="str">
        <f t="shared" si="18"/>
        <v/>
      </c>
    </row>
    <row r="26" spans="10:113" x14ac:dyDescent="0.2">
      <c r="N26" s="2" t="s">
        <v>679</v>
      </c>
      <c r="T26" s="49"/>
      <c r="V26" s="2" t="s">
        <v>679</v>
      </c>
      <c r="X26" s="44" t="str">
        <f t="shared" si="17"/>
        <v/>
      </c>
      <c r="Y26" s="41" t="str">
        <f t="shared" si="19"/>
        <v/>
      </c>
      <c r="Z26" s="2"/>
      <c r="AA26" s="2" t="s">
        <v>1932</v>
      </c>
      <c r="AB26" s="2"/>
      <c r="AC26" s="16"/>
      <c r="AD26" s="41"/>
      <c r="AL26" s="2" t="s">
        <v>679</v>
      </c>
      <c r="AN26" s="17" t="str">
        <f t="shared" si="18"/>
        <v/>
      </c>
    </row>
    <row r="27" spans="10:113" x14ac:dyDescent="0.2">
      <c r="T27" s="49"/>
      <c r="V27" s="2" t="s">
        <v>63</v>
      </c>
      <c r="X27" s="44" t="str">
        <f t="shared" si="17"/>
        <v/>
      </c>
      <c r="Y27" s="41" t="str">
        <f>+AN27</f>
        <v/>
      </c>
      <c r="Z27" s="2"/>
      <c r="AA27" s="2" t="s">
        <v>63</v>
      </c>
      <c r="AB27" s="2"/>
      <c r="AC27" s="16"/>
      <c r="AD27" s="41"/>
      <c r="AL27" s="2" t="s">
        <v>63</v>
      </c>
      <c r="AN27" s="17" t="str">
        <f t="shared" si="18"/>
        <v/>
      </c>
    </row>
    <row r="28" spans="10:113" x14ac:dyDescent="0.2">
      <c r="T28" s="49"/>
      <c r="V28" s="2" t="s">
        <v>1934</v>
      </c>
      <c r="X28" s="44" t="str">
        <f>+IFERROR(VLOOKUP($V28,$V$7:$W$17,$X$18,FALSE),"")</f>
        <v/>
      </c>
      <c r="Y28" s="41" t="str">
        <f t="shared" si="19"/>
        <v/>
      </c>
      <c r="Z28" s="2"/>
      <c r="AA28" s="2" t="s">
        <v>1934</v>
      </c>
      <c r="AB28" s="2"/>
      <c r="AC28" s="16"/>
      <c r="AD28" s="41"/>
      <c r="AL28" s="2" t="s">
        <v>1934</v>
      </c>
      <c r="AN28" s="17" t="str">
        <f t="shared" si="18"/>
        <v/>
      </c>
    </row>
    <row r="29" spans="10:113" x14ac:dyDescent="0.2">
      <c r="T29" s="49"/>
      <c r="V29" s="2" t="s">
        <v>584</v>
      </c>
      <c r="X29" s="44" t="str">
        <f>+IFERROR(VLOOKUP($V29,$V$7:$W$17,$X$18,FALSE),"")</f>
        <v/>
      </c>
      <c r="Y29" s="41" t="str">
        <f t="shared" si="19"/>
        <v/>
      </c>
      <c r="Z29" s="2"/>
      <c r="AA29" s="2" t="s">
        <v>584</v>
      </c>
      <c r="AB29" s="2"/>
      <c r="AC29" s="16"/>
      <c r="AD29" s="41"/>
      <c r="AL29" s="2" t="s">
        <v>584</v>
      </c>
      <c r="AN29" s="17" t="str">
        <f t="shared" si="18"/>
        <v/>
      </c>
    </row>
    <row r="30" spans="10:113" x14ac:dyDescent="0.2">
      <c r="T30" s="49"/>
      <c r="V30" s="2" t="s">
        <v>746</v>
      </c>
      <c r="X30" s="44" t="str">
        <f t="shared" si="17"/>
        <v/>
      </c>
      <c r="Y30" s="41" t="str">
        <f t="shared" si="19"/>
        <v/>
      </c>
      <c r="AA30" s="2" t="s">
        <v>746</v>
      </c>
      <c r="AB30" s="2"/>
      <c r="AC30" s="16"/>
      <c r="AD30" s="41"/>
      <c r="AL30" s="2" t="s">
        <v>746</v>
      </c>
      <c r="AN30" s="17" t="str">
        <f t="shared" si="18"/>
        <v/>
      </c>
    </row>
    <row r="31" spans="10:113" x14ac:dyDescent="0.2">
      <c r="J31" t="s">
        <v>2050</v>
      </c>
      <c r="T31" s="49"/>
      <c r="V31" t="s">
        <v>2051</v>
      </c>
      <c r="X31" s="44" t="str">
        <f>+IFERROR(VLOOKUP(U32,$V$7:$W$17,$X$18,FALSE),"")</f>
        <v/>
      </c>
      <c r="Y31" s="41">
        <f t="shared" si="19"/>
        <v>0</v>
      </c>
      <c r="AC31" s="16"/>
      <c r="AD31" s="41"/>
      <c r="AL31" t="s">
        <v>2051</v>
      </c>
      <c r="AN31" s="17">
        <f>+SUM(AN22:AN30)</f>
        <v>0</v>
      </c>
    </row>
    <row r="32" spans="10:113" x14ac:dyDescent="0.2">
      <c r="T32" s="45"/>
      <c r="U32">
        <f>+V17</f>
        <v>0</v>
      </c>
      <c r="V32" t="s">
        <v>2052</v>
      </c>
      <c r="X32" s="16">
        <v>0.89</v>
      </c>
    </row>
    <row r="33" spans="20:55" x14ac:dyDescent="0.2">
      <c r="T33" s="45"/>
      <c r="X33" s="16"/>
      <c r="AV33" s="1" t="s">
        <v>38</v>
      </c>
      <c r="AW33" s="2">
        <v>1</v>
      </c>
      <c r="BB33" s="1" t="s">
        <v>38</v>
      </c>
      <c r="BC33" s="2">
        <v>1</v>
      </c>
    </row>
    <row r="34" spans="20:55" x14ac:dyDescent="0.2">
      <c r="V34" s="1" t="s">
        <v>38</v>
      </c>
      <c r="W34" s="2">
        <v>9</v>
      </c>
      <c r="AL34" s="1" t="s">
        <v>38</v>
      </c>
      <c r="AM34" s="2">
        <v>1</v>
      </c>
      <c r="AV34" s="1" t="s">
        <v>3</v>
      </c>
      <c r="AW34" t="s">
        <v>1926</v>
      </c>
      <c r="BB34" s="1" t="s">
        <v>3</v>
      </c>
      <c r="BC34" t="s">
        <v>1926</v>
      </c>
    </row>
    <row r="35" spans="20:55" x14ac:dyDescent="0.2">
      <c r="V35" s="1" t="s">
        <v>3</v>
      </c>
      <c r="W35" t="s">
        <v>1926</v>
      </c>
      <c r="AL35" s="1" t="s">
        <v>3</v>
      </c>
      <c r="AM35" t="s">
        <v>47</v>
      </c>
      <c r="AV35" s="1" t="s">
        <v>27</v>
      </c>
      <c r="AW35" t="s">
        <v>64</v>
      </c>
      <c r="BB35" s="1" t="s">
        <v>27</v>
      </c>
      <c r="BC35" t="s">
        <v>553</v>
      </c>
    </row>
    <row r="36" spans="20:55" x14ac:dyDescent="0.2">
      <c r="V36" s="1" t="s">
        <v>27</v>
      </c>
      <c r="W36" t="s">
        <v>1926</v>
      </c>
      <c r="AL36" s="1" t="s">
        <v>27</v>
      </c>
      <c r="AM36" t="s">
        <v>64</v>
      </c>
      <c r="AV36" s="1" t="s">
        <v>10</v>
      </c>
      <c r="AW36" t="s">
        <v>1924</v>
      </c>
      <c r="BB36" s="1" t="s">
        <v>25</v>
      </c>
      <c r="BC36" t="s">
        <v>1924</v>
      </c>
    </row>
    <row r="37" spans="20:55" x14ac:dyDescent="0.2">
      <c r="V37" s="1" t="s">
        <v>25</v>
      </c>
      <c r="W37" t="s">
        <v>1926</v>
      </c>
      <c r="AL37" s="1" t="s">
        <v>25</v>
      </c>
      <c r="AM37" t="s">
        <v>1924</v>
      </c>
      <c r="AV37" s="1" t="s">
        <v>25</v>
      </c>
      <c r="AW37" t="s">
        <v>1924</v>
      </c>
      <c r="BB37" s="1" t="s">
        <v>24</v>
      </c>
      <c r="BC37" t="s">
        <v>1924</v>
      </c>
    </row>
    <row r="38" spans="20:55" x14ac:dyDescent="0.2">
      <c r="V38" s="1" t="s">
        <v>24</v>
      </c>
      <c r="W38" t="s">
        <v>61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24</v>
      </c>
      <c r="AM38" t="s">
        <v>1924</v>
      </c>
      <c r="AV38" s="1" t="s">
        <v>24</v>
      </c>
      <c r="AW38" t="s">
        <v>1924</v>
      </c>
    </row>
    <row r="39" spans="20:55" x14ac:dyDescent="0.2">
      <c r="BB39" s="1" t="s">
        <v>2039</v>
      </c>
      <c r="BC39" s="1" t="s">
        <v>1919</v>
      </c>
    </row>
    <row r="40" spans="20:55" x14ac:dyDescent="0.2">
      <c r="V40" s="1" t="s">
        <v>2039</v>
      </c>
      <c r="W40" s="1" t="s">
        <v>1919</v>
      </c>
      <c r="AL40" s="1" t="s">
        <v>2039</v>
      </c>
      <c r="AM40" s="1" t="s">
        <v>1919</v>
      </c>
      <c r="AV40" s="1" t="s">
        <v>2039</v>
      </c>
      <c r="AW40" s="1" t="s">
        <v>1919</v>
      </c>
    </row>
    <row r="41" spans="20:55" x14ac:dyDescent="0.2">
      <c r="V41" s="1" t="s">
        <v>1920</v>
      </c>
      <c r="W41" t="s">
        <v>143</v>
      </c>
      <c r="X41" t="s">
        <v>65</v>
      </c>
      <c r="Y41" t="s">
        <v>2041</v>
      </c>
      <c r="AL41" s="1" t="s">
        <v>1920</v>
      </c>
      <c r="AM41" t="s">
        <v>2041</v>
      </c>
      <c r="BB41" s="1" t="s">
        <v>1920</v>
      </c>
    </row>
    <row r="42" spans="20:55" x14ac:dyDescent="0.2">
      <c r="V42" s="2" t="s">
        <v>1927</v>
      </c>
      <c r="W42" s="3">
        <v>0.90909090909090906</v>
      </c>
      <c r="X42" s="3">
        <v>9.0909090909090912E-2</v>
      </c>
      <c r="Y42" s="3">
        <v>1</v>
      </c>
      <c r="AL42" s="2" t="s">
        <v>2041</v>
      </c>
      <c r="AV42" s="1" t="s">
        <v>1920</v>
      </c>
      <c r="BB42" s="2" t="s">
        <v>2041</v>
      </c>
    </row>
    <row r="43" spans="20:55" x14ac:dyDescent="0.2">
      <c r="V43" s="2" t="s">
        <v>1937</v>
      </c>
      <c r="W43" s="3">
        <v>0.96332863187588147</v>
      </c>
      <c r="X43" s="3">
        <v>3.6671368124118475E-2</v>
      </c>
      <c r="Y43" s="3">
        <v>1</v>
      </c>
      <c r="AV43" s="2" t="s">
        <v>2041</v>
      </c>
    </row>
    <row r="44" spans="20:55" x14ac:dyDescent="0.2">
      <c r="V44" s="2" t="s">
        <v>1932</v>
      </c>
      <c r="W44" s="3">
        <v>0.96813353566009108</v>
      </c>
      <c r="X44" s="3">
        <v>3.1866464339908952E-2</v>
      </c>
      <c r="Y44" s="3">
        <v>1</v>
      </c>
    </row>
    <row r="45" spans="20:55" x14ac:dyDescent="0.2">
      <c r="V45" s="2" t="s">
        <v>1934</v>
      </c>
      <c r="W45" s="3">
        <v>0.66666666666666663</v>
      </c>
      <c r="X45" s="3">
        <v>0.33333333333333331</v>
      </c>
      <c r="Y45" s="3">
        <v>1</v>
      </c>
    </row>
    <row r="46" spans="20:55" x14ac:dyDescent="0.2">
      <c r="V46" s="2" t="s">
        <v>552</v>
      </c>
      <c r="W46" s="3">
        <v>0.96313364055299544</v>
      </c>
      <c r="X46" s="3">
        <v>3.6866359447004608E-2</v>
      </c>
      <c r="Y46" s="3">
        <v>1</v>
      </c>
    </row>
    <row r="47" spans="20:55" x14ac:dyDescent="0.2">
      <c r="V47" s="2" t="s">
        <v>584</v>
      </c>
      <c r="W47" s="3">
        <v>0.89311594202898548</v>
      </c>
      <c r="X47" s="3">
        <v>0.1068840579710145</v>
      </c>
      <c r="Y47" s="3">
        <v>1</v>
      </c>
    </row>
    <row r="48" spans="20:55" x14ac:dyDescent="0.2">
      <c r="V48" s="2" t="s">
        <v>63</v>
      </c>
      <c r="W48" s="3">
        <v>0.81849082256968053</v>
      </c>
      <c r="X48" s="3">
        <v>0.18150917743031952</v>
      </c>
      <c r="Y48" s="3">
        <v>1</v>
      </c>
    </row>
    <row r="49" spans="22:58" x14ac:dyDescent="0.2">
      <c r="V49" s="2" t="s">
        <v>679</v>
      </c>
      <c r="W49" s="3">
        <v>0.94422310756972117</v>
      </c>
      <c r="X49" s="3">
        <v>5.5776892430278883E-2</v>
      </c>
      <c r="Y49" s="3">
        <v>1</v>
      </c>
    </row>
    <row r="50" spans="22:58" x14ac:dyDescent="0.2">
      <c r="V50" s="2" t="s">
        <v>746</v>
      </c>
      <c r="W50" s="3">
        <v>0.8</v>
      </c>
      <c r="X50" s="3">
        <v>0.2</v>
      </c>
      <c r="Y50" s="3">
        <v>1</v>
      </c>
    </row>
    <row r="51" spans="22:58" x14ac:dyDescent="0.2">
      <c r="V51" s="2" t="s">
        <v>2041</v>
      </c>
      <c r="W51" s="3">
        <v>0.90807453416149064</v>
      </c>
      <c r="X51" s="3">
        <v>9.1925465838509315E-2</v>
      </c>
      <c r="Y51" s="3">
        <v>1</v>
      </c>
    </row>
    <row r="53" spans="22:58" x14ac:dyDescent="0.2">
      <c r="AL53" s="2"/>
    </row>
    <row r="54" spans="22:58" x14ac:dyDescent="0.2">
      <c r="AL54" s="2"/>
    </row>
    <row r="55" spans="22:58" x14ac:dyDescent="0.2">
      <c r="V55" s="2" t="s">
        <v>1927</v>
      </c>
      <c r="X55" s="16">
        <f t="shared" ref="X55:X56" si="20">+VLOOKUP($V55,$V$41:$Y$51,2,FALSE)</f>
        <v>0.90909090909090906</v>
      </c>
      <c r="AE55" s="2"/>
      <c r="AL55" s="2"/>
      <c r="AX55">
        <v>2</v>
      </c>
      <c r="AY55">
        <v>3</v>
      </c>
      <c r="AZ55">
        <v>4</v>
      </c>
      <c r="BD55">
        <v>2</v>
      </c>
      <c r="BE55">
        <v>3</v>
      </c>
      <c r="BF55">
        <v>4</v>
      </c>
    </row>
    <row r="56" spans="22:58" x14ac:dyDescent="0.2">
      <c r="V56" s="2" t="s">
        <v>1937</v>
      </c>
      <c r="X56" s="16">
        <f t="shared" si="20"/>
        <v>0.96332863187588147</v>
      </c>
      <c r="Z56" t="s">
        <v>2053</v>
      </c>
      <c r="AB56" s="10" t="s">
        <v>2054</v>
      </c>
      <c r="AH56" s="2" t="s">
        <v>1927</v>
      </c>
      <c r="AL56" s="2" t="s">
        <v>552</v>
      </c>
      <c r="AN56" s="17" t="str">
        <f>+IFERROR(VLOOKUP(AL56,$AL$40:$AO$52,2,FALSE),"")</f>
        <v/>
      </c>
      <c r="AX56" t="s">
        <v>97</v>
      </c>
      <c r="AY56" t="s">
        <v>66</v>
      </c>
      <c r="AZ56" t="s">
        <v>491</v>
      </c>
      <c r="BD56" t="s">
        <v>97</v>
      </c>
      <c r="BE56" t="s">
        <v>66</v>
      </c>
      <c r="BF56" t="s">
        <v>491</v>
      </c>
    </row>
    <row r="57" spans="22:58" x14ac:dyDescent="0.2">
      <c r="V57" s="2" t="s">
        <v>584</v>
      </c>
      <c r="X57" s="16">
        <f>+VLOOKUP($V57,$V$41:$Y$51,2,FALSE)</f>
        <v>0.89311594202898548</v>
      </c>
      <c r="Y57" s="2" t="s">
        <v>1927</v>
      </c>
      <c r="Z57" s="2" t="s">
        <v>1937</v>
      </c>
      <c r="AB57" s="16">
        <f>+VLOOKUP($Z57,$V$56:$X$67,3,FALSE)</f>
        <v>0.96332863187588147</v>
      </c>
      <c r="AH57" s="2" t="s">
        <v>1937</v>
      </c>
      <c r="AL57" s="2" t="s">
        <v>1937</v>
      </c>
      <c r="AN57" s="17" t="str">
        <f t="shared" ref="AN57:AN61" si="21">+IFERROR(VLOOKUP(AL57,$AL$40:$AO$52,2,FALSE),"")</f>
        <v/>
      </c>
      <c r="AV57" s="2" t="s">
        <v>1927</v>
      </c>
      <c r="AX57" s="18" t="str">
        <f t="shared" ref="AX57:AX65" si="22">+IFERROR(VLOOKUP($AV57,$AV$40:$AY$49,$AX$55,FALSE),"")</f>
        <v/>
      </c>
      <c r="AY57" s="18" t="str">
        <f t="shared" ref="AY57:AY65" si="23">+IFERROR(VLOOKUP($AV57,$AV$40:$AY$49,$AY$55,FALSE),"")</f>
        <v/>
      </c>
      <c r="AZ57" s="18" t="str">
        <f t="shared" ref="AZ57:AZ65" si="24">+IFERROR(VLOOKUP($AV57,$AV$40:$AY$49,$AZ$55,FALSE),"")</f>
        <v/>
      </c>
      <c r="BB57" s="2" t="s">
        <v>1927</v>
      </c>
      <c r="BD57" s="18" t="str">
        <f t="shared" ref="BD57:BD65" si="25">+IFERROR(VLOOKUP($BB57,$BB$40:$BE$49,$BD$55,FALSE),"")</f>
        <v/>
      </c>
      <c r="BE57" s="18" t="str">
        <f t="shared" ref="BE57:BE65" si="26">+IFERROR(VLOOKUP($BB57,$BB$40:$BE$49,$BE$55,FALSE),"")</f>
        <v/>
      </c>
      <c r="BF57" s="18" t="str">
        <f t="shared" ref="BF57:BF65" si="27">+IFERROR(VLOOKUP($BB57,$BB$40:$BE$49,$BF$55,FALSE),"")</f>
        <v/>
      </c>
    </row>
    <row r="58" spans="22:58" x14ac:dyDescent="0.2">
      <c r="V58" s="2" t="s">
        <v>552</v>
      </c>
      <c r="X58" s="16">
        <f>+VLOOKUP($V58,$V$41:$Y$51,2,FALSE)</f>
        <v>0.96313364055299544</v>
      </c>
      <c r="Y58" s="2" t="s">
        <v>1937</v>
      </c>
      <c r="Z58" s="2" t="s">
        <v>552</v>
      </c>
      <c r="AB58" s="16">
        <f>+VLOOKUP($Z58,$V$52:$X$65,3,FALSE)</f>
        <v>0.96313364055299544</v>
      </c>
      <c r="AH58" s="2" t="s">
        <v>584</v>
      </c>
      <c r="AL58" s="2" t="s">
        <v>679</v>
      </c>
      <c r="AN58" s="17" t="str">
        <f t="shared" si="21"/>
        <v/>
      </c>
      <c r="AV58" s="2" t="s">
        <v>1934</v>
      </c>
      <c r="AX58" s="18" t="str">
        <f t="shared" si="22"/>
        <v/>
      </c>
      <c r="AY58" s="18" t="str">
        <f t="shared" si="23"/>
        <v/>
      </c>
      <c r="AZ58" s="18" t="str">
        <f t="shared" si="24"/>
        <v/>
      </c>
      <c r="BB58" s="2" t="s">
        <v>1934</v>
      </c>
      <c r="BD58" s="18" t="str">
        <f t="shared" si="25"/>
        <v/>
      </c>
      <c r="BE58" s="18" t="str">
        <f t="shared" si="26"/>
        <v/>
      </c>
      <c r="BF58" s="18" t="str">
        <f t="shared" si="27"/>
        <v/>
      </c>
    </row>
    <row r="59" spans="22:58" x14ac:dyDescent="0.2">
      <c r="V59" s="2" t="s">
        <v>1934</v>
      </c>
      <c r="X59" s="16">
        <f t="shared" ref="X59:X62" si="28">+VLOOKUP($V59,$V$41:$Y$51,2,FALSE)</f>
        <v>0.66666666666666663</v>
      </c>
      <c r="Y59" s="2" t="s">
        <v>584</v>
      </c>
      <c r="Z59" s="2" t="s">
        <v>584</v>
      </c>
      <c r="AB59" s="16">
        <f>+VLOOKUP($Z59,$V$52:$X$65,3,FALSE)</f>
        <v>0.89311594202898548</v>
      </c>
      <c r="AH59" s="2" t="s">
        <v>552</v>
      </c>
      <c r="AL59" s="2" t="s">
        <v>1932</v>
      </c>
      <c r="AN59" s="17" t="str">
        <f t="shared" si="21"/>
        <v/>
      </c>
      <c r="AV59" s="2" t="s">
        <v>1937</v>
      </c>
      <c r="AX59" s="18" t="str">
        <f t="shared" si="22"/>
        <v/>
      </c>
      <c r="AY59" s="18" t="str">
        <f t="shared" si="23"/>
        <v/>
      </c>
      <c r="AZ59" s="18" t="str">
        <f t="shared" si="24"/>
        <v/>
      </c>
      <c r="BB59" s="2" t="s">
        <v>1937</v>
      </c>
      <c r="BD59" s="18" t="str">
        <f t="shared" si="25"/>
        <v/>
      </c>
      <c r="BE59" s="18" t="str">
        <f t="shared" si="26"/>
        <v/>
      </c>
      <c r="BF59" s="18" t="str">
        <f t="shared" si="27"/>
        <v/>
      </c>
    </row>
    <row r="60" spans="22:58" x14ac:dyDescent="0.2">
      <c r="V60" s="2" t="s">
        <v>679</v>
      </c>
      <c r="X60" s="16">
        <f t="shared" si="28"/>
        <v>0.94422310756972117</v>
      </c>
      <c r="Y60" s="2" t="s">
        <v>552</v>
      </c>
      <c r="Z60" s="2" t="s">
        <v>63</v>
      </c>
      <c r="AB60" s="16">
        <f>+VLOOKUP($Z60,$V$52:$X$65,3,FALSE)</f>
        <v>0.81849082256968053</v>
      </c>
      <c r="AH60" s="2" t="s">
        <v>1934</v>
      </c>
      <c r="AL60" s="2" t="s">
        <v>63</v>
      </c>
      <c r="AN60" s="17" t="str">
        <f t="shared" si="21"/>
        <v/>
      </c>
      <c r="AV60" s="2" t="s">
        <v>584</v>
      </c>
      <c r="AX60" s="18" t="str">
        <f t="shared" si="22"/>
        <v/>
      </c>
      <c r="AY60" s="18" t="str">
        <f t="shared" si="23"/>
        <v/>
      </c>
      <c r="AZ60" s="18" t="str">
        <f t="shared" si="24"/>
        <v/>
      </c>
      <c r="BB60" s="2" t="s">
        <v>584</v>
      </c>
      <c r="BD60" s="18" t="str">
        <f t="shared" si="25"/>
        <v/>
      </c>
      <c r="BE60" s="18" t="str">
        <f t="shared" si="26"/>
        <v/>
      </c>
      <c r="BF60" s="18" t="str">
        <f t="shared" si="27"/>
        <v/>
      </c>
    </row>
    <row r="61" spans="22:58" x14ac:dyDescent="0.2">
      <c r="V61" t="s">
        <v>1932</v>
      </c>
      <c r="X61" s="16">
        <f t="shared" si="28"/>
        <v>0.96813353566009108</v>
      </c>
      <c r="Y61" s="2" t="s">
        <v>1934</v>
      </c>
      <c r="Z61" s="2" t="s">
        <v>679</v>
      </c>
      <c r="AB61" s="16">
        <f>+VLOOKUP($Z61,$V$52:$X$65,3,FALSE)</f>
        <v>0.94422310756972117</v>
      </c>
      <c r="AH61" s="2" t="s">
        <v>679</v>
      </c>
      <c r="AL61" s="2" t="s">
        <v>584</v>
      </c>
      <c r="AN61" s="17" t="str">
        <f t="shared" si="21"/>
        <v/>
      </c>
      <c r="AV61" s="2" t="s">
        <v>1932</v>
      </c>
      <c r="AX61" s="18" t="str">
        <f t="shared" si="22"/>
        <v/>
      </c>
      <c r="AY61" s="18" t="str">
        <f t="shared" si="23"/>
        <v/>
      </c>
      <c r="AZ61" s="18" t="str">
        <f t="shared" si="24"/>
        <v/>
      </c>
      <c r="BB61" s="2" t="s">
        <v>1932</v>
      </c>
      <c r="BD61" s="18" t="str">
        <f t="shared" si="25"/>
        <v/>
      </c>
      <c r="BE61" s="18" t="str">
        <f t="shared" si="26"/>
        <v/>
      </c>
      <c r="BF61" s="18" t="str">
        <f t="shared" si="27"/>
        <v/>
      </c>
    </row>
    <row r="62" spans="22:58" x14ac:dyDescent="0.2">
      <c r="V62" t="s">
        <v>63</v>
      </c>
      <c r="X62" s="16">
        <f t="shared" si="28"/>
        <v>0.81849082256968053</v>
      </c>
      <c r="Y62" s="2" t="s">
        <v>679</v>
      </c>
      <c r="AH62" s="2" t="s">
        <v>1932</v>
      </c>
      <c r="AL62" s="2" t="s">
        <v>2055</v>
      </c>
      <c r="AN62" s="17">
        <f>+IFERROR(VLOOKUP(V67,$AL$40:$AO$52,2,FALSE),"")</f>
        <v>0</v>
      </c>
      <c r="AV62" s="2" t="s">
        <v>552</v>
      </c>
      <c r="AX62" s="18" t="str">
        <f t="shared" si="22"/>
        <v/>
      </c>
      <c r="AY62" s="18" t="str">
        <f t="shared" si="23"/>
        <v/>
      </c>
      <c r="AZ62" s="18" t="str">
        <f t="shared" si="24"/>
        <v/>
      </c>
      <c r="BB62" s="2" t="s">
        <v>552</v>
      </c>
      <c r="BD62" s="18" t="str">
        <f t="shared" si="25"/>
        <v/>
      </c>
      <c r="BE62" s="18" t="str">
        <f t="shared" si="26"/>
        <v/>
      </c>
      <c r="BF62" s="18" t="str">
        <f t="shared" si="27"/>
        <v/>
      </c>
    </row>
    <row r="63" spans="22:58" x14ac:dyDescent="0.2">
      <c r="V63" s="2" t="s">
        <v>746</v>
      </c>
      <c r="X63" s="16">
        <f>+VLOOKUP($V67,$V$41:$Y$51,2,FALSE)</f>
        <v>0.90807453416149064</v>
      </c>
      <c r="Y63" s="2" t="s">
        <v>1932</v>
      </c>
      <c r="AH63" s="2" t="s">
        <v>63</v>
      </c>
      <c r="AL63" s="2"/>
      <c r="AN63" s="17" t="str">
        <f t="shared" ref="AN63:AN65" si="29">+IFERROR(VLOOKUP(AL63,$AL$40:$AO$50,$AN$17,FALSE),"")</f>
        <v/>
      </c>
      <c r="AV63" s="2" t="s">
        <v>679</v>
      </c>
      <c r="AX63" s="18" t="str">
        <f t="shared" si="22"/>
        <v/>
      </c>
      <c r="AY63" s="18" t="str">
        <f t="shared" si="23"/>
        <v/>
      </c>
      <c r="AZ63" s="18" t="str">
        <f t="shared" si="24"/>
        <v/>
      </c>
      <c r="BB63" s="2" t="s">
        <v>679</v>
      </c>
      <c r="BD63" s="18" t="str">
        <f t="shared" si="25"/>
        <v/>
      </c>
      <c r="BE63" s="18" t="str">
        <f t="shared" si="26"/>
        <v/>
      </c>
      <c r="BF63" s="18" t="str">
        <f t="shared" si="27"/>
        <v/>
      </c>
    </row>
    <row r="64" spans="22:58" x14ac:dyDescent="0.2">
      <c r="V64" s="2" t="s">
        <v>2041</v>
      </c>
      <c r="X64" s="16">
        <f>+VLOOKUP($V68,$V$41:$Y$51,2,FALSE)</f>
        <v>0.90807453416149064</v>
      </c>
      <c r="Y64" s="2" t="s">
        <v>63</v>
      </c>
      <c r="AH64" s="2" t="s">
        <v>746</v>
      </c>
      <c r="AN64" s="17" t="str">
        <f>+IFERROR(VLOOKUP(AL64,$AL$40:$AO$50,$AN$17,FALSE),"")</f>
        <v/>
      </c>
      <c r="AV64" s="2" t="s">
        <v>63</v>
      </c>
      <c r="AX64" s="18" t="str">
        <f t="shared" si="22"/>
        <v/>
      </c>
      <c r="AY64" s="18" t="str">
        <f t="shared" si="23"/>
        <v/>
      </c>
      <c r="AZ64" s="18" t="str">
        <f t="shared" si="24"/>
        <v/>
      </c>
      <c r="BB64" s="2" t="s">
        <v>63</v>
      </c>
      <c r="BD64" s="18" t="str">
        <f t="shared" si="25"/>
        <v/>
      </c>
      <c r="BE64" s="18" t="str">
        <f t="shared" si="26"/>
        <v/>
      </c>
      <c r="BF64" s="18" t="str">
        <f t="shared" si="27"/>
        <v/>
      </c>
    </row>
    <row r="65" spans="16:58" x14ac:dyDescent="0.2">
      <c r="Y65" s="2" t="s">
        <v>746</v>
      </c>
      <c r="AN65" s="17" t="str">
        <f t="shared" si="29"/>
        <v/>
      </c>
      <c r="AV65" s="2" t="s">
        <v>746</v>
      </c>
      <c r="AX65" s="18" t="str">
        <f t="shared" si="22"/>
        <v/>
      </c>
      <c r="AY65" s="18" t="str">
        <f t="shared" si="23"/>
        <v/>
      </c>
      <c r="AZ65" s="18" t="str">
        <f t="shared" si="24"/>
        <v/>
      </c>
      <c r="BB65" s="2" t="s">
        <v>746</v>
      </c>
      <c r="BD65" s="18" t="str">
        <f t="shared" si="25"/>
        <v/>
      </c>
      <c r="BE65" s="18" t="str">
        <f t="shared" si="26"/>
        <v/>
      </c>
      <c r="BF65" s="18" t="str">
        <f t="shared" si="27"/>
        <v/>
      </c>
    </row>
    <row r="66" spans="16:58" x14ac:dyDescent="0.2">
      <c r="V66" s="2"/>
      <c r="X66" s="16"/>
      <c r="Y66" s="2"/>
      <c r="AL66" s="1" t="s">
        <v>38</v>
      </c>
      <c r="AM66" s="2">
        <v>1</v>
      </c>
      <c r="AN66" s="17"/>
      <c r="AV66" s="2"/>
      <c r="AX66" s="18"/>
      <c r="AY66" s="18"/>
      <c r="AZ66" s="18"/>
      <c r="BB66" s="2"/>
      <c r="BD66" s="18"/>
      <c r="BE66" s="18"/>
      <c r="BF66" s="18"/>
    </row>
    <row r="67" spans="16:58" x14ac:dyDescent="0.2">
      <c r="V67" t="s">
        <v>2041</v>
      </c>
      <c r="W67" s="47" t="s">
        <v>2041</v>
      </c>
      <c r="X67" s="16" t="str">
        <f t="shared" ref="X67" si="30">+IFERROR(VLOOKUP(V67,$V$42:$W$51,$X$18,FALSE),"")</f>
        <v/>
      </c>
      <c r="Y67" t="s">
        <v>2041</v>
      </c>
      <c r="AL67" s="1" t="s">
        <v>3</v>
      </c>
      <c r="AM67" t="s">
        <v>1926</v>
      </c>
      <c r="AV67" t="s">
        <v>2041</v>
      </c>
      <c r="AX67" s="18">
        <f>+IFERROR(VLOOKUP($AV67,$AV$40:$AY$49,$AX$55,FALSE),"")</f>
        <v>0</v>
      </c>
      <c r="AY67" s="18">
        <f>+IFERROR(VLOOKUP($AV67,$AV$40:$AY$49,$AY$55,FALSE),"")</f>
        <v>0</v>
      </c>
      <c r="AZ67" s="18">
        <f>+IFERROR(VLOOKUP($AV67,$AV$40:$AY$49,$AZ$55,FALSE),"")</f>
        <v>0</v>
      </c>
      <c r="BB67" t="s">
        <v>2041</v>
      </c>
      <c r="BD67" s="18">
        <f>+IFERROR(VLOOKUP($BB67,$BB$40:$BE$49,$BD$55,FALSE),"")</f>
        <v>0</v>
      </c>
      <c r="BE67" s="18">
        <f>+IFERROR(VLOOKUP($BB67,$BB$40:$BE$49,$BE$55,FALSE),"")</f>
        <v>0</v>
      </c>
      <c r="BF67" s="18">
        <f>+IFERROR(VLOOKUP($BB67,$BB$40:$BE$49,$BF$55,FALSE),"")</f>
        <v>0</v>
      </c>
    </row>
    <row r="68" spans="16:58" x14ac:dyDescent="0.2">
      <c r="V68" t="s">
        <v>2041</v>
      </c>
      <c r="W68" s="47" t="s">
        <v>2041</v>
      </c>
      <c r="AL68" s="1" t="s">
        <v>27</v>
      </c>
      <c r="AM68" t="s">
        <v>553</v>
      </c>
    </row>
    <row r="69" spans="16:58" x14ac:dyDescent="0.2">
      <c r="V69" s="1" t="s">
        <v>38</v>
      </c>
      <c r="W69" s="2">
        <v>9</v>
      </c>
      <c r="X69" s="16"/>
      <c r="AL69" s="1" t="s">
        <v>10</v>
      </c>
      <c r="AM69" t="s">
        <v>1924</v>
      </c>
    </row>
    <row r="70" spans="16:58" x14ac:dyDescent="0.2">
      <c r="V70" s="1" t="s">
        <v>3</v>
      </c>
      <c r="W70" t="s">
        <v>2260</v>
      </c>
      <c r="AL70" s="1" t="s">
        <v>25</v>
      </c>
      <c r="AM70" t="s">
        <v>1924</v>
      </c>
    </row>
    <row r="71" spans="16:58" x14ac:dyDescent="0.2">
      <c r="V71" s="1" t="s">
        <v>27</v>
      </c>
      <c r="W71" t="s">
        <v>553</v>
      </c>
      <c r="AL71" s="1" t="s">
        <v>24</v>
      </c>
      <c r="AM71" t="s">
        <v>1924</v>
      </c>
    </row>
    <row r="72" spans="16:58" x14ac:dyDescent="0.2">
      <c r="V72" s="1" t="s">
        <v>25</v>
      </c>
      <c r="W72" t="s">
        <v>2261</v>
      </c>
    </row>
    <row r="73" spans="16:58" x14ac:dyDescent="0.2">
      <c r="V73" s="1" t="s">
        <v>24</v>
      </c>
      <c r="W73" t="s">
        <v>2261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2039</v>
      </c>
      <c r="AM73" s="1" t="s">
        <v>1919</v>
      </c>
    </row>
    <row r="74" spans="16:58" x14ac:dyDescent="0.2">
      <c r="AL74" s="1" t="s">
        <v>1920</v>
      </c>
      <c r="AM74" t="s">
        <v>2041</v>
      </c>
    </row>
    <row r="75" spans="16:58" x14ac:dyDescent="0.2">
      <c r="V75" s="1" t="s">
        <v>2039</v>
      </c>
      <c r="W75" s="1" t="s">
        <v>2258</v>
      </c>
      <c r="AL75" s="2" t="s">
        <v>2041</v>
      </c>
    </row>
    <row r="76" spans="16:58" x14ac:dyDescent="0.2">
      <c r="V76" s="1" t="s">
        <v>2259</v>
      </c>
      <c r="W76" t="s">
        <v>143</v>
      </c>
      <c r="X76" t="s">
        <v>65</v>
      </c>
      <c r="Y76" t="s">
        <v>2041</v>
      </c>
    </row>
    <row r="77" spans="16:58" x14ac:dyDescent="0.2">
      <c r="V77" s="2" t="s">
        <v>1937</v>
      </c>
      <c r="W77" s="13">
        <v>0.8</v>
      </c>
      <c r="X77" s="13">
        <v>0.2</v>
      </c>
      <c r="Y77" s="13">
        <v>1</v>
      </c>
    </row>
    <row r="78" spans="16:58" x14ac:dyDescent="0.2">
      <c r="V78" s="2" t="s">
        <v>1932</v>
      </c>
      <c r="W78" s="13">
        <v>0.93333333333333335</v>
      </c>
      <c r="X78" s="13">
        <v>6.6666666666666666E-2</v>
      </c>
      <c r="Y78" s="13">
        <v>1</v>
      </c>
    </row>
    <row r="79" spans="16:58" x14ac:dyDescent="0.2">
      <c r="P79">
        <f ca="1">+WEEKNUM(TODAY())</f>
        <v>48</v>
      </c>
      <c r="V79" s="2" t="s">
        <v>552</v>
      </c>
      <c r="W79" s="13">
        <v>1</v>
      </c>
      <c r="X79" s="13">
        <v>0</v>
      </c>
      <c r="Y79" s="13">
        <v>1</v>
      </c>
    </row>
    <row r="80" spans="16:58" x14ac:dyDescent="0.2">
      <c r="V80" s="2" t="s">
        <v>584</v>
      </c>
      <c r="W80" s="13">
        <v>0.87345679012345678</v>
      </c>
      <c r="X80" s="13">
        <v>0.12654320987654322</v>
      </c>
      <c r="Y80" s="13">
        <v>1</v>
      </c>
    </row>
    <row r="81" spans="8:40" x14ac:dyDescent="0.2">
      <c r="V81" s="2" t="s">
        <v>63</v>
      </c>
      <c r="W81" s="13">
        <v>0.94791666666666663</v>
      </c>
      <c r="X81" s="13">
        <v>5.2083333333333336E-2</v>
      </c>
      <c r="Y81" s="13">
        <v>1</v>
      </c>
    </row>
    <row r="82" spans="8:40" x14ac:dyDescent="0.2">
      <c r="V82" s="2" t="s">
        <v>679</v>
      </c>
      <c r="W82" s="13">
        <v>0.94155844155844159</v>
      </c>
      <c r="X82" s="13">
        <v>5.844155844155844E-2</v>
      </c>
      <c r="Y82" s="13">
        <v>1</v>
      </c>
    </row>
    <row r="83" spans="8:40" x14ac:dyDescent="0.2">
      <c r="V83" s="2" t="s">
        <v>746</v>
      </c>
      <c r="W83" s="13">
        <v>0.8</v>
      </c>
      <c r="X83" s="13">
        <v>0.2</v>
      </c>
      <c r="Y83" s="13">
        <v>1</v>
      </c>
    </row>
    <row r="84" spans="8:40" x14ac:dyDescent="0.2">
      <c r="V84" s="2" t="s">
        <v>2041</v>
      </c>
      <c r="W84" s="3">
        <v>0.91859052247873629</v>
      </c>
      <c r="X84" s="3">
        <v>8.1409477521263665E-2</v>
      </c>
      <c r="Y84" s="3">
        <v>1</v>
      </c>
    </row>
    <row r="85" spans="8:40" x14ac:dyDescent="0.2">
      <c r="X85" t="s">
        <v>143</v>
      </c>
      <c r="Y85" t="s">
        <v>2053</v>
      </c>
      <c r="AA85" s="10" t="s">
        <v>2054</v>
      </c>
      <c r="AN85" t="s">
        <v>2044</v>
      </c>
    </row>
    <row r="86" spans="8:40" x14ac:dyDescent="0.2">
      <c r="V86" s="2" t="s">
        <v>679</v>
      </c>
      <c r="X86" s="16">
        <f>+IFERROR(VLOOKUP(V86,$V$76:$W$83,2,FALSE),"")</f>
        <v>0.94155844155844159</v>
      </c>
      <c r="Y86" s="2" t="s">
        <v>1937</v>
      </c>
      <c r="AA86" s="16">
        <f>+VLOOKUP($Y86,$V$86:$X$96,3,FALSE)</f>
        <v>0.8</v>
      </c>
      <c r="AB86" s="16" t="str">
        <f>+IFERROR(VLOOKUP(V86,$V$76:$W$83,$X$18,FALSE),"")</f>
        <v/>
      </c>
      <c r="AE86" s="2" t="s">
        <v>679</v>
      </c>
      <c r="AL86" s="2" t="s">
        <v>679</v>
      </c>
      <c r="AN86" s="17" t="str">
        <f>+IFERROR(VLOOKUP(AL86,$AL$73:$AO$82,2,FALSE),"")</f>
        <v/>
      </c>
    </row>
    <row r="87" spans="8:40" x14ac:dyDescent="0.2">
      <c r="V87" s="2" t="s">
        <v>552</v>
      </c>
      <c r="X87" s="16">
        <f>+IFERROR(VLOOKUP(V87,$V$76:$W$83,2,FALSE),"")</f>
        <v>1</v>
      </c>
      <c r="Y87" s="2" t="s">
        <v>552</v>
      </c>
      <c r="AA87" s="16">
        <f>+VLOOKUP($Y87,$V$86:$X$96,3,FALSE)</f>
        <v>1</v>
      </c>
      <c r="AE87" s="2" t="s">
        <v>1927</v>
      </c>
      <c r="AL87" s="2" t="s">
        <v>552</v>
      </c>
      <c r="AN87" s="17" t="str">
        <f t="shared" ref="AN87:AN91" si="31">+IFERROR(VLOOKUP(AL87,$AL$73:$AO$82,2,FALSE),"")</f>
        <v/>
      </c>
    </row>
    <row r="88" spans="8:40" x14ac:dyDescent="0.2">
      <c r="V88" s="2" t="s">
        <v>63</v>
      </c>
      <c r="X88" s="16">
        <f t="shared" ref="X88:X92" si="32">+IFERROR(VLOOKUP(V88,$V$76:$W$83,2,FALSE),"")</f>
        <v>0.94791666666666663</v>
      </c>
      <c r="Y88" s="2" t="s">
        <v>584</v>
      </c>
      <c r="AA88" s="16">
        <f>+VLOOKUP($Y88,$V$86:$X$96,3,FALSE)</f>
        <v>0.87345679012345678</v>
      </c>
      <c r="AE88" s="2" t="s">
        <v>1937</v>
      </c>
      <c r="AL88" s="2" t="s">
        <v>63</v>
      </c>
      <c r="AN88" s="17" t="str">
        <f t="shared" si="31"/>
        <v/>
      </c>
    </row>
    <row r="89" spans="8:40" x14ac:dyDescent="0.2">
      <c r="V89" s="2" t="s">
        <v>1932</v>
      </c>
      <c r="X89" s="16">
        <f t="shared" si="32"/>
        <v>0.93333333333333335</v>
      </c>
      <c r="Y89" s="2" t="s">
        <v>63</v>
      </c>
      <c r="AA89" s="16">
        <f>+VLOOKUP($Y89,$V$86:$X$96,3,FALSE)</f>
        <v>0.94791666666666663</v>
      </c>
      <c r="AE89" s="2" t="s">
        <v>552</v>
      </c>
      <c r="AL89" s="2" t="s">
        <v>1932</v>
      </c>
      <c r="AN89" s="17" t="str">
        <f t="shared" si="31"/>
        <v/>
      </c>
    </row>
    <row r="90" spans="8:40" x14ac:dyDescent="0.2">
      <c r="V90" s="2" t="s">
        <v>1937</v>
      </c>
      <c r="X90" s="16">
        <f t="shared" si="32"/>
        <v>0.8</v>
      </c>
      <c r="Y90" s="2" t="s">
        <v>679</v>
      </c>
      <c r="AA90" s="16">
        <f>+VLOOKUP($Y90,$V$86:$X$96,3,FALSE)</f>
        <v>0.94155844155844159</v>
      </c>
      <c r="AE90" s="2" t="s">
        <v>1932</v>
      </c>
      <c r="AL90" s="2" t="s">
        <v>1937</v>
      </c>
      <c r="AN90" s="17" t="str">
        <f t="shared" si="31"/>
        <v/>
      </c>
    </row>
    <row r="91" spans="8:40" x14ac:dyDescent="0.2">
      <c r="V91" s="2" t="s">
        <v>584</v>
      </c>
      <c r="X91" s="16">
        <f t="shared" si="32"/>
        <v>0.87345679012345678</v>
      </c>
      <c r="AE91" s="2" t="s">
        <v>584</v>
      </c>
      <c r="AL91" s="2" t="s">
        <v>584</v>
      </c>
      <c r="AN91" s="17" t="str">
        <f t="shared" si="31"/>
        <v/>
      </c>
    </row>
    <row r="92" spans="8:40" x14ac:dyDescent="0.2">
      <c r="V92" s="2" t="s">
        <v>2055</v>
      </c>
      <c r="X92" s="16" t="str">
        <f>+IFERROR(VLOOKUP(V92,$V$76:$W$83,2,FALSE),"")</f>
        <v/>
      </c>
      <c r="AE92" s="2" t="s">
        <v>1934</v>
      </c>
      <c r="AL92" s="2" t="s">
        <v>2055</v>
      </c>
      <c r="AN92" s="17">
        <f>+IFERROR(VLOOKUP(AL95,$AL$73:$AO$82,2,FALSE),"")</f>
        <v>0</v>
      </c>
    </row>
    <row r="93" spans="8:40" x14ac:dyDescent="0.2">
      <c r="V93" s="2"/>
      <c r="X93" s="16" t="str">
        <f>+IFERROR(VLOOKUP(V93,$V$76:$W$83,$X$18,FALSE),"")</f>
        <v/>
      </c>
      <c r="AE93" s="2" t="s">
        <v>63</v>
      </c>
      <c r="AL93" s="2"/>
      <c r="AN93" s="17" t="str">
        <f t="shared" ref="AN93:AN95" si="33">+IFERROR(VLOOKUP(AL93,$AL$73:$AO$82,$AN$17,FALSE),"")</f>
        <v/>
      </c>
    </row>
    <row r="94" spans="8:40" x14ac:dyDescent="0.2">
      <c r="V94" s="2"/>
      <c r="X94" s="16" t="str">
        <f>+IFERROR(VLOOKUP(V94,$V$76:$W$83,$X$18,FALSE),"")</f>
        <v/>
      </c>
      <c r="AE94" s="2" t="s">
        <v>746</v>
      </c>
      <c r="AL94" s="2"/>
      <c r="AN94" s="17" t="str">
        <f t="shared" si="33"/>
        <v/>
      </c>
    </row>
    <row r="95" spans="8:40" x14ac:dyDescent="0.2">
      <c r="V95" t="s">
        <v>2041</v>
      </c>
      <c r="X95" s="16" t="str">
        <f>+IFERROR(VLOOKUP(V95,$V$76:$W$83,$X$18,FALSE),"")</f>
        <v/>
      </c>
      <c r="AL95" t="s">
        <v>2041</v>
      </c>
      <c r="AN95" s="17" t="str">
        <f t="shared" si="33"/>
        <v/>
      </c>
    </row>
    <row r="96" spans="8:40" ht="15" x14ac:dyDescent="0.2">
      <c r="H96" t="s">
        <v>2056</v>
      </c>
      <c r="I96" s="10" t="s">
        <v>2057</v>
      </c>
      <c r="J96" s="10" t="s">
        <v>2058</v>
      </c>
      <c r="K96" s="31" t="s">
        <v>2059</v>
      </c>
      <c r="L96" s="32" t="s">
        <v>2060</v>
      </c>
      <c r="M96" s="32" t="s">
        <v>2061</v>
      </c>
      <c r="N96" s="32" t="s">
        <v>2062</v>
      </c>
      <c r="X96" s="16"/>
      <c r="AN96" s="17"/>
    </row>
    <row r="97" spans="2:33" x14ac:dyDescent="0.2">
      <c r="H97" t="s">
        <v>1934</v>
      </c>
      <c r="I97" s="33"/>
      <c r="J97" s="33"/>
      <c r="K97" s="33"/>
      <c r="L97" s="36">
        <v>0.96599999999999997</v>
      </c>
      <c r="M97" s="36">
        <v>0.73799999999999999</v>
      </c>
      <c r="N97" s="36">
        <v>0</v>
      </c>
    </row>
    <row r="98" spans="2:33" x14ac:dyDescent="0.2">
      <c r="H98" t="s">
        <v>63</v>
      </c>
      <c r="I98" s="33"/>
      <c r="J98" s="33"/>
      <c r="K98" s="33"/>
      <c r="L98" s="36">
        <v>0.75900000000000001</v>
      </c>
      <c r="M98" s="36">
        <v>0.85299999999999998</v>
      </c>
      <c r="N98" s="36">
        <v>0.79700000000000004</v>
      </c>
      <c r="V98" t="s">
        <v>2063</v>
      </c>
    </row>
    <row r="99" spans="2:33" x14ac:dyDescent="0.2">
      <c r="H99" t="s">
        <v>1937</v>
      </c>
      <c r="I99" s="33"/>
      <c r="J99" s="33"/>
      <c r="K99" s="33"/>
      <c r="L99" s="36">
        <v>0.95699999999999996</v>
      </c>
      <c r="M99" s="36">
        <v>0.57799999999999996</v>
      </c>
      <c r="N99" s="36">
        <v>0.94599999999999995</v>
      </c>
      <c r="V99" s="1" t="s">
        <v>10</v>
      </c>
      <c r="W99" t="s">
        <v>2260</v>
      </c>
    </row>
    <row r="100" spans="2:33" x14ac:dyDescent="0.2">
      <c r="H100" t="s">
        <v>1927</v>
      </c>
      <c r="I100" s="33"/>
      <c r="J100" s="33"/>
      <c r="K100" s="33"/>
      <c r="L100" s="36">
        <v>0.98399999999999999</v>
      </c>
      <c r="M100" s="36"/>
      <c r="N100" s="36">
        <v>0.98399999999999999</v>
      </c>
      <c r="V100" s="1" t="s">
        <v>24</v>
      </c>
      <c r="W100" t="s">
        <v>2261</v>
      </c>
      <c r="AG100" s="2" t="s">
        <v>679</v>
      </c>
    </row>
    <row r="101" spans="2:33" x14ac:dyDescent="0.2">
      <c r="H101" t="s">
        <v>552</v>
      </c>
      <c r="I101" s="33"/>
      <c r="J101" s="33"/>
      <c r="K101" s="33"/>
      <c r="L101" s="36">
        <v>0.96599999999999997</v>
      </c>
      <c r="M101" s="36">
        <v>0.64500000000000002</v>
      </c>
      <c r="N101" s="36">
        <v>0.86899999999999999</v>
      </c>
      <c r="V101" s="1" t="s">
        <v>26</v>
      </c>
      <c r="W101" t="s">
        <v>1927</v>
      </c>
      <c r="AG101" s="2" t="s">
        <v>552</v>
      </c>
    </row>
    <row r="102" spans="2:33" x14ac:dyDescent="0.2">
      <c r="H102" t="s">
        <v>584</v>
      </c>
      <c r="I102" s="33"/>
      <c r="J102" s="33"/>
      <c r="K102" s="33"/>
      <c r="L102" s="36">
        <v>0.97099999999999997</v>
      </c>
      <c r="M102" s="36">
        <v>0.873</v>
      </c>
      <c r="N102" s="36">
        <v>0.91600000000000004</v>
      </c>
      <c r="V102" s="1" t="s">
        <v>3</v>
      </c>
      <c r="W102" t="s">
        <v>47</v>
      </c>
      <c r="AG102" s="2" t="s">
        <v>63</v>
      </c>
    </row>
    <row r="103" spans="2:33" x14ac:dyDescent="0.2">
      <c r="H103" t="s">
        <v>1932</v>
      </c>
      <c r="I103" s="33"/>
      <c r="J103" s="33"/>
      <c r="K103" s="33"/>
      <c r="L103" s="36">
        <v>0.95799999999999996</v>
      </c>
      <c r="M103" s="36">
        <v>0.44700000000000001</v>
      </c>
      <c r="N103" s="36">
        <v>0.94699999999999995</v>
      </c>
      <c r="V103" s="1" t="s">
        <v>27</v>
      </c>
      <c r="W103" t="s">
        <v>64</v>
      </c>
      <c r="AG103" s="2" t="s">
        <v>1932</v>
      </c>
    </row>
    <row r="104" spans="2:33" x14ac:dyDescent="0.2">
      <c r="H104" t="s">
        <v>746</v>
      </c>
      <c r="I104" s="33"/>
      <c r="J104" s="33"/>
      <c r="K104" s="33"/>
      <c r="L104" s="36">
        <v>0.61499999999999999</v>
      </c>
      <c r="M104" s="36">
        <v>0.74299999999999999</v>
      </c>
      <c r="N104" s="36">
        <v>0.65500000000000003</v>
      </c>
      <c r="V104" s="1" t="s">
        <v>41</v>
      </c>
      <c r="W104" t="s">
        <v>2261</v>
      </c>
      <c r="AG104" s="2" t="s">
        <v>1937</v>
      </c>
    </row>
    <row r="105" spans="2:33" x14ac:dyDescent="0.2">
      <c r="H105" t="s">
        <v>679</v>
      </c>
      <c r="I105" s="33"/>
      <c r="J105" s="33"/>
      <c r="K105" s="33"/>
      <c r="L105" s="36">
        <v>0.83799999999999997</v>
      </c>
      <c r="M105" s="36">
        <v>0.57399999999999995</v>
      </c>
      <c r="N105" s="36">
        <v>0.78200000000000003</v>
      </c>
      <c r="V105" s="1" t="s">
        <v>25</v>
      </c>
      <c r="W105" t="s">
        <v>2261</v>
      </c>
      <c r="AG105" s="2" t="s">
        <v>584</v>
      </c>
    </row>
    <row r="106" spans="2:33" x14ac:dyDescent="0.2">
      <c r="H106" t="s">
        <v>2064</v>
      </c>
      <c r="I106" s="33"/>
      <c r="J106" s="33"/>
      <c r="K106" s="33"/>
      <c r="L106" s="36">
        <v>0.89500000000000002</v>
      </c>
      <c r="M106" s="36">
        <v>0.752</v>
      </c>
      <c r="N106" s="36">
        <v>0.86499999999999999</v>
      </c>
    </row>
    <row r="107" spans="2:33" x14ac:dyDescent="0.2">
      <c r="V107" s="1" t="s">
        <v>2039</v>
      </c>
      <c r="W107" s="1" t="s">
        <v>2258</v>
      </c>
    </row>
    <row r="108" spans="2:33" x14ac:dyDescent="0.2">
      <c r="V108" s="1" t="s">
        <v>2259</v>
      </c>
      <c r="W108">
        <v>16</v>
      </c>
      <c r="X108">
        <v>17</v>
      </c>
      <c r="Y108">
        <v>18</v>
      </c>
      <c r="Z108">
        <v>19</v>
      </c>
      <c r="AA108">
        <v>20</v>
      </c>
      <c r="AB108">
        <v>23</v>
      </c>
      <c r="AC108">
        <v>25</v>
      </c>
      <c r="AD108" t="s">
        <v>2262</v>
      </c>
    </row>
    <row r="109" spans="2:33" x14ac:dyDescent="0.2">
      <c r="Q109" s="132" t="str">
        <f>+W101</f>
        <v>F. OURAL</v>
      </c>
      <c r="R109" s="133"/>
      <c r="S109" s="133"/>
      <c r="T109" s="133"/>
      <c r="V109" s="2" t="s">
        <v>65</v>
      </c>
      <c r="W109" s="13">
        <v>0</v>
      </c>
      <c r="X109" s="13">
        <v>0</v>
      </c>
      <c r="Y109" s="13">
        <v>0.5</v>
      </c>
      <c r="Z109" s="13">
        <v>0</v>
      </c>
      <c r="AA109" s="13">
        <v>0</v>
      </c>
      <c r="AB109" s="13">
        <v>0</v>
      </c>
      <c r="AC109" s="13">
        <v>0</v>
      </c>
      <c r="AD109" s="13">
        <v>0.1111111111111111</v>
      </c>
    </row>
    <row r="110" spans="2:33" ht="13.5" thickBot="1" x14ac:dyDescent="0.25">
      <c r="P110" s="42"/>
      <c r="Q110" s="68">
        <f>+W162</f>
        <v>25</v>
      </c>
      <c r="R110" s="68">
        <f>+W69</f>
        <v>9</v>
      </c>
      <c r="S110" s="68"/>
      <c r="T110" s="68">
        <v>2024</v>
      </c>
      <c r="U110" s="10"/>
      <c r="V110" s="69" t="s">
        <v>143</v>
      </c>
      <c r="W110" s="70">
        <v>1</v>
      </c>
      <c r="X110" s="70">
        <v>1</v>
      </c>
      <c r="Y110" s="70">
        <v>0.5</v>
      </c>
      <c r="Z110" s="70">
        <v>1</v>
      </c>
      <c r="AA110" s="70">
        <v>1</v>
      </c>
      <c r="AB110" s="70">
        <v>1</v>
      </c>
      <c r="AC110" s="70">
        <v>1</v>
      </c>
      <c r="AD110" s="70">
        <v>0.88888888888888884</v>
      </c>
    </row>
    <row r="111" spans="2:33" ht="15.75" thickBot="1" x14ac:dyDescent="0.25">
      <c r="B111" s="92" t="s">
        <v>2065</v>
      </c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4"/>
      <c r="Q111" s="89" t="str">
        <f>+CONCATENATE(Q110,"/",R110,"/",T110)</f>
        <v>25/9/2024</v>
      </c>
      <c r="R111" s="90"/>
      <c r="S111" s="90"/>
      <c r="T111" s="91"/>
      <c r="V111" s="2" t="s">
        <v>2262</v>
      </c>
      <c r="W111" s="13">
        <v>1</v>
      </c>
      <c r="X111" s="13">
        <v>1</v>
      </c>
      <c r="Y111" s="13">
        <v>1</v>
      </c>
      <c r="Z111" s="13">
        <v>1</v>
      </c>
      <c r="AA111" s="13">
        <v>1</v>
      </c>
      <c r="AB111" s="13">
        <v>1</v>
      </c>
      <c r="AC111" s="13">
        <v>1</v>
      </c>
      <c r="AD111" s="13">
        <v>1</v>
      </c>
    </row>
    <row r="112" spans="2:33" ht="13.5" thickBot="1" x14ac:dyDescent="0.25">
      <c r="B112" s="95" t="s">
        <v>2066</v>
      </c>
      <c r="C112" s="96"/>
      <c r="D112" s="96"/>
      <c r="E112" s="96"/>
      <c r="F112" s="96"/>
      <c r="G112" s="96"/>
      <c r="H112" s="97"/>
      <c r="I112" s="95" t="s">
        <v>2067</v>
      </c>
      <c r="J112" s="96"/>
      <c r="K112" s="96"/>
      <c r="L112" s="97"/>
      <c r="M112" s="86" t="s">
        <v>2068</v>
      </c>
      <c r="N112" s="87"/>
      <c r="O112" s="87"/>
      <c r="P112" s="88"/>
      <c r="Q112" s="95" t="s">
        <v>47</v>
      </c>
      <c r="R112" s="96"/>
      <c r="S112" s="96"/>
      <c r="T112" s="97"/>
    </row>
    <row r="113" spans="2:23" ht="15" thickBot="1" x14ac:dyDescent="0.25">
      <c r="B113" s="124" t="s">
        <v>64</v>
      </c>
      <c r="C113" s="125"/>
      <c r="D113" s="125"/>
      <c r="E113" s="125"/>
      <c r="F113" s="125"/>
      <c r="G113" s="125"/>
      <c r="H113" s="126"/>
      <c r="I113" s="115">
        <f>+VLOOKUP($Q$109,$V$55:$X$68,3,FALSE)</f>
        <v>0.90909090909090906</v>
      </c>
      <c r="J113" s="116"/>
      <c r="K113" s="116"/>
      <c r="L113" s="117"/>
      <c r="M113" s="134">
        <f>+IFERROR(HLOOKUP($Q$110,$V$108:$AS$112,3,FALSE),"0")</f>
        <v>1</v>
      </c>
      <c r="N113" s="135"/>
      <c r="O113" s="34">
        <f>+I113-M113</f>
        <v>-9.0909090909090939E-2</v>
      </c>
      <c r="P113" s="35">
        <f>+IFERROR((M113-I113)/I113,"")</f>
        <v>0.10000000000000003</v>
      </c>
      <c r="Q113" s="98">
        <f>+HLOOKUP($Q$110,$V$139:$BB$140,2,FALSE)</f>
        <v>2</v>
      </c>
      <c r="R113" s="99"/>
      <c r="S113" s="99"/>
      <c r="T113" s="100"/>
      <c r="V113" s="1" t="s">
        <v>26</v>
      </c>
      <c r="W113" t="s">
        <v>1927</v>
      </c>
    </row>
    <row r="114" spans="2:23" ht="14.25" x14ac:dyDescent="0.2">
      <c r="B114" s="127" t="s">
        <v>553</v>
      </c>
      <c r="C114" s="128"/>
      <c r="D114" s="128"/>
      <c r="E114" s="128"/>
      <c r="F114" s="128"/>
      <c r="G114" s="128"/>
      <c r="H114" s="129"/>
      <c r="I114" s="112" t="str">
        <f>IFERROR(+VLOOKUP($Q$109,$V$85:$X$96,3,FALSE),"")</f>
        <v/>
      </c>
      <c r="J114" s="113"/>
      <c r="K114" s="113"/>
      <c r="L114" s="114"/>
      <c r="M114" s="136" t="str">
        <f>+IFERROR(HLOOKUP($Q$110,$V$121:$AS$124,3,FALSE),"0")</f>
        <v>0</v>
      </c>
      <c r="N114" s="137"/>
      <c r="O114" s="34" t="str">
        <f>+IF(Q114="","",I114-M114)</f>
        <v/>
      </c>
      <c r="P114" s="24" t="str">
        <f>+IF(Q114="","",IFERROR((M114-I114)/I114,""))</f>
        <v/>
      </c>
      <c r="Q114" s="101" t="str">
        <f>+IFERROR(HLOOKUP($Q$110,$V$153:$AT$154,2,FALSE),"")</f>
        <v/>
      </c>
      <c r="R114" s="102"/>
      <c r="S114" s="102"/>
      <c r="T114" s="103"/>
      <c r="V114" s="1" t="s">
        <v>38</v>
      </c>
      <c r="W114" t="s">
        <v>2260</v>
      </c>
    </row>
    <row r="115" spans="2:23" x14ac:dyDescent="0.2">
      <c r="J115" s="10"/>
      <c r="V115" s="1" t="s">
        <v>27</v>
      </c>
      <c r="W115" t="s">
        <v>553</v>
      </c>
    </row>
    <row r="116" spans="2:23" x14ac:dyDescent="0.2">
      <c r="V116" s="1" t="s">
        <v>29</v>
      </c>
      <c r="W116" t="s">
        <v>2260</v>
      </c>
    </row>
    <row r="117" spans="2:23" x14ac:dyDescent="0.2">
      <c r="V117" s="1" t="s">
        <v>25</v>
      </c>
      <c r="W117" t="s">
        <v>2261</v>
      </c>
    </row>
    <row r="118" spans="2:23" x14ac:dyDescent="0.2">
      <c r="V118" s="1" t="s">
        <v>24</v>
      </c>
      <c r="W118" t="s">
        <v>2261</v>
      </c>
    </row>
    <row r="119" spans="2:23" ht="14.25" x14ac:dyDescent="0.2">
      <c r="B119" s="46" t="s">
        <v>2069</v>
      </c>
    </row>
    <row r="120" spans="2:23" x14ac:dyDescent="0.2">
      <c r="V120" s="1" t="s">
        <v>2039</v>
      </c>
      <c r="W120" s="1" t="s">
        <v>2258</v>
      </c>
    </row>
    <row r="121" spans="2:23" ht="14.25" x14ac:dyDescent="0.2">
      <c r="G121" s="42">
        <f>+DAY(G122)</f>
        <v>19</v>
      </c>
      <c r="H121" s="42"/>
      <c r="I121" s="42">
        <f>+DAY(I122)</f>
        <v>20</v>
      </c>
      <c r="J121" s="42"/>
      <c r="K121" s="42">
        <f>+DAY(K122)</f>
        <v>21</v>
      </c>
      <c r="L121" s="42"/>
      <c r="M121" s="42">
        <f>+DAY(M122)</f>
        <v>22</v>
      </c>
      <c r="N121" s="42"/>
      <c r="O121" s="42">
        <f>+DAY(O122)</f>
        <v>23</v>
      </c>
      <c r="P121" s="42"/>
      <c r="Q121" s="42">
        <f>+DAY(Q122)</f>
        <v>24</v>
      </c>
      <c r="R121" s="42"/>
      <c r="S121" s="42">
        <f>+DAY(S122)</f>
        <v>25</v>
      </c>
      <c r="T121" s="48"/>
      <c r="V121" s="1" t="s">
        <v>2259</v>
      </c>
      <c r="W121" t="s">
        <v>2262</v>
      </c>
    </row>
    <row r="122" spans="2:23" ht="12.75" customHeight="1" x14ac:dyDescent="0.2">
      <c r="B122" s="82" t="s">
        <v>2070</v>
      </c>
      <c r="C122" s="122"/>
      <c r="D122" s="122"/>
      <c r="E122" s="83"/>
      <c r="G122" s="82">
        <f>+I122-1</f>
        <v>45554</v>
      </c>
      <c r="H122" s="83"/>
      <c r="I122" s="82">
        <f>+K122-1</f>
        <v>45555</v>
      </c>
      <c r="J122" s="83"/>
      <c r="K122" s="82">
        <f>+M122-1</f>
        <v>45556</v>
      </c>
      <c r="L122" s="83"/>
      <c r="M122" s="82">
        <f>+O122-1</f>
        <v>45557</v>
      </c>
      <c r="N122" s="83"/>
      <c r="O122" s="82">
        <f>+Q122-1</f>
        <v>45558</v>
      </c>
      <c r="P122" s="83"/>
      <c r="Q122" s="82">
        <f>+S122-1</f>
        <v>45559</v>
      </c>
      <c r="R122" s="83"/>
      <c r="S122" s="82">
        <f>+Q111+0</f>
        <v>45560</v>
      </c>
      <c r="T122" s="83"/>
      <c r="V122" s="2" t="s">
        <v>2262</v>
      </c>
      <c r="W122" s="13" t="e">
        <v>#DIV/0!</v>
      </c>
    </row>
    <row r="123" spans="2:23" ht="12.75" customHeight="1" x14ac:dyDescent="0.2">
      <c r="B123" s="84"/>
      <c r="C123" s="123"/>
      <c r="D123" s="123"/>
      <c r="E123" s="85"/>
      <c r="G123" s="84"/>
      <c r="H123" s="85"/>
      <c r="I123" s="84"/>
      <c r="J123" s="85"/>
      <c r="K123" s="84"/>
      <c r="L123" s="85"/>
      <c r="M123" s="84"/>
      <c r="N123" s="85"/>
      <c r="O123" s="84"/>
      <c r="P123" s="85"/>
      <c r="Q123" s="84"/>
      <c r="R123" s="85"/>
      <c r="S123" s="84"/>
      <c r="T123" s="85"/>
    </row>
    <row r="124" spans="2:23" ht="13.5" thickBot="1" x14ac:dyDescent="0.25"/>
    <row r="125" spans="2:23" x14ac:dyDescent="0.2">
      <c r="B125" s="26"/>
      <c r="C125" s="27"/>
      <c r="D125" s="104" t="s">
        <v>2071</v>
      </c>
      <c r="E125" s="105"/>
      <c r="G125" s="108">
        <f>+IFERROR(HLOOKUP(G$121,$V$108:$AM$111,3,FALSE),"")</f>
        <v>1</v>
      </c>
      <c r="H125" s="109"/>
      <c r="I125" s="108">
        <f>+IFERROR(HLOOKUP(I$121,$V$108:$AM$111,3,FALSE),"")</f>
        <v>1</v>
      </c>
      <c r="J125" s="109"/>
      <c r="K125" s="108" t="str">
        <f>+IFERROR(HLOOKUP(K$121,$V$108:$AM$111,3,FALSE),"")</f>
        <v/>
      </c>
      <c r="L125" s="109"/>
      <c r="M125" s="108" t="str">
        <f>+IFERROR(HLOOKUP(M$121,$V$108:$AM$111,3,FALSE),"")</f>
        <v/>
      </c>
      <c r="N125" s="109"/>
      <c r="O125" s="108">
        <f>+IFERROR(HLOOKUP(O$121,$V$108:$BB$112,3,FALSE),"")</f>
        <v>1</v>
      </c>
      <c r="P125" s="109"/>
      <c r="Q125" s="108" t="str">
        <f>+IFERROR(HLOOKUP(Q$121,$V$108:$BB$111,3,FALSE),"")</f>
        <v/>
      </c>
      <c r="R125" s="109"/>
      <c r="S125" s="108">
        <f>+IFERROR(HLOOKUP(S$121,$V$108:$BB$111,3,FALSE),"")</f>
        <v>1</v>
      </c>
      <c r="T125" s="109"/>
    </row>
    <row r="126" spans="2:23" x14ac:dyDescent="0.2">
      <c r="B126" s="28"/>
      <c r="D126" s="106"/>
      <c r="E126" s="107"/>
      <c r="G126" s="110"/>
      <c r="H126" s="111"/>
      <c r="I126" s="110"/>
      <c r="J126" s="111"/>
      <c r="K126" s="110"/>
      <c r="L126" s="111"/>
      <c r="M126" s="110"/>
      <c r="N126" s="111"/>
      <c r="O126" s="110"/>
      <c r="P126" s="111"/>
      <c r="Q126" s="110"/>
      <c r="R126" s="111"/>
      <c r="S126" s="110"/>
      <c r="T126" s="111"/>
    </row>
    <row r="127" spans="2:23" ht="15.75" thickBot="1" x14ac:dyDescent="0.25">
      <c r="B127" s="29"/>
      <c r="C127" s="30"/>
      <c r="D127" s="120" t="s">
        <v>2072</v>
      </c>
      <c r="E127" s="121"/>
      <c r="G127" s="118">
        <f>+IFERROR(HLOOKUP(G$121,$V$139:$AM$140,2,FALSE),"")</f>
        <v>1</v>
      </c>
      <c r="H127" s="119"/>
      <c r="I127" s="118">
        <f>+IFERROR(HLOOKUP(I$121,$V$139:$AM$140,2,FALSE),"")</f>
        <v>1</v>
      </c>
      <c r="J127" s="119"/>
      <c r="K127" s="118" t="str">
        <f>+IFERROR(HLOOKUP(K$121,$V$139:$AM$140,2,FALSE),"")</f>
        <v/>
      </c>
      <c r="L127" s="119"/>
      <c r="M127" s="118" t="str">
        <f>+IFERROR(HLOOKUP(M$121,$V$139:$AM$140,2,FALSE),"")</f>
        <v/>
      </c>
      <c r="N127" s="119"/>
      <c r="O127" s="118">
        <f>+IFERROR(HLOOKUP(O$121,$V$139:$BB$140,2,FALSE),"")</f>
        <v>1</v>
      </c>
      <c r="P127" s="119"/>
      <c r="Q127" s="118" t="str">
        <f>+IFERROR(HLOOKUP(Q$121,$V$139:$BB$140,2,FALSE),"")</f>
        <v/>
      </c>
      <c r="R127" s="119"/>
      <c r="S127" s="118">
        <f>+IFERROR(HLOOKUP(S$121,$V$139:$BB$140,2,FALSE),"")</f>
        <v>2</v>
      </c>
      <c r="T127" s="119"/>
    </row>
    <row r="128" spans="2:23" ht="13.5" thickBot="1" x14ac:dyDescent="0.25">
      <c r="E128" s="25"/>
    </row>
    <row r="129" spans="2:38" ht="13.35" customHeight="1" x14ac:dyDescent="0.2">
      <c r="B129" s="26"/>
      <c r="C129" s="27"/>
      <c r="D129" s="104" t="s">
        <v>2073</v>
      </c>
      <c r="E129" s="105"/>
      <c r="G129" s="108" t="str">
        <f>+IFERROR(HLOOKUP(G$121,$V$121:$AS$124,3,FALSE),"")</f>
        <v/>
      </c>
      <c r="H129" s="109"/>
      <c r="I129" s="108" t="str">
        <f>+IFERROR(HLOOKUP(I$121,$V$121:$AS$124,3,FALSE),"")</f>
        <v/>
      </c>
      <c r="J129" s="109"/>
      <c r="K129" s="108" t="str">
        <f>+IFERROR(HLOOKUP(K$121,$V$121:$AS$124,3,FALSE),"")</f>
        <v/>
      </c>
      <c r="L129" s="109"/>
      <c r="M129" s="108" t="str">
        <f>+IFERROR(HLOOKUP(M$121,$V$121:$AS$124,3,FALSE),"")</f>
        <v/>
      </c>
      <c r="N129" s="109"/>
      <c r="O129" s="108" t="str">
        <f>+IFERROR(HLOOKUP(O$121,$V$121:$AS$124,3,FALSE),"")</f>
        <v/>
      </c>
      <c r="P129" s="109"/>
      <c r="Q129" s="108" t="str">
        <f>+IFERROR(HLOOKUP(Q$121,$V$121:$AS$124,3,FALSE),"")</f>
        <v/>
      </c>
      <c r="R129" s="109"/>
      <c r="S129" s="108" t="str">
        <f>+IFERROR(HLOOKUP(S$121,$V$121:$AS$124,3,FALSE),"")</f>
        <v/>
      </c>
      <c r="T129" s="109"/>
      <c r="V129" s="1" t="s">
        <v>10</v>
      </c>
      <c r="W129" t="s">
        <v>2260</v>
      </c>
    </row>
    <row r="130" spans="2:38" ht="13.35" customHeight="1" x14ac:dyDescent="0.2">
      <c r="B130" s="28"/>
      <c r="D130" s="106"/>
      <c r="E130" s="107"/>
      <c r="G130" s="110"/>
      <c r="H130" s="111"/>
      <c r="I130" s="110"/>
      <c r="J130" s="111"/>
      <c r="K130" s="110"/>
      <c r="L130" s="111"/>
      <c r="M130" s="110"/>
      <c r="N130" s="111"/>
      <c r="O130" s="110"/>
      <c r="P130" s="111"/>
      <c r="Q130" s="110"/>
      <c r="R130" s="111"/>
      <c r="S130" s="110"/>
      <c r="T130" s="111"/>
      <c r="V130" s="1" t="s">
        <v>38</v>
      </c>
      <c r="W130" t="s">
        <v>2260</v>
      </c>
    </row>
    <row r="131" spans="2:38" ht="15.75" thickBot="1" x14ac:dyDescent="0.25">
      <c r="B131" s="29"/>
      <c r="C131" s="30"/>
      <c r="D131" s="130" t="s">
        <v>2072</v>
      </c>
      <c r="E131" s="131"/>
      <c r="G131" s="118" t="str">
        <f>+IFERROR(HLOOKUP(G$121,$V$153:$AM$154,2,FALSE),"")</f>
        <v/>
      </c>
      <c r="H131" s="119"/>
      <c r="I131" s="118" t="str">
        <f>+IFERROR(HLOOKUP(I$121,$V$153:$AM$154,2,FALSE),"")</f>
        <v/>
      </c>
      <c r="J131" s="119"/>
      <c r="K131" s="118" t="str">
        <f>+IFERROR(HLOOKUP(K$121,$V$153:$AM$154,2,FALSE),"")</f>
        <v/>
      </c>
      <c r="L131" s="119"/>
      <c r="M131" s="118" t="str">
        <f>+IFERROR(HLOOKUP(M$121,$V$153:$AM$154,2,FALSE),"")</f>
        <v/>
      </c>
      <c r="N131" s="119"/>
      <c r="O131" s="118" t="str">
        <f>+IFERROR(HLOOKUP(O$121,$V$153:$AM$154,2,FALSE),"")</f>
        <v/>
      </c>
      <c r="P131" s="119"/>
      <c r="Q131" s="118" t="str">
        <f>+IFERROR(HLOOKUP(Q$121,$V$153:$AM$154,2,FALSE),"")</f>
        <v/>
      </c>
      <c r="R131" s="119"/>
      <c r="S131" s="118" t="str">
        <f>+IFERROR(HLOOKUP(S$121,$V$153:$AM$154,2,FALSE),"")</f>
        <v/>
      </c>
      <c r="T131" s="119"/>
      <c r="V131" s="1" t="s">
        <v>26</v>
      </c>
      <c r="W131" t="s">
        <v>1927</v>
      </c>
    </row>
    <row r="132" spans="2:38" x14ac:dyDescent="0.2">
      <c r="V132" s="1" t="s">
        <v>3</v>
      </c>
      <c r="W132" t="s">
        <v>2260</v>
      </c>
      <c r="AH132" s="14"/>
    </row>
    <row r="133" spans="2:38" x14ac:dyDescent="0.2">
      <c r="V133" s="1" t="s">
        <v>27</v>
      </c>
      <c r="W133" t="s">
        <v>64</v>
      </c>
    </row>
    <row r="134" spans="2:38" x14ac:dyDescent="0.2">
      <c r="V134" s="1" t="s">
        <v>41</v>
      </c>
      <c r="W134" t="s">
        <v>2261</v>
      </c>
    </row>
    <row r="135" spans="2:38" x14ac:dyDescent="0.2">
      <c r="V135" s="1" t="s">
        <v>15</v>
      </c>
      <c r="W135" t="s">
        <v>2260</v>
      </c>
    </row>
    <row r="136" spans="2:38" ht="12.75" customHeight="1" x14ac:dyDescent="0.2">
      <c r="V136" s="1" t="s">
        <v>35</v>
      </c>
      <c r="W136" t="s">
        <v>2260</v>
      </c>
    </row>
    <row r="138" spans="2:38" x14ac:dyDescent="0.2">
      <c r="W138" s="1" t="s">
        <v>2258</v>
      </c>
    </row>
    <row r="139" spans="2:38" ht="12.75" customHeight="1" x14ac:dyDescent="0.2">
      <c r="W139">
        <v>16</v>
      </c>
      <c r="X139">
        <v>17</v>
      </c>
      <c r="Y139">
        <v>18</v>
      </c>
      <c r="Z139">
        <v>19</v>
      </c>
      <c r="AA139">
        <v>20</v>
      </c>
      <c r="AB139">
        <v>23</v>
      </c>
      <c r="AC139">
        <v>25</v>
      </c>
      <c r="AD139" t="s">
        <v>2262</v>
      </c>
    </row>
    <row r="140" spans="2:38" ht="12.75" customHeight="1" x14ac:dyDescent="0.2">
      <c r="V140" t="s">
        <v>2039</v>
      </c>
      <c r="W140" s="81">
        <v>1</v>
      </c>
      <c r="X140" s="81">
        <v>1</v>
      </c>
      <c r="Y140" s="81">
        <v>2</v>
      </c>
      <c r="Z140" s="81">
        <v>1</v>
      </c>
      <c r="AA140" s="81">
        <v>1</v>
      </c>
      <c r="AB140" s="81">
        <v>1</v>
      </c>
      <c r="AC140" s="81">
        <v>2</v>
      </c>
      <c r="AD140" s="81">
        <v>9</v>
      </c>
    </row>
    <row r="143" spans="2:38" ht="12.75" customHeight="1" x14ac:dyDescent="0.2">
      <c r="V143" s="1" t="s">
        <v>10</v>
      </c>
      <c r="W143" t="s">
        <v>2260</v>
      </c>
    </row>
    <row r="144" spans="2:38" ht="12.75" customHeight="1" x14ac:dyDescent="0.2">
      <c r="Q144" s="1"/>
      <c r="R144" s="1"/>
      <c r="S144" s="1"/>
      <c r="T144" s="1"/>
      <c r="U144" s="1"/>
      <c r="V144" s="1" t="s">
        <v>38</v>
      </c>
      <c r="W144" t="s">
        <v>2260</v>
      </c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7:34" x14ac:dyDescent="0.2">
      <c r="V145" s="1" t="s">
        <v>26</v>
      </c>
      <c r="W145" t="s">
        <v>1927</v>
      </c>
    </row>
    <row r="146" spans="7:34" x14ac:dyDescent="0.2">
      <c r="K146" s="43">
        <f>+L146-1</f>
        <v>45556</v>
      </c>
      <c r="L146" s="43">
        <f>+M146-1</f>
        <v>45557</v>
      </c>
      <c r="M146" s="43">
        <f>+N146-1</f>
        <v>45558</v>
      </c>
      <c r="N146" s="43">
        <f>+O146-1</f>
        <v>45559</v>
      </c>
      <c r="O146" s="43">
        <f>+S122</f>
        <v>45560</v>
      </c>
      <c r="P146" s="43"/>
      <c r="V146" s="1" t="s">
        <v>3</v>
      </c>
      <c r="W146" t="s">
        <v>2260</v>
      </c>
      <c r="AH146" s="14"/>
    </row>
    <row r="147" spans="7:34" x14ac:dyDescent="0.2">
      <c r="V147" s="1" t="s">
        <v>27</v>
      </c>
      <c r="W147" t="s">
        <v>553</v>
      </c>
    </row>
    <row r="148" spans="7:34" x14ac:dyDescent="0.2">
      <c r="G148">
        <v>1</v>
      </c>
      <c r="I148" t="s">
        <v>144</v>
      </c>
      <c r="J148" s="10" t="s">
        <v>2074</v>
      </c>
      <c r="K148" s="16" t="str">
        <f t="shared" ref="K148:N148" si="34">+HLOOKUP(K$146,$G$122:$T$127,4,FALSE)</f>
        <v/>
      </c>
      <c r="L148" s="16" t="str">
        <f t="shared" si="34"/>
        <v/>
      </c>
      <c r="M148" s="16">
        <f t="shared" si="34"/>
        <v>1</v>
      </c>
      <c r="N148" s="16" t="str">
        <f t="shared" si="34"/>
        <v/>
      </c>
      <c r="O148" s="16">
        <f>+HLOOKUP(O$146,$G$122:$T$127,4,FALSE)</f>
        <v>1</v>
      </c>
      <c r="V148" s="1" t="s">
        <v>41</v>
      </c>
      <c r="W148" t="s">
        <v>2261</v>
      </c>
    </row>
    <row r="149" spans="7:34" x14ac:dyDescent="0.2">
      <c r="V149" s="1" t="s">
        <v>15</v>
      </c>
      <c r="W149" t="s">
        <v>2260</v>
      </c>
    </row>
    <row r="150" spans="7:34" x14ac:dyDescent="0.2">
      <c r="V150" s="1" t="s">
        <v>35</v>
      </c>
      <c r="W150" t="s">
        <v>2260</v>
      </c>
    </row>
    <row r="152" spans="7:34" x14ac:dyDescent="0.2">
      <c r="W152" s="1" t="s">
        <v>2258</v>
      </c>
    </row>
    <row r="153" spans="7:34" x14ac:dyDescent="0.2">
      <c r="W153" t="s">
        <v>2262</v>
      </c>
    </row>
    <row r="154" spans="7:34" x14ac:dyDescent="0.2">
      <c r="V154" t="s">
        <v>2039</v>
      </c>
      <c r="W154" s="81"/>
    </row>
    <row r="157" spans="7:34" x14ac:dyDescent="0.2">
      <c r="V157" s="1" t="s">
        <v>24</v>
      </c>
      <c r="W157" t="s">
        <v>2261</v>
      </c>
    </row>
    <row r="158" spans="7:34" x14ac:dyDescent="0.2">
      <c r="V158" s="1" t="s">
        <v>26</v>
      </c>
      <c r="W158" t="s">
        <v>1927</v>
      </c>
    </row>
    <row r="159" spans="7:34" x14ac:dyDescent="0.2">
      <c r="V159" s="1" t="s">
        <v>38</v>
      </c>
      <c r="W159" s="2">
        <v>9</v>
      </c>
    </row>
    <row r="160" spans="7:34" x14ac:dyDescent="0.2">
      <c r="V160" s="1" t="s">
        <v>27</v>
      </c>
      <c r="W160" t="s">
        <v>553</v>
      </c>
    </row>
    <row r="161" spans="22:23" x14ac:dyDescent="0.2">
      <c r="V161" s="1" t="s">
        <v>29</v>
      </c>
      <c r="W161" t="s">
        <v>2260</v>
      </c>
    </row>
    <row r="162" spans="22:23" x14ac:dyDescent="0.2">
      <c r="V162" s="1" t="s">
        <v>39</v>
      </c>
      <c r="W162" s="2">
        <v>25</v>
      </c>
    </row>
    <row r="164" spans="22:23" x14ac:dyDescent="0.2">
      <c r="V164" s="1" t="s">
        <v>2259</v>
      </c>
      <c r="W164" t="s">
        <v>2039</v>
      </c>
    </row>
    <row r="165" spans="22:23" x14ac:dyDescent="0.2">
      <c r="V165" s="2" t="s">
        <v>2262</v>
      </c>
      <c r="W165" s="13" t="e">
        <v>#DIV/0!</v>
      </c>
    </row>
    <row r="169" spans="22:23" x14ac:dyDescent="0.2">
      <c r="V169" s="1" t="s">
        <v>24</v>
      </c>
      <c r="W169" t="s">
        <v>2261</v>
      </c>
    </row>
    <row r="170" spans="22:23" x14ac:dyDescent="0.2">
      <c r="V170" s="1" t="s">
        <v>10</v>
      </c>
      <c r="W170" t="s">
        <v>2260</v>
      </c>
    </row>
    <row r="171" spans="22:23" x14ac:dyDescent="0.2">
      <c r="V171" s="1" t="s">
        <v>26</v>
      </c>
      <c r="W171" t="s">
        <v>1927</v>
      </c>
    </row>
    <row r="172" spans="22:23" x14ac:dyDescent="0.2">
      <c r="V172" s="1" t="s">
        <v>3</v>
      </c>
      <c r="W172" t="s">
        <v>2260</v>
      </c>
    </row>
    <row r="173" spans="22:23" x14ac:dyDescent="0.2">
      <c r="V173" s="1" t="s">
        <v>27</v>
      </c>
      <c r="W173" t="s">
        <v>64</v>
      </c>
    </row>
    <row r="174" spans="22:23" x14ac:dyDescent="0.2">
      <c r="V174" s="1" t="s">
        <v>41</v>
      </c>
      <c r="W174" t="s">
        <v>2261</v>
      </c>
    </row>
    <row r="175" spans="22:23" x14ac:dyDescent="0.2">
      <c r="V175" s="1" t="s">
        <v>39</v>
      </c>
      <c r="W175" s="2">
        <v>25</v>
      </c>
    </row>
    <row r="177" spans="22:34" x14ac:dyDescent="0.2">
      <c r="V177" s="1" t="s">
        <v>2259</v>
      </c>
      <c r="W177" t="s">
        <v>2039</v>
      </c>
    </row>
    <row r="178" spans="22:34" x14ac:dyDescent="0.2">
      <c r="V178" s="69" t="s">
        <v>143</v>
      </c>
      <c r="W178" s="70">
        <v>1</v>
      </c>
    </row>
    <row r="179" spans="22:34" x14ac:dyDescent="0.2">
      <c r="V179" s="2" t="s">
        <v>2262</v>
      </c>
      <c r="W179" s="13">
        <v>1</v>
      </c>
    </row>
    <row r="180" spans="22:34" x14ac:dyDescent="0.2">
      <c r="AH180" s="14"/>
    </row>
    <row r="189" spans="22:34" x14ac:dyDescent="0.2">
      <c r="V189" s="1" t="s">
        <v>10</v>
      </c>
      <c r="W189" t="s">
        <v>1926</v>
      </c>
    </row>
    <row r="190" spans="22:34" x14ac:dyDescent="0.2">
      <c r="V190" s="1" t="s">
        <v>24</v>
      </c>
      <c r="W190" t="s">
        <v>1924</v>
      </c>
    </row>
    <row r="191" spans="22:34" x14ac:dyDescent="0.2">
      <c r="V191" s="1" t="s">
        <v>26</v>
      </c>
      <c r="W191" t="s">
        <v>63</v>
      </c>
    </row>
    <row r="192" spans="22:34" x14ac:dyDescent="0.2">
      <c r="V192" s="1" t="s">
        <v>3</v>
      </c>
      <c r="W192" t="s">
        <v>1926</v>
      </c>
    </row>
    <row r="193" spans="22:23" x14ac:dyDescent="0.2">
      <c r="V193" s="1" t="s">
        <v>27</v>
      </c>
      <c r="W193" t="s">
        <v>1926</v>
      </c>
    </row>
    <row r="194" spans="22:23" x14ac:dyDescent="0.2">
      <c r="V194" s="1" t="s">
        <v>38</v>
      </c>
      <c r="W194" t="s">
        <v>1924</v>
      </c>
    </row>
    <row r="195" spans="22:23" x14ac:dyDescent="0.2">
      <c r="V195" s="1" t="s">
        <v>41</v>
      </c>
      <c r="W195" t="s">
        <v>1926</v>
      </c>
    </row>
    <row r="196" spans="22:23" x14ac:dyDescent="0.2">
      <c r="V196" s="1" t="s">
        <v>15</v>
      </c>
      <c r="W196" t="s">
        <v>1926</v>
      </c>
    </row>
    <row r="197" spans="22:23" x14ac:dyDescent="0.2">
      <c r="V197" s="1" t="s">
        <v>35</v>
      </c>
      <c r="W197" t="s">
        <v>1926</v>
      </c>
    </row>
    <row r="199" spans="22:23" x14ac:dyDescent="0.2">
      <c r="V199" s="1" t="s">
        <v>2039</v>
      </c>
      <c r="W199" s="1" t="s">
        <v>1919</v>
      </c>
    </row>
    <row r="200" spans="22:23" x14ac:dyDescent="0.2">
      <c r="V200" s="1" t="s">
        <v>1920</v>
      </c>
      <c r="W200" t="s">
        <v>1921</v>
      </c>
    </row>
    <row r="201" spans="22:23" x14ac:dyDescent="0.2">
      <c r="V201" s="2" t="s">
        <v>1921</v>
      </c>
    </row>
  </sheetData>
  <mergeCells count="62">
    <mergeCell ref="CM8:DI9"/>
    <mergeCell ref="BJ3:BJ20"/>
    <mergeCell ref="BU3:BU20"/>
    <mergeCell ref="CD3:CD20"/>
    <mergeCell ref="T3:T19"/>
    <mergeCell ref="AI3:AI19"/>
    <mergeCell ref="AS3:AS19"/>
    <mergeCell ref="S127:T127"/>
    <mergeCell ref="M125:N126"/>
    <mergeCell ref="M114:N114"/>
    <mergeCell ref="M122:N123"/>
    <mergeCell ref="G131:H131"/>
    <mergeCell ref="S131:T131"/>
    <mergeCell ref="Q131:R131"/>
    <mergeCell ref="O131:P131"/>
    <mergeCell ref="M131:N131"/>
    <mergeCell ref="K131:L131"/>
    <mergeCell ref="I131:J131"/>
    <mergeCell ref="I127:J127"/>
    <mergeCell ref="K127:L127"/>
    <mergeCell ref="M127:N127"/>
    <mergeCell ref="O127:P127"/>
    <mergeCell ref="S125:T126"/>
    <mergeCell ref="D131:E131"/>
    <mergeCell ref="Q109:T109"/>
    <mergeCell ref="Q122:R123"/>
    <mergeCell ref="S122:T123"/>
    <mergeCell ref="G129:H130"/>
    <mergeCell ref="I129:J130"/>
    <mergeCell ref="K129:L130"/>
    <mergeCell ref="M129:N130"/>
    <mergeCell ref="O129:P130"/>
    <mergeCell ref="Q129:R130"/>
    <mergeCell ref="S129:T130"/>
    <mergeCell ref="O122:P123"/>
    <mergeCell ref="M113:N113"/>
    <mergeCell ref="O125:P126"/>
    <mergeCell ref="Q125:R126"/>
    <mergeCell ref="Q127:R127"/>
    <mergeCell ref="D129:E130"/>
    <mergeCell ref="G125:H126"/>
    <mergeCell ref="I125:J126"/>
    <mergeCell ref="B112:H112"/>
    <mergeCell ref="I114:L114"/>
    <mergeCell ref="I113:L113"/>
    <mergeCell ref="G127:H127"/>
    <mergeCell ref="D125:E126"/>
    <mergeCell ref="D127:E127"/>
    <mergeCell ref="B122:E123"/>
    <mergeCell ref="I112:L112"/>
    <mergeCell ref="K125:L126"/>
    <mergeCell ref="B113:H113"/>
    <mergeCell ref="B114:H114"/>
    <mergeCell ref="I122:J123"/>
    <mergeCell ref="G122:H123"/>
    <mergeCell ref="K122:L123"/>
    <mergeCell ref="M112:P112"/>
    <mergeCell ref="Q111:T111"/>
    <mergeCell ref="B111:P111"/>
    <mergeCell ref="Q112:T112"/>
    <mergeCell ref="Q113:T113"/>
    <mergeCell ref="Q114:T114"/>
  </mergeCells>
  <conditionalFormatting pivot="1" sqref="W122:Y122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X109">
    <cfRule type="colorScale" priority="1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140:X140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40:Y14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:Y109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09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54:X15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13">
    <cfRule type="iconSet" priority="86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14">
    <cfRule type="iconSet" priority="8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17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13:M114">
    <cfRule type="iconSet" priority="2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O125 Q125 S125">
    <cfRule type="iconSet" priority="15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M125">
    <cfRule type="iconSet" priority="14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K125">
    <cfRule type="iconSet" priority="13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I125">
    <cfRule type="iconSet" priority="12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G125">
    <cfRule type="iconSet" priority="11">
      <iconSet iconSet="5Arrows">
        <cfvo type="percent" val="0"/>
        <cfvo type="num" val="0.89"/>
        <cfvo type="num" val="0.91"/>
        <cfvo type="num" val="0.93"/>
        <cfvo type="num" val="0.95"/>
      </iconSet>
    </cfRule>
  </conditionalFormatting>
  <conditionalFormatting sqref="S129">
    <cfRule type="iconSet" priority="10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Q129">
    <cfRule type="iconSet" priority="9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O129">
    <cfRule type="iconSet" priority="8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M129">
    <cfRule type="iconSet" priority="7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K129">
    <cfRule type="iconSet" priority="6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I129">
    <cfRule type="iconSet" priority="5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sqref="G129">
    <cfRule type="iconSet" priority="4">
      <iconSet iconSet="5Arrows">
        <cfvo type="percent" val="0"/>
        <cfvo type="num" val="0.69"/>
        <cfvo type="num" val="0.71"/>
        <cfvo type="num" val="0.73"/>
        <cfvo type="num" val="0.75"/>
      </iconSet>
    </cfRule>
  </conditionalFormatting>
  <conditionalFormatting pivot="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10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9"/>
  <customProperties>
    <customPr name="_pios_id" r:id="rId20"/>
    <customPr name="EpmWorksheetKeyString_GUID" r:id="rId21"/>
  </customProperties>
  <drawing r:id="rId22"/>
  <tableParts count="1">
    <tablePart r:id="rId2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E8AC4E24-3572-409D-9AAB-3E631731DAEA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O113</xm:sqref>
        </x14:conditionalFormatting>
        <x14:conditionalFormatting xmlns:xm="http://schemas.microsoft.com/office/excel/2006/main">
          <x14:cfRule type="iconSet" priority="1" id="{4BA5520B-2450-4E31-9C6F-FDFA41F517D7}">
            <x14:iconSet iconSet="3Triangles" showValue="0" reverse="1">
              <x14:cfvo type="percent">
                <xm:f>0</xm:f>
              </x14:cfvo>
              <x14:cfvo type="num">
                <xm:f>-0.02</xm:f>
              </x14:cfvo>
              <x14:cfvo type="num">
                <xm:f>0.02</xm:f>
              </x14:cfvo>
            </x14:iconSet>
          </x14:cfRule>
          <xm:sqref>O114</xm:sqref>
        </x14:conditionalFormatting>
      </x14:conditionalFormattings>
    </ext>
    <ext xmlns:x14="http://schemas.microsoft.com/office/spreadsheetml/2009/9/main" uri="{A8765BA9-456A-4dab-B4F3-ACF838C121DE}">
      <x14:slicerList>
        <x14:slicer r:id="rId24"/>
      </x14:slicerList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B0A36-A66C-4A43-BDDF-470BB71D701A}">
  <sheetPr codeName="Sheet3"/>
  <dimension ref="A1:G1133"/>
  <sheetViews>
    <sheetView showGridLines="0" workbookViewId="0">
      <selection activeCell="G15" sqref="G15"/>
    </sheetView>
  </sheetViews>
  <sheetFormatPr defaultColWidth="8.85546875" defaultRowHeight="12.75" x14ac:dyDescent="0.2"/>
  <cols>
    <col min="2" max="2" width="13.5703125" bestFit="1" customWidth="1"/>
    <col min="3" max="4" width="0" hidden="1" customWidth="1"/>
    <col min="6" max="6" width="16.28515625" customWidth="1"/>
    <col min="7" max="7" width="69.42578125" customWidth="1"/>
  </cols>
  <sheetData>
    <row r="1" spans="1:7" x14ac:dyDescent="0.2">
      <c r="A1" t="s">
        <v>16</v>
      </c>
      <c r="B1" t="s">
        <v>2075</v>
      </c>
      <c r="F1" s="4" t="s">
        <v>2076</v>
      </c>
      <c r="G1" s="4" t="s">
        <v>2077</v>
      </c>
    </row>
    <row r="2" spans="1:7" x14ac:dyDescent="0.2">
      <c r="A2" t="s">
        <v>2078</v>
      </c>
      <c r="B2" t="s">
        <v>584</v>
      </c>
      <c r="F2" s="4" t="s">
        <v>1922</v>
      </c>
      <c r="G2" s="4" t="s">
        <v>2079</v>
      </c>
    </row>
    <row r="3" spans="1:7" x14ac:dyDescent="0.2">
      <c r="A3" t="s">
        <v>674</v>
      </c>
      <c r="B3" t="s">
        <v>679</v>
      </c>
      <c r="F3" s="4" t="s">
        <v>2080</v>
      </c>
      <c r="G3" s="4" t="s">
        <v>2081</v>
      </c>
    </row>
    <row r="4" spans="1:7" x14ac:dyDescent="0.2">
      <c r="A4" t="s">
        <v>2082</v>
      </c>
      <c r="B4" t="s">
        <v>1932</v>
      </c>
      <c r="F4" s="4" t="s">
        <v>2083</v>
      </c>
      <c r="G4" s="4" t="s">
        <v>2030</v>
      </c>
    </row>
    <row r="5" spans="1:7" x14ac:dyDescent="0.2">
      <c r="A5" s="10" t="s">
        <v>56</v>
      </c>
      <c r="B5" s="10" t="s">
        <v>63</v>
      </c>
      <c r="F5" s="4" t="s">
        <v>2084</v>
      </c>
      <c r="G5" s="4" t="s">
        <v>2030</v>
      </c>
    </row>
    <row r="6" spans="1:7" x14ac:dyDescent="0.2">
      <c r="A6" s="10" t="s">
        <v>741</v>
      </c>
      <c r="B6" t="s">
        <v>746</v>
      </c>
      <c r="C6" s="10"/>
      <c r="F6" s="4" t="s">
        <v>2085</v>
      </c>
      <c r="G6" s="4" t="s">
        <v>2081</v>
      </c>
    </row>
    <row r="7" spans="1:7" x14ac:dyDescent="0.2">
      <c r="A7" t="s">
        <v>2086</v>
      </c>
      <c r="B7" t="s">
        <v>584</v>
      </c>
      <c r="F7" s="4" t="s">
        <v>2087</v>
      </c>
      <c r="G7" s="4" t="s">
        <v>2081</v>
      </c>
    </row>
    <row r="8" spans="1:7" x14ac:dyDescent="0.2">
      <c r="A8" t="s">
        <v>2088</v>
      </c>
      <c r="B8" t="s">
        <v>1932</v>
      </c>
      <c r="F8" s="4" t="s">
        <v>2089</v>
      </c>
      <c r="G8" s="4" t="s">
        <v>2081</v>
      </c>
    </row>
    <row r="9" spans="1:7" x14ac:dyDescent="0.2">
      <c r="A9" t="s">
        <v>2090</v>
      </c>
      <c r="B9" t="s">
        <v>1927</v>
      </c>
      <c r="F9" s="4" t="s">
        <v>2091</v>
      </c>
      <c r="G9" s="4" t="s">
        <v>2030</v>
      </c>
    </row>
    <row r="10" spans="1:7" x14ac:dyDescent="0.2">
      <c r="A10" t="s">
        <v>2092</v>
      </c>
      <c r="B10" t="s">
        <v>1932</v>
      </c>
      <c r="F10" s="4" t="s">
        <v>2093</v>
      </c>
      <c r="G10" s="4" t="s">
        <v>2079</v>
      </c>
    </row>
    <row r="11" spans="1:7" x14ac:dyDescent="0.2">
      <c r="A11" t="s">
        <v>2094</v>
      </c>
      <c r="B11" t="s">
        <v>746</v>
      </c>
      <c r="F11" s="4" t="s">
        <v>2095</v>
      </c>
      <c r="G11" s="4" t="s">
        <v>2096</v>
      </c>
    </row>
    <row r="12" spans="1:7" x14ac:dyDescent="0.2">
      <c r="A12" t="s">
        <v>2097</v>
      </c>
      <c r="B12" t="s">
        <v>1934</v>
      </c>
      <c r="F12" s="4" t="s">
        <v>2098</v>
      </c>
      <c r="G12" s="4" t="s">
        <v>2030</v>
      </c>
    </row>
    <row r="13" spans="1:7" x14ac:dyDescent="0.2">
      <c r="A13" t="s">
        <v>2099</v>
      </c>
      <c r="B13" t="s">
        <v>1937</v>
      </c>
      <c r="F13" s="4" t="s">
        <v>2089</v>
      </c>
      <c r="G13" s="4" t="s">
        <v>2081</v>
      </c>
    </row>
    <row r="14" spans="1:7" x14ac:dyDescent="0.2">
      <c r="A14" t="s">
        <v>2100</v>
      </c>
      <c r="B14" t="s">
        <v>1932</v>
      </c>
      <c r="F14" s="4" t="s">
        <v>1922</v>
      </c>
      <c r="G14" s="4" t="s">
        <v>2079</v>
      </c>
    </row>
    <row r="15" spans="1:7" x14ac:dyDescent="0.2">
      <c r="A15" t="s">
        <v>547</v>
      </c>
      <c r="B15" t="s">
        <v>552</v>
      </c>
      <c r="C15" s="10"/>
      <c r="F15" s="4" t="s">
        <v>2101</v>
      </c>
      <c r="G15" s="4" t="s">
        <v>2102</v>
      </c>
    </row>
    <row r="16" spans="1:7" x14ac:dyDescent="0.2">
      <c r="A16" s="6" t="s">
        <v>2103</v>
      </c>
      <c r="B16" t="s">
        <v>1932</v>
      </c>
      <c r="F16" s="4" t="s">
        <v>2104</v>
      </c>
      <c r="G16" s="4" t="s">
        <v>2096</v>
      </c>
    </row>
    <row r="17" spans="1:7" x14ac:dyDescent="0.2">
      <c r="A17" t="s">
        <v>578</v>
      </c>
      <c r="B17" t="s">
        <v>584</v>
      </c>
      <c r="F17" s="4" t="s">
        <v>2085</v>
      </c>
      <c r="G17" s="4" t="s">
        <v>2081</v>
      </c>
    </row>
    <row r="18" spans="1:7" x14ac:dyDescent="0.2">
      <c r="A18" t="s">
        <v>774</v>
      </c>
      <c r="B18" t="s">
        <v>584</v>
      </c>
      <c r="F18" s="4" t="s">
        <v>2105</v>
      </c>
      <c r="G18" s="4" t="s">
        <v>2030</v>
      </c>
    </row>
    <row r="19" spans="1:7" x14ac:dyDescent="0.2">
      <c r="A19" t="s">
        <v>2106</v>
      </c>
      <c r="B19" t="s">
        <v>2107</v>
      </c>
      <c r="F19" s="4" t="s">
        <v>2098</v>
      </c>
      <c r="G19" s="4" t="s">
        <v>2030</v>
      </c>
    </row>
    <row r="20" spans="1:7" x14ac:dyDescent="0.2">
      <c r="A20" s="10" t="s">
        <v>1972</v>
      </c>
      <c r="B20" s="10" t="s">
        <v>63</v>
      </c>
      <c r="F20" s="4" t="s">
        <v>2108</v>
      </c>
      <c r="G20" s="4" t="s">
        <v>2030</v>
      </c>
    </row>
    <row r="21" spans="1:7" x14ac:dyDescent="0.2">
      <c r="A21" s="10" t="s">
        <v>2109</v>
      </c>
      <c r="B21" t="s">
        <v>746</v>
      </c>
      <c r="F21" s="4" t="s">
        <v>2110</v>
      </c>
      <c r="G21" s="4" t="s">
        <v>2030</v>
      </c>
    </row>
    <row r="22" spans="1:7" x14ac:dyDescent="0.2">
      <c r="A22" s="10" t="s">
        <v>2111</v>
      </c>
      <c r="B22" t="s">
        <v>2107</v>
      </c>
      <c r="F22" s="4" t="s">
        <v>2112</v>
      </c>
      <c r="G22" s="4" t="s">
        <v>2030</v>
      </c>
    </row>
    <row r="23" spans="1:7" x14ac:dyDescent="0.2">
      <c r="A23" t="s">
        <v>2246</v>
      </c>
      <c r="B23" t="s">
        <v>2247</v>
      </c>
      <c r="F23" s="4" t="s">
        <v>2095</v>
      </c>
      <c r="G23" s="4" t="s">
        <v>2096</v>
      </c>
    </row>
    <row r="24" spans="1:7" x14ac:dyDescent="0.2">
      <c r="A24" t="s">
        <v>2248</v>
      </c>
      <c r="B24" t="s">
        <v>2249</v>
      </c>
      <c r="F24" s="4" t="s">
        <v>2113</v>
      </c>
      <c r="G24" s="4" t="s">
        <v>2030</v>
      </c>
    </row>
    <row r="25" spans="1:7" x14ac:dyDescent="0.2">
      <c r="A25" t="s">
        <v>2250</v>
      </c>
      <c r="B25" t="s">
        <v>2251</v>
      </c>
      <c r="F25" s="4" t="s">
        <v>2114</v>
      </c>
      <c r="G25" s="4" t="s">
        <v>2030</v>
      </c>
    </row>
    <row r="26" spans="1:7" x14ac:dyDescent="0.2">
      <c r="A26" t="s">
        <v>2252</v>
      </c>
      <c r="B26" t="s">
        <v>2253</v>
      </c>
      <c r="F26" s="4" t="s">
        <v>2089</v>
      </c>
      <c r="G26" s="4" t="s">
        <v>2081</v>
      </c>
    </row>
    <row r="27" spans="1:7" x14ac:dyDescent="0.2">
      <c r="A27" t="s">
        <v>2254</v>
      </c>
      <c r="B27" t="s">
        <v>2255</v>
      </c>
      <c r="F27" s="4" t="s">
        <v>2080</v>
      </c>
      <c r="G27" s="4" t="s">
        <v>2081</v>
      </c>
    </row>
    <row r="28" spans="1:7" x14ac:dyDescent="0.2">
      <c r="F28" s="4" t="s">
        <v>2112</v>
      </c>
      <c r="G28" s="4" t="s">
        <v>2030</v>
      </c>
    </row>
    <row r="29" spans="1:7" x14ac:dyDescent="0.2">
      <c r="F29" s="4" t="s">
        <v>2115</v>
      </c>
      <c r="G29" s="4" t="s">
        <v>2030</v>
      </c>
    </row>
    <row r="30" spans="1:7" x14ac:dyDescent="0.2">
      <c r="F30" s="4" t="s">
        <v>1922</v>
      </c>
      <c r="G30" s="4" t="s">
        <v>2079</v>
      </c>
    </row>
    <row r="31" spans="1:7" x14ac:dyDescent="0.2">
      <c r="F31" s="4" t="s">
        <v>2095</v>
      </c>
      <c r="G31" s="4" t="s">
        <v>2096</v>
      </c>
    </row>
    <row r="32" spans="1:7" x14ac:dyDescent="0.2">
      <c r="F32" s="4" t="s">
        <v>2080</v>
      </c>
      <c r="G32" s="4" t="s">
        <v>2081</v>
      </c>
    </row>
    <row r="33" spans="6:7" x14ac:dyDescent="0.2">
      <c r="F33" s="4" t="s">
        <v>2105</v>
      </c>
      <c r="G33" s="4" t="s">
        <v>2030</v>
      </c>
    </row>
    <row r="34" spans="6:7" x14ac:dyDescent="0.2">
      <c r="F34" s="4" t="s">
        <v>2105</v>
      </c>
      <c r="G34" s="4" t="s">
        <v>2030</v>
      </c>
    </row>
    <row r="35" spans="6:7" x14ac:dyDescent="0.2">
      <c r="F35" s="4" t="s">
        <v>1923</v>
      </c>
      <c r="G35" s="4" t="s">
        <v>2081</v>
      </c>
    </row>
    <row r="36" spans="6:7" x14ac:dyDescent="0.2">
      <c r="F36" s="4" t="s">
        <v>2116</v>
      </c>
      <c r="G36" s="4" t="s">
        <v>2030</v>
      </c>
    </row>
    <row r="37" spans="6:7" x14ac:dyDescent="0.2">
      <c r="F37" s="4" t="s">
        <v>2112</v>
      </c>
      <c r="G37" s="4" t="s">
        <v>2030</v>
      </c>
    </row>
    <row r="38" spans="6:7" x14ac:dyDescent="0.2">
      <c r="F38" s="4" t="s">
        <v>1922</v>
      </c>
      <c r="G38" s="4" t="s">
        <v>2079</v>
      </c>
    </row>
    <row r="39" spans="6:7" x14ac:dyDescent="0.2">
      <c r="F39" s="4" t="s">
        <v>2098</v>
      </c>
      <c r="G39" s="4" t="s">
        <v>2030</v>
      </c>
    </row>
    <row r="40" spans="6:7" x14ac:dyDescent="0.2">
      <c r="F40" s="4" t="s">
        <v>2083</v>
      </c>
      <c r="G40" s="4" t="s">
        <v>2030</v>
      </c>
    </row>
    <row r="41" spans="6:7" x14ac:dyDescent="0.2">
      <c r="F41" s="4" t="s">
        <v>2117</v>
      </c>
      <c r="G41" s="4" t="s">
        <v>2081</v>
      </c>
    </row>
    <row r="42" spans="6:7" x14ac:dyDescent="0.2">
      <c r="F42" s="4" t="s">
        <v>2087</v>
      </c>
      <c r="G42" s="4" t="s">
        <v>2081</v>
      </c>
    </row>
    <row r="43" spans="6:7" x14ac:dyDescent="0.2">
      <c r="F43" s="4" t="s">
        <v>2116</v>
      </c>
      <c r="G43" s="4" t="s">
        <v>2030</v>
      </c>
    </row>
    <row r="44" spans="6:7" x14ac:dyDescent="0.2">
      <c r="F44" s="4" t="s">
        <v>2118</v>
      </c>
      <c r="G44" s="4" t="s">
        <v>2102</v>
      </c>
    </row>
    <row r="45" spans="6:7" x14ac:dyDescent="0.2">
      <c r="F45" s="4" t="s">
        <v>1923</v>
      </c>
      <c r="G45" s="4" t="s">
        <v>2081</v>
      </c>
    </row>
    <row r="46" spans="6:7" x14ac:dyDescent="0.2">
      <c r="F46" s="4" t="s">
        <v>2104</v>
      </c>
      <c r="G46" s="4" t="s">
        <v>2096</v>
      </c>
    </row>
    <row r="47" spans="6:7" x14ac:dyDescent="0.2">
      <c r="F47" s="4" t="s">
        <v>2101</v>
      </c>
      <c r="G47" s="4" t="s">
        <v>2102</v>
      </c>
    </row>
    <row r="48" spans="6:7" x14ac:dyDescent="0.2">
      <c r="F48" s="4" t="s">
        <v>2119</v>
      </c>
      <c r="G48" s="4" t="s">
        <v>2030</v>
      </c>
    </row>
    <row r="49" spans="6:7" x14ac:dyDescent="0.2">
      <c r="F49" s="4" t="s">
        <v>2084</v>
      </c>
      <c r="G49" s="4" t="s">
        <v>2030</v>
      </c>
    </row>
    <row r="50" spans="6:7" x14ac:dyDescent="0.2">
      <c r="F50" s="4" t="s">
        <v>2095</v>
      </c>
      <c r="G50" s="4" t="s">
        <v>2096</v>
      </c>
    </row>
    <row r="51" spans="6:7" x14ac:dyDescent="0.2">
      <c r="F51" s="4" t="s">
        <v>2085</v>
      </c>
      <c r="G51" s="4" t="s">
        <v>2081</v>
      </c>
    </row>
    <row r="52" spans="6:7" x14ac:dyDescent="0.2">
      <c r="F52" s="4" t="s">
        <v>2120</v>
      </c>
      <c r="G52" s="4" t="s">
        <v>2121</v>
      </c>
    </row>
    <row r="53" spans="6:7" x14ac:dyDescent="0.2">
      <c r="F53" s="4" t="s">
        <v>2080</v>
      </c>
      <c r="G53" s="4" t="s">
        <v>2081</v>
      </c>
    </row>
    <row r="54" spans="6:7" x14ac:dyDescent="0.2">
      <c r="F54" s="4" t="s">
        <v>2113</v>
      </c>
      <c r="G54" s="4" t="s">
        <v>2030</v>
      </c>
    </row>
    <row r="55" spans="6:7" x14ac:dyDescent="0.2">
      <c r="F55" s="4" t="s">
        <v>2122</v>
      </c>
      <c r="G55" s="4" t="s">
        <v>2030</v>
      </c>
    </row>
    <row r="56" spans="6:7" x14ac:dyDescent="0.2">
      <c r="F56" s="4" t="s">
        <v>2095</v>
      </c>
      <c r="G56" s="4" t="s">
        <v>2096</v>
      </c>
    </row>
    <row r="57" spans="6:7" x14ac:dyDescent="0.2">
      <c r="F57" s="4" t="s">
        <v>2089</v>
      </c>
      <c r="G57" s="4" t="s">
        <v>2081</v>
      </c>
    </row>
    <row r="58" spans="6:7" x14ac:dyDescent="0.2">
      <c r="F58" s="4" t="s">
        <v>1922</v>
      </c>
      <c r="G58" s="4" t="s">
        <v>2079</v>
      </c>
    </row>
    <row r="59" spans="6:7" x14ac:dyDescent="0.2">
      <c r="F59" s="4" t="s">
        <v>2084</v>
      </c>
      <c r="G59" s="4" t="s">
        <v>2030</v>
      </c>
    </row>
    <row r="60" spans="6:7" x14ac:dyDescent="0.2">
      <c r="F60" s="4" t="s">
        <v>2122</v>
      </c>
      <c r="G60" s="4" t="s">
        <v>2030</v>
      </c>
    </row>
    <row r="61" spans="6:7" x14ac:dyDescent="0.2">
      <c r="F61" s="4" t="s">
        <v>2112</v>
      </c>
      <c r="G61" s="4" t="s">
        <v>2030</v>
      </c>
    </row>
    <row r="62" spans="6:7" x14ac:dyDescent="0.2">
      <c r="F62" s="4" t="s">
        <v>2083</v>
      </c>
      <c r="G62" s="4" t="s">
        <v>2030</v>
      </c>
    </row>
    <row r="63" spans="6:7" x14ac:dyDescent="0.2">
      <c r="F63" s="4" t="s">
        <v>2110</v>
      </c>
      <c r="G63" s="4" t="s">
        <v>2030</v>
      </c>
    </row>
    <row r="64" spans="6:7" x14ac:dyDescent="0.2">
      <c r="F64" s="4" t="s">
        <v>2123</v>
      </c>
      <c r="G64" s="4" t="s">
        <v>2030</v>
      </c>
    </row>
    <row r="65" spans="6:7" x14ac:dyDescent="0.2">
      <c r="F65" s="4" t="s">
        <v>2116</v>
      </c>
      <c r="G65" s="4" t="s">
        <v>2030</v>
      </c>
    </row>
    <row r="66" spans="6:7" x14ac:dyDescent="0.2">
      <c r="F66" s="4" t="s">
        <v>2101</v>
      </c>
      <c r="G66" s="4" t="s">
        <v>2102</v>
      </c>
    </row>
    <row r="67" spans="6:7" x14ac:dyDescent="0.2">
      <c r="F67" s="4" t="s">
        <v>1922</v>
      </c>
      <c r="G67" s="4" t="s">
        <v>2079</v>
      </c>
    </row>
    <row r="68" spans="6:7" x14ac:dyDescent="0.2">
      <c r="F68" s="4" t="s">
        <v>2080</v>
      </c>
      <c r="G68" s="4" t="s">
        <v>2081</v>
      </c>
    </row>
    <row r="69" spans="6:7" x14ac:dyDescent="0.2">
      <c r="F69" s="4" t="s">
        <v>2119</v>
      </c>
      <c r="G69" s="4" t="s">
        <v>2030</v>
      </c>
    </row>
    <row r="70" spans="6:7" x14ac:dyDescent="0.2">
      <c r="F70" s="4" t="s">
        <v>2083</v>
      </c>
      <c r="G70" s="4" t="s">
        <v>2030</v>
      </c>
    </row>
    <row r="71" spans="6:7" x14ac:dyDescent="0.2">
      <c r="F71" s="4" t="s">
        <v>2116</v>
      </c>
      <c r="G71" s="4" t="s">
        <v>2030</v>
      </c>
    </row>
    <row r="72" spans="6:7" x14ac:dyDescent="0.2">
      <c r="F72" s="4" t="s">
        <v>2084</v>
      </c>
      <c r="G72" s="4" t="s">
        <v>2030</v>
      </c>
    </row>
    <row r="73" spans="6:7" x14ac:dyDescent="0.2">
      <c r="F73" s="4" t="s">
        <v>2091</v>
      </c>
      <c r="G73" s="4" t="s">
        <v>2030</v>
      </c>
    </row>
    <row r="74" spans="6:7" x14ac:dyDescent="0.2">
      <c r="F74" s="4" t="s">
        <v>2116</v>
      </c>
      <c r="G74" s="4" t="s">
        <v>2030</v>
      </c>
    </row>
    <row r="75" spans="6:7" x14ac:dyDescent="0.2">
      <c r="F75" s="4" t="s">
        <v>2124</v>
      </c>
      <c r="G75" s="4" t="s">
        <v>2030</v>
      </c>
    </row>
    <row r="76" spans="6:7" x14ac:dyDescent="0.2">
      <c r="F76" s="4" t="s">
        <v>2085</v>
      </c>
      <c r="G76" s="4" t="s">
        <v>2081</v>
      </c>
    </row>
    <row r="77" spans="6:7" x14ac:dyDescent="0.2">
      <c r="F77" s="4" t="s">
        <v>2104</v>
      </c>
      <c r="G77" s="4" t="s">
        <v>2096</v>
      </c>
    </row>
    <row r="78" spans="6:7" x14ac:dyDescent="0.2">
      <c r="F78" s="4" t="s">
        <v>2115</v>
      </c>
      <c r="G78" s="4" t="s">
        <v>2030</v>
      </c>
    </row>
    <row r="79" spans="6:7" x14ac:dyDescent="0.2">
      <c r="F79" s="4" t="s">
        <v>2119</v>
      </c>
      <c r="G79" s="4" t="s">
        <v>2030</v>
      </c>
    </row>
    <row r="80" spans="6:7" x14ac:dyDescent="0.2">
      <c r="F80" s="4" t="s">
        <v>213</v>
      </c>
      <c r="G80" s="4" t="s">
        <v>2125</v>
      </c>
    </row>
    <row r="81" spans="6:7" x14ac:dyDescent="0.2">
      <c r="F81" s="4" t="s">
        <v>2120</v>
      </c>
      <c r="G81" s="4" t="s">
        <v>2121</v>
      </c>
    </row>
    <row r="82" spans="6:7" x14ac:dyDescent="0.2">
      <c r="F82" s="4" t="s">
        <v>2110</v>
      </c>
      <c r="G82" s="4" t="s">
        <v>2030</v>
      </c>
    </row>
    <row r="83" spans="6:7" x14ac:dyDescent="0.2">
      <c r="F83" s="4" t="s">
        <v>2105</v>
      </c>
      <c r="G83" s="4" t="s">
        <v>2030</v>
      </c>
    </row>
    <row r="84" spans="6:7" x14ac:dyDescent="0.2">
      <c r="F84" s="4" t="s">
        <v>324</v>
      </c>
      <c r="G84" s="4" t="s">
        <v>2125</v>
      </c>
    </row>
    <row r="85" spans="6:7" x14ac:dyDescent="0.2">
      <c r="F85" s="4" t="s">
        <v>2126</v>
      </c>
      <c r="G85" s="4" t="s">
        <v>2030</v>
      </c>
    </row>
    <row r="86" spans="6:7" x14ac:dyDescent="0.2">
      <c r="F86" s="4" t="s">
        <v>2114</v>
      </c>
      <c r="G86" s="4" t="s">
        <v>2030</v>
      </c>
    </row>
    <row r="87" spans="6:7" x14ac:dyDescent="0.2">
      <c r="F87" s="4" t="s">
        <v>2105</v>
      </c>
      <c r="G87" s="4" t="s">
        <v>2030</v>
      </c>
    </row>
    <row r="88" spans="6:7" x14ac:dyDescent="0.2">
      <c r="F88" s="4" t="s">
        <v>2095</v>
      </c>
      <c r="G88" s="4" t="s">
        <v>2096</v>
      </c>
    </row>
    <row r="89" spans="6:7" x14ac:dyDescent="0.2">
      <c r="F89" s="4" t="s">
        <v>2118</v>
      </c>
      <c r="G89" s="4" t="s">
        <v>2102</v>
      </c>
    </row>
    <row r="90" spans="6:7" x14ac:dyDescent="0.2">
      <c r="F90" s="4" t="s">
        <v>2112</v>
      </c>
      <c r="G90" s="4" t="s">
        <v>2030</v>
      </c>
    </row>
    <row r="91" spans="6:7" x14ac:dyDescent="0.2">
      <c r="F91" s="4" t="s">
        <v>2113</v>
      </c>
      <c r="G91" s="4" t="s">
        <v>2030</v>
      </c>
    </row>
    <row r="92" spans="6:7" x14ac:dyDescent="0.2">
      <c r="F92" s="4" t="s">
        <v>2084</v>
      </c>
      <c r="G92" s="4" t="s">
        <v>2030</v>
      </c>
    </row>
    <row r="93" spans="6:7" x14ac:dyDescent="0.2">
      <c r="F93" s="4" t="s">
        <v>2091</v>
      </c>
      <c r="G93" s="4" t="s">
        <v>2030</v>
      </c>
    </row>
    <row r="94" spans="6:7" x14ac:dyDescent="0.2">
      <c r="F94" s="4" t="s">
        <v>2127</v>
      </c>
      <c r="G94" s="4" t="s">
        <v>2030</v>
      </c>
    </row>
    <row r="95" spans="6:7" x14ac:dyDescent="0.2">
      <c r="F95" s="4" t="s">
        <v>2126</v>
      </c>
      <c r="G95" s="4" t="s">
        <v>2030</v>
      </c>
    </row>
    <row r="96" spans="6:7" x14ac:dyDescent="0.2">
      <c r="F96" s="4" t="s">
        <v>2120</v>
      </c>
      <c r="G96" s="4" t="s">
        <v>2121</v>
      </c>
    </row>
    <row r="97" spans="6:7" x14ac:dyDescent="0.2">
      <c r="F97" s="4" t="s">
        <v>2110</v>
      </c>
      <c r="G97" s="4" t="s">
        <v>2030</v>
      </c>
    </row>
    <row r="98" spans="6:7" x14ac:dyDescent="0.2">
      <c r="F98" s="4" t="s">
        <v>2095</v>
      </c>
      <c r="G98" s="4" t="s">
        <v>2096</v>
      </c>
    </row>
    <row r="99" spans="6:7" x14ac:dyDescent="0.2">
      <c r="F99" s="4" t="s">
        <v>2128</v>
      </c>
      <c r="G99" s="4" t="s">
        <v>2030</v>
      </c>
    </row>
    <row r="100" spans="6:7" x14ac:dyDescent="0.2">
      <c r="F100" s="4" t="s">
        <v>2105</v>
      </c>
      <c r="G100" s="4" t="s">
        <v>2030</v>
      </c>
    </row>
    <row r="101" spans="6:7" x14ac:dyDescent="0.2">
      <c r="F101" s="4" t="s">
        <v>2112</v>
      </c>
      <c r="G101" s="4" t="s">
        <v>2030</v>
      </c>
    </row>
    <row r="102" spans="6:7" x14ac:dyDescent="0.2">
      <c r="F102" s="4" t="s">
        <v>2098</v>
      </c>
      <c r="G102" s="4" t="s">
        <v>2030</v>
      </c>
    </row>
    <row r="103" spans="6:7" x14ac:dyDescent="0.2">
      <c r="F103" s="4" t="s">
        <v>2116</v>
      </c>
      <c r="G103" s="4" t="s">
        <v>2030</v>
      </c>
    </row>
    <row r="104" spans="6:7" x14ac:dyDescent="0.2">
      <c r="F104" s="4" t="s">
        <v>2091</v>
      </c>
      <c r="G104" s="4" t="s">
        <v>2030</v>
      </c>
    </row>
    <row r="105" spans="6:7" x14ac:dyDescent="0.2">
      <c r="F105" s="4" t="s">
        <v>2105</v>
      </c>
      <c r="G105" s="4" t="s">
        <v>2030</v>
      </c>
    </row>
    <row r="106" spans="6:7" x14ac:dyDescent="0.2">
      <c r="F106" s="4" t="s">
        <v>2117</v>
      </c>
      <c r="G106" s="4" t="s">
        <v>2081</v>
      </c>
    </row>
    <row r="107" spans="6:7" x14ac:dyDescent="0.2">
      <c r="F107" s="4" t="s">
        <v>2129</v>
      </c>
      <c r="G107" s="4" t="s">
        <v>2130</v>
      </c>
    </row>
    <row r="108" spans="6:7" x14ac:dyDescent="0.2">
      <c r="F108" s="4" t="s">
        <v>2131</v>
      </c>
      <c r="G108" s="4" t="s">
        <v>2130</v>
      </c>
    </row>
    <row r="109" spans="6:7" x14ac:dyDescent="0.2">
      <c r="F109" s="4" t="s">
        <v>2132</v>
      </c>
      <c r="G109" s="4" t="s">
        <v>2130</v>
      </c>
    </row>
    <row r="110" spans="6:7" x14ac:dyDescent="0.2">
      <c r="F110" s="4" t="s">
        <v>2126</v>
      </c>
      <c r="G110" s="4" t="s">
        <v>2030</v>
      </c>
    </row>
    <row r="111" spans="6:7" x14ac:dyDescent="0.2">
      <c r="F111" s="4" t="s">
        <v>2080</v>
      </c>
      <c r="G111" s="4" t="s">
        <v>2081</v>
      </c>
    </row>
    <row r="112" spans="6:7" x14ac:dyDescent="0.2">
      <c r="F112" s="4" t="s">
        <v>2101</v>
      </c>
      <c r="G112" s="4" t="s">
        <v>2102</v>
      </c>
    </row>
    <row r="113" spans="6:7" x14ac:dyDescent="0.2">
      <c r="F113" s="4" t="s">
        <v>2133</v>
      </c>
      <c r="G113" s="4" t="s">
        <v>2130</v>
      </c>
    </row>
    <row r="114" spans="6:7" x14ac:dyDescent="0.2">
      <c r="F114" s="4" t="s">
        <v>2118</v>
      </c>
      <c r="G114" s="4" t="s">
        <v>2102</v>
      </c>
    </row>
    <row r="115" spans="6:7" x14ac:dyDescent="0.2">
      <c r="F115" s="4" t="s">
        <v>2134</v>
      </c>
      <c r="G115" s="4" t="s">
        <v>2125</v>
      </c>
    </row>
    <row r="116" spans="6:7" x14ac:dyDescent="0.2">
      <c r="F116" s="4" t="s">
        <v>2135</v>
      </c>
      <c r="G116" s="4" t="s">
        <v>2125</v>
      </c>
    </row>
    <row r="117" spans="6:7" x14ac:dyDescent="0.2">
      <c r="F117" s="4" t="s">
        <v>2117</v>
      </c>
      <c r="G117" s="4" t="s">
        <v>2081</v>
      </c>
    </row>
    <row r="118" spans="6:7" x14ac:dyDescent="0.2">
      <c r="F118" s="4" t="s">
        <v>2120</v>
      </c>
      <c r="G118" s="4" t="s">
        <v>2121</v>
      </c>
    </row>
    <row r="119" spans="6:7" x14ac:dyDescent="0.2">
      <c r="F119" s="4" t="s">
        <v>2091</v>
      </c>
      <c r="G119" s="4" t="s">
        <v>2030</v>
      </c>
    </row>
    <row r="120" spans="6:7" x14ac:dyDescent="0.2">
      <c r="F120" s="4" t="s">
        <v>2087</v>
      </c>
      <c r="G120" s="4" t="s">
        <v>2081</v>
      </c>
    </row>
    <row r="121" spans="6:7" x14ac:dyDescent="0.2">
      <c r="F121" s="4" t="s">
        <v>2095</v>
      </c>
      <c r="G121" s="4" t="s">
        <v>2096</v>
      </c>
    </row>
    <row r="122" spans="6:7" x14ac:dyDescent="0.2">
      <c r="F122" s="4" t="s">
        <v>2101</v>
      </c>
      <c r="G122" s="4" t="s">
        <v>2102</v>
      </c>
    </row>
    <row r="123" spans="6:7" x14ac:dyDescent="0.2">
      <c r="F123" s="4" t="s">
        <v>2089</v>
      </c>
      <c r="G123" s="4" t="s">
        <v>2081</v>
      </c>
    </row>
    <row r="124" spans="6:7" x14ac:dyDescent="0.2">
      <c r="F124" s="4" t="s">
        <v>2136</v>
      </c>
      <c r="G124" s="4" t="s">
        <v>2030</v>
      </c>
    </row>
    <row r="125" spans="6:7" x14ac:dyDescent="0.2">
      <c r="F125" s="4" t="s">
        <v>2137</v>
      </c>
      <c r="G125" s="4" t="s">
        <v>2030</v>
      </c>
    </row>
    <row r="126" spans="6:7" x14ac:dyDescent="0.2">
      <c r="F126" s="4" t="s">
        <v>2119</v>
      </c>
      <c r="G126" s="4" t="s">
        <v>2030</v>
      </c>
    </row>
    <row r="127" spans="6:7" x14ac:dyDescent="0.2">
      <c r="F127" s="4" t="s">
        <v>2122</v>
      </c>
      <c r="G127" s="4" t="s">
        <v>2030</v>
      </c>
    </row>
    <row r="128" spans="6:7" x14ac:dyDescent="0.2">
      <c r="F128" s="4" t="s">
        <v>1923</v>
      </c>
      <c r="G128" s="4" t="s">
        <v>2081</v>
      </c>
    </row>
    <row r="129" spans="6:7" x14ac:dyDescent="0.2">
      <c r="F129" s="4" t="s">
        <v>2118</v>
      </c>
      <c r="G129" s="4" t="s">
        <v>2102</v>
      </c>
    </row>
    <row r="130" spans="6:7" x14ac:dyDescent="0.2">
      <c r="F130" s="4" t="s">
        <v>2123</v>
      </c>
      <c r="G130" s="4" t="s">
        <v>2030</v>
      </c>
    </row>
    <row r="131" spans="6:7" x14ac:dyDescent="0.2">
      <c r="F131" s="4" t="s">
        <v>2114</v>
      </c>
      <c r="G131" s="4" t="s">
        <v>2030</v>
      </c>
    </row>
    <row r="132" spans="6:7" x14ac:dyDescent="0.2">
      <c r="F132" s="4" t="s">
        <v>2138</v>
      </c>
      <c r="G132" s="4" t="s">
        <v>2130</v>
      </c>
    </row>
    <row r="133" spans="6:7" x14ac:dyDescent="0.2">
      <c r="F133" s="4" t="s">
        <v>2139</v>
      </c>
      <c r="G133" s="4" t="s">
        <v>2030</v>
      </c>
    </row>
    <row r="134" spans="6:7" x14ac:dyDescent="0.2">
      <c r="F134" s="4" t="s">
        <v>2115</v>
      </c>
      <c r="G134" s="4" t="s">
        <v>2030</v>
      </c>
    </row>
    <row r="135" spans="6:7" x14ac:dyDescent="0.2">
      <c r="F135" s="4" t="s">
        <v>2093</v>
      </c>
      <c r="G135" s="4" t="s">
        <v>2079</v>
      </c>
    </row>
    <row r="136" spans="6:7" x14ac:dyDescent="0.2">
      <c r="F136" s="4" t="s">
        <v>2127</v>
      </c>
      <c r="G136" s="4" t="s">
        <v>2030</v>
      </c>
    </row>
    <row r="137" spans="6:7" x14ac:dyDescent="0.2">
      <c r="F137" s="4" t="s">
        <v>2113</v>
      </c>
      <c r="G137" s="4" t="s">
        <v>2030</v>
      </c>
    </row>
    <row r="138" spans="6:7" x14ac:dyDescent="0.2">
      <c r="F138" s="4" t="s">
        <v>2140</v>
      </c>
      <c r="G138" s="4" t="s">
        <v>2130</v>
      </c>
    </row>
    <row r="139" spans="6:7" x14ac:dyDescent="0.2">
      <c r="F139" s="4" t="s">
        <v>2098</v>
      </c>
      <c r="G139" s="4" t="s">
        <v>2030</v>
      </c>
    </row>
    <row r="140" spans="6:7" x14ac:dyDescent="0.2">
      <c r="F140" s="4" t="s">
        <v>2120</v>
      </c>
      <c r="G140" s="4" t="s">
        <v>2121</v>
      </c>
    </row>
    <row r="141" spans="6:7" x14ac:dyDescent="0.2">
      <c r="F141" s="4" t="s">
        <v>2112</v>
      </c>
      <c r="G141" s="4" t="s">
        <v>2030</v>
      </c>
    </row>
    <row r="142" spans="6:7" x14ac:dyDescent="0.2">
      <c r="F142" s="4" t="s">
        <v>2141</v>
      </c>
      <c r="G142" s="4" t="s">
        <v>2142</v>
      </c>
    </row>
    <row r="143" spans="6:7" x14ac:dyDescent="0.2">
      <c r="F143" s="4" t="s">
        <v>2143</v>
      </c>
      <c r="G143" s="4" t="s">
        <v>2142</v>
      </c>
    </row>
    <row r="144" spans="6:7" x14ac:dyDescent="0.2">
      <c r="F144" s="4" t="s">
        <v>2116</v>
      </c>
      <c r="G144" s="4" t="s">
        <v>2030</v>
      </c>
    </row>
    <row r="145" spans="6:7" x14ac:dyDescent="0.2">
      <c r="F145" s="4" t="s">
        <v>2131</v>
      </c>
      <c r="G145" s="4" t="s">
        <v>2130</v>
      </c>
    </row>
    <row r="146" spans="6:7" x14ac:dyDescent="0.2">
      <c r="F146" s="4" t="s">
        <v>2144</v>
      </c>
      <c r="G146" s="4" t="s">
        <v>2030</v>
      </c>
    </row>
    <row r="147" spans="6:7" x14ac:dyDescent="0.2">
      <c r="F147" s="4" t="s">
        <v>2085</v>
      </c>
      <c r="G147" s="4" t="s">
        <v>2081</v>
      </c>
    </row>
    <row r="148" spans="6:7" x14ac:dyDescent="0.2">
      <c r="F148" s="4" t="s">
        <v>2117</v>
      </c>
      <c r="G148" s="4" t="s">
        <v>2081</v>
      </c>
    </row>
    <row r="149" spans="6:7" x14ac:dyDescent="0.2">
      <c r="F149" s="4" t="s">
        <v>2134</v>
      </c>
      <c r="G149" s="4" t="s">
        <v>2125</v>
      </c>
    </row>
    <row r="150" spans="6:7" x14ac:dyDescent="0.2">
      <c r="F150" s="4" t="s">
        <v>2135</v>
      </c>
      <c r="G150" s="4" t="s">
        <v>2125</v>
      </c>
    </row>
    <row r="151" spans="6:7" x14ac:dyDescent="0.2">
      <c r="F151" s="4" t="s">
        <v>2131</v>
      </c>
      <c r="G151" s="4" t="s">
        <v>2130</v>
      </c>
    </row>
    <row r="152" spans="6:7" x14ac:dyDescent="0.2">
      <c r="F152" s="4" t="s">
        <v>2110</v>
      </c>
      <c r="G152" s="4" t="s">
        <v>2030</v>
      </c>
    </row>
    <row r="153" spans="6:7" x14ac:dyDescent="0.2">
      <c r="F153" s="4" t="s">
        <v>2101</v>
      </c>
      <c r="G153" s="4" t="s">
        <v>2102</v>
      </c>
    </row>
    <row r="154" spans="6:7" x14ac:dyDescent="0.2">
      <c r="F154" s="4" t="s">
        <v>1923</v>
      </c>
      <c r="G154" s="4" t="s">
        <v>2081</v>
      </c>
    </row>
    <row r="155" spans="6:7" x14ac:dyDescent="0.2">
      <c r="F155" s="4" t="s">
        <v>2140</v>
      </c>
      <c r="G155" s="4" t="s">
        <v>2130</v>
      </c>
    </row>
    <row r="156" spans="6:7" x14ac:dyDescent="0.2">
      <c r="F156" s="4" t="s">
        <v>2118</v>
      </c>
      <c r="G156" s="4" t="s">
        <v>2102</v>
      </c>
    </row>
    <row r="157" spans="6:7" x14ac:dyDescent="0.2">
      <c r="F157" s="4" t="s">
        <v>2126</v>
      </c>
      <c r="G157" s="4" t="s">
        <v>2030</v>
      </c>
    </row>
    <row r="158" spans="6:7" x14ac:dyDescent="0.2">
      <c r="F158" s="4" t="s">
        <v>2120</v>
      </c>
      <c r="G158" s="4" t="s">
        <v>2121</v>
      </c>
    </row>
    <row r="159" spans="6:7" x14ac:dyDescent="0.2">
      <c r="F159" s="4" t="s">
        <v>2145</v>
      </c>
      <c r="G159" s="4" t="s">
        <v>2030</v>
      </c>
    </row>
    <row r="160" spans="6:7" x14ac:dyDescent="0.2">
      <c r="F160" s="4" t="s">
        <v>2093</v>
      </c>
      <c r="G160" s="4" t="s">
        <v>2079</v>
      </c>
    </row>
    <row r="161" spans="6:7" x14ac:dyDescent="0.2">
      <c r="F161" s="4" t="s">
        <v>2117</v>
      </c>
      <c r="G161" s="4" t="s">
        <v>2081</v>
      </c>
    </row>
    <row r="162" spans="6:7" x14ac:dyDescent="0.2">
      <c r="F162" s="4" t="s">
        <v>1922</v>
      </c>
      <c r="G162" s="4" t="s">
        <v>2079</v>
      </c>
    </row>
    <row r="163" spans="6:7" x14ac:dyDescent="0.2">
      <c r="F163" s="4" t="s">
        <v>2101</v>
      </c>
      <c r="G163" s="4" t="s">
        <v>2102</v>
      </c>
    </row>
    <row r="164" spans="6:7" x14ac:dyDescent="0.2">
      <c r="F164" s="4" t="s">
        <v>2146</v>
      </c>
      <c r="G164" s="4" t="s">
        <v>2142</v>
      </c>
    </row>
    <row r="165" spans="6:7" x14ac:dyDescent="0.2">
      <c r="F165" s="4" t="s">
        <v>2124</v>
      </c>
      <c r="G165" s="4" t="s">
        <v>2030</v>
      </c>
    </row>
    <row r="166" spans="6:7" x14ac:dyDescent="0.2">
      <c r="F166" s="4" t="s">
        <v>2108</v>
      </c>
      <c r="G166" s="4" t="s">
        <v>2030</v>
      </c>
    </row>
    <row r="167" spans="6:7" x14ac:dyDescent="0.2">
      <c r="F167" s="4" t="s">
        <v>2083</v>
      </c>
      <c r="G167" s="4" t="s">
        <v>2030</v>
      </c>
    </row>
    <row r="168" spans="6:7" x14ac:dyDescent="0.2">
      <c r="F168" s="4" t="s">
        <v>2139</v>
      </c>
      <c r="G168" s="4" t="s">
        <v>2030</v>
      </c>
    </row>
    <row r="169" spans="6:7" x14ac:dyDescent="0.2">
      <c r="F169" s="4" t="s">
        <v>2122</v>
      </c>
      <c r="G169" s="4" t="s">
        <v>2030</v>
      </c>
    </row>
    <row r="170" spans="6:7" x14ac:dyDescent="0.2">
      <c r="F170" s="4" t="s">
        <v>2123</v>
      </c>
      <c r="G170" s="4" t="s">
        <v>2030</v>
      </c>
    </row>
    <row r="171" spans="6:7" x14ac:dyDescent="0.2">
      <c r="F171" s="4" t="s">
        <v>2098</v>
      </c>
      <c r="G171" s="4" t="s">
        <v>2030</v>
      </c>
    </row>
    <row r="172" spans="6:7" x14ac:dyDescent="0.2">
      <c r="F172" s="4" t="s">
        <v>2105</v>
      </c>
      <c r="G172" s="4" t="s">
        <v>2030</v>
      </c>
    </row>
    <row r="173" spans="6:7" x14ac:dyDescent="0.2">
      <c r="F173" s="4" t="s">
        <v>2147</v>
      </c>
      <c r="G173" s="4" t="s">
        <v>2030</v>
      </c>
    </row>
    <row r="174" spans="6:7" x14ac:dyDescent="0.2">
      <c r="F174" s="4" t="s">
        <v>2095</v>
      </c>
      <c r="G174" s="4" t="s">
        <v>2096</v>
      </c>
    </row>
    <row r="175" spans="6:7" x14ac:dyDescent="0.2">
      <c r="F175" s="4" t="s">
        <v>2148</v>
      </c>
      <c r="G175" s="4" t="s">
        <v>2130</v>
      </c>
    </row>
    <row r="176" spans="6:7" x14ac:dyDescent="0.2">
      <c r="F176" s="4" t="s">
        <v>2129</v>
      </c>
      <c r="G176" s="4" t="s">
        <v>2130</v>
      </c>
    </row>
    <row r="177" spans="6:7" x14ac:dyDescent="0.2">
      <c r="F177" s="4" t="s">
        <v>2140</v>
      </c>
      <c r="G177" s="4" t="s">
        <v>2130</v>
      </c>
    </row>
    <row r="178" spans="6:7" x14ac:dyDescent="0.2">
      <c r="F178" s="4" t="s">
        <v>2131</v>
      </c>
      <c r="G178" s="4" t="s">
        <v>2130</v>
      </c>
    </row>
    <row r="179" spans="6:7" x14ac:dyDescent="0.2">
      <c r="F179" s="4" t="s">
        <v>1923</v>
      </c>
      <c r="G179" s="4" t="s">
        <v>2081</v>
      </c>
    </row>
    <row r="180" spans="6:7" x14ac:dyDescent="0.2">
      <c r="F180" s="4" t="s">
        <v>2141</v>
      </c>
      <c r="G180" s="4" t="s">
        <v>2142</v>
      </c>
    </row>
    <row r="181" spans="6:7" x14ac:dyDescent="0.2">
      <c r="F181" s="4" t="s">
        <v>2149</v>
      </c>
      <c r="G181" s="4" t="s">
        <v>2130</v>
      </c>
    </row>
    <row r="182" spans="6:7" x14ac:dyDescent="0.2">
      <c r="F182" s="4" t="s">
        <v>2127</v>
      </c>
      <c r="G182" s="4" t="s">
        <v>2030</v>
      </c>
    </row>
    <row r="183" spans="6:7" x14ac:dyDescent="0.2">
      <c r="F183" s="4" t="s">
        <v>2084</v>
      </c>
      <c r="G183" s="4" t="s">
        <v>2030</v>
      </c>
    </row>
    <row r="184" spans="6:7" x14ac:dyDescent="0.2">
      <c r="F184" s="4" t="s">
        <v>2116</v>
      </c>
      <c r="G184" s="4" t="s">
        <v>2030</v>
      </c>
    </row>
    <row r="185" spans="6:7" x14ac:dyDescent="0.2">
      <c r="F185" s="4" t="s">
        <v>2150</v>
      </c>
      <c r="G185" s="4" t="s">
        <v>2125</v>
      </c>
    </row>
    <row r="186" spans="6:7" x14ac:dyDescent="0.2">
      <c r="F186" s="4" t="s">
        <v>2080</v>
      </c>
      <c r="G186" s="4" t="s">
        <v>2081</v>
      </c>
    </row>
    <row r="187" spans="6:7" x14ac:dyDescent="0.2">
      <c r="F187" s="4" t="s">
        <v>2120</v>
      </c>
      <c r="G187" s="4" t="s">
        <v>2121</v>
      </c>
    </row>
    <row r="188" spans="6:7" x14ac:dyDescent="0.2">
      <c r="F188" s="4" t="s">
        <v>2118</v>
      </c>
      <c r="G188" s="4" t="s">
        <v>2102</v>
      </c>
    </row>
    <row r="189" spans="6:7" x14ac:dyDescent="0.2">
      <c r="F189" s="4" t="s">
        <v>2144</v>
      </c>
      <c r="G189" s="4" t="s">
        <v>2030</v>
      </c>
    </row>
    <row r="190" spans="6:7" x14ac:dyDescent="0.2">
      <c r="F190" s="4" t="s">
        <v>2117</v>
      </c>
      <c r="G190" s="4" t="s">
        <v>2081</v>
      </c>
    </row>
    <row r="191" spans="6:7" x14ac:dyDescent="0.2">
      <c r="F191" s="4" t="s">
        <v>2089</v>
      </c>
      <c r="G191" s="4" t="s">
        <v>2081</v>
      </c>
    </row>
    <row r="192" spans="6:7" x14ac:dyDescent="0.2">
      <c r="F192" s="4" t="s">
        <v>1922</v>
      </c>
      <c r="G192" s="4" t="s">
        <v>2079</v>
      </c>
    </row>
    <row r="193" spans="6:7" x14ac:dyDescent="0.2">
      <c r="F193" s="4" t="s">
        <v>2136</v>
      </c>
      <c r="G193" s="4" t="s">
        <v>2030</v>
      </c>
    </row>
    <row r="194" spans="6:7" x14ac:dyDescent="0.2">
      <c r="F194" s="4" t="s">
        <v>2087</v>
      </c>
      <c r="G194" s="4" t="s">
        <v>2081</v>
      </c>
    </row>
    <row r="195" spans="6:7" x14ac:dyDescent="0.2">
      <c r="F195" s="4" t="s">
        <v>2101</v>
      </c>
      <c r="G195" s="4" t="s">
        <v>2102</v>
      </c>
    </row>
    <row r="196" spans="6:7" x14ac:dyDescent="0.2">
      <c r="F196" s="4" t="s">
        <v>2127</v>
      </c>
      <c r="G196" s="4" t="s">
        <v>2030</v>
      </c>
    </row>
    <row r="197" spans="6:7" x14ac:dyDescent="0.2">
      <c r="F197" s="4" t="s">
        <v>2105</v>
      </c>
      <c r="G197" s="4" t="s">
        <v>2030</v>
      </c>
    </row>
    <row r="198" spans="6:7" x14ac:dyDescent="0.2">
      <c r="F198" s="4" t="s">
        <v>2114</v>
      </c>
      <c r="G198" s="4" t="s">
        <v>2030</v>
      </c>
    </row>
    <row r="199" spans="6:7" x14ac:dyDescent="0.2">
      <c r="F199" s="4" t="s">
        <v>2124</v>
      </c>
      <c r="G199" s="4" t="s">
        <v>2030</v>
      </c>
    </row>
    <row r="200" spans="6:7" x14ac:dyDescent="0.2">
      <c r="F200" s="4" t="s">
        <v>2118</v>
      </c>
      <c r="G200" s="4" t="s">
        <v>2102</v>
      </c>
    </row>
    <row r="201" spans="6:7" x14ac:dyDescent="0.2">
      <c r="F201" s="4" t="s">
        <v>2108</v>
      </c>
      <c r="G201" s="4" t="s">
        <v>2030</v>
      </c>
    </row>
    <row r="202" spans="6:7" x14ac:dyDescent="0.2">
      <c r="F202" s="4" t="s">
        <v>2083</v>
      </c>
      <c r="G202" s="4" t="s">
        <v>2030</v>
      </c>
    </row>
    <row r="203" spans="6:7" x14ac:dyDescent="0.2">
      <c r="F203" s="4" t="s">
        <v>2080</v>
      </c>
      <c r="G203" s="4" t="s">
        <v>2081</v>
      </c>
    </row>
    <row r="204" spans="6:7" x14ac:dyDescent="0.2">
      <c r="F204" s="4" t="s">
        <v>2148</v>
      </c>
      <c r="G204" s="4" t="s">
        <v>2130</v>
      </c>
    </row>
    <row r="205" spans="6:7" x14ac:dyDescent="0.2">
      <c r="F205" s="4" t="s">
        <v>2131</v>
      </c>
      <c r="G205" s="4" t="s">
        <v>2130</v>
      </c>
    </row>
    <row r="206" spans="6:7" x14ac:dyDescent="0.2">
      <c r="F206" s="4" t="s">
        <v>2133</v>
      </c>
      <c r="G206" s="4" t="s">
        <v>2130</v>
      </c>
    </row>
    <row r="207" spans="6:7" x14ac:dyDescent="0.2">
      <c r="F207" s="4" t="s">
        <v>2112</v>
      </c>
      <c r="G207" s="4" t="s">
        <v>2030</v>
      </c>
    </row>
    <row r="208" spans="6:7" x14ac:dyDescent="0.2">
      <c r="F208" s="4" t="s">
        <v>2151</v>
      </c>
      <c r="G208" s="4" t="s">
        <v>2130</v>
      </c>
    </row>
    <row r="209" spans="6:7" x14ac:dyDescent="0.2">
      <c r="F209" s="4" t="s">
        <v>2129</v>
      </c>
      <c r="G209" s="4" t="s">
        <v>2130</v>
      </c>
    </row>
    <row r="210" spans="6:7" x14ac:dyDescent="0.2">
      <c r="F210" s="4" t="s">
        <v>1923</v>
      </c>
      <c r="G210" s="4" t="s">
        <v>2081</v>
      </c>
    </row>
    <row r="211" spans="6:7" x14ac:dyDescent="0.2">
      <c r="F211" s="4" t="s">
        <v>2152</v>
      </c>
      <c r="G211" s="4" t="s">
        <v>2142</v>
      </c>
    </row>
    <row r="212" spans="6:7" x14ac:dyDescent="0.2">
      <c r="F212" s="4" t="s">
        <v>2120</v>
      </c>
      <c r="G212" s="4" t="s">
        <v>2121</v>
      </c>
    </row>
    <row r="213" spans="6:7" x14ac:dyDescent="0.2">
      <c r="F213" s="4" t="s">
        <v>2147</v>
      </c>
      <c r="G213" s="4" t="s">
        <v>2030</v>
      </c>
    </row>
    <row r="214" spans="6:7" x14ac:dyDescent="0.2">
      <c r="F214" s="4" t="s">
        <v>2149</v>
      </c>
      <c r="G214" s="4" t="s">
        <v>2130</v>
      </c>
    </row>
    <row r="215" spans="6:7" x14ac:dyDescent="0.2">
      <c r="F215" s="4" t="s">
        <v>2153</v>
      </c>
      <c r="G215" s="4" t="s">
        <v>2130</v>
      </c>
    </row>
    <row r="216" spans="6:7" x14ac:dyDescent="0.2">
      <c r="F216" s="4" t="s">
        <v>2085</v>
      </c>
      <c r="G216" s="4" t="s">
        <v>2081</v>
      </c>
    </row>
    <row r="217" spans="6:7" x14ac:dyDescent="0.2">
      <c r="F217" s="4" t="s">
        <v>2101</v>
      </c>
      <c r="G217" s="4" t="s">
        <v>2102</v>
      </c>
    </row>
    <row r="218" spans="6:7" x14ac:dyDescent="0.2">
      <c r="F218" s="4" t="s">
        <v>2029</v>
      </c>
      <c r="G218" s="4" t="s">
        <v>2030</v>
      </c>
    </row>
    <row r="219" spans="6:7" x14ac:dyDescent="0.2">
      <c r="F219" s="4" t="s">
        <v>2150</v>
      </c>
      <c r="G219" s="4" t="s">
        <v>2125</v>
      </c>
    </row>
    <row r="220" spans="6:7" x14ac:dyDescent="0.2">
      <c r="F220" s="4" t="s">
        <v>1899</v>
      </c>
      <c r="G220" s="4" t="s">
        <v>2125</v>
      </c>
    </row>
    <row r="221" spans="6:7" x14ac:dyDescent="0.2">
      <c r="F221" s="4" t="s">
        <v>2120</v>
      </c>
      <c r="G221" s="4" t="s">
        <v>2121</v>
      </c>
    </row>
    <row r="222" spans="6:7" x14ac:dyDescent="0.2">
      <c r="F222" s="4" t="s">
        <v>2087</v>
      </c>
      <c r="G222" s="4" t="s">
        <v>2081</v>
      </c>
    </row>
    <row r="223" spans="6:7" x14ac:dyDescent="0.2">
      <c r="F223" s="4" t="s">
        <v>2080</v>
      </c>
      <c r="G223" s="4" t="s">
        <v>2081</v>
      </c>
    </row>
    <row r="224" spans="6:7" x14ac:dyDescent="0.2">
      <c r="F224" s="4" t="s">
        <v>2154</v>
      </c>
      <c r="G224" s="4" t="s">
        <v>2142</v>
      </c>
    </row>
    <row r="225" spans="6:7" x14ac:dyDescent="0.2">
      <c r="F225" s="4" t="s">
        <v>2118</v>
      </c>
      <c r="G225" s="4" t="s">
        <v>2102</v>
      </c>
    </row>
    <row r="226" spans="6:7" x14ac:dyDescent="0.2">
      <c r="F226" s="4" t="s">
        <v>2091</v>
      </c>
      <c r="G226" s="4" t="s">
        <v>2030</v>
      </c>
    </row>
    <row r="227" spans="6:7" x14ac:dyDescent="0.2">
      <c r="F227" s="4" t="s">
        <v>2095</v>
      </c>
      <c r="G227" s="4" t="s">
        <v>2096</v>
      </c>
    </row>
    <row r="228" spans="6:7" x14ac:dyDescent="0.2">
      <c r="F228" s="4" t="s">
        <v>2093</v>
      </c>
      <c r="G228" s="4" t="s">
        <v>2079</v>
      </c>
    </row>
    <row r="229" spans="6:7" x14ac:dyDescent="0.2">
      <c r="F229" s="4" t="s">
        <v>2117</v>
      </c>
      <c r="G229" s="4" t="s">
        <v>2081</v>
      </c>
    </row>
    <row r="230" spans="6:7" x14ac:dyDescent="0.2">
      <c r="F230" s="4" t="s">
        <v>2137</v>
      </c>
      <c r="G230" s="4" t="s">
        <v>2030</v>
      </c>
    </row>
    <row r="231" spans="6:7" x14ac:dyDescent="0.2">
      <c r="F231" s="4" t="s">
        <v>2087</v>
      </c>
      <c r="G231" s="4" t="s">
        <v>2081</v>
      </c>
    </row>
    <row r="232" spans="6:7" x14ac:dyDescent="0.2">
      <c r="F232" s="4" t="s">
        <v>2124</v>
      </c>
      <c r="G232" s="4" t="s">
        <v>2030</v>
      </c>
    </row>
    <row r="233" spans="6:7" x14ac:dyDescent="0.2">
      <c r="F233" s="4" t="s">
        <v>2144</v>
      </c>
      <c r="G233" s="4" t="s">
        <v>2030</v>
      </c>
    </row>
    <row r="234" spans="6:7" x14ac:dyDescent="0.2">
      <c r="F234" s="4" t="s">
        <v>2110</v>
      </c>
      <c r="G234" s="4" t="s">
        <v>2030</v>
      </c>
    </row>
    <row r="235" spans="6:7" x14ac:dyDescent="0.2">
      <c r="F235" s="4" t="s">
        <v>2136</v>
      </c>
      <c r="G235" s="4" t="s">
        <v>2030</v>
      </c>
    </row>
    <row r="236" spans="6:7" x14ac:dyDescent="0.2">
      <c r="F236" s="4" t="s">
        <v>2126</v>
      </c>
      <c r="G236" s="4" t="s">
        <v>2030</v>
      </c>
    </row>
    <row r="237" spans="6:7" x14ac:dyDescent="0.2">
      <c r="F237" s="4" t="s">
        <v>2120</v>
      </c>
      <c r="G237" s="4" t="s">
        <v>2121</v>
      </c>
    </row>
    <row r="238" spans="6:7" x14ac:dyDescent="0.2">
      <c r="F238" s="4" t="s">
        <v>2122</v>
      </c>
      <c r="G238" s="4" t="s">
        <v>2030</v>
      </c>
    </row>
    <row r="239" spans="6:7" x14ac:dyDescent="0.2">
      <c r="F239" s="4" t="s">
        <v>2131</v>
      </c>
      <c r="G239" s="4" t="s">
        <v>2130</v>
      </c>
    </row>
    <row r="240" spans="6:7" x14ac:dyDescent="0.2">
      <c r="F240" s="4" t="s">
        <v>2151</v>
      </c>
      <c r="G240" s="4" t="s">
        <v>2130</v>
      </c>
    </row>
    <row r="241" spans="6:7" x14ac:dyDescent="0.2">
      <c r="F241" s="4" t="s">
        <v>2098</v>
      </c>
      <c r="G241" s="4" t="s">
        <v>2030</v>
      </c>
    </row>
    <row r="242" spans="6:7" x14ac:dyDescent="0.2">
      <c r="F242" s="4" t="s">
        <v>2129</v>
      </c>
      <c r="G242" s="4" t="s">
        <v>2130</v>
      </c>
    </row>
    <row r="243" spans="6:7" x14ac:dyDescent="0.2">
      <c r="F243" s="4" t="s">
        <v>2080</v>
      </c>
      <c r="G243" s="4" t="s">
        <v>2081</v>
      </c>
    </row>
    <row r="244" spans="6:7" x14ac:dyDescent="0.2">
      <c r="F244" s="4" t="s">
        <v>2152</v>
      </c>
      <c r="G244" s="4" t="s">
        <v>2142</v>
      </c>
    </row>
    <row r="245" spans="6:7" x14ac:dyDescent="0.2">
      <c r="F245" s="4" t="s">
        <v>1923</v>
      </c>
      <c r="G245" s="4" t="s">
        <v>2081</v>
      </c>
    </row>
    <row r="246" spans="6:7" x14ac:dyDescent="0.2">
      <c r="F246" s="4" t="s">
        <v>2085</v>
      </c>
      <c r="G246" s="4" t="s">
        <v>2081</v>
      </c>
    </row>
    <row r="247" spans="6:7" x14ac:dyDescent="0.2">
      <c r="F247" s="4" t="s">
        <v>2112</v>
      </c>
      <c r="G247" s="4" t="s">
        <v>2030</v>
      </c>
    </row>
    <row r="248" spans="6:7" x14ac:dyDescent="0.2">
      <c r="F248" s="4" t="s">
        <v>2118</v>
      </c>
      <c r="G248" s="4" t="s">
        <v>2102</v>
      </c>
    </row>
    <row r="249" spans="6:7" x14ac:dyDescent="0.2">
      <c r="F249" s="4" t="s">
        <v>2093</v>
      </c>
      <c r="G249" s="4" t="s">
        <v>2079</v>
      </c>
    </row>
    <row r="250" spans="6:7" x14ac:dyDescent="0.2">
      <c r="F250" s="4" t="s">
        <v>2120</v>
      </c>
      <c r="G250" s="4" t="s">
        <v>2121</v>
      </c>
    </row>
    <row r="251" spans="6:7" x14ac:dyDescent="0.2">
      <c r="F251" s="4" t="s">
        <v>2029</v>
      </c>
      <c r="G251" s="4" t="s">
        <v>2030</v>
      </c>
    </row>
    <row r="252" spans="6:7" x14ac:dyDescent="0.2">
      <c r="F252" s="4" t="s">
        <v>2087</v>
      </c>
      <c r="G252" s="4" t="s">
        <v>2081</v>
      </c>
    </row>
    <row r="253" spans="6:7" x14ac:dyDescent="0.2">
      <c r="F253" s="4" t="s">
        <v>2114</v>
      </c>
      <c r="G253" s="4" t="s">
        <v>2030</v>
      </c>
    </row>
    <row r="254" spans="6:7" x14ac:dyDescent="0.2">
      <c r="F254" s="4" t="s">
        <v>2123</v>
      </c>
      <c r="G254" s="4" t="s">
        <v>2030</v>
      </c>
    </row>
    <row r="255" spans="6:7" x14ac:dyDescent="0.2">
      <c r="F255" s="4" t="s">
        <v>2089</v>
      </c>
      <c r="G255" s="4" t="s">
        <v>2081</v>
      </c>
    </row>
    <row r="256" spans="6:7" x14ac:dyDescent="0.2">
      <c r="F256" s="4" t="s">
        <v>2117</v>
      </c>
      <c r="G256" s="4" t="s">
        <v>2081</v>
      </c>
    </row>
    <row r="257" spans="6:7" x14ac:dyDescent="0.2">
      <c r="F257" s="4" t="s">
        <v>1922</v>
      </c>
      <c r="G257" s="4" t="s">
        <v>2079</v>
      </c>
    </row>
    <row r="258" spans="6:7" x14ac:dyDescent="0.2">
      <c r="F258" s="4" t="s">
        <v>2091</v>
      </c>
      <c r="G258" s="4" t="s">
        <v>2030</v>
      </c>
    </row>
    <row r="259" spans="6:7" x14ac:dyDescent="0.2">
      <c r="F259" s="4" t="s">
        <v>2093</v>
      </c>
      <c r="G259" s="4" t="s">
        <v>2079</v>
      </c>
    </row>
    <row r="260" spans="6:7" x14ac:dyDescent="0.2">
      <c r="F260" s="4" t="s">
        <v>2144</v>
      </c>
      <c r="G260" s="4" t="s">
        <v>2030</v>
      </c>
    </row>
    <row r="261" spans="6:7" x14ac:dyDescent="0.2">
      <c r="F261" s="4" t="s">
        <v>2129</v>
      </c>
      <c r="G261" s="4" t="s">
        <v>2130</v>
      </c>
    </row>
    <row r="262" spans="6:7" x14ac:dyDescent="0.2">
      <c r="F262" s="4" t="s">
        <v>2080</v>
      </c>
      <c r="G262" s="4" t="s">
        <v>2081</v>
      </c>
    </row>
    <row r="263" spans="6:7" x14ac:dyDescent="0.2">
      <c r="F263" s="4" t="s">
        <v>2138</v>
      </c>
      <c r="G263" s="4" t="s">
        <v>2130</v>
      </c>
    </row>
    <row r="264" spans="6:7" x14ac:dyDescent="0.2">
      <c r="F264" s="4" t="s">
        <v>2144</v>
      </c>
      <c r="G264" s="4" t="s">
        <v>2030</v>
      </c>
    </row>
    <row r="265" spans="6:7" x14ac:dyDescent="0.2">
      <c r="F265" s="4" t="s">
        <v>2089</v>
      </c>
      <c r="G265" s="4" t="s">
        <v>2081</v>
      </c>
    </row>
    <row r="266" spans="6:7" x14ac:dyDescent="0.2">
      <c r="F266" s="4" t="s">
        <v>2127</v>
      </c>
      <c r="G266" s="4" t="s">
        <v>2030</v>
      </c>
    </row>
    <row r="267" spans="6:7" x14ac:dyDescent="0.2">
      <c r="F267" s="4" t="s">
        <v>2104</v>
      </c>
      <c r="G267" s="4" t="s">
        <v>2096</v>
      </c>
    </row>
    <row r="268" spans="6:7" x14ac:dyDescent="0.2">
      <c r="F268" s="4" t="s">
        <v>2116</v>
      </c>
      <c r="G268" s="4" t="s">
        <v>2030</v>
      </c>
    </row>
    <row r="269" spans="6:7" x14ac:dyDescent="0.2">
      <c r="F269" s="4" t="s">
        <v>2095</v>
      </c>
      <c r="G269" s="4" t="s">
        <v>2096</v>
      </c>
    </row>
    <row r="270" spans="6:7" x14ac:dyDescent="0.2">
      <c r="F270" s="4" t="s">
        <v>1923</v>
      </c>
      <c r="G270" s="4" t="s">
        <v>2081</v>
      </c>
    </row>
    <row r="271" spans="6:7" x14ac:dyDescent="0.2">
      <c r="F271" s="4" t="s">
        <v>2087</v>
      </c>
      <c r="G271" s="4" t="s">
        <v>2081</v>
      </c>
    </row>
    <row r="272" spans="6:7" x14ac:dyDescent="0.2">
      <c r="F272" s="4" t="s">
        <v>2122</v>
      </c>
      <c r="G272" s="4" t="s">
        <v>2030</v>
      </c>
    </row>
    <row r="273" spans="6:7" x14ac:dyDescent="0.2">
      <c r="F273" s="4" t="s">
        <v>2133</v>
      </c>
      <c r="G273" s="4" t="s">
        <v>2130</v>
      </c>
    </row>
    <row r="274" spans="6:7" x14ac:dyDescent="0.2">
      <c r="F274" s="4" t="s">
        <v>2149</v>
      </c>
      <c r="G274" s="4" t="s">
        <v>2130</v>
      </c>
    </row>
    <row r="275" spans="6:7" x14ac:dyDescent="0.2">
      <c r="F275" s="4" t="s">
        <v>2118</v>
      </c>
      <c r="G275" s="4" t="s">
        <v>2102</v>
      </c>
    </row>
    <row r="276" spans="6:7" x14ac:dyDescent="0.2">
      <c r="F276" s="4" t="s">
        <v>2145</v>
      </c>
      <c r="G276" s="4" t="s">
        <v>2030</v>
      </c>
    </row>
    <row r="277" spans="6:7" x14ac:dyDescent="0.2">
      <c r="F277" s="4" t="s">
        <v>2140</v>
      </c>
      <c r="G277" s="4" t="s">
        <v>2130</v>
      </c>
    </row>
    <row r="278" spans="6:7" x14ac:dyDescent="0.2">
      <c r="F278" s="4" t="s">
        <v>1923</v>
      </c>
      <c r="G278" s="4" t="s">
        <v>2081</v>
      </c>
    </row>
    <row r="279" spans="6:7" x14ac:dyDescent="0.2">
      <c r="F279" s="4" t="s">
        <v>2101</v>
      </c>
      <c r="G279" s="4" t="s">
        <v>2102</v>
      </c>
    </row>
    <row r="280" spans="6:7" x14ac:dyDescent="0.2">
      <c r="F280" s="4" t="s">
        <v>2093</v>
      </c>
      <c r="G280" s="4" t="s">
        <v>2079</v>
      </c>
    </row>
    <row r="281" spans="6:7" x14ac:dyDescent="0.2">
      <c r="F281" s="4" t="s">
        <v>2138</v>
      </c>
      <c r="G281" s="4" t="s">
        <v>2130</v>
      </c>
    </row>
    <row r="282" spans="6:7" x14ac:dyDescent="0.2">
      <c r="F282" s="4" t="s">
        <v>2087</v>
      </c>
      <c r="G282" s="4" t="s">
        <v>2081</v>
      </c>
    </row>
    <row r="283" spans="6:7" x14ac:dyDescent="0.2">
      <c r="F283" s="4" t="s">
        <v>2147</v>
      </c>
      <c r="G283" s="4" t="s">
        <v>2030</v>
      </c>
    </row>
    <row r="284" spans="6:7" x14ac:dyDescent="0.2">
      <c r="F284" s="4" t="s">
        <v>2136</v>
      </c>
      <c r="G284" s="4" t="s">
        <v>2030</v>
      </c>
    </row>
    <row r="285" spans="6:7" x14ac:dyDescent="0.2">
      <c r="F285" s="4" t="s">
        <v>2080</v>
      </c>
      <c r="G285" s="4" t="s">
        <v>2081</v>
      </c>
    </row>
    <row r="286" spans="6:7" x14ac:dyDescent="0.2">
      <c r="F286" s="4" t="s">
        <v>2124</v>
      </c>
      <c r="G286" s="4" t="s">
        <v>2030</v>
      </c>
    </row>
    <row r="287" spans="6:7" x14ac:dyDescent="0.2">
      <c r="F287" s="4" t="s">
        <v>2089</v>
      </c>
      <c r="G287" s="4" t="s">
        <v>2081</v>
      </c>
    </row>
    <row r="288" spans="6:7" x14ac:dyDescent="0.2">
      <c r="F288" s="4" t="s">
        <v>2137</v>
      </c>
      <c r="G288" s="4" t="s">
        <v>2030</v>
      </c>
    </row>
    <row r="289" spans="6:7" x14ac:dyDescent="0.2">
      <c r="F289" s="4" t="s">
        <v>2122</v>
      </c>
      <c r="G289" s="4" t="s">
        <v>2030</v>
      </c>
    </row>
    <row r="290" spans="6:7" x14ac:dyDescent="0.2">
      <c r="F290" s="4" t="s">
        <v>2101</v>
      </c>
      <c r="G290" s="4" t="s">
        <v>2102</v>
      </c>
    </row>
    <row r="291" spans="6:7" x14ac:dyDescent="0.2">
      <c r="F291" s="4" t="s">
        <v>2126</v>
      </c>
      <c r="G291" s="4" t="s">
        <v>2030</v>
      </c>
    </row>
    <row r="292" spans="6:7" x14ac:dyDescent="0.2">
      <c r="F292" s="4" t="s">
        <v>2108</v>
      </c>
      <c r="G292" s="4" t="s">
        <v>2030</v>
      </c>
    </row>
    <row r="293" spans="6:7" x14ac:dyDescent="0.2">
      <c r="F293" s="4" t="s">
        <v>1923</v>
      </c>
      <c r="G293" s="4" t="s">
        <v>2081</v>
      </c>
    </row>
    <row r="294" spans="6:7" x14ac:dyDescent="0.2">
      <c r="F294" s="4" t="s">
        <v>2118</v>
      </c>
      <c r="G294" s="4" t="s">
        <v>2102</v>
      </c>
    </row>
    <row r="295" spans="6:7" x14ac:dyDescent="0.2">
      <c r="F295" s="4" t="s">
        <v>2093</v>
      </c>
      <c r="G295" s="4" t="s">
        <v>2079</v>
      </c>
    </row>
    <row r="296" spans="6:7" x14ac:dyDescent="0.2">
      <c r="F296" s="4" t="s">
        <v>1922</v>
      </c>
      <c r="G296" s="4" t="s">
        <v>2079</v>
      </c>
    </row>
    <row r="297" spans="6:7" x14ac:dyDescent="0.2">
      <c r="F297" s="4" t="s">
        <v>2123</v>
      </c>
      <c r="G297" s="4" t="s">
        <v>2030</v>
      </c>
    </row>
    <row r="298" spans="6:7" x14ac:dyDescent="0.2">
      <c r="F298" s="4" t="s">
        <v>2153</v>
      </c>
      <c r="G298" s="4" t="s">
        <v>2130</v>
      </c>
    </row>
    <row r="299" spans="6:7" x14ac:dyDescent="0.2">
      <c r="F299" s="4" t="s">
        <v>2133</v>
      </c>
      <c r="G299" s="4" t="s">
        <v>2130</v>
      </c>
    </row>
    <row r="300" spans="6:7" x14ac:dyDescent="0.2">
      <c r="F300" s="4" t="s">
        <v>2138</v>
      </c>
      <c r="G300" s="4" t="s">
        <v>2130</v>
      </c>
    </row>
    <row r="301" spans="6:7" x14ac:dyDescent="0.2">
      <c r="F301" s="4" t="s">
        <v>2149</v>
      </c>
      <c r="G301" s="4" t="s">
        <v>2130</v>
      </c>
    </row>
    <row r="302" spans="6:7" x14ac:dyDescent="0.2">
      <c r="F302" s="4" t="s">
        <v>2155</v>
      </c>
      <c r="G302" s="4" t="s">
        <v>2125</v>
      </c>
    </row>
    <row r="303" spans="6:7" x14ac:dyDescent="0.2">
      <c r="F303" s="4" t="s">
        <v>2117</v>
      </c>
      <c r="G303" s="4" t="s">
        <v>2081</v>
      </c>
    </row>
    <row r="304" spans="6:7" x14ac:dyDescent="0.2">
      <c r="F304" s="4" t="s">
        <v>2151</v>
      </c>
      <c r="G304" s="4" t="s">
        <v>2130</v>
      </c>
    </row>
    <row r="305" spans="6:7" x14ac:dyDescent="0.2">
      <c r="F305" s="4" t="s">
        <v>2134</v>
      </c>
      <c r="G305" s="4" t="s">
        <v>2125</v>
      </c>
    </row>
    <row r="306" spans="6:7" x14ac:dyDescent="0.2">
      <c r="F306" s="4" t="s">
        <v>2140</v>
      </c>
      <c r="G306" s="4" t="s">
        <v>2130</v>
      </c>
    </row>
    <row r="307" spans="6:7" x14ac:dyDescent="0.2">
      <c r="F307" s="4" t="s">
        <v>2117</v>
      </c>
      <c r="G307" s="4" t="s">
        <v>2081</v>
      </c>
    </row>
    <row r="308" spans="6:7" x14ac:dyDescent="0.2">
      <c r="F308" s="4" t="s">
        <v>2101</v>
      </c>
      <c r="G308" s="4" t="s">
        <v>2102</v>
      </c>
    </row>
    <row r="309" spans="6:7" x14ac:dyDescent="0.2">
      <c r="F309" s="4" t="s">
        <v>1922</v>
      </c>
      <c r="G309" s="4" t="s">
        <v>2079</v>
      </c>
    </row>
    <row r="310" spans="6:7" x14ac:dyDescent="0.2">
      <c r="F310" s="4" t="s">
        <v>1923</v>
      </c>
      <c r="G310" s="4" t="s">
        <v>2081</v>
      </c>
    </row>
    <row r="311" spans="6:7" x14ac:dyDescent="0.2">
      <c r="F311" s="4" t="s">
        <v>2118</v>
      </c>
      <c r="G311" s="4" t="s">
        <v>2102</v>
      </c>
    </row>
    <row r="312" spans="6:7" x14ac:dyDescent="0.2">
      <c r="F312" s="4" t="s">
        <v>2144</v>
      </c>
      <c r="G312" s="4" t="s">
        <v>2030</v>
      </c>
    </row>
    <row r="313" spans="6:7" x14ac:dyDescent="0.2">
      <c r="F313" s="4" t="s">
        <v>2156</v>
      </c>
      <c r="G313" s="4" t="s">
        <v>2130</v>
      </c>
    </row>
    <row r="314" spans="6:7" x14ac:dyDescent="0.2">
      <c r="F314" s="4" t="s">
        <v>2095</v>
      </c>
      <c r="G314" s="4" t="s">
        <v>2096</v>
      </c>
    </row>
    <row r="315" spans="6:7" x14ac:dyDescent="0.2">
      <c r="F315" s="4" t="s">
        <v>2126</v>
      </c>
      <c r="G315" s="4" t="s">
        <v>2030</v>
      </c>
    </row>
    <row r="316" spans="6:7" x14ac:dyDescent="0.2">
      <c r="F316" s="4" t="s">
        <v>2098</v>
      </c>
      <c r="G316" s="4" t="s">
        <v>2030</v>
      </c>
    </row>
    <row r="317" spans="6:7" x14ac:dyDescent="0.2">
      <c r="F317" s="4" t="s">
        <v>2101</v>
      </c>
      <c r="G317" s="4" t="s">
        <v>2102</v>
      </c>
    </row>
    <row r="318" spans="6:7" x14ac:dyDescent="0.2">
      <c r="F318" s="4" t="s">
        <v>2136</v>
      </c>
      <c r="G318" s="4" t="s">
        <v>2030</v>
      </c>
    </row>
    <row r="319" spans="6:7" x14ac:dyDescent="0.2">
      <c r="F319" s="4" t="s">
        <v>2145</v>
      </c>
      <c r="G319" s="4" t="s">
        <v>2030</v>
      </c>
    </row>
    <row r="320" spans="6:7" x14ac:dyDescent="0.2">
      <c r="F320" s="4" t="s">
        <v>2137</v>
      </c>
      <c r="G320" s="4" t="s">
        <v>2030</v>
      </c>
    </row>
    <row r="321" spans="6:7" x14ac:dyDescent="0.2">
      <c r="F321" s="4" t="s">
        <v>2141</v>
      </c>
      <c r="G321" s="4" t="s">
        <v>2142</v>
      </c>
    </row>
    <row r="322" spans="6:7" x14ac:dyDescent="0.2">
      <c r="F322" s="4" t="s">
        <v>1922</v>
      </c>
      <c r="G322" s="4" t="s">
        <v>2079</v>
      </c>
    </row>
    <row r="323" spans="6:7" x14ac:dyDescent="0.2">
      <c r="F323" s="4" t="s">
        <v>2087</v>
      </c>
      <c r="G323" s="4" t="s">
        <v>2081</v>
      </c>
    </row>
    <row r="324" spans="6:7" x14ac:dyDescent="0.2">
      <c r="F324" s="4" t="s">
        <v>2117</v>
      </c>
      <c r="G324" s="4" t="s">
        <v>2081</v>
      </c>
    </row>
    <row r="325" spans="6:7" x14ac:dyDescent="0.2">
      <c r="F325" s="4" t="s">
        <v>2091</v>
      </c>
      <c r="G325" s="4" t="s">
        <v>2030</v>
      </c>
    </row>
    <row r="326" spans="6:7" x14ac:dyDescent="0.2">
      <c r="F326" s="4" t="s">
        <v>1923</v>
      </c>
      <c r="G326" s="4" t="s">
        <v>2081</v>
      </c>
    </row>
    <row r="327" spans="6:7" x14ac:dyDescent="0.2">
      <c r="F327" s="4" t="s">
        <v>2140</v>
      </c>
      <c r="G327" s="4" t="s">
        <v>2130</v>
      </c>
    </row>
    <row r="328" spans="6:7" x14ac:dyDescent="0.2">
      <c r="F328" s="4" t="s">
        <v>2118</v>
      </c>
      <c r="G328" s="4" t="s">
        <v>2102</v>
      </c>
    </row>
    <row r="329" spans="6:7" x14ac:dyDescent="0.2">
      <c r="F329" s="4" t="s">
        <v>2131</v>
      </c>
      <c r="G329" s="4" t="s">
        <v>2130</v>
      </c>
    </row>
    <row r="330" spans="6:7" x14ac:dyDescent="0.2">
      <c r="F330" s="4" t="s">
        <v>2153</v>
      </c>
      <c r="G330" s="4" t="s">
        <v>2130</v>
      </c>
    </row>
    <row r="331" spans="6:7" x14ac:dyDescent="0.2">
      <c r="F331" s="4" t="s">
        <v>2151</v>
      </c>
      <c r="G331" s="4" t="s">
        <v>2130</v>
      </c>
    </row>
    <row r="332" spans="6:7" x14ac:dyDescent="0.2">
      <c r="F332" s="4" t="s">
        <v>2155</v>
      </c>
      <c r="G332" s="4" t="s">
        <v>2125</v>
      </c>
    </row>
    <row r="333" spans="6:7" x14ac:dyDescent="0.2">
      <c r="F333" s="4" t="s">
        <v>2093</v>
      </c>
      <c r="G333" s="4" t="s">
        <v>2079</v>
      </c>
    </row>
    <row r="334" spans="6:7" x14ac:dyDescent="0.2">
      <c r="F334" s="4" t="s">
        <v>2114</v>
      </c>
      <c r="G334" s="4" t="s">
        <v>2030</v>
      </c>
    </row>
    <row r="335" spans="6:7" x14ac:dyDescent="0.2">
      <c r="F335" s="4" t="s">
        <v>2127</v>
      </c>
      <c r="G335" s="4" t="s">
        <v>2030</v>
      </c>
    </row>
    <row r="336" spans="6:7" x14ac:dyDescent="0.2">
      <c r="F336" s="4" t="s">
        <v>2143</v>
      </c>
      <c r="G336" s="4" t="s">
        <v>2142</v>
      </c>
    </row>
    <row r="337" spans="6:7" x14ac:dyDescent="0.2">
      <c r="F337" s="4" t="s">
        <v>2134</v>
      </c>
      <c r="G337" s="4" t="s">
        <v>2125</v>
      </c>
    </row>
    <row r="338" spans="6:7" x14ac:dyDescent="0.2">
      <c r="F338" s="4" t="s">
        <v>2105</v>
      </c>
      <c r="G338" s="4" t="s">
        <v>2030</v>
      </c>
    </row>
    <row r="339" spans="6:7" x14ac:dyDescent="0.2">
      <c r="F339" s="4" t="s">
        <v>2093</v>
      </c>
      <c r="G339" s="4" t="s">
        <v>2079</v>
      </c>
    </row>
    <row r="340" spans="6:7" x14ac:dyDescent="0.2">
      <c r="F340" s="4" t="s">
        <v>2138</v>
      </c>
      <c r="G340" s="4" t="s">
        <v>2130</v>
      </c>
    </row>
    <row r="341" spans="6:7" x14ac:dyDescent="0.2">
      <c r="F341" s="4" t="s">
        <v>2101</v>
      </c>
      <c r="G341" s="4" t="s">
        <v>2102</v>
      </c>
    </row>
    <row r="342" spans="6:7" x14ac:dyDescent="0.2">
      <c r="F342" s="4" t="s">
        <v>2156</v>
      </c>
      <c r="G342" s="4" t="s">
        <v>2130</v>
      </c>
    </row>
    <row r="343" spans="6:7" x14ac:dyDescent="0.2">
      <c r="F343" s="4" t="s">
        <v>2135</v>
      </c>
      <c r="G343" s="4" t="s">
        <v>2125</v>
      </c>
    </row>
    <row r="344" spans="6:7" x14ac:dyDescent="0.2">
      <c r="F344" s="4" t="s">
        <v>2118</v>
      </c>
      <c r="G344" s="4" t="s">
        <v>2102</v>
      </c>
    </row>
    <row r="345" spans="6:7" x14ac:dyDescent="0.2">
      <c r="F345" s="4" t="s">
        <v>2089</v>
      </c>
      <c r="G345" s="4" t="s">
        <v>2081</v>
      </c>
    </row>
    <row r="346" spans="6:7" x14ac:dyDescent="0.2">
      <c r="F346" s="4" t="s">
        <v>2124</v>
      </c>
      <c r="G346" s="4" t="s">
        <v>2030</v>
      </c>
    </row>
    <row r="347" spans="6:7" x14ac:dyDescent="0.2">
      <c r="F347" s="4" t="s">
        <v>2141</v>
      </c>
      <c r="G347" s="4" t="s">
        <v>2142</v>
      </c>
    </row>
    <row r="348" spans="6:7" x14ac:dyDescent="0.2">
      <c r="F348" s="4" t="s">
        <v>1923</v>
      </c>
      <c r="G348" s="4" t="s">
        <v>2081</v>
      </c>
    </row>
    <row r="349" spans="6:7" x14ac:dyDescent="0.2">
      <c r="F349" s="4" t="s">
        <v>2114</v>
      </c>
      <c r="G349" s="4" t="s">
        <v>2030</v>
      </c>
    </row>
    <row r="350" spans="6:7" x14ac:dyDescent="0.2">
      <c r="F350" s="4" t="s">
        <v>2149</v>
      </c>
      <c r="G350" s="4" t="s">
        <v>2130</v>
      </c>
    </row>
    <row r="351" spans="6:7" x14ac:dyDescent="0.2">
      <c r="F351" s="4" t="s">
        <v>2093</v>
      </c>
      <c r="G351" s="4" t="s">
        <v>2079</v>
      </c>
    </row>
    <row r="352" spans="6:7" x14ac:dyDescent="0.2">
      <c r="F352" s="4" t="s">
        <v>2117</v>
      </c>
      <c r="G352" s="4" t="s">
        <v>2081</v>
      </c>
    </row>
    <row r="353" spans="6:7" x14ac:dyDescent="0.2">
      <c r="F353" s="4" t="s">
        <v>2110</v>
      </c>
      <c r="G353" s="4" t="s">
        <v>2030</v>
      </c>
    </row>
    <row r="354" spans="6:7" x14ac:dyDescent="0.2">
      <c r="F354" s="4" t="s">
        <v>2151</v>
      </c>
      <c r="G354" s="4" t="s">
        <v>2130</v>
      </c>
    </row>
    <row r="355" spans="6:7" x14ac:dyDescent="0.2">
      <c r="F355" s="4" t="s">
        <v>2154</v>
      </c>
      <c r="G355" s="4" t="s">
        <v>2142</v>
      </c>
    </row>
    <row r="356" spans="6:7" x14ac:dyDescent="0.2">
      <c r="F356" s="4" t="s">
        <v>2101</v>
      </c>
      <c r="G356" s="4" t="s">
        <v>2102</v>
      </c>
    </row>
    <row r="357" spans="6:7" x14ac:dyDescent="0.2">
      <c r="F357" s="4" t="s">
        <v>1899</v>
      </c>
      <c r="G357" s="4" t="s">
        <v>2125</v>
      </c>
    </row>
    <row r="358" spans="6:7" x14ac:dyDescent="0.2">
      <c r="F358" s="4" t="s">
        <v>2144</v>
      </c>
      <c r="G358" s="4" t="s">
        <v>2030</v>
      </c>
    </row>
    <row r="359" spans="6:7" x14ac:dyDescent="0.2">
      <c r="F359" s="4" t="s">
        <v>2122</v>
      </c>
      <c r="G359" s="4" t="s">
        <v>2030</v>
      </c>
    </row>
    <row r="360" spans="6:7" x14ac:dyDescent="0.2">
      <c r="F360" s="4" t="s">
        <v>2126</v>
      </c>
      <c r="G360" s="4" t="s">
        <v>2030</v>
      </c>
    </row>
    <row r="361" spans="6:7" x14ac:dyDescent="0.2">
      <c r="F361" s="4" t="s">
        <v>2123</v>
      </c>
      <c r="G361" s="4" t="s">
        <v>2030</v>
      </c>
    </row>
    <row r="362" spans="6:7" x14ac:dyDescent="0.2">
      <c r="F362" s="4" t="s">
        <v>2137</v>
      </c>
      <c r="G362" s="4" t="s">
        <v>2030</v>
      </c>
    </row>
    <row r="363" spans="6:7" x14ac:dyDescent="0.2">
      <c r="F363" s="4" t="s">
        <v>2118</v>
      </c>
      <c r="G363" s="4" t="s">
        <v>2102</v>
      </c>
    </row>
    <row r="364" spans="6:7" x14ac:dyDescent="0.2">
      <c r="F364" s="4" t="s">
        <v>2115</v>
      </c>
      <c r="G364" s="4" t="s">
        <v>2030</v>
      </c>
    </row>
    <row r="365" spans="6:7" x14ac:dyDescent="0.2">
      <c r="F365" s="4" t="s">
        <v>2140</v>
      </c>
      <c r="G365" s="4" t="s">
        <v>2130</v>
      </c>
    </row>
    <row r="366" spans="6:7" x14ac:dyDescent="0.2">
      <c r="F366" s="4" t="s">
        <v>2084</v>
      </c>
      <c r="G366" s="4" t="s">
        <v>2030</v>
      </c>
    </row>
    <row r="367" spans="6:7" x14ac:dyDescent="0.2">
      <c r="F367" s="4" t="s">
        <v>2098</v>
      </c>
      <c r="G367" s="4" t="s">
        <v>2030</v>
      </c>
    </row>
    <row r="368" spans="6:7" x14ac:dyDescent="0.2">
      <c r="F368" s="4" t="s">
        <v>2147</v>
      </c>
      <c r="G368" s="4" t="s">
        <v>2030</v>
      </c>
    </row>
    <row r="369" spans="6:7" x14ac:dyDescent="0.2">
      <c r="F369" s="4" t="s">
        <v>2087</v>
      </c>
      <c r="G369" s="4" t="s">
        <v>2081</v>
      </c>
    </row>
    <row r="370" spans="6:7" x14ac:dyDescent="0.2">
      <c r="F370" s="4" t="s">
        <v>2145</v>
      </c>
      <c r="G370" s="4" t="s">
        <v>2030</v>
      </c>
    </row>
    <row r="371" spans="6:7" x14ac:dyDescent="0.2">
      <c r="F371" s="4" t="s">
        <v>2133</v>
      </c>
      <c r="G371" s="4" t="s">
        <v>2130</v>
      </c>
    </row>
    <row r="372" spans="6:7" x14ac:dyDescent="0.2">
      <c r="F372" s="4" t="s">
        <v>2153</v>
      </c>
      <c r="G372" s="4" t="s">
        <v>2130</v>
      </c>
    </row>
    <row r="373" spans="6:7" x14ac:dyDescent="0.2">
      <c r="F373" s="4" t="s">
        <v>2091</v>
      </c>
      <c r="G373" s="4" t="s">
        <v>2030</v>
      </c>
    </row>
    <row r="374" spans="6:7" x14ac:dyDescent="0.2">
      <c r="F374" s="4" t="s">
        <v>2101</v>
      </c>
      <c r="G374" s="4" t="s">
        <v>2102</v>
      </c>
    </row>
    <row r="375" spans="6:7" x14ac:dyDescent="0.2">
      <c r="F375" s="4" t="s">
        <v>2136</v>
      </c>
      <c r="G375" s="4" t="s">
        <v>2030</v>
      </c>
    </row>
    <row r="376" spans="6:7" x14ac:dyDescent="0.2">
      <c r="F376" s="4" t="s">
        <v>2087</v>
      </c>
      <c r="G376" s="4" t="s">
        <v>2081</v>
      </c>
    </row>
    <row r="377" spans="6:7" x14ac:dyDescent="0.2">
      <c r="F377" s="4" t="s">
        <v>2115</v>
      </c>
      <c r="G377" s="4" t="s">
        <v>2030</v>
      </c>
    </row>
    <row r="378" spans="6:7" x14ac:dyDescent="0.2">
      <c r="F378" s="4" t="s">
        <v>2118</v>
      </c>
      <c r="G378" s="4" t="s">
        <v>2102</v>
      </c>
    </row>
    <row r="379" spans="6:7" x14ac:dyDescent="0.2">
      <c r="F379" s="4" t="s">
        <v>2144</v>
      </c>
      <c r="G379" s="4" t="s">
        <v>2030</v>
      </c>
    </row>
    <row r="380" spans="6:7" x14ac:dyDescent="0.2">
      <c r="F380" s="4" t="s">
        <v>2089</v>
      </c>
      <c r="G380" s="4" t="s">
        <v>2081</v>
      </c>
    </row>
    <row r="381" spans="6:7" x14ac:dyDescent="0.2">
      <c r="F381" s="4" t="s">
        <v>2114</v>
      </c>
      <c r="G381" s="4" t="s">
        <v>2030</v>
      </c>
    </row>
    <row r="382" spans="6:7" x14ac:dyDescent="0.2">
      <c r="F382" s="4" t="s">
        <v>1922</v>
      </c>
      <c r="G382" s="4" t="s">
        <v>2079</v>
      </c>
    </row>
    <row r="383" spans="6:7" x14ac:dyDescent="0.2">
      <c r="F383" s="4" t="s">
        <v>2146</v>
      </c>
      <c r="G383" s="4" t="s">
        <v>2142</v>
      </c>
    </row>
    <row r="384" spans="6:7" x14ac:dyDescent="0.2">
      <c r="F384" s="4" t="s">
        <v>2154</v>
      </c>
      <c r="G384" s="4" t="s">
        <v>2142</v>
      </c>
    </row>
    <row r="385" spans="6:7" x14ac:dyDescent="0.2">
      <c r="F385" s="4" t="s">
        <v>2127</v>
      </c>
      <c r="G385" s="4" t="s">
        <v>2030</v>
      </c>
    </row>
    <row r="386" spans="6:7" x14ac:dyDescent="0.2">
      <c r="F386" s="4" t="s">
        <v>2141</v>
      </c>
      <c r="G386" s="4" t="s">
        <v>2142</v>
      </c>
    </row>
    <row r="387" spans="6:7" x14ac:dyDescent="0.2">
      <c r="F387" s="4" t="s">
        <v>2122</v>
      </c>
      <c r="G387" s="4" t="s">
        <v>2030</v>
      </c>
    </row>
    <row r="388" spans="6:7" x14ac:dyDescent="0.2">
      <c r="F388" s="4" t="s">
        <v>2153</v>
      </c>
      <c r="G388" s="4" t="s">
        <v>2130</v>
      </c>
    </row>
    <row r="389" spans="6:7" x14ac:dyDescent="0.2">
      <c r="F389" s="4" t="s">
        <v>2157</v>
      </c>
      <c r="G389" s="4" t="s">
        <v>2130</v>
      </c>
    </row>
    <row r="390" spans="6:7" x14ac:dyDescent="0.2">
      <c r="F390" s="4" t="s">
        <v>2080</v>
      </c>
      <c r="G390" s="4" t="s">
        <v>2081</v>
      </c>
    </row>
    <row r="391" spans="6:7" x14ac:dyDescent="0.2">
      <c r="F391" s="4" t="s">
        <v>2151</v>
      </c>
      <c r="G391" s="4" t="s">
        <v>2130</v>
      </c>
    </row>
    <row r="392" spans="6:7" x14ac:dyDescent="0.2">
      <c r="F392" s="4" t="s">
        <v>2084</v>
      </c>
      <c r="G392" s="4" t="s">
        <v>2030</v>
      </c>
    </row>
    <row r="393" spans="6:7" x14ac:dyDescent="0.2">
      <c r="F393" s="4" t="s">
        <v>2131</v>
      </c>
      <c r="G393" s="4" t="s">
        <v>2130</v>
      </c>
    </row>
    <row r="394" spans="6:7" x14ac:dyDescent="0.2">
      <c r="F394" s="4" t="s">
        <v>2158</v>
      </c>
      <c r="G394" s="4" t="s">
        <v>2130</v>
      </c>
    </row>
    <row r="395" spans="6:7" x14ac:dyDescent="0.2">
      <c r="F395" s="4" t="s">
        <v>2104</v>
      </c>
      <c r="G395" s="4" t="s">
        <v>2096</v>
      </c>
    </row>
    <row r="396" spans="6:7" x14ac:dyDescent="0.2">
      <c r="F396" s="4" t="s">
        <v>2117</v>
      </c>
      <c r="G396" s="4" t="s">
        <v>2081</v>
      </c>
    </row>
    <row r="397" spans="6:7" x14ac:dyDescent="0.2">
      <c r="F397" s="4" t="s">
        <v>2108</v>
      </c>
      <c r="G397" s="4" t="s">
        <v>2030</v>
      </c>
    </row>
    <row r="398" spans="6:7" x14ac:dyDescent="0.2">
      <c r="F398" s="4" t="s">
        <v>2098</v>
      </c>
      <c r="G398" s="4" t="s">
        <v>2030</v>
      </c>
    </row>
    <row r="399" spans="6:7" x14ac:dyDescent="0.2">
      <c r="F399" s="4" t="s">
        <v>2133</v>
      </c>
      <c r="G399" s="4" t="s">
        <v>2130</v>
      </c>
    </row>
    <row r="400" spans="6:7" x14ac:dyDescent="0.2">
      <c r="F400" s="4" t="s">
        <v>2089</v>
      </c>
      <c r="G400" s="4" t="s">
        <v>2081</v>
      </c>
    </row>
    <row r="401" spans="6:7" x14ac:dyDescent="0.2">
      <c r="F401" s="4" t="s">
        <v>2139</v>
      </c>
      <c r="G401" s="4" t="s">
        <v>2030</v>
      </c>
    </row>
    <row r="402" spans="6:7" x14ac:dyDescent="0.2">
      <c r="F402" s="4" t="s">
        <v>2126</v>
      </c>
      <c r="G402" s="4" t="s">
        <v>2030</v>
      </c>
    </row>
    <row r="403" spans="6:7" x14ac:dyDescent="0.2">
      <c r="F403" s="4" t="s">
        <v>2145</v>
      </c>
      <c r="G403" s="4" t="s">
        <v>2030</v>
      </c>
    </row>
    <row r="404" spans="6:7" x14ac:dyDescent="0.2">
      <c r="F404" s="4" t="s">
        <v>1923</v>
      </c>
      <c r="G404" s="4" t="s">
        <v>2081</v>
      </c>
    </row>
    <row r="405" spans="6:7" x14ac:dyDescent="0.2">
      <c r="F405" s="4" t="s">
        <v>2105</v>
      </c>
      <c r="G405" s="4" t="s">
        <v>2030</v>
      </c>
    </row>
    <row r="406" spans="6:7" x14ac:dyDescent="0.2">
      <c r="F406" s="4" t="s">
        <v>2157</v>
      </c>
      <c r="G406" s="4" t="s">
        <v>2130</v>
      </c>
    </row>
    <row r="407" spans="6:7" x14ac:dyDescent="0.2">
      <c r="F407" s="4" t="s">
        <v>2104</v>
      </c>
      <c r="G407" s="4" t="s">
        <v>2096</v>
      </c>
    </row>
    <row r="408" spans="6:7" x14ac:dyDescent="0.2">
      <c r="F408" s="4" t="s">
        <v>2087</v>
      </c>
      <c r="G408" s="4" t="s">
        <v>2081</v>
      </c>
    </row>
    <row r="409" spans="6:7" x14ac:dyDescent="0.2">
      <c r="F409" s="4" t="s">
        <v>2140</v>
      </c>
      <c r="G409" s="4" t="s">
        <v>2130</v>
      </c>
    </row>
    <row r="410" spans="6:7" x14ac:dyDescent="0.2">
      <c r="F410" s="4" t="s">
        <v>2095</v>
      </c>
      <c r="G410" s="4" t="s">
        <v>2096</v>
      </c>
    </row>
    <row r="411" spans="6:7" x14ac:dyDescent="0.2">
      <c r="F411" s="4" t="s">
        <v>2144</v>
      </c>
      <c r="G411" s="4" t="s">
        <v>2030</v>
      </c>
    </row>
    <row r="412" spans="6:7" x14ac:dyDescent="0.2">
      <c r="F412" s="4" t="s">
        <v>2110</v>
      </c>
      <c r="G412" s="4" t="s">
        <v>2030</v>
      </c>
    </row>
    <row r="413" spans="6:7" x14ac:dyDescent="0.2">
      <c r="F413" s="4" t="s">
        <v>2151</v>
      </c>
      <c r="G413" s="4" t="s">
        <v>2130</v>
      </c>
    </row>
    <row r="414" spans="6:7" x14ac:dyDescent="0.2">
      <c r="F414" s="4" t="s">
        <v>2119</v>
      </c>
      <c r="G414" s="4" t="s">
        <v>2030</v>
      </c>
    </row>
    <row r="415" spans="6:7" x14ac:dyDescent="0.2">
      <c r="F415" s="4" t="s">
        <v>2089</v>
      </c>
      <c r="G415" s="4" t="s">
        <v>2081</v>
      </c>
    </row>
    <row r="416" spans="6:7" x14ac:dyDescent="0.2">
      <c r="F416" s="4" t="s">
        <v>1923</v>
      </c>
      <c r="G416" s="4" t="s">
        <v>2081</v>
      </c>
    </row>
    <row r="417" spans="6:7" x14ac:dyDescent="0.2">
      <c r="F417" s="4" t="s">
        <v>2112</v>
      </c>
      <c r="G417" s="4" t="s">
        <v>2030</v>
      </c>
    </row>
    <row r="418" spans="6:7" x14ac:dyDescent="0.2">
      <c r="F418" s="4" t="s">
        <v>2080</v>
      </c>
      <c r="G418" s="4" t="s">
        <v>2081</v>
      </c>
    </row>
    <row r="419" spans="6:7" x14ac:dyDescent="0.2">
      <c r="F419" s="4" t="s">
        <v>2131</v>
      </c>
      <c r="G419" s="4" t="s">
        <v>2130</v>
      </c>
    </row>
    <row r="420" spans="6:7" x14ac:dyDescent="0.2">
      <c r="F420" s="4" t="s">
        <v>2115</v>
      </c>
      <c r="G420" s="4" t="s">
        <v>2030</v>
      </c>
    </row>
    <row r="421" spans="6:7" x14ac:dyDescent="0.2">
      <c r="F421" s="4" t="s">
        <v>2154</v>
      </c>
      <c r="G421" s="4" t="s">
        <v>2142</v>
      </c>
    </row>
    <row r="422" spans="6:7" x14ac:dyDescent="0.2">
      <c r="F422" s="4" t="s">
        <v>2137</v>
      </c>
      <c r="G422" s="4" t="s">
        <v>2030</v>
      </c>
    </row>
    <row r="423" spans="6:7" x14ac:dyDescent="0.2">
      <c r="F423" s="4" t="s">
        <v>2113</v>
      </c>
      <c r="G423" s="4" t="s">
        <v>2030</v>
      </c>
    </row>
    <row r="424" spans="6:7" x14ac:dyDescent="0.2">
      <c r="F424" s="4" t="s">
        <v>2123</v>
      </c>
      <c r="G424" s="4" t="s">
        <v>2030</v>
      </c>
    </row>
    <row r="425" spans="6:7" x14ac:dyDescent="0.2">
      <c r="F425" s="4" t="s">
        <v>2117</v>
      </c>
      <c r="G425" s="4" t="s">
        <v>2081</v>
      </c>
    </row>
    <row r="426" spans="6:7" x14ac:dyDescent="0.2">
      <c r="F426" s="4" t="s">
        <v>2146</v>
      </c>
      <c r="G426" s="4" t="s">
        <v>2142</v>
      </c>
    </row>
    <row r="427" spans="6:7" x14ac:dyDescent="0.2">
      <c r="F427" s="4" t="s">
        <v>2158</v>
      </c>
      <c r="G427" s="4" t="s">
        <v>2130</v>
      </c>
    </row>
    <row r="428" spans="6:7" x14ac:dyDescent="0.2">
      <c r="F428" s="4" t="s">
        <v>2108</v>
      </c>
      <c r="G428" s="4" t="s">
        <v>2030</v>
      </c>
    </row>
    <row r="429" spans="6:7" x14ac:dyDescent="0.2">
      <c r="F429" s="4" t="s">
        <v>2120</v>
      </c>
      <c r="G429" s="4" t="s">
        <v>2121</v>
      </c>
    </row>
    <row r="430" spans="6:7" x14ac:dyDescent="0.2">
      <c r="F430" s="4" t="s">
        <v>2101</v>
      </c>
      <c r="G430" s="4" t="s">
        <v>2102</v>
      </c>
    </row>
    <row r="431" spans="6:7" x14ac:dyDescent="0.2">
      <c r="F431" s="4" t="s">
        <v>2120</v>
      </c>
      <c r="G431" s="4" t="s">
        <v>2121</v>
      </c>
    </row>
    <row r="432" spans="6:7" x14ac:dyDescent="0.2">
      <c r="F432" s="4" t="s">
        <v>2151</v>
      </c>
      <c r="G432" s="4" t="s">
        <v>2130</v>
      </c>
    </row>
    <row r="433" spans="6:7" x14ac:dyDescent="0.2">
      <c r="F433" s="4" t="s">
        <v>2112</v>
      </c>
      <c r="G433" s="4" t="s">
        <v>2030</v>
      </c>
    </row>
    <row r="434" spans="6:7" x14ac:dyDescent="0.2">
      <c r="F434" s="4" t="s">
        <v>2080</v>
      </c>
      <c r="G434" s="4" t="s">
        <v>2081</v>
      </c>
    </row>
    <row r="435" spans="6:7" x14ac:dyDescent="0.2">
      <c r="F435" s="4" t="s">
        <v>2159</v>
      </c>
      <c r="G435" s="4" t="s">
        <v>2030</v>
      </c>
    </row>
    <row r="436" spans="6:7" x14ac:dyDescent="0.2">
      <c r="F436" s="4" t="s">
        <v>2131</v>
      </c>
      <c r="G436" s="4" t="s">
        <v>2130</v>
      </c>
    </row>
    <row r="437" spans="6:7" x14ac:dyDescent="0.2">
      <c r="F437" s="4" t="s">
        <v>2104</v>
      </c>
      <c r="G437" s="4" t="s">
        <v>2096</v>
      </c>
    </row>
    <row r="438" spans="6:7" x14ac:dyDescent="0.2">
      <c r="F438" s="4" t="s">
        <v>2136</v>
      </c>
      <c r="G438" s="4" t="s">
        <v>2030</v>
      </c>
    </row>
    <row r="439" spans="6:7" x14ac:dyDescent="0.2">
      <c r="F439" s="4" t="s">
        <v>2089</v>
      </c>
      <c r="G439" s="4" t="s">
        <v>2081</v>
      </c>
    </row>
    <row r="440" spans="6:7" x14ac:dyDescent="0.2">
      <c r="F440" s="4" t="s">
        <v>2154</v>
      </c>
      <c r="G440" s="4" t="s">
        <v>2142</v>
      </c>
    </row>
    <row r="441" spans="6:7" x14ac:dyDescent="0.2">
      <c r="F441" s="4" t="s">
        <v>1923</v>
      </c>
      <c r="G441" s="4" t="s">
        <v>2081</v>
      </c>
    </row>
    <row r="442" spans="6:7" x14ac:dyDescent="0.2">
      <c r="F442" s="4" t="s">
        <v>2152</v>
      </c>
      <c r="G442" s="4" t="s">
        <v>2142</v>
      </c>
    </row>
    <row r="443" spans="6:7" x14ac:dyDescent="0.2">
      <c r="F443" s="4" t="s">
        <v>2115</v>
      </c>
      <c r="G443" s="4" t="s">
        <v>2030</v>
      </c>
    </row>
    <row r="444" spans="6:7" x14ac:dyDescent="0.2">
      <c r="F444" s="4" t="s">
        <v>1922</v>
      </c>
      <c r="G444" s="4" t="s">
        <v>2079</v>
      </c>
    </row>
    <row r="445" spans="6:7" x14ac:dyDescent="0.2">
      <c r="F445" s="4" t="s">
        <v>2108</v>
      </c>
      <c r="G445" s="4" t="s">
        <v>2030</v>
      </c>
    </row>
    <row r="446" spans="6:7" x14ac:dyDescent="0.2">
      <c r="F446" s="4" t="s">
        <v>2095</v>
      </c>
      <c r="G446" s="4" t="s">
        <v>2096</v>
      </c>
    </row>
    <row r="447" spans="6:7" x14ac:dyDescent="0.2">
      <c r="F447" s="4" t="s">
        <v>2126</v>
      </c>
      <c r="G447" s="4" t="s">
        <v>2030</v>
      </c>
    </row>
    <row r="448" spans="6:7" x14ac:dyDescent="0.2">
      <c r="F448" s="4" t="s">
        <v>2105</v>
      </c>
      <c r="G448" s="4" t="s">
        <v>2030</v>
      </c>
    </row>
    <row r="449" spans="6:7" x14ac:dyDescent="0.2">
      <c r="F449" s="4" t="s">
        <v>2113</v>
      </c>
      <c r="G449" s="4" t="s">
        <v>2030</v>
      </c>
    </row>
    <row r="450" spans="6:7" x14ac:dyDescent="0.2">
      <c r="F450" s="4" t="s">
        <v>2124</v>
      </c>
      <c r="G450" s="4" t="s">
        <v>2030</v>
      </c>
    </row>
    <row r="451" spans="6:7" x14ac:dyDescent="0.2">
      <c r="F451" s="4" t="s">
        <v>2139</v>
      </c>
      <c r="G451" s="4" t="s">
        <v>2030</v>
      </c>
    </row>
    <row r="452" spans="6:7" x14ac:dyDescent="0.2">
      <c r="F452" s="4" t="s">
        <v>2084</v>
      </c>
      <c r="G452" s="4" t="s">
        <v>2030</v>
      </c>
    </row>
    <row r="453" spans="6:7" x14ac:dyDescent="0.2">
      <c r="F453" s="4" t="s">
        <v>2098</v>
      </c>
      <c r="G453" s="4" t="s">
        <v>2030</v>
      </c>
    </row>
    <row r="454" spans="6:7" x14ac:dyDescent="0.2">
      <c r="F454" s="4" t="s">
        <v>2133</v>
      </c>
      <c r="G454" s="4" t="s">
        <v>2130</v>
      </c>
    </row>
    <row r="455" spans="6:7" x14ac:dyDescent="0.2">
      <c r="F455" s="4" t="s">
        <v>2153</v>
      </c>
      <c r="G455" s="4" t="s">
        <v>2130</v>
      </c>
    </row>
    <row r="456" spans="6:7" x14ac:dyDescent="0.2">
      <c r="F456" s="4" t="s">
        <v>2151</v>
      </c>
      <c r="G456" s="4" t="s">
        <v>2130</v>
      </c>
    </row>
    <row r="457" spans="6:7" x14ac:dyDescent="0.2">
      <c r="F457" s="4" t="s">
        <v>2080</v>
      </c>
      <c r="G457" s="4" t="s">
        <v>2081</v>
      </c>
    </row>
    <row r="458" spans="6:7" x14ac:dyDescent="0.2">
      <c r="F458" s="4" t="s">
        <v>2131</v>
      </c>
      <c r="G458" s="4" t="s">
        <v>2130</v>
      </c>
    </row>
    <row r="459" spans="6:7" x14ac:dyDescent="0.2">
      <c r="F459" s="4" t="s">
        <v>2141</v>
      </c>
      <c r="G459" s="4" t="s">
        <v>2142</v>
      </c>
    </row>
    <row r="460" spans="6:7" x14ac:dyDescent="0.2">
      <c r="F460" s="4" t="s">
        <v>2120</v>
      </c>
      <c r="G460" s="4" t="s">
        <v>2121</v>
      </c>
    </row>
    <row r="461" spans="6:7" x14ac:dyDescent="0.2">
      <c r="F461" s="4" t="s">
        <v>2101</v>
      </c>
      <c r="G461" s="4" t="s">
        <v>2102</v>
      </c>
    </row>
    <row r="462" spans="6:7" x14ac:dyDescent="0.2">
      <c r="F462" s="4" t="s">
        <v>213</v>
      </c>
      <c r="G462" s="4" t="s">
        <v>2125</v>
      </c>
    </row>
    <row r="463" spans="6:7" x14ac:dyDescent="0.2">
      <c r="F463" s="4" t="s">
        <v>2080</v>
      </c>
      <c r="G463" s="4" t="s">
        <v>2081</v>
      </c>
    </row>
    <row r="464" spans="6:7" x14ac:dyDescent="0.2">
      <c r="F464" s="4" t="s">
        <v>1922</v>
      </c>
      <c r="G464" s="4" t="s">
        <v>2079</v>
      </c>
    </row>
    <row r="465" spans="6:7" x14ac:dyDescent="0.2">
      <c r="F465" s="4" t="s">
        <v>2089</v>
      </c>
      <c r="G465" s="4" t="s">
        <v>2081</v>
      </c>
    </row>
    <row r="466" spans="6:7" x14ac:dyDescent="0.2">
      <c r="F466" s="4" t="s">
        <v>2091</v>
      </c>
      <c r="G466" s="4" t="s">
        <v>2030</v>
      </c>
    </row>
    <row r="467" spans="6:7" x14ac:dyDescent="0.2">
      <c r="F467" s="4" t="s">
        <v>2139</v>
      </c>
      <c r="G467" s="4" t="s">
        <v>2030</v>
      </c>
    </row>
    <row r="468" spans="6:7" x14ac:dyDescent="0.2">
      <c r="F468" s="4" t="s">
        <v>2117</v>
      </c>
      <c r="G468" s="4" t="s">
        <v>2081</v>
      </c>
    </row>
    <row r="469" spans="6:7" x14ac:dyDescent="0.2">
      <c r="F469" s="4" t="s">
        <v>2095</v>
      </c>
      <c r="G469" s="4" t="s">
        <v>2096</v>
      </c>
    </row>
    <row r="470" spans="6:7" x14ac:dyDescent="0.2">
      <c r="F470" s="4" t="s">
        <v>2087</v>
      </c>
      <c r="G470" s="4" t="s">
        <v>2081</v>
      </c>
    </row>
    <row r="471" spans="6:7" x14ac:dyDescent="0.2">
      <c r="F471" s="4" t="s">
        <v>2144</v>
      </c>
      <c r="G471" s="4" t="s">
        <v>2030</v>
      </c>
    </row>
    <row r="472" spans="6:7" x14ac:dyDescent="0.2">
      <c r="F472" s="4" t="s">
        <v>2159</v>
      </c>
      <c r="G472" s="4" t="s">
        <v>2030</v>
      </c>
    </row>
    <row r="473" spans="6:7" x14ac:dyDescent="0.2">
      <c r="F473" s="4" t="s">
        <v>2120</v>
      </c>
      <c r="G473" s="4" t="s">
        <v>2121</v>
      </c>
    </row>
    <row r="474" spans="6:7" x14ac:dyDescent="0.2">
      <c r="F474" s="4" t="s">
        <v>2147</v>
      </c>
      <c r="G474" s="4" t="s">
        <v>2030</v>
      </c>
    </row>
    <row r="475" spans="6:7" x14ac:dyDescent="0.2">
      <c r="F475" s="4" t="s">
        <v>2136</v>
      </c>
      <c r="G475" s="4" t="s">
        <v>2030</v>
      </c>
    </row>
    <row r="476" spans="6:7" x14ac:dyDescent="0.2">
      <c r="F476" s="4" t="s">
        <v>1922</v>
      </c>
      <c r="G476" s="4" t="s">
        <v>2079</v>
      </c>
    </row>
    <row r="477" spans="6:7" x14ac:dyDescent="0.2">
      <c r="F477" s="4" t="s">
        <v>2080</v>
      </c>
      <c r="G477" s="4" t="s">
        <v>2081</v>
      </c>
    </row>
    <row r="478" spans="6:7" x14ac:dyDescent="0.2">
      <c r="F478" s="4" t="s">
        <v>2115</v>
      </c>
      <c r="G478" s="4" t="s">
        <v>2030</v>
      </c>
    </row>
    <row r="479" spans="6:7" x14ac:dyDescent="0.2">
      <c r="F479" s="4" t="s">
        <v>2135</v>
      </c>
      <c r="G479" s="4" t="s">
        <v>2125</v>
      </c>
    </row>
    <row r="480" spans="6:7" x14ac:dyDescent="0.2">
      <c r="F480" s="4" t="s">
        <v>2140</v>
      </c>
      <c r="G480" s="4" t="s">
        <v>2130</v>
      </c>
    </row>
    <row r="481" spans="6:7" x14ac:dyDescent="0.2">
      <c r="F481" s="4" t="s">
        <v>2157</v>
      </c>
      <c r="G481" s="4" t="s">
        <v>2130</v>
      </c>
    </row>
    <row r="482" spans="6:7" x14ac:dyDescent="0.2">
      <c r="F482" s="4" t="s">
        <v>2160</v>
      </c>
      <c r="G482" s="4" t="s">
        <v>2130</v>
      </c>
    </row>
    <row r="483" spans="6:7" x14ac:dyDescent="0.2">
      <c r="F483" s="4" t="s">
        <v>2098</v>
      </c>
      <c r="G483" s="4" t="s">
        <v>2030</v>
      </c>
    </row>
    <row r="484" spans="6:7" x14ac:dyDescent="0.2">
      <c r="F484" s="4" t="s">
        <v>2089</v>
      </c>
      <c r="G484" s="4" t="s">
        <v>2081</v>
      </c>
    </row>
    <row r="485" spans="6:7" x14ac:dyDescent="0.2">
      <c r="F485" s="4" t="s">
        <v>2140</v>
      </c>
      <c r="G485" s="4" t="s">
        <v>2130</v>
      </c>
    </row>
    <row r="486" spans="6:7" x14ac:dyDescent="0.2">
      <c r="F486" s="4" t="s">
        <v>213</v>
      </c>
      <c r="G486" s="4" t="s">
        <v>2125</v>
      </c>
    </row>
    <row r="487" spans="6:7" x14ac:dyDescent="0.2">
      <c r="F487" s="4" t="s">
        <v>2158</v>
      </c>
      <c r="G487" s="4" t="s">
        <v>2130</v>
      </c>
    </row>
    <row r="488" spans="6:7" x14ac:dyDescent="0.2">
      <c r="F488" s="4" t="s">
        <v>2089</v>
      </c>
      <c r="G488" s="4" t="s">
        <v>2081</v>
      </c>
    </row>
    <row r="489" spans="6:7" x14ac:dyDescent="0.2">
      <c r="F489" s="4" t="s">
        <v>2120</v>
      </c>
      <c r="G489" s="4" t="s">
        <v>2121</v>
      </c>
    </row>
    <row r="490" spans="6:7" x14ac:dyDescent="0.2">
      <c r="F490" s="4" t="s">
        <v>2080</v>
      </c>
      <c r="G490" s="4" t="s">
        <v>2081</v>
      </c>
    </row>
    <row r="491" spans="6:7" x14ac:dyDescent="0.2">
      <c r="F491" s="4" t="s">
        <v>2154</v>
      </c>
      <c r="G491" s="4" t="s">
        <v>2142</v>
      </c>
    </row>
    <row r="492" spans="6:7" x14ac:dyDescent="0.2">
      <c r="F492" s="4" t="s">
        <v>2126</v>
      </c>
      <c r="G492" s="4" t="s">
        <v>2030</v>
      </c>
    </row>
    <row r="493" spans="6:7" x14ac:dyDescent="0.2">
      <c r="F493" s="4" t="s">
        <v>2104</v>
      </c>
      <c r="G493" s="4" t="s">
        <v>2096</v>
      </c>
    </row>
    <row r="494" spans="6:7" x14ac:dyDescent="0.2">
      <c r="F494" s="4" t="s">
        <v>2124</v>
      </c>
      <c r="G494" s="4" t="s">
        <v>2030</v>
      </c>
    </row>
    <row r="495" spans="6:7" x14ac:dyDescent="0.2">
      <c r="F495" s="4" t="s">
        <v>1922</v>
      </c>
      <c r="G495" s="4" t="s">
        <v>2079</v>
      </c>
    </row>
    <row r="496" spans="6:7" x14ac:dyDescent="0.2">
      <c r="F496" s="4" t="s">
        <v>2117</v>
      </c>
      <c r="G496" s="4" t="s">
        <v>2081</v>
      </c>
    </row>
    <row r="497" spans="6:7" x14ac:dyDescent="0.2">
      <c r="F497" s="4" t="s">
        <v>2101</v>
      </c>
      <c r="G497" s="4" t="s">
        <v>2102</v>
      </c>
    </row>
    <row r="498" spans="6:7" x14ac:dyDescent="0.2">
      <c r="F498" s="4" t="s">
        <v>2089</v>
      </c>
      <c r="G498" s="4" t="s">
        <v>2081</v>
      </c>
    </row>
    <row r="499" spans="6:7" x14ac:dyDescent="0.2">
      <c r="F499" s="4" t="s">
        <v>2158</v>
      </c>
      <c r="G499" s="4" t="s">
        <v>2130</v>
      </c>
    </row>
    <row r="500" spans="6:7" x14ac:dyDescent="0.2">
      <c r="F500" s="4" t="s">
        <v>1923</v>
      </c>
      <c r="G500" s="4" t="s">
        <v>2081</v>
      </c>
    </row>
    <row r="501" spans="6:7" x14ac:dyDescent="0.2">
      <c r="F501" s="4" t="s">
        <v>2118</v>
      </c>
      <c r="G501" s="4" t="s">
        <v>2102</v>
      </c>
    </row>
    <row r="502" spans="6:7" x14ac:dyDescent="0.2">
      <c r="F502" s="4" t="s">
        <v>2151</v>
      </c>
      <c r="G502" s="4" t="s">
        <v>2130</v>
      </c>
    </row>
    <row r="503" spans="6:7" x14ac:dyDescent="0.2">
      <c r="F503" s="4" t="s">
        <v>2139</v>
      </c>
      <c r="G503" s="4" t="s">
        <v>2030</v>
      </c>
    </row>
    <row r="504" spans="6:7" x14ac:dyDescent="0.2">
      <c r="F504" s="4" t="s">
        <v>1922</v>
      </c>
      <c r="G504" s="4" t="s">
        <v>2079</v>
      </c>
    </row>
    <row r="505" spans="6:7" x14ac:dyDescent="0.2">
      <c r="F505" s="4" t="s">
        <v>2143</v>
      </c>
      <c r="G505" s="4" t="s">
        <v>2142</v>
      </c>
    </row>
    <row r="506" spans="6:7" x14ac:dyDescent="0.2">
      <c r="F506" s="4" t="s">
        <v>2135</v>
      </c>
      <c r="G506" s="4" t="s">
        <v>2125</v>
      </c>
    </row>
    <row r="507" spans="6:7" x14ac:dyDescent="0.2">
      <c r="F507" s="4" t="s">
        <v>2119</v>
      </c>
      <c r="G507" s="4" t="s">
        <v>2030</v>
      </c>
    </row>
    <row r="508" spans="6:7" x14ac:dyDescent="0.2">
      <c r="F508" s="4" t="s">
        <v>2133</v>
      </c>
      <c r="G508" s="4" t="s">
        <v>2130</v>
      </c>
    </row>
    <row r="509" spans="6:7" x14ac:dyDescent="0.2">
      <c r="F509" s="4" t="s">
        <v>2115</v>
      </c>
      <c r="G509" s="4" t="s">
        <v>2030</v>
      </c>
    </row>
    <row r="510" spans="6:7" x14ac:dyDescent="0.2">
      <c r="F510" s="4" t="s">
        <v>2156</v>
      </c>
      <c r="G510" s="4" t="s">
        <v>2130</v>
      </c>
    </row>
    <row r="511" spans="6:7" x14ac:dyDescent="0.2">
      <c r="F511" s="4" t="s">
        <v>2112</v>
      </c>
      <c r="G511" s="4" t="s">
        <v>2030</v>
      </c>
    </row>
    <row r="512" spans="6:7" x14ac:dyDescent="0.2">
      <c r="F512" s="4" t="s">
        <v>2098</v>
      </c>
      <c r="G512" s="4" t="s">
        <v>2030</v>
      </c>
    </row>
    <row r="513" spans="6:7" x14ac:dyDescent="0.2">
      <c r="F513" s="4" t="s">
        <v>2157</v>
      </c>
      <c r="G513" s="4" t="s">
        <v>2130</v>
      </c>
    </row>
    <row r="514" spans="6:7" x14ac:dyDescent="0.2">
      <c r="F514" s="4" t="s">
        <v>1922</v>
      </c>
      <c r="G514" s="4" t="s">
        <v>2079</v>
      </c>
    </row>
    <row r="515" spans="6:7" x14ac:dyDescent="0.2">
      <c r="F515" s="4" t="s">
        <v>2156</v>
      </c>
      <c r="G515" s="4" t="s">
        <v>2130</v>
      </c>
    </row>
    <row r="516" spans="6:7" x14ac:dyDescent="0.2">
      <c r="F516" s="4" t="s">
        <v>2153</v>
      </c>
      <c r="G516" s="4" t="s">
        <v>2130</v>
      </c>
    </row>
    <row r="517" spans="6:7" x14ac:dyDescent="0.2">
      <c r="F517" s="4" t="s">
        <v>2089</v>
      </c>
      <c r="G517" s="4" t="s">
        <v>2081</v>
      </c>
    </row>
    <row r="518" spans="6:7" x14ac:dyDescent="0.2">
      <c r="F518" s="4" t="s">
        <v>2158</v>
      </c>
      <c r="G518" s="4" t="s">
        <v>2130</v>
      </c>
    </row>
    <row r="519" spans="6:7" x14ac:dyDescent="0.2">
      <c r="F519" s="4" t="s">
        <v>2101</v>
      </c>
      <c r="G519" s="4" t="s">
        <v>2102</v>
      </c>
    </row>
    <row r="520" spans="6:7" x14ac:dyDescent="0.2">
      <c r="F520" s="4" t="s">
        <v>2104</v>
      </c>
      <c r="G520" s="4" t="s">
        <v>2096</v>
      </c>
    </row>
    <row r="521" spans="6:7" x14ac:dyDescent="0.2">
      <c r="F521" s="4" t="s">
        <v>2136</v>
      </c>
      <c r="G521" s="4" t="s">
        <v>2030</v>
      </c>
    </row>
    <row r="522" spans="6:7" x14ac:dyDescent="0.2">
      <c r="F522" s="4" t="s">
        <v>2118</v>
      </c>
      <c r="G522" s="4" t="s">
        <v>2102</v>
      </c>
    </row>
    <row r="523" spans="6:7" x14ac:dyDescent="0.2">
      <c r="F523" s="4" t="s">
        <v>2085</v>
      </c>
      <c r="G523" s="4" t="s">
        <v>2081</v>
      </c>
    </row>
    <row r="524" spans="6:7" x14ac:dyDescent="0.2">
      <c r="F524" s="4" t="s">
        <v>2144</v>
      </c>
      <c r="G524" s="4" t="s">
        <v>2030</v>
      </c>
    </row>
    <row r="525" spans="6:7" x14ac:dyDescent="0.2">
      <c r="F525" s="4" t="s">
        <v>2098</v>
      </c>
      <c r="G525" s="4" t="s">
        <v>2030</v>
      </c>
    </row>
    <row r="526" spans="6:7" x14ac:dyDescent="0.2">
      <c r="F526" s="4" t="s">
        <v>2101</v>
      </c>
      <c r="G526" s="4" t="s">
        <v>2102</v>
      </c>
    </row>
    <row r="527" spans="6:7" x14ac:dyDescent="0.2">
      <c r="F527" s="4" t="s">
        <v>2120</v>
      </c>
      <c r="G527" s="4" t="s">
        <v>2121</v>
      </c>
    </row>
    <row r="528" spans="6:7" x14ac:dyDescent="0.2">
      <c r="F528" s="4" t="s">
        <v>2110</v>
      </c>
      <c r="G528" s="4" t="s">
        <v>2030</v>
      </c>
    </row>
    <row r="529" spans="6:7" x14ac:dyDescent="0.2">
      <c r="F529" s="4" t="s">
        <v>2119</v>
      </c>
      <c r="G529" s="4" t="s">
        <v>2030</v>
      </c>
    </row>
    <row r="530" spans="6:7" x14ac:dyDescent="0.2">
      <c r="F530" s="4" t="s">
        <v>2154</v>
      </c>
      <c r="G530" s="4" t="s">
        <v>2142</v>
      </c>
    </row>
    <row r="531" spans="6:7" x14ac:dyDescent="0.2">
      <c r="F531" s="4" t="s">
        <v>2080</v>
      </c>
      <c r="G531" s="4" t="s">
        <v>2081</v>
      </c>
    </row>
    <row r="532" spans="6:7" x14ac:dyDescent="0.2">
      <c r="F532" s="4" t="s">
        <v>2123</v>
      </c>
      <c r="G532" s="4" t="s">
        <v>2030</v>
      </c>
    </row>
    <row r="533" spans="6:7" x14ac:dyDescent="0.2">
      <c r="F533" s="4" t="s">
        <v>2113</v>
      </c>
      <c r="G533" s="4" t="s">
        <v>2030</v>
      </c>
    </row>
    <row r="534" spans="6:7" x14ac:dyDescent="0.2">
      <c r="F534" s="4" t="s">
        <v>2159</v>
      </c>
      <c r="G534" s="4" t="s">
        <v>2030</v>
      </c>
    </row>
    <row r="535" spans="6:7" x14ac:dyDescent="0.2">
      <c r="F535" s="4" t="s">
        <v>2158</v>
      </c>
      <c r="G535" s="4" t="s">
        <v>2130</v>
      </c>
    </row>
    <row r="536" spans="6:7" x14ac:dyDescent="0.2">
      <c r="F536" s="4" t="s">
        <v>2157</v>
      </c>
      <c r="G536" s="4" t="s">
        <v>2130</v>
      </c>
    </row>
    <row r="537" spans="6:7" x14ac:dyDescent="0.2">
      <c r="F537" s="4" t="s">
        <v>2151</v>
      </c>
      <c r="G537" s="4" t="s">
        <v>2130</v>
      </c>
    </row>
    <row r="538" spans="6:7" x14ac:dyDescent="0.2">
      <c r="F538" s="4" t="s">
        <v>2161</v>
      </c>
      <c r="G538" s="4" t="s">
        <v>2130</v>
      </c>
    </row>
    <row r="539" spans="6:7" x14ac:dyDescent="0.2">
      <c r="F539" s="4" t="s">
        <v>2117</v>
      </c>
      <c r="G539" s="4" t="s">
        <v>2081</v>
      </c>
    </row>
    <row r="540" spans="6:7" x14ac:dyDescent="0.2">
      <c r="F540" s="4" t="s">
        <v>2162</v>
      </c>
      <c r="G540" s="4" t="s">
        <v>2142</v>
      </c>
    </row>
    <row r="541" spans="6:7" x14ac:dyDescent="0.2">
      <c r="F541" s="4" t="s">
        <v>2157</v>
      </c>
      <c r="G541" s="4" t="s">
        <v>2130</v>
      </c>
    </row>
    <row r="542" spans="6:7" x14ac:dyDescent="0.2">
      <c r="F542" s="4" t="s">
        <v>2120</v>
      </c>
      <c r="G542" s="4" t="s">
        <v>2121</v>
      </c>
    </row>
    <row r="543" spans="6:7" x14ac:dyDescent="0.2">
      <c r="F543" s="4" t="s">
        <v>2085</v>
      </c>
      <c r="G543" s="4" t="s">
        <v>2081</v>
      </c>
    </row>
    <row r="544" spans="6:7" x14ac:dyDescent="0.2">
      <c r="F544" s="4" t="s">
        <v>2126</v>
      </c>
      <c r="G544" s="4" t="s">
        <v>2030</v>
      </c>
    </row>
    <row r="545" spans="6:7" x14ac:dyDescent="0.2">
      <c r="F545" s="4" t="s">
        <v>2091</v>
      </c>
      <c r="G545" s="4" t="s">
        <v>2030</v>
      </c>
    </row>
    <row r="546" spans="6:7" x14ac:dyDescent="0.2">
      <c r="F546" s="4" t="s">
        <v>2104</v>
      </c>
      <c r="G546" s="4" t="s">
        <v>2096</v>
      </c>
    </row>
    <row r="547" spans="6:7" x14ac:dyDescent="0.2">
      <c r="F547" s="4" t="s">
        <v>2124</v>
      </c>
      <c r="G547" s="4" t="s">
        <v>2030</v>
      </c>
    </row>
    <row r="548" spans="6:7" x14ac:dyDescent="0.2">
      <c r="F548" s="4" t="s">
        <v>2095</v>
      </c>
      <c r="G548" s="4" t="s">
        <v>2096</v>
      </c>
    </row>
    <row r="549" spans="6:7" x14ac:dyDescent="0.2">
      <c r="F549" s="4" t="s">
        <v>2117</v>
      </c>
      <c r="G549" s="4" t="s">
        <v>2081</v>
      </c>
    </row>
    <row r="550" spans="6:7" x14ac:dyDescent="0.2">
      <c r="F550" s="4" t="s">
        <v>2080</v>
      </c>
      <c r="G550" s="4" t="s">
        <v>2081</v>
      </c>
    </row>
    <row r="551" spans="6:7" x14ac:dyDescent="0.2">
      <c r="F551" s="4" t="s">
        <v>1922</v>
      </c>
      <c r="G551" s="4" t="s">
        <v>2079</v>
      </c>
    </row>
    <row r="552" spans="6:7" x14ac:dyDescent="0.2">
      <c r="F552" s="4" t="s">
        <v>2113</v>
      </c>
      <c r="G552" s="4" t="s">
        <v>2030</v>
      </c>
    </row>
    <row r="553" spans="6:7" x14ac:dyDescent="0.2">
      <c r="F553" s="4" t="s">
        <v>2154</v>
      </c>
      <c r="G553" s="4" t="s">
        <v>2142</v>
      </c>
    </row>
    <row r="554" spans="6:7" x14ac:dyDescent="0.2">
      <c r="F554" s="4" t="s">
        <v>2120</v>
      </c>
      <c r="G554" s="4" t="s">
        <v>2121</v>
      </c>
    </row>
    <row r="555" spans="6:7" x14ac:dyDescent="0.2">
      <c r="F555" s="4" t="s">
        <v>2085</v>
      </c>
      <c r="G555" s="4" t="s">
        <v>2081</v>
      </c>
    </row>
    <row r="556" spans="6:7" x14ac:dyDescent="0.2">
      <c r="F556" s="4" t="s">
        <v>2157</v>
      </c>
      <c r="G556" s="4" t="s">
        <v>2130</v>
      </c>
    </row>
    <row r="557" spans="6:7" x14ac:dyDescent="0.2">
      <c r="F557" s="4" t="s">
        <v>2084</v>
      </c>
      <c r="G557" s="4" t="s">
        <v>2030</v>
      </c>
    </row>
    <row r="558" spans="6:7" x14ac:dyDescent="0.2">
      <c r="F558" s="4" t="s">
        <v>2098</v>
      </c>
      <c r="G558" s="4" t="s">
        <v>2030</v>
      </c>
    </row>
    <row r="559" spans="6:7" x14ac:dyDescent="0.2">
      <c r="F559" s="4" t="s">
        <v>2161</v>
      </c>
      <c r="G559" s="4" t="s">
        <v>2130</v>
      </c>
    </row>
    <row r="560" spans="6:7" x14ac:dyDescent="0.2">
      <c r="F560" s="4" t="s">
        <v>2115</v>
      </c>
      <c r="G560" s="4" t="s">
        <v>2030</v>
      </c>
    </row>
    <row r="561" spans="6:7" x14ac:dyDescent="0.2">
      <c r="F561" s="4" t="s">
        <v>2158</v>
      </c>
      <c r="G561" s="4" t="s">
        <v>2130</v>
      </c>
    </row>
    <row r="562" spans="6:7" x14ac:dyDescent="0.2">
      <c r="F562" s="4" t="s">
        <v>2105</v>
      </c>
      <c r="G562" s="4" t="s">
        <v>2030</v>
      </c>
    </row>
    <row r="563" spans="6:7" x14ac:dyDescent="0.2">
      <c r="F563" s="4" t="s">
        <v>2127</v>
      </c>
      <c r="G563" s="4" t="s">
        <v>2030</v>
      </c>
    </row>
    <row r="564" spans="6:7" x14ac:dyDescent="0.2">
      <c r="F564" s="4" t="s">
        <v>2156</v>
      </c>
      <c r="G564" s="4" t="s">
        <v>2130</v>
      </c>
    </row>
    <row r="565" spans="6:7" x14ac:dyDescent="0.2">
      <c r="F565" s="4" t="s">
        <v>2093</v>
      </c>
      <c r="G565" s="4" t="s">
        <v>2079</v>
      </c>
    </row>
    <row r="566" spans="6:7" x14ac:dyDescent="0.2">
      <c r="F566" s="4" t="s">
        <v>2118</v>
      </c>
      <c r="G566" s="4" t="s">
        <v>2102</v>
      </c>
    </row>
    <row r="567" spans="6:7" x14ac:dyDescent="0.2">
      <c r="F567" s="4" t="s">
        <v>2080</v>
      </c>
      <c r="G567" s="4" t="s">
        <v>2081</v>
      </c>
    </row>
    <row r="568" spans="6:7" x14ac:dyDescent="0.2">
      <c r="F568" s="4" t="s">
        <v>2085</v>
      </c>
      <c r="G568" s="4" t="s">
        <v>2081</v>
      </c>
    </row>
    <row r="569" spans="6:7" x14ac:dyDescent="0.2">
      <c r="F569" s="4" t="s">
        <v>2161</v>
      </c>
      <c r="G569" s="4" t="s">
        <v>2130</v>
      </c>
    </row>
    <row r="570" spans="6:7" x14ac:dyDescent="0.2">
      <c r="F570" s="4" t="s">
        <v>2136</v>
      </c>
      <c r="G570" s="4" t="s">
        <v>2030</v>
      </c>
    </row>
    <row r="571" spans="6:7" x14ac:dyDescent="0.2">
      <c r="F571" s="4" t="s">
        <v>2105</v>
      </c>
      <c r="G571" s="4" t="s">
        <v>2030</v>
      </c>
    </row>
    <row r="572" spans="6:7" x14ac:dyDescent="0.2">
      <c r="F572" s="4" t="s">
        <v>2156</v>
      </c>
      <c r="G572" s="4" t="s">
        <v>2130</v>
      </c>
    </row>
    <row r="573" spans="6:7" x14ac:dyDescent="0.2">
      <c r="F573" s="4" t="s">
        <v>2115</v>
      </c>
      <c r="G573" s="4" t="s">
        <v>2030</v>
      </c>
    </row>
    <row r="574" spans="6:7" x14ac:dyDescent="0.2">
      <c r="F574" s="4" t="s">
        <v>2104</v>
      </c>
      <c r="G574" s="4" t="s">
        <v>2096</v>
      </c>
    </row>
    <row r="575" spans="6:7" x14ac:dyDescent="0.2">
      <c r="F575" s="4" t="s">
        <v>2118</v>
      </c>
      <c r="G575" s="4" t="s">
        <v>2102</v>
      </c>
    </row>
    <row r="576" spans="6:7" x14ac:dyDescent="0.2">
      <c r="F576" s="4" t="s">
        <v>2120</v>
      </c>
      <c r="G576" s="4" t="s">
        <v>2121</v>
      </c>
    </row>
    <row r="577" spans="6:7" x14ac:dyDescent="0.2">
      <c r="F577" s="4" t="s">
        <v>2095</v>
      </c>
      <c r="G577" s="4" t="s">
        <v>2096</v>
      </c>
    </row>
    <row r="578" spans="6:7" x14ac:dyDescent="0.2">
      <c r="F578" s="4" t="s">
        <v>2093</v>
      </c>
      <c r="G578" s="4" t="s">
        <v>2079</v>
      </c>
    </row>
    <row r="579" spans="6:7" x14ac:dyDescent="0.2">
      <c r="F579" s="4" t="s">
        <v>2098</v>
      </c>
      <c r="G579" s="4" t="s">
        <v>2030</v>
      </c>
    </row>
    <row r="580" spans="6:7" x14ac:dyDescent="0.2">
      <c r="F580" s="4" t="s">
        <v>2117</v>
      </c>
      <c r="G580" s="4" t="s">
        <v>2081</v>
      </c>
    </row>
    <row r="581" spans="6:7" x14ac:dyDescent="0.2">
      <c r="F581" s="4" t="s">
        <v>2154</v>
      </c>
      <c r="G581" s="4" t="s">
        <v>2142</v>
      </c>
    </row>
    <row r="582" spans="6:7" x14ac:dyDescent="0.2">
      <c r="F582" s="4" t="s">
        <v>2126</v>
      </c>
      <c r="G582" s="4" t="s">
        <v>2030</v>
      </c>
    </row>
    <row r="583" spans="6:7" x14ac:dyDescent="0.2">
      <c r="F583" s="4" t="s">
        <v>2158</v>
      </c>
      <c r="G583" s="4" t="s">
        <v>2130</v>
      </c>
    </row>
    <row r="584" spans="6:7" x14ac:dyDescent="0.2">
      <c r="F584" s="4" t="s">
        <v>2157</v>
      </c>
      <c r="G584" s="4" t="s">
        <v>2130</v>
      </c>
    </row>
    <row r="585" spans="6:7" x14ac:dyDescent="0.2">
      <c r="F585" s="4" t="s">
        <v>2161</v>
      </c>
      <c r="G585" s="4" t="s">
        <v>2130</v>
      </c>
    </row>
    <row r="586" spans="6:7" x14ac:dyDescent="0.2">
      <c r="F586" s="4" t="s">
        <v>324</v>
      </c>
      <c r="G586" s="4" t="s">
        <v>2125</v>
      </c>
    </row>
    <row r="587" spans="6:7" x14ac:dyDescent="0.2">
      <c r="F587" s="4" t="s">
        <v>2085</v>
      </c>
      <c r="G587" s="4" t="s">
        <v>2081</v>
      </c>
    </row>
    <row r="588" spans="6:7" x14ac:dyDescent="0.2">
      <c r="F588" s="4" t="s">
        <v>2120</v>
      </c>
      <c r="G588" s="4" t="s">
        <v>2121</v>
      </c>
    </row>
    <row r="589" spans="6:7" x14ac:dyDescent="0.2">
      <c r="F589" s="4" t="s">
        <v>2113</v>
      </c>
      <c r="G589" s="4" t="s">
        <v>2030</v>
      </c>
    </row>
    <row r="590" spans="6:7" x14ac:dyDescent="0.2">
      <c r="F590" s="4" t="s">
        <v>2156</v>
      </c>
      <c r="G590" s="4" t="s">
        <v>2130</v>
      </c>
    </row>
    <row r="591" spans="6:7" x14ac:dyDescent="0.2">
      <c r="F591" s="4" t="s">
        <v>2120</v>
      </c>
      <c r="G591" s="4" t="s">
        <v>2121</v>
      </c>
    </row>
    <row r="592" spans="6:7" x14ac:dyDescent="0.2">
      <c r="F592" s="4" t="s">
        <v>2161</v>
      </c>
      <c r="G592" s="4" t="s">
        <v>2130</v>
      </c>
    </row>
    <row r="593" spans="6:7" x14ac:dyDescent="0.2">
      <c r="F593" s="4" t="s">
        <v>2159</v>
      </c>
      <c r="G593" s="4" t="s">
        <v>2030</v>
      </c>
    </row>
    <row r="594" spans="6:7" x14ac:dyDescent="0.2">
      <c r="F594" s="4" t="s">
        <v>2029</v>
      </c>
      <c r="G594" s="4" t="s">
        <v>2030</v>
      </c>
    </row>
    <row r="595" spans="6:7" x14ac:dyDescent="0.2">
      <c r="F595" s="4" t="s">
        <v>2095</v>
      </c>
      <c r="G595" s="4" t="s">
        <v>2096</v>
      </c>
    </row>
    <row r="596" spans="6:7" x14ac:dyDescent="0.2">
      <c r="F596" s="4" t="s">
        <v>2093</v>
      </c>
      <c r="G596" s="4" t="s">
        <v>2079</v>
      </c>
    </row>
    <row r="597" spans="6:7" x14ac:dyDescent="0.2">
      <c r="F597" s="4" t="s">
        <v>2118</v>
      </c>
      <c r="G597" s="4" t="s">
        <v>2102</v>
      </c>
    </row>
    <row r="598" spans="6:7" x14ac:dyDescent="0.2">
      <c r="F598" s="4" t="s">
        <v>2162</v>
      </c>
      <c r="G598" s="4" t="s">
        <v>2142</v>
      </c>
    </row>
    <row r="599" spans="6:7" x14ac:dyDescent="0.2">
      <c r="F599" s="4" t="s">
        <v>2080</v>
      </c>
      <c r="G599" s="4" t="s">
        <v>2081</v>
      </c>
    </row>
    <row r="600" spans="6:7" x14ac:dyDescent="0.2">
      <c r="F600" s="4" t="s">
        <v>2137</v>
      </c>
      <c r="G600" s="4" t="s">
        <v>2030</v>
      </c>
    </row>
    <row r="601" spans="6:7" x14ac:dyDescent="0.2">
      <c r="F601" s="4" t="s">
        <v>2117</v>
      </c>
      <c r="G601" s="4" t="s">
        <v>2081</v>
      </c>
    </row>
    <row r="602" spans="6:7" x14ac:dyDescent="0.2">
      <c r="F602" s="4" t="s">
        <v>1922</v>
      </c>
      <c r="G602" s="4" t="s">
        <v>2079</v>
      </c>
    </row>
    <row r="603" spans="6:7" x14ac:dyDescent="0.2">
      <c r="F603" s="4" t="s">
        <v>2098</v>
      </c>
      <c r="G603" s="4" t="s">
        <v>2030</v>
      </c>
    </row>
    <row r="604" spans="6:7" x14ac:dyDescent="0.2">
      <c r="F604" s="4" t="s">
        <v>2144</v>
      </c>
      <c r="G604" s="4" t="s">
        <v>2030</v>
      </c>
    </row>
    <row r="605" spans="6:7" x14ac:dyDescent="0.2">
      <c r="F605" s="4" t="s">
        <v>2128</v>
      </c>
      <c r="G605" s="4" t="s">
        <v>2030</v>
      </c>
    </row>
    <row r="606" spans="6:7" x14ac:dyDescent="0.2">
      <c r="F606" s="4" t="s">
        <v>2136</v>
      </c>
      <c r="G606" s="4" t="s">
        <v>2030</v>
      </c>
    </row>
    <row r="607" spans="6:7" x14ac:dyDescent="0.2">
      <c r="F607" s="4" t="s">
        <v>2108</v>
      </c>
      <c r="G607" s="4" t="s">
        <v>2030</v>
      </c>
    </row>
    <row r="608" spans="6:7" x14ac:dyDescent="0.2">
      <c r="F608" s="4" t="s">
        <v>2122</v>
      </c>
      <c r="G608" s="4" t="s">
        <v>2030</v>
      </c>
    </row>
    <row r="609" spans="6:7" x14ac:dyDescent="0.2">
      <c r="F609" s="4" t="s">
        <v>2139</v>
      </c>
      <c r="G609" s="4" t="s">
        <v>2030</v>
      </c>
    </row>
    <row r="610" spans="6:7" x14ac:dyDescent="0.2">
      <c r="F610" s="4" t="s">
        <v>2157</v>
      </c>
      <c r="G610" s="4" t="s">
        <v>2130</v>
      </c>
    </row>
    <row r="611" spans="6:7" x14ac:dyDescent="0.2">
      <c r="F611" s="4" t="s">
        <v>2153</v>
      </c>
      <c r="G611" s="4" t="s">
        <v>2130</v>
      </c>
    </row>
    <row r="612" spans="6:7" x14ac:dyDescent="0.2">
      <c r="F612" s="4" t="s">
        <v>2161</v>
      </c>
      <c r="G612" s="4" t="s">
        <v>2130</v>
      </c>
    </row>
    <row r="613" spans="6:7" x14ac:dyDescent="0.2">
      <c r="F613" s="4" t="s">
        <v>2156</v>
      </c>
      <c r="G613" s="4" t="s">
        <v>2130</v>
      </c>
    </row>
    <row r="614" spans="6:7" x14ac:dyDescent="0.2">
      <c r="F614" s="4" t="s">
        <v>2112</v>
      </c>
      <c r="G614" s="4" t="s">
        <v>2030</v>
      </c>
    </row>
    <row r="615" spans="6:7" x14ac:dyDescent="0.2">
      <c r="F615" s="4" t="s">
        <v>2098</v>
      </c>
      <c r="G615" s="4" t="s">
        <v>2030</v>
      </c>
    </row>
    <row r="616" spans="6:7" x14ac:dyDescent="0.2">
      <c r="F616" s="4" t="s">
        <v>2116</v>
      </c>
      <c r="G616" s="4" t="s">
        <v>2030</v>
      </c>
    </row>
    <row r="617" spans="6:7" x14ac:dyDescent="0.2">
      <c r="F617" s="4" t="s">
        <v>2151</v>
      </c>
      <c r="G617" s="4" t="s">
        <v>2130</v>
      </c>
    </row>
    <row r="618" spans="6:7" x14ac:dyDescent="0.2">
      <c r="F618" s="4" t="s">
        <v>2123</v>
      </c>
      <c r="G618" s="4" t="s">
        <v>2030</v>
      </c>
    </row>
    <row r="619" spans="6:7" x14ac:dyDescent="0.2">
      <c r="F619" s="4" t="s">
        <v>2163</v>
      </c>
      <c r="G619" s="4" t="s">
        <v>2030</v>
      </c>
    </row>
    <row r="620" spans="6:7" x14ac:dyDescent="0.2">
      <c r="F620" s="4" t="s">
        <v>2091</v>
      </c>
      <c r="G620" s="4" t="s">
        <v>2030</v>
      </c>
    </row>
    <row r="621" spans="6:7" x14ac:dyDescent="0.2">
      <c r="F621" s="4" t="s">
        <v>2117</v>
      </c>
      <c r="G621" s="4" t="s">
        <v>2081</v>
      </c>
    </row>
    <row r="622" spans="6:7" x14ac:dyDescent="0.2">
      <c r="F622" s="4" t="s">
        <v>1922</v>
      </c>
      <c r="G622" s="4" t="s">
        <v>2079</v>
      </c>
    </row>
    <row r="623" spans="6:7" x14ac:dyDescent="0.2">
      <c r="F623" s="4" t="s">
        <v>2101</v>
      </c>
      <c r="G623" s="4" t="s">
        <v>2102</v>
      </c>
    </row>
    <row r="624" spans="6:7" x14ac:dyDescent="0.2">
      <c r="F624" s="4" t="s">
        <v>2156</v>
      </c>
      <c r="G624" s="4" t="s">
        <v>2130</v>
      </c>
    </row>
    <row r="625" spans="6:7" x14ac:dyDescent="0.2">
      <c r="F625" s="4" t="s">
        <v>2151</v>
      </c>
      <c r="G625" s="4" t="s">
        <v>2130</v>
      </c>
    </row>
    <row r="626" spans="6:7" x14ac:dyDescent="0.2">
      <c r="F626" s="4" t="s">
        <v>2080</v>
      </c>
      <c r="G626" s="4" t="s">
        <v>2081</v>
      </c>
    </row>
    <row r="627" spans="6:7" x14ac:dyDescent="0.2">
      <c r="F627" s="4" t="s">
        <v>2162</v>
      </c>
      <c r="G627" s="4" t="s">
        <v>2142</v>
      </c>
    </row>
    <row r="628" spans="6:7" x14ac:dyDescent="0.2">
      <c r="F628" s="4" t="s">
        <v>2124</v>
      </c>
      <c r="G628" s="4" t="s">
        <v>2030</v>
      </c>
    </row>
    <row r="629" spans="6:7" x14ac:dyDescent="0.2">
      <c r="F629" s="4" t="s">
        <v>2104</v>
      </c>
      <c r="G629" s="4" t="s">
        <v>2096</v>
      </c>
    </row>
    <row r="630" spans="6:7" x14ac:dyDescent="0.2">
      <c r="F630" s="4" t="s">
        <v>2029</v>
      </c>
      <c r="G630" s="4" t="s">
        <v>2030</v>
      </c>
    </row>
    <row r="631" spans="6:7" x14ac:dyDescent="0.2">
      <c r="F631" s="4" t="s">
        <v>2120</v>
      </c>
      <c r="G631" s="4" t="s">
        <v>2121</v>
      </c>
    </row>
    <row r="632" spans="6:7" x14ac:dyDescent="0.2">
      <c r="F632" s="4" t="s">
        <v>2085</v>
      </c>
      <c r="G632" s="4" t="s">
        <v>2081</v>
      </c>
    </row>
    <row r="633" spans="6:7" x14ac:dyDescent="0.2">
      <c r="F633" s="4" t="s">
        <v>2115</v>
      </c>
      <c r="G633" s="4" t="s">
        <v>2030</v>
      </c>
    </row>
    <row r="634" spans="6:7" x14ac:dyDescent="0.2">
      <c r="F634" s="4" t="s">
        <v>2139</v>
      </c>
      <c r="G634" s="4" t="s">
        <v>2030</v>
      </c>
    </row>
    <row r="635" spans="6:7" x14ac:dyDescent="0.2">
      <c r="F635" s="4" t="s">
        <v>2116</v>
      </c>
      <c r="G635" s="4" t="s">
        <v>2030</v>
      </c>
    </row>
    <row r="636" spans="6:7" x14ac:dyDescent="0.2">
      <c r="F636" s="4" t="s">
        <v>1922</v>
      </c>
      <c r="G636" s="4" t="s">
        <v>2079</v>
      </c>
    </row>
    <row r="637" spans="6:7" x14ac:dyDescent="0.2">
      <c r="F637" s="4" t="s">
        <v>213</v>
      </c>
      <c r="G637" s="4" t="s">
        <v>2125</v>
      </c>
    </row>
    <row r="638" spans="6:7" x14ac:dyDescent="0.2">
      <c r="F638" s="4" t="s">
        <v>2162</v>
      </c>
      <c r="G638" s="4" t="s">
        <v>2142</v>
      </c>
    </row>
    <row r="639" spans="6:7" x14ac:dyDescent="0.2">
      <c r="F639" s="4" t="s">
        <v>2101</v>
      </c>
      <c r="G639" s="4" t="s">
        <v>2102</v>
      </c>
    </row>
    <row r="640" spans="6:7" x14ac:dyDescent="0.2">
      <c r="F640" s="4" t="s">
        <v>2083</v>
      </c>
      <c r="G640" s="4" t="s">
        <v>2030</v>
      </c>
    </row>
    <row r="641" spans="6:7" x14ac:dyDescent="0.2">
      <c r="F641" s="4" t="s">
        <v>2080</v>
      </c>
      <c r="G641" s="4" t="s">
        <v>2081</v>
      </c>
    </row>
    <row r="642" spans="6:7" x14ac:dyDescent="0.2">
      <c r="F642" s="4" t="s">
        <v>2158</v>
      </c>
      <c r="G642" s="4" t="s">
        <v>2130</v>
      </c>
    </row>
    <row r="643" spans="6:7" x14ac:dyDescent="0.2">
      <c r="F643" s="4" t="s">
        <v>2157</v>
      </c>
      <c r="G643" s="4" t="s">
        <v>2130</v>
      </c>
    </row>
    <row r="644" spans="6:7" x14ac:dyDescent="0.2">
      <c r="F644" s="4" t="s">
        <v>2151</v>
      </c>
      <c r="G644" s="4" t="s">
        <v>2130</v>
      </c>
    </row>
    <row r="645" spans="6:7" x14ac:dyDescent="0.2">
      <c r="F645" s="4" t="s">
        <v>2153</v>
      </c>
      <c r="G645" s="4" t="s">
        <v>2130</v>
      </c>
    </row>
    <row r="646" spans="6:7" x14ac:dyDescent="0.2">
      <c r="F646" s="4" t="s">
        <v>324</v>
      </c>
      <c r="G646" s="4" t="s">
        <v>2125</v>
      </c>
    </row>
    <row r="647" spans="6:7" x14ac:dyDescent="0.2">
      <c r="F647" s="4" t="s">
        <v>2093</v>
      </c>
      <c r="G647" s="4" t="s">
        <v>2079</v>
      </c>
    </row>
    <row r="648" spans="6:7" x14ac:dyDescent="0.2">
      <c r="F648" s="4" t="s">
        <v>2117</v>
      </c>
      <c r="G648" s="4" t="s">
        <v>2081</v>
      </c>
    </row>
    <row r="649" spans="6:7" x14ac:dyDescent="0.2">
      <c r="F649" s="4" t="s">
        <v>2140</v>
      </c>
      <c r="G649" s="4" t="s">
        <v>2130</v>
      </c>
    </row>
    <row r="650" spans="6:7" x14ac:dyDescent="0.2">
      <c r="F650" s="4" t="s">
        <v>2117</v>
      </c>
      <c r="G650" s="4" t="s">
        <v>2081</v>
      </c>
    </row>
    <row r="651" spans="6:7" x14ac:dyDescent="0.2">
      <c r="F651" s="4" t="s">
        <v>2093</v>
      </c>
      <c r="G651" s="4" t="s">
        <v>2079</v>
      </c>
    </row>
    <row r="652" spans="6:7" x14ac:dyDescent="0.2">
      <c r="F652" s="4" t="s">
        <v>2101</v>
      </c>
      <c r="G652" s="4" t="s">
        <v>2102</v>
      </c>
    </row>
    <row r="653" spans="6:7" x14ac:dyDescent="0.2">
      <c r="F653" s="4" t="s">
        <v>2153</v>
      </c>
      <c r="G653" s="4" t="s">
        <v>2130</v>
      </c>
    </row>
    <row r="654" spans="6:7" x14ac:dyDescent="0.2">
      <c r="F654" s="4" t="s">
        <v>2104</v>
      </c>
      <c r="G654" s="4" t="s">
        <v>2096</v>
      </c>
    </row>
    <row r="655" spans="6:7" x14ac:dyDescent="0.2">
      <c r="F655" s="4" t="s">
        <v>2080</v>
      </c>
      <c r="G655" s="4" t="s">
        <v>2081</v>
      </c>
    </row>
    <row r="656" spans="6:7" x14ac:dyDescent="0.2">
      <c r="F656" s="4" t="s">
        <v>1922</v>
      </c>
      <c r="G656" s="4" t="s">
        <v>2079</v>
      </c>
    </row>
    <row r="657" spans="6:7" x14ac:dyDescent="0.2">
      <c r="F657" s="4" t="s">
        <v>2162</v>
      </c>
      <c r="G657" s="4" t="s">
        <v>2142</v>
      </c>
    </row>
    <row r="658" spans="6:7" x14ac:dyDescent="0.2">
      <c r="F658" s="4" t="s">
        <v>2085</v>
      </c>
      <c r="G658" s="4" t="s">
        <v>2081</v>
      </c>
    </row>
    <row r="659" spans="6:7" x14ac:dyDescent="0.2">
      <c r="F659" s="4" t="s">
        <v>2118</v>
      </c>
      <c r="G659" s="4" t="s">
        <v>2102</v>
      </c>
    </row>
    <row r="660" spans="6:7" x14ac:dyDescent="0.2">
      <c r="F660" s="4" t="s">
        <v>2159</v>
      </c>
      <c r="G660" s="4" t="s">
        <v>2030</v>
      </c>
    </row>
    <row r="661" spans="6:7" x14ac:dyDescent="0.2">
      <c r="F661" s="4" t="s">
        <v>2140</v>
      </c>
      <c r="G661" s="4" t="s">
        <v>2130</v>
      </c>
    </row>
    <row r="662" spans="6:7" x14ac:dyDescent="0.2">
      <c r="F662" s="4" t="s">
        <v>2093</v>
      </c>
      <c r="G662" s="4" t="s">
        <v>2079</v>
      </c>
    </row>
    <row r="663" spans="6:7" x14ac:dyDescent="0.2">
      <c r="F663" s="4" t="s">
        <v>2084</v>
      </c>
      <c r="G663" s="4" t="s">
        <v>2030</v>
      </c>
    </row>
    <row r="664" spans="6:7" x14ac:dyDescent="0.2">
      <c r="F664" s="4" t="s">
        <v>2119</v>
      </c>
      <c r="G664" s="4" t="s">
        <v>2030</v>
      </c>
    </row>
    <row r="665" spans="6:7" x14ac:dyDescent="0.2">
      <c r="F665" s="4" t="s">
        <v>2029</v>
      </c>
      <c r="G665" s="4" t="s">
        <v>2030</v>
      </c>
    </row>
    <row r="666" spans="6:7" x14ac:dyDescent="0.2">
      <c r="F666" s="4" t="s">
        <v>2139</v>
      </c>
      <c r="G666" s="4" t="s">
        <v>2030</v>
      </c>
    </row>
    <row r="667" spans="6:7" x14ac:dyDescent="0.2">
      <c r="F667" s="4" t="s">
        <v>2083</v>
      </c>
      <c r="G667" s="4" t="s">
        <v>2030</v>
      </c>
    </row>
    <row r="668" spans="6:7" x14ac:dyDescent="0.2">
      <c r="F668" s="4" t="s">
        <v>2101</v>
      </c>
      <c r="G668" s="4" t="s">
        <v>2102</v>
      </c>
    </row>
    <row r="669" spans="6:7" x14ac:dyDescent="0.2">
      <c r="F669" s="4" t="s">
        <v>2115</v>
      </c>
      <c r="G669" s="4" t="s">
        <v>2030</v>
      </c>
    </row>
    <row r="670" spans="6:7" x14ac:dyDescent="0.2">
      <c r="F670" s="4" t="s">
        <v>2156</v>
      </c>
      <c r="G670" s="4" t="s">
        <v>2130</v>
      </c>
    </row>
    <row r="671" spans="6:7" x14ac:dyDescent="0.2">
      <c r="F671" s="4" t="s">
        <v>2141</v>
      </c>
      <c r="G671" s="4" t="s">
        <v>2142</v>
      </c>
    </row>
    <row r="672" spans="6:7" x14ac:dyDescent="0.2">
      <c r="F672" s="4" t="s">
        <v>2123</v>
      </c>
      <c r="G672" s="4" t="s">
        <v>2030</v>
      </c>
    </row>
    <row r="673" spans="6:7" x14ac:dyDescent="0.2">
      <c r="F673" s="4" t="s">
        <v>2122</v>
      </c>
      <c r="G673" s="4" t="s">
        <v>2030</v>
      </c>
    </row>
    <row r="674" spans="6:7" x14ac:dyDescent="0.2">
      <c r="F674" s="4" t="s">
        <v>2117</v>
      </c>
      <c r="G674" s="4" t="s">
        <v>2081</v>
      </c>
    </row>
    <row r="675" spans="6:7" x14ac:dyDescent="0.2">
      <c r="F675" s="4" t="s">
        <v>2085</v>
      </c>
      <c r="G675" s="4" t="s">
        <v>2081</v>
      </c>
    </row>
    <row r="676" spans="6:7" x14ac:dyDescent="0.2">
      <c r="F676" s="4" t="s">
        <v>2156</v>
      </c>
      <c r="G676" s="4" t="s">
        <v>2130</v>
      </c>
    </row>
    <row r="677" spans="6:7" x14ac:dyDescent="0.2">
      <c r="F677" s="4" t="s">
        <v>2151</v>
      </c>
      <c r="G677" s="4" t="s">
        <v>2130</v>
      </c>
    </row>
    <row r="678" spans="6:7" x14ac:dyDescent="0.2">
      <c r="F678" s="4" t="s">
        <v>2093</v>
      </c>
      <c r="G678" s="4" t="s">
        <v>2079</v>
      </c>
    </row>
    <row r="679" spans="6:7" x14ac:dyDescent="0.2">
      <c r="F679" s="4" t="s">
        <v>2159</v>
      </c>
      <c r="G679" s="4" t="s">
        <v>2030</v>
      </c>
    </row>
    <row r="680" spans="6:7" x14ac:dyDescent="0.2">
      <c r="F680" s="4" t="s">
        <v>2159</v>
      </c>
      <c r="G680" s="4" t="s">
        <v>2030</v>
      </c>
    </row>
    <row r="681" spans="6:7" x14ac:dyDescent="0.2">
      <c r="F681" s="4"/>
      <c r="G681" s="4" t="s">
        <v>2030</v>
      </c>
    </row>
    <row r="682" spans="6:7" x14ac:dyDescent="0.2">
      <c r="F682" s="4" t="s">
        <v>2163</v>
      </c>
      <c r="G682" s="4" t="s">
        <v>2030</v>
      </c>
    </row>
    <row r="683" spans="6:7" x14ac:dyDescent="0.2">
      <c r="F683" s="4" t="s">
        <v>2112</v>
      </c>
      <c r="G683" s="4" t="s">
        <v>2030</v>
      </c>
    </row>
    <row r="684" spans="6:7" x14ac:dyDescent="0.2">
      <c r="F684" s="4" t="s">
        <v>2089</v>
      </c>
      <c r="G684" s="4" t="s">
        <v>2081</v>
      </c>
    </row>
    <row r="685" spans="6:7" x14ac:dyDescent="0.2">
      <c r="F685" s="4" t="s">
        <v>2093</v>
      </c>
      <c r="G685" s="4" t="s">
        <v>2079</v>
      </c>
    </row>
    <row r="686" spans="6:7" x14ac:dyDescent="0.2">
      <c r="F686" s="4" t="s">
        <v>2122</v>
      </c>
      <c r="G686" s="4" t="s">
        <v>2030</v>
      </c>
    </row>
    <row r="687" spans="6:7" x14ac:dyDescent="0.2">
      <c r="F687" s="4" t="s">
        <v>2114</v>
      </c>
      <c r="G687" s="4" t="s">
        <v>2030</v>
      </c>
    </row>
    <row r="688" spans="6:7" x14ac:dyDescent="0.2">
      <c r="F688" s="4" t="s">
        <v>2120</v>
      </c>
      <c r="G688" s="4" t="s">
        <v>2121</v>
      </c>
    </row>
    <row r="689" spans="6:7" x14ac:dyDescent="0.2">
      <c r="F689" s="4" t="s">
        <v>2112</v>
      </c>
      <c r="G689" s="4" t="s">
        <v>2030</v>
      </c>
    </row>
    <row r="690" spans="6:7" x14ac:dyDescent="0.2">
      <c r="F690" s="4" t="s">
        <v>2118</v>
      </c>
      <c r="G690" s="4" t="s">
        <v>2102</v>
      </c>
    </row>
    <row r="691" spans="6:7" x14ac:dyDescent="0.2">
      <c r="F691" s="4" t="s">
        <v>2112</v>
      </c>
      <c r="G691" s="4" t="s">
        <v>2030</v>
      </c>
    </row>
    <row r="692" spans="6:7" x14ac:dyDescent="0.2">
      <c r="F692" s="4" t="s">
        <v>2101</v>
      </c>
      <c r="G692" s="4" t="s">
        <v>2102</v>
      </c>
    </row>
    <row r="693" spans="6:7" x14ac:dyDescent="0.2">
      <c r="F693" s="4" t="s">
        <v>2117</v>
      </c>
      <c r="G693" s="4" t="s">
        <v>2081</v>
      </c>
    </row>
    <row r="694" spans="6:7" x14ac:dyDescent="0.2">
      <c r="F694" s="4" t="s">
        <v>709</v>
      </c>
      <c r="G694" s="4" t="s">
        <v>2164</v>
      </c>
    </row>
    <row r="695" spans="6:7" x14ac:dyDescent="0.2">
      <c r="F695" s="4" t="s">
        <v>2165</v>
      </c>
      <c r="G695" s="4" t="s">
        <v>2166</v>
      </c>
    </row>
    <row r="696" spans="6:7" x14ac:dyDescent="0.2">
      <c r="F696" s="4" t="s">
        <v>2167</v>
      </c>
      <c r="G696" s="4" t="s">
        <v>2168</v>
      </c>
    </row>
    <row r="697" spans="6:7" x14ac:dyDescent="0.2">
      <c r="F697" s="4" t="s">
        <v>2169</v>
      </c>
      <c r="G697" s="4" t="s">
        <v>2168</v>
      </c>
    </row>
    <row r="698" spans="6:7" x14ac:dyDescent="0.2">
      <c r="F698" s="4" t="s">
        <v>2170</v>
      </c>
      <c r="G698" s="4" t="s">
        <v>2166</v>
      </c>
    </row>
    <row r="699" spans="6:7" x14ac:dyDescent="0.2">
      <c r="F699" s="4" t="s">
        <v>2171</v>
      </c>
      <c r="G699" s="4" t="s">
        <v>2166</v>
      </c>
    </row>
    <row r="700" spans="6:7" x14ac:dyDescent="0.2">
      <c r="F700" s="4" t="s">
        <v>2172</v>
      </c>
      <c r="G700" s="4" t="s">
        <v>2166</v>
      </c>
    </row>
    <row r="701" spans="6:7" x14ac:dyDescent="0.2">
      <c r="F701" s="4" t="s">
        <v>2173</v>
      </c>
      <c r="G701" s="4" t="s">
        <v>2166</v>
      </c>
    </row>
    <row r="702" spans="6:7" x14ac:dyDescent="0.2">
      <c r="F702" s="4" t="s">
        <v>2174</v>
      </c>
      <c r="G702" s="4" t="s">
        <v>2166</v>
      </c>
    </row>
    <row r="703" spans="6:7" x14ac:dyDescent="0.2">
      <c r="F703" s="4" t="s">
        <v>709</v>
      </c>
      <c r="G703" s="4" t="s">
        <v>2164</v>
      </c>
    </row>
    <row r="704" spans="6:7" x14ac:dyDescent="0.2">
      <c r="F704" s="4" t="s">
        <v>709</v>
      </c>
      <c r="G704" s="4" t="s">
        <v>2164</v>
      </c>
    </row>
    <row r="705" spans="6:7" x14ac:dyDescent="0.2">
      <c r="F705" s="4" t="s">
        <v>2175</v>
      </c>
      <c r="G705" s="4" t="s">
        <v>2166</v>
      </c>
    </row>
    <row r="706" spans="6:7" x14ac:dyDescent="0.2">
      <c r="F706" s="4" t="s">
        <v>2176</v>
      </c>
      <c r="G706" s="4" t="s">
        <v>2166</v>
      </c>
    </row>
    <row r="707" spans="6:7" x14ac:dyDescent="0.2">
      <c r="F707" s="4" t="s">
        <v>2177</v>
      </c>
      <c r="G707" s="4" t="s">
        <v>2166</v>
      </c>
    </row>
    <row r="708" spans="6:7" x14ac:dyDescent="0.2">
      <c r="F708" s="4" t="s">
        <v>2165</v>
      </c>
      <c r="G708" s="4" t="s">
        <v>2166</v>
      </c>
    </row>
    <row r="709" spans="6:7" x14ac:dyDescent="0.2">
      <c r="F709" s="4" t="s">
        <v>709</v>
      </c>
      <c r="G709" s="4" t="s">
        <v>2164</v>
      </c>
    </row>
    <row r="710" spans="6:7" x14ac:dyDescent="0.2">
      <c r="F710" s="4" t="s">
        <v>2178</v>
      </c>
      <c r="G710" s="4" t="s">
        <v>2166</v>
      </c>
    </row>
    <row r="711" spans="6:7" x14ac:dyDescent="0.2">
      <c r="F711" s="4" t="s">
        <v>2179</v>
      </c>
      <c r="G711" s="4" t="s">
        <v>2166</v>
      </c>
    </row>
    <row r="712" spans="6:7" x14ac:dyDescent="0.2">
      <c r="F712" s="4" t="s">
        <v>2180</v>
      </c>
      <c r="G712" s="4" t="s">
        <v>2166</v>
      </c>
    </row>
    <row r="713" spans="6:7" x14ac:dyDescent="0.2">
      <c r="F713" s="4" t="s">
        <v>2181</v>
      </c>
      <c r="G713" s="4" t="s">
        <v>2166</v>
      </c>
    </row>
    <row r="714" spans="6:7" x14ac:dyDescent="0.2">
      <c r="F714" s="4" t="s">
        <v>709</v>
      </c>
      <c r="G714" s="4" t="s">
        <v>2164</v>
      </c>
    </row>
    <row r="715" spans="6:7" x14ac:dyDescent="0.2">
      <c r="F715" s="4" t="s">
        <v>2182</v>
      </c>
      <c r="G715" s="4" t="s">
        <v>2166</v>
      </c>
    </row>
    <row r="716" spans="6:7" x14ac:dyDescent="0.2">
      <c r="F716" s="4" t="s">
        <v>2183</v>
      </c>
      <c r="G716" s="4" t="s">
        <v>2166</v>
      </c>
    </row>
    <row r="717" spans="6:7" x14ac:dyDescent="0.2">
      <c r="F717" s="4" t="s">
        <v>2184</v>
      </c>
      <c r="G717" s="4" t="s">
        <v>2166</v>
      </c>
    </row>
    <row r="718" spans="6:7" x14ac:dyDescent="0.2">
      <c r="F718" s="4" t="s">
        <v>2185</v>
      </c>
      <c r="G718" s="4" t="s">
        <v>2166</v>
      </c>
    </row>
    <row r="719" spans="6:7" x14ac:dyDescent="0.2">
      <c r="F719" s="4" t="s">
        <v>2186</v>
      </c>
      <c r="G719" s="4" t="s">
        <v>2168</v>
      </c>
    </row>
    <row r="720" spans="6:7" x14ac:dyDescent="0.2">
      <c r="F720" s="4" t="s">
        <v>2187</v>
      </c>
      <c r="G720" s="4" t="s">
        <v>2166</v>
      </c>
    </row>
    <row r="721" spans="6:7" x14ac:dyDescent="0.2">
      <c r="F721" s="4" t="s">
        <v>2188</v>
      </c>
      <c r="G721" s="4" t="s">
        <v>2166</v>
      </c>
    </row>
    <row r="722" spans="6:7" x14ac:dyDescent="0.2">
      <c r="F722" s="4" t="s">
        <v>2189</v>
      </c>
      <c r="G722" s="4" t="s">
        <v>2166</v>
      </c>
    </row>
    <row r="723" spans="6:7" x14ac:dyDescent="0.2">
      <c r="F723" s="4" t="s">
        <v>2190</v>
      </c>
      <c r="G723" s="4" t="s">
        <v>2166</v>
      </c>
    </row>
    <row r="724" spans="6:7" x14ac:dyDescent="0.2">
      <c r="F724" s="4" t="s">
        <v>709</v>
      </c>
      <c r="G724" s="4" t="s">
        <v>2164</v>
      </c>
    </row>
    <row r="725" spans="6:7" x14ac:dyDescent="0.2">
      <c r="F725" s="4" t="s">
        <v>709</v>
      </c>
      <c r="G725" s="4" t="s">
        <v>2164</v>
      </c>
    </row>
    <row r="726" spans="6:7" x14ac:dyDescent="0.2">
      <c r="F726" s="4" t="s">
        <v>2175</v>
      </c>
      <c r="G726" s="4" t="s">
        <v>2166</v>
      </c>
    </row>
    <row r="727" spans="6:7" x14ac:dyDescent="0.2">
      <c r="F727" s="4" t="s">
        <v>2191</v>
      </c>
      <c r="G727" s="4" t="s">
        <v>2192</v>
      </c>
    </row>
    <row r="728" spans="6:7" x14ac:dyDescent="0.2">
      <c r="F728" s="4" t="s">
        <v>709</v>
      </c>
      <c r="G728" s="4" t="s">
        <v>2164</v>
      </c>
    </row>
    <row r="729" spans="6:7" x14ac:dyDescent="0.2">
      <c r="F729" s="4" t="s">
        <v>2193</v>
      </c>
      <c r="G729" s="4" t="s">
        <v>2166</v>
      </c>
    </row>
    <row r="730" spans="6:7" x14ac:dyDescent="0.2">
      <c r="F730" s="4" t="s">
        <v>2194</v>
      </c>
      <c r="G730" s="4" t="s">
        <v>2192</v>
      </c>
    </row>
    <row r="731" spans="6:7" x14ac:dyDescent="0.2">
      <c r="F731" s="4" t="s">
        <v>699</v>
      </c>
      <c r="G731" s="4" t="s">
        <v>2166</v>
      </c>
    </row>
    <row r="732" spans="6:7" x14ac:dyDescent="0.2">
      <c r="F732" s="4" t="s">
        <v>2195</v>
      </c>
      <c r="G732" s="4" t="s">
        <v>2168</v>
      </c>
    </row>
    <row r="733" spans="6:7" x14ac:dyDescent="0.2">
      <c r="F733" s="4" t="s">
        <v>2169</v>
      </c>
      <c r="G733" s="4" t="s">
        <v>2168</v>
      </c>
    </row>
    <row r="734" spans="6:7" x14ac:dyDescent="0.2">
      <c r="F734" s="4" t="s">
        <v>719</v>
      </c>
      <c r="G734" s="4" t="s">
        <v>2164</v>
      </c>
    </row>
    <row r="735" spans="6:7" x14ac:dyDescent="0.2">
      <c r="F735" s="4" t="s">
        <v>2196</v>
      </c>
      <c r="G735" s="4" t="s">
        <v>2168</v>
      </c>
    </row>
    <row r="736" spans="6:7" x14ac:dyDescent="0.2">
      <c r="F736" s="4" t="s">
        <v>2197</v>
      </c>
      <c r="G736" s="4" t="s">
        <v>2166</v>
      </c>
    </row>
    <row r="737" spans="6:7" x14ac:dyDescent="0.2">
      <c r="F737" s="4" t="s">
        <v>2198</v>
      </c>
      <c r="G737" s="4" t="s">
        <v>2166</v>
      </c>
    </row>
    <row r="738" spans="6:7" x14ac:dyDescent="0.2">
      <c r="F738" s="4" t="s">
        <v>2199</v>
      </c>
      <c r="G738" s="4" t="s">
        <v>2166</v>
      </c>
    </row>
    <row r="739" spans="6:7" x14ac:dyDescent="0.2">
      <c r="F739" s="4" t="s">
        <v>2200</v>
      </c>
      <c r="G739" s="4" t="s">
        <v>2166</v>
      </c>
    </row>
    <row r="740" spans="6:7" x14ac:dyDescent="0.2">
      <c r="F740" s="4" t="s">
        <v>2201</v>
      </c>
      <c r="G740" s="4" t="s">
        <v>2166</v>
      </c>
    </row>
    <row r="741" spans="6:7" x14ac:dyDescent="0.2">
      <c r="F741" s="4" t="s">
        <v>2202</v>
      </c>
      <c r="G741" s="4" t="s">
        <v>2166</v>
      </c>
    </row>
    <row r="742" spans="6:7" x14ac:dyDescent="0.2">
      <c r="F742" s="4" t="s">
        <v>719</v>
      </c>
      <c r="G742" s="4" t="s">
        <v>2164</v>
      </c>
    </row>
    <row r="743" spans="6:7" x14ac:dyDescent="0.2">
      <c r="F743" s="4" t="s">
        <v>2203</v>
      </c>
      <c r="G743" s="4" t="s">
        <v>2166</v>
      </c>
    </row>
    <row r="744" spans="6:7" x14ac:dyDescent="0.2">
      <c r="F744" s="4" t="s">
        <v>2204</v>
      </c>
      <c r="G744" s="4" t="s">
        <v>2166</v>
      </c>
    </row>
    <row r="745" spans="6:7" x14ac:dyDescent="0.2">
      <c r="F745" s="4" t="s">
        <v>2167</v>
      </c>
      <c r="G745" s="4" t="s">
        <v>2168</v>
      </c>
    </row>
    <row r="746" spans="6:7" x14ac:dyDescent="0.2">
      <c r="F746" s="4" t="s">
        <v>2195</v>
      </c>
      <c r="G746" s="4" t="s">
        <v>2168</v>
      </c>
    </row>
    <row r="747" spans="6:7" x14ac:dyDescent="0.2">
      <c r="F747" s="4" t="s">
        <v>2205</v>
      </c>
      <c r="G747" s="4" t="s">
        <v>2166</v>
      </c>
    </row>
    <row r="748" spans="6:7" x14ac:dyDescent="0.2">
      <c r="F748" s="4" t="s">
        <v>2206</v>
      </c>
      <c r="G748" s="4"/>
    </row>
    <row r="749" spans="6:7" x14ac:dyDescent="0.2">
      <c r="F749" s="4" t="s">
        <v>2207</v>
      </c>
      <c r="G749" s="4" t="s">
        <v>2168</v>
      </c>
    </row>
    <row r="750" spans="6:7" x14ac:dyDescent="0.2">
      <c r="F750" s="4" t="s">
        <v>719</v>
      </c>
      <c r="G750" s="4" t="s">
        <v>2164</v>
      </c>
    </row>
    <row r="751" spans="6:7" x14ac:dyDescent="0.2">
      <c r="F751" s="4" t="s">
        <v>709</v>
      </c>
      <c r="G751" s="4" t="s">
        <v>2164</v>
      </c>
    </row>
    <row r="752" spans="6:7" x14ac:dyDescent="0.2">
      <c r="F752" s="4" t="s">
        <v>2195</v>
      </c>
      <c r="G752" s="4" t="s">
        <v>2168</v>
      </c>
    </row>
    <row r="753" spans="6:7" x14ac:dyDescent="0.2">
      <c r="F753" s="4" t="s">
        <v>2203</v>
      </c>
      <c r="G753" s="4" t="s">
        <v>2166</v>
      </c>
    </row>
    <row r="754" spans="6:7" x14ac:dyDescent="0.2">
      <c r="F754" s="4" t="s">
        <v>709</v>
      </c>
      <c r="G754" s="4" t="s">
        <v>2164</v>
      </c>
    </row>
    <row r="755" spans="6:7" x14ac:dyDescent="0.2">
      <c r="F755" s="4" t="s">
        <v>2208</v>
      </c>
      <c r="G755" s="4" t="s">
        <v>2166</v>
      </c>
    </row>
    <row r="756" spans="6:7" x14ac:dyDescent="0.2">
      <c r="F756" s="4" t="s">
        <v>2209</v>
      </c>
      <c r="G756" s="4" t="s">
        <v>2166</v>
      </c>
    </row>
    <row r="757" spans="6:7" x14ac:dyDescent="0.2">
      <c r="F757" s="4" t="s">
        <v>2210</v>
      </c>
      <c r="G757" s="4" t="s">
        <v>2166</v>
      </c>
    </row>
    <row r="758" spans="6:7" x14ac:dyDescent="0.2">
      <c r="F758" s="4" t="s">
        <v>2195</v>
      </c>
      <c r="G758" s="4" t="s">
        <v>2168</v>
      </c>
    </row>
    <row r="759" spans="6:7" x14ac:dyDescent="0.2">
      <c r="F759" s="4" t="s">
        <v>2195</v>
      </c>
      <c r="G759" s="4" t="s">
        <v>2168</v>
      </c>
    </row>
    <row r="760" spans="6:7" x14ac:dyDescent="0.2">
      <c r="F760" s="4" t="s">
        <v>2211</v>
      </c>
      <c r="G760" s="4"/>
    </row>
    <row r="761" spans="6:7" x14ac:dyDescent="0.2">
      <c r="F761" s="4" t="s">
        <v>2212</v>
      </c>
      <c r="G761" s="4" t="s">
        <v>2164</v>
      </c>
    </row>
    <row r="762" spans="6:7" x14ac:dyDescent="0.2">
      <c r="F762" s="4" t="s">
        <v>2213</v>
      </c>
      <c r="G762" s="4" t="s">
        <v>2166</v>
      </c>
    </row>
    <row r="763" spans="6:7" x14ac:dyDescent="0.2">
      <c r="F763" s="4" t="s">
        <v>2214</v>
      </c>
      <c r="G763" s="4" t="s">
        <v>2166</v>
      </c>
    </row>
    <row r="764" spans="6:7" x14ac:dyDescent="0.2">
      <c r="F764" s="4" t="s">
        <v>709</v>
      </c>
      <c r="G764" s="4" t="s">
        <v>2164</v>
      </c>
    </row>
    <row r="765" spans="6:7" x14ac:dyDescent="0.2">
      <c r="F765" s="4" t="s">
        <v>2215</v>
      </c>
      <c r="G765" s="4" t="s">
        <v>2168</v>
      </c>
    </row>
    <row r="766" spans="6:7" x14ac:dyDescent="0.2">
      <c r="F766" s="4" t="s">
        <v>2215</v>
      </c>
      <c r="G766" s="4" t="s">
        <v>2168</v>
      </c>
    </row>
    <row r="767" spans="6:7" x14ac:dyDescent="0.2">
      <c r="F767" s="4" t="s">
        <v>2196</v>
      </c>
      <c r="G767" s="4" t="s">
        <v>2168</v>
      </c>
    </row>
    <row r="768" spans="6:7" x14ac:dyDescent="0.2">
      <c r="F768" s="4" t="s">
        <v>2209</v>
      </c>
      <c r="G768" s="4" t="s">
        <v>2166</v>
      </c>
    </row>
    <row r="769" spans="6:7" x14ac:dyDescent="0.2">
      <c r="F769" s="4" t="s">
        <v>719</v>
      </c>
      <c r="G769" s="4" t="s">
        <v>2164</v>
      </c>
    </row>
    <row r="770" spans="6:7" x14ac:dyDescent="0.2">
      <c r="F770" s="4" t="s">
        <v>2216</v>
      </c>
      <c r="G770" s="4" t="s">
        <v>2166</v>
      </c>
    </row>
    <row r="771" spans="6:7" x14ac:dyDescent="0.2">
      <c r="F771" s="4" t="s">
        <v>2217</v>
      </c>
      <c r="G771" s="4" t="s">
        <v>2166</v>
      </c>
    </row>
    <row r="772" spans="6:7" x14ac:dyDescent="0.2">
      <c r="F772" s="4" t="s">
        <v>2218</v>
      </c>
      <c r="G772" s="4" t="s">
        <v>2166</v>
      </c>
    </row>
    <row r="773" spans="6:7" x14ac:dyDescent="0.2">
      <c r="F773" s="4" t="s">
        <v>2219</v>
      </c>
      <c r="G773" s="4" t="s">
        <v>2166</v>
      </c>
    </row>
    <row r="774" spans="6:7" x14ac:dyDescent="0.2">
      <c r="F774" s="4" t="s">
        <v>719</v>
      </c>
      <c r="G774" s="4" t="s">
        <v>2164</v>
      </c>
    </row>
    <row r="775" spans="6:7" x14ac:dyDescent="0.2">
      <c r="F775" s="4" t="s">
        <v>709</v>
      </c>
      <c r="G775" s="4" t="s">
        <v>2164</v>
      </c>
    </row>
    <row r="776" spans="6:7" x14ac:dyDescent="0.2">
      <c r="F776" s="4" t="s">
        <v>2195</v>
      </c>
      <c r="G776" s="4" t="s">
        <v>2168</v>
      </c>
    </row>
    <row r="777" spans="6:7" x14ac:dyDescent="0.2">
      <c r="F777" s="4" t="s">
        <v>2212</v>
      </c>
      <c r="G777" s="4" t="s">
        <v>2164</v>
      </c>
    </row>
    <row r="778" spans="6:7" x14ac:dyDescent="0.2">
      <c r="F778" s="4" t="s">
        <v>2220</v>
      </c>
      <c r="G778" s="4"/>
    </row>
    <row r="779" spans="6:7" x14ac:dyDescent="0.2">
      <c r="F779" s="4" t="s">
        <v>2221</v>
      </c>
      <c r="G779" s="4" t="s">
        <v>2166</v>
      </c>
    </row>
    <row r="780" spans="6:7" x14ac:dyDescent="0.2">
      <c r="F780" s="4" t="s">
        <v>2222</v>
      </c>
      <c r="G780" s="4" t="s">
        <v>2166</v>
      </c>
    </row>
    <row r="781" spans="6:7" x14ac:dyDescent="0.2">
      <c r="F781" s="4" t="s">
        <v>2223</v>
      </c>
      <c r="G781" s="4" t="s">
        <v>2166</v>
      </c>
    </row>
    <row r="782" spans="6:7" x14ac:dyDescent="0.2">
      <c r="F782" s="4" t="s">
        <v>2208</v>
      </c>
      <c r="G782" s="4" t="s">
        <v>2166</v>
      </c>
    </row>
    <row r="783" spans="6:7" x14ac:dyDescent="0.2">
      <c r="F783" s="4" t="s">
        <v>2224</v>
      </c>
      <c r="G783" s="4" t="s">
        <v>2166</v>
      </c>
    </row>
    <row r="784" spans="6:7" x14ac:dyDescent="0.2">
      <c r="F784" s="4" t="s">
        <v>2225</v>
      </c>
      <c r="G784" s="4" t="s">
        <v>2192</v>
      </c>
    </row>
    <row r="785" spans="6:7" x14ac:dyDescent="0.2">
      <c r="F785" s="4" t="s">
        <v>2226</v>
      </c>
      <c r="G785" s="4" t="s">
        <v>2166</v>
      </c>
    </row>
    <row r="786" spans="6:7" x14ac:dyDescent="0.2">
      <c r="F786" s="4" t="s">
        <v>2227</v>
      </c>
      <c r="G786" s="4" t="s">
        <v>2166</v>
      </c>
    </row>
    <row r="787" spans="6:7" x14ac:dyDescent="0.2">
      <c r="F787" s="4" t="s">
        <v>719</v>
      </c>
      <c r="G787" s="4" t="s">
        <v>2164</v>
      </c>
    </row>
    <row r="788" spans="6:7" x14ac:dyDescent="0.2">
      <c r="F788" s="4" t="s">
        <v>734</v>
      </c>
      <c r="G788" s="4" t="s">
        <v>2164</v>
      </c>
    </row>
    <row r="789" spans="6:7" x14ac:dyDescent="0.2">
      <c r="F789" s="4" t="s">
        <v>734</v>
      </c>
      <c r="G789" s="4" t="s">
        <v>2164</v>
      </c>
    </row>
    <row r="790" spans="6:7" x14ac:dyDescent="0.2">
      <c r="F790" s="4" t="s">
        <v>2228</v>
      </c>
      <c r="G790" s="4" t="s">
        <v>2166</v>
      </c>
    </row>
    <row r="791" spans="6:7" x14ac:dyDescent="0.2">
      <c r="F791" s="4" t="s">
        <v>2229</v>
      </c>
      <c r="G791" s="4" t="s">
        <v>2166</v>
      </c>
    </row>
    <row r="792" spans="6:7" x14ac:dyDescent="0.2">
      <c r="F792" s="4" t="s">
        <v>2205</v>
      </c>
      <c r="G792" s="4" t="s">
        <v>2166</v>
      </c>
    </row>
    <row r="793" spans="6:7" x14ac:dyDescent="0.2">
      <c r="F793" s="4" t="s">
        <v>734</v>
      </c>
      <c r="G793" s="4" t="s">
        <v>2164</v>
      </c>
    </row>
    <row r="794" spans="6:7" x14ac:dyDescent="0.2">
      <c r="F794" s="4" t="s">
        <v>709</v>
      </c>
      <c r="G794" s="4" t="s">
        <v>2164</v>
      </c>
    </row>
    <row r="795" spans="6:7" x14ac:dyDescent="0.2">
      <c r="F795" s="4" t="s">
        <v>2230</v>
      </c>
      <c r="G795" s="4" t="s">
        <v>2166</v>
      </c>
    </row>
    <row r="796" spans="6:7" x14ac:dyDescent="0.2">
      <c r="F796" s="4" t="s">
        <v>2207</v>
      </c>
      <c r="G796" s="4" t="s">
        <v>2168</v>
      </c>
    </row>
    <row r="797" spans="6:7" x14ac:dyDescent="0.2">
      <c r="F797" s="4" t="s">
        <v>2231</v>
      </c>
      <c r="G797" s="4" t="s">
        <v>2166</v>
      </c>
    </row>
    <row r="798" spans="6:7" x14ac:dyDescent="0.2">
      <c r="F798" s="4" t="s">
        <v>2212</v>
      </c>
      <c r="G798" s="4" t="s">
        <v>2164</v>
      </c>
    </row>
    <row r="799" spans="6:7" x14ac:dyDescent="0.2">
      <c r="F799" s="4" t="s">
        <v>2203</v>
      </c>
      <c r="G799" s="4" t="s">
        <v>2166</v>
      </c>
    </row>
    <row r="800" spans="6:7" x14ac:dyDescent="0.2">
      <c r="F800" s="4" t="s">
        <v>2175</v>
      </c>
      <c r="G800" s="4" t="s">
        <v>2166</v>
      </c>
    </row>
    <row r="801" spans="6:7" x14ac:dyDescent="0.2">
      <c r="F801" s="4" t="s">
        <v>2209</v>
      </c>
      <c r="G801" s="4" t="s">
        <v>2166</v>
      </c>
    </row>
    <row r="802" spans="6:7" x14ac:dyDescent="0.2">
      <c r="F802" s="4" t="s">
        <v>2212</v>
      </c>
      <c r="G802" s="4" t="s">
        <v>2164</v>
      </c>
    </row>
    <row r="803" spans="6:7" x14ac:dyDescent="0.2">
      <c r="F803" s="4" t="s">
        <v>709</v>
      </c>
      <c r="G803" s="4" t="s">
        <v>2164</v>
      </c>
    </row>
    <row r="804" spans="6:7" x14ac:dyDescent="0.2">
      <c r="F804" s="4" t="s">
        <v>2175</v>
      </c>
      <c r="G804" s="4" t="s">
        <v>2166</v>
      </c>
    </row>
    <row r="805" spans="6:7" x14ac:dyDescent="0.2">
      <c r="F805" s="4" t="s">
        <v>709</v>
      </c>
      <c r="G805" s="4" t="s">
        <v>2164</v>
      </c>
    </row>
    <row r="806" spans="6:7" x14ac:dyDescent="0.2">
      <c r="F806" s="4" t="s">
        <v>2199</v>
      </c>
      <c r="G806" s="4" t="s">
        <v>2166</v>
      </c>
    </row>
    <row r="807" spans="6:7" x14ac:dyDescent="0.2">
      <c r="F807" s="4" t="s">
        <v>2232</v>
      </c>
      <c r="G807" s="4" t="s">
        <v>2166</v>
      </c>
    </row>
    <row r="808" spans="6:7" x14ac:dyDescent="0.2">
      <c r="F808" s="4" t="s">
        <v>2233</v>
      </c>
      <c r="G808" s="4" t="s">
        <v>2166</v>
      </c>
    </row>
    <row r="809" spans="6:7" x14ac:dyDescent="0.2">
      <c r="F809" s="4" t="s">
        <v>734</v>
      </c>
      <c r="G809" s="4" t="s">
        <v>2164</v>
      </c>
    </row>
    <row r="810" spans="6:7" x14ac:dyDescent="0.2">
      <c r="F810" s="4" t="s">
        <v>2234</v>
      </c>
      <c r="G810" s="4" t="s">
        <v>2166</v>
      </c>
    </row>
    <row r="811" spans="6:7" x14ac:dyDescent="0.2">
      <c r="F811" s="4" t="s">
        <v>719</v>
      </c>
      <c r="G811" s="4" t="s">
        <v>2164</v>
      </c>
    </row>
    <row r="812" spans="6:7" x14ac:dyDescent="0.2">
      <c r="F812" s="4" t="s">
        <v>2235</v>
      </c>
      <c r="G812" s="4" t="s">
        <v>2166</v>
      </c>
    </row>
    <row r="813" spans="6:7" x14ac:dyDescent="0.2">
      <c r="F813" s="4" t="s">
        <v>2236</v>
      </c>
      <c r="G813" s="4"/>
    </row>
    <row r="814" spans="6:7" x14ac:dyDescent="0.2">
      <c r="F814" s="4" t="s">
        <v>2209</v>
      </c>
      <c r="G814" s="4" t="s">
        <v>2166</v>
      </c>
    </row>
    <row r="815" spans="6:7" x14ac:dyDescent="0.2">
      <c r="F815" s="4" t="s">
        <v>2237</v>
      </c>
      <c r="G815" s="4" t="s">
        <v>2166</v>
      </c>
    </row>
    <row r="816" spans="6:7" x14ac:dyDescent="0.2">
      <c r="F816" s="4" t="s">
        <v>2176</v>
      </c>
      <c r="G816" s="4" t="s">
        <v>2168</v>
      </c>
    </row>
    <row r="817" spans="6:7" x14ac:dyDescent="0.2">
      <c r="F817" s="4" t="s">
        <v>2238</v>
      </c>
      <c r="G817" s="4" t="s">
        <v>2166</v>
      </c>
    </row>
    <row r="818" spans="6:7" x14ac:dyDescent="0.2">
      <c r="F818" s="4" t="s">
        <v>2239</v>
      </c>
      <c r="G818" s="4" t="s">
        <v>2166</v>
      </c>
    </row>
    <row r="819" spans="6:7" x14ac:dyDescent="0.2">
      <c r="F819" s="4" t="s">
        <v>2240</v>
      </c>
      <c r="G819" s="4" t="s">
        <v>2166</v>
      </c>
    </row>
    <row r="820" spans="6:7" x14ac:dyDescent="0.2">
      <c r="F820" s="4" t="s">
        <v>734</v>
      </c>
      <c r="G820" s="4" t="s">
        <v>2164</v>
      </c>
    </row>
    <row r="821" spans="6:7" x14ac:dyDescent="0.2">
      <c r="F821" s="4" t="s">
        <v>2241</v>
      </c>
      <c r="G821" s="4" t="s">
        <v>2166</v>
      </c>
    </row>
    <row r="822" spans="6:7" x14ac:dyDescent="0.2">
      <c r="F822" s="4" t="s">
        <v>2242</v>
      </c>
      <c r="G822" s="4" t="s">
        <v>2168</v>
      </c>
    </row>
    <row r="823" spans="6:7" x14ac:dyDescent="0.2">
      <c r="F823" s="4" t="s">
        <v>709</v>
      </c>
      <c r="G823" s="4" t="s">
        <v>2164</v>
      </c>
    </row>
    <row r="824" spans="6:7" x14ac:dyDescent="0.2">
      <c r="F824" s="4" t="s">
        <v>2243</v>
      </c>
      <c r="G824" s="4" t="s">
        <v>2166</v>
      </c>
    </row>
    <row r="825" spans="6:7" x14ac:dyDescent="0.2">
      <c r="F825" s="4" t="s">
        <v>2212</v>
      </c>
      <c r="G825" s="4" t="s">
        <v>2164</v>
      </c>
    </row>
    <row r="826" spans="6:7" x14ac:dyDescent="0.2">
      <c r="F826" s="4" t="s">
        <v>2244</v>
      </c>
      <c r="G826" s="4"/>
    </row>
    <row r="827" spans="6:7" x14ac:dyDescent="0.2">
      <c r="F827" s="4" t="s">
        <v>2209</v>
      </c>
      <c r="G827" s="4" t="s">
        <v>2166</v>
      </c>
    </row>
    <row r="828" spans="6:7" x14ac:dyDescent="0.2">
      <c r="F828" s="4" t="s">
        <v>719</v>
      </c>
      <c r="G828" s="4" t="s">
        <v>2164</v>
      </c>
    </row>
    <row r="829" spans="6:7" x14ac:dyDescent="0.2">
      <c r="F829" s="4" t="s">
        <v>709</v>
      </c>
      <c r="G829" s="4" t="s">
        <v>2164</v>
      </c>
    </row>
    <row r="830" spans="6:7" x14ac:dyDescent="0.2">
      <c r="F830" s="4" t="s">
        <v>709</v>
      </c>
      <c r="G830" s="4" t="s">
        <v>2164</v>
      </c>
    </row>
    <row r="831" spans="6:7" x14ac:dyDescent="0.2">
      <c r="F831" s="4" t="s">
        <v>719</v>
      </c>
      <c r="G831" s="4" t="s">
        <v>2164</v>
      </c>
    </row>
    <row r="832" spans="6:7" x14ac:dyDescent="0.2">
      <c r="F832" s="4" t="s">
        <v>709</v>
      </c>
      <c r="G832" s="4" t="s">
        <v>2164</v>
      </c>
    </row>
    <row r="833" spans="6:7" x14ac:dyDescent="0.2">
      <c r="F833" s="4" t="s">
        <v>2245</v>
      </c>
      <c r="G833" s="4"/>
    </row>
    <row r="834" spans="6:7" x14ac:dyDescent="0.2">
      <c r="F834" s="4" t="s">
        <v>2212</v>
      </c>
      <c r="G834" s="4" t="s">
        <v>2164</v>
      </c>
    </row>
    <row r="835" spans="6:7" x14ac:dyDescent="0.2">
      <c r="F835" s="4" t="s">
        <v>734</v>
      </c>
      <c r="G835" s="4" t="s">
        <v>2164</v>
      </c>
    </row>
    <row r="836" spans="6:7" x14ac:dyDescent="0.2">
      <c r="F836" s="4" t="s">
        <v>709</v>
      </c>
      <c r="G836" s="4" t="s">
        <v>2164</v>
      </c>
    </row>
    <row r="837" spans="6:7" x14ac:dyDescent="0.2">
      <c r="F837" s="4" t="s">
        <v>2176</v>
      </c>
      <c r="G837" s="4" t="s">
        <v>2166</v>
      </c>
    </row>
    <row r="838" spans="6:7" x14ac:dyDescent="0.2">
      <c r="F838" s="4" t="s">
        <v>2176</v>
      </c>
      <c r="G838" s="4" t="s">
        <v>2168</v>
      </c>
    </row>
    <row r="839" spans="6:7" x14ac:dyDescent="0.2">
      <c r="F839" s="4" t="s">
        <v>719</v>
      </c>
      <c r="G839" s="4" t="s">
        <v>2164</v>
      </c>
    </row>
    <row r="840" spans="6:7" x14ac:dyDescent="0.2">
      <c r="F840" s="4" t="s">
        <v>709</v>
      </c>
      <c r="G840" s="4" t="s">
        <v>2164</v>
      </c>
    </row>
    <row r="841" spans="6:7" x14ac:dyDescent="0.2">
      <c r="F841" s="4" t="s">
        <v>2165</v>
      </c>
      <c r="G841" s="4" t="s">
        <v>2166</v>
      </c>
    </row>
    <row r="842" spans="6:7" x14ac:dyDescent="0.2">
      <c r="F842" s="4" t="s">
        <v>2167</v>
      </c>
      <c r="G842" s="4" t="s">
        <v>2168</v>
      </c>
    </row>
    <row r="843" spans="6:7" x14ac:dyDescent="0.2">
      <c r="F843" s="4" t="s">
        <v>2169</v>
      </c>
      <c r="G843" s="4" t="s">
        <v>2168</v>
      </c>
    </row>
    <row r="844" spans="6:7" x14ac:dyDescent="0.2">
      <c r="F844" s="4" t="s">
        <v>2170</v>
      </c>
      <c r="G844" s="4" t="s">
        <v>2166</v>
      </c>
    </row>
    <row r="845" spans="6:7" x14ac:dyDescent="0.2">
      <c r="F845" s="4" t="s">
        <v>2171</v>
      </c>
      <c r="G845" s="4" t="s">
        <v>2166</v>
      </c>
    </row>
    <row r="846" spans="6:7" x14ac:dyDescent="0.2">
      <c r="F846" s="4" t="s">
        <v>2172</v>
      </c>
      <c r="G846" s="4" t="s">
        <v>2166</v>
      </c>
    </row>
    <row r="847" spans="6:7" x14ac:dyDescent="0.2">
      <c r="F847" s="4" t="s">
        <v>2173</v>
      </c>
      <c r="G847" s="4" t="s">
        <v>2166</v>
      </c>
    </row>
    <row r="848" spans="6:7" x14ac:dyDescent="0.2">
      <c r="F848" s="4" t="s">
        <v>2174</v>
      </c>
      <c r="G848" s="4" t="s">
        <v>2166</v>
      </c>
    </row>
    <row r="849" spans="6:7" x14ac:dyDescent="0.2">
      <c r="F849" s="4" t="s">
        <v>709</v>
      </c>
      <c r="G849" s="4" t="s">
        <v>2164</v>
      </c>
    </row>
    <row r="850" spans="6:7" x14ac:dyDescent="0.2">
      <c r="F850" s="4" t="s">
        <v>709</v>
      </c>
      <c r="G850" s="4" t="s">
        <v>2164</v>
      </c>
    </row>
    <row r="851" spans="6:7" x14ac:dyDescent="0.2">
      <c r="F851" s="4" t="s">
        <v>2175</v>
      </c>
      <c r="G851" s="4" t="s">
        <v>2166</v>
      </c>
    </row>
    <row r="852" spans="6:7" x14ac:dyDescent="0.2">
      <c r="F852" s="4" t="s">
        <v>2176</v>
      </c>
      <c r="G852" s="4" t="s">
        <v>2166</v>
      </c>
    </row>
    <row r="853" spans="6:7" x14ac:dyDescent="0.2">
      <c r="F853" s="4" t="s">
        <v>2177</v>
      </c>
      <c r="G853" s="4" t="s">
        <v>2166</v>
      </c>
    </row>
    <row r="854" spans="6:7" x14ac:dyDescent="0.2">
      <c r="F854" s="4" t="s">
        <v>2165</v>
      </c>
      <c r="G854" s="4" t="s">
        <v>2166</v>
      </c>
    </row>
    <row r="855" spans="6:7" x14ac:dyDescent="0.2">
      <c r="F855" s="4" t="s">
        <v>709</v>
      </c>
      <c r="G855" s="4" t="s">
        <v>2164</v>
      </c>
    </row>
    <row r="856" spans="6:7" x14ac:dyDescent="0.2">
      <c r="F856" s="4" t="s">
        <v>2178</v>
      </c>
      <c r="G856" s="4" t="s">
        <v>2166</v>
      </c>
    </row>
    <row r="857" spans="6:7" x14ac:dyDescent="0.2">
      <c r="F857" s="4" t="s">
        <v>709</v>
      </c>
      <c r="G857" s="4" t="s">
        <v>2164</v>
      </c>
    </row>
    <row r="858" spans="6:7" x14ac:dyDescent="0.2">
      <c r="F858" s="4" t="s">
        <v>2179</v>
      </c>
      <c r="G858" s="4" t="s">
        <v>2166</v>
      </c>
    </row>
    <row r="859" spans="6:7" x14ac:dyDescent="0.2">
      <c r="F859" s="4" t="s">
        <v>2180</v>
      </c>
      <c r="G859" s="4" t="s">
        <v>2166</v>
      </c>
    </row>
    <row r="860" spans="6:7" x14ac:dyDescent="0.2">
      <c r="F860" s="4" t="s">
        <v>2181</v>
      </c>
      <c r="G860" s="4" t="s">
        <v>2166</v>
      </c>
    </row>
    <row r="861" spans="6:7" x14ac:dyDescent="0.2">
      <c r="F861" s="4" t="s">
        <v>709</v>
      </c>
      <c r="G861" s="4" t="s">
        <v>2164</v>
      </c>
    </row>
    <row r="862" spans="6:7" x14ac:dyDescent="0.2">
      <c r="F862" s="4" t="s">
        <v>2182</v>
      </c>
      <c r="G862" s="4" t="s">
        <v>2166</v>
      </c>
    </row>
    <row r="863" spans="6:7" x14ac:dyDescent="0.2">
      <c r="F863" s="4" t="s">
        <v>2183</v>
      </c>
      <c r="G863" s="4" t="s">
        <v>2166</v>
      </c>
    </row>
    <row r="864" spans="6:7" x14ac:dyDescent="0.2">
      <c r="F864" s="4" t="s">
        <v>2184</v>
      </c>
      <c r="G864" s="4" t="s">
        <v>2166</v>
      </c>
    </row>
    <row r="865" spans="6:7" x14ac:dyDescent="0.2">
      <c r="F865" s="4" t="s">
        <v>2185</v>
      </c>
      <c r="G865" s="4" t="s">
        <v>2166</v>
      </c>
    </row>
    <row r="866" spans="6:7" x14ac:dyDescent="0.2">
      <c r="F866" s="4" t="s">
        <v>2186</v>
      </c>
      <c r="G866" s="4" t="s">
        <v>2168</v>
      </c>
    </row>
    <row r="867" spans="6:7" x14ac:dyDescent="0.2">
      <c r="F867" s="4" t="s">
        <v>2187</v>
      </c>
      <c r="G867" s="4" t="s">
        <v>2166</v>
      </c>
    </row>
    <row r="868" spans="6:7" x14ac:dyDescent="0.2">
      <c r="F868" s="4" t="s">
        <v>2188</v>
      </c>
      <c r="G868" s="4" t="s">
        <v>2166</v>
      </c>
    </row>
    <row r="869" spans="6:7" x14ac:dyDescent="0.2">
      <c r="F869" s="4" t="s">
        <v>2189</v>
      </c>
      <c r="G869" s="4" t="s">
        <v>2166</v>
      </c>
    </row>
    <row r="870" spans="6:7" x14ac:dyDescent="0.2">
      <c r="F870" s="4" t="s">
        <v>2190</v>
      </c>
      <c r="G870" s="4" t="s">
        <v>2166</v>
      </c>
    </row>
    <row r="871" spans="6:7" x14ac:dyDescent="0.2">
      <c r="F871" s="4" t="s">
        <v>709</v>
      </c>
      <c r="G871" s="4" t="s">
        <v>2164</v>
      </c>
    </row>
    <row r="872" spans="6:7" x14ac:dyDescent="0.2">
      <c r="F872" s="4" t="s">
        <v>709</v>
      </c>
      <c r="G872" s="4" t="s">
        <v>2164</v>
      </c>
    </row>
    <row r="873" spans="6:7" x14ac:dyDescent="0.2">
      <c r="F873" s="4" t="s">
        <v>2175</v>
      </c>
      <c r="G873" s="4" t="s">
        <v>2166</v>
      </c>
    </row>
    <row r="874" spans="6:7" x14ac:dyDescent="0.2">
      <c r="F874" s="4" t="s">
        <v>2191</v>
      </c>
      <c r="G874" s="4" t="s">
        <v>2192</v>
      </c>
    </row>
    <row r="875" spans="6:7" x14ac:dyDescent="0.2">
      <c r="F875" s="4" t="s">
        <v>709</v>
      </c>
      <c r="G875" s="4" t="s">
        <v>2164</v>
      </c>
    </row>
    <row r="876" spans="6:7" x14ac:dyDescent="0.2">
      <c r="F876" s="4" t="s">
        <v>2193</v>
      </c>
      <c r="G876" s="4" t="s">
        <v>2166</v>
      </c>
    </row>
    <row r="877" spans="6:7" x14ac:dyDescent="0.2">
      <c r="F877" s="4" t="s">
        <v>2194</v>
      </c>
      <c r="G877" s="4" t="s">
        <v>2192</v>
      </c>
    </row>
    <row r="878" spans="6:7" x14ac:dyDescent="0.2">
      <c r="F878" s="4" t="s">
        <v>699</v>
      </c>
      <c r="G878" s="4" t="s">
        <v>2166</v>
      </c>
    </row>
    <row r="879" spans="6:7" x14ac:dyDescent="0.2">
      <c r="F879" s="4" t="s">
        <v>2195</v>
      </c>
      <c r="G879" s="4" t="s">
        <v>2168</v>
      </c>
    </row>
    <row r="880" spans="6:7" x14ac:dyDescent="0.2">
      <c r="F880" s="4" t="s">
        <v>2169</v>
      </c>
      <c r="G880" s="4" t="s">
        <v>2168</v>
      </c>
    </row>
    <row r="881" spans="6:7" x14ac:dyDescent="0.2">
      <c r="F881" s="4" t="s">
        <v>719</v>
      </c>
      <c r="G881" s="4" t="s">
        <v>2164</v>
      </c>
    </row>
    <row r="882" spans="6:7" x14ac:dyDescent="0.2">
      <c r="F882" s="4" t="s">
        <v>2196</v>
      </c>
      <c r="G882" s="4" t="s">
        <v>2168</v>
      </c>
    </row>
    <row r="883" spans="6:7" x14ac:dyDescent="0.2">
      <c r="F883" s="4" t="s">
        <v>2197</v>
      </c>
      <c r="G883" s="4" t="s">
        <v>2166</v>
      </c>
    </row>
    <row r="884" spans="6:7" x14ac:dyDescent="0.2">
      <c r="F884" s="4" t="s">
        <v>2198</v>
      </c>
      <c r="G884" s="4" t="s">
        <v>2166</v>
      </c>
    </row>
    <row r="885" spans="6:7" x14ac:dyDescent="0.2">
      <c r="F885" s="4" t="s">
        <v>2199</v>
      </c>
      <c r="G885" s="4" t="s">
        <v>2166</v>
      </c>
    </row>
    <row r="886" spans="6:7" x14ac:dyDescent="0.2">
      <c r="F886" s="4" t="s">
        <v>2200</v>
      </c>
      <c r="G886" s="4" t="s">
        <v>2166</v>
      </c>
    </row>
    <row r="887" spans="6:7" x14ac:dyDescent="0.2">
      <c r="F887" s="4" t="s">
        <v>2201</v>
      </c>
      <c r="G887" s="4" t="s">
        <v>2166</v>
      </c>
    </row>
    <row r="888" spans="6:7" x14ac:dyDescent="0.2">
      <c r="F888" s="4" t="s">
        <v>2202</v>
      </c>
      <c r="G888" s="4" t="s">
        <v>2166</v>
      </c>
    </row>
    <row r="889" spans="6:7" x14ac:dyDescent="0.2">
      <c r="F889" s="4" t="s">
        <v>709</v>
      </c>
      <c r="G889" s="4" t="s">
        <v>2164</v>
      </c>
    </row>
    <row r="890" spans="6:7" x14ac:dyDescent="0.2">
      <c r="F890" s="4" t="s">
        <v>719</v>
      </c>
      <c r="G890" s="4" t="s">
        <v>2164</v>
      </c>
    </row>
    <row r="891" spans="6:7" x14ac:dyDescent="0.2">
      <c r="F891" s="4" t="s">
        <v>2203</v>
      </c>
      <c r="G891" s="4" t="s">
        <v>2166</v>
      </c>
    </row>
    <row r="892" spans="6:7" x14ac:dyDescent="0.2">
      <c r="F892" s="4" t="s">
        <v>2204</v>
      </c>
      <c r="G892" s="4" t="s">
        <v>2166</v>
      </c>
    </row>
    <row r="893" spans="6:7" x14ac:dyDescent="0.2">
      <c r="F893" s="4" t="s">
        <v>2167</v>
      </c>
      <c r="G893" s="4" t="s">
        <v>2168</v>
      </c>
    </row>
    <row r="894" spans="6:7" x14ac:dyDescent="0.2">
      <c r="F894" s="4" t="s">
        <v>2195</v>
      </c>
      <c r="G894" s="4" t="s">
        <v>2168</v>
      </c>
    </row>
    <row r="895" spans="6:7" x14ac:dyDescent="0.2">
      <c r="F895" s="4" t="s">
        <v>2205</v>
      </c>
      <c r="G895" s="4" t="s">
        <v>2166</v>
      </c>
    </row>
    <row r="896" spans="6:7" x14ac:dyDescent="0.2">
      <c r="F896" s="4" t="s">
        <v>2206</v>
      </c>
      <c r="G896" s="4"/>
    </row>
    <row r="897" spans="6:7" x14ac:dyDescent="0.2">
      <c r="F897" s="4" t="s">
        <v>2207</v>
      </c>
      <c r="G897" s="4" t="s">
        <v>2168</v>
      </c>
    </row>
    <row r="898" spans="6:7" x14ac:dyDescent="0.2">
      <c r="F898" s="4" t="s">
        <v>719</v>
      </c>
      <c r="G898" s="4" t="s">
        <v>2164</v>
      </c>
    </row>
    <row r="899" spans="6:7" x14ac:dyDescent="0.2">
      <c r="F899" s="4" t="s">
        <v>709</v>
      </c>
      <c r="G899" s="4" t="s">
        <v>2164</v>
      </c>
    </row>
    <row r="900" spans="6:7" x14ac:dyDescent="0.2">
      <c r="F900" s="4" t="s">
        <v>2195</v>
      </c>
      <c r="G900" s="4" t="s">
        <v>2168</v>
      </c>
    </row>
    <row r="901" spans="6:7" x14ac:dyDescent="0.2">
      <c r="F901" s="4" t="s">
        <v>2203</v>
      </c>
      <c r="G901" s="4" t="s">
        <v>2166</v>
      </c>
    </row>
    <row r="902" spans="6:7" x14ac:dyDescent="0.2">
      <c r="F902" s="4" t="s">
        <v>709</v>
      </c>
      <c r="G902" s="4" t="s">
        <v>2164</v>
      </c>
    </row>
    <row r="903" spans="6:7" x14ac:dyDescent="0.2">
      <c r="F903" s="4" t="s">
        <v>2208</v>
      </c>
      <c r="G903" s="4" t="s">
        <v>2166</v>
      </c>
    </row>
    <row r="904" spans="6:7" x14ac:dyDescent="0.2">
      <c r="F904" s="4" t="s">
        <v>2209</v>
      </c>
      <c r="G904" s="4" t="s">
        <v>2166</v>
      </c>
    </row>
    <row r="905" spans="6:7" x14ac:dyDescent="0.2">
      <c r="F905" s="4" t="s">
        <v>2210</v>
      </c>
      <c r="G905" s="4" t="s">
        <v>2166</v>
      </c>
    </row>
    <row r="906" spans="6:7" x14ac:dyDescent="0.2">
      <c r="F906" s="4" t="s">
        <v>719</v>
      </c>
      <c r="G906" s="4" t="s">
        <v>2164</v>
      </c>
    </row>
    <row r="907" spans="6:7" x14ac:dyDescent="0.2">
      <c r="F907" s="4" t="s">
        <v>2195</v>
      </c>
      <c r="G907" s="4" t="s">
        <v>2168</v>
      </c>
    </row>
    <row r="908" spans="6:7" x14ac:dyDescent="0.2">
      <c r="F908" s="4" t="s">
        <v>2195</v>
      </c>
      <c r="G908" s="4" t="s">
        <v>2168</v>
      </c>
    </row>
    <row r="909" spans="6:7" x14ac:dyDescent="0.2">
      <c r="F909" s="4" t="s">
        <v>2211</v>
      </c>
      <c r="G909" s="4"/>
    </row>
    <row r="910" spans="6:7" x14ac:dyDescent="0.2">
      <c r="F910" s="4" t="s">
        <v>2212</v>
      </c>
      <c r="G910" s="4" t="s">
        <v>2164</v>
      </c>
    </row>
    <row r="911" spans="6:7" x14ac:dyDescent="0.2">
      <c r="F911" s="4" t="s">
        <v>2213</v>
      </c>
      <c r="G911" s="4" t="s">
        <v>2166</v>
      </c>
    </row>
    <row r="912" spans="6:7" x14ac:dyDescent="0.2">
      <c r="F912" s="4" t="s">
        <v>2214</v>
      </c>
      <c r="G912" s="4" t="s">
        <v>2166</v>
      </c>
    </row>
    <row r="913" spans="6:7" x14ac:dyDescent="0.2">
      <c r="F913" s="4" t="s">
        <v>709</v>
      </c>
      <c r="G913" s="4" t="s">
        <v>2164</v>
      </c>
    </row>
    <row r="914" spans="6:7" x14ac:dyDescent="0.2">
      <c r="F914" s="4" t="s">
        <v>709</v>
      </c>
      <c r="G914" s="4" t="s">
        <v>2164</v>
      </c>
    </row>
    <row r="915" spans="6:7" x14ac:dyDescent="0.2">
      <c r="F915" s="4" t="s">
        <v>2215</v>
      </c>
      <c r="G915" s="4" t="s">
        <v>2168</v>
      </c>
    </row>
    <row r="916" spans="6:7" x14ac:dyDescent="0.2">
      <c r="F916" s="4" t="s">
        <v>2215</v>
      </c>
      <c r="G916" s="4" t="s">
        <v>2168</v>
      </c>
    </row>
    <row r="917" spans="6:7" x14ac:dyDescent="0.2">
      <c r="F917" s="4" t="s">
        <v>2196</v>
      </c>
      <c r="G917" s="4" t="s">
        <v>2168</v>
      </c>
    </row>
    <row r="918" spans="6:7" x14ac:dyDescent="0.2">
      <c r="F918" s="4" t="s">
        <v>2209</v>
      </c>
      <c r="G918" s="4" t="s">
        <v>2166</v>
      </c>
    </row>
    <row r="919" spans="6:7" x14ac:dyDescent="0.2">
      <c r="F919" s="4" t="s">
        <v>719</v>
      </c>
      <c r="G919" s="4" t="s">
        <v>2164</v>
      </c>
    </row>
    <row r="920" spans="6:7" x14ac:dyDescent="0.2">
      <c r="F920" s="4" t="s">
        <v>2216</v>
      </c>
      <c r="G920" s="4" t="s">
        <v>2166</v>
      </c>
    </row>
    <row r="921" spans="6:7" x14ac:dyDescent="0.2">
      <c r="F921" s="4" t="s">
        <v>2217</v>
      </c>
      <c r="G921" s="4" t="s">
        <v>2166</v>
      </c>
    </row>
    <row r="922" spans="6:7" x14ac:dyDescent="0.2">
      <c r="F922" s="4" t="s">
        <v>2218</v>
      </c>
      <c r="G922" s="4" t="s">
        <v>2166</v>
      </c>
    </row>
    <row r="923" spans="6:7" x14ac:dyDescent="0.2">
      <c r="F923" s="4" t="s">
        <v>2219</v>
      </c>
      <c r="G923" s="4" t="s">
        <v>2166</v>
      </c>
    </row>
    <row r="924" spans="6:7" x14ac:dyDescent="0.2">
      <c r="F924" s="4" t="s">
        <v>719</v>
      </c>
      <c r="G924" s="4" t="s">
        <v>2164</v>
      </c>
    </row>
    <row r="925" spans="6:7" x14ac:dyDescent="0.2">
      <c r="F925" s="4" t="s">
        <v>709</v>
      </c>
      <c r="G925" s="4" t="s">
        <v>2164</v>
      </c>
    </row>
    <row r="926" spans="6:7" x14ac:dyDescent="0.2">
      <c r="F926" s="4" t="s">
        <v>2195</v>
      </c>
      <c r="G926" s="4" t="s">
        <v>2168</v>
      </c>
    </row>
    <row r="927" spans="6:7" x14ac:dyDescent="0.2">
      <c r="F927" s="4" t="s">
        <v>2212</v>
      </c>
      <c r="G927" s="4" t="s">
        <v>2164</v>
      </c>
    </row>
    <row r="928" spans="6:7" x14ac:dyDescent="0.2">
      <c r="F928" s="4" t="s">
        <v>2220</v>
      </c>
      <c r="G928" s="4"/>
    </row>
    <row r="929" spans="6:7" x14ac:dyDescent="0.2">
      <c r="F929" s="4" t="s">
        <v>2221</v>
      </c>
      <c r="G929" s="4" t="s">
        <v>2166</v>
      </c>
    </row>
    <row r="930" spans="6:7" x14ac:dyDescent="0.2">
      <c r="F930" s="4" t="s">
        <v>2222</v>
      </c>
      <c r="G930" s="4" t="s">
        <v>2166</v>
      </c>
    </row>
    <row r="931" spans="6:7" x14ac:dyDescent="0.2">
      <c r="F931" s="4" t="s">
        <v>2245</v>
      </c>
      <c r="G931" s="4"/>
    </row>
    <row r="932" spans="6:7" x14ac:dyDescent="0.2">
      <c r="F932" s="4" t="s">
        <v>2223</v>
      </c>
      <c r="G932" s="4" t="s">
        <v>2166</v>
      </c>
    </row>
    <row r="933" spans="6:7" x14ac:dyDescent="0.2">
      <c r="F933" s="4" t="s">
        <v>2208</v>
      </c>
      <c r="G933" s="4" t="s">
        <v>2166</v>
      </c>
    </row>
    <row r="934" spans="6:7" x14ac:dyDescent="0.2">
      <c r="F934" s="4" t="s">
        <v>2224</v>
      </c>
      <c r="G934" s="4" t="s">
        <v>2166</v>
      </c>
    </row>
    <row r="935" spans="6:7" x14ac:dyDescent="0.2">
      <c r="F935" s="4" t="s">
        <v>2212</v>
      </c>
      <c r="G935" s="4" t="s">
        <v>2164</v>
      </c>
    </row>
    <row r="936" spans="6:7" x14ac:dyDescent="0.2">
      <c r="F936" s="4" t="s">
        <v>2225</v>
      </c>
      <c r="G936" s="4" t="s">
        <v>2192</v>
      </c>
    </row>
    <row r="937" spans="6:7" x14ac:dyDescent="0.2">
      <c r="F937" s="4" t="s">
        <v>2226</v>
      </c>
      <c r="G937" s="4" t="s">
        <v>2166</v>
      </c>
    </row>
    <row r="938" spans="6:7" x14ac:dyDescent="0.2">
      <c r="F938" s="4" t="s">
        <v>2227</v>
      </c>
      <c r="G938" s="4" t="s">
        <v>2166</v>
      </c>
    </row>
    <row r="939" spans="6:7" x14ac:dyDescent="0.2">
      <c r="F939" s="4" t="s">
        <v>719</v>
      </c>
      <c r="G939" s="4" t="s">
        <v>2164</v>
      </c>
    </row>
    <row r="940" spans="6:7" x14ac:dyDescent="0.2">
      <c r="F940" s="4" t="s">
        <v>734</v>
      </c>
      <c r="G940" s="4" t="s">
        <v>2164</v>
      </c>
    </row>
    <row r="941" spans="6:7" x14ac:dyDescent="0.2">
      <c r="F941" s="4" t="s">
        <v>734</v>
      </c>
      <c r="G941" s="4" t="s">
        <v>2164</v>
      </c>
    </row>
    <row r="942" spans="6:7" x14ac:dyDescent="0.2">
      <c r="F942" s="4" t="s">
        <v>2228</v>
      </c>
      <c r="G942" s="4" t="s">
        <v>2166</v>
      </c>
    </row>
    <row r="943" spans="6:7" x14ac:dyDescent="0.2">
      <c r="F943" s="4" t="s">
        <v>2229</v>
      </c>
      <c r="G943" s="4" t="s">
        <v>2166</v>
      </c>
    </row>
    <row r="944" spans="6:7" x14ac:dyDescent="0.2">
      <c r="F944" s="4" t="s">
        <v>2205</v>
      </c>
      <c r="G944" s="4" t="s">
        <v>2166</v>
      </c>
    </row>
    <row r="945" spans="6:7" x14ac:dyDescent="0.2">
      <c r="F945" s="4" t="s">
        <v>734</v>
      </c>
      <c r="G945" s="4" t="s">
        <v>2164</v>
      </c>
    </row>
    <row r="946" spans="6:7" x14ac:dyDescent="0.2">
      <c r="F946" s="4" t="s">
        <v>709</v>
      </c>
      <c r="G946" s="4" t="s">
        <v>2164</v>
      </c>
    </row>
    <row r="947" spans="6:7" x14ac:dyDescent="0.2">
      <c r="F947" s="4" t="s">
        <v>2230</v>
      </c>
      <c r="G947" s="4" t="s">
        <v>2166</v>
      </c>
    </row>
    <row r="948" spans="6:7" x14ac:dyDescent="0.2">
      <c r="F948" s="4" t="s">
        <v>2207</v>
      </c>
      <c r="G948" s="4" t="s">
        <v>2168</v>
      </c>
    </row>
    <row r="949" spans="6:7" x14ac:dyDescent="0.2">
      <c r="F949" s="4" t="s">
        <v>2231</v>
      </c>
      <c r="G949" s="4" t="s">
        <v>2166</v>
      </c>
    </row>
    <row r="950" spans="6:7" x14ac:dyDescent="0.2">
      <c r="F950" s="4" t="s">
        <v>2212</v>
      </c>
      <c r="G950" s="4" t="s">
        <v>2164</v>
      </c>
    </row>
    <row r="951" spans="6:7" x14ac:dyDescent="0.2">
      <c r="F951" s="4" t="s">
        <v>2203</v>
      </c>
      <c r="G951" s="4" t="s">
        <v>2166</v>
      </c>
    </row>
    <row r="952" spans="6:7" x14ac:dyDescent="0.2">
      <c r="F952" s="4" t="s">
        <v>2175</v>
      </c>
      <c r="G952" s="4" t="s">
        <v>2166</v>
      </c>
    </row>
    <row r="953" spans="6:7" x14ac:dyDescent="0.2">
      <c r="F953" s="4" t="s">
        <v>2209</v>
      </c>
      <c r="G953" s="4" t="s">
        <v>2166</v>
      </c>
    </row>
    <row r="954" spans="6:7" x14ac:dyDescent="0.2">
      <c r="F954" s="4" t="s">
        <v>2212</v>
      </c>
      <c r="G954" s="4" t="s">
        <v>2164</v>
      </c>
    </row>
    <row r="955" spans="6:7" x14ac:dyDescent="0.2">
      <c r="F955" s="4" t="s">
        <v>734</v>
      </c>
      <c r="G955" s="4" t="s">
        <v>2164</v>
      </c>
    </row>
    <row r="956" spans="6:7" x14ac:dyDescent="0.2">
      <c r="F956" s="4" t="s">
        <v>709</v>
      </c>
      <c r="G956" s="4" t="s">
        <v>2164</v>
      </c>
    </row>
    <row r="957" spans="6:7" x14ac:dyDescent="0.2">
      <c r="F957" s="4" t="s">
        <v>2175</v>
      </c>
      <c r="G957" s="4" t="s">
        <v>2166</v>
      </c>
    </row>
    <row r="958" spans="6:7" x14ac:dyDescent="0.2">
      <c r="F958" s="4" t="s">
        <v>709</v>
      </c>
      <c r="G958" s="4" t="s">
        <v>2164</v>
      </c>
    </row>
    <row r="959" spans="6:7" x14ac:dyDescent="0.2">
      <c r="F959" s="4" t="s">
        <v>2199</v>
      </c>
      <c r="G959" s="4" t="s">
        <v>2166</v>
      </c>
    </row>
    <row r="960" spans="6:7" x14ac:dyDescent="0.2">
      <c r="F960" s="4" t="s">
        <v>2232</v>
      </c>
      <c r="G960" s="4" t="s">
        <v>2166</v>
      </c>
    </row>
    <row r="961" spans="6:7" x14ac:dyDescent="0.2">
      <c r="F961" s="4" t="s">
        <v>2233</v>
      </c>
      <c r="G961" s="4" t="s">
        <v>2166</v>
      </c>
    </row>
    <row r="962" spans="6:7" x14ac:dyDescent="0.2">
      <c r="F962" s="4" t="s">
        <v>734</v>
      </c>
      <c r="G962" s="4" t="s">
        <v>2164</v>
      </c>
    </row>
    <row r="963" spans="6:7" x14ac:dyDescent="0.2">
      <c r="F963" s="4" t="s">
        <v>2234</v>
      </c>
      <c r="G963" s="4" t="s">
        <v>2166</v>
      </c>
    </row>
    <row r="964" spans="6:7" x14ac:dyDescent="0.2">
      <c r="F964" s="4" t="s">
        <v>719</v>
      </c>
      <c r="G964" s="4" t="s">
        <v>2164</v>
      </c>
    </row>
    <row r="965" spans="6:7" x14ac:dyDescent="0.2">
      <c r="F965" s="4" t="s">
        <v>2235</v>
      </c>
      <c r="G965" s="4" t="s">
        <v>2166</v>
      </c>
    </row>
    <row r="966" spans="6:7" x14ac:dyDescent="0.2">
      <c r="F966" s="4" t="s">
        <v>2236</v>
      </c>
      <c r="G966" s="4"/>
    </row>
    <row r="967" spans="6:7" x14ac:dyDescent="0.2">
      <c r="F967" s="4" t="s">
        <v>2209</v>
      </c>
      <c r="G967" s="4" t="s">
        <v>2166</v>
      </c>
    </row>
    <row r="968" spans="6:7" x14ac:dyDescent="0.2">
      <c r="F968" s="4" t="s">
        <v>2237</v>
      </c>
      <c r="G968" s="4" t="s">
        <v>2166</v>
      </c>
    </row>
    <row r="969" spans="6:7" x14ac:dyDescent="0.2">
      <c r="F969" s="4" t="s">
        <v>2176</v>
      </c>
      <c r="G969" s="4" t="s">
        <v>2168</v>
      </c>
    </row>
    <row r="970" spans="6:7" x14ac:dyDescent="0.2">
      <c r="F970" s="4" t="s">
        <v>2238</v>
      </c>
      <c r="G970" s="4" t="s">
        <v>2166</v>
      </c>
    </row>
    <row r="971" spans="6:7" x14ac:dyDescent="0.2">
      <c r="F971" s="4" t="s">
        <v>2239</v>
      </c>
      <c r="G971" s="4" t="s">
        <v>2166</v>
      </c>
    </row>
    <row r="972" spans="6:7" x14ac:dyDescent="0.2">
      <c r="F972" s="4" t="s">
        <v>709</v>
      </c>
      <c r="G972" s="4" t="s">
        <v>2164</v>
      </c>
    </row>
    <row r="973" spans="6:7" x14ac:dyDescent="0.2">
      <c r="F973" s="4" t="s">
        <v>2240</v>
      </c>
      <c r="G973" s="4" t="s">
        <v>2166</v>
      </c>
    </row>
    <row r="974" spans="6:7" x14ac:dyDescent="0.2">
      <c r="F974" s="4" t="s">
        <v>734</v>
      </c>
      <c r="G974" s="4" t="s">
        <v>2164</v>
      </c>
    </row>
    <row r="975" spans="6:7" x14ac:dyDescent="0.2">
      <c r="F975" s="4" t="s">
        <v>2241</v>
      </c>
      <c r="G975" s="4" t="s">
        <v>2166</v>
      </c>
    </row>
    <row r="976" spans="6:7" x14ac:dyDescent="0.2">
      <c r="F976" s="4" t="s">
        <v>2242</v>
      </c>
      <c r="G976" s="4" t="s">
        <v>2168</v>
      </c>
    </row>
    <row r="977" spans="6:7" x14ac:dyDescent="0.2">
      <c r="F977" s="4" t="s">
        <v>709</v>
      </c>
      <c r="G977" s="4" t="s">
        <v>2164</v>
      </c>
    </row>
    <row r="978" spans="6:7" x14ac:dyDescent="0.2">
      <c r="F978" s="4" t="s">
        <v>2243</v>
      </c>
      <c r="G978" s="4" t="s">
        <v>2166</v>
      </c>
    </row>
    <row r="979" spans="6:7" x14ac:dyDescent="0.2">
      <c r="F979" s="4" t="s">
        <v>2212</v>
      </c>
      <c r="G979" s="4" t="s">
        <v>2164</v>
      </c>
    </row>
    <row r="980" spans="6:7" x14ac:dyDescent="0.2">
      <c r="F980" s="4" t="s">
        <v>2244</v>
      </c>
      <c r="G980" s="4"/>
    </row>
    <row r="981" spans="6:7" x14ac:dyDescent="0.2">
      <c r="F981" s="4" t="s">
        <v>2209</v>
      </c>
      <c r="G981" s="4" t="s">
        <v>2166</v>
      </c>
    </row>
    <row r="982" spans="6:7" x14ac:dyDescent="0.2">
      <c r="F982" s="4" t="s">
        <v>2167</v>
      </c>
      <c r="G982" s="4" t="s">
        <v>2168</v>
      </c>
    </row>
    <row r="983" spans="6:7" x14ac:dyDescent="0.2">
      <c r="F983" s="4" t="s">
        <v>709</v>
      </c>
      <c r="G983" s="4" t="s">
        <v>2164</v>
      </c>
    </row>
    <row r="984" spans="6:7" x14ac:dyDescent="0.2">
      <c r="F984" s="4" t="s">
        <v>709</v>
      </c>
      <c r="G984" s="4" t="s">
        <v>2164</v>
      </c>
    </row>
    <row r="985" spans="6:7" x14ac:dyDescent="0.2">
      <c r="F985" s="4" t="s">
        <v>709</v>
      </c>
      <c r="G985" s="4" t="s">
        <v>2164</v>
      </c>
    </row>
    <row r="986" spans="6:7" x14ac:dyDescent="0.2">
      <c r="F986" s="4" t="s">
        <v>709</v>
      </c>
      <c r="G986" s="4" t="s">
        <v>2164</v>
      </c>
    </row>
    <row r="987" spans="6:7" x14ac:dyDescent="0.2">
      <c r="F987" s="4" t="s">
        <v>2186</v>
      </c>
      <c r="G987" s="4" t="s">
        <v>2168</v>
      </c>
    </row>
    <row r="988" spans="6:7" x14ac:dyDescent="0.2">
      <c r="F988" s="4" t="s">
        <v>2186</v>
      </c>
      <c r="G988" s="4" t="s">
        <v>2168</v>
      </c>
    </row>
    <row r="989" spans="6:7" x14ac:dyDescent="0.2">
      <c r="F989" s="4" t="s">
        <v>2186</v>
      </c>
      <c r="G989" s="4" t="s">
        <v>2168</v>
      </c>
    </row>
    <row r="990" spans="6:7" x14ac:dyDescent="0.2">
      <c r="F990" s="4" t="s">
        <v>2186</v>
      </c>
      <c r="G990" s="4" t="s">
        <v>2168</v>
      </c>
    </row>
    <row r="991" spans="6:7" x14ac:dyDescent="0.2">
      <c r="F991" s="4" t="s">
        <v>709</v>
      </c>
      <c r="G991" s="4" t="s">
        <v>2164</v>
      </c>
    </row>
    <row r="992" spans="6:7" x14ac:dyDescent="0.2">
      <c r="F992" s="4" t="s">
        <v>709</v>
      </c>
      <c r="G992" s="4" t="s">
        <v>2164</v>
      </c>
    </row>
    <row r="993" spans="6:7" x14ac:dyDescent="0.2">
      <c r="F993" s="4" t="s">
        <v>2186</v>
      </c>
      <c r="G993" s="4" t="s">
        <v>2168</v>
      </c>
    </row>
    <row r="994" spans="6:7" x14ac:dyDescent="0.2">
      <c r="F994" s="4" t="s">
        <v>709</v>
      </c>
      <c r="G994" s="4" t="s">
        <v>2164</v>
      </c>
    </row>
    <row r="995" spans="6:7" x14ac:dyDescent="0.2">
      <c r="F995" s="4" t="s">
        <v>2169</v>
      </c>
      <c r="G995" s="4" t="s">
        <v>2168</v>
      </c>
    </row>
    <row r="996" spans="6:7" x14ac:dyDescent="0.2">
      <c r="F996" s="4" t="s">
        <v>709</v>
      </c>
      <c r="G996" s="4" t="s">
        <v>2164</v>
      </c>
    </row>
    <row r="997" spans="6:7" x14ac:dyDescent="0.2">
      <c r="F997" s="4" t="s">
        <v>2195</v>
      </c>
      <c r="G997" s="4" t="s">
        <v>2168</v>
      </c>
    </row>
    <row r="998" spans="6:7" x14ac:dyDescent="0.2">
      <c r="F998" s="4" t="s">
        <v>719</v>
      </c>
      <c r="G998" s="4" t="s">
        <v>2164</v>
      </c>
    </row>
    <row r="999" spans="6:7" x14ac:dyDescent="0.2">
      <c r="F999" s="4" t="s">
        <v>709</v>
      </c>
      <c r="G999" s="4" t="s">
        <v>2164</v>
      </c>
    </row>
    <row r="1000" spans="6:7" x14ac:dyDescent="0.2">
      <c r="F1000" s="4" t="s">
        <v>2195</v>
      </c>
      <c r="G1000" s="4" t="s">
        <v>2168</v>
      </c>
    </row>
    <row r="1001" spans="6:7" x14ac:dyDescent="0.2">
      <c r="F1001" s="4" t="s">
        <v>709</v>
      </c>
      <c r="G1001" s="4" t="s">
        <v>2164</v>
      </c>
    </row>
    <row r="1002" spans="6:7" x14ac:dyDescent="0.2">
      <c r="F1002" s="4" t="s">
        <v>2195</v>
      </c>
      <c r="G1002" s="4" t="s">
        <v>2168</v>
      </c>
    </row>
    <row r="1003" spans="6:7" x14ac:dyDescent="0.2">
      <c r="F1003" s="4" t="s">
        <v>2167</v>
      </c>
      <c r="G1003" s="4" t="s">
        <v>2168</v>
      </c>
    </row>
    <row r="1004" spans="6:7" x14ac:dyDescent="0.2">
      <c r="F1004" s="4" t="s">
        <v>2211</v>
      </c>
      <c r="G1004" s="4"/>
    </row>
    <row r="1005" spans="6:7" x14ac:dyDescent="0.2">
      <c r="F1005" s="4" t="s">
        <v>709</v>
      </c>
      <c r="G1005" s="4" t="s">
        <v>2164</v>
      </c>
    </row>
    <row r="1006" spans="6:7" x14ac:dyDescent="0.2">
      <c r="F1006" s="4" t="s">
        <v>709</v>
      </c>
      <c r="G1006" s="4" t="s">
        <v>2164</v>
      </c>
    </row>
    <row r="1007" spans="6:7" x14ac:dyDescent="0.2">
      <c r="F1007" s="4" t="s">
        <v>709</v>
      </c>
      <c r="G1007" s="4" t="s">
        <v>2164</v>
      </c>
    </row>
    <row r="1008" spans="6:7" x14ac:dyDescent="0.2">
      <c r="F1008" s="4" t="s">
        <v>709</v>
      </c>
      <c r="G1008" s="4" t="s">
        <v>2164</v>
      </c>
    </row>
    <row r="1009" spans="6:7" x14ac:dyDescent="0.2">
      <c r="F1009" s="4" t="s">
        <v>719</v>
      </c>
      <c r="G1009" s="4" t="s">
        <v>2164</v>
      </c>
    </row>
    <row r="1010" spans="6:7" x14ac:dyDescent="0.2">
      <c r="F1010" s="4" t="s">
        <v>709</v>
      </c>
      <c r="G1010" s="4" t="s">
        <v>2164</v>
      </c>
    </row>
    <row r="1011" spans="6:7" x14ac:dyDescent="0.2">
      <c r="F1011" s="4" t="s">
        <v>2220</v>
      </c>
      <c r="G1011" s="4"/>
    </row>
    <row r="1012" spans="6:7" x14ac:dyDescent="0.2">
      <c r="F1012" s="4" t="s">
        <v>719</v>
      </c>
      <c r="G1012" s="4" t="s">
        <v>2164</v>
      </c>
    </row>
    <row r="1013" spans="6:7" x14ac:dyDescent="0.2">
      <c r="F1013" s="4" t="s">
        <v>2212</v>
      </c>
      <c r="G1013" s="4" t="s">
        <v>2164</v>
      </c>
    </row>
    <row r="1014" spans="6:7" x14ac:dyDescent="0.2">
      <c r="F1014" s="4" t="s">
        <v>2212</v>
      </c>
      <c r="G1014" s="4" t="s">
        <v>2164</v>
      </c>
    </row>
    <row r="1015" spans="6:7" x14ac:dyDescent="0.2">
      <c r="F1015" s="4" t="s">
        <v>2212</v>
      </c>
      <c r="G1015" s="4" t="s">
        <v>2164</v>
      </c>
    </row>
    <row r="1016" spans="6:7" x14ac:dyDescent="0.2">
      <c r="F1016" s="4" t="s">
        <v>734</v>
      </c>
      <c r="G1016" s="4" t="s">
        <v>2164</v>
      </c>
    </row>
    <row r="1017" spans="6:7" x14ac:dyDescent="0.2">
      <c r="F1017" s="4" t="s">
        <v>734</v>
      </c>
      <c r="G1017" s="4" t="s">
        <v>2164</v>
      </c>
    </row>
    <row r="1018" spans="6:7" x14ac:dyDescent="0.2">
      <c r="F1018" s="4" t="s">
        <v>734</v>
      </c>
      <c r="G1018" s="4" t="s">
        <v>2164</v>
      </c>
    </row>
    <row r="1019" spans="6:7" x14ac:dyDescent="0.2">
      <c r="F1019" s="4" t="s">
        <v>734</v>
      </c>
      <c r="G1019" s="4" t="s">
        <v>2164</v>
      </c>
    </row>
    <row r="1020" spans="6:7" x14ac:dyDescent="0.2">
      <c r="F1020" s="4" t="s">
        <v>734</v>
      </c>
      <c r="G1020" s="4" t="s">
        <v>2164</v>
      </c>
    </row>
    <row r="1021" spans="6:7" x14ac:dyDescent="0.2">
      <c r="F1021" s="4" t="s">
        <v>734</v>
      </c>
      <c r="G1021" s="4" t="s">
        <v>2164</v>
      </c>
    </row>
    <row r="1022" spans="6:7" x14ac:dyDescent="0.2">
      <c r="F1022" s="4" t="s">
        <v>2207</v>
      </c>
      <c r="G1022" s="4" t="s">
        <v>2168</v>
      </c>
    </row>
    <row r="1023" spans="6:7" x14ac:dyDescent="0.2">
      <c r="F1023" s="4" t="s">
        <v>2207</v>
      </c>
      <c r="G1023" s="4" t="s">
        <v>2168</v>
      </c>
    </row>
    <row r="1024" spans="6:7" x14ac:dyDescent="0.2">
      <c r="F1024" s="4" t="s">
        <v>2207</v>
      </c>
      <c r="G1024" s="4" t="s">
        <v>2168</v>
      </c>
    </row>
    <row r="1025" spans="6:7" x14ac:dyDescent="0.2">
      <c r="F1025" s="4" t="s">
        <v>2207</v>
      </c>
      <c r="G1025" s="4" t="s">
        <v>2168</v>
      </c>
    </row>
    <row r="1026" spans="6:7" x14ac:dyDescent="0.2">
      <c r="F1026" s="4" t="s">
        <v>709</v>
      </c>
      <c r="G1026" s="4" t="s">
        <v>2164</v>
      </c>
    </row>
    <row r="1027" spans="6:7" x14ac:dyDescent="0.2">
      <c r="F1027" s="4" t="s">
        <v>734</v>
      </c>
      <c r="G1027" s="4" t="s">
        <v>2164</v>
      </c>
    </row>
    <row r="1028" spans="6:7" x14ac:dyDescent="0.2">
      <c r="F1028" s="4" t="s">
        <v>2212</v>
      </c>
      <c r="G1028" s="4" t="s">
        <v>2164</v>
      </c>
    </row>
    <row r="1029" spans="6:7" x14ac:dyDescent="0.2">
      <c r="F1029" s="4" t="s">
        <v>709</v>
      </c>
      <c r="G1029" s="4" t="s">
        <v>2164</v>
      </c>
    </row>
    <row r="1030" spans="6:7" x14ac:dyDescent="0.2">
      <c r="F1030" s="4" t="s">
        <v>709</v>
      </c>
      <c r="G1030" s="4" t="s">
        <v>2164</v>
      </c>
    </row>
    <row r="1031" spans="6:7" x14ac:dyDescent="0.2">
      <c r="F1031" s="4" t="s">
        <v>734</v>
      </c>
      <c r="G1031" s="4" t="s">
        <v>2164</v>
      </c>
    </row>
    <row r="1032" spans="6:7" x14ac:dyDescent="0.2">
      <c r="F1032" s="4" t="s">
        <v>709</v>
      </c>
      <c r="G1032" s="4" t="s">
        <v>2164</v>
      </c>
    </row>
    <row r="1033" spans="6:7" x14ac:dyDescent="0.2">
      <c r="F1033" s="4" t="s">
        <v>709</v>
      </c>
      <c r="G1033" s="4" t="s">
        <v>2164</v>
      </c>
    </row>
    <row r="1034" spans="6:7" x14ac:dyDescent="0.2">
      <c r="F1034" s="4" t="s">
        <v>2244</v>
      </c>
      <c r="G1034" s="4"/>
    </row>
    <row r="1035" spans="6:7" x14ac:dyDescent="0.2">
      <c r="F1035" s="4"/>
      <c r="G1035" s="4"/>
    </row>
    <row r="1036" spans="6:7" x14ac:dyDescent="0.2">
      <c r="F1036" s="4"/>
      <c r="G1036" s="4"/>
    </row>
    <row r="1037" spans="6:7" x14ac:dyDescent="0.2">
      <c r="F1037" s="4"/>
      <c r="G1037" s="4"/>
    </row>
    <row r="1038" spans="6:7" x14ac:dyDescent="0.2">
      <c r="F1038" s="4"/>
      <c r="G1038" s="4"/>
    </row>
    <row r="1039" spans="6:7" x14ac:dyDescent="0.2">
      <c r="F1039" s="4"/>
      <c r="G1039" s="4"/>
    </row>
    <row r="1040" spans="6:7" x14ac:dyDescent="0.2">
      <c r="F1040" s="4"/>
      <c r="G1040" s="4"/>
    </row>
    <row r="1041" spans="6:7" x14ac:dyDescent="0.2">
      <c r="F1041" s="4"/>
      <c r="G1041" s="4"/>
    </row>
    <row r="1042" spans="6:7" x14ac:dyDescent="0.2">
      <c r="F1042" s="4"/>
      <c r="G1042" s="4"/>
    </row>
    <row r="1043" spans="6:7" x14ac:dyDescent="0.2">
      <c r="F1043" s="4"/>
      <c r="G1043" s="4"/>
    </row>
    <row r="1044" spans="6:7" x14ac:dyDescent="0.2">
      <c r="F1044" s="4"/>
      <c r="G1044" s="4"/>
    </row>
    <row r="1045" spans="6:7" x14ac:dyDescent="0.2">
      <c r="F1045" s="4"/>
      <c r="G1045" s="4"/>
    </row>
    <row r="1046" spans="6:7" x14ac:dyDescent="0.2">
      <c r="F1046" s="4"/>
      <c r="G1046" s="4"/>
    </row>
    <row r="1047" spans="6:7" x14ac:dyDescent="0.2">
      <c r="F1047" s="4"/>
      <c r="G1047" s="4"/>
    </row>
    <row r="1048" spans="6:7" x14ac:dyDescent="0.2">
      <c r="F1048" s="4"/>
      <c r="G1048" s="4"/>
    </row>
    <row r="1049" spans="6:7" x14ac:dyDescent="0.2">
      <c r="F1049" s="4"/>
      <c r="G1049" s="4"/>
    </row>
    <row r="1050" spans="6:7" x14ac:dyDescent="0.2">
      <c r="F1050" s="4"/>
      <c r="G1050" s="4"/>
    </row>
    <row r="1051" spans="6:7" x14ac:dyDescent="0.2">
      <c r="F1051" s="4"/>
      <c r="G1051" s="4"/>
    </row>
    <row r="1052" spans="6:7" x14ac:dyDescent="0.2">
      <c r="F1052" s="4"/>
      <c r="G1052" s="4"/>
    </row>
    <row r="1053" spans="6:7" x14ac:dyDescent="0.2">
      <c r="F1053" s="4"/>
      <c r="G1053" s="4"/>
    </row>
    <row r="1054" spans="6:7" x14ac:dyDescent="0.2">
      <c r="F1054" s="4"/>
      <c r="G1054" s="4"/>
    </row>
    <row r="1055" spans="6:7" x14ac:dyDescent="0.2">
      <c r="F1055" s="4"/>
      <c r="G1055" s="4"/>
    </row>
    <row r="1056" spans="6:7" x14ac:dyDescent="0.2">
      <c r="F1056" s="4"/>
      <c r="G1056" s="4"/>
    </row>
    <row r="1057" spans="6:7" x14ac:dyDescent="0.2">
      <c r="F1057" s="4"/>
      <c r="G1057" s="4"/>
    </row>
    <row r="1058" spans="6:7" x14ac:dyDescent="0.2">
      <c r="F1058" s="4"/>
      <c r="G1058" s="4"/>
    </row>
    <row r="1059" spans="6:7" x14ac:dyDescent="0.2">
      <c r="F1059" s="4"/>
      <c r="G1059" s="4"/>
    </row>
    <row r="1060" spans="6:7" x14ac:dyDescent="0.2">
      <c r="F1060" s="4"/>
      <c r="G1060" s="4"/>
    </row>
    <row r="1061" spans="6:7" x14ac:dyDescent="0.2">
      <c r="F1061" s="4"/>
      <c r="G1061" s="4"/>
    </row>
    <row r="1062" spans="6:7" x14ac:dyDescent="0.2">
      <c r="F1062" s="4"/>
      <c r="G1062" s="4"/>
    </row>
    <row r="1063" spans="6:7" x14ac:dyDescent="0.2">
      <c r="F1063" s="4"/>
      <c r="G1063" s="4"/>
    </row>
    <row r="1064" spans="6:7" x14ac:dyDescent="0.2">
      <c r="F1064" s="4"/>
      <c r="G1064" s="4"/>
    </row>
    <row r="1065" spans="6:7" x14ac:dyDescent="0.2">
      <c r="F1065" s="4"/>
      <c r="G1065" s="4"/>
    </row>
    <row r="1066" spans="6:7" x14ac:dyDescent="0.2">
      <c r="F1066" s="4"/>
      <c r="G1066" s="4"/>
    </row>
    <row r="1067" spans="6:7" x14ac:dyDescent="0.2">
      <c r="F1067" s="4"/>
      <c r="G1067" s="4"/>
    </row>
    <row r="1068" spans="6:7" x14ac:dyDescent="0.2">
      <c r="F1068" s="4"/>
      <c r="G1068" s="4"/>
    </row>
    <row r="1069" spans="6:7" x14ac:dyDescent="0.2">
      <c r="F1069" s="4"/>
      <c r="G1069" s="4"/>
    </row>
    <row r="1070" spans="6:7" x14ac:dyDescent="0.2">
      <c r="F1070" s="4"/>
      <c r="G1070" s="4"/>
    </row>
    <row r="1071" spans="6:7" x14ac:dyDescent="0.2">
      <c r="F1071" s="4"/>
      <c r="G1071" s="4"/>
    </row>
    <row r="1072" spans="6:7" x14ac:dyDescent="0.2">
      <c r="F1072" s="4"/>
      <c r="G1072" s="4"/>
    </row>
    <row r="1073" spans="6:7" x14ac:dyDescent="0.2">
      <c r="F1073" s="4"/>
      <c r="G1073" s="4"/>
    </row>
    <row r="1074" spans="6:7" x14ac:dyDescent="0.2">
      <c r="F1074" s="4"/>
      <c r="G1074" s="4"/>
    </row>
    <row r="1075" spans="6:7" x14ac:dyDescent="0.2">
      <c r="F1075" s="4"/>
      <c r="G1075" s="4"/>
    </row>
    <row r="1076" spans="6:7" x14ac:dyDescent="0.2">
      <c r="F1076" s="4"/>
      <c r="G1076" s="4"/>
    </row>
    <row r="1077" spans="6:7" x14ac:dyDescent="0.2">
      <c r="F1077" s="4"/>
      <c r="G1077" s="4"/>
    </row>
    <row r="1078" spans="6:7" x14ac:dyDescent="0.2">
      <c r="F1078" s="4"/>
      <c r="G1078" s="4"/>
    </row>
    <row r="1079" spans="6:7" x14ac:dyDescent="0.2">
      <c r="F1079" s="4"/>
      <c r="G1079" s="4"/>
    </row>
    <row r="1080" spans="6:7" x14ac:dyDescent="0.2">
      <c r="F1080" s="4"/>
      <c r="G1080" s="4"/>
    </row>
    <row r="1081" spans="6:7" x14ac:dyDescent="0.2">
      <c r="F1081" s="4"/>
      <c r="G1081" s="4"/>
    </row>
    <row r="1082" spans="6:7" x14ac:dyDescent="0.2">
      <c r="F1082" s="4"/>
      <c r="G1082" s="4"/>
    </row>
    <row r="1083" spans="6:7" x14ac:dyDescent="0.2">
      <c r="F1083" s="4"/>
      <c r="G1083" s="4"/>
    </row>
    <row r="1084" spans="6:7" x14ac:dyDescent="0.2">
      <c r="F1084" s="4"/>
      <c r="G1084" s="4"/>
    </row>
    <row r="1085" spans="6:7" x14ac:dyDescent="0.2">
      <c r="F1085" s="4"/>
      <c r="G1085" s="4"/>
    </row>
    <row r="1086" spans="6:7" x14ac:dyDescent="0.2">
      <c r="F1086" s="4"/>
      <c r="G1086" s="4"/>
    </row>
    <row r="1087" spans="6:7" x14ac:dyDescent="0.2">
      <c r="F1087" s="4"/>
      <c r="G1087" s="4"/>
    </row>
    <row r="1088" spans="6:7" x14ac:dyDescent="0.2">
      <c r="F1088" s="4"/>
      <c r="G1088" s="4"/>
    </row>
    <row r="1089" spans="6:7" x14ac:dyDescent="0.2">
      <c r="F1089" s="4"/>
      <c r="G1089" s="4"/>
    </row>
    <row r="1090" spans="6:7" x14ac:dyDescent="0.2">
      <c r="F1090" s="4"/>
      <c r="G1090" s="4"/>
    </row>
    <row r="1091" spans="6:7" x14ac:dyDescent="0.2">
      <c r="F1091" s="4"/>
      <c r="G1091" s="4"/>
    </row>
    <row r="1092" spans="6:7" x14ac:dyDescent="0.2">
      <c r="F1092" s="4"/>
      <c r="G1092" s="4"/>
    </row>
    <row r="1093" spans="6:7" x14ac:dyDescent="0.2">
      <c r="F1093" s="4"/>
      <c r="G1093" s="4"/>
    </row>
    <row r="1094" spans="6:7" x14ac:dyDescent="0.2">
      <c r="F1094" s="4"/>
      <c r="G1094" s="4"/>
    </row>
    <row r="1095" spans="6:7" x14ac:dyDescent="0.2">
      <c r="F1095" s="4"/>
      <c r="G1095" s="4"/>
    </row>
    <row r="1096" spans="6:7" x14ac:dyDescent="0.2">
      <c r="F1096" s="4"/>
      <c r="G1096" s="4"/>
    </row>
    <row r="1097" spans="6:7" x14ac:dyDescent="0.2">
      <c r="F1097" s="4"/>
      <c r="G1097" s="4"/>
    </row>
    <row r="1098" spans="6:7" x14ac:dyDescent="0.2">
      <c r="F1098" s="4"/>
      <c r="G1098" s="4"/>
    </row>
    <row r="1099" spans="6:7" x14ac:dyDescent="0.2">
      <c r="F1099" s="4"/>
      <c r="G1099" s="4"/>
    </row>
    <row r="1100" spans="6:7" x14ac:dyDescent="0.2">
      <c r="F1100" s="4"/>
      <c r="G1100" s="4"/>
    </row>
    <row r="1101" spans="6:7" x14ac:dyDescent="0.2">
      <c r="F1101" s="4"/>
      <c r="G1101" s="4"/>
    </row>
    <row r="1102" spans="6:7" x14ac:dyDescent="0.2">
      <c r="F1102" s="4"/>
      <c r="G1102" s="4"/>
    </row>
    <row r="1103" spans="6:7" x14ac:dyDescent="0.2">
      <c r="F1103" s="4"/>
      <c r="G1103" s="4"/>
    </row>
    <row r="1104" spans="6:7" x14ac:dyDescent="0.2">
      <c r="F1104" s="4"/>
      <c r="G1104" s="4"/>
    </row>
    <row r="1105" spans="6:7" x14ac:dyDescent="0.2">
      <c r="F1105" s="4"/>
      <c r="G1105" s="4"/>
    </row>
    <row r="1106" spans="6:7" x14ac:dyDescent="0.2">
      <c r="F1106" s="4"/>
      <c r="G1106" s="4"/>
    </row>
    <row r="1107" spans="6:7" x14ac:dyDescent="0.2">
      <c r="F1107" s="4"/>
      <c r="G1107" s="4"/>
    </row>
    <row r="1108" spans="6:7" x14ac:dyDescent="0.2">
      <c r="F1108" s="4"/>
      <c r="G1108" s="4"/>
    </row>
    <row r="1109" spans="6:7" x14ac:dyDescent="0.2">
      <c r="F1109" s="4"/>
      <c r="G1109" s="4"/>
    </row>
    <row r="1110" spans="6:7" x14ac:dyDescent="0.2">
      <c r="F1110" s="4"/>
      <c r="G1110" s="4"/>
    </row>
    <row r="1111" spans="6:7" x14ac:dyDescent="0.2">
      <c r="F1111" s="4"/>
      <c r="G1111" s="4"/>
    </row>
    <row r="1112" spans="6:7" x14ac:dyDescent="0.2">
      <c r="F1112" s="4"/>
      <c r="G1112" s="4"/>
    </row>
    <row r="1113" spans="6:7" x14ac:dyDescent="0.2">
      <c r="F1113" s="4"/>
      <c r="G1113" s="4"/>
    </row>
    <row r="1114" spans="6:7" x14ac:dyDescent="0.2">
      <c r="F1114" s="4"/>
      <c r="G1114" s="4"/>
    </row>
    <row r="1115" spans="6:7" x14ac:dyDescent="0.2">
      <c r="F1115" s="4"/>
      <c r="G1115" s="4"/>
    </row>
    <row r="1116" spans="6:7" x14ac:dyDescent="0.2">
      <c r="F1116" s="4"/>
      <c r="G1116" s="4"/>
    </row>
    <row r="1117" spans="6:7" x14ac:dyDescent="0.2">
      <c r="F1117" s="4"/>
      <c r="G1117" s="4"/>
    </row>
    <row r="1118" spans="6:7" x14ac:dyDescent="0.2">
      <c r="F1118" s="4"/>
      <c r="G1118" s="4"/>
    </row>
    <row r="1119" spans="6:7" x14ac:dyDescent="0.2">
      <c r="F1119" s="4"/>
      <c r="G1119" s="4"/>
    </row>
    <row r="1120" spans="6:7" x14ac:dyDescent="0.2">
      <c r="F1120" s="4"/>
      <c r="G1120" s="4"/>
    </row>
    <row r="1121" spans="6:7" x14ac:dyDescent="0.2">
      <c r="F1121" s="4"/>
      <c r="G1121" s="4"/>
    </row>
    <row r="1122" spans="6:7" x14ac:dyDescent="0.2">
      <c r="F1122" s="4"/>
      <c r="G1122" s="4"/>
    </row>
    <row r="1123" spans="6:7" x14ac:dyDescent="0.2">
      <c r="F1123" s="4"/>
      <c r="G1123" s="4"/>
    </row>
    <row r="1124" spans="6:7" x14ac:dyDescent="0.2">
      <c r="F1124" s="4"/>
      <c r="G1124" s="4"/>
    </row>
    <row r="1125" spans="6:7" x14ac:dyDescent="0.2">
      <c r="F1125" s="4"/>
      <c r="G1125" s="4"/>
    </row>
    <row r="1126" spans="6:7" x14ac:dyDescent="0.2">
      <c r="F1126" s="4"/>
      <c r="G1126" s="4"/>
    </row>
    <row r="1127" spans="6:7" x14ac:dyDescent="0.2">
      <c r="F1127" s="4"/>
      <c r="G1127" s="4"/>
    </row>
    <row r="1128" spans="6:7" x14ac:dyDescent="0.2">
      <c r="F1128" s="4"/>
      <c r="G1128" s="4"/>
    </row>
    <row r="1129" spans="6:7" x14ac:dyDescent="0.2">
      <c r="F1129" s="4"/>
      <c r="G1129" s="4"/>
    </row>
    <row r="1130" spans="6:7" x14ac:dyDescent="0.2">
      <c r="F1130" s="4"/>
      <c r="G1130" s="4"/>
    </row>
    <row r="1131" spans="6:7" x14ac:dyDescent="0.2">
      <c r="F1131" s="4"/>
      <c r="G1131" s="4"/>
    </row>
    <row r="1132" spans="6:7" x14ac:dyDescent="0.2">
      <c r="F1132" s="4"/>
      <c r="G1132" s="4"/>
    </row>
    <row r="1133" spans="6:7" x14ac:dyDescent="0.2">
      <c r="F1133" s="4"/>
      <c r="G1133" s="4"/>
    </row>
  </sheetData>
  <pageMargins left="0.7" right="0.7" top="0.75" bottom="0.75" header="0.3" footer="0.3"/>
  <customProperties>
    <customPr name="_pios_id" r:id="rId1"/>
  </customProperties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E6EF9-8726-4442-B0C9-648FCCF214B5}">
  <dimension ref="A1:B5"/>
  <sheetViews>
    <sheetView showGridLines="0" workbookViewId="0">
      <selection activeCell="B19" sqref="B19"/>
    </sheetView>
  </sheetViews>
  <sheetFormatPr defaultColWidth="8.85546875" defaultRowHeight="12.75" x14ac:dyDescent="0.2"/>
  <cols>
    <col min="1" max="1" width="11.5703125" customWidth="1"/>
    <col min="2" max="2" width="23.85546875" bestFit="1" customWidth="1"/>
  </cols>
  <sheetData>
    <row r="1" spans="1:2" x14ac:dyDescent="0.2">
      <c r="A1" s="1" t="s">
        <v>10</v>
      </c>
      <c r="B1" t="s">
        <v>1924</v>
      </c>
    </row>
    <row r="2" spans="1:2" x14ac:dyDescent="0.2">
      <c r="A2" s="1" t="s">
        <v>16</v>
      </c>
      <c r="B2" t="s">
        <v>1924</v>
      </c>
    </row>
    <row r="5" spans="1:2" ht="25.5" x14ac:dyDescent="0.2">
      <c r="A5" s="22" t="s">
        <v>2</v>
      </c>
      <c r="B5" s="22" t="s">
        <v>17</v>
      </c>
    </row>
  </sheetData>
  <pageMargins left="0.7" right="0.7" top="0.75" bottom="0.75" header="0.3" footer="0.3"/>
  <customProperties>
    <customPr name="_pios_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3751c96-9418-435c-ae5a-e23b50755d91" xsi:nil="true"/>
    <lcf76f155ced4ddcb4097134ff3c332f xmlns="b6b9cc60-61ce-4883-aeec-e4e31725294e">
      <Terms xmlns="http://schemas.microsoft.com/office/infopath/2007/PartnerControls"/>
    </lcf76f155ced4ddcb4097134ff3c332f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1499CC2B9DECB4BB8782B83A075A610" ma:contentTypeVersion="15" ma:contentTypeDescription="Crie um novo documento." ma:contentTypeScope="" ma:versionID="02356cf07c515ca509d0874e0fc80849">
  <xsd:schema xmlns:xsd="http://www.w3.org/2001/XMLSchema" xmlns:xs="http://www.w3.org/2001/XMLSchema" xmlns:p="http://schemas.microsoft.com/office/2006/metadata/properties" xmlns:ns2="b6b9cc60-61ce-4883-aeec-e4e31725294e" xmlns:ns3="c3751c96-9418-435c-ae5a-e23b50755d91" targetNamespace="http://schemas.microsoft.com/office/2006/metadata/properties" ma:root="true" ma:fieldsID="942744918541b3e27b7658aee3d45bed" ns2:_="" ns3:_="">
    <xsd:import namespace="b6b9cc60-61ce-4883-aeec-e4e31725294e"/>
    <xsd:import namespace="c3751c96-9418-435c-ae5a-e23b50755d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b9cc60-61ce-4883-aeec-e4e3172529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3a177a3f-a282-46a4-a36e-c8c89ca2b67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751c96-9418-435c-ae5a-e23b50755d9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b902090-9655-46fd-a2db-482c38b5cd24}" ma:internalName="TaxCatchAll" ma:showField="CatchAllData" ma:web="c3751c96-9418-435c-ae5a-e23b50755d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F39230-D0A5-4719-AA79-33A88FDE5638}">
  <ds:schemaRefs>
    <ds:schemaRef ds:uri="http://schemas.microsoft.com/office/2006/metadata/properties"/>
    <ds:schemaRef ds:uri="http://schemas.microsoft.com/office/infopath/2007/PartnerControls"/>
    <ds:schemaRef ds:uri="c3751c96-9418-435c-ae5a-e23b50755d91"/>
    <ds:schemaRef ds:uri="b6b9cc60-61ce-4883-aeec-e4e31725294e"/>
  </ds:schemaRefs>
</ds:datastoreItem>
</file>

<file path=customXml/itemProps2.xml><?xml version="1.0" encoding="utf-8"?>
<ds:datastoreItem xmlns:ds="http://schemas.openxmlformats.org/officeDocument/2006/customXml" ds:itemID="{5E810E18-FDF2-4B8E-A469-310725207FA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C26D2BBE-2A45-42FF-8E3F-D923988B637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815C5AB-53EC-435C-A30A-FB563DD2F69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b9cc60-61ce-4883-aeec-e4e31725294e"/>
    <ds:schemaRef ds:uri="c3751c96-9418-435c-ae5a-e23b50755d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Hoja2</vt:lpstr>
      <vt:lpstr>Hoja1</vt:lpstr>
      <vt:lpstr>Hoja3</vt:lpstr>
      <vt:lpstr>Hoja4</vt:lpstr>
      <vt:lpstr>Hoja5</vt:lpstr>
      <vt:lpstr>Hoja6</vt:lpstr>
      <vt:lpstr>Hoja7</vt:lpstr>
      <vt:lpstr>Hoja8</vt:lpstr>
      <vt:lpstr>Hoja9</vt:lpstr>
      <vt:lpstr>Tabla HORAS CAMION</vt:lpstr>
      <vt:lpstr>Pedidos imposibles</vt:lpstr>
      <vt:lpstr>Datos</vt:lpstr>
      <vt:lpstr>Hoja10</vt:lpstr>
      <vt:lpstr>Hoja13</vt:lpstr>
      <vt:lpstr>Hoja11</vt:lpstr>
      <vt:lpstr>Hoja12</vt:lpstr>
      <vt:lpstr>Hoja14</vt:lpstr>
      <vt:lpstr>Hoja15</vt:lpstr>
      <vt:lpstr>Hoja16</vt:lpstr>
      <vt:lpstr>Hoja17</vt:lpstr>
      <vt:lpstr>Dashboard</vt:lpstr>
      <vt:lpstr>Soporte</vt:lpstr>
      <vt:lpstr>Entrega-Pedido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Ernesto Alonso</cp:lastModifiedBy>
  <cp:revision>1</cp:revision>
  <dcterms:created xsi:type="dcterms:W3CDTF">2023-02-06T15:32:38Z</dcterms:created>
  <dcterms:modified xsi:type="dcterms:W3CDTF">2024-11-27T16:55:09Z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fWorkbookId">
    <vt:lpwstr>d3567e73-9295-4bee-811c-d775ac237c61</vt:lpwstr>
  </property>
  <property fmtid="{D5CDD505-2E9C-101B-9397-08002B2CF9AE}" pid="3" name="ContentTypeId">
    <vt:lpwstr>0x01010031499CC2B9DECB4BB8782B83A075A610</vt:lpwstr>
  </property>
  <property fmtid="{D5CDD505-2E9C-101B-9397-08002B2CF9AE}" pid="4" name="MediaServiceImageTags">
    <vt:lpwstr/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  <property fmtid="{D5CDD505-2E9C-101B-9397-08002B2CF9AE}" pid="9" name="TriggerFlowInfo">
    <vt:lpwstr/>
  </property>
  <property fmtid="{D5CDD505-2E9C-101B-9397-08002B2CF9AE}" pid="10" name="xd_Signature">
    <vt:bool>false</vt:bool>
  </property>
</Properties>
</file>