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Template\"/>
    </mc:Choice>
  </mc:AlternateContent>
  <xr:revisionPtr revIDLastSave="0" documentId="13_ncr:1_{83F43898-F508-4F35-B556-B3695D3048DA}" xr6:coauthVersionLast="47" xr6:coauthVersionMax="47" xr10:uidLastSave="{00000000-0000-0000-0000-000000000000}"/>
  <bookViews>
    <workbookView xWindow="-120" yWindow="-120" windowWidth="20700" windowHeight="9705" tabRatio="791" firstSheet="1" activeTab="2" xr2:uid="{878C1983-D631-4408-B83E-37E3381AEC97}"/>
  </bookViews>
  <sheets>
    <sheet name="Acerno_Cache_XXXXX" sheetId="21" state="veryHidden" r:id="rId1"/>
    <sheet name="ZEUFI037" sheetId="2" r:id="rId2"/>
    <sheet name="GL Analysis" sheetId="3" r:id="rId3"/>
    <sheet name="Clearings" sheetId="10" r:id="rId4"/>
    <sheet name="To_Analyze" sheetId="11" r:id="rId5"/>
    <sheet name="Under_Control" sheetId="12" r:id="rId6"/>
    <sheet name="AR" sheetId="13" r:id="rId7"/>
    <sheet name="AP" sheetId="14" r:id="rId8"/>
    <sheet name="Summary" sheetId="9" r:id="rId9"/>
    <sheet name="AR_To Analyze" sheetId="19" r:id="rId10"/>
    <sheet name="AP_To Analyze" sheetId="20" r:id="rId11"/>
    <sheet name="Sample_AR" sheetId="17" r:id="rId12"/>
    <sheet name="Sample_AP" sheetId="18" r:id="rId13"/>
  </sheets>
  <definedNames>
    <definedName name="_xlnm._FilterDatabase" localSheetId="2" hidden="1">'GL Analysis'!$B$3:$E$3</definedName>
    <definedName name="ExternalData_1" localSheetId="6" hidden="1">AR!$B$7:$L$8</definedName>
    <definedName name="ExternalData_1" localSheetId="3" hidden="1">'Clearings'!$B$5:$AM$6</definedName>
    <definedName name="ExternalData_1" localSheetId="11" hidden="1">Sample_AR!$B$5:$M$6</definedName>
    <definedName name="ExternalData_1" localSheetId="4" hidden="1">To_Analyze!$B$5:$M$6</definedName>
    <definedName name="ExternalData_2" localSheetId="7" hidden="1">AP!$B$7:$L$8</definedName>
    <definedName name="ExternalData_2" localSheetId="12" hidden="1">Sample_AP!$B$5:$M$6</definedName>
    <definedName name="ExternalData_2" localSheetId="5" hidden="1">Under_Control!$B$5:$M$6</definedName>
    <definedName name="ExternalData_3" localSheetId="9" hidden="1">'AR_To Analyze'!$C$5:$W$6</definedName>
    <definedName name="ExternalData_4" localSheetId="10" hidden="1">'AP_To Analyze'!$C$5:$W$6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4" l="1"/>
  <c r="N6" i="12"/>
  <c r="D17" i="3"/>
  <c r="E17" i="3"/>
  <c r="D22" i="3"/>
  <c r="E22" i="3"/>
  <c r="D23" i="3" l="1"/>
  <c r="D24" i="3"/>
  <c r="D25" i="3"/>
  <c r="D26" i="3"/>
  <c r="E23" i="3"/>
  <c r="E24" i="3"/>
  <c r="E25" i="3"/>
  <c r="E26" i="3"/>
  <c r="D13" i="3"/>
  <c r="D14" i="3"/>
  <c r="D15" i="3"/>
  <c r="D16" i="3"/>
  <c r="D18" i="3"/>
  <c r="D19" i="3"/>
  <c r="D20" i="3"/>
  <c r="D21" i="3"/>
  <c r="E13" i="3"/>
  <c r="E14" i="3"/>
  <c r="E15" i="3"/>
  <c r="E16" i="3"/>
  <c r="E18" i="3"/>
  <c r="E19" i="3"/>
  <c r="E20" i="3"/>
  <c r="E21" i="3"/>
  <c r="D8" i="3" l="1"/>
  <c r="D9" i="3"/>
  <c r="D10" i="3"/>
  <c r="D11" i="3"/>
  <c r="D12" i="3"/>
  <c r="E8" i="3"/>
  <c r="E9" i="3"/>
  <c r="E10" i="3"/>
  <c r="E11" i="3"/>
  <c r="E12" i="3"/>
  <c r="D5" i="3"/>
  <c r="D6" i="3"/>
  <c r="D7" i="3"/>
  <c r="E5" i="3"/>
  <c r="E6" i="3"/>
  <c r="E7" i="3"/>
  <c r="L3" i="14"/>
  <c r="C8" i="9" s="1"/>
  <c r="L3" i="13"/>
  <c r="C7" i="9" s="1"/>
  <c r="L3" i="18"/>
  <c r="B3" i="18"/>
  <c r="B3" i="17"/>
  <c r="L3" i="17"/>
  <c r="U3" i="20"/>
  <c r="T3" i="20"/>
  <c r="K3" i="20"/>
  <c r="U3" i="19"/>
  <c r="T3" i="19"/>
  <c r="K3" i="19"/>
  <c r="M3" i="13" l="1"/>
  <c r="H7" i="9" s="1"/>
  <c r="M7" i="9" s="1"/>
  <c r="N7" i="9" s="1"/>
  <c r="M3" i="14"/>
  <c r="H8" i="9" s="1"/>
  <c r="M8" i="9" s="1"/>
  <c r="N8" i="9" s="1"/>
  <c r="C9" i="9"/>
  <c r="D7" i="9" s="1"/>
  <c r="I7" i="9" l="1"/>
  <c r="H9" i="9"/>
  <c r="H11" i="9" s="1"/>
  <c r="I8" i="9"/>
  <c r="D8" i="9"/>
  <c r="M9" i="9"/>
  <c r="AB3" i="10"/>
  <c r="Z3" i="10"/>
  <c r="S3" i="10"/>
  <c r="C3" i="11"/>
  <c r="M3" i="11"/>
  <c r="M5" i="13"/>
  <c r="J7" i="9" s="1"/>
  <c r="L5" i="13"/>
  <c r="E7" i="9" s="1"/>
  <c r="L5" i="14"/>
  <c r="E8" i="9" s="1"/>
  <c r="E4" i="3"/>
  <c r="D5" i="2"/>
  <c r="C5" i="2"/>
  <c r="D4" i="3"/>
  <c r="B5" i="2" l="1"/>
  <c r="I9" i="9"/>
  <c r="E9" i="9"/>
  <c r="F8" i="9" s="1"/>
  <c r="O7" i="9"/>
  <c r="P7" i="9" s="1"/>
  <c r="M11" i="9"/>
  <c r="N9" i="9"/>
  <c r="K7" i="9"/>
  <c r="C3" i="12"/>
  <c r="C6" i="9" s="1"/>
  <c r="C11" i="9" s="1"/>
  <c r="C13" i="9" s="1"/>
  <c r="M3" i="12"/>
  <c r="E6" i="9" s="1"/>
  <c r="N5" i="13"/>
  <c r="M5" i="14"/>
  <c r="N5" i="14" l="1"/>
  <c r="J8" i="9"/>
  <c r="F7" i="9"/>
  <c r="E11" i="9"/>
  <c r="F6" i="9" s="1"/>
  <c r="D9" i="9"/>
  <c r="D6" i="9"/>
  <c r="K8" i="9" l="1"/>
  <c r="O8" i="9"/>
  <c r="J9" i="9"/>
  <c r="F9" i="9"/>
  <c r="E13" i="9"/>
  <c r="F13" i="9"/>
  <c r="J11" i="9" l="1"/>
  <c r="K9" i="9"/>
  <c r="K11" i="9"/>
  <c r="P8" i="9"/>
  <c r="O9" i="9"/>
  <c r="O11" i="9" s="1"/>
  <c r="P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<sst xmlns="http://schemas.openxmlformats.org/spreadsheetml/2006/main" count="304" uniqueCount="101">
  <si>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</si>
  <si>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</si>
  <si>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</si>
  <si>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</si>
  <si>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</si>
  <si>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</si>
  <si>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</si>
  <si>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</si>
  <si>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</si>
  <si>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</si>
  <si>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</si>
  <si>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</si>
  <si>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</si>
  <si>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</si>
  <si>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</si>
  <si>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</si>
  <si>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</si>
  <si>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</si>
  <si>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</si>
  <si>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</si>
  <si>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</si>
  <si>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</si>
  <si>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</si>
  <si>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</si>
  <si>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</si>
  <si>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</si>
  <si>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</si>
  <si>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</si>
  <si>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</si>
  <si>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</si>
  <si>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</si>
  <si>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</si>
  <si>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</si>
  <si>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</si>
  <si>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</si>
  <si>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</si>
  <si>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-</t>
  </si>
  <si>
    <t>Detail of the pairs Doc. Type and G/L Acc. validated by G/L Acc. Analysis:</t>
  </si>
  <si>
    <t>Doc. Type</t>
  </si>
  <si>
    <t>Under Control</t>
  </si>
  <si>
    <t>Total</t>
  </si>
  <si>
    <t>Sample</t>
  </si>
  <si>
    <t>Remanent</t>
  </si>
  <si>
    <t>Sampling</t>
  </si>
  <si>
    <t>Clearings Summary</t>
  </si>
  <si>
    <t>Out of Sample</t>
  </si>
  <si>
    <t>Nº</t>
  </si>
  <si>
    <t>%</t>
  </si>
  <si>
    <t>1st Analysis</t>
  </si>
  <si>
    <t>Total 2nd Analysis</t>
  </si>
  <si>
    <t>Total Analysis</t>
  </si>
  <si>
    <t>Total Manual Journas (ZEUFI037)</t>
  </si>
  <si>
    <t>Check Accuracy</t>
  </si>
  <si>
    <t>Detail of Clearings - As exported from ZEUFI037 Report:</t>
  </si>
  <si>
    <t>Headings of the Clearings to be validated by sample analysis:</t>
  </si>
  <si>
    <t>Headings of the Clearings to be validated by G/L Analysis:</t>
  </si>
  <si>
    <t>Analysis and Sample slection for clearings, except the ones using Tcode FB1D</t>
  </si>
  <si>
    <t>Analysis and Sample slection for the Customers Clearings with Tcode FB1D:</t>
  </si>
  <si>
    <t>Clearings To be Analyzed (headings) for SOX Control xxx - Supplier and other Clearings:</t>
  </si>
  <si>
    <t>Clearings To be Analyzed (headings) for SOX Control xxx - Customer Clearings:</t>
  </si>
  <si>
    <t>Counts</t>
  </si>
  <si>
    <t>Supp/Cust</t>
  </si>
  <si>
    <t>Desc.S/C</t>
  </si>
  <si>
    <t>MD</t>
  </si>
  <si>
    <t>AB</t>
  </si>
  <si>
    <t>---</t>
  </si>
  <si>
    <t>Sample Criteria:</t>
  </si>
  <si>
    <t>Clearing total Debit/Credit is higher than:</t>
  </si>
  <si>
    <r>
      <t xml:space="preserve">Supplier &amp; GL Clearings </t>
    </r>
    <r>
      <rPr>
        <sz val="9"/>
        <color theme="1"/>
        <rFont val="Arial"/>
        <family val="2"/>
      </rPr>
      <t>(Doc Types AB and ZV)</t>
    </r>
  </si>
  <si>
    <r>
      <t xml:space="preserve">Customer Clearings </t>
    </r>
    <r>
      <rPr>
        <sz val="9"/>
        <color theme="1"/>
        <rFont val="Arial"/>
        <family val="2"/>
      </rPr>
      <t>(Doc Type 4)</t>
    </r>
  </si>
  <si>
    <t>MM-YYYY</t>
  </si>
  <si>
    <t>ZEUFI037 REPORT:</t>
  </si>
  <si>
    <t>Paste ZEUFI037 Report.</t>
  </si>
  <si>
    <t>Clearings To be Analyzed (Lines) for SOX Control 01.74.1 - Customer Clearings:</t>
  </si>
  <si>
    <t>Clearings To be Analyzed (Lines) for SOX Control 02.74.1 - Supplier and other Clearings:</t>
  </si>
  <si>
    <t>0051414009</t>
  </si>
  <si>
    <t>0051414002</t>
  </si>
  <si>
    <t>0044110000</t>
  </si>
  <si>
    <t>0034880000</t>
  </si>
  <si>
    <t>0034210000</t>
  </si>
  <si>
    <t>0034240000</t>
  </si>
  <si>
    <t>0034211000</t>
  </si>
  <si>
    <t>0044210000</t>
  </si>
  <si>
    <t>0034110000</t>
  </si>
  <si>
    <t>0044150000</t>
  </si>
  <si>
    <t>0044151000</t>
  </si>
  <si>
    <t>0051410409</t>
  </si>
  <si>
    <t>0051411002</t>
  </si>
  <si>
    <t>0051411003</t>
  </si>
  <si>
    <t>0051412009</t>
  </si>
  <si>
    <t>0051412019</t>
  </si>
  <si>
    <t>0051414003</t>
  </si>
  <si>
    <t>0090199999</t>
  </si>
  <si>
    <t>0090299999</t>
  </si>
  <si>
    <t>0090599999</t>
  </si>
  <si>
    <t>0090699999</t>
  </si>
  <si>
    <t>0051411009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</si>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</sst>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/>
  </cellStyleXfs>
  <cellXfs count="135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164" fontId="2" fillId="0" borderId="4" xfId="0" applyNumberFormat="1" applyFont="1" applyBorder="1"/>
    <xf numFmtId="0" fontId="18" fillId="18" borderId="7" xfId="0" applyFont="1" applyFill="1" applyBorder="1"/>
    <xf numFmtId="164" fontId="19" fillId="12" borderId="38" xfId="0" applyNumberFormat="1" applyFont="1" applyFill="1" applyBorder="1"/>
    <xf numFmtId="0" fontId="19" fillId="12" borderId="9" xfId="0" applyFont="1" applyFill="1" applyBorder="1" applyAlignment="1">
      <alignment horizontal="center"/>
    </xf>
    <xf numFmtId="0" fontId="8" fillId="6" borderId="0" xfId="0" applyFont="1" applyFill="1"/>
    <xf numFmtId="0" fontId="20" fillId="0" borderId="1" xfId="0" applyFont="1" applyBorder="1"/>
    <xf numFmtId="2" fontId="2" fillId="0" borderId="4" xfId="0" applyNumberFormat="1" applyFont="1" applyBorder="1"/>
    <xf numFmtId="0" fontId="0" fillId="0" borderId="0" xfId="0" applyAlignment="1">
      <alignment shrinkToFit="1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" fontId="8" fillId="6" borderId="0" xfId="0" applyNumberFormat="1" applyFont="1" applyFill="1"/>
    <xf numFmtId="1" fontId="2" fillId="0" borderId="0" xfId="0" quotePrefix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5BD14C04-84C6-42BE-A6C5-BA530F064655}"/>
    <cellStyle name="Percent" xfId="1" builtinId="5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5" totalsRowShown="0" headerRowDxfId="252" dataDxfId="250" headerRowBorderDxfId="251" tableBorderDxfId="249" totalsRowBorderDxfId="248">
  <autoFilter ref="B4:AM5" xr:uid="{4EC41D41-3DC3-494A-B6E8-D88919E21F1C}"/>
  <tableColumns count="38">
    <tableColumn id="1" xr3:uid="{B35E0EEF-663E-4D78-AC94-775FC000E252}" name="Tier" dataDxfId="247">
      <calculatedColumnFormula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calculatedColumnFormula>
    </tableColumn>
    <tableColumn id="2" xr3:uid="{A5AA7E5A-9383-4169-B5EE-5841451B391D}" name="Type + G/L Acc" dataDxfId="246">
      <calculatedColumnFormula>+CONCATENATE(ZEUFI037[[#This Row],[Type]],"-",ZEUFI037[[#This Row],[G/L Account]])</calculatedColumnFormula>
    </tableColumn>
    <tableColumn id="3" xr3:uid="{51F5E16E-B9E3-4644-8E24-74ECA74A718F}" name="Type + TCode + Co + Doc N" dataDxfId="245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4"/>
    <tableColumn id="5" xr3:uid="{A3BBC8E1-AB91-4FB3-92C0-AB0A960A08AF}" name="Manager" dataDxfId="243"/>
    <tableColumn id="6" xr3:uid="{667466CC-4EAC-47C1-8BF6-765CD1B539D3}" name="User" dataDxfId="242"/>
    <tableColumn id="7" xr3:uid="{592688C7-B69D-4C78-A90A-A690C9D70EE2}" name="TCode" dataDxfId="241"/>
    <tableColumn id="8" xr3:uid="{E3813A98-1573-4229-8C96-184997E3FBEB}" name="Text" dataDxfId="240"/>
    <tableColumn id="9" xr3:uid="{EB9BC558-E1EE-4820-B0D8-9A0D3B207E06}" name="Type" dataDxfId="239"/>
    <tableColumn id="10" xr3:uid="{3B570CE3-3015-4D74-BB05-4788FD6C8D2C}" name="Document Descr." dataDxfId="238"/>
    <tableColumn id="11" xr3:uid="{5FDE1990-0F1F-4732-BDA2-3F13F50A00C9}" name="DocumentNo" dataDxfId="237"/>
    <tableColumn id="12" xr3:uid="{49F3C305-CC37-4BDD-87AE-6642532DF9A2}" name="Doc. Date" dataDxfId="236"/>
    <tableColumn id="13" xr3:uid="{612425F6-D90F-4A60-8262-9247E4182E6F}" name="Entry date" dataDxfId="235"/>
    <tableColumn id="14" xr3:uid="{FBF2F92D-F682-4860-BBB7-E493FBD1D5E8}" name="Effect date" dataDxfId="234"/>
    <tableColumn id="15" xr3:uid="{2DDEA3CA-793A-4E70-A187-EA618BCB6588}" name="Doc.Header Text" dataDxfId="233"/>
    <tableColumn id="16" xr3:uid="{A1900C58-DDEB-484B-946F-1E79F3206583}" name="Reference" dataDxfId="232"/>
    <tableColumn id="17" xr3:uid="{D990F1AA-5B48-4DC9-988B-A89AA4D8ABCC}" name="Sess. Name" dataDxfId="231"/>
    <tableColumn id="18" xr3:uid="{4390D199-3AEA-4F99-955B-63B406D6973F}" name="Total Deb./Cred." dataDxfId="230"/>
    <tableColumn id="19" xr3:uid="{5C7046DD-9F9D-4832-93E9-8B82B4760F9E}" name="Total Deb./Cred.(ML3" dataDxfId="229"/>
    <tableColumn id="20" xr3:uid="{23923C0C-ACEC-4725-A376-462C7B1D8DAC}" name="Itm" dataDxfId="228"/>
    <tableColumn id="21" xr3:uid="{CDF301A2-BDAC-4AE1-ADC8-8551EA92BC00}" name="PK" dataDxfId="227"/>
    <tableColumn id="22" xr3:uid="{095D9713-1B72-405F-AF68-23C6032669CC}" name="CME" dataDxfId="226"/>
    <tableColumn id="23" xr3:uid="{49206894-B516-4FB3-9ED4-36C0D4F93F90}" name="G/L Account" dataDxfId="225"/>
    <tableColumn id="24" xr3:uid="{1855A20B-37F6-4FC6-B10F-1A83E7459751}" name="G/L Account Descr." dataDxfId="224"/>
    <tableColumn id="25" xr3:uid="{1BB0BD0F-742C-4B29-B58F-4738E24F63F1}" name="   Debit amount" dataDxfId="223"/>
    <tableColumn id="26" xr3:uid="{AA0AC674-6DBE-4A11-B354-AB8D62951571}" name="Debit amount(ML3)" dataDxfId="222"/>
    <tableColumn id="27" xr3:uid="{B9A254B9-D354-4D47-9E6E-730BFDC22BE4}" name="  Credit amount" dataDxfId="221"/>
    <tableColumn id="28" xr3:uid="{53F5FC4B-7211-48F8-BD01-73D48C0D92D6}" name="Credit amount(ML3)" dataDxfId="220"/>
    <tableColumn id="29" xr3:uid="{AAE3316E-FB7C-4379-B545-C875702A7875}" name="Line Comment" dataDxfId="219"/>
    <tableColumn id="30" xr3:uid="{A34A42DA-B3A0-4CC2-9FE0-BAD1E607918A}" name="BARCODE" dataDxfId="218"/>
    <tableColumn id="31" xr3:uid="{AEF3C4B5-277A-44B5-83A8-F2CEB454A492}" name="Cost Ctr" dataDxfId="217"/>
    <tableColumn id="32" xr3:uid="{5CE9777E-F8BC-47FD-B56C-0289D6E3E680}" name="Profit Ctr" dataDxfId="216"/>
    <tableColumn id="33" xr3:uid="{65362C90-2109-485A-888B-0433D0993D76}" name="Order" dataDxfId="215"/>
    <tableColumn id="34" xr3:uid="{62D3D3C8-FB2B-4402-BCF7-A8289FA1C12D}" name="Cost Ctr Desc." dataDxfId="214"/>
    <tableColumn id="35" xr3:uid="{48B0BF27-F2F8-41E4-B9B9-3EF11953F1AB}" name="Profit Ctr Desc" dataDxfId="213"/>
    <tableColumn id="36" xr3:uid="{D7619687-AAEF-410E-9CEC-4EBB914C6FDB}" name="Order Desc." dataDxfId="212"/>
    <tableColumn id="37" xr3:uid="{92DFF66E-477C-43CF-BF16-9942F53A4B41}" name="Supp/Cust" dataDxfId="211"/>
    <tableColumn id="38" xr3:uid="{D9F30CF9-3E13-488F-8CCD-17F18BF655E5}" name="Desc.S/C" dataDxfId="210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6" tableType="queryTable" insertRow="1" totalsRowShown="0" headerRowDxfId="102" dataDxfId="100" headerRowBorderDxfId="101" tableBorderDxfId="99">
  <autoFilter ref="B5:M6" xr:uid="{034115BE-4A80-48DB-9E37-EB622EC16AC3}"/>
  <tableColumns count="12">
    <tableColumn id="1" xr3:uid="{0FE10104-4E69-454D-BD97-6DBB0BEB8661}" uniqueName="1" name="Type + TCode + Co + Doc N" queryTableFieldId="1" dataDxfId="98"/>
    <tableColumn id="2" xr3:uid="{B5E2E48A-A950-49E4-B6F7-22578D35E593}" uniqueName="2" name="CoCd" queryTableFieldId="2" dataDxfId="97"/>
    <tableColumn id="3" xr3:uid="{068000CE-944F-4342-80A9-57DD13BEA196}" uniqueName="3" name="Manager" queryTableFieldId="3" dataDxfId="96"/>
    <tableColumn id="4" xr3:uid="{E3DE1062-6EFA-4542-96AE-47077C850654}" uniqueName="4" name="User" queryTableFieldId="4" dataDxfId="95"/>
    <tableColumn id="5" xr3:uid="{79C4BA23-6D64-4BA8-ACFC-8CC52D428A9A}" uniqueName="5" name="TCode" queryTableFieldId="5" dataDxfId="94"/>
    <tableColumn id="6" xr3:uid="{0E7EB560-2FFB-4C8D-ABE6-7D36F67213A4}" uniqueName="6" name="Text" queryTableFieldId="6" dataDxfId="93"/>
    <tableColumn id="7" xr3:uid="{B5303866-5321-4136-93CE-47907A7FF781}" uniqueName="7" name="Type" queryTableFieldId="7" dataDxfId="92"/>
    <tableColumn id="8" xr3:uid="{89A44242-5A9C-4507-AD78-632E25AC71E7}" uniqueName="8" name="DocumentNo" queryTableFieldId="8" dataDxfId="91"/>
    <tableColumn id="9" xr3:uid="{4510E1EA-2C2C-41B3-932A-007350955C04}" uniqueName="9" name="Effect date" queryTableFieldId="9" dataDxfId="90"/>
    <tableColumn id="10" xr3:uid="{1969B821-AA7D-4CAE-8E6A-BACC3A632F34}" uniqueName="10" name="Doc.Header Text" queryTableFieldId="10" dataDxfId="89"/>
    <tableColumn id="11" xr3:uid="{000CAD34-6323-41B9-8161-591B1AC0981F}" uniqueName="11" name="Total Deb./Cred." queryTableFieldId="11" dataDxfId="88"/>
    <tableColumn id="12" xr3:uid="{03065B03-9461-42C4-A375-1B3C9BD7A88E}" uniqueName="12" name="Sampling" queryTableFieldId="12" dataDxfId="8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6" tableType="queryTable" insertRow="1" totalsRowShown="0" headerRowDxfId="86" dataDxfId="84" headerRowBorderDxfId="85" tableBorderDxfId="83">
  <autoFilter ref="B5:M6" xr:uid="{5ABB4E7F-DFE9-49C2-AD41-ED0F95354F70}"/>
  <tableColumns count="12">
    <tableColumn id="1" xr3:uid="{4A765775-F54A-4008-9FAB-E56D607AD850}" uniqueName="1" name="Type + TCode + Co + Doc N" queryTableFieldId="1" dataDxfId="82"/>
    <tableColumn id="2" xr3:uid="{0761ECE0-996F-418A-871B-BBFC6153D7B6}" uniqueName="2" name="CoCd" queryTableFieldId="2" dataDxfId="81"/>
    <tableColumn id="3" xr3:uid="{36A8F6F3-D934-4FD7-99D0-DEE1A00F711F}" uniqueName="3" name="Manager" queryTableFieldId="3" dataDxfId="80"/>
    <tableColumn id="4" xr3:uid="{7EEF131A-84D2-4CCA-87F3-E73EE15FEE1B}" uniqueName="4" name="User" queryTableFieldId="4" dataDxfId="79"/>
    <tableColumn id="5" xr3:uid="{E4CD2EFD-A8B4-411E-AE12-727815DE529C}" uniqueName="5" name="TCode" queryTableFieldId="5" dataDxfId="78"/>
    <tableColumn id="6" xr3:uid="{BD60C0F8-6896-468D-98C9-017730CD22BD}" uniqueName="6" name="Text" queryTableFieldId="6" dataDxfId="77"/>
    <tableColumn id="7" xr3:uid="{05AE3093-3FE9-4C6C-BC22-FF02BCE53502}" uniqueName="7" name="Type" queryTableFieldId="7" dataDxfId="76"/>
    <tableColumn id="8" xr3:uid="{F96981B2-88C7-4A75-932D-B4460FB08C4B}" uniqueName="8" name="DocumentNo" queryTableFieldId="8" dataDxfId="75"/>
    <tableColumn id="9" xr3:uid="{1C4F457C-6878-46D0-B87F-2F5EF38F212F}" uniqueName="9" name="Effect date" queryTableFieldId="9" dataDxfId="74"/>
    <tableColumn id="10" xr3:uid="{8288B3DA-30B1-4F8E-9D4E-0D4B67706537}" uniqueName="10" name="Doc.Header Text" queryTableFieldId="10" dataDxfId="73"/>
    <tableColumn id="11" xr3:uid="{CB7A5201-7D0E-44FD-B483-FC646AC9072D}" uniqueName="11" name="Total Deb./Cred." queryTableFieldId="11" dataDxfId="72"/>
    <tableColumn id="12" xr3:uid="{F2F0C37E-F209-4739-A744-FC72A4A72CC3}" uniqueName="12" name="Sampling" queryTableFieldId="12" dataDxfId="7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E26" totalsRowShown="0" headerRowDxfId="209">
  <autoFilter ref="B3:E26" xr:uid="{1614D3BB-F78A-4141-85F7-658122C2B5F0}"/>
  <sortState xmlns:xlrd2="http://schemas.microsoft.com/office/spreadsheetml/2017/richdata2" ref="B4:E26">
    <sortCondition ref="D3:D26"/>
  </sortState>
  <tableColumns count="4">
    <tableColumn id="1" xr3:uid="{2213BD7C-7705-4F60-A14A-1E8059D725A6}" name="Doc. Type" dataDxfId="2"/>
    <tableColumn id="2" xr3:uid="{14E26966-AB79-45E6-B41E-F34AD00780B9}" name="G/L Account" dataDxfId="0"/>
    <tableColumn id="3" xr3:uid="{DADFFF52-F387-43F3-95BE-114880BB3CF7}" name="Type + G/L Acc" dataDxfId="1">
      <calculatedColumnFormula>+CONCATENATE(B4,"-",C4)</calculatedColumnFormula>
    </tableColumn>
    <tableColumn id="4" xr3:uid="{92A6B8E5-0DF1-4049-915F-F4B149E671F7}" name="Under Control" dataDxfId="208">
      <calculatedColumnFormula>+Exclusions[[#Headers],[Under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6" tableType="queryTable" totalsRowShown="0" headerRowDxfId="207" dataDxfId="205" headerRowBorderDxfId="206" tableBorderDxfId="204">
  <autoFilter ref="B5:AM6" xr:uid="{EC7B6FFB-6FD6-426C-85D8-5DEE3CDA53E4}"/>
  <tableColumns count="38">
    <tableColumn id="1" xr3:uid="{6083B86E-D5C4-40E2-9B72-74467D4C1F57}" uniqueName="1" name="Tier" queryTableFieldId="1" dataDxfId="203"/>
    <tableColumn id="2" xr3:uid="{BE7C02FE-A5D1-41DA-90D1-A1BE76CA7855}" uniqueName="2" name="Type + G/L Acc" queryTableFieldId="2" dataDxfId="202"/>
    <tableColumn id="3" xr3:uid="{140FA074-77A6-4725-B841-12B106C315A2}" uniqueName="3" name="Type + TCode + Co + Doc N" queryTableFieldId="3" dataDxfId="201"/>
    <tableColumn id="4" xr3:uid="{4EE114A8-7399-4516-8FD3-C5B841B001C5}" uniqueName="4" name="CoCd" queryTableFieldId="4" dataDxfId="200"/>
    <tableColumn id="5" xr3:uid="{600B3FDB-DC9A-4A55-87ED-1CD3AEEE2204}" uniqueName="5" name="Manager" queryTableFieldId="5" dataDxfId="199"/>
    <tableColumn id="6" xr3:uid="{85B18274-51FC-4493-A887-D14210EF765E}" uniqueName="6" name="User" queryTableFieldId="6" dataDxfId="198"/>
    <tableColumn id="7" xr3:uid="{148C64CE-5136-403B-BA82-57D6D8C78DB1}" uniqueName="7" name="TCode" queryTableFieldId="7" dataDxfId="197"/>
    <tableColumn id="8" xr3:uid="{C22E0312-1AC3-4FC1-9615-A0F8373627C0}" uniqueName="8" name="Text" queryTableFieldId="8" dataDxfId="196"/>
    <tableColumn id="9" xr3:uid="{1A859F5A-E9C9-4DF7-9D98-DA5BF66F771D}" uniqueName="9" name="Type" queryTableFieldId="9" dataDxfId="195"/>
    <tableColumn id="10" xr3:uid="{0C16A6B9-77EF-4196-89AB-C905D748E91C}" uniqueName="10" name="Document Descr." queryTableFieldId="10" dataDxfId="194"/>
    <tableColumn id="11" xr3:uid="{07387BFF-680D-4D06-85B3-93A577E7BD6A}" uniqueName="11" name="DocumentNo" queryTableFieldId="11" dataDxfId="193"/>
    <tableColumn id="12" xr3:uid="{953E660F-B95F-43CF-A918-D955CF15331C}" uniqueName="12" name="Doc. Date" queryTableFieldId="12" dataDxfId="192"/>
    <tableColumn id="13" xr3:uid="{6455015D-BF65-4B75-8475-AFE84EA7B942}" uniqueName="13" name="Entry date" queryTableFieldId="13" dataDxfId="191"/>
    <tableColumn id="14" xr3:uid="{96C653E8-0E64-4739-9905-27F86560FB45}" uniqueName="14" name="Effect date" queryTableFieldId="14" dataDxfId="190"/>
    <tableColumn id="15" xr3:uid="{9D66D605-EBD5-406D-BB32-636EA102C6CE}" uniqueName="15" name="Doc.Header Text" queryTableFieldId="15" dataDxfId="189"/>
    <tableColumn id="16" xr3:uid="{7AB97F24-365A-4F92-AF95-A4B93BA694A2}" uniqueName="16" name="Reference" queryTableFieldId="16" dataDxfId="188"/>
    <tableColumn id="17" xr3:uid="{01C74F12-4DF7-4548-9A94-482D00FF6D34}" uniqueName="17" name="Sess. Name" queryTableFieldId="17" dataDxfId="187"/>
    <tableColumn id="18" xr3:uid="{367B793C-C468-48F2-B9A7-A266875B043A}" uniqueName="18" name="Total Deb./Cred." queryTableFieldId="18" dataDxfId="186"/>
    <tableColumn id="19" xr3:uid="{E004D71C-50EE-4337-A452-62AA46111D95}" uniqueName="19" name="Total Deb./Cred.(ML3" queryTableFieldId="19" dataDxfId="185"/>
    <tableColumn id="20" xr3:uid="{B8ABA870-2972-4C57-87C2-932D990539DD}" uniqueName="20" name="Itm" queryTableFieldId="20" dataDxfId="184"/>
    <tableColumn id="21" xr3:uid="{C3F122CB-C29C-4A65-8471-BBBCDFD48E83}" uniqueName="21" name="PK" queryTableFieldId="21" dataDxfId="183"/>
    <tableColumn id="22" xr3:uid="{FAAB998E-1AE5-4134-BC6D-5365AEAB4887}" uniqueName="22" name="CME" queryTableFieldId="22" dataDxfId="182"/>
    <tableColumn id="23" xr3:uid="{787CEAF0-4551-4D4D-A4C1-8154A28981F1}" uniqueName="23" name="G/L Account" queryTableFieldId="23" dataDxfId="181"/>
    <tableColumn id="24" xr3:uid="{66B24793-E328-40C2-8448-1EBE23FA9228}" uniqueName="24" name="G/L Account Descr." queryTableFieldId="24" dataDxfId="180"/>
    <tableColumn id="25" xr3:uid="{B940B77C-96A1-4437-B11A-C3DEA0A5C49B}" uniqueName="25" name="   Debit amount" queryTableFieldId="25" dataDxfId="179"/>
    <tableColumn id="26" xr3:uid="{377192F0-D1A1-42E0-8BE2-6C4294705549}" uniqueName="26" name="Debit amount(ML3)" queryTableFieldId="26" dataDxfId="178"/>
    <tableColumn id="27" xr3:uid="{A1F4F420-EBED-4FA7-B405-1A8301C86771}" uniqueName="27" name="  Credit amount" queryTableFieldId="27" dataDxfId="177"/>
    <tableColumn id="28" xr3:uid="{607917B4-551A-4A53-87FC-89CC2D9DF34E}" uniqueName="28" name="Credit amount(ML3)" queryTableFieldId="28" dataDxfId="176"/>
    <tableColumn id="29" xr3:uid="{33FD47AB-EB01-4A70-B80E-31D2FF1DCA1C}" uniqueName="29" name="Line Comment" queryTableFieldId="29" dataDxfId="175"/>
    <tableColumn id="30" xr3:uid="{88C9430E-0491-47B0-B63C-361FB75C05E7}" uniqueName="30" name="BARCODE" queryTableFieldId="30" dataDxfId="174"/>
    <tableColumn id="31" xr3:uid="{AAF9AD49-F067-45D0-97B7-833F7CBFC6EA}" uniqueName="31" name="Cost Ctr" queryTableFieldId="31" dataDxfId="173"/>
    <tableColumn id="32" xr3:uid="{EDEAF1E1-DD01-4A68-B03D-08DD04833380}" uniqueName="32" name="Profit Ctr" queryTableFieldId="32" dataDxfId="172"/>
    <tableColumn id="33" xr3:uid="{9F399E1C-C1CF-453C-97C3-4494D18456A3}" uniqueName="33" name="Order" queryTableFieldId="33" dataDxfId="171"/>
    <tableColumn id="34" xr3:uid="{24B15250-BE6D-48AD-A01F-DF84A1E08940}" uniqueName="34" name="Cost Ctr Desc." queryTableFieldId="34" dataDxfId="170"/>
    <tableColumn id="35" xr3:uid="{1742526A-C13D-4191-836C-0B8597169DFA}" uniqueName="35" name="Profit Ctr Desc" queryTableFieldId="35" dataDxfId="169"/>
    <tableColumn id="36" xr3:uid="{916267C2-908B-407C-809B-CE09948C6EBE}" uniqueName="36" name="Order Desc." queryTableFieldId="36" dataDxfId="168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6" tableType="queryTable" insertRow="1" totalsRowShown="0" headerRowDxfId="167" dataDxfId="165" headerRowBorderDxfId="166" tableBorderDxfId="164">
  <autoFilter ref="B5:M6" xr:uid="{958BDE0C-3B01-45F3-A9C7-EE519B8E2162}"/>
  <tableColumns count="12">
    <tableColumn id="1" xr3:uid="{691409F7-D3EE-4837-9F61-B2BE5DCC04D2}" uniqueName="1" name="Tier" queryTableFieldId="1" dataDxfId="163"/>
    <tableColumn id="2" xr3:uid="{A1DF3D26-0C17-4B53-8C01-82043FF95C1B}" uniqueName="2" name="Type + TCode + Co + Doc N" queryTableFieldId="2" dataDxfId="162"/>
    <tableColumn id="3" xr3:uid="{6970765E-153A-4F32-B7AA-269948D4A746}" uniqueName="3" name="CoCd" queryTableFieldId="3" dataDxfId="161"/>
    <tableColumn id="4" xr3:uid="{971ACAE9-4442-4F04-AAF4-2B0DFCF69861}" uniqueName="4" name="Manager" queryTableFieldId="4" dataDxfId="160"/>
    <tableColumn id="5" xr3:uid="{9275B5F8-F89C-4EDC-8163-E8AAF87767E9}" uniqueName="5" name="User" queryTableFieldId="5" dataDxfId="159"/>
    <tableColumn id="6" xr3:uid="{9594C496-4363-4040-9E43-189BDF881D7E}" uniqueName="6" name="TCode" queryTableFieldId="6" dataDxfId="158"/>
    <tableColumn id="7" xr3:uid="{1ECE3D88-71E8-4567-B005-BE91EA00FFC9}" uniqueName="7" name="Text" queryTableFieldId="7" dataDxfId="157"/>
    <tableColumn id="8" xr3:uid="{12041F88-110D-48AD-96FF-525011058C41}" uniqueName="8" name="Type" queryTableFieldId="8" dataDxfId="156"/>
    <tableColumn id="9" xr3:uid="{36AA9291-0362-4190-B996-AED6CCBEDB2C}" uniqueName="9" name="DocumentNo" queryTableFieldId="9" dataDxfId="155"/>
    <tableColumn id="10" xr3:uid="{45103D8D-FDFE-415D-BE50-35E5C3D07046}" uniqueName="10" name="Effect date" queryTableFieldId="10" dataDxfId="154"/>
    <tableColumn id="11" xr3:uid="{102F5538-D316-476B-80F1-DA41FE5CFCEC}" uniqueName="11" name="Doc.Header Text" queryTableFieldId="11" dataDxfId="153"/>
    <tableColumn id="12" xr3:uid="{82C0BB93-D2AD-4E4A-B8DA-5334DB366D42}" uniqueName="12" name="Total Deb./Cred." queryTableFieldId="12" dataDxfId="15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6" tableType="queryTable" totalsRowShown="0" headerRowDxfId="151" dataDxfId="149" headerRowBorderDxfId="150" tableBorderDxfId="148">
  <autoFilter ref="B5:N6" xr:uid="{F1A33F38-3D90-4A39-99DD-296A1CA6E61F}"/>
  <tableColumns count="13">
    <tableColumn id="1" xr3:uid="{0CDDB4AD-8BA7-4938-B760-8B955CA121B5}" uniqueName="1" name="Tier" queryTableFieldId="1" dataDxfId="147"/>
    <tableColumn id="2" xr3:uid="{9E502843-6B82-49F6-AED7-054B33AD1F96}" uniqueName="2" name="Type + TCode + Co + Doc N" queryTableFieldId="2" dataDxfId="146"/>
    <tableColumn id="3" xr3:uid="{1EB9073B-FCF7-4A5E-947E-EB377BE753D5}" uniqueName="3" name="CoCd" queryTableFieldId="3" dataDxfId="145"/>
    <tableColumn id="4" xr3:uid="{1FECC6D8-C527-4B13-A363-F4A07A6B3645}" uniqueName="4" name="Manager" queryTableFieldId="4" dataDxfId="144"/>
    <tableColumn id="5" xr3:uid="{4A2F3FB8-C819-4504-BCF9-C97AE136D822}" uniqueName="5" name="User" queryTableFieldId="5" dataDxfId="143"/>
    <tableColumn id="6" xr3:uid="{856C87EB-F09E-4AC9-A871-10D2C9B4A571}" uniqueName="6" name="TCode" queryTableFieldId="6" dataDxfId="142"/>
    <tableColumn id="7" xr3:uid="{0A6C3490-96A0-4877-9AB5-FF9E482222DD}" uniqueName="7" name="Text" queryTableFieldId="7" dataDxfId="141"/>
    <tableColumn id="8" xr3:uid="{375AB973-8CDA-4CAC-89E8-4D97D89E2780}" uniqueName="8" name="Type" queryTableFieldId="8" dataDxfId="140"/>
    <tableColumn id="9" xr3:uid="{E7D834FF-D448-4E58-B0CE-E51115393791}" uniqueName="9" name="DocumentNo" queryTableFieldId="9" dataDxfId="139"/>
    <tableColumn id="10" xr3:uid="{3F61D304-D064-495E-A08F-7BE3FAB33F38}" uniqueName="10" name="Effect date" queryTableFieldId="10" dataDxfId="138"/>
    <tableColumn id="11" xr3:uid="{192EDD28-173B-4C13-8A7C-BE27A7D84C13}" uniqueName="11" name="Doc.Header Text" queryTableFieldId="11" dataDxfId="137"/>
    <tableColumn id="12" xr3:uid="{CBB79FB5-76E4-441D-B439-60B73E016446}" uniqueName="12" name="Total Deb./Cred." queryTableFieldId="12" dataDxfId="136"/>
    <tableColumn id="13" xr3:uid="{9CCA5F46-EC35-4349-9EB6-94DC5CA4627A}" uniqueName="13" name="Counts" queryTableFieldId="13" dataDxfId="135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8" tableType="queryTable" insertRow="1" totalsRowShown="0" headerRowDxfId="134" dataDxfId="132" headerRowBorderDxfId="133" tableBorderDxfId="131">
  <autoFilter ref="B7:M8" xr:uid="{C0453726-6800-40BE-8A3B-53AFA49BCB80}"/>
  <tableColumns count="12">
    <tableColumn id="2" xr3:uid="{8561B1C9-94E1-43AE-9912-1ED91410456E}" uniqueName="2" name="Type + TCode + Co + Doc N" queryTableFieldId="2" dataDxfId="130"/>
    <tableColumn id="3" xr3:uid="{9704A0CB-DC65-4612-889A-F518BF950D00}" uniqueName="3" name="CoCd" queryTableFieldId="3" dataDxfId="129"/>
    <tableColumn id="4" xr3:uid="{0F167627-0076-40B3-8B3F-CEAD9598EBE6}" uniqueName="4" name="Manager" queryTableFieldId="4" dataDxfId="128"/>
    <tableColumn id="5" xr3:uid="{CF658E6D-12C7-4026-BE07-70FA901AAAD5}" uniqueName="5" name="User" queryTableFieldId="5" dataDxfId="127"/>
    <tableColumn id="6" xr3:uid="{7B82FFC7-1B9D-44E1-BFC3-E4A25CCE4D47}" uniqueName="6" name="TCode" queryTableFieldId="6" dataDxfId="126"/>
    <tableColumn id="7" xr3:uid="{72A59979-8465-41D5-BC74-C307E8930C14}" uniqueName="7" name="Text" queryTableFieldId="7" dataDxfId="125"/>
    <tableColumn id="8" xr3:uid="{4B225505-FA7F-4D88-B159-371A0CCEE9E8}" uniqueName="8" name="Type" queryTableFieldId="8" dataDxfId="124"/>
    <tableColumn id="9" xr3:uid="{7B470DF4-4286-4BBF-B12C-82538CE3B4FC}" uniqueName="9" name="DocumentNo" queryTableFieldId="9" dataDxfId="123"/>
    <tableColumn id="10" xr3:uid="{FCB7F069-3BC8-4187-91D8-A816BC236A3C}" uniqueName="10" name="Effect date" queryTableFieldId="10" dataDxfId="122"/>
    <tableColumn id="11" xr3:uid="{4DDA498E-871C-4C58-B491-6B10F0427E59}" uniqueName="11" name="Doc.Header Text" queryTableFieldId="11" dataDxfId="121"/>
    <tableColumn id="12" xr3:uid="{E3190F25-2EB1-4A1F-9D88-D7A2422F1BDF}" uniqueName="12" name="Total Deb./Cred." queryTableFieldId="12" dataDxfId="120"/>
    <tableColumn id="13" xr3:uid="{5846501A-5ED7-419D-94FF-95EF4141DEE6}" uniqueName="13" name="Sampling" queryTableFieldId="13" dataDxfId="119">
      <calculatedColumnFormula>+IF(AR[[#This Row],[Total Deb./Cred.]]&gt;Summary!$C$21,"Sample","-")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8" tableType="queryTable" totalsRowShown="0" headerRowDxfId="118" dataDxfId="116" headerRowBorderDxfId="117" tableBorderDxfId="115">
  <autoFilter ref="B7:M8" xr:uid="{BCCE6735-6E09-4B25-A146-5C4FFEB82CBC}"/>
  <tableColumns count="12">
    <tableColumn id="1" xr3:uid="{24102BBA-62ED-47E8-8139-BCEA3077904E}" uniqueName="1" name="Type + TCode + Co + Doc N" queryTableFieldId="1" dataDxfId="114"/>
    <tableColumn id="2" xr3:uid="{DCE318E4-84F8-4244-AE32-46C5435570D5}" uniqueName="2" name="CoCd" queryTableFieldId="2" dataDxfId="113"/>
    <tableColumn id="3" xr3:uid="{950EDB82-F931-4D95-B498-AE39720BA3B1}" uniqueName="3" name="Manager" queryTableFieldId="3" dataDxfId="112"/>
    <tableColumn id="4" xr3:uid="{FB04AFF1-F10A-4B25-BF3A-47A2D27FAE2A}" uniqueName="4" name="User" queryTableFieldId="4" dataDxfId="111"/>
    <tableColumn id="5" xr3:uid="{69A5899F-0096-4BB6-9DCD-F793F7E52BE4}" uniqueName="5" name="TCode" queryTableFieldId="5" dataDxfId="110"/>
    <tableColumn id="6" xr3:uid="{7C02F032-F220-400A-B577-44C4ABA58729}" uniqueName="6" name="Text" queryTableFieldId="6" dataDxfId="109"/>
    <tableColumn id="7" xr3:uid="{40EAB9A0-8DF7-414A-AE9F-53380A61BD4C}" uniqueName="7" name="Type" queryTableFieldId="7" dataDxfId="108"/>
    <tableColumn id="8" xr3:uid="{78A1F9AC-657D-4DCF-81C7-B483477F6737}" uniqueName="8" name="DocumentNo" queryTableFieldId="8" dataDxfId="107"/>
    <tableColumn id="9" xr3:uid="{354AACDD-36AD-4142-924D-A65F46205B78}" uniqueName="9" name="Effect date" queryTableFieldId="9" dataDxfId="106"/>
    <tableColumn id="10" xr3:uid="{9CA15074-30ED-42A8-B58D-E2179CEA0959}" uniqueName="10" name="Doc.Header Text" queryTableFieldId="10" dataDxfId="105"/>
    <tableColumn id="11" xr3:uid="{DB5D7C1E-2038-4EB0-A0B7-64DF467094BB}" uniqueName="11" name="Total Deb./Cred." queryTableFieldId="11" dataDxfId="104"/>
    <tableColumn id="12" xr3:uid="{3F8F0941-0C22-428C-B6A9-061C24CF2FDD}" uniqueName="12" name="Sampling" queryTableFieldId="12" dataDxfId="103">
      <calculatedColumnFormula>+IF(AP[[#This Row],[Total Deb./Cred.]]&gt;Summary!$C$21,"Sample","-")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6" tableType="queryTable" totalsRowShown="0" headerRowDxfId="59" dataDxfId="58" headerRowBorderDxfId="56" tableBorderDxfId="57">
  <autoFilter ref="C5:AA6" xr:uid="{CB784C26-1213-4F59-BC7B-839A2B3FA805}"/>
  <tableColumns count="25">
    <tableColumn id="2" xr3:uid="{8CEAD4ED-5649-4591-9C6B-99D9D0A5C84F}" uniqueName="2" name="CoCd" queryTableFieldId="2" dataDxfId="55"/>
    <tableColumn id="3" xr3:uid="{1390F931-9B3C-4EC8-9AB2-084CFE68F05C}" uniqueName="3" name="Manager" queryTableFieldId="3" dataDxfId="54"/>
    <tableColumn id="4" xr3:uid="{69EAF73B-7AA3-4C35-A69D-14CB58484CA3}" uniqueName="4" name="User" queryTableFieldId="4" dataDxfId="53"/>
    <tableColumn id="5" xr3:uid="{A7383E71-F2AB-4684-AB14-3E7FEA3A76B3}" uniqueName="5" name="TCode" queryTableFieldId="5" dataDxfId="52"/>
    <tableColumn id="6" xr3:uid="{EED5117D-79F2-4824-8BEE-35B365DD79AA}" uniqueName="6" name="Type" queryTableFieldId="6" dataDxfId="51"/>
    <tableColumn id="7" xr3:uid="{A6D8EE0F-7478-43EF-B1A9-BA007962B539}" uniqueName="7" name="DocumentNo" queryTableFieldId="7" dataDxfId="50"/>
    <tableColumn id="8" xr3:uid="{26C94B9F-D710-48BC-8A82-037962BECA50}" uniqueName="8" name="Effect date" queryTableFieldId="8" dataDxfId="49"/>
    <tableColumn id="9" xr3:uid="{B8CA9D02-3934-4BB1-9BE7-BC42D9517F2E}" uniqueName="9" name="Doc.Header Text" queryTableFieldId="9" dataDxfId="48"/>
    <tableColumn id="10" xr3:uid="{162CDA7A-7BC4-49ED-ADD0-218BDEE3AFB9}" uniqueName="10" name="Total Deb./Cred." queryTableFieldId="10" dataDxfId="47"/>
    <tableColumn id="11" xr3:uid="{2C95A7CA-8710-4A58-AC37-26A86C763F9E}" uniqueName="11" name="G/L Account" queryTableFieldId="11" dataDxfId="46"/>
    <tableColumn id="12" xr3:uid="{61DB01A1-3A56-43EB-815E-E832C9B63A36}" uniqueName="12" name="G/L Account Descr." queryTableFieldId="12" dataDxfId="45"/>
    <tableColumn id="1" xr3:uid="{04FE8C5C-D696-4721-B947-3F4B219A8BF3}" uniqueName="1" name="Supp/Cust" queryTableFieldId="25"/>
    <tableColumn id="21" xr3:uid="{41656312-1A91-49B9-BD0A-612CDA7776B0}" uniqueName="21" name="Desc.S/C" queryTableFieldId="26"/>
    <tableColumn id="13" xr3:uid="{71005E0B-3FFB-4EC7-914D-DDF77CFB2B61}" uniqueName="13" name="Cost Ctr" queryTableFieldId="13" dataDxfId="44"/>
    <tableColumn id="16" xr3:uid="{37F7559B-1D27-428D-82F8-C883A2F730BB}" uniqueName="16" name="Cost Ctr Desc." queryTableFieldId="16" dataDxfId="43"/>
    <tableColumn id="14" xr3:uid="{DC6EEACE-EE4C-4FD9-A301-38476D8EFF59}" uniqueName="14" name="Profit Ctr" queryTableFieldId="14" dataDxfId="42"/>
    <tableColumn id="17" xr3:uid="{CB4744D1-6C98-4965-BC3D-0AB5CFD359C0}" uniqueName="17" name="Profit Ctr Desc" queryTableFieldId="17" dataDxfId="41"/>
    <tableColumn id="15" xr3:uid="{565C0FC6-9844-4F51-82F3-154E7E22C491}" uniqueName="15" name="Order" queryTableFieldId="15" dataDxfId="40"/>
    <tableColumn id="18" xr3:uid="{C2CC6477-1AB2-4F7B-9911-8979487CE2BF}" uniqueName="18" name="Order Desc." queryTableFieldId="18" dataDxfId="39"/>
    <tableColumn id="19" xr3:uid="{34192EED-EF79-45B6-A29E-74BAA7C9D86A}" uniqueName="19" name="   Debit amount" queryTableFieldId="19" dataDxfId="38"/>
    <tableColumn id="20" xr3:uid="{072B7A90-C691-45E8-9613-F09E0D4D60ED}" uniqueName="20" name="  Credit amount" queryTableFieldId="20" dataDxfId="37"/>
    <tableColumn id="22" xr3:uid="{C8FFD813-D91B-43F2-B7CB-0C454C683568}" uniqueName="22" name="CHECK" queryTableFieldId="29" dataDxfId="36"/>
    <tableColumn id="23" xr3:uid="{13623247-C1D1-42E6-BD5F-D3A5C02A6F20}" uniqueName="23" name="JUSTIFICATION" queryTableFieldId="30" dataDxfId="35"/>
    <tableColumn id="24" xr3:uid="{6069F203-4FBC-466C-AAD8-67743AEAB711}" uniqueName="24" name="SUPPORTING DOC." queryTableFieldId="31" dataDxfId="34"/>
    <tableColumn id="25" xr3:uid="{01C49C38-5F3C-4C95-B0F5-0B0616F07646}" uniqueName="25" name="SUPPORTING DOC. LOCATION" queryTableFieldId="32" dataDxfId="33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6" tableType="queryTable" insertRow="1" totalsRowShown="0" headerRowDxfId="31" dataDxfId="30" headerRowBorderDxfId="28" tableBorderDxfId="29">
  <autoFilter ref="C5:AA6" xr:uid="{CD7F8B62-9BA2-4298-8106-7EB434A24747}"/>
  <tableColumns count="25">
    <tableColumn id="1" xr3:uid="{04CF413E-6282-4AF7-BDA3-E3D8B053AE09}" uniqueName="1" name="CoCd" queryTableFieldId="1" dataDxfId="27"/>
    <tableColumn id="2" xr3:uid="{B843589C-B70F-4723-B5D3-5C4F97B07D8E}" uniqueName="2" name="Manager" queryTableFieldId="2" dataDxfId="26"/>
    <tableColumn id="3" xr3:uid="{7AA66676-D072-4BFE-B4A8-16A242997788}" uniqueName="3" name="User" queryTableFieldId="3" dataDxfId="25"/>
    <tableColumn id="4" xr3:uid="{6051C5CD-359C-4B59-9EC8-F98A3AC20317}" uniqueName="4" name="TCode" queryTableFieldId="4" dataDxfId="24"/>
    <tableColumn id="5" xr3:uid="{BD3CE50E-AC51-4E6A-8473-46323E123F28}" uniqueName="5" name="Type" queryTableFieldId="5" dataDxfId="23"/>
    <tableColumn id="6" xr3:uid="{B64D2510-AF54-4426-890F-B0CDC9200B93}" uniqueName="6" name="DocumentNo" queryTableFieldId="6" dataDxfId="22"/>
    <tableColumn id="7" xr3:uid="{F18E8B4C-9871-40CC-B07B-A126FFEE105A}" uniqueName="7" name="Effect date" queryTableFieldId="7" dataDxfId="21"/>
    <tableColumn id="8" xr3:uid="{CBD9049F-CCD1-49D0-8C41-71E5D28510C1}" uniqueName="8" name="Doc.Header Text" queryTableFieldId="8" dataDxfId="20"/>
    <tableColumn id="9" xr3:uid="{16E12A9D-F511-4D9F-865C-39E80494A976}" uniqueName="9" name="Total Deb./Cred." queryTableFieldId="9" dataDxfId="19"/>
    <tableColumn id="10" xr3:uid="{8B65DDD3-64C5-4C27-9700-18EB6C5ADEB4}" uniqueName="10" name="G/L Account" queryTableFieldId="10" dataDxfId="18"/>
    <tableColumn id="11" xr3:uid="{2AC44EFD-0BE9-4ED6-BBBE-3F61F9965E34}" uniqueName="11" name="G/L Account Descr." queryTableFieldId="11" dataDxfId="17"/>
    <tableColumn id="20" xr3:uid="{CCB40E92-3AC9-4D0E-AA62-1D9A62B11DE3}" uniqueName="20" name="Supp/Cust" queryTableFieldId="28"/>
    <tableColumn id="21" xr3:uid="{0CE5F093-C6A5-4B3E-9E18-B9F06683C1CF}" uniqueName="21" name="Desc.S/C" queryTableFieldId="29"/>
    <tableColumn id="14" xr3:uid="{6B845074-48B0-4C0B-AE20-8373202C917C}" uniqueName="14" name="Cost Ctr" queryTableFieldId="14" dataDxfId="16"/>
    <tableColumn id="17" xr3:uid="{5F951380-71E9-4AD3-B72B-8A4DDE8531A1}" uniqueName="17" name="Cost Ctr Desc." queryTableFieldId="17" dataDxfId="15"/>
    <tableColumn id="15" xr3:uid="{DD612D43-C17C-47D8-92EC-FCC2B23CBA4D}" uniqueName="15" name="Profit Ctr" queryTableFieldId="15" dataDxfId="14"/>
    <tableColumn id="18" xr3:uid="{D1D5768C-49EB-40F0-B75B-44E72DB46DB2}" uniqueName="18" name="Profit Ctr Desc" queryTableFieldId="18" dataDxfId="13"/>
    <tableColumn id="16" xr3:uid="{60AF6C15-25B0-4F76-BF3B-06727AA0CFDB}" uniqueName="16" name="Order" queryTableFieldId="16" dataDxfId="12"/>
    <tableColumn id="19" xr3:uid="{E26B1DBE-3032-4D6A-95E5-7C7D6C07FB1E}" uniqueName="19" name="Order Desc." queryTableFieldId="19" dataDxfId="11"/>
    <tableColumn id="12" xr3:uid="{D0574C7A-06D2-4DF5-B39B-FD156C1053A6}" uniqueName="12" name="   Debit amount" queryTableFieldId="12" dataDxfId="10"/>
    <tableColumn id="13" xr3:uid="{9FA2F7EE-A1CB-4F87-A3A8-C1F37C7EDEC4}" uniqueName="13" name="  Credit amount" queryTableFieldId="13" dataDxfId="9"/>
    <tableColumn id="22" xr3:uid="{C93E678F-0FF0-4829-8881-B45FBC5711E2}" uniqueName="22" name="CHECK" queryTableFieldId="32" dataDxfId="8"/>
    <tableColumn id="23" xr3:uid="{9CCB02D8-2597-4B8A-AD15-9C0CCB4719FD}" uniqueName="23" name="JUSTIFICATION" queryTableFieldId="33" dataDxfId="7"/>
    <tableColumn id="24" xr3:uid="{4FD02C60-9C4B-4FE6-9561-4C21AA05231D}" uniqueName="24" name="SUPPORTING DOC." queryTableFieldId="34" dataDxfId="6"/>
    <tableColumn id="25" xr3:uid="{E39C9F69-E3B0-438A-A25D-8C3253787403}" uniqueName="25" name="SUPPORTING DOC. LOCATION" queryTableFieldId="35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CE7D-72B2-4DD1-9B1D-65B5D00FB6DA}">
  <dimension ref="A1"/>
  <sheetViews>
    <sheetView workbookViewId="0"/>
  </sheetViews>
  <sheetFormatPr defaultRowHeight="15" x14ac:dyDescent="0.25"/>
  <cols>
    <col min="1" max="16384" width="9.140625" style="114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>
    <tabColor theme="7"/>
  </sheetPr>
  <dimension ref="C1:AA9"/>
  <sheetViews>
    <sheetView showGridLines="0" zoomScale="90" zoomScaleNormal="90" workbookViewId="0">
      <pane xSplit="11" topLeftCell="X1" activePane="topRight" state="frozen"/>
      <selection pane="topRight" activeCell="Y13" sqref="Y13"/>
    </sheetView>
  </sheetViews>
  <sheetFormatPr defaultColWidth="8.85546875" defaultRowHeight="12" x14ac:dyDescent="0.2"/>
  <cols>
    <col min="1" max="2" width="3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5703125" style="1" bestFit="1" customWidth="1"/>
    <col min="25" max="25" width="16" style="1" bestFit="1" customWidth="1"/>
    <col min="26" max="26" width="20.85546875" style="1" bestFit="1" customWidth="1"/>
    <col min="27" max="27" width="17.7109375" style="1" customWidth="1"/>
    <col min="28" max="16384" width="8.85546875" style="1"/>
  </cols>
  <sheetData>
    <row r="1" spans="3:27" s="9" customFormat="1" ht="21.6" customHeight="1" x14ac:dyDescent="0.3">
      <c r="C1" s="10" t="s">
        <v>73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0</v>
      </c>
      <c r="T3" s="29">
        <f>+SUM(AR_To_Analyze[[#All],[   Debit amount]])</f>
        <v>0</v>
      </c>
      <c r="U3" s="29">
        <f>+SUM(AR_To_Analyze[[#All],[  Credit amount]])</f>
        <v>0</v>
      </c>
      <c r="V3" s="29"/>
      <c r="W3" s="29"/>
      <c r="X3" s="29"/>
      <c r="Y3" s="29"/>
    </row>
    <row r="4" spans="3:27" ht="4.1500000000000004" customHeight="1" thickBot="1" x14ac:dyDescent="0.25"/>
    <row r="5" spans="3:27" ht="24.75" thickBot="1" x14ac:dyDescent="0.25">
      <c r="C5" s="36" t="s">
        <v>3</v>
      </c>
      <c r="D5" s="37" t="s">
        <v>4</v>
      </c>
      <c r="E5" s="37" t="s">
        <v>5</v>
      </c>
      <c r="F5" s="37" t="s">
        <v>6</v>
      </c>
      <c r="G5" s="37" t="s">
        <v>8</v>
      </c>
      <c r="H5" s="37" t="s">
        <v>10</v>
      </c>
      <c r="I5" s="37" t="s">
        <v>13</v>
      </c>
      <c r="J5" s="37" t="s">
        <v>14</v>
      </c>
      <c r="K5" s="37" t="s">
        <v>17</v>
      </c>
      <c r="L5" s="38" t="s">
        <v>22</v>
      </c>
      <c r="M5" s="38" t="s">
        <v>23</v>
      </c>
      <c r="N5" s="38" t="s">
        <v>61</v>
      </c>
      <c r="O5" s="38" t="s">
        <v>62</v>
      </c>
      <c r="P5" s="38" t="s">
        <v>30</v>
      </c>
      <c r="Q5" s="38" t="s">
        <v>33</v>
      </c>
      <c r="R5" s="38" t="s">
        <v>31</v>
      </c>
      <c r="S5" s="38" t="s">
        <v>34</v>
      </c>
      <c r="T5" s="38" t="s">
        <v>32</v>
      </c>
      <c r="U5" s="38" t="s">
        <v>35</v>
      </c>
      <c r="V5" s="38" t="s">
        <v>24</v>
      </c>
      <c r="W5" s="39" t="s">
        <v>26</v>
      </c>
      <c r="X5" s="115" t="s">
        <v>97</v>
      </c>
      <c r="Y5" s="116" t="s">
        <v>98</v>
      </c>
      <c r="Z5" s="117" t="s">
        <v>99</v>
      </c>
      <c r="AA5" s="118" t="s">
        <v>100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  <row r="7" spans="3:27" x14ac:dyDescent="0.2">
      <c r="C7" s="4"/>
      <c r="D7" s="4"/>
      <c r="E7" s="4"/>
      <c r="F7" s="4"/>
      <c r="G7" s="4"/>
      <c r="H7" s="4"/>
      <c r="I7" s="4"/>
      <c r="K7" s="8"/>
      <c r="L7" s="4"/>
      <c r="V7" s="8"/>
      <c r="W7" s="8"/>
    </row>
    <row r="8" spans="3:27" x14ac:dyDescent="0.2">
      <c r="C8" s="4"/>
      <c r="D8" s="4"/>
      <c r="E8" s="4"/>
      <c r="F8" s="4"/>
      <c r="G8" s="4"/>
      <c r="H8" s="4"/>
      <c r="I8" s="4"/>
      <c r="K8" s="8"/>
      <c r="L8" s="4"/>
      <c r="V8" s="8"/>
      <c r="W8" s="8"/>
    </row>
    <row r="9" spans="3:27" x14ac:dyDescent="0.2">
      <c r="C9" s="4"/>
      <c r="D9" s="4"/>
      <c r="E9" s="4"/>
      <c r="F9" s="4"/>
      <c r="G9" s="4"/>
      <c r="H9" s="4"/>
      <c r="I9" s="4"/>
      <c r="K9" s="8"/>
      <c r="L9" s="4"/>
      <c r="V9" s="8"/>
      <c r="W9" s="8"/>
    </row>
  </sheetData>
  <phoneticPr fontId="17" type="noConversion"/>
  <conditionalFormatting sqref="X1:X1048576">
    <cfRule type="containsText" dxfId="62" priority="2" operator="containsText" text="CORRECT">
      <formula>NOT(ISERROR(SEARCH("CORRECT",X1)))</formula>
    </cfRule>
    <cfRule type="containsText" dxfId="61" priority="1" operator="containsText" text="WRONG">
      <formula>NOT(ISERROR(SEARCH("WRONG",X1)))</formula>
    </cfRule>
  </conditionalFormatting>
  <dataValidations count="2">
    <dataValidation type="list" allowBlank="1" showInputMessage="1" showErrorMessage="1" sqref="I17" xr:uid="{375F2592-7FB1-40E0-9794-410AFF54D270}">
      <mc:AlternateContent xmlns:x12ac="http://schemas.microsoft.com/office/spreadsheetml/2011/1/ac" xmlns:mc="http://schemas.openxmlformats.org/markup-compatibility/2006">
        <mc:Choice Requires="x12ac">
          <x12ac:list>"CORRECT,WRONG"</x12ac:list>
        </mc:Choice>
        <mc:Fallback>
          <formula1>"CORRECT,WRONG"</formula1>
        </mc:Fallback>
      </mc:AlternateContent>
    </dataValidation>
    <dataValidation type="list" allowBlank="1" showInputMessage="1" showErrorMessage="1" sqref="X5:X6" xr:uid="{40BBBEF2-3724-4534-88B3-93F70827B474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>
    <tabColor theme="7"/>
  </sheetPr>
  <dimension ref="C1:AA6"/>
  <sheetViews>
    <sheetView showGridLines="0" topLeftCell="A3" zoomScale="90" zoomScaleNormal="90" workbookViewId="0">
      <pane xSplit="11" topLeftCell="W1" activePane="topRight" state="frozen"/>
      <selection pane="topRight" activeCell="AA17" sqref="AA17"/>
    </sheetView>
  </sheetViews>
  <sheetFormatPr defaultColWidth="8.85546875" defaultRowHeight="12" x14ac:dyDescent="0.2"/>
  <cols>
    <col min="1" max="1" width="2.85546875" style="1" customWidth="1"/>
    <col min="2" max="2" width="2.42578125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5703125" style="1" bestFit="1" customWidth="1"/>
    <col min="25" max="25" width="16" style="1" bestFit="1" customWidth="1"/>
    <col min="26" max="26" width="13" style="1" bestFit="1" customWidth="1"/>
    <col min="27" max="27" width="15.7109375" style="1" customWidth="1"/>
    <col min="28" max="16384" width="8.85546875" style="1"/>
  </cols>
  <sheetData>
    <row r="1" spans="3:27" s="9" customFormat="1" ht="21.6" customHeight="1" x14ac:dyDescent="0.3">
      <c r="C1" s="10" t="s">
        <v>74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0</v>
      </c>
      <c r="T3" s="29">
        <f>+SUM(AP_To_Analyze[[#All],[   Debit amount]])</f>
        <v>0</v>
      </c>
      <c r="U3" s="29">
        <f>+SUM(AP_To_Analyze[[#All],[  Credit amount]])</f>
        <v>0</v>
      </c>
      <c r="V3" s="29"/>
      <c r="W3" s="29"/>
      <c r="X3" s="29"/>
      <c r="Y3" s="29"/>
    </row>
    <row r="4" spans="3:27" ht="12.75" thickBot="1" x14ac:dyDescent="0.25"/>
    <row r="5" spans="3:27" ht="24" customHeight="1" thickBot="1" x14ac:dyDescent="0.25">
      <c r="C5" s="40" t="s">
        <v>3</v>
      </c>
      <c r="D5" s="40" t="s">
        <v>4</v>
      </c>
      <c r="E5" s="40" t="s">
        <v>5</v>
      </c>
      <c r="F5" s="40" t="s">
        <v>6</v>
      </c>
      <c r="G5" s="40" t="s">
        <v>8</v>
      </c>
      <c r="H5" s="40" t="s">
        <v>10</v>
      </c>
      <c r="I5" s="40" t="s">
        <v>13</v>
      </c>
      <c r="J5" s="40" t="s">
        <v>14</v>
      </c>
      <c r="K5" s="40" t="s">
        <v>17</v>
      </c>
      <c r="L5" s="41" t="s">
        <v>22</v>
      </c>
      <c r="M5" s="41" t="s">
        <v>23</v>
      </c>
      <c r="N5" s="41" t="s">
        <v>61</v>
      </c>
      <c r="O5" s="41" t="s">
        <v>62</v>
      </c>
      <c r="P5" s="41" t="s">
        <v>30</v>
      </c>
      <c r="Q5" s="41" t="s">
        <v>33</v>
      </c>
      <c r="R5" s="41" t="s">
        <v>31</v>
      </c>
      <c r="S5" s="41" t="s">
        <v>34</v>
      </c>
      <c r="T5" s="41" t="s">
        <v>32</v>
      </c>
      <c r="U5" s="41" t="s">
        <v>35</v>
      </c>
      <c r="V5" s="41" t="s">
        <v>24</v>
      </c>
      <c r="W5" s="41" t="s">
        <v>26</v>
      </c>
      <c r="X5" s="115" t="s">
        <v>97</v>
      </c>
      <c r="Y5" s="116" t="s">
        <v>98</v>
      </c>
      <c r="Z5" s="117" t="s">
        <v>99</v>
      </c>
      <c r="AA5" s="118" t="s">
        <v>100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</sheetData>
  <phoneticPr fontId="17" type="noConversion"/>
  <conditionalFormatting sqref="X5:X6">
    <cfRule type="containsText" dxfId="4" priority="2" operator="containsText" text="CORRECT">
      <formula>NOT(ISERROR(SEARCH("CORRECT",X5)))</formula>
    </cfRule>
    <cfRule type="containsText" dxfId="3" priority="1" operator="containsText" text="WRONG">
      <formula>NOT(ISERROR(SEARCH("WRONG",X5)))</formula>
    </cfRule>
  </conditionalFormatting>
  <dataValidations count="1">
    <dataValidation type="list" allowBlank="1" showInputMessage="1" showErrorMessage="1" sqref="X5:X6" xr:uid="{44515F11-31D8-4F72-89AE-C284B7B8CAB3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H6" sqref="H6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0</v>
      </c>
      <c r="L3" s="29">
        <f>+SUM(Sample_AR[[#All],[Total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F6" sqref="F6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0</v>
      </c>
      <c r="L3" s="29">
        <f>+SUM(Sample_AP[[#All],[Total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>
    <tabColor rgb="FF0070C0"/>
  </sheetPr>
  <dimension ref="B1:AM5"/>
  <sheetViews>
    <sheetView showGridLines="0" topLeftCell="I1" zoomScale="90" zoomScaleNormal="90" workbookViewId="0">
      <pane ySplit="4" topLeftCell="A5" activePane="bottomLeft" state="frozen"/>
      <selection pane="bottomLeft" activeCell="S27" sqref="S27"/>
    </sheetView>
  </sheetViews>
  <sheetFormatPr defaultColWidth="8.85546875" defaultRowHeight="12" x14ac:dyDescent="0.2"/>
  <cols>
    <col min="1" max="1" width="2.42578125" style="1" customWidth="1"/>
    <col min="2" max="2" width="11.28515625" style="1" bestFit="1" customWidth="1"/>
    <col min="3" max="3" width="15.7109375" style="1" bestFit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15" style="1" bestFit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" bestFit="1" customWidth="1"/>
    <col min="14" max="14" width="12.140625" style="1" bestFit="1" customWidth="1"/>
    <col min="15" max="15" width="12.42578125" style="1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20" width="20.85546875" style="1" customWidth="1"/>
    <col min="21" max="21" width="6.42578125" style="1" bestFit="1" customWidth="1"/>
    <col min="22" max="22" width="6.28515625" style="1" bestFit="1" customWidth="1"/>
    <col min="23" max="23" width="5.7109375" style="1" bestFit="1" customWidth="1"/>
    <col min="24" max="24" width="7.28515625" style="1" bestFit="1" customWidth="1"/>
    <col min="25" max="25" width="13.7109375" style="1" bestFit="1" customWidth="1"/>
    <col min="26" max="26" width="19.7109375" style="1" bestFit="1" customWidth="1"/>
    <col min="27" max="27" width="16.28515625" style="1" bestFit="1" customWidth="1"/>
    <col min="28" max="28" width="19.7109375" style="1" bestFit="1" customWidth="1"/>
    <col min="29" max="29" width="16.7109375" style="1" bestFit="1" customWidth="1"/>
    <col min="30" max="30" width="20.7109375" style="1" bestFit="1" customWidth="1"/>
    <col min="31" max="31" width="40.7109375" style="1" bestFit="1" customWidth="1"/>
    <col min="32" max="32" width="11.28515625" style="1" bestFit="1" customWidth="1"/>
    <col min="33" max="33" width="10.7109375" style="1" bestFit="1" customWidth="1"/>
    <col min="34" max="35" width="11.28515625" style="1" bestFit="1" customWidth="1"/>
    <col min="36" max="36" width="21.7109375" style="1" bestFit="1" customWidth="1"/>
    <col min="37" max="37" width="22" style="1" bestFit="1" customWidth="1"/>
    <col min="38" max="38" width="15.28515625" style="1" bestFit="1" customWidth="1"/>
    <col min="39" max="39" width="12.28515625" style="1" bestFit="1" customWidth="1"/>
    <col min="40" max="40" width="11" style="1" bestFit="1" customWidth="1"/>
    <col min="41" max="16384" width="8.85546875" style="1"/>
  </cols>
  <sheetData>
    <row r="1" spans="2:39" s="2" customFormat="1" ht="20.25" x14ac:dyDescent="0.3">
      <c r="B1" s="119" t="s">
        <v>71</v>
      </c>
      <c r="C1" s="119"/>
      <c r="D1" s="119"/>
      <c r="E1" s="119"/>
      <c r="F1" s="119"/>
      <c r="G1" s="119"/>
      <c r="H1" s="119"/>
    </row>
    <row r="2" spans="2:39" ht="16.899999999999999" customHeight="1" x14ac:dyDescent="0.25">
      <c r="F2" s="120" t="s">
        <v>72</v>
      </c>
      <c r="G2" s="120"/>
      <c r="H2" s="120"/>
      <c r="I2" s="120"/>
      <c r="J2" s="120"/>
      <c r="T2"/>
    </row>
    <row r="3" spans="2:39" ht="15.75" thickBot="1" x14ac:dyDescent="0.3">
      <c r="T3"/>
    </row>
    <row r="4" spans="2:39" ht="12.75" thickBot="1" x14ac:dyDescent="0.25">
      <c r="B4" s="21" t="s">
        <v>0</v>
      </c>
      <c r="C4" s="22" t="s">
        <v>1</v>
      </c>
      <c r="D4" s="23" t="s">
        <v>2</v>
      </c>
      <c r="E4" s="26" t="s">
        <v>3</v>
      </c>
      <c r="F4" s="27" t="s">
        <v>4</v>
      </c>
      <c r="G4" s="27" t="s">
        <v>5</v>
      </c>
      <c r="H4" s="27" t="s">
        <v>6</v>
      </c>
      <c r="I4" s="27" t="s">
        <v>7</v>
      </c>
      <c r="J4" s="27" t="s">
        <v>8</v>
      </c>
      <c r="K4" s="27" t="s">
        <v>9</v>
      </c>
      <c r="L4" s="27" t="s">
        <v>10</v>
      </c>
      <c r="M4" s="27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20</v>
      </c>
      <c r="W4" s="27" t="s">
        <v>21</v>
      </c>
      <c r="X4" s="27" t="s">
        <v>22</v>
      </c>
      <c r="Y4" s="27" t="s">
        <v>23</v>
      </c>
      <c r="Z4" s="27" t="s">
        <v>24</v>
      </c>
      <c r="AA4" s="27" t="s">
        <v>25</v>
      </c>
      <c r="AB4" s="27" t="s">
        <v>26</v>
      </c>
      <c r="AC4" s="27" t="s">
        <v>27</v>
      </c>
      <c r="AD4" s="27" t="s">
        <v>28</v>
      </c>
      <c r="AE4" s="27" t="s">
        <v>29</v>
      </c>
      <c r="AF4" s="27" t="s">
        <v>30</v>
      </c>
      <c r="AG4" s="27" t="s">
        <v>31</v>
      </c>
      <c r="AH4" s="27" t="s">
        <v>32</v>
      </c>
      <c r="AI4" s="27" t="s">
        <v>33</v>
      </c>
      <c r="AJ4" s="27" t="s">
        <v>34</v>
      </c>
      <c r="AK4" s="28" t="s">
        <v>35</v>
      </c>
      <c r="AL4" s="28" t="s">
        <v>61</v>
      </c>
      <c r="AM4" s="28" t="s">
        <v>62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Under Control</v>
      </c>
      <c r="C5" s="5" t="str">
        <f>+CONCATENATE(ZEUFI037[[#This Row],[Type]],"-",ZEUFI037[[#This Row],[G/L Account]])</f>
        <v>-</v>
      </c>
      <c r="D5" s="25" t="str">
        <f>+CONCATENATE(ZEUFI037[[#This Row],[Type]],"-",ZEUFI037[[#This Row],[TCode]],"-",ZEUFI037[[#This Row],[CoCd]],"-",ZEUFI037[[#This Row],[DocumentNo]])</f>
        <v>---</v>
      </c>
      <c r="E5" s="1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07"/>
      <c r="T5" s="6"/>
      <c r="U5" s="6"/>
      <c r="V5" s="6"/>
      <c r="W5" s="6"/>
      <c r="X5" s="113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  <c r="AL5" s="6"/>
      <c r="AM5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>
    <tabColor theme="1"/>
  </sheetPr>
  <dimension ref="B1:L26"/>
  <sheetViews>
    <sheetView showGridLines="0" tabSelected="1" workbookViewId="0">
      <pane ySplit="3" topLeftCell="A4" activePane="bottomLeft" state="frozen"/>
      <selection pane="bottomLeft" activeCell="C3" sqref="C3:C26"/>
    </sheetView>
  </sheetViews>
  <sheetFormatPr defaultColWidth="8.85546875" defaultRowHeight="12" x14ac:dyDescent="0.2"/>
  <cols>
    <col min="1" max="1" width="2.28515625" style="1" customWidth="1"/>
    <col min="2" max="2" width="13" style="1" customWidth="1"/>
    <col min="3" max="3" width="17" style="1" customWidth="1"/>
    <col min="4" max="4" width="16.7109375" style="1" customWidth="1"/>
    <col min="5" max="5" width="16.140625" style="1" customWidth="1"/>
    <col min="6" max="16384" width="8.85546875" style="1"/>
  </cols>
  <sheetData>
    <row r="1" spans="2:12" s="9" customFormat="1" ht="19.149999999999999" customHeight="1" x14ac:dyDescent="0.3">
      <c r="B1" s="121" t="s">
        <v>37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3" spans="2:12" x14ac:dyDescent="0.2">
      <c r="B3" s="111" t="s">
        <v>38</v>
      </c>
      <c r="C3" s="132" t="s">
        <v>22</v>
      </c>
      <c r="D3" s="111" t="s">
        <v>1</v>
      </c>
      <c r="E3" s="111" t="s">
        <v>39</v>
      </c>
    </row>
    <row r="4" spans="2:12" x14ac:dyDescent="0.2">
      <c r="B4" s="4">
        <v>4</v>
      </c>
      <c r="C4" s="133" t="s">
        <v>79</v>
      </c>
      <c r="D4" s="4" t="str">
        <f t="shared" ref="D4:D26" si="0">+CONCATENATE(B4,"-",C4)</f>
        <v>4-0034210000</v>
      </c>
      <c r="E4" s="4" t="str">
        <f>+Exclusions[[#Headers],[Under Control]]</f>
        <v>Under Control</v>
      </c>
    </row>
    <row r="5" spans="2:12" x14ac:dyDescent="0.2">
      <c r="B5" s="4">
        <v>4</v>
      </c>
      <c r="C5" s="133" t="s">
        <v>81</v>
      </c>
      <c r="D5" s="4" t="str">
        <f t="shared" si="0"/>
        <v>4-0034211000</v>
      </c>
      <c r="E5" s="4" t="str">
        <f>+Exclusions[[#Headers],[Under Control]]</f>
        <v>Under Control</v>
      </c>
    </row>
    <row r="6" spans="2:12" x14ac:dyDescent="0.2">
      <c r="B6" s="4">
        <v>4</v>
      </c>
      <c r="C6" s="133" t="s">
        <v>80</v>
      </c>
      <c r="D6" s="4" t="str">
        <f t="shared" si="0"/>
        <v>4-0034240000</v>
      </c>
      <c r="E6" s="4" t="str">
        <f>+Exclusions[[#Headers],[Under Control]]</f>
        <v>Under Control</v>
      </c>
    </row>
    <row r="7" spans="2:12" x14ac:dyDescent="0.2">
      <c r="B7" s="4">
        <v>4</v>
      </c>
      <c r="C7" s="133" t="s">
        <v>78</v>
      </c>
      <c r="D7" s="4" t="str">
        <f t="shared" si="0"/>
        <v>4-0034880000</v>
      </c>
      <c r="E7" s="4" t="str">
        <f>+Exclusions[[#Headers],[Under Control]]</f>
        <v>Under Control</v>
      </c>
    </row>
    <row r="8" spans="2:12" x14ac:dyDescent="0.2">
      <c r="B8" s="4">
        <v>4</v>
      </c>
      <c r="C8" s="133" t="s">
        <v>82</v>
      </c>
      <c r="D8" s="4" t="str">
        <f t="shared" si="0"/>
        <v>4-0044210000</v>
      </c>
      <c r="E8" s="4" t="str">
        <f>+Exclusions[[#Headers],[Under Control]]</f>
        <v>Under Control</v>
      </c>
    </row>
    <row r="9" spans="2:12" x14ac:dyDescent="0.2">
      <c r="B9" s="4" t="s">
        <v>64</v>
      </c>
      <c r="C9" s="133" t="s">
        <v>83</v>
      </c>
      <c r="D9" s="4" t="str">
        <f t="shared" si="0"/>
        <v>AB-0034110000</v>
      </c>
      <c r="E9" s="4" t="str">
        <f>+Exclusions[[#Headers],[Under Control]]</f>
        <v>Under Control</v>
      </c>
    </row>
    <row r="10" spans="2:12" x14ac:dyDescent="0.2">
      <c r="B10" s="4" t="s">
        <v>64</v>
      </c>
      <c r="C10" s="133" t="s">
        <v>79</v>
      </c>
      <c r="D10" s="4" t="str">
        <f t="shared" si="0"/>
        <v>AB-0034210000</v>
      </c>
      <c r="E10" s="4" t="str">
        <f>+Exclusions[[#Headers],[Under Control]]</f>
        <v>Under Control</v>
      </c>
    </row>
    <row r="11" spans="2:12" x14ac:dyDescent="0.2">
      <c r="B11" s="4" t="s">
        <v>64</v>
      </c>
      <c r="C11" s="133" t="s">
        <v>77</v>
      </c>
      <c r="D11" s="4" t="str">
        <f t="shared" si="0"/>
        <v>AB-0044110000</v>
      </c>
      <c r="E11" s="4" t="str">
        <f>+Exclusions[[#Headers],[Under Control]]</f>
        <v>Under Control</v>
      </c>
    </row>
    <row r="12" spans="2:12" x14ac:dyDescent="0.2">
      <c r="B12" s="4" t="s">
        <v>64</v>
      </c>
      <c r="C12" s="133" t="s">
        <v>84</v>
      </c>
      <c r="D12" s="4" t="str">
        <f t="shared" si="0"/>
        <v>AB-0044150000</v>
      </c>
      <c r="E12" s="4" t="str">
        <f>+Exclusions[[#Headers],[Under Control]]</f>
        <v>Under Control</v>
      </c>
    </row>
    <row r="13" spans="2:12" x14ac:dyDescent="0.2">
      <c r="B13" s="4" t="s">
        <v>64</v>
      </c>
      <c r="C13" s="133" t="s">
        <v>85</v>
      </c>
      <c r="D13" s="4" t="str">
        <f t="shared" si="0"/>
        <v>AB-0044151000</v>
      </c>
      <c r="E13" s="4" t="str">
        <f>+Exclusions[[#Headers],[Under Control]]</f>
        <v>Under Control</v>
      </c>
    </row>
    <row r="14" spans="2:12" x14ac:dyDescent="0.2">
      <c r="B14" s="4" t="s">
        <v>64</v>
      </c>
      <c r="C14" s="133" t="s">
        <v>86</v>
      </c>
      <c r="D14" s="4" t="str">
        <f t="shared" si="0"/>
        <v>AB-0051410409</v>
      </c>
      <c r="E14" s="4" t="str">
        <f>+Exclusions[[#Headers],[Under Control]]</f>
        <v>Under Control</v>
      </c>
    </row>
    <row r="15" spans="2:12" x14ac:dyDescent="0.2">
      <c r="B15" s="4" t="s">
        <v>64</v>
      </c>
      <c r="C15" s="133" t="s">
        <v>87</v>
      </c>
      <c r="D15" s="4" t="str">
        <f t="shared" si="0"/>
        <v>AB-0051411002</v>
      </c>
      <c r="E15" s="4" t="str">
        <f>+Exclusions[[#Headers],[Under Control]]</f>
        <v>Under Control</v>
      </c>
    </row>
    <row r="16" spans="2:12" x14ac:dyDescent="0.2">
      <c r="B16" s="4" t="s">
        <v>64</v>
      </c>
      <c r="C16" s="133" t="s">
        <v>88</v>
      </c>
      <c r="D16" s="4" t="str">
        <f t="shared" si="0"/>
        <v>AB-0051411003</v>
      </c>
      <c r="E16" s="4" t="str">
        <f>+Exclusions[[#Headers],[Under Control]]</f>
        <v>Under Control</v>
      </c>
    </row>
    <row r="17" spans="2:5" x14ac:dyDescent="0.2">
      <c r="B17" s="4" t="s">
        <v>64</v>
      </c>
      <c r="C17" s="134" t="s">
        <v>96</v>
      </c>
      <c r="D17" s="4" t="str">
        <f t="shared" si="0"/>
        <v>AB-0051411009</v>
      </c>
      <c r="E17" s="4" t="str">
        <f>+Exclusions[[#Headers],[Under Control]]</f>
        <v>Under Control</v>
      </c>
    </row>
    <row r="18" spans="2:5" x14ac:dyDescent="0.2">
      <c r="B18" s="4" t="s">
        <v>64</v>
      </c>
      <c r="C18" s="133" t="s">
        <v>89</v>
      </c>
      <c r="D18" s="4" t="str">
        <f t="shared" si="0"/>
        <v>AB-0051412009</v>
      </c>
      <c r="E18" s="4" t="str">
        <f>+Exclusions[[#Headers],[Under Control]]</f>
        <v>Under Control</v>
      </c>
    </row>
    <row r="19" spans="2:5" x14ac:dyDescent="0.2">
      <c r="B19" s="4" t="s">
        <v>64</v>
      </c>
      <c r="C19" s="133" t="s">
        <v>90</v>
      </c>
      <c r="D19" s="4" t="str">
        <f t="shared" si="0"/>
        <v>AB-0051412019</v>
      </c>
      <c r="E19" s="4" t="str">
        <f>+Exclusions[[#Headers],[Under Control]]</f>
        <v>Under Control</v>
      </c>
    </row>
    <row r="20" spans="2:5" x14ac:dyDescent="0.2">
      <c r="B20" s="4" t="s">
        <v>64</v>
      </c>
      <c r="C20" s="133" t="s">
        <v>76</v>
      </c>
      <c r="D20" s="4" t="str">
        <f t="shared" si="0"/>
        <v>AB-0051414002</v>
      </c>
      <c r="E20" s="4" t="str">
        <f>+Exclusions[[#Headers],[Under Control]]</f>
        <v>Under Control</v>
      </c>
    </row>
    <row r="21" spans="2:5" x14ac:dyDescent="0.2">
      <c r="B21" s="4" t="s">
        <v>64</v>
      </c>
      <c r="C21" s="133" t="s">
        <v>91</v>
      </c>
      <c r="D21" s="4" t="str">
        <f t="shared" si="0"/>
        <v>AB-0051414003</v>
      </c>
      <c r="E21" s="4" t="str">
        <f>+Exclusions[[#Headers],[Under Control]]</f>
        <v>Under Control</v>
      </c>
    </row>
    <row r="22" spans="2:5" x14ac:dyDescent="0.2">
      <c r="B22" s="4" t="s">
        <v>64</v>
      </c>
      <c r="C22" s="134" t="s">
        <v>75</v>
      </c>
      <c r="D22" s="4" t="str">
        <f t="shared" si="0"/>
        <v>AB-0051414009</v>
      </c>
      <c r="E22" s="4" t="str">
        <f>+Exclusions[[#Headers],[Under Control]]</f>
        <v>Under Control</v>
      </c>
    </row>
    <row r="23" spans="2:5" x14ac:dyDescent="0.2">
      <c r="B23" s="4" t="s">
        <v>64</v>
      </c>
      <c r="C23" s="133" t="s">
        <v>92</v>
      </c>
      <c r="D23" s="4" t="str">
        <f t="shared" si="0"/>
        <v>AB-0090199999</v>
      </c>
      <c r="E23" s="4" t="str">
        <f>+Exclusions[[#Headers],[Under Control]]</f>
        <v>Under Control</v>
      </c>
    </row>
    <row r="24" spans="2:5" x14ac:dyDescent="0.2">
      <c r="B24" s="4" t="s">
        <v>64</v>
      </c>
      <c r="C24" s="133" t="s">
        <v>93</v>
      </c>
      <c r="D24" s="4" t="str">
        <f t="shared" si="0"/>
        <v>AB-0090299999</v>
      </c>
      <c r="E24" s="4" t="str">
        <f>+Exclusions[[#Headers],[Under Control]]</f>
        <v>Under Control</v>
      </c>
    </row>
    <row r="25" spans="2:5" x14ac:dyDescent="0.2">
      <c r="B25" s="4" t="s">
        <v>64</v>
      </c>
      <c r="C25" s="133" t="s">
        <v>94</v>
      </c>
      <c r="D25" s="4" t="str">
        <f t="shared" si="0"/>
        <v>AB-0090599999</v>
      </c>
      <c r="E25" s="4" t="str">
        <f>+Exclusions[[#Headers],[Under Control]]</f>
        <v>Under Control</v>
      </c>
    </row>
    <row r="26" spans="2:5" x14ac:dyDescent="0.2">
      <c r="B26" s="4" t="s">
        <v>64</v>
      </c>
      <c r="C26" s="133" t="s">
        <v>95</v>
      </c>
      <c r="D26" s="4" t="str">
        <f t="shared" si="0"/>
        <v>AB-0090699999</v>
      </c>
      <c r="E26" s="4" t="str">
        <f>+Exclusions[[#Headers],[Under Control]]</f>
        <v>Under Control</v>
      </c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>
    <tabColor theme="9" tint="-0.249977111117893"/>
  </sheetPr>
  <dimension ref="B1:AM6"/>
  <sheetViews>
    <sheetView showGridLines="0" workbookViewId="0">
      <pane ySplit="5" topLeftCell="A6" activePane="bottomLeft" state="frozen"/>
      <selection pane="bottomLeft" activeCell="B6" sqref="B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7.42578125" style="1" bestFit="1" customWidth="1"/>
    <col min="4" max="4" width="27.42578125" style="1" bestFit="1" customWidth="1"/>
    <col min="5" max="5" width="9.85546875" style="1" bestFit="1" customWidth="1"/>
    <col min="6" max="6" width="12.7109375" style="1" bestFit="1" customWidth="1"/>
    <col min="7" max="7" width="9.42578125" style="1" bestFit="1" customWidth="1"/>
    <col min="8" max="8" width="10.7109375" style="1" bestFit="1" customWidth="1"/>
    <col min="9" max="9" width="9.140625" style="1" bestFit="1" customWidth="1"/>
    <col min="10" max="10" width="9.42578125" style="1" bestFit="1" customWidth="1"/>
    <col min="11" max="11" width="19.7109375" style="1" bestFit="1" customWidth="1"/>
    <col min="12" max="12" width="16" style="1" bestFit="1" customWidth="1"/>
    <col min="13" max="13" width="13.28515625" style="1" bestFit="1" customWidth="1"/>
    <col min="14" max="14" width="13.7109375" style="1" bestFit="1" customWidth="1"/>
    <col min="15" max="15" width="14.28515625" style="1" bestFit="1" customWidth="1"/>
    <col min="16" max="16" width="19.140625" style="1" bestFit="1" customWidth="1"/>
    <col min="17" max="17" width="14" style="1" bestFit="1" customWidth="1"/>
    <col min="18" max="18" width="15.28515625" style="1" bestFit="1" customWidth="1"/>
    <col min="19" max="19" width="18.42578125" style="1" bestFit="1" customWidth="1"/>
    <col min="20" max="20" width="22.5703125" style="1" bestFit="1" customWidth="1"/>
    <col min="21" max="21" width="8.140625" style="1" bestFit="1" customWidth="1"/>
    <col min="22" max="22" width="7.85546875" style="1" bestFit="1" customWidth="1"/>
    <col min="23" max="23" width="9.140625" style="1" bestFit="1" customWidth="1"/>
    <col min="24" max="24" width="15.28515625" style="1" bestFit="1" customWidth="1"/>
    <col min="25" max="25" width="21.140625" style="1" bestFit="1" customWidth="1"/>
    <col min="26" max="26" width="17.7109375" style="1" bestFit="1" customWidth="1"/>
    <col min="27" max="27" width="21" style="1" bestFit="1" customWidth="1"/>
    <col min="28" max="28" width="18" style="1" bestFit="1" customWidth="1"/>
    <col min="29" max="29" width="21.85546875" style="1" bestFit="1" customWidth="1"/>
    <col min="30" max="30" width="17.28515625" style="1" bestFit="1" customWidth="1"/>
    <col min="31" max="31" width="13.5703125" style="1" bestFit="1" customWidth="1"/>
    <col min="32" max="32" width="12.140625" style="1" bestFit="1" customWidth="1"/>
    <col min="33" max="33" width="12.85546875" style="1" bestFit="1" customWidth="1"/>
    <col min="34" max="34" width="10.28515625" style="1" bestFit="1" customWidth="1"/>
    <col min="35" max="35" width="17.140625" style="1" bestFit="1" customWidth="1"/>
    <col min="36" max="36" width="17.42578125" style="1" bestFit="1" customWidth="1"/>
    <col min="37" max="37" width="15.28515625" style="1" bestFit="1" customWidth="1"/>
    <col min="38" max="38" width="12.42578125" style="1" bestFit="1" customWidth="1"/>
    <col min="39" max="39" width="11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</row>
    <row r="2" spans="2:39" x14ac:dyDescent="0.2">
      <c r="B2" s="102"/>
    </row>
    <row r="3" spans="2:39" x14ac:dyDescent="0.2">
      <c r="S3" s="29">
        <f>+SUM(Clearings[[#All],[Total Deb./Cred.]])</f>
        <v>0</v>
      </c>
      <c r="Z3" s="29">
        <f>+SUM(Clearings[[#All],[   Debit amount]])</f>
        <v>0</v>
      </c>
      <c r="AB3" s="29">
        <f>+SUM(Clearings[[#All],[   Debit amount]])</f>
        <v>0</v>
      </c>
    </row>
    <row r="4" spans="2:39" ht="3.6" customHeight="1" thickBot="1" x14ac:dyDescent="0.25"/>
    <row r="5" spans="2:39" ht="15.75" thickBot="1" x14ac:dyDescent="0.3">
      <c r="B5" s="104" t="s">
        <v>0</v>
      </c>
      <c r="C5" s="16" t="s">
        <v>1</v>
      </c>
      <c r="D5" s="16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17</v>
      </c>
      <c r="T5" s="17" t="s">
        <v>18</v>
      </c>
      <c r="U5" s="17" t="s">
        <v>19</v>
      </c>
      <c r="V5" s="17" t="s">
        <v>20</v>
      </c>
      <c r="W5" s="17" t="s">
        <v>21</v>
      </c>
      <c r="X5" s="17" t="s">
        <v>22</v>
      </c>
      <c r="Y5" s="17" t="s">
        <v>23</v>
      </c>
      <c r="Z5" s="17" t="s">
        <v>24</v>
      </c>
      <c r="AA5" s="17" t="s">
        <v>25</v>
      </c>
      <c r="AB5" s="17" t="s">
        <v>26</v>
      </c>
      <c r="AC5" s="17" t="s">
        <v>27</v>
      </c>
      <c r="AD5" s="17" t="s">
        <v>28</v>
      </c>
      <c r="AE5" s="17" t="s">
        <v>29</v>
      </c>
      <c r="AF5" s="105" t="s">
        <v>30</v>
      </c>
      <c r="AG5" s="105" t="s">
        <v>31</v>
      </c>
      <c r="AH5" s="105" t="s">
        <v>32</v>
      </c>
      <c r="AI5" s="105" t="s">
        <v>33</v>
      </c>
      <c r="AJ5" s="105" t="s">
        <v>34</v>
      </c>
      <c r="AK5" s="105" t="s">
        <v>35</v>
      </c>
      <c r="AL5" s="106" t="s">
        <v>61</v>
      </c>
      <c r="AM5" s="103" t="s">
        <v>62</v>
      </c>
    </row>
    <row r="6" spans="2:39" ht="15" x14ac:dyDescent="0.25">
      <c r="B6" s="4" t="s">
        <v>39</v>
      </c>
      <c r="C6" s="4" t="s">
        <v>36</v>
      </c>
      <c r="D6" s="4" t="s">
        <v>65</v>
      </c>
      <c r="E6" s="4"/>
      <c r="F6" s="4"/>
      <c r="G6" s="4"/>
      <c r="H6" s="4"/>
      <c r="J6" s="4"/>
      <c r="L6" s="4"/>
      <c r="M6" s="4"/>
      <c r="N6" s="4"/>
      <c r="O6" s="4"/>
      <c r="S6" s="8"/>
      <c r="T6" s="20"/>
      <c r="U6" s="4"/>
      <c r="V6" s="4"/>
      <c r="W6" s="4"/>
      <c r="X6" s="4"/>
      <c r="Z6" s="8"/>
      <c r="AA6" s="8"/>
      <c r="AB6" s="8"/>
      <c r="AC6" s="8"/>
      <c r="AL6"/>
      <c r="AM6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>
    <tabColor theme="4" tint="-0.249977111117893"/>
  </sheetPr>
  <dimension ref="B1:M6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8.85546875" defaultRowHeight="12" x14ac:dyDescent="0.2"/>
  <cols>
    <col min="1" max="1" width="3.28515625" style="1" customWidth="1"/>
    <col min="2" max="2" width="8.710937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54</v>
      </c>
    </row>
    <row r="3" spans="2:13" x14ac:dyDescent="0.2">
      <c r="C3" s="35">
        <f>+COUNTA(To_Analyze[[#All],[Type + TCode + Co + Doc N]])-1</f>
        <v>0</v>
      </c>
      <c r="M3" s="29">
        <f>+SUM(To_Analyze[[#All],[Total Deb./Cred.]])</f>
        <v>0</v>
      </c>
    </row>
    <row r="4" spans="2:13" ht="5.45" customHeight="1" x14ac:dyDescent="0.2"/>
    <row r="5" spans="2:13" ht="12.75" thickBot="1" x14ac:dyDescent="0.25">
      <c r="B5" s="18" t="s">
        <v>0</v>
      </c>
      <c r="C5" s="13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10</v>
      </c>
      <c r="K5" s="19" t="s">
        <v>13</v>
      </c>
      <c r="L5" s="19" t="s">
        <v>14</v>
      </c>
      <c r="M5" s="19" t="s">
        <v>17</v>
      </c>
    </row>
    <row r="6" spans="2:13" x14ac:dyDescent="0.2">
      <c r="B6" s="4"/>
      <c r="C6" s="4"/>
      <c r="D6" s="4"/>
      <c r="E6" s="4"/>
      <c r="F6" s="4"/>
      <c r="G6" s="4"/>
      <c r="I6" s="4"/>
      <c r="J6" s="4"/>
      <c r="K6" s="4"/>
      <c r="M6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>
    <tabColor theme="4" tint="-0.249977111117893"/>
  </sheetPr>
  <dimension ref="B1:N6"/>
  <sheetViews>
    <sheetView showGridLines="0" workbookViewId="0">
      <pane ySplit="5" topLeftCell="A6" activePane="bottomLeft" state="frozen"/>
      <selection pane="bottomLeft" activeCell="C9" sqref="C9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55</v>
      </c>
    </row>
    <row r="3" spans="2:14" x14ac:dyDescent="0.2">
      <c r="C3" s="35">
        <f>+COUNTIF(Under_Control[[#All],[Counts]],"Count")</f>
        <v>1</v>
      </c>
      <c r="M3" s="29">
        <f>+SUMIF(Under_Control[[#All],[Counts]],"Count",Under_Control[[#All],[Total Deb./Cred.]])</f>
        <v>0</v>
      </c>
    </row>
    <row r="4" spans="2:14" ht="4.1500000000000004" customHeight="1" thickBot="1" x14ac:dyDescent="0.25"/>
    <row r="5" spans="2:14" ht="12.75" thickBot="1" x14ac:dyDescent="0.25">
      <c r="B5" s="15" t="s">
        <v>0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10</v>
      </c>
      <c r="K5" s="17" t="s">
        <v>13</v>
      </c>
      <c r="L5" s="17" t="s">
        <v>14</v>
      </c>
      <c r="M5" s="17" t="s">
        <v>17</v>
      </c>
      <c r="N5" s="14" t="s">
        <v>60</v>
      </c>
    </row>
    <row r="6" spans="2:14" x14ac:dyDescent="0.2">
      <c r="B6" s="4" t="s">
        <v>39</v>
      </c>
      <c r="C6" s="4" t="s">
        <v>65</v>
      </c>
      <c r="D6" s="4"/>
      <c r="E6" s="4"/>
      <c r="F6" s="4"/>
      <c r="G6" s="4"/>
      <c r="I6" s="4"/>
      <c r="J6" s="4"/>
      <c r="K6" s="4"/>
      <c r="M6" s="8"/>
      <c r="N6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>
    <tabColor rgb="FF00B0F0"/>
  </sheetPr>
  <dimension ref="B1:N8"/>
  <sheetViews>
    <sheetView showGridLines="0" workbookViewId="0">
      <pane ySplit="7" topLeftCell="A8" activePane="bottomLeft" state="frozen"/>
      <selection pane="bottomLeft" activeCell="G8" sqref="G8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21" t="s">
        <v>57</v>
      </c>
      <c r="C1" s="121"/>
      <c r="D1" s="121"/>
      <c r="E1" s="121"/>
      <c r="F1" s="121"/>
      <c r="G1" s="121"/>
      <c r="H1" s="121"/>
      <c r="I1" s="121"/>
      <c r="J1" s="121"/>
    </row>
    <row r="3" spans="2:14" x14ac:dyDescent="0.2">
      <c r="L3" s="35">
        <f>+COUNTA(AR[[#All],[Type + TCode + Co + Doc N]])-1</f>
        <v>0</v>
      </c>
      <c r="M3" s="35">
        <f>+COUNTIF(AR[[#All],[Sampling]],"Sample")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+SUM(AR[[#All],[Total Deb./Cred.]])</f>
        <v>0</v>
      </c>
      <c r="M5" s="30">
        <f>+SUMIF(AR[[#All],[Sampling]],"Sample",AR[[#All],[Total Deb./Cred.]])</f>
        <v>0</v>
      </c>
      <c r="N5" s="33">
        <f>+L5-M5</f>
        <v>0</v>
      </c>
    </row>
    <row r="6" spans="2:14" ht="6" customHeight="1" x14ac:dyDescent="0.2"/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/>
      <c r="C8" s="4"/>
      <c r="D8" s="4"/>
      <c r="E8" s="4"/>
      <c r="F8" s="4"/>
      <c r="H8" s="4"/>
      <c r="I8" s="4"/>
      <c r="J8" s="4"/>
      <c r="L8" s="8"/>
      <c r="M8" s="4"/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>
    <tabColor rgb="FF00B0F0"/>
  </sheetPr>
  <dimension ref="B1:N8"/>
  <sheetViews>
    <sheetView showGridLines="0" workbookViewId="0">
      <pane ySplit="7" topLeftCell="A8" activePane="bottomLeft" state="frozen"/>
      <selection pane="bottomLeft" activeCell="L8" sqref="L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56</v>
      </c>
    </row>
    <row r="3" spans="2:14" x14ac:dyDescent="0.2">
      <c r="L3" s="35">
        <f>+COUNTA(AP[[#All],[Type + TCode + Co + Doc N]])-1</f>
        <v>0</v>
      </c>
      <c r="M3" s="35">
        <f>+COUNTIF(AP[[#All],[Sampling]],"Sample")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+SUM(AP[[#All],[Total Deb./Cred.]])</f>
        <v>0</v>
      </c>
      <c r="M5" s="30">
        <f>+SUMIF(AP[[#All],[Sampling]],"Sample",AP[[#All],[Total Deb./Cred.]])</f>
        <v>0</v>
      </c>
      <c r="N5" s="33">
        <f>+L5-M5</f>
        <v>0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/>
      <c r="C8" s="4"/>
      <c r="D8" s="4"/>
      <c r="E8" s="4"/>
      <c r="F8" s="4"/>
      <c r="H8" s="4"/>
      <c r="I8" s="4"/>
      <c r="J8" s="4"/>
      <c r="L8" s="8"/>
      <c r="M8" s="4" t="str">
        <f>+IF(AP[[#This Row],[Total Deb./Cred.]]&gt;Summary!$C$21,"Sample","-")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>
    <tabColor rgb="FFFFFF00"/>
  </sheetPr>
  <dimension ref="B2:P24"/>
  <sheetViews>
    <sheetView showGridLines="0" workbookViewId="0">
      <selection activeCell="H8" sqref="H8"/>
    </sheetView>
  </sheetViews>
  <sheetFormatPr defaultColWidth="8.85546875" defaultRowHeight="12" x14ac:dyDescent="0.2"/>
  <cols>
    <col min="1" max="1" width="2" style="1" customWidth="1"/>
    <col min="2" max="2" width="38.28515625" style="1" bestFit="1" customWidth="1"/>
    <col min="3" max="3" width="10.7109375" style="1" bestFit="1" customWidth="1"/>
    <col min="4" max="4" width="8.7109375" style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4.2851562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19" t="s">
        <v>44</v>
      </c>
      <c r="C2" s="119"/>
      <c r="D2" s="119"/>
      <c r="E2" s="122" t="s">
        <v>70</v>
      </c>
      <c r="F2" s="12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23" t="s">
        <v>51</v>
      </c>
      <c r="C4" s="124"/>
      <c r="D4" s="124"/>
      <c r="E4" s="124"/>
      <c r="F4" s="125"/>
      <c r="H4" s="126" t="s">
        <v>41</v>
      </c>
      <c r="I4" s="127"/>
      <c r="J4" s="127"/>
      <c r="K4" s="128"/>
      <c r="L4" s="1"/>
      <c r="M4" s="129" t="s">
        <v>45</v>
      </c>
      <c r="N4" s="130"/>
      <c r="O4" s="130"/>
      <c r="P4" s="131"/>
    </row>
    <row r="5" spans="2:16" ht="14.45" customHeight="1" x14ac:dyDescent="0.2">
      <c r="B5" s="66" t="s">
        <v>38</v>
      </c>
      <c r="C5" s="65" t="s">
        <v>46</v>
      </c>
      <c r="D5" s="65" t="s">
        <v>47</v>
      </c>
      <c r="E5" s="65" t="s">
        <v>63</v>
      </c>
      <c r="F5" s="67" t="s">
        <v>47</v>
      </c>
      <c r="G5" s="43"/>
      <c r="H5" s="94" t="s">
        <v>46</v>
      </c>
      <c r="I5" s="95" t="s">
        <v>47</v>
      </c>
      <c r="J5" s="95" t="s">
        <v>63</v>
      </c>
      <c r="K5" s="96" t="s">
        <v>47</v>
      </c>
      <c r="M5" s="91" t="s">
        <v>46</v>
      </c>
      <c r="N5" s="92" t="s">
        <v>47</v>
      </c>
      <c r="O5" s="92" t="s">
        <v>63</v>
      </c>
      <c r="P5" s="93" t="s">
        <v>47</v>
      </c>
    </row>
    <row r="6" spans="2:16" ht="18.600000000000001" customHeight="1" x14ac:dyDescent="0.2">
      <c r="B6" s="68" t="s">
        <v>48</v>
      </c>
      <c r="C6" s="56">
        <f>+Under_Control!C3</f>
        <v>1</v>
      </c>
      <c r="D6" s="57">
        <f>+C6/$C$11</f>
        <v>1</v>
      </c>
      <c r="E6" s="58">
        <f>+Under_Control!M3</f>
        <v>0</v>
      </c>
      <c r="F6" s="69" t="e">
        <f>+E6/$E$11</f>
        <v>#DIV/0!</v>
      </c>
      <c r="G6" s="43"/>
      <c r="H6" s="79" t="s">
        <v>36</v>
      </c>
      <c r="I6" s="63" t="s">
        <v>36</v>
      </c>
      <c r="J6" s="63" t="s">
        <v>36</v>
      </c>
      <c r="K6" s="80" t="s">
        <v>36</v>
      </c>
      <c r="M6" s="79" t="s">
        <v>36</v>
      </c>
      <c r="N6" s="63" t="s">
        <v>36</v>
      </c>
      <c r="O6" s="63" t="s">
        <v>36</v>
      </c>
      <c r="P6" s="80" t="s">
        <v>36</v>
      </c>
    </row>
    <row r="7" spans="2:16" ht="18.600000000000001" customHeight="1" x14ac:dyDescent="0.2">
      <c r="B7" s="70" t="s">
        <v>69</v>
      </c>
      <c r="C7" s="53">
        <f>+AR!L3</f>
        <v>0</v>
      </c>
      <c r="D7" s="54" t="e">
        <f>+C7/$C$9</f>
        <v>#DIV/0!</v>
      </c>
      <c r="E7" s="55">
        <f>+AR!L5</f>
        <v>0</v>
      </c>
      <c r="F7" s="71" t="e">
        <f>+E7/$E$9</f>
        <v>#DIV/0!</v>
      </c>
      <c r="G7" s="43"/>
      <c r="H7" s="89">
        <f>+AR!M3</f>
        <v>0</v>
      </c>
      <c r="I7" s="54" t="e">
        <f>+H7/$C7</f>
        <v>#DIV/0!</v>
      </c>
      <c r="J7" s="62">
        <f>+AR!M5</f>
        <v>0</v>
      </c>
      <c r="K7" s="82" t="e">
        <f>+J7/$E7</f>
        <v>#DIV/0!</v>
      </c>
      <c r="M7" s="81">
        <f>+C7-H7</f>
        <v>0</v>
      </c>
      <c r="N7" s="54" t="e">
        <f>+M7/C7</f>
        <v>#DIV/0!</v>
      </c>
      <c r="O7" s="62">
        <f>+E7-J7</f>
        <v>0</v>
      </c>
      <c r="P7" s="82" t="e">
        <f>+O7/$E7</f>
        <v>#DIV/0!</v>
      </c>
    </row>
    <row r="8" spans="2:16" ht="18.600000000000001" customHeight="1" x14ac:dyDescent="0.2">
      <c r="B8" s="72" t="s">
        <v>68</v>
      </c>
      <c r="C8" s="59">
        <f>+AP!L3</f>
        <v>0</v>
      </c>
      <c r="D8" s="60" t="e">
        <f>+C8/$C$9</f>
        <v>#DIV/0!</v>
      </c>
      <c r="E8" s="61">
        <f>+AP!L5</f>
        <v>0</v>
      </c>
      <c r="F8" s="73" t="e">
        <f>+E8/$E$9</f>
        <v>#DIV/0!</v>
      </c>
      <c r="G8" s="43"/>
      <c r="H8" s="90">
        <f>+AP!M3</f>
        <v>0</v>
      </c>
      <c r="I8" s="60" t="e">
        <f>+H8/$C8</f>
        <v>#DIV/0!</v>
      </c>
      <c r="J8" s="64">
        <f>+AP!M5</f>
        <v>0</v>
      </c>
      <c r="K8" s="84" t="e">
        <f>+J8/$E8</f>
        <v>#DIV/0!</v>
      </c>
      <c r="L8" s="44"/>
      <c r="M8" s="83">
        <f>+C8-H8</f>
        <v>0</v>
      </c>
      <c r="N8" s="60" t="e">
        <f t="shared" ref="N8:N9" si="0">+M8/C8</f>
        <v>#DIV/0!</v>
      </c>
      <c r="O8" s="64">
        <f>+E8-J8</f>
        <v>0</v>
      </c>
      <c r="P8" s="84" t="e">
        <f>+O8/$E8</f>
        <v>#DIV/0!</v>
      </c>
    </row>
    <row r="9" spans="2:16" s="3" customFormat="1" ht="18.600000000000001" customHeight="1" thickBot="1" x14ac:dyDescent="0.25">
      <c r="B9" s="74" t="s">
        <v>49</v>
      </c>
      <c r="C9" s="75">
        <f>SUM(C7:C8)</f>
        <v>0</v>
      </c>
      <c r="D9" s="76">
        <f>+C9/$C$11</f>
        <v>0</v>
      </c>
      <c r="E9" s="77">
        <f>SUM(E7:E8)</f>
        <v>0</v>
      </c>
      <c r="F9" s="78" t="e">
        <f>+E9/$E$11</f>
        <v>#DIV/0!</v>
      </c>
      <c r="G9" s="45"/>
      <c r="H9" s="97">
        <f>SUM(H7:H8)</f>
        <v>0</v>
      </c>
      <c r="I9" s="98" t="e">
        <f>+H9/$C9</f>
        <v>#DIV/0!</v>
      </c>
      <c r="J9" s="99">
        <f>SUM(J7:J8)</f>
        <v>0</v>
      </c>
      <c r="K9" s="100" t="e">
        <f>+J9/$E9</f>
        <v>#DIV/0!</v>
      </c>
      <c r="L9" s="44"/>
      <c r="M9" s="85">
        <f>SUM(M7:M8)</f>
        <v>0</v>
      </c>
      <c r="N9" s="86" t="e">
        <f t="shared" si="0"/>
        <v>#DIV/0!</v>
      </c>
      <c r="O9" s="87">
        <f>SUM(O7:O8)</f>
        <v>0</v>
      </c>
      <c r="P9" s="88" t="e">
        <f>+O9/$E9</f>
        <v>#DIV/0!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50</v>
      </c>
      <c r="C11" s="49">
        <f>+C9+C6</f>
        <v>1</v>
      </c>
      <c r="D11" s="50" t="s">
        <v>36</v>
      </c>
      <c r="E11" s="51">
        <f>+E9+E6</f>
        <v>0</v>
      </c>
      <c r="F11" s="52" t="s">
        <v>36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+O9&lt;2000000</f>
        <v>1</v>
      </c>
      <c r="P11" s="1"/>
    </row>
    <row r="12" spans="2:16" ht="4.9000000000000004" customHeight="1" x14ac:dyDescent="0.2"/>
    <row r="13" spans="2:16" x14ac:dyDescent="0.2">
      <c r="B13" s="3" t="s">
        <v>52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1</v>
      </c>
    </row>
    <row r="14" spans="2:16" ht="7.9" customHeight="1" x14ac:dyDescent="0.2"/>
    <row r="19" spans="2:6" ht="12.75" x14ac:dyDescent="0.2">
      <c r="B19" s="112" t="s">
        <v>66</v>
      </c>
      <c r="C19" s="42"/>
      <c r="D19" s="42"/>
      <c r="E19" s="42"/>
      <c r="F19" s="42"/>
    </row>
    <row r="20" spans="2:6" ht="12.75" thickBot="1" x14ac:dyDescent="0.25"/>
    <row r="21" spans="2:6" ht="12.75" thickBot="1" x14ac:dyDescent="0.25">
      <c r="B21" s="108" t="s">
        <v>67</v>
      </c>
      <c r="C21" s="109">
        <v>100000</v>
      </c>
      <c r="D21" s="110" t="s">
        <v>63</v>
      </c>
    </row>
    <row r="24" spans="2:6" x14ac:dyDescent="0.2">
      <c r="B24" s="8"/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70" priority="7" operator="containsText" text="TRUE">
      <formula>NOT(ISERROR(SEARCH("TRUE",C13)))</formula>
    </cfRule>
  </conditionalFormatting>
  <conditionalFormatting sqref="E13:F13">
    <cfRule type="containsText" dxfId="69" priority="5" operator="containsText" text="TRUE">
      <formula>NOT(ISERROR(SEARCH("TRUE",E13)))</formula>
    </cfRule>
  </conditionalFormatting>
  <conditionalFormatting sqref="H11">
    <cfRule type="containsText" dxfId="68" priority="4" operator="containsText" text="TRUE">
      <formula>NOT(ISERROR(SEARCH("TRUE",H11)))</formula>
    </cfRule>
  </conditionalFormatting>
  <conditionalFormatting sqref="H7:K8">
    <cfRule type="cellIs" dxfId="67" priority="15" operator="equal">
      <formula>0</formula>
    </cfRule>
  </conditionalFormatting>
  <conditionalFormatting sqref="J11:K11">
    <cfRule type="containsText" dxfId="66" priority="2" operator="containsText" text="TRUE">
      <formula>NOT(ISERROR(SEARCH("TRUE",J11)))</formula>
    </cfRule>
  </conditionalFormatting>
  <conditionalFormatting sqref="M11">
    <cfRule type="containsText" dxfId="65" priority="1" operator="containsText" text="TRUE">
      <formula>NOT(ISERROR(SEARCH("TRUE",M11)))</formula>
    </cfRule>
  </conditionalFormatting>
  <conditionalFormatting sqref="O11">
    <cfRule type="containsText" dxfId="64" priority="16" operator="containsText" text="FALSE">
      <formula>NOT(ISERROR(SEARCH("FALSE",O11)))</formula>
    </cfRule>
    <cfRule type="containsText" dxfId="63" priority="17" operator="containsText" text="TRUE">
      <formula>NOT(ISERROR(SEARCH("TRUE",O11)))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A E H A A B Q S w M E F A A C A A g A n V t e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J 1 b X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1 5 Z u W N S w f o D A A B 6 J Q A A E w A c A E Z v c m 1 1 b G F z L 1 N l Y 3 R p b 2 4 x L m 0 g o h g A K K A U A A A A A A A A A A A A A A A A A A A A A A A A A A A A 7 V h d T 9 s w F H 2 v 1 P 9 g h Z e i V e k q J u 2 B M a m k Z W N A q Z q i S U O o C o k L E Y l d O c 5 G h / r f Z + e j j T 8 a S l U Q 1 c I D C N / 4 2 r n n 3 H P s R N C l P k b A T v + 2 D + u 1 e i 2 6 d w j 0 g B V A h / j o L g J H I I C 0 X g P s x 8 Y x c S E b 6 T 2 6 M D C t m B C I 6 E 9 M H m 4 x f m j s P 1 3 3 n R A e G b 9 6 V y e n H w 8 + G z f z a w s j y h 6 6 a a Y p 9 g z r 3 k F 3 b I X R b A o N l m v k 3 A b Q H B E H R R N M Q g s H c Y h 4 M G q k 6 z W f n o y R D 4 n R B J Q N A w f N 5 k 3 A x v g / H 8 C 3 1 j n o u O 6 K 6 M j C H v 9 r Y f a r i 1 3 Q l x + 0 s O X J Y x c O c u 7 U F a 8 i z S 7 4 A s o g f K S 6 D c l j b E N x y K o D u j B y i b k q 3 M e a i A m 6 D l U y 9 h A l M + D p I p M J w 1 k b 4 t m + Q 8 e D B O h 2 P o Q T y I B 2 l X k 2 j C I T c M y V l 8 X U C d h b 3 Z o t i 9 G J v 1 n K F n d m 8 k J o H 2 p c n B / I i U 5 p K A 8 N z h Q I L 3 r y U M Y K H C P l d Q q h F X W 3 c E S B R R W s B w R P f G 3 k k n g q N f I 0 y S r K I s t k S V y b U T + T t R E r G p v r h L r 3 K 8 Z 4 S f f V + b z c K + c L Q W 2 C c x 9 B 1 l E h 5 6 Y c O + 4 M r c u u g M d 8 v 1 7 z k b b / i 5 I z w u M O c o L Z X 7 i J 5 i w E q x K d S n Q W o l M a f z d 6 s 2 s N / c 4 1 c r 6 / 6 P s h D P F v f p x J G j x a t n 4 a y I Y b k k A 0 d U 0 i M F J k 4 S p m Z W x K G Z S x R m K K n h 0 a R m h Z o E F e j 7 a M c A H V I p I i e g v E V J Q 0 y E h o C G o h K o Q s o g W 8 T v y A Q m 4 G Q / y n g J Y N A y Y j f K y h Y t o E 0 H H v w T W X 6 x s 2 h a E B M i M x B C Z A P q s b T w P f Z R s p p O / 6 E f W R S x v y B s o 1 f T X P 2 q u J p t k H o 5 s d T 6 c t K 4 4 y p F k J 7 Z Z V X M D G h K p l Y Y N q Q d p G Y l 6 q G C Y A m T w 7 R B 6 z S s m Y i 0 s U f f k K s W l j b q k E B 5 U 1 V 9 Z c W X N l z Z U 1 V 9 a 8 g T U n X g I y L 9 l 5 d y 6 6 p 7 J G 0 U I 7 w 0 1 8 c 3 k h f h P j 3 A 1 r V L 1 v c y M r c 6 V t K F V S 7 G 2 1 E M v J W + i T w D o x o 0 C 5 Q U W 5 3 a X c O k w R 2 S b Q 5 M t X x p O X 8 1 e S 1 w W B S 3 R O 4 J z t h N M A j j d T u 8 5 w i 5 S r 6 K U / Z y c I s a v Y t m m X 5 0 1 M P q W B s a Z Q 5 a T Z S K 8 6 g 4 o 0 / y N p 9 p h c j A v f e b T c S f f R h x G F 3 g / s o 8 b i Q 8 Q z J 8 f m U s m e f T L b + P j k u N t m b 8 b X O f O R Z 5 4 i B M m L N T h n Y 2 6 a 6 k c N a b 2 c O L p b U c k x f 0 s X J u 3 F 5 2 W 3 H O G c h f k 9 R V + l J C Q c 1 M V j U n n / 5 j 1 b 6 N O 8 N x f 9 m P e b 2 G N S X 2 l 6 S d c / 6 1 0 l X + l 6 p 7 m h y p f R D S 9 H M j 6 l V S 9 D t r 0 + t P x z 5 v u E T 3 8 t l H A t A 7 A M z k 1 x F c 9 q S t k l E R 2 8 h Y g O 1 h b R I U y K + f o i W q o V u y 6 p U j 2 3 p 7 B V F 2 6 l C 4 3 D f 1 B L A Q I t A B Q A A g A I A J 1 b X l n V w l k 7 p Q A A A P Y A A A A S A A A A A A A A A A A A A A A A A A A A A A B D b 2 5 m a W c v U G F j a 2 F n Z S 5 4 b W x Q S w E C L Q A U A A I A C A C d W 1 5 Z D 8 r p q 6 Q A A A D p A A A A E w A A A A A A A A A A A A A A A A D x A A A A W 0 N v b n R l b n R f V H l w Z X N d L n h t b F B L A Q I t A B Q A A g A I A J 1 b X l m 5 Y 1 L B + g M A A H o l A A A T A A A A A A A A A A A A A A A A A O I B A A B G b 3 J t d W x h c y 9 T Z W N 0 a W 9 u M S 5 t U E s F B g A A A A A D A A M A w g A A A C k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j A A A A A A A A K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c m l u Z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T A t M z B U M D c 6 M T A 6 M T A u M T A 1 M z k z O F o i I C 8 + P E V u d H J 5 I F R 5 c G U 9 I k Z p b G x D b 2 x 1 b W 5 U e X B l c y I g V m F s d W U 9 I n N B Q U F B Q U F B Q U F B Q U F B Q U F B Q U F B Q U F B Q V J B Q U F B Q U F B Q U F B Q U F B Q U F B Q U F B Q U F B Q U F B Q U E 9 I i A v P j x F b n R y e S B U e X B l P S J R d W V y e U l E I i B W Y W x 1 Z T 0 i c 2 Y y Z m F k Y j E 5 L T Z m N W U t N D Q 4 N y 1 i N T g w L T h h N j E 4 Y j c 0 O T M x N y I g L z 4 8 R W 5 0 c n k g V H l w Z T 0 i R m l s b E V y c m 9 y Q 2 9 k Z S I g V m F s d W U 9 I n N V b m t u b 3 d u I i A v P j x F b n R y e S B U e X B l P S J G a W x s Q 2 9 s d W 1 u T m F t Z X M i I F Z h b H V l P S J z W y Z x d W 9 0 O 1 R p Z X I m c X V v d D s s J n F 1 b 3 Q 7 V H l w Z S A r I E c v T C B B Y 2 M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Q g R G V z Y 3 I u J n F 1 b 3 Q 7 L C Z x d W 9 0 O 0 R v Y 3 V t Z W 5 0 T m 8 m c X V v d D s s J n F 1 b 3 Q 7 R G 9 j L i B E Y X R l J n F 1 b 3 Q 7 L C Z x d W 9 0 O 0 V u d H J 5 I G R h d G U m c X V v d D s s J n F 1 b 3 Q 7 R W Z m Z W N 0 I G R h d G U m c X V v d D s s J n F 1 b 3 Q 7 R G 9 j L k h l Y W R l c i B U Z X h 0 J n F 1 b 3 Q 7 L C Z x d W 9 0 O 1 J l Z m V y Z W 5 j Z S Z x d W 9 0 O y w m c X V v d D t T Z X N z L i B O Y W 1 l J n F 1 b 3 Q 7 L C Z x d W 9 0 O 1 R v d G F s I E R l Y i 4 v Q 3 J l Z C 4 m c X V v d D s s J n F 1 b 3 Q 7 V G 9 0 Y W w g R G V i L i 9 D c m V k L i h N T D M m c X V v d D s s J n F 1 b 3 Q 7 S X R t J n F 1 b 3 Q 7 L C Z x d W 9 0 O 1 B L J n F 1 b 3 Q 7 L C Z x d W 9 0 O 0 N N R S Z x d W 9 0 O y w m c X V v d D t H L 0 w g Q W N j b 3 V u d C Z x d W 9 0 O y w m c X V v d D t H L 0 w g Q W N j b 3 V u d C B E Z X N j c i 4 m c X V v d D s s J n F 1 b 3 Q 7 I C A g R G V i a X Q g Y W 1 v d W 5 0 J n F 1 b 3 Q 7 L C Z x d W 9 0 O 0 R l Y m l 0 I G F t b 3 V u d C h N T D M p J n F 1 b 3 Q 7 L C Z x d W 9 0 O y A g Q 3 J l Z G l 0 I G F t b 3 V u d C Z x d W 9 0 O y w m c X V v d D t D c m V k a X Q g Y W 1 v d W 5 0 K E 1 M M y k m c X V v d D s s J n F 1 b 3 Q 7 T G l u Z S B D b 2 1 t Z W 5 0 J n F 1 b 3 Q 7 L C Z x d W 9 0 O 0 J B U k N P R E U m c X V v d D s s J n F 1 b 3 Q 7 Q 2 9 z d C B D d H I m c X V v d D s s J n F 1 b 3 Q 7 U H J v Z m l 0 I E N 0 c i Z x d W 9 0 O y w m c X V v d D t P c m R l c i Z x d W 9 0 O y w m c X V v d D t D b 3 N 0 I E N 0 c i B E Z X N j L i Z x d W 9 0 O y w m c X V v d D t Q c m 9 m a X Q g Q 3 R y I E R l c 2 M m c X V v d D s s J n F 1 b 3 Q 7 T 3 J k Z X I g R G V z Y y 4 m c X V v d D s s J n F 1 b 3 Q 7 U 3 V w c C 9 D d X N 0 J n F 1 b 3 Q 7 L C Z x d W 9 0 O 0 R l c 2 M u U y 9 D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f Q W 5 h b H l 6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z Q x Y j g y O D U 2 L T E x M 2 Q t N D Z m M S 1 i N j Z m L W E 5 N j R j M m V h M z F k N S I g L z 4 8 R W 5 0 c n k g V H l w Z T 0 i R m l s b E x h c 3 R V c G R h d G V k I i B W Y W x 1 Z T 0 i Z D I w M j Q t M T A t M z B U M D c 6 M T A 6 M T A u M D c 2 M z g 4 O V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X 0 F u Y W x 5 e m U v Q X V 0 b 1 J l b W 9 2 Z W R D b 2 x 1 b W 5 z M S 5 7 V G l l c i w w f S Z x d W 9 0 O y w m c X V v d D t T Z W N 0 a W 9 u M S 9 U b 1 9 B b m F s e X p l L 0 F 1 d G 9 S Z W 1 v d m V k Q 2 9 s d W 1 u c z E u e 1 R 5 c G U g K y B U Q 2 9 k Z S A r I E N v I C s g R G 9 j I E 4 s M X 0 m c X V v d D s s J n F 1 b 3 Q 7 U 2 V j d G l v b j E v V G 9 f Q W 5 h b H l 6 Z S 9 B d X R v U m V t b 3 Z l Z E N v b H V t b n M x L n t D b 0 N k L D J 9 J n F 1 b 3 Q 7 L C Z x d W 9 0 O 1 N l Y 3 R p b 2 4 x L 1 R v X 0 F u Y W x 5 e m U v Q X V 0 b 1 J l b W 9 2 Z W R D b 2 x 1 b W 5 z M S 5 7 T W F u Y W d l c i w z f S Z x d W 9 0 O y w m c X V v d D t T Z W N 0 a W 9 u M S 9 U b 1 9 B b m F s e X p l L 0 F 1 d G 9 S Z W 1 v d m V k Q 2 9 s d W 1 u c z E u e 1 V z Z X I s N H 0 m c X V v d D s s J n F 1 b 3 Q 7 U 2 V j d G l v b j E v V G 9 f Q W 5 h b H l 6 Z S 9 B d X R v U m V t b 3 Z l Z E N v b H V t b n M x L n t U Q 2 9 k Z S w 1 f S Z x d W 9 0 O y w m c X V v d D t T Z W N 0 a W 9 u M S 9 U b 1 9 B b m F s e X p l L 0 F 1 d G 9 S Z W 1 v d m V k Q 2 9 s d W 1 u c z E u e 1 R l e H Q s N n 0 m c X V v d D s s J n F 1 b 3 Q 7 U 2 V j d G l v b j E v V G 9 f Q W 5 h b H l 6 Z S 9 B d X R v U m V t b 3 Z l Z E N v b H V t b n M x L n t U e X B l L D d 9 J n F 1 b 3 Q 7 L C Z x d W 9 0 O 1 N l Y 3 R p b 2 4 x L 1 R v X 0 F u Y W x 5 e m U v Q X V 0 b 1 J l b W 9 2 Z W R D b 2 x 1 b W 5 z M S 5 7 R G 9 j d W 1 l b n R O b y w 4 f S Z x d W 9 0 O y w m c X V v d D t T Z W N 0 a W 9 u M S 9 U b 1 9 B b m F s e X p l L 0 F 1 d G 9 S Z W 1 v d m V k Q 2 9 s d W 1 u c z E u e 0 V m Z m V j d C B k Y X R l L D l 9 J n F 1 b 3 Q 7 L C Z x d W 9 0 O 1 N l Y 3 R p b 2 4 x L 1 R v X 0 F u Y W x 5 e m U v Q X V 0 b 1 J l b W 9 2 Z W R D b 2 x 1 b W 5 z M S 5 7 R G 9 j L k h l Y W R l c i B U Z X h 0 L D E w f S Z x d W 9 0 O y w m c X V v d D t T Z W N 0 a W 9 u M S 9 U b 1 9 B b m F s e X p l L 0 F 1 d G 9 S Z W 1 v d m V k Q 2 9 s d W 1 u c z E u e 1 R v d G F s I E R l Y i 4 v Q 3 J l Z C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1 9 B b m F s e X p l L 0 F 1 d G 9 S Z W 1 v d m V k Q 2 9 s d W 1 u c z E u e 1 R p Z X I s M H 0 m c X V v d D s s J n F 1 b 3 Q 7 U 2 V j d G l v b j E v V G 9 f Q W 5 h b H l 6 Z S 9 B d X R v U m V t b 3 Z l Z E N v b H V t b n M x L n t U e X B l I C s g V E N v Z G U g K y B D b y A r I E R v Y y B O L D F 9 J n F 1 b 3 Q 7 L C Z x d W 9 0 O 1 N l Y 3 R p b 2 4 x L 1 R v X 0 F u Y W x 5 e m U v Q X V 0 b 1 J l b W 9 2 Z W R D b 2 x 1 b W 5 z M S 5 7 Q 2 9 D Z C w y f S Z x d W 9 0 O y w m c X V v d D t T Z W N 0 a W 9 u M S 9 U b 1 9 B b m F s e X p l L 0 F 1 d G 9 S Z W 1 v d m V k Q 2 9 s d W 1 u c z E u e 0 1 h b m F n Z X I s M 3 0 m c X V v d D s s J n F 1 b 3 Q 7 U 2 V j d G l v b j E v V G 9 f Q W 5 h b H l 6 Z S 9 B d X R v U m V t b 3 Z l Z E N v b H V t b n M x L n t V c 2 V y L D R 9 J n F 1 b 3 Q 7 L C Z x d W 9 0 O 1 N l Y 3 R p b 2 4 x L 1 R v X 0 F u Y W x 5 e m U v Q X V 0 b 1 J l b W 9 2 Z W R D b 2 x 1 b W 5 z M S 5 7 V E N v Z G U s N X 0 m c X V v d D s s J n F 1 b 3 Q 7 U 2 V j d G l v b j E v V G 9 f Q W 5 h b H l 6 Z S 9 B d X R v U m V t b 3 Z l Z E N v b H V t b n M x L n t U Z X h 0 L D Z 9 J n F 1 b 3 Q 7 L C Z x d W 9 0 O 1 N l Y 3 R p b 2 4 x L 1 R v X 0 F u Y W x 5 e m U v Q X V 0 b 1 J l b W 9 2 Z W R D b 2 x 1 b W 5 z M S 5 7 V H l w Z S w 3 f S Z x d W 9 0 O y w m c X V v d D t T Z W N 0 a W 9 u M S 9 U b 1 9 B b m F s e X p l L 0 F 1 d G 9 S Z W 1 v d m V k Q 2 9 s d W 1 u c z E u e 0 R v Y 3 V t Z W 5 0 T m 8 s O H 0 m c X V v d D s s J n F 1 b 3 Q 7 U 2 V j d G l v b j E v V G 9 f Q W 5 h b H l 6 Z S 9 B d X R v U m V t b 3 Z l Z E N v b H V t b n M x L n t F Z m Z l Y 3 Q g Z G F 0 Z S w 5 f S Z x d W 9 0 O y w m c X V v d D t T Z W N 0 a W 9 u M S 9 U b 1 9 B b m F s e X p l L 0 F 1 d G 9 S Z W 1 v d m V k Q 2 9 s d W 1 u c z E u e 0 R v Y y 5 I Z W F k Z X I g V G V 4 d C w x M H 0 m c X V v d D s s J n F 1 b 3 Q 7 U 2 V j d G l v b j E v V G 9 f Q W 5 h b H l 6 Z S 9 B d X R v U m V t b 3 Z l Z E N v b H V t b n M x L n t U b 3 R h b C B E Z W I u L 0 N y Z W Q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f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S Z W 1 l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W 5 k Z X J f Q 2 9 u d H J v b C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S I g L z 4 8 R W 5 0 c n k g V H l w Z T 0 i R m l s b E x h c 3 R V c G R h d G V k I i B W Y W x 1 Z T 0 i Z D I w M j Q t M T A t M z B U M D c 6 M T A 6 M T A u M D U x O D Y 1 O F o i I C 8 + P E V u d H J 5 I F R 5 c G U 9 I k Z p b G x D b 2 x 1 b W 5 O Y W 1 l c y I g V m F s d W U 9 I n N b J n F 1 b 3 Q 7 V G l l c i Z x d W 9 0 O y w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U X V l c n l J R C I g V m F s d W U 9 I n M 3 N z N k N T Q w O C 1 j Y j U 3 L T Q 3 N G U t O D c x N S 1 m Y z V h M T Y x Y z V m Z W M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W 5 k Z X J f Q 2 9 u d H J v b C 9 B d X R v U m V t b 3 Z l Z E N v b H V t b n M x L n t U a W V y L D B 9 J n F 1 b 3 Q 7 L C Z x d W 9 0 O 1 N l Y 3 R p b 2 4 x L 1 V u Z G V y X 0 N v b n R y b 2 w v Q X V 0 b 1 J l b W 9 2 Z W R D b 2 x 1 b W 5 z M S 5 7 V H l w Z S A r I F R D b 2 R l I C s g Q 2 8 g K y B E b 2 M g T i w x f S Z x d W 9 0 O y w m c X V v d D t T Z W N 0 a W 9 u M S 9 V b m R l c l 9 D b 2 5 0 c m 9 s L 0 F 1 d G 9 S Z W 1 v d m V k Q 2 9 s d W 1 u c z E u e 0 N v Q 2 Q s M n 0 m c X V v d D s s J n F 1 b 3 Q 7 U 2 V j d G l v b j E v V W 5 k Z X J f Q 2 9 u d H J v b C 9 B d X R v U m V t b 3 Z l Z E N v b H V t b n M x L n t N Y W 5 h Z 2 V y L D N 9 J n F 1 b 3 Q 7 L C Z x d W 9 0 O 1 N l Y 3 R p b 2 4 x L 1 V u Z G V y X 0 N v b n R y b 2 w v Q X V 0 b 1 J l b W 9 2 Z W R D b 2 x 1 b W 5 z M S 5 7 V X N l c i w 0 f S Z x d W 9 0 O y w m c X V v d D t T Z W N 0 a W 9 u M S 9 V b m R l c l 9 D b 2 5 0 c m 9 s L 0 F 1 d G 9 S Z W 1 v d m V k Q 2 9 s d W 1 u c z E u e 1 R D b 2 R l L D V 9 J n F 1 b 3 Q 7 L C Z x d W 9 0 O 1 N l Y 3 R p b 2 4 x L 1 V u Z G V y X 0 N v b n R y b 2 w v Q X V 0 b 1 J l b W 9 2 Z W R D b 2 x 1 b W 5 z M S 5 7 V G V 4 d C w 2 f S Z x d W 9 0 O y w m c X V v d D t T Z W N 0 a W 9 u M S 9 V b m R l c l 9 D b 2 5 0 c m 9 s L 0 F 1 d G 9 S Z W 1 v d m V k Q 2 9 s d W 1 u c z E u e 1 R 5 c G U s N 3 0 m c X V v d D s s J n F 1 b 3 Q 7 U 2 V j d G l v b j E v V W 5 k Z X J f Q 2 9 u d H J v b C 9 B d X R v U m V t b 3 Z l Z E N v b H V t b n M x L n t E b 2 N 1 b W V u d E 5 v L D h 9 J n F 1 b 3 Q 7 L C Z x d W 9 0 O 1 N l Y 3 R p b 2 4 x L 1 V u Z G V y X 0 N v b n R y b 2 w v Q X V 0 b 1 J l b W 9 2 Z W R D b 2 x 1 b W 5 z M S 5 7 R W Z m Z W N 0 I G R h d G U s O X 0 m c X V v d D s s J n F 1 b 3 Q 7 U 2 V j d G l v b j E v V W 5 k Z X J f Q 2 9 u d H J v b C 9 B d X R v U m V t b 3 Z l Z E N v b H V t b n M x L n t E b 2 M u S G V h Z G V y I F R l e H Q s M T B 9 J n F 1 b 3 Q 7 L C Z x d W 9 0 O 1 N l Y 3 R p b 2 4 x L 1 V u Z G V y X 0 N v b n R y b 2 w v Q X V 0 b 1 J l b W 9 2 Z W R D b 2 x 1 b W 5 z M S 5 7 V G 9 0 Y W w g R G V i L i 9 D c m V k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G V y X 0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Z X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A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z B U M D c 6 M T A 6 M T I u N D U 2 O T U x O F o i I C 8 + P E V u d H J 5 I F R 5 c G U 9 I k x v Y W R l Z F R v Q W 5 h b H l z a X N T Z X J 2 a W N l c y I g V m F s d W U 9 I m w w I i A v P j x F b n R y e S B U e X B l P S J R d W V y e U l E I i B W Y W x 1 Z T 0 i c z g z Y m M 3 O W N j L W U z O D I t N G Q y M y 1 h N W N m L T Z k Y m M 0 N j V m N G U x O S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Q v Q X V 0 b 1 J l b W 9 2 Z W R D b 2 x 1 b W 5 z M S 5 7 V H l w Z S A r I F R D b 2 R l I C s g Q 2 8 g K y B E b 2 M g T i w w f S Z x d W 9 0 O y w m c X V v d D t T Z W N 0 a W 9 u M S 9 S Z X N 0 L 0 F 1 d G 9 S Z W 1 v d m V k Q 2 9 s d W 1 u c z E u e 0 N v Q 2 Q s M X 0 m c X V v d D s s J n F 1 b 3 Q 7 U 2 V j d G l v b j E v U m V z d C 9 B d X R v U m V t b 3 Z l Z E N v b H V t b n M x L n t N Y W 5 h Z 2 V y L D J 9 J n F 1 b 3 Q 7 L C Z x d W 9 0 O 1 N l Y 3 R p b 2 4 x L 1 J l c 3 Q v Q X V 0 b 1 J l b W 9 2 Z W R D b 2 x 1 b W 5 z M S 5 7 V X N l c i w z f S Z x d W 9 0 O y w m c X V v d D t T Z W N 0 a W 9 u M S 9 S Z X N 0 L 0 F 1 d G 9 S Z W 1 v d m V k Q 2 9 s d W 1 u c z E u e 1 R D b 2 R l L D R 9 J n F 1 b 3 Q 7 L C Z x d W 9 0 O 1 N l Y 3 R p b 2 4 x L 1 J l c 3 Q v Q X V 0 b 1 J l b W 9 2 Z W R D b 2 x 1 b W 5 z M S 5 7 V G V 4 d C w 1 f S Z x d W 9 0 O y w m c X V v d D t T Z W N 0 a W 9 u M S 9 S Z X N 0 L 0 F 1 d G 9 S Z W 1 v d m V k Q 2 9 s d W 1 u c z E u e 1 R 5 c G U s N n 0 m c X V v d D s s J n F 1 b 3 Q 7 U 2 V j d G l v b j E v U m V z d C 9 B d X R v U m V t b 3 Z l Z E N v b H V t b n M x L n t E b 2 N 1 b W V u d E 5 v L D d 9 J n F 1 b 3 Q 7 L C Z x d W 9 0 O 1 N l Y 3 R p b 2 4 x L 1 J l c 3 Q v Q X V 0 b 1 J l b W 9 2 Z W R D b 2 x 1 b W 5 z M S 5 7 R W Z m Z W N 0 I G R h d G U s O H 0 m c X V v d D s s J n F 1 b 3 Q 7 U 2 V j d G l v b j E v U m V z d C 9 B d X R v U m V t b 3 Z l Z E N v b H V t b n M x L n t E b 2 M u S G V h Z G V y I F R l e H Q s O X 0 m c X V v d D s s J n F 1 b 3 Q 7 U 2 V j d G l v b j E v U m V z d C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C 9 B d X R v U m V t b 3 Z l Z E N v b H V t b n M x L n t U e X B l I C s g V E N v Z G U g K y B D b y A r I E R v Y y B O L D B 9 J n F 1 b 3 Q 7 L C Z x d W 9 0 O 1 N l Y 3 R p b 2 4 x L 1 J l c 3 Q v Q X V 0 b 1 J l b W 9 2 Z W R D b 2 x 1 b W 5 z M S 5 7 Q 2 9 D Z C w x f S Z x d W 9 0 O y w m c X V v d D t T Z W N 0 a W 9 u M S 9 S Z X N 0 L 0 F 1 d G 9 S Z W 1 v d m V k Q 2 9 s d W 1 u c z E u e 0 1 h b m F n Z X I s M n 0 m c X V v d D s s J n F 1 b 3 Q 7 U 2 V j d G l v b j E v U m V z d C 9 B d X R v U m V t b 3 Z l Z E N v b H V t b n M x L n t V c 2 V y L D N 9 J n F 1 b 3 Q 7 L C Z x d W 9 0 O 1 N l Y 3 R p b 2 4 x L 1 J l c 3 Q v Q X V 0 b 1 J l b W 9 2 Z W R D b 2 x 1 b W 5 z M S 5 7 V E N v Z G U s N H 0 m c X V v d D s s J n F 1 b 3 Q 7 U 2 V j d G l v b j E v U m V z d C 9 B d X R v U m V t b 3 Z l Z E N v b H V t b n M x L n t U Z X h 0 L D V 9 J n F 1 b 3 Q 7 L C Z x d W 9 0 O 1 N l Y 3 R p b 2 4 x L 1 J l c 3 Q v Q X V 0 b 1 J l b W 9 2 Z W R D b 2 x 1 b W 5 z M S 5 7 V H l w Z S w 2 f S Z x d W 9 0 O y w m c X V v d D t T Z W N 0 a W 9 u M S 9 S Z X N 0 L 0 F 1 d G 9 S Z W 1 v d m V k Q 2 9 s d W 1 u c z E u e 0 R v Y 3 V t Z W 5 0 T m 8 s N 3 0 m c X V v d D s s J n F 1 b 3 Q 7 U 2 V j d G l v b j E v U m V z d C 9 B d X R v U m V t b 3 Z l Z E N v b H V t b n M x L n t F Z m Z l Y 3 Q g Z G F 0 Z S w 4 f S Z x d W 9 0 O y w m c X V v d D t T Z W N 0 a W 9 u M S 9 S Z X N 0 L 0 F 1 d G 9 S Z W 1 v d m V k Q 2 9 s d W 1 u c z E u e 0 R v Y y 5 I Z W F k Z X I g V G V 4 d C w 5 f S Z x d W 9 0 O y w m c X V v d D t T Z W N 0 a W 9 u M S 9 S Z X N 0 L 0 F 1 d G 9 S Z W 1 v d m V k Q 2 9 s d W 1 u c z E u e 1 R v d G F s I E R l Y i 4 v Q 3 J l Z C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X B s Z V 9 B U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w V D E w O j I 4 O j U 2 L j g y M j E 1 N j J a I i A v P j x F b n R y e S B U e X B l P S J R d W V y e U l E I i B W Y W x 1 Z T 0 i c 2 J l M m M 1 Z m J j L T M 2 M T E t N D Q 0 O S 0 4 O G M 1 L T A 0 Y j g w Y 2 U 1 Y 2 M w Y i I g L z 4 8 R W 5 0 c n k g V H l w Z T 0 i R m l s b E N v b H V t b l R 5 c G V z I i B W Y W x 1 Z T 0 i c 0 F B Q U F B Q U F B Q U F B Q U F B Q U E i I C 8 + P E V u d H J 5 I F R 5 c G U 9 I k Z p b G x D b 3 V u d C I g V m F s d W U 9 I m w w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U 2 F t c G x p b m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B U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w V D E w O j I 4 O j U 5 L j A 0 M z M y M j l a I i A v P j x F b n R y e S B U e X B l P S J M b 2 F k Z W R U b 0 F u Y W x 5 c 2 l z U 2 V y d m l j Z X M i I F Z h b H V l P S J s M C I g L z 4 8 R W 5 0 c n k g V H l w Z T 0 i U X V l c n l J R C I g V m F s d W U 9 I n M y M D k 3 N D Q 0 M y 1 i N m V i L T R m M D g t O T Q z Y y 0 w N T Q 5 N G Z i M G V i Y j Y i I C 8 + P E V u d H J 5 I F R 5 c G U 9 I k Z p b G x D b 3 V u d C I g V m F s d W U 9 I m w w I i A v P j x F b n R y e S B U e X B l P S J G a W x s Q 2 9 s d W 1 u V H l w Z X M i I F Z h b H V l P S J z Q U F B Q U F B Q U F B Q U F B Q U F B Q S I g L z 4 8 R W 5 0 c n k g V H l w Z T 0 i Q W R k Z W R U b 0 R h d G F N b 2 R l b C I g V m F s d W U 9 I m w w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U 2 F t c G x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T A t M z B U M D c 6 M T A 6 M T E u M z I x N z M 3 N F o i I C 8 + P E V u d H J 5 I F R 5 c G U 9 I k Z p b G x D b 2 x 1 b W 5 U e X B l c y I g V m F s d W U 9 I n N B Q U F B Q U F B Q U F B Q V J B Q U F B Q U F B Q U F B Q U F B Q U F B I i A v P j x F b n R y e S B U e X B l P S J R d W V y e U l E I i B W Y W x 1 Z T 0 i c 2 Z m Z j E 5 Y T R i L T c 1 O T Y t N G F l O C 0 4 O G N i L T g 3 M T Z m Y z U z Z G Q 4 O C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x R F 9 U b y B B b m F s e X p l L 0 F 1 d G 9 S Z W 1 v d m V k Q 2 9 s d W 1 u c z E u e 0 N v Q 2 Q s M H 0 m c X V v d D s s J n F 1 b 3 Q 7 U 2 V j d G l v b j E v R k I x R F 9 U b y B B b m F s e X p l L 0 F 1 d G 9 S Z W 1 v d m V k Q 2 9 s d W 1 u c z E u e 0 1 h b m F n Z X I s M X 0 m c X V v d D s s J n F 1 b 3 Q 7 U 2 V j d G l v b j E v R k I x R F 9 U b y B B b m F s e X p l L 0 F 1 d G 9 S Z W 1 v d m V k Q 2 9 s d W 1 u c z E u e 1 V z Z X I s M n 0 m c X V v d D s s J n F 1 b 3 Q 7 U 2 V j d G l v b j E v R k I x R F 9 U b y B B b m F s e X p l L 0 F 1 d G 9 S Z W 1 v d m V k Q 2 9 s d W 1 u c z E u e 1 R D b 2 R l L D N 9 J n F 1 b 3 Q 7 L C Z x d W 9 0 O 1 N l Y 3 R p b 2 4 x L 0 Z C M U R f V G 8 g Q W 5 h b H l 6 Z S 9 B d X R v U m V t b 3 Z l Z E N v b H V t b n M x L n t U e X B l L D R 9 J n F 1 b 3 Q 7 L C Z x d W 9 0 O 1 N l Y 3 R p b 2 4 x L 0 Z C M U R f V G 8 g Q W 5 h b H l 6 Z S 9 B d X R v U m V t b 3 Z l Z E N v b H V t b n M x L n t E b 2 N 1 b W V u d E 5 v L D V 9 J n F 1 b 3 Q 7 L C Z x d W 9 0 O 1 N l Y 3 R p b 2 4 x L 0 Z C M U R f V G 8 g Q W 5 h b H l 6 Z S 9 B d X R v U m V t b 3 Z l Z E N v b H V t b n M x L n t F Z m Z l Y 3 Q g Z G F 0 Z S w 2 f S Z x d W 9 0 O y w m c X V v d D t T Z W N 0 a W 9 u M S 9 G Q j F E X 1 R v I E F u Y W x 5 e m U v Q X V 0 b 1 J l b W 9 2 Z W R D b 2 x 1 b W 5 z M S 5 7 R G 9 j L k h l Y W R l c i B U Z X h 0 L D d 9 J n F 1 b 3 Q 7 L C Z x d W 9 0 O 1 N l Y 3 R p b 2 4 x L 0 Z C M U R f V G 8 g Q W 5 h b H l 6 Z S 9 B d X R v U m V t b 3 Z l Z E N v b H V t b n M x L n t U b 3 R h b C B E Z W I u L 0 N y Z W Q u L D h 9 J n F 1 b 3 Q 7 L C Z x d W 9 0 O 1 N l Y 3 R p b 2 4 x L 0 Z C M U R f V G 8 g Q W 5 h b H l 6 Z S 9 B d X R v U m V t b 3 Z l Z E N v b H V t b n M x L n t H L 0 w g Q W N j b 3 V u d C w 5 f S Z x d W 9 0 O y w m c X V v d D t T Z W N 0 a W 9 u M S 9 G Q j F E X 1 R v I E F u Y W x 5 e m U v Q X V 0 b 1 J l b W 9 2 Z W R D b 2 x 1 b W 5 z M S 5 7 R y 9 M I E F j Y 2 9 1 b n Q g R G V z Y 3 I u L D E w f S Z x d W 9 0 O y w m c X V v d D t T Z W N 0 a W 9 u M S 9 G Q j F E X 1 R v I E F u Y W x 5 e m U v Q X V 0 b 1 J l b W 9 2 Z W R D b 2 x 1 b W 5 z M S 5 7 U 3 V w c C 9 D d X N 0 L D E x f S Z x d W 9 0 O y w m c X V v d D t T Z W N 0 a W 9 u M S 9 G Q j F E X 1 R v I E F u Y W x 5 e m U v Q X V 0 b 1 J l b W 9 2 Z W R D b 2 x 1 b W 5 z M S 5 7 R G V z Y y 5 T L 0 M s M T J 9 J n F 1 b 3 Q 7 L C Z x d W 9 0 O 1 N l Y 3 R p b 2 4 x L 0 Z C M U R f V G 8 g Q W 5 h b H l 6 Z S 9 B d X R v U m V t b 3 Z l Z E N v b H V t b n M x L n t D b 3 N 0 I E N 0 c i w x M 3 0 m c X V v d D s s J n F 1 b 3 Q 7 U 2 V j d G l v b j E v R k I x R F 9 U b y B B b m F s e X p l L 0 F 1 d G 9 S Z W 1 v d m V k Q 2 9 s d W 1 u c z E u e 0 N v c 3 Q g Q 3 R y I E R l c 2 M u L D E 0 f S Z x d W 9 0 O y w m c X V v d D t T Z W N 0 a W 9 u M S 9 G Q j F E X 1 R v I E F u Y W x 5 e m U v Q X V 0 b 1 J l b W 9 2 Z W R D b 2 x 1 b W 5 z M S 5 7 U H J v Z m l 0 I E N 0 c i w x N X 0 m c X V v d D s s J n F 1 b 3 Q 7 U 2 V j d G l v b j E v R k I x R F 9 U b y B B b m F s e X p l L 0 F 1 d G 9 S Z W 1 v d m V k Q 2 9 s d W 1 u c z E u e 1 B y b 2 Z p d C B D d H I g R G V z Y y w x N n 0 m c X V v d D s s J n F 1 b 3 Q 7 U 2 V j d G l v b j E v R k I x R F 9 U b y B B b m F s e X p l L 0 F 1 d G 9 S Z W 1 v d m V k Q 2 9 s d W 1 u c z E u e 0 9 y Z G V y L D E 3 f S Z x d W 9 0 O y w m c X V v d D t T Z W N 0 a W 9 u M S 9 G Q j F E X 1 R v I E F u Y W x 5 e m U v Q X V 0 b 1 J l b W 9 2 Z W R D b 2 x 1 b W 5 z M S 5 7 T 3 J k Z X I g R G V z Y y 4 s M T h 9 J n F 1 b 3 Q 7 L C Z x d W 9 0 O 1 N l Y 3 R p b 2 4 x L 0 Z C M U R f V G 8 g Q W 5 h b H l 6 Z S 9 B d X R v U m V t b 3 Z l Z E N v b H V t b n M x L n s g I C B E Z W J p d C B h b W 9 1 b n Q s M T l 9 J n F 1 b 3 Q 7 L C Z x d W 9 0 O 1 N l Y 3 R p b 2 4 x L 0 Z C M U R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G Q j F E X 1 R v I E F u Y W x 5 e m U v Q X V 0 b 1 J l b W 9 2 Z W R D b 2 x 1 b W 5 z M S 5 7 Q 2 9 D Z C w w f S Z x d W 9 0 O y w m c X V v d D t T Z W N 0 a W 9 u M S 9 G Q j F E X 1 R v I E F u Y W x 5 e m U v Q X V 0 b 1 J l b W 9 2 Z W R D b 2 x 1 b W 5 z M S 5 7 T W F u Y W d l c i w x f S Z x d W 9 0 O y w m c X V v d D t T Z W N 0 a W 9 u M S 9 G Q j F E X 1 R v I E F u Y W x 5 e m U v Q X V 0 b 1 J l b W 9 2 Z W R D b 2 x 1 b W 5 z M S 5 7 V X N l c i w y f S Z x d W 9 0 O y w m c X V v d D t T Z W N 0 a W 9 u M S 9 G Q j F E X 1 R v I E F u Y W x 5 e m U v Q X V 0 b 1 J l b W 9 2 Z W R D b 2 x 1 b W 5 z M S 5 7 V E N v Z G U s M 3 0 m c X V v d D s s J n F 1 b 3 Q 7 U 2 V j d G l v b j E v R k I x R F 9 U b y B B b m F s e X p l L 0 F 1 d G 9 S Z W 1 v d m V k Q 2 9 s d W 1 u c z E u e 1 R 5 c G U s N H 0 m c X V v d D s s J n F 1 b 3 Q 7 U 2 V j d G l v b j E v R k I x R F 9 U b y B B b m F s e X p l L 0 F 1 d G 9 S Z W 1 v d m V k Q 2 9 s d W 1 u c z E u e 0 R v Y 3 V t Z W 5 0 T m 8 s N X 0 m c X V v d D s s J n F 1 b 3 Q 7 U 2 V j d G l v b j E v R k I x R F 9 U b y B B b m F s e X p l L 0 F 1 d G 9 S Z W 1 v d m V k Q 2 9 s d W 1 u c z E u e 0 V m Z m V j d C B k Y X R l L D Z 9 J n F 1 b 3 Q 7 L C Z x d W 9 0 O 1 N l Y 3 R p b 2 4 x L 0 Z C M U R f V G 8 g Q W 5 h b H l 6 Z S 9 B d X R v U m V t b 3 Z l Z E N v b H V t b n M x L n t E b 2 M u S G V h Z G V y I F R l e H Q s N 3 0 m c X V v d D s s J n F 1 b 3 Q 7 U 2 V j d G l v b j E v R k I x R F 9 U b y B B b m F s e X p l L 0 F 1 d G 9 S Z W 1 v d m V k Q 2 9 s d W 1 u c z E u e 1 R v d G F s I E R l Y i 4 v Q 3 J l Z C 4 s O H 0 m c X V v d D s s J n F 1 b 3 Q 7 U 2 V j d G l v b j E v R k I x R F 9 U b y B B b m F s e X p l L 0 F 1 d G 9 S Z W 1 v d m V k Q 2 9 s d W 1 u c z E u e 0 c v T C B B Y 2 N v d W 5 0 L D l 9 J n F 1 b 3 Q 7 L C Z x d W 9 0 O 1 N l Y 3 R p b 2 4 x L 0 Z C M U R f V G 8 g Q W 5 h b H l 6 Z S 9 B d X R v U m V t b 3 Z l Z E N v b H V t b n M x L n t H L 0 w g Q W N j b 3 V u d C B E Z X N j c i 4 s M T B 9 J n F 1 b 3 Q 7 L C Z x d W 9 0 O 1 N l Y 3 R p b 2 4 x L 0 Z C M U R f V G 8 g Q W 5 h b H l 6 Z S 9 B d X R v U m V t b 3 Z l Z E N v b H V t b n M x L n t T d X B w L 0 N 1 c 3 Q s M T F 9 J n F 1 b 3 Q 7 L C Z x d W 9 0 O 1 N l Y 3 R p b 2 4 x L 0 Z C M U R f V G 8 g Q W 5 h b H l 6 Z S 9 B d X R v U m V t b 3 Z l Z E N v b H V t b n M x L n t E Z X N j L l M v Q y w x M n 0 m c X V v d D s s J n F 1 b 3 Q 7 U 2 V j d G l v b j E v R k I x R F 9 U b y B B b m F s e X p l L 0 F 1 d G 9 S Z W 1 v d m V k Q 2 9 s d W 1 u c z E u e 0 N v c 3 Q g Q 3 R y L D E z f S Z x d W 9 0 O y w m c X V v d D t T Z W N 0 a W 9 u M S 9 G Q j F E X 1 R v I E F u Y W x 5 e m U v Q X V 0 b 1 J l b W 9 2 Z W R D b 2 x 1 b W 5 z M S 5 7 Q 2 9 z d C B D d H I g R G V z Y y 4 s M T R 9 J n F 1 b 3 Q 7 L C Z x d W 9 0 O 1 N l Y 3 R p b 2 4 x L 0 Z C M U R f V G 8 g Q W 5 h b H l 6 Z S 9 B d X R v U m V t b 3 Z l Z E N v b H V t b n M x L n t Q c m 9 m a X Q g Q 3 R y L D E 1 f S Z x d W 9 0 O y w m c X V v d D t T Z W N 0 a W 9 u M S 9 G Q j F E X 1 R v I E F u Y W x 5 e m U v Q X V 0 b 1 J l b W 9 2 Z W R D b 2 x 1 b W 5 z M S 5 7 U H J v Z m l 0 I E N 0 c i B E Z X N j L D E 2 f S Z x d W 9 0 O y w m c X V v d D t T Z W N 0 a W 9 u M S 9 G Q j F E X 1 R v I E F u Y W x 5 e m U v Q X V 0 b 1 J l b W 9 2 Z W R D b 2 x 1 b W 5 z M S 5 7 T 3 J k Z X I s M T d 9 J n F 1 b 3 Q 7 L C Z x d W 9 0 O 1 N l Y 3 R p b 2 4 x L 0 Z C M U R f V G 8 g Q W 5 h b H l 6 Z S 9 B d X R v U m V t b 3 Z l Z E N v b H V t b n M x L n t P c m R l c i B E Z X N j L i w x O H 0 m c X V v d D s s J n F 1 b 3 Q 7 U 2 V j d G l v b j E v R k I x R F 9 U b y B B b m F s e X p l L 0 F 1 d G 9 S Z W 1 v d m V k Q 2 9 s d W 1 u c z E u e y A g I E R l Y m l 0 I G F t b 3 V u d C w x O X 0 m c X V v d D s s J n F 1 b 3 Q 7 U 2 V j d G l v b j E v R k I x R F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Q X 1 R v X 0 F u Y W x 5 e m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F Q w N z o x M D o x M S 4 y N D g x O D I x W i I g L z 4 8 R W 5 0 c n k g V H l w Z T 0 i U X V l c n l J R C I g V m F s d W U 9 I n M y O T U y Y z U 2 Z S 0 4 O W E x L T Q x Y m M t Y T M y N y 1 k Y j Z i M T M z Y m Q 0 Y T Y i I C 8 + P E V u d H J 5 I F R 5 c G U 9 I k Z p b G x D b 3 V u d C I g V m F s d W U 9 I m w w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F 9 U b y B B b m F s e X p l L 0 F 1 d G 9 S Z W 1 v d m V k Q 2 9 s d W 1 u c z E u e 0 N v Q 2 Q s M H 0 m c X V v d D s s J n F 1 b 3 Q 7 U 2 V j d G l v b j E v U m V z d F 9 U b y B B b m F s e X p l L 0 F 1 d G 9 S Z W 1 v d m V k Q 2 9 s d W 1 u c z E u e 0 1 h b m F n Z X I s M X 0 m c X V v d D s s J n F 1 b 3 Q 7 U 2 V j d G l v b j E v U m V z d F 9 U b y B B b m F s e X p l L 0 F 1 d G 9 S Z W 1 v d m V k Q 2 9 s d W 1 u c z E u e 1 V z Z X I s M n 0 m c X V v d D s s J n F 1 b 3 Q 7 U 2 V j d G l v b j E v U m V z d F 9 U b y B B b m F s e X p l L 0 F 1 d G 9 S Z W 1 v d m V k Q 2 9 s d W 1 u c z E u e 1 R D b 2 R l L D N 9 J n F 1 b 3 Q 7 L C Z x d W 9 0 O 1 N l Y 3 R p b 2 4 x L 1 J l c 3 R f V G 8 g Q W 5 h b H l 6 Z S 9 B d X R v U m V t b 3 Z l Z E N v b H V t b n M x L n t U e X B l L D R 9 J n F 1 b 3 Q 7 L C Z x d W 9 0 O 1 N l Y 3 R p b 2 4 x L 1 J l c 3 R f V G 8 g Q W 5 h b H l 6 Z S 9 B d X R v U m V t b 3 Z l Z E N v b H V t b n M x L n t E b 2 N 1 b W V u d E 5 v L D V 9 J n F 1 b 3 Q 7 L C Z x d W 9 0 O 1 N l Y 3 R p b 2 4 x L 1 J l c 3 R f V G 8 g Q W 5 h b H l 6 Z S 9 B d X R v U m V t b 3 Z l Z E N v b H V t b n M x L n t F Z m Z l Y 3 Q g Z G F 0 Z S w 2 f S Z x d W 9 0 O y w m c X V v d D t T Z W N 0 a W 9 u M S 9 S Z X N 0 X 1 R v I E F u Y W x 5 e m U v Q X V 0 b 1 J l b W 9 2 Z W R D b 2 x 1 b W 5 z M S 5 7 R G 9 j L k h l Y W R l c i B U Z X h 0 L D d 9 J n F 1 b 3 Q 7 L C Z x d W 9 0 O 1 N l Y 3 R p b 2 4 x L 1 J l c 3 R f V G 8 g Q W 5 h b H l 6 Z S 9 B d X R v U m V t b 3 Z l Z E N v b H V t b n M x L n t U b 3 R h b C B E Z W I u L 0 N y Z W Q u L D h 9 J n F 1 b 3 Q 7 L C Z x d W 9 0 O 1 N l Y 3 R p b 2 4 x L 1 J l c 3 R f V G 8 g Q W 5 h b H l 6 Z S 9 B d X R v U m V t b 3 Z l Z E N v b H V t b n M x L n t H L 0 w g Q W N j b 3 V u d C w 5 f S Z x d W 9 0 O y w m c X V v d D t T Z W N 0 a W 9 u M S 9 S Z X N 0 X 1 R v I E F u Y W x 5 e m U v Q X V 0 b 1 J l b W 9 2 Z W R D b 2 x 1 b W 5 z M S 5 7 R y 9 M I E F j Y 2 9 1 b n Q g R G V z Y 3 I u L D E w f S Z x d W 9 0 O y w m c X V v d D t T Z W N 0 a W 9 u M S 9 S Z X N 0 X 1 R v I E F u Y W x 5 e m U v Q X V 0 b 1 J l b W 9 2 Z W R D b 2 x 1 b W 5 z M S 5 7 U 3 V w c C 9 D d X N 0 L D E x f S Z x d W 9 0 O y w m c X V v d D t T Z W N 0 a W 9 u M S 9 S Z X N 0 X 1 R v I E F u Y W x 5 e m U v Q X V 0 b 1 J l b W 9 2 Z W R D b 2 x 1 b W 5 z M S 5 7 R G V z Y y 5 T L 0 M s M T J 9 J n F 1 b 3 Q 7 L C Z x d W 9 0 O 1 N l Y 3 R p b 2 4 x L 1 J l c 3 R f V G 8 g Q W 5 h b H l 6 Z S 9 B d X R v U m V t b 3 Z l Z E N v b H V t b n M x L n t D b 3 N 0 I E N 0 c i w x M 3 0 m c X V v d D s s J n F 1 b 3 Q 7 U 2 V j d G l v b j E v U m V z d F 9 U b y B B b m F s e X p l L 0 F 1 d G 9 S Z W 1 v d m V k Q 2 9 s d W 1 u c z E u e 0 N v c 3 Q g Q 3 R y I E R l c 2 M u L D E 0 f S Z x d W 9 0 O y w m c X V v d D t T Z W N 0 a W 9 u M S 9 S Z X N 0 X 1 R v I E F u Y W x 5 e m U v Q X V 0 b 1 J l b W 9 2 Z W R D b 2 x 1 b W 5 z M S 5 7 U H J v Z m l 0 I E N 0 c i w x N X 0 m c X V v d D s s J n F 1 b 3 Q 7 U 2 V j d G l v b j E v U m V z d F 9 U b y B B b m F s e X p l L 0 F 1 d G 9 S Z W 1 v d m V k Q 2 9 s d W 1 u c z E u e 1 B y b 2 Z p d C B D d H I g R G V z Y y w x N n 0 m c X V v d D s s J n F 1 b 3 Q 7 U 2 V j d G l v b j E v U m V z d F 9 U b y B B b m F s e X p l L 0 F 1 d G 9 S Z W 1 v d m V k Q 2 9 s d W 1 u c z E u e 0 9 y Z G V y L D E 3 f S Z x d W 9 0 O y w m c X V v d D t T Z W N 0 a W 9 u M S 9 S Z X N 0 X 1 R v I E F u Y W x 5 e m U v Q X V 0 b 1 J l b W 9 2 Z W R D b 2 x 1 b W 5 z M S 5 7 T 3 J k Z X I g R G V z Y y 4 s M T h 9 J n F 1 b 3 Q 7 L C Z x d W 9 0 O 1 N l Y 3 R p b 2 4 x L 1 J l c 3 R f V G 8 g Q W 5 h b H l 6 Z S 9 B d X R v U m V t b 3 Z l Z E N v b H V t b n M x L n s g I C B E Z W J p d C B h b W 9 1 b n Q s M T l 9 J n F 1 b 3 Q 7 L C Z x d W 9 0 O 1 N l Y 3 R p b 2 4 x L 1 J l c 3 R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Z X N 0 X 1 R v I E F u Y W x 5 e m U v Q X V 0 b 1 J l b W 9 2 Z W R D b 2 x 1 b W 5 z M S 5 7 Q 2 9 D Z C w w f S Z x d W 9 0 O y w m c X V v d D t T Z W N 0 a W 9 u M S 9 S Z X N 0 X 1 R v I E F u Y W x 5 e m U v Q X V 0 b 1 J l b W 9 2 Z W R D b 2 x 1 b W 5 z M S 5 7 T W F u Y W d l c i w x f S Z x d W 9 0 O y w m c X V v d D t T Z W N 0 a W 9 u M S 9 S Z X N 0 X 1 R v I E F u Y W x 5 e m U v Q X V 0 b 1 J l b W 9 2 Z W R D b 2 x 1 b W 5 z M S 5 7 V X N l c i w y f S Z x d W 9 0 O y w m c X V v d D t T Z W N 0 a W 9 u M S 9 S Z X N 0 X 1 R v I E F u Y W x 5 e m U v Q X V 0 b 1 J l b W 9 2 Z W R D b 2 x 1 b W 5 z M S 5 7 V E N v Z G U s M 3 0 m c X V v d D s s J n F 1 b 3 Q 7 U 2 V j d G l v b j E v U m V z d F 9 U b y B B b m F s e X p l L 0 F 1 d G 9 S Z W 1 v d m V k Q 2 9 s d W 1 u c z E u e 1 R 5 c G U s N H 0 m c X V v d D s s J n F 1 b 3 Q 7 U 2 V j d G l v b j E v U m V z d F 9 U b y B B b m F s e X p l L 0 F 1 d G 9 S Z W 1 v d m V k Q 2 9 s d W 1 u c z E u e 0 R v Y 3 V t Z W 5 0 T m 8 s N X 0 m c X V v d D s s J n F 1 b 3 Q 7 U 2 V j d G l v b j E v U m V z d F 9 U b y B B b m F s e X p l L 0 F 1 d G 9 S Z W 1 v d m V k Q 2 9 s d W 1 u c z E u e 0 V m Z m V j d C B k Y X R l L D Z 9 J n F 1 b 3 Q 7 L C Z x d W 9 0 O 1 N l Y 3 R p b 2 4 x L 1 J l c 3 R f V G 8 g Q W 5 h b H l 6 Z S 9 B d X R v U m V t b 3 Z l Z E N v b H V t b n M x L n t E b 2 M u S G V h Z G V y I F R l e H Q s N 3 0 m c X V v d D s s J n F 1 b 3 Q 7 U 2 V j d G l v b j E v U m V z d F 9 U b y B B b m F s e X p l L 0 F 1 d G 9 S Z W 1 v d m V k Q 2 9 s d W 1 u c z E u e 1 R v d G F s I E R l Y i 4 v Q 3 J l Z C 4 s O H 0 m c X V v d D s s J n F 1 b 3 Q 7 U 2 V j d G l v b j E v U m V z d F 9 U b y B B b m F s e X p l L 0 F 1 d G 9 S Z W 1 v d m V k Q 2 9 s d W 1 u c z E u e 0 c v T C B B Y 2 N v d W 5 0 L D l 9 J n F 1 b 3 Q 7 L C Z x d W 9 0 O 1 N l Y 3 R p b 2 4 x L 1 J l c 3 R f V G 8 g Q W 5 h b H l 6 Z S 9 B d X R v U m V t b 3 Z l Z E N v b H V t b n M x L n t H L 0 w g Q W N j b 3 V u d C B E Z X N j c i 4 s M T B 9 J n F 1 b 3 Q 7 L C Z x d W 9 0 O 1 N l Y 3 R p b 2 4 x L 1 J l c 3 R f V G 8 g Q W 5 h b H l 6 Z S 9 B d X R v U m V t b 3 Z l Z E N v b H V t b n M x L n t T d X B w L 0 N 1 c 3 Q s M T F 9 J n F 1 b 3 Q 7 L C Z x d W 9 0 O 1 N l Y 3 R p b 2 4 x L 1 J l c 3 R f V G 8 g Q W 5 h b H l 6 Z S 9 B d X R v U m V t b 3 Z l Z E N v b H V t b n M x L n t E Z X N j L l M v Q y w x M n 0 m c X V v d D s s J n F 1 b 3 Q 7 U 2 V j d G l v b j E v U m V z d F 9 U b y B B b m F s e X p l L 0 F 1 d G 9 S Z W 1 v d m V k Q 2 9 s d W 1 u c z E u e 0 N v c 3 Q g Q 3 R y L D E z f S Z x d W 9 0 O y w m c X V v d D t T Z W N 0 a W 9 u M S 9 S Z X N 0 X 1 R v I E F u Y W x 5 e m U v Q X V 0 b 1 J l b W 9 2 Z W R D b 2 x 1 b W 5 z M S 5 7 Q 2 9 z d C B D d H I g R G V z Y y 4 s M T R 9 J n F 1 b 3 Q 7 L C Z x d W 9 0 O 1 N l Y 3 R p b 2 4 x L 1 J l c 3 R f V G 8 g Q W 5 h b H l 6 Z S 9 B d X R v U m V t b 3 Z l Z E N v b H V t b n M x L n t Q c m 9 m a X Q g Q 3 R y L D E 1 f S Z x d W 9 0 O y w m c X V v d D t T Z W N 0 a W 9 u M S 9 S Z X N 0 X 1 R v I E F u Y W x 5 e m U v Q X V 0 b 1 J l b W 9 2 Z W R D b 2 x 1 b W 5 z M S 5 7 U H J v Z m l 0 I E N 0 c i B E Z X N j L D E 2 f S Z x d W 9 0 O y w m c X V v d D t T Z W N 0 a W 9 u M S 9 S Z X N 0 X 1 R v I E F u Y W x 5 e m U v Q X V 0 b 1 J l b W 9 2 Z W R D b 2 x 1 b W 5 z M S 5 7 T 3 J k Z X I s M T d 9 J n F 1 b 3 Q 7 L C Z x d W 9 0 O 1 N l Y 3 R p b 2 4 x L 1 J l c 3 R f V G 8 g Q W 5 h b H l 6 Z S 9 B d X R v U m V t b 3 Z l Z E N v b H V t b n M x L n t P c m R l c i B E Z X N j L i w x O H 0 m c X V v d D s s J n F 1 b 3 Q 7 U 2 V j d G l v b j E v U m V z d F 9 U b y B B b m F s e X p l L 0 F 1 d G 9 S Z W 1 v d m V k Q 2 9 s d W 1 u c z E u e y A g I E R l Y m l 0 I G F t b 3 V u d C w x O X 0 m c X V v d D s s J n F 1 b 3 Q 7 U 2 V j d G l v b j E v U m V z d F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E 9 I i A v P j x F b n R y e S B U e X B l P S J G a W x s T G F z d F V w Z G F 0 Z W Q i I F Z h b H V l P S J k M j A y N C 0 x M C 0 z M F Q w N z o x M D o x M i 4 0 O T U 3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M 4 N m U 5 N D I x L W Q 3 N m E t N D c 5 Z C 0 5 O W Y 4 L T A w N T h h N j A 3 O D J k Z C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j F E L 0 F 1 d G 9 S Z W 1 v d m V k Q 2 9 s d W 1 u c z E u e 1 R 5 c G U g K y B U Q 2 9 k Z S A r I E N v I C s g R G 9 j I E 4 s M H 0 m c X V v d D s s J n F 1 b 3 Q 7 U 2 V j d G l v b j E v R k I x R C 9 B d X R v U m V t b 3 Z l Z E N v b H V t b n M x L n t D b 0 N k L D F 9 J n F 1 b 3 Q 7 L C Z x d W 9 0 O 1 N l Y 3 R p b 2 4 x L 0 Z C M U Q v Q X V 0 b 1 J l b W 9 2 Z W R D b 2 x 1 b W 5 z M S 5 7 T W F u Y W d l c i w y f S Z x d W 9 0 O y w m c X V v d D t T Z W N 0 a W 9 u M S 9 G Q j F E L 0 F 1 d G 9 S Z W 1 v d m V k Q 2 9 s d W 1 u c z E u e 1 V z Z X I s M 3 0 m c X V v d D s s J n F 1 b 3 Q 7 U 2 V j d G l v b j E v R k I x R C 9 B d X R v U m V t b 3 Z l Z E N v b H V t b n M x L n t U Q 2 9 k Z S w 0 f S Z x d W 9 0 O y w m c X V v d D t T Z W N 0 a W 9 u M S 9 G Q j F E L 0 F 1 d G 9 S Z W 1 v d m V k Q 2 9 s d W 1 u c z E u e 1 R l e H Q s N X 0 m c X V v d D s s J n F 1 b 3 Q 7 U 2 V j d G l v b j E v R k I x R C 9 B d X R v U m V t b 3 Z l Z E N v b H V t b n M x L n t U e X B l L D Z 9 J n F 1 b 3 Q 7 L C Z x d W 9 0 O 1 N l Y 3 R p b 2 4 x L 0 Z C M U Q v Q X V 0 b 1 J l b W 9 2 Z W R D b 2 x 1 b W 5 z M S 5 7 R G 9 j d W 1 l b n R O b y w 3 f S Z x d W 9 0 O y w m c X V v d D t T Z W N 0 a W 9 u M S 9 G Q j F E L 0 F 1 d G 9 S Z W 1 v d m V k Q 2 9 s d W 1 u c z E u e 0 V m Z m V j d C B k Y X R l L D h 9 J n F 1 b 3 Q 7 L C Z x d W 9 0 O 1 N l Y 3 R p b 2 4 x L 0 Z C M U Q v Q X V 0 b 1 J l b W 9 2 Z W R D b 2 x 1 b W 5 z M S 5 7 R G 9 j L k h l Y W R l c i B U Z X h 0 L D l 9 J n F 1 b 3 Q 7 L C Z x d W 9 0 O 1 N l Y 3 R p b 2 4 x L 0 Z C M U Q v Q X V 0 b 1 J l b W 9 2 Z W R D b 2 x 1 b W 5 z M S 5 7 V G 9 0 Y W w g R G V i L i 9 D c m V k L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C M U Q v Q X V 0 b 1 J l b W 9 2 Z W R D b 2 x 1 b W 5 z M S 5 7 V H l w Z S A r I F R D b 2 R l I C s g Q 2 8 g K y B E b 2 M g T i w w f S Z x d W 9 0 O y w m c X V v d D t T Z W N 0 a W 9 u M S 9 G Q j F E L 0 F 1 d G 9 S Z W 1 v d m V k Q 2 9 s d W 1 u c z E u e 0 N v Q 2 Q s M X 0 m c X V v d D s s J n F 1 b 3 Q 7 U 2 V j d G l v b j E v R k I x R C 9 B d X R v U m V t b 3 Z l Z E N v b H V t b n M x L n t N Y W 5 h Z 2 V y L D J 9 J n F 1 b 3 Q 7 L C Z x d W 9 0 O 1 N l Y 3 R p b 2 4 x L 0 Z C M U Q v Q X V 0 b 1 J l b W 9 2 Z W R D b 2 x 1 b W 5 z M S 5 7 V X N l c i w z f S Z x d W 9 0 O y w m c X V v d D t T Z W N 0 a W 9 u M S 9 G Q j F E L 0 F 1 d G 9 S Z W 1 v d m V k Q 2 9 s d W 1 u c z E u e 1 R D b 2 R l L D R 9 J n F 1 b 3 Q 7 L C Z x d W 9 0 O 1 N l Y 3 R p b 2 4 x L 0 Z C M U Q v Q X V 0 b 1 J l b W 9 2 Z W R D b 2 x 1 b W 5 z M S 5 7 V G V 4 d C w 1 f S Z x d W 9 0 O y w m c X V v d D t T Z W N 0 a W 9 u M S 9 G Q j F E L 0 F 1 d G 9 S Z W 1 v d m V k Q 2 9 s d W 1 u c z E u e 1 R 5 c G U s N n 0 m c X V v d D s s J n F 1 b 3 Q 7 U 2 V j d G l v b j E v R k I x R C 9 B d X R v U m V t b 3 Z l Z E N v b H V t b n M x L n t E b 2 N 1 b W V u d E 5 v L D d 9 J n F 1 b 3 Q 7 L C Z x d W 9 0 O 1 N l Y 3 R p b 2 4 x L 0 Z C M U Q v Q X V 0 b 1 J l b W 9 2 Z W R D b 2 x 1 b W 5 z M S 5 7 R W Z m Z W N 0 I G R h d G U s O H 0 m c X V v d D s s J n F 1 b 3 Q 7 U 2 V j d G l v b j E v R k I x R C 9 B d X R v U m V t b 3 Z l Z E N v b H V t b n M x L n t E b 2 M u S G V h Z G V y I F R l e H Q s O X 0 m c X V v d D s s J n F 1 b 3 Q 7 U 2 V j d G l v b j E v R k I x R C 9 B d X R v U m V t b 3 Z l Z E N v b H V t b n M x L n t U b 3 R h b C B E Z W I u L 0 N y Z W Q u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z 7 q W E W p B x P v W 9 s C 3 8 d y y g A A A A A A g A A A A A A A 2 Y A A M A A A A A Q A A A A T T F m m 7 u P G W A 8 j 4 0 z 3 z e o W A A A A A A E g A A A o A A A A B A A A A C Y S D F e B U x s 9 O R a H u d U 7 q v O U A A A A E 3 B I b d f M P e J U q F a / 8 9 T q 8 F H 2 8 3 V d m z v e T I J w k n w b t Y 1 b 3 R z a A H / C R m c 3 H 6 K g Y 5 o G b G M X Y 4 d W z d k B Y 9 v M Y 3 i D A a y i j s K 1 q V h B C T g / L A a 3 g r 6 F A A A A G W G M P L j q X W k 0 X 2 e Q J M R L w N V d 2 N Q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Subirana Santos</dc:creator>
  <cp:lastModifiedBy>S_RPA_CORP</cp:lastModifiedBy>
  <dcterms:created xsi:type="dcterms:W3CDTF">2022-07-19T09:20:13Z</dcterms:created>
  <dcterms:modified xsi:type="dcterms:W3CDTF">2024-10-31T16:10:07Z</dcterms:modified>
</cp:coreProperties>
</file>